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90" windowWidth="22755" windowHeight="9690" activeTab="3"/>
  </bookViews>
  <sheets>
    <sheet name="Metadata" sheetId="2" r:id="rId1"/>
    <sheet name="READ_ME" sheetId="3" r:id="rId2"/>
    <sheet name="Combined dataset" sheetId="1" r:id="rId3"/>
    <sheet name="Combined dataset (2)" sheetId="5" r:id="rId4"/>
  </sheets>
  <definedNames>
    <definedName name="_xlnm._FilterDatabase" localSheetId="2" hidden="1">'Combined dataset'!$A$1:$BC$1556</definedName>
    <definedName name="_xlnm._FilterDatabase" localSheetId="3" hidden="1">'Combined dataset (2)'!$A$1:$BH$1811</definedName>
  </definedNames>
  <calcPr calcId="145621"/>
</workbook>
</file>

<file path=xl/calcChain.xml><?xml version="1.0" encoding="utf-8"?>
<calcChain xmlns="http://schemas.openxmlformats.org/spreadsheetml/2006/main">
  <c r="AZ1801" i="5" l="1"/>
  <c r="AI1801" i="5"/>
  <c r="AF1801" i="5"/>
  <c r="AE1801" i="5"/>
  <c r="AD1801" i="5"/>
  <c r="AC1801" i="5"/>
  <c r="V1801" i="5"/>
  <c r="Q1801" i="5"/>
  <c r="P1801" i="5"/>
  <c r="M1801" i="5"/>
  <c r="K1801" i="5"/>
  <c r="AZ1800" i="5"/>
  <c r="AI1800" i="5"/>
  <c r="AF1800" i="5"/>
  <c r="AE1800" i="5"/>
  <c r="AD1800" i="5"/>
  <c r="AC1800" i="5"/>
  <c r="V1800" i="5"/>
  <c r="Q1800" i="5"/>
  <c r="P1800" i="5"/>
  <c r="M1800" i="5"/>
  <c r="K1800" i="5"/>
  <c r="AZ1799" i="5"/>
  <c r="AI1799" i="5"/>
  <c r="AF1799" i="5"/>
  <c r="AE1799" i="5"/>
  <c r="AD1799" i="5"/>
  <c r="AC1799" i="5"/>
  <c r="V1799" i="5"/>
  <c r="Q1799" i="5"/>
  <c r="P1799" i="5"/>
  <c r="M1799" i="5"/>
  <c r="K1799" i="5"/>
  <c r="AZ1798" i="5"/>
  <c r="AI1798" i="5"/>
  <c r="AF1798" i="5"/>
  <c r="AE1798" i="5"/>
  <c r="AD1798" i="5"/>
  <c r="AC1798" i="5"/>
  <c r="V1798" i="5"/>
  <c r="Q1798" i="5"/>
  <c r="P1798" i="5"/>
  <c r="M1798" i="5"/>
  <c r="K1798" i="5"/>
  <c r="AI1797" i="5"/>
  <c r="AF1797" i="5"/>
  <c r="AE1797" i="5"/>
  <c r="AD1797" i="5"/>
  <c r="AC1797" i="5"/>
  <c r="V1797" i="5"/>
  <c r="Q1797" i="5"/>
  <c r="P1797" i="5"/>
  <c r="M1797" i="5"/>
  <c r="K1797" i="5"/>
  <c r="AI1796" i="5"/>
  <c r="AF1796" i="5"/>
  <c r="AE1796" i="5"/>
  <c r="AD1796" i="5"/>
  <c r="AC1796" i="5"/>
  <c r="V1796" i="5"/>
  <c r="Q1796" i="5"/>
  <c r="P1796" i="5"/>
  <c r="M1796" i="5"/>
  <c r="K1796" i="5"/>
  <c r="AI1795" i="5"/>
  <c r="AF1795" i="5"/>
  <c r="AE1795" i="5"/>
  <c r="AD1795" i="5"/>
  <c r="AC1795" i="5"/>
  <c r="V1795" i="5"/>
  <c r="Q1795" i="5"/>
  <c r="P1795" i="5"/>
  <c r="M1795" i="5"/>
  <c r="K1795" i="5"/>
  <c r="AI1794" i="5"/>
  <c r="AF1794" i="5"/>
  <c r="AE1794" i="5"/>
  <c r="AD1794" i="5"/>
  <c r="AC1794" i="5"/>
  <c r="V1794" i="5"/>
  <c r="Q1794" i="5"/>
  <c r="P1794" i="5"/>
  <c r="M1794" i="5"/>
  <c r="K1794" i="5"/>
  <c r="AZ1793" i="5"/>
  <c r="AI1793" i="5"/>
  <c r="AF1793" i="5"/>
  <c r="AE1793" i="5"/>
  <c r="AD1793" i="5"/>
  <c r="AC1793" i="5"/>
  <c r="V1793" i="5"/>
  <c r="Q1793" i="5"/>
  <c r="P1793" i="5"/>
  <c r="M1793" i="5"/>
  <c r="K1793" i="5"/>
  <c r="AZ1792" i="5"/>
  <c r="AI1792" i="5"/>
  <c r="AF1792" i="5"/>
  <c r="AE1792" i="5"/>
  <c r="AD1792" i="5"/>
  <c r="AC1792" i="5"/>
  <c r="V1792" i="5"/>
  <c r="Q1792" i="5"/>
  <c r="P1792" i="5"/>
  <c r="M1792" i="5"/>
  <c r="K1792" i="5"/>
  <c r="AZ1791" i="5"/>
  <c r="AI1791" i="5"/>
  <c r="AF1791" i="5"/>
  <c r="AE1791" i="5"/>
  <c r="AD1791" i="5"/>
  <c r="AC1791" i="5"/>
  <c r="V1791" i="5"/>
  <c r="Q1791" i="5"/>
  <c r="P1791" i="5"/>
  <c r="M1791" i="5"/>
  <c r="K1791" i="5"/>
  <c r="AZ1790" i="5"/>
  <c r="AI1790" i="5"/>
  <c r="AF1790" i="5"/>
  <c r="AE1790" i="5"/>
  <c r="AD1790" i="5"/>
  <c r="AC1790" i="5"/>
  <c r="V1790" i="5"/>
  <c r="Q1790" i="5"/>
  <c r="P1790" i="5"/>
  <c r="M1790" i="5"/>
  <c r="K1790" i="5"/>
  <c r="AI1789" i="5"/>
  <c r="AF1789" i="5"/>
  <c r="AE1789" i="5"/>
  <c r="AD1789" i="5"/>
  <c r="AC1789" i="5"/>
  <c r="V1789" i="5"/>
  <c r="Q1789" i="5"/>
  <c r="P1789" i="5"/>
  <c r="M1789" i="5"/>
  <c r="K1789" i="5"/>
  <c r="AI1788" i="5"/>
  <c r="AF1788" i="5"/>
  <c r="AE1788" i="5"/>
  <c r="AD1788" i="5"/>
  <c r="AC1788" i="5"/>
  <c r="V1788" i="5"/>
  <c r="Q1788" i="5"/>
  <c r="P1788" i="5"/>
  <c r="M1788" i="5"/>
  <c r="K1788" i="5"/>
  <c r="AI1787" i="5"/>
  <c r="AF1787" i="5"/>
  <c r="AE1787" i="5"/>
  <c r="AD1787" i="5"/>
  <c r="AC1787" i="5"/>
  <c r="V1787" i="5"/>
  <c r="Q1787" i="5"/>
  <c r="P1787" i="5"/>
  <c r="M1787" i="5"/>
  <c r="K1787" i="5"/>
  <c r="AI1786" i="5"/>
  <c r="AF1786" i="5"/>
  <c r="AE1786" i="5"/>
  <c r="AD1786" i="5"/>
  <c r="AC1786" i="5"/>
  <c r="V1786" i="5"/>
  <c r="Q1786" i="5"/>
  <c r="P1786" i="5"/>
  <c r="M1786" i="5"/>
  <c r="K1786" i="5"/>
  <c r="AZ1785" i="5"/>
  <c r="AI1785" i="5"/>
  <c r="AF1785" i="5"/>
  <c r="AE1785" i="5"/>
  <c r="AD1785" i="5"/>
  <c r="AC1785" i="5"/>
  <c r="V1785" i="5"/>
  <c r="Q1785" i="5"/>
  <c r="P1785" i="5"/>
  <c r="M1785" i="5"/>
  <c r="K1785" i="5"/>
  <c r="AZ1784" i="5"/>
  <c r="AI1784" i="5"/>
  <c r="AF1784" i="5"/>
  <c r="AE1784" i="5"/>
  <c r="AD1784" i="5"/>
  <c r="AC1784" i="5"/>
  <c r="V1784" i="5"/>
  <c r="Q1784" i="5"/>
  <c r="P1784" i="5"/>
  <c r="M1784" i="5"/>
  <c r="K1784" i="5"/>
  <c r="AZ1783" i="5"/>
  <c r="AI1783" i="5"/>
  <c r="AF1783" i="5"/>
  <c r="AE1783" i="5"/>
  <c r="AD1783" i="5"/>
  <c r="AC1783" i="5"/>
  <c r="V1783" i="5"/>
  <c r="Q1783" i="5"/>
  <c r="P1783" i="5"/>
  <c r="M1783" i="5"/>
  <c r="K1783" i="5"/>
  <c r="AZ1782" i="5"/>
  <c r="AI1782" i="5"/>
  <c r="AF1782" i="5"/>
  <c r="AE1782" i="5"/>
  <c r="AD1782" i="5"/>
  <c r="AC1782" i="5"/>
  <c r="V1782" i="5"/>
  <c r="Q1782" i="5"/>
  <c r="P1782" i="5"/>
  <c r="M1782" i="5"/>
  <c r="K1782" i="5"/>
  <c r="AZ1781" i="5"/>
  <c r="AI1781" i="5"/>
  <c r="AF1781" i="5"/>
  <c r="AE1781" i="5"/>
  <c r="AD1781" i="5"/>
  <c r="AC1781" i="5"/>
  <c r="V1781" i="5"/>
  <c r="Q1781" i="5"/>
  <c r="P1781" i="5"/>
  <c r="M1781" i="5"/>
  <c r="K1781" i="5"/>
  <c r="AZ1780" i="5"/>
  <c r="AI1780" i="5"/>
  <c r="AF1780" i="5"/>
  <c r="AE1780" i="5"/>
  <c r="AD1780" i="5"/>
  <c r="AC1780" i="5"/>
  <c r="V1780" i="5"/>
  <c r="Q1780" i="5"/>
  <c r="P1780" i="5"/>
  <c r="M1780" i="5"/>
  <c r="K1780" i="5"/>
  <c r="AZ1779" i="5"/>
  <c r="AI1779" i="5"/>
  <c r="AF1779" i="5"/>
  <c r="AE1779" i="5"/>
  <c r="AD1779" i="5"/>
  <c r="AC1779" i="5"/>
  <c r="V1779" i="5"/>
  <c r="Q1779" i="5"/>
  <c r="P1779" i="5"/>
  <c r="M1779" i="5"/>
  <c r="K1779" i="5"/>
  <c r="AZ1778" i="5"/>
  <c r="AI1778" i="5"/>
  <c r="AF1778" i="5"/>
  <c r="AE1778" i="5"/>
  <c r="AD1778" i="5"/>
  <c r="AC1778" i="5"/>
  <c r="V1778" i="5"/>
  <c r="Q1778" i="5"/>
  <c r="P1778" i="5"/>
  <c r="M1778" i="5"/>
  <c r="K1778" i="5"/>
  <c r="AZ1777" i="5"/>
  <c r="AI1777" i="5"/>
  <c r="AF1777" i="5"/>
  <c r="AE1777" i="5"/>
  <c r="AD1777" i="5"/>
  <c r="AC1777" i="5"/>
  <c r="V1777" i="5"/>
  <c r="Q1777" i="5"/>
  <c r="P1777" i="5"/>
  <c r="M1777" i="5"/>
  <c r="K1777" i="5"/>
  <c r="AZ1776" i="5"/>
  <c r="AI1776" i="5"/>
  <c r="AF1776" i="5"/>
  <c r="AE1776" i="5"/>
  <c r="AD1776" i="5"/>
  <c r="AC1776" i="5"/>
  <c r="V1776" i="5"/>
  <c r="Q1776" i="5"/>
  <c r="P1776" i="5"/>
  <c r="M1776" i="5"/>
  <c r="K1776" i="5"/>
  <c r="AZ1775" i="5"/>
  <c r="AI1775" i="5"/>
  <c r="AF1775" i="5"/>
  <c r="AE1775" i="5"/>
  <c r="AD1775" i="5"/>
  <c r="AC1775" i="5"/>
  <c r="V1775" i="5"/>
  <c r="Q1775" i="5"/>
  <c r="P1775" i="5"/>
  <c r="M1775" i="5"/>
  <c r="K1775" i="5"/>
  <c r="AZ1774" i="5"/>
  <c r="AI1774" i="5"/>
  <c r="AF1774" i="5"/>
  <c r="AE1774" i="5"/>
  <c r="AD1774" i="5"/>
  <c r="AC1774" i="5"/>
  <c r="V1774" i="5"/>
  <c r="Q1774" i="5"/>
  <c r="P1774" i="5"/>
  <c r="M1774" i="5"/>
  <c r="K1774" i="5"/>
  <c r="AZ1773" i="5"/>
  <c r="AI1773" i="5"/>
  <c r="AF1773" i="5"/>
  <c r="AE1773" i="5"/>
  <c r="AD1773" i="5"/>
  <c r="AC1773" i="5"/>
  <c r="V1773" i="5"/>
  <c r="Q1773" i="5"/>
  <c r="P1773" i="5"/>
  <c r="M1773" i="5"/>
  <c r="K1773" i="5"/>
  <c r="AZ1772" i="5"/>
  <c r="AI1772" i="5"/>
  <c r="AF1772" i="5"/>
  <c r="AE1772" i="5"/>
  <c r="AD1772" i="5"/>
  <c r="AC1772" i="5"/>
  <c r="V1772" i="5"/>
  <c r="Q1772" i="5"/>
  <c r="P1772" i="5"/>
  <c r="M1772" i="5"/>
  <c r="K1772" i="5"/>
  <c r="AZ1771" i="5"/>
  <c r="AI1771" i="5"/>
  <c r="AF1771" i="5"/>
  <c r="AE1771" i="5"/>
  <c r="AD1771" i="5"/>
  <c r="AC1771" i="5"/>
  <c r="V1771" i="5"/>
  <c r="Q1771" i="5"/>
  <c r="P1771" i="5"/>
  <c r="M1771" i="5"/>
  <c r="K1771" i="5"/>
  <c r="AZ1770" i="5"/>
  <c r="AI1770" i="5"/>
  <c r="AF1770" i="5"/>
  <c r="AE1770" i="5"/>
  <c r="AD1770" i="5"/>
  <c r="AC1770" i="5"/>
  <c r="V1770" i="5"/>
  <c r="Q1770" i="5"/>
  <c r="P1770" i="5"/>
  <c r="M1770" i="5"/>
  <c r="K1770" i="5"/>
  <c r="AZ1769" i="5"/>
  <c r="AI1769" i="5"/>
  <c r="AF1769" i="5"/>
  <c r="AE1769" i="5"/>
  <c r="AD1769" i="5"/>
  <c r="AC1769" i="5"/>
  <c r="V1769" i="5"/>
  <c r="Q1769" i="5"/>
  <c r="P1769" i="5"/>
  <c r="M1769" i="5"/>
  <c r="K1769" i="5"/>
  <c r="AZ1768" i="5"/>
  <c r="AI1768" i="5"/>
  <c r="AF1768" i="5"/>
  <c r="AE1768" i="5"/>
  <c r="AD1768" i="5"/>
  <c r="AC1768" i="5"/>
  <c r="V1768" i="5"/>
  <c r="Q1768" i="5"/>
  <c r="P1768" i="5"/>
  <c r="M1768" i="5"/>
  <c r="K1768" i="5"/>
  <c r="AZ1767" i="5"/>
  <c r="AI1767" i="5"/>
  <c r="AF1767" i="5"/>
  <c r="AE1767" i="5"/>
  <c r="AD1767" i="5"/>
  <c r="AC1767" i="5"/>
  <c r="V1767" i="5"/>
  <c r="Q1767" i="5"/>
  <c r="P1767" i="5"/>
  <c r="M1767" i="5"/>
  <c r="K1767" i="5"/>
  <c r="AZ1766" i="5"/>
  <c r="AI1766" i="5"/>
  <c r="AF1766" i="5"/>
  <c r="AE1766" i="5"/>
  <c r="AD1766" i="5"/>
  <c r="AC1766" i="5"/>
  <c r="V1766" i="5"/>
  <c r="Q1766" i="5"/>
  <c r="P1766" i="5"/>
  <c r="M1766" i="5"/>
  <c r="K1766" i="5"/>
  <c r="AI1765" i="5"/>
  <c r="AF1765" i="5"/>
  <c r="AE1765" i="5"/>
  <c r="AD1765" i="5"/>
  <c r="AC1765" i="5"/>
  <c r="V1765" i="5"/>
  <c r="Q1765" i="5"/>
  <c r="P1765" i="5"/>
  <c r="M1765" i="5"/>
  <c r="K1765" i="5"/>
  <c r="AI1764" i="5"/>
  <c r="AF1764" i="5"/>
  <c r="AE1764" i="5"/>
  <c r="AD1764" i="5"/>
  <c r="AC1764" i="5"/>
  <c r="V1764" i="5"/>
  <c r="Q1764" i="5"/>
  <c r="P1764" i="5"/>
  <c r="M1764" i="5"/>
  <c r="K1764" i="5"/>
  <c r="AI1763" i="5"/>
  <c r="AF1763" i="5"/>
  <c r="AE1763" i="5"/>
  <c r="AD1763" i="5"/>
  <c r="AC1763" i="5"/>
  <c r="V1763" i="5"/>
  <c r="Q1763" i="5"/>
  <c r="P1763" i="5"/>
  <c r="M1763" i="5"/>
  <c r="K1763" i="5"/>
  <c r="AI1762" i="5"/>
  <c r="AF1762" i="5"/>
  <c r="AE1762" i="5"/>
  <c r="AD1762" i="5"/>
  <c r="AC1762" i="5"/>
  <c r="V1762" i="5"/>
  <c r="Q1762" i="5"/>
  <c r="P1762" i="5"/>
  <c r="M1762" i="5"/>
  <c r="K1762" i="5"/>
  <c r="AI1761" i="5"/>
  <c r="AF1761" i="5"/>
  <c r="AE1761" i="5"/>
  <c r="AD1761" i="5"/>
  <c r="AC1761" i="5"/>
  <c r="V1761" i="5"/>
  <c r="Q1761" i="5"/>
  <c r="P1761" i="5"/>
  <c r="M1761" i="5"/>
  <c r="K1761" i="5"/>
  <c r="AI1760" i="5"/>
  <c r="AF1760" i="5"/>
  <c r="AE1760" i="5"/>
  <c r="AD1760" i="5"/>
  <c r="AC1760" i="5"/>
  <c r="V1760" i="5"/>
  <c r="Q1760" i="5"/>
  <c r="P1760" i="5"/>
  <c r="M1760" i="5"/>
  <c r="K1760" i="5"/>
  <c r="AI1759" i="5"/>
  <c r="AF1759" i="5"/>
  <c r="AE1759" i="5"/>
  <c r="AD1759" i="5"/>
  <c r="AC1759" i="5"/>
  <c r="V1759" i="5"/>
  <c r="Q1759" i="5"/>
  <c r="P1759" i="5"/>
  <c r="M1759" i="5"/>
  <c r="K1759" i="5"/>
  <c r="AI1758" i="5"/>
  <c r="AF1758" i="5"/>
  <c r="AE1758" i="5"/>
  <c r="AD1758" i="5"/>
  <c r="AC1758" i="5"/>
  <c r="V1758" i="5"/>
  <c r="Q1758" i="5"/>
  <c r="P1758" i="5"/>
  <c r="M1758" i="5"/>
  <c r="K1758" i="5"/>
  <c r="AZ1757" i="5"/>
  <c r="AI1757" i="5"/>
  <c r="AF1757" i="5"/>
  <c r="AE1757" i="5"/>
  <c r="AD1757" i="5"/>
  <c r="AC1757" i="5"/>
  <c r="V1757" i="5"/>
  <c r="Q1757" i="5"/>
  <c r="P1757" i="5"/>
  <c r="M1757" i="5"/>
  <c r="K1757" i="5"/>
  <c r="AZ1756" i="5"/>
  <c r="AI1756" i="5"/>
  <c r="AF1756" i="5"/>
  <c r="AE1756" i="5"/>
  <c r="AD1756" i="5"/>
  <c r="AC1756" i="5"/>
  <c r="V1756" i="5"/>
  <c r="Q1756" i="5"/>
  <c r="P1756" i="5"/>
  <c r="M1756" i="5"/>
  <c r="K1756" i="5"/>
  <c r="AZ1755" i="5"/>
  <c r="AI1755" i="5"/>
  <c r="AF1755" i="5"/>
  <c r="AE1755" i="5"/>
  <c r="AD1755" i="5"/>
  <c r="AC1755" i="5"/>
  <c r="V1755" i="5"/>
  <c r="Q1755" i="5"/>
  <c r="P1755" i="5"/>
  <c r="M1755" i="5"/>
  <c r="K1755" i="5"/>
  <c r="AZ1754" i="5"/>
  <c r="AI1754" i="5"/>
  <c r="AF1754" i="5"/>
  <c r="AE1754" i="5"/>
  <c r="AD1754" i="5"/>
  <c r="AC1754" i="5"/>
  <c r="V1754" i="5"/>
  <c r="Q1754" i="5"/>
  <c r="P1754" i="5"/>
  <c r="M1754" i="5"/>
  <c r="K1754" i="5"/>
  <c r="AZ1753" i="5"/>
  <c r="AI1753" i="5"/>
  <c r="AF1753" i="5"/>
  <c r="AE1753" i="5"/>
  <c r="AD1753" i="5"/>
  <c r="AC1753" i="5"/>
  <c r="V1753" i="5"/>
  <c r="Q1753" i="5"/>
  <c r="P1753" i="5"/>
  <c r="M1753" i="5"/>
  <c r="K1753" i="5"/>
  <c r="AZ1752" i="5"/>
  <c r="AI1752" i="5"/>
  <c r="AF1752" i="5"/>
  <c r="AE1752" i="5"/>
  <c r="AD1752" i="5"/>
  <c r="AC1752" i="5"/>
  <c r="V1752" i="5"/>
  <c r="Q1752" i="5"/>
  <c r="P1752" i="5"/>
  <c r="M1752" i="5"/>
  <c r="K1752" i="5"/>
  <c r="AZ1751" i="5"/>
  <c r="AI1751" i="5"/>
  <c r="AF1751" i="5"/>
  <c r="AE1751" i="5"/>
  <c r="AD1751" i="5"/>
  <c r="AC1751" i="5"/>
  <c r="V1751" i="5"/>
  <c r="Q1751" i="5"/>
  <c r="P1751" i="5"/>
  <c r="M1751" i="5"/>
  <c r="K1751" i="5"/>
  <c r="AZ1750" i="5"/>
  <c r="AI1750" i="5"/>
  <c r="AF1750" i="5"/>
  <c r="AE1750" i="5"/>
  <c r="AD1750" i="5"/>
  <c r="AC1750" i="5"/>
  <c r="V1750" i="5"/>
  <c r="Q1750" i="5"/>
  <c r="P1750" i="5"/>
  <c r="M1750" i="5"/>
  <c r="K1750" i="5"/>
  <c r="AI1749" i="5"/>
  <c r="AF1749" i="5"/>
  <c r="AE1749" i="5"/>
  <c r="AD1749" i="5"/>
  <c r="AC1749" i="5"/>
  <c r="V1749" i="5"/>
  <c r="Q1749" i="5"/>
  <c r="P1749" i="5"/>
  <c r="M1749" i="5"/>
  <c r="K1749" i="5"/>
  <c r="AI1748" i="5"/>
  <c r="AF1748" i="5"/>
  <c r="AE1748" i="5"/>
  <c r="AD1748" i="5"/>
  <c r="AC1748" i="5"/>
  <c r="V1748" i="5"/>
  <c r="Q1748" i="5"/>
  <c r="P1748" i="5"/>
  <c r="M1748" i="5"/>
  <c r="K1748" i="5"/>
  <c r="AI1747" i="5"/>
  <c r="AF1747" i="5"/>
  <c r="AE1747" i="5"/>
  <c r="AD1747" i="5"/>
  <c r="AC1747" i="5"/>
  <c r="V1747" i="5"/>
  <c r="Q1747" i="5"/>
  <c r="P1747" i="5"/>
  <c r="M1747" i="5"/>
  <c r="K1747" i="5"/>
  <c r="AI1746" i="5"/>
  <c r="AF1746" i="5"/>
  <c r="AE1746" i="5"/>
  <c r="AD1746" i="5"/>
  <c r="AC1746" i="5"/>
  <c r="V1746" i="5"/>
  <c r="Q1746" i="5"/>
  <c r="P1746" i="5"/>
  <c r="M1746" i="5"/>
  <c r="K1746" i="5"/>
  <c r="AZ1745" i="5"/>
  <c r="AI1745" i="5"/>
  <c r="AF1745" i="5"/>
  <c r="AE1745" i="5"/>
  <c r="AD1745" i="5"/>
  <c r="AC1745" i="5"/>
  <c r="V1745" i="5"/>
  <c r="Q1745" i="5"/>
  <c r="P1745" i="5"/>
  <c r="M1745" i="5"/>
  <c r="K1745" i="5"/>
  <c r="AZ1744" i="5"/>
  <c r="AI1744" i="5"/>
  <c r="AF1744" i="5"/>
  <c r="AE1744" i="5"/>
  <c r="AD1744" i="5"/>
  <c r="AC1744" i="5"/>
  <c r="V1744" i="5"/>
  <c r="Q1744" i="5"/>
  <c r="P1744" i="5"/>
  <c r="M1744" i="5"/>
  <c r="K1744" i="5"/>
  <c r="AZ1743" i="5"/>
  <c r="AI1743" i="5"/>
  <c r="AF1743" i="5"/>
  <c r="AE1743" i="5"/>
  <c r="AD1743" i="5"/>
  <c r="AC1743" i="5"/>
  <c r="V1743" i="5"/>
  <c r="Q1743" i="5"/>
  <c r="P1743" i="5"/>
  <c r="M1743" i="5"/>
  <c r="K1743" i="5"/>
  <c r="AZ1742" i="5"/>
  <c r="AI1742" i="5"/>
  <c r="AF1742" i="5"/>
  <c r="AE1742" i="5"/>
  <c r="AD1742" i="5"/>
  <c r="AC1742" i="5"/>
  <c r="V1742" i="5"/>
  <c r="Q1742" i="5"/>
  <c r="P1742" i="5"/>
  <c r="M1742" i="5"/>
  <c r="K1742" i="5"/>
  <c r="AI1741" i="5"/>
  <c r="AF1741" i="5"/>
  <c r="AE1741" i="5"/>
  <c r="AD1741" i="5"/>
  <c r="AC1741" i="5"/>
  <c r="V1741" i="5"/>
  <c r="Q1741" i="5"/>
  <c r="P1741" i="5"/>
  <c r="M1741" i="5"/>
  <c r="K1741" i="5"/>
  <c r="AI1740" i="5"/>
  <c r="AF1740" i="5"/>
  <c r="AE1740" i="5"/>
  <c r="AD1740" i="5"/>
  <c r="AC1740" i="5"/>
  <c r="V1740" i="5"/>
  <c r="Q1740" i="5"/>
  <c r="P1740" i="5"/>
  <c r="M1740" i="5"/>
  <c r="K1740" i="5"/>
  <c r="AI1739" i="5"/>
  <c r="AF1739" i="5"/>
  <c r="AE1739" i="5"/>
  <c r="AD1739" i="5"/>
  <c r="AC1739" i="5"/>
  <c r="V1739" i="5"/>
  <c r="Q1739" i="5"/>
  <c r="P1739" i="5"/>
  <c r="M1739" i="5"/>
  <c r="K1739" i="5"/>
  <c r="AI1738" i="5"/>
  <c r="AF1738" i="5"/>
  <c r="AE1738" i="5"/>
  <c r="AD1738" i="5"/>
  <c r="AC1738" i="5"/>
  <c r="V1738" i="5"/>
  <c r="Q1738" i="5"/>
  <c r="P1738" i="5"/>
  <c r="M1738" i="5"/>
  <c r="K1738" i="5"/>
  <c r="AI1737" i="5"/>
  <c r="AF1737" i="5"/>
  <c r="AE1737" i="5"/>
  <c r="AD1737" i="5"/>
  <c r="AC1737" i="5"/>
  <c r="V1737" i="5"/>
  <c r="Q1737" i="5"/>
  <c r="P1737" i="5"/>
  <c r="M1737" i="5"/>
  <c r="K1737" i="5"/>
  <c r="AI1736" i="5"/>
  <c r="AF1736" i="5"/>
  <c r="AE1736" i="5"/>
  <c r="AD1736" i="5"/>
  <c r="AC1736" i="5"/>
  <c r="V1736" i="5"/>
  <c r="Q1736" i="5"/>
  <c r="P1736" i="5"/>
  <c r="M1736" i="5"/>
  <c r="K1736" i="5"/>
  <c r="AI1735" i="5"/>
  <c r="AF1735" i="5"/>
  <c r="AE1735" i="5"/>
  <c r="AD1735" i="5"/>
  <c r="AC1735" i="5"/>
  <c r="V1735" i="5"/>
  <c r="Q1735" i="5"/>
  <c r="P1735" i="5"/>
  <c r="M1735" i="5"/>
  <c r="K1735" i="5"/>
  <c r="AI1734" i="5"/>
  <c r="AF1734" i="5"/>
  <c r="AE1734" i="5"/>
  <c r="AD1734" i="5"/>
  <c r="AC1734" i="5"/>
  <c r="V1734" i="5"/>
  <c r="Q1734" i="5"/>
  <c r="P1734" i="5"/>
  <c r="M1734" i="5"/>
  <c r="K1734" i="5"/>
  <c r="AI1733" i="5"/>
  <c r="AF1733" i="5"/>
  <c r="AE1733" i="5"/>
  <c r="AD1733" i="5"/>
  <c r="AC1733" i="5"/>
  <c r="V1733" i="5"/>
  <c r="Q1733" i="5"/>
  <c r="P1733" i="5"/>
  <c r="M1733" i="5"/>
  <c r="K1733" i="5"/>
  <c r="AI1732" i="5"/>
  <c r="AF1732" i="5"/>
  <c r="AE1732" i="5"/>
  <c r="AD1732" i="5"/>
  <c r="AC1732" i="5"/>
  <c r="V1732" i="5"/>
  <c r="Q1732" i="5"/>
  <c r="P1732" i="5"/>
  <c r="M1732" i="5"/>
  <c r="K1732" i="5"/>
  <c r="AI1731" i="5"/>
  <c r="AF1731" i="5"/>
  <c r="AE1731" i="5"/>
  <c r="AD1731" i="5"/>
  <c r="AC1731" i="5"/>
  <c r="V1731" i="5"/>
  <c r="Q1731" i="5"/>
  <c r="P1731" i="5"/>
  <c r="M1731" i="5"/>
  <c r="K1731" i="5"/>
  <c r="AI1730" i="5"/>
  <c r="AF1730" i="5"/>
  <c r="AE1730" i="5"/>
  <c r="AD1730" i="5"/>
  <c r="AC1730" i="5"/>
  <c r="V1730" i="5"/>
  <c r="Q1730" i="5"/>
  <c r="P1730" i="5"/>
  <c r="M1730" i="5"/>
  <c r="K1730" i="5"/>
  <c r="AI1729" i="5"/>
  <c r="AF1729" i="5"/>
  <c r="AE1729" i="5"/>
  <c r="AD1729" i="5"/>
  <c r="AC1729" i="5"/>
  <c r="V1729" i="5"/>
  <c r="Q1729" i="5"/>
  <c r="P1729" i="5"/>
  <c r="M1729" i="5"/>
  <c r="K1729" i="5"/>
  <c r="AI1728" i="5"/>
  <c r="AF1728" i="5"/>
  <c r="AE1728" i="5"/>
  <c r="AD1728" i="5"/>
  <c r="AC1728" i="5"/>
  <c r="V1728" i="5"/>
  <c r="Q1728" i="5"/>
  <c r="P1728" i="5"/>
  <c r="M1728" i="5"/>
  <c r="K1728" i="5"/>
  <c r="AI1727" i="5"/>
  <c r="AF1727" i="5"/>
  <c r="AE1727" i="5"/>
  <c r="AD1727" i="5"/>
  <c r="AC1727" i="5"/>
  <c r="V1727" i="5"/>
  <c r="Q1727" i="5"/>
  <c r="P1727" i="5"/>
  <c r="M1727" i="5"/>
  <c r="K1727" i="5"/>
  <c r="AI1726" i="5"/>
  <c r="AF1726" i="5"/>
  <c r="AE1726" i="5"/>
  <c r="AD1726" i="5"/>
  <c r="AC1726" i="5"/>
  <c r="V1726" i="5"/>
  <c r="Q1726" i="5"/>
  <c r="P1726" i="5"/>
  <c r="M1726" i="5"/>
  <c r="K1726" i="5"/>
  <c r="AI1725" i="5"/>
  <c r="AF1725" i="5"/>
  <c r="AE1725" i="5"/>
  <c r="AD1725" i="5"/>
  <c r="AC1725" i="5"/>
  <c r="V1725" i="5"/>
  <c r="Q1725" i="5"/>
  <c r="P1725" i="5"/>
  <c r="M1725" i="5"/>
  <c r="K1725" i="5"/>
  <c r="AI1724" i="5"/>
  <c r="AF1724" i="5"/>
  <c r="AE1724" i="5"/>
  <c r="AD1724" i="5"/>
  <c r="AC1724" i="5"/>
  <c r="V1724" i="5"/>
  <c r="Q1724" i="5"/>
  <c r="P1724" i="5"/>
  <c r="M1724" i="5"/>
  <c r="K1724" i="5"/>
  <c r="AI1723" i="5"/>
  <c r="AF1723" i="5"/>
  <c r="AE1723" i="5"/>
  <c r="AD1723" i="5"/>
  <c r="AC1723" i="5"/>
  <c r="V1723" i="5"/>
  <c r="Q1723" i="5"/>
  <c r="P1723" i="5"/>
  <c r="M1723" i="5"/>
  <c r="K1723" i="5"/>
  <c r="AI1722" i="5"/>
  <c r="AF1722" i="5"/>
  <c r="AE1722" i="5"/>
  <c r="AD1722" i="5"/>
  <c r="AC1722" i="5"/>
  <c r="V1722" i="5"/>
  <c r="Q1722" i="5"/>
  <c r="P1722" i="5"/>
  <c r="M1722" i="5"/>
  <c r="K1722" i="5"/>
  <c r="AI1721" i="5"/>
  <c r="AF1721" i="5"/>
  <c r="AE1721" i="5"/>
  <c r="AD1721" i="5"/>
  <c r="AC1721" i="5"/>
  <c r="V1721" i="5"/>
  <c r="Q1721" i="5"/>
  <c r="P1721" i="5"/>
  <c r="M1721" i="5"/>
  <c r="K1721" i="5"/>
  <c r="AI1720" i="5"/>
  <c r="AF1720" i="5"/>
  <c r="AE1720" i="5"/>
  <c r="AD1720" i="5"/>
  <c r="AC1720" i="5"/>
  <c r="V1720" i="5"/>
  <c r="Q1720" i="5"/>
  <c r="P1720" i="5"/>
  <c r="M1720" i="5"/>
  <c r="K1720" i="5"/>
  <c r="AI1719" i="5"/>
  <c r="AF1719" i="5"/>
  <c r="AE1719" i="5"/>
  <c r="AD1719" i="5"/>
  <c r="AC1719" i="5"/>
  <c r="V1719" i="5"/>
  <c r="Q1719" i="5"/>
  <c r="P1719" i="5"/>
  <c r="M1719" i="5"/>
  <c r="K1719" i="5"/>
  <c r="AI1718" i="5"/>
  <c r="AF1718" i="5"/>
  <c r="AE1718" i="5"/>
  <c r="AD1718" i="5"/>
  <c r="AC1718" i="5"/>
  <c r="V1718" i="5"/>
  <c r="Q1718" i="5"/>
  <c r="P1718" i="5"/>
  <c r="M1718" i="5"/>
  <c r="K1718" i="5"/>
  <c r="AI1717" i="5"/>
  <c r="AF1717" i="5"/>
  <c r="AE1717" i="5"/>
  <c r="AD1717" i="5"/>
  <c r="AC1717" i="5"/>
  <c r="V1717" i="5"/>
  <c r="Q1717" i="5"/>
  <c r="P1717" i="5"/>
  <c r="M1717" i="5"/>
  <c r="K1717" i="5"/>
  <c r="AI1716" i="5"/>
  <c r="AF1716" i="5"/>
  <c r="AE1716" i="5"/>
  <c r="AD1716" i="5"/>
  <c r="AC1716" i="5"/>
  <c r="V1716" i="5"/>
  <c r="Q1716" i="5"/>
  <c r="P1716" i="5"/>
  <c r="M1716" i="5"/>
  <c r="K1716" i="5"/>
  <c r="AI1715" i="5"/>
  <c r="AF1715" i="5"/>
  <c r="AE1715" i="5"/>
  <c r="AD1715" i="5"/>
  <c r="AC1715" i="5"/>
  <c r="V1715" i="5"/>
  <c r="Q1715" i="5"/>
  <c r="P1715" i="5"/>
  <c r="M1715" i="5"/>
  <c r="K1715" i="5"/>
  <c r="AI1714" i="5"/>
  <c r="AF1714" i="5"/>
  <c r="AE1714" i="5"/>
  <c r="AD1714" i="5"/>
  <c r="AC1714" i="5"/>
  <c r="V1714" i="5"/>
  <c r="Q1714" i="5"/>
  <c r="P1714" i="5"/>
  <c r="M1714" i="5"/>
  <c r="K1714" i="5"/>
  <c r="AI1713" i="5"/>
  <c r="AF1713" i="5"/>
  <c r="AE1713" i="5"/>
  <c r="AD1713" i="5"/>
  <c r="AC1713" i="5"/>
  <c r="V1713" i="5"/>
  <c r="Q1713" i="5"/>
  <c r="P1713" i="5"/>
  <c r="M1713" i="5"/>
  <c r="K1713" i="5"/>
  <c r="AI1712" i="5"/>
  <c r="AF1712" i="5"/>
  <c r="AE1712" i="5"/>
  <c r="AD1712" i="5"/>
  <c r="AC1712" i="5"/>
  <c r="V1712" i="5"/>
  <c r="Q1712" i="5"/>
  <c r="P1712" i="5"/>
  <c r="M1712" i="5"/>
  <c r="K1712" i="5"/>
  <c r="AI1711" i="5"/>
  <c r="AF1711" i="5"/>
  <c r="AE1711" i="5"/>
  <c r="AD1711" i="5"/>
  <c r="AC1711" i="5"/>
  <c r="V1711" i="5"/>
  <c r="Q1711" i="5"/>
  <c r="P1711" i="5"/>
  <c r="M1711" i="5"/>
  <c r="K1711" i="5"/>
  <c r="AI1710" i="5"/>
  <c r="AF1710" i="5"/>
  <c r="AE1710" i="5"/>
  <c r="AD1710" i="5"/>
  <c r="AC1710" i="5"/>
  <c r="V1710" i="5"/>
  <c r="Q1710" i="5"/>
  <c r="P1710" i="5"/>
  <c r="M1710" i="5"/>
  <c r="K1710" i="5"/>
  <c r="AI1709" i="5"/>
  <c r="AF1709" i="5"/>
  <c r="AE1709" i="5"/>
  <c r="AD1709" i="5"/>
  <c r="AC1709" i="5"/>
  <c r="V1709" i="5"/>
  <c r="Q1709" i="5"/>
  <c r="P1709" i="5"/>
  <c r="M1709" i="5"/>
  <c r="K1709" i="5"/>
  <c r="AI1708" i="5"/>
  <c r="AF1708" i="5"/>
  <c r="AE1708" i="5"/>
  <c r="AD1708" i="5"/>
  <c r="AC1708" i="5"/>
  <c r="V1708" i="5"/>
  <c r="Q1708" i="5"/>
  <c r="P1708" i="5"/>
  <c r="M1708" i="5"/>
  <c r="K1708" i="5"/>
  <c r="AI1707" i="5"/>
  <c r="AF1707" i="5"/>
  <c r="AE1707" i="5"/>
  <c r="AD1707" i="5"/>
  <c r="AC1707" i="5"/>
  <c r="V1707" i="5"/>
  <c r="Q1707" i="5"/>
  <c r="P1707" i="5"/>
  <c r="M1707" i="5"/>
  <c r="K1707" i="5"/>
  <c r="AI1706" i="5"/>
  <c r="AF1706" i="5"/>
  <c r="AE1706" i="5"/>
  <c r="AD1706" i="5"/>
  <c r="AC1706" i="5"/>
  <c r="V1706" i="5"/>
  <c r="Q1706" i="5"/>
  <c r="P1706" i="5"/>
  <c r="M1706" i="5"/>
  <c r="K1706" i="5"/>
  <c r="AI1705" i="5"/>
  <c r="AF1705" i="5"/>
  <c r="AE1705" i="5"/>
  <c r="AD1705" i="5"/>
  <c r="AC1705" i="5"/>
  <c r="V1705" i="5"/>
  <c r="Q1705" i="5"/>
  <c r="P1705" i="5"/>
  <c r="M1705" i="5"/>
  <c r="K1705" i="5"/>
  <c r="AI1704" i="5"/>
  <c r="AF1704" i="5"/>
  <c r="AE1704" i="5"/>
  <c r="AD1704" i="5"/>
  <c r="AC1704" i="5"/>
  <c r="V1704" i="5"/>
  <c r="Q1704" i="5"/>
  <c r="P1704" i="5"/>
  <c r="M1704" i="5"/>
  <c r="K1704" i="5"/>
  <c r="AI1703" i="5"/>
  <c r="AF1703" i="5"/>
  <c r="AE1703" i="5"/>
  <c r="AD1703" i="5"/>
  <c r="AC1703" i="5"/>
  <c r="V1703" i="5"/>
  <c r="Q1703" i="5"/>
  <c r="P1703" i="5"/>
  <c r="M1703" i="5"/>
  <c r="K1703" i="5"/>
  <c r="AI1702" i="5"/>
  <c r="AF1702" i="5"/>
  <c r="AE1702" i="5"/>
  <c r="AD1702" i="5"/>
  <c r="AC1702" i="5"/>
  <c r="V1702" i="5"/>
  <c r="Q1702" i="5"/>
  <c r="P1702" i="5"/>
  <c r="M1702" i="5"/>
  <c r="K1702" i="5"/>
  <c r="AI1701" i="5"/>
  <c r="AF1701" i="5"/>
  <c r="AE1701" i="5"/>
  <c r="AD1701" i="5"/>
  <c r="AC1701" i="5"/>
  <c r="V1701" i="5"/>
  <c r="Q1701" i="5"/>
  <c r="P1701" i="5"/>
  <c r="M1701" i="5"/>
  <c r="K1701" i="5"/>
  <c r="AI1700" i="5"/>
  <c r="AF1700" i="5"/>
  <c r="AE1700" i="5"/>
  <c r="AD1700" i="5"/>
  <c r="AC1700" i="5"/>
  <c r="V1700" i="5"/>
  <c r="Q1700" i="5"/>
  <c r="P1700" i="5"/>
  <c r="M1700" i="5"/>
  <c r="K1700" i="5"/>
  <c r="AI1699" i="5"/>
  <c r="AF1699" i="5"/>
  <c r="AE1699" i="5"/>
  <c r="AD1699" i="5"/>
  <c r="AC1699" i="5"/>
  <c r="V1699" i="5"/>
  <c r="Q1699" i="5"/>
  <c r="P1699" i="5"/>
  <c r="M1699" i="5"/>
  <c r="K1699" i="5"/>
  <c r="AI1698" i="5"/>
  <c r="AF1698" i="5"/>
  <c r="AE1698" i="5"/>
  <c r="AD1698" i="5"/>
  <c r="AC1698" i="5"/>
  <c r="V1698" i="5"/>
  <c r="Q1698" i="5"/>
  <c r="P1698" i="5"/>
  <c r="M1698" i="5"/>
  <c r="K1698" i="5"/>
  <c r="AI1697" i="5"/>
  <c r="AF1697" i="5"/>
  <c r="AE1697" i="5"/>
  <c r="AD1697" i="5"/>
  <c r="AC1697" i="5"/>
  <c r="V1697" i="5"/>
  <c r="Q1697" i="5"/>
  <c r="P1697" i="5"/>
  <c r="M1697" i="5"/>
  <c r="K1697" i="5"/>
  <c r="AI1696" i="5"/>
  <c r="AF1696" i="5"/>
  <c r="AE1696" i="5"/>
  <c r="AD1696" i="5"/>
  <c r="AC1696" i="5"/>
  <c r="V1696" i="5"/>
  <c r="Q1696" i="5"/>
  <c r="P1696" i="5"/>
  <c r="M1696" i="5"/>
  <c r="K1696" i="5"/>
  <c r="AI1695" i="5"/>
  <c r="AF1695" i="5"/>
  <c r="AE1695" i="5"/>
  <c r="AD1695" i="5"/>
  <c r="AC1695" i="5"/>
  <c r="V1695" i="5"/>
  <c r="Q1695" i="5"/>
  <c r="P1695" i="5"/>
  <c r="M1695" i="5"/>
  <c r="K1695" i="5"/>
  <c r="AI1694" i="5"/>
  <c r="AF1694" i="5"/>
  <c r="AE1694" i="5"/>
  <c r="AD1694" i="5"/>
  <c r="AC1694" i="5"/>
  <c r="V1694" i="5"/>
  <c r="Q1694" i="5"/>
  <c r="P1694" i="5"/>
  <c r="M1694" i="5"/>
  <c r="K1694" i="5"/>
  <c r="AZ1693" i="5"/>
  <c r="AF1693" i="5"/>
  <c r="AE1693" i="5"/>
  <c r="AD1693" i="5"/>
  <c r="AC1693" i="5"/>
  <c r="V1693" i="5"/>
  <c r="R1693" i="5"/>
  <c r="S1693" i="5" s="1"/>
  <c r="O1693" i="5"/>
  <c r="Q1693" i="5" s="1"/>
  <c r="K1693" i="5"/>
  <c r="J1693" i="5"/>
  <c r="G1693" i="5"/>
  <c r="AZ1692" i="5"/>
  <c r="AF1692" i="5"/>
  <c r="AE1692" i="5"/>
  <c r="AD1692" i="5"/>
  <c r="AC1692" i="5"/>
  <c r="V1692" i="5"/>
  <c r="O1692" i="5"/>
  <c r="Q1692" i="5" s="1"/>
  <c r="R1692" i="5" s="1"/>
  <c r="S1692" i="5" s="1"/>
  <c r="K1692" i="5"/>
  <c r="J1692" i="5"/>
  <c r="G1692" i="5"/>
  <c r="AZ1691" i="5"/>
  <c r="AF1691" i="5"/>
  <c r="AE1691" i="5"/>
  <c r="AD1691" i="5"/>
  <c r="AC1691" i="5"/>
  <c r="V1691" i="5"/>
  <c r="O1691" i="5"/>
  <c r="Q1691" i="5" s="1"/>
  <c r="R1691" i="5" s="1"/>
  <c r="S1691" i="5" s="1"/>
  <c r="K1691" i="5"/>
  <c r="J1691" i="5"/>
  <c r="G1691" i="5"/>
  <c r="AZ1690" i="5"/>
  <c r="V1690" i="5"/>
  <c r="Q1690" i="5"/>
  <c r="R1690" i="5" s="1"/>
  <c r="S1690" i="5" s="1"/>
  <c r="O1690" i="5"/>
  <c r="K1690" i="5"/>
  <c r="J1690" i="5"/>
  <c r="G1690" i="5"/>
  <c r="AZ1689" i="5"/>
  <c r="AF1689" i="5"/>
  <c r="AE1689" i="5"/>
  <c r="AD1689" i="5"/>
  <c r="AC1689" i="5"/>
  <c r="V1689" i="5"/>
  <c r="O1689" i="5"/>
  <c r="Q1689" i="5" s="1"/>
  <c r="R1689" i="5" s="1"/>
  <c r="S1689" i="5" s="1"/>
  <c r="K1689" i="5"/>
  <c r="J1689" i="5"/>
  <c r="G1689" i="5"/>
  <c r="AZ1688" i="5"/>
  <c r="AF1688" i="5"/>
  <c r="AE1688" i="5"/>
  <c r="AD1688" i="5"/>
  <c r="AC1688" i="5"/>
  <c r="V1688" i="5"/>
  <c r="R1688" i="5"/>
  <c r="S1688" i="5" s="1"/>
  <c r="O1688" i="5"/>
  <c r="Q1688" i="5" s="1"/>
  <c r="K1688" i="5"/>
  <c r="J1688" i="5"/>
  <c r="G1688" i="5"/>
  <c r="AZ1687" i="5"/>
  <c r="AF1687" i="5"/>
  <c r="AE1687" i="5"/>
  <c r="AD1687" i="5"/>
  <c r="AC1687" i="5"/>
  <c r="V1687" i="5"/>
  <c r="O1687" i="5"/>
  <c r="Q1687" i="5" s="1"/>
  <c r="R1687" i="5" s="1"/>
  <c r="S1687" i="5" s="1"/>
  <c r="K1687" i="5"/>
  <c r="J1687" i="5"/>
  <c r="G1687" i="5"/>
  <c r="AZ1686" i="5"/>
  <c r="AF1686" i="5"/>
  <c r="AE1686" i="5"/>
  <c r="AD1686" i="5"/>
  <c r="AC1686" i="5"/>
  <c r="V1686" i="5"/>
  <c r="R1686" i="5"/>
  <c r="S1686" i="5" s="1"/>
  <c r="Q1686" i="5"/>
  <c r="O1686" i="5"/>
  <c r="K1686" i="5"/>
  <c r="J1686" i="5"/>
  <c r="G1686" i="5"/>
  <c r="AZ1685" i="5"/>
  <c r="AF1685" i="5"/>
  <c r="AE1685" i="5"/>
  <c r="AD1685" i="5"/>
  <c r="AC1685" i="5"/>
  <c r="V1685" i="5"/>
  <c r="Q1685" i="5"/>
  <c r="R1685" i="5" s="1"/>
  <c r="S1685" i="5" s="1"/>
  <c r="O1685" i="5"/>
  <c r="K1685" i="5"/>
  <c r="J1685" i="5"/>
  <c r="G1685" i="5"/>
  <c r="AZ1684" i="5"/>
  <c r="AF1684" i="5"/>
  <c r="AE1684" i="5"/>
  <c r="AD1684" i="5"/>
  <c r="AC1684" i="5"/>
  <c r="V1684" i="5"/>
  <c r="S1684" i="5"/>
  <c r="Q1684" i="5"/>
  <c r="R1684" i="5" s="1"/>
  <c r="O1684" i="5"/>
  <c r="K1684" i="5"/>
  <c r="J1684" i="5"/>
  <c r="G1684" i="5"/>
  <c r="AZ1683" i="5"/>
  <c r="AF1683" i="5"/>
  <c r="AE1683" i="5"/>
  <c r="AD1683" i="5"/>
  <c r="AC1683" i="5"/>
  <c r="V1683" i="5"/>
  <c r="O1683" i="5"/>
  <c r="Q1683" i="5" s="1"/>
  <c r="R1683" i="5" s="1"/>
  <c r="S1683" i="5" s="1"/>
  <c r="K1683" i="5"/>
  <c r="J1683" i="5"/>
  <c r="G1683" i="5"/>
  <c r="AZ1682" i="5"/>
  <c r="AF1682" i="5"/>
  <c r="AE1682" i="5"/>
  <c r="AD1682" i="5"/>
  <c r="AC1682" i="5"/>
  <c r="V1682" i="5"/>
  <c r="Q1682" i="5"/>
  <c r="R1682" i="5" s="1"/>
  <c r="S1682" i="5" s="1"/>
  <c r="O1682" i="5"/>
  <c r="K1682" i="5"/>
  <c r="J1682" i="5"/>
  <c r="G1682" i="5"/>
  <c r="AZ1681" i="5"/>
  <c r="AF1681" i="5"/>
  <c r="AE1681" i="5"/>
  <c r="AD1681" i="5"/>
  <c r="AC1681" i="5"/>
  <c r="V1681" i="5"/>
  <c r="S1681" i="5"/>
  <c r="O1681" i="5"/>
  <c r="Q1681" i="5" s="1"/>
  <c r="R1681" i="5" s="1"/>
  <c r="K1681" i="5"/>
  <c r="J1681" i="5"/>
  <c r="G1681" i="5"/>
  <c r="AZ1680" i="5"/>
  <c r="AF1680" i="5"/>
  <c r="AE1680" i="5"/>
  <c r="AD1680" i="5"/>
  <c r="AC1680" i="5"/>
  <c r="V1680" i="5"/>
  <c r="R1680" i="5"/>
  <c r="S1680" i="5" s="1"/>
  <c r="O1680" i="5"/>
  <c r="Q1680" i="5" s="1"/>
  <c r="K1680" i="5"/>
  <c r="J1680" i="5"/>
  <c r="G1680" i="5"/>
  <c r="AZ1679" i="5"/>
  <c r="AF1679" i="5"/>
  <c r="AE1679" i="5"/>
  <c r="AD1679" i="5"/>
  <c r="AC1679" i="5"/>
  <c r="V1679" i="5"/>
  <c r="O1679" i="5"/>
  <c r="Q1679" i="5" s="1"/>
  <c r="R1679" i="5" s="1"/>
  <c r="S1679" i="5" s="1"/>
  <c r="K1679" i="5"/>
  <c r="J1679" i="5"/>
  <c r="G1679" i="5"/>
  <c r="AZ1678" i="5"/>
  <c r="AF1678" i="5"/>
  <c r="AE1678" i="5"/>
  <c r="AD1678" i="5"/>
  <c r="AC1678" i="5"/>
  <c r="V1678" i="5"/>
  <c r="R1678" i="5"/>
  <c r="S1678" i="5" s="1"/>
  <c r="Q1678" i="5"/>
  <c r="O1678" i="5"/>
  <c r="K1678" i="5"/>
  <c r="J1678" i="5"/>
  <c r="G1678" i="5"/>
  <c r="AZ1677" i="5"/>
  <c r="AF1677" i="5"/>
  <c r="AE1677" i="5"/>
  <c r="AD1677" i="5"/>
  <c r="AC1677" i="5"/>
  <c r="V1677" i="5"/>
  <c r="Q1677" i="5"/>
  <c r="R1677" i="5" s="1"/>
  <c r="S1677" i="5" s="1"/>
  <c r="O1677" i="5"/>
  <c r="K1677" i="5"/>
  <c r="J1677" i="5"/>
  <c r="G1677" i="5"/>
  <c r="AZ1676" i="5"/>
  <c r="AF1676" i="5"/>
  <c r="AE1676" i="5"/>
  <c r="AD1676" i="5"/>
  <c r="AC1676" i="5"/>
  <c r="V1676" i="5"/>
  <c r="S1676" i="5"/>
  <c r="Q1676" i="5"/>
  <c r="R1676" i="5" s="1"/>
  <c r="O1676" i="5"/>
  <c r="K1676" i="5"/>
  <c r="J1676" i="5"/>
  <c r="G1676" i="5"/>
  <c r="AZ1675" i="5"/>
  <c r="AF1675" i="5"/>
  <c r="AE1675" i="5"/>
  <c r="AD1675" i="5"/>
  <c r="AC1675" i="5"/>
  <c r="V1675" i="5"/>
  <c r="Q1675" i="5"/>
  <c r="R1675" i="5" s="1"/>
  <c r="S1675" i="5" s="1"/>
  <c r="O1675" i="5"/>
  <c r="K1675" i="5"/>
  <c r="J1675" i="5"/>
  <c r="G1675" i="5"/>
  <c r="AZ1674" i="5"/>
  <c r="AF1674" i="5"/>
  <c r="AE1674" i="5"/>
  <c r="AD1674" i="5"/>
  <c r="AC1674" i="5"/>
  <c r="V1674" i="5"/>
  <c r="O1674" i="5"/>
  <c r="Q1674" i="5" s="1"/>
  <c r="R1674" i="5" s="1"/>
  <c r="S1674" i="5" s="1"/>
  <c r="K1674" i="5"/>
  <c r="J1674" i="5"/>
  <c r="G1674" i="5"/>
  <c r="AZ1673" i="5"/>
  <c r="AF1673" i="5"/>
  <c r="AE1673" i="5"/>
  <c r="AD1673" i="5"/>
  <c r="AC1673" i="5"/>
  <c r="V1673" i="5"/>
  <c r="O1673" i="5"/>
  <c r="Q1673" i="5" s="1"/>
  <c r="R1673" i="5" s="1"/>
  <c r="S1673" i="5" s="1"/>
  <c r="K1673" i="5"/>
  <c r="J1673" i="5"/>
  <c r="G1673" i="5"/>
  <c r="AZ1672" i="5"/>
  <c r="AF1672" i="5"/>
  <c r="AE1672" i="5"/>
  <c r="AD1672" i="5"/>
  <c r="AC1672" i="5"/>
  <c r="V1672" i="5"/>
  <c r="R1672" i="5"/>
  <c r="S1672" i="5" s="1"/>
  <c r="O1672" i="5"/>
  <c r="Q1672" i="5" s="1"/>
  <c r="K1672" i="5"/>
  <c r="J1672" i="5"/>
  <c r="G1672" i="5"/>
  <c r="AZ1671" i="5"/>
  <c r="AF1671" i="5"/>
  <c r="AE1671" i="5"/>
  <c r="AD1671" i="5"/>
  <c r="AC1671" i="5"/>
  <c r="V1671" i="5"/>
  <c r="O1671" i="5"/>
  <c r="Q1671" i="5" s="1"/>
  <c r="R1671" i="5" s="1"/>
  <c r="S1671" i="5" s="1"/>
  <c r="K1671" i="5"/>
  <c r="J1671" i="5"/>
  <c r="G1671" i="5"/>
  <c r="AZ1670" i="5"/>
  <c r="AF1670" i="5"/>
  <c r="AE1670" i="5"/>
  <c r="AD1670" i="5"/>
  <c r="AC1670" i="5"/>
  <c r="V1670" i="5"/>
  <c r="R1670" i="5"/>
  <c r="S1670" i="5" s="1"/>
  <c r="Q1670" i="5"/>
  <c r="O1670" i="5"/>
  <c r="K1670" i="5"/>
  <c r="J1670" i="5"/>
  <c r="G1670" i="5"/>
  <c r="AZ1669" i="5"/>
  <c r="AF1669" i="5"/>
  <c r="AE1669" i="5"/>
  <c r="AD1669" i="5"/>
  <c r="AC1669" i="5"/>
  <c r="V1669" i="5"/>
  <c r="R1669" i="5"/>
  <c r="S1669" i="5" s="1"/>
  <c r="Q1669" i="5"/>
  <c r="O1669" i="5"/>
  <c r="K1669" i="5"/>
  <c r="J1669" i="5"/>
  <c r="G1669" i="5"/>
  <c r="AZ1668" i="5"/>
  <c r="AF1668" i="5"/>
  <c r="AE1668" i="5"/>
  <c r="AD1668" i="5"/>
  <c r="AC1668" i="5"/>
  <c r="V1668" i="5"/>
  <c r="S1668" i="5"/>
  <c r="Q1668" i="5"/>
  <c r="R1668" i="5" s="1"/>
  <c r="O1668" i="5"/>
  <c r="K1668" i="5"/>
  <c r="J1668" i="5"/>
  <c r="G1668" i="5"/>
  <c r="AZ1667" i="5"/>
  <c r="AF1667" i="5"/>
  <c r="AE1667" i="5"/>
  <c r="AD1667" i="5"/>
  <c r="AC1667" i="5"/>
  <c r="V1667" i="5"/>
  <c r="S1667" i="5"/>
  <c r="O1667" i="5"/>
  <c r="Q1667" i="5" s="1"/>
  <c r="R1667" i="5" s="1"/>
  <c r="K1667" i="5"/>
  <c r="J1667" i="5"/>
  <c r="G1667" i="5"/>
  <c r="AZ1666" i="5"/>
  <c r="AF1666" i="5"/>
  <c r="AE1666" i="5"/>
  <c r="AD1666" i="5"/>
  <c r="AC1666" i="5"/>
  <c r="V1666" i="5"/>
  <c r="Q1666" i="5"/>
  <c r="R1666" i="5" s="1"/>
  <c r="S1666" i="5" s="1"/>
  <c r="O1666" i="5"/>
  <c r="K1666" i="5"/>
  <c r="J1666" i="5"/>
  <c r="G1666" i="5"/>
  <c r="AZ1665" i="5"/>
  <c r="AF1665" i="5"/>
  <c r="AE1665" i="5"/>
  <c r="AD1665" i="5"/>
  <c r="AC1665" i="5"/>
  <c r="V1665" i="5"/>
  <c r="R1665" i="5"/>
  <c r="S1665" i="5" s="1"/>
  <c r="O1665" i="5"/>
  <c r="Q1665" i="5" s="1"/>
  <c r="K1665" i="5"/>
  <c r="J1665" i="5"/>
  <c r="G1665" i="5"/>
  <c r="AZ1664" i="5"/>
  <c r="AF1664" i="5"/>
  <c r="AE1664" i="5"/>
  <c r="AD1664" i="5"/>
  <c r="AC1664" i="5"/>
  <c r="V1664" i="5"/>
  <c r="O1664" i="5"/>
  <c r="Q1664" i="5" s="1"/>
  <c r="R1664" i="5" s="1"/>
  <c r="S1664" i="5" s="1"/>
  <c r="K1664" i="5"/>
  <c r="J1664" i="5"/>
  <c r="G1664" i="5"/>
  <c r="AZ1663" i="5"/>
  <c r="AF1663" i="5"/>
  <c r="AE1663" i="5"/>
  <c r="AD1663" i="5"/>
  <c r="AC1663" i="5"/>
  <c r="V1663" i="5"/>
  <c r="O1663" i="5"/>
  <c r="Q1663" i="5" s="1"/>
  <c r="R1663" i="5" s="1"/>
  <c r="S1663" i="5" s="1"/>
  <c r="K1663" i="5"/>
  <c r="J1663" i="5"/>
  <c r="G1663" i="5"/>
  <c r="AZ1662" i="5"/>
  <c r="AF1662" i="5"/>
  <c r="AE1662" i="5"/>
  <c r="AD1662" i="5"/>
  <c r="AC1662" i="5"/>
  <c r="V1662" i="5"/>
  <c r="Q1662" i="5"/>
  <c r="R1662" i="5" s="1"/>
  <c r="S1662" i="5" s="1"/>
  <c r="O1662" i="5"/>
  <c r="K1662" i="5"/>
  <c r="J1662" i="5"/>
  <c r="G1662" i="5"/>
  <c r="AZ1661" i="5"/>
  <c r="AF1661" i="5"/>
  <c r="AE1661" i="5"/>
  <c r="AD1661" i="5"/>
  <c r="AC1661" i="5"/>
  <c r="V1661" i="5"/>
  <c r="R1661" i="5"/>
  <c r="S1661" i="5" s="1"/>
  <c r="Q1661" i="5"/>
  <c r="O1661" i="5"/>
  <c r="K1661" i="5"/>
  <c r="J1661" i="5"/>
  <c r="G1661" i="5"/>
  <c r="AZ1660" i="5"/>
  <c r="AF1660" i="5"/>
  <c r="AE1660" i="5"/>
  <c r="AD1660" i="5"/>
  <c r="AC1660" i="5"/>
  <c r="V1660" i="5"/>
  <c r="Q1660" i="5"/>
  <c r="R1660" i="5" s="1"/>
  <c r="S1660" i="5" s="1"/>
  <c r="O1660" i="5"/>
  <c r="K1660" i="5"/>
  <c r="J1660" i="5"/>
  <c r="G1660" i="5"/>
  <c r="AZ1659" i="5"/>
  <c r="AF1659" i="5"/>
  <c r="AE1659" i="5"/>
  <c r="AD1659" i="5"/>
  <c r="AC1659" i="5"/>
  <c r="V1659" i="5"/>
  <c r="O1659" i="5"/>
  <c r="Q1659" i="5" s="1"/>
  <c r="R1659" i="5" s="1"/>
  <c r="S1659" i="5" s="1"/>
  <c r="K1659" i="5"/>
  <c r="J1659" i="5"/>
  <c r="G1659" i="5"/>
  <c r="AZ1658" i="5"/>
  <c r="AF1658" i="5"/>
  <c r="AE1658" i="5"/>
  <c r="AD1658" i="5"/>
  <c r="AC1658" i="5"/>
  <c r="V1658" i="5"/>
  <c r="O1658" i="5"/>
  <c r="Q1658" i="5" s="1"/>
  <c r="R1658" i="5" s="1"/>
  <c r="S1658" i="5" s="1"/>
  <c r="K1658" i="5"/>
  <c r="J1658" i="5"/>
  <c r="G1658" i="5"/>
  <c r="AZ1657" i="5"/>
  <c r="AF1657" i="5"/>
  <c r="AE1657" i="5"/>
  <c r="AD1657" i="5"/>
  <c r="AC1657" i="5"/>
  <c r="V1657" i="5"/>
  <c r="R1657" i="5"/>
  <c r="S1657" i="5" s="1"/>
  <c r="O1657" i="5"/>
  <c r="Q1657" i="5" s="1"/>
  <c r="K1657" i="5"/>
  <c r="J1657" i="5"/>
  <c r="G1657" i="5"/>
  <c r="AZ1656" i="5"/>
  <c r="AF1656" i="5"/>
  <c r="AE1656" i="5"/>
  <c r="AD1656" i="5"/>
  <c r="AC1656" i="5"/>
  <c r="V1656" i="5"/>
  <c r="S1656" i="5"/>
  <c r="O1656" i="5"/>
  <c r="Q1656" i="5" s="1"/>
  <c r="R1656" i="5" s="1"/>
  <c r="K1656" i="5"/>
  <c r="J1656" i="5"/>
  <c r="G1656" i="5"/>
  <c r="AZ1655" i="5"/>
  <c r="AF1655" i="5"/>
  <c r="AE1655" i="5"/>
  <c r="AD1655" i="5"/>
  <c r="AC1655" i="5"/>
  <c r="V1655" i="5"/>
  <c r="O1655" i="5"/>
  <c r="Q1655" i="5" s="1"/>
  <c r="R1655" i="5" s="1"/>
  <c r="S1655" i="5" s="1"/>
  <c r="K1655" i="5"/>
  <c r="J1655" i="5"/>
  <c r="G1655" i="5"/>
  <c r="AZ1654" i="5"/>
  <c r="AF1654" i="5"/>
  <c r="AE1654" i="5"/>
  <c r="AD1654" i="5"/>
  <c r="AC1654" i="5"/>
  <c r="V1654" i="5"/>
  <c r="Q1654" i="5"/>
  <c r="R1654" i="5" s="1"/>
  <c r="S1654" i="5" s="1"/>
  <c r="O1654" i="5"/>
  <c r="K1654" i="5"/>
  <c r="J1654" i="5"/>
  <c r="G1654" i="5"/>
  <c r="AZ1653" i="5"/>
  <c r="AF1653" i="5"/>
  <c r="AE1653" i="5"/>
  <c r="AD1653" i="5"/>
  <c r="AC1653" i="5"/>
  <c r="V1653" i="5"/>
  <c r="R1653" i="5"/>
  <c r="S1653" i="5" s="1"/>
  <c r="Q1653" i="5"/>
  <c r="O1653" i="5"/>
  <c r="K1653" i="5"/>
  <c r="J1653" i="5"/>
  <c r="G1653" i="5"/>
  <c r="AZ1652" i="5"/>
  <c r="AF1652" i="5"/>
  <c r="AE1652" i="5"/>
  <c r="AD1652" i="5"/>
  <c r="AC1652" i="5"/>
  <c r="V1652" i="5"/>
  <c r="Q1652" i="5"/>
  <c r="R1652" i="5" s="1"/>
  <c r="S1652" i="5" s="1"/>
  <c r="O1652" i="5"/>
  <c r="K1652" i="5"/>
  <c r="J1652" i="5"/>
  <c r="G1652" i="5"/>
  <c r="AZ1651" i="5"/>
  <c r="AF1651" i="5"/>
  <c r="AE1651" i="5"/>
  <c r="AD1651" i="5"/>
  <c r="AC1651" i="5"/>
  <c r="V1651" i="5"/>
  <c r="O1651" i="5"/>
  <c r="Q1651" i="5" s="1"/>
  <c r="R1651" i="5" s="1"/>
  <c r="S1651" i="5" s="1"/>
  <c r="K1651" i="5"/>
  <c r="J1651" i="5"/>
  <c r="G1651" i="5"/>
  <c r="AZ1650" i="5"/>
  <c r="AF1650" i="5"/>
  <c r="AE1650" i="5"/>
  <c r="AD1650" i="5"/>
  <c r="AC1650" i="5"/>
  <c r="V1650" i="5"/>
  <c r="O1650" i="5"/>
  <c r="Q1650" i="5" s="1"/>
  <c r="R1650" i="5" s="1"/>
  <c r="S1650" i="5" s="1"/>
  <c r="K1650" i="5"/>
  <c r="J1650" i="5"/>
  <c r="G1650" i="5"/>
  <c r="AZ1649" i="5"/>
  <c r="AF1649" i="5"/>
  <c r="AE1649" i="5"/>
  <c r="AD1649" i="5"/>
  <c r="AC1649" i="5"/>
  <c r="V1649" i="5"/>
  <c r="R1649" i="5"/>
  <c r="S1649" i="5" s="1"/>
  <c r="O1649" i="5"/>
  <c r="Q1649" i="5" s="1"/>
  <c r="K1649" i="5"/>
  <c r="J1649" i="5"/>
  <c r="G1649" i="5"/>
  <c r="AZ1648" i="5"/>
  <c r="AF1648" i="5"/>
  <c r="AE1648" i="5"/>
  <c r="AD1648" i="5"/>
  <c r="AC1648" i="5"/>
  <c r="V1648" i="5"/>
  <c r="S1648" i="5"/>
  <c r="O1648" i="5"/>
  <c r="Q1648" i="5" s="1"/>
  <c r="R1648" i="5" s="1"/>
  <c r="K1648" i="5"/>
  <c r="J1648" i="5"/>
  <c r="G1648" i="5"/>
  <c r="AZ1647" i="5"/>
  <c r="AF1647" i="5"/>
  <c r="AE1647" i="5"/>
  <c r="AD1647" i="5"/>
  <c r="AC1647" i="5"/>
  <c r="V1647" i="5"/>
  <c r="O1647" i="5"/>
  <c r="Q1647" i="5" s="1"/>
  <c r="R1647" i="5" s="1"/>
  <c r="S1647" i="5" s="1"/>
  <c r="K1647" i="5"/>
  <c r="J1647" i="5"/>
  <c r="G1647" i="5"/>
  <c r="AZ1646" i="5"/>
  <c r="AF1646" i="5"/>
  <c r="AE1646" i="5"/>
  <c r="AD1646" i="5"/>
  <c r="AC1646" i="5"/>
  <c r="V1646" i="5"/>
  <c r="Q1646" i="5"/>
  <c r="R1646" i="5" s="1"/>
  <c r="S1646" i="5" s="1"/>
  <c r="O1646" i="5"/>
  <c r="K1646" i="5"/>
  <c r="J1646" i="5"/>
  <c r="G1646" i="5"/>
  <c r="AZ1645" i="5"/>
  <c r="AF1645" i="5"/>
  <c r="AE1645" i="5"/>
  <c r="AD1645" i="5"/>
  <c r="AC1645" i="5"/>
  <c r="V1645" i="5"/>
  <c r="R1645" i="5"/>
  <c r="S1645" i="5" s="1"/>
  <c r="Q1645" i="5"/>
  <c r="O1645" i="5"/>
  <c r="K1645" i="5"/>
  <c r="J1645" i="5"/>
  <c r="G1645" i="5"/>
  <c r="AZ1644" i="5"/>
  <c r="AF1644" i="5"/>
  <c r="AE1644" i="5"/>
  <c r="AD1644" i="5"/>
  <c r="AC1644" i="5"/>
  <c r="V1644" i="5"/>
  <c r="Q1644" i="5"/>
  <c r="R1644" i="5" s="1"/>
  <c r="S1644" i="5" s="1"/>
  <c r="O1644" i="5"/>
  <c r="K1644" i="5"/>
  <c r="J1644" i="5"/>
  <c r="G1644" i="5"/>
  <c r="AZ1643" i="5"/>
  <c r="AF1643" i="5"/>
  <c r="AE1643" i="5"/>
  <c r="AD1643" i="5"/>
  <c r="AC1643" i="5"/>
  <c r="V1643" i="5"/>
  <c r="Q1643" i="5"/>
  <c r="R1643" i="5" s="1"/>
  <c r="S1643" i="5" s="1"/>
  <c r="O1643" i="5"/>
  <c r="K1643" i="5"/>
  <c r="J1643" i="5"/>
  <c r="G1643" i="5"/>
  <c r="AZ1642" i="5"/>
  <c r="AF1642" i="5"/>
  <c r="AE1642" i="5"/>
  <c r="AD1642" i="5"/>
  <c r="AC1642" i="5"/>
  <c r="V1642" i="5"/>
  <c r="O1642" i="5"/>
  <c r="Q1642" i="5" s="1"/>
  <c r="R1642" i="5" s="1"/>
  <c r="S1642" i="5" s="1"/>
  <c r="K1642" i="5"/>
  <c r="J1642" i="5"/>
  <c r="G1642" i="5"/>
  <c r="AZ1641" i="5"/>
  <c r="AF1641" i="5"/>
  <c r="AE1641" i="5"/>
  <c r="AD1641" i="5"/>
  <c r="AC1641" i="5"/>
  <c r="V1641" i="5"/>
  <c r="R1641" i="5"/>
  <c r="S1641" i="5" s="1"/>
  <c r="O1641" i="5"/>
  <c r="Q1641" i="5" s="1"/>
  <c r="K1641" i="5"/>
  <c r="J1641" i="5"/>
  <c r="G1641" i="5"/>
  <c r="AZ1640" i="5"/>
  <c r="AF1640" i="5"/>
  <c r="AE1640" i="5"/>
  <c r="AD1640" i="5"/>
  <c r="AC1640" i="5"/>
  <c r="V1640" i="5"/>
  <c r="O1640" i="5"/>
  <c r="Q1640" i="5" s="1"/>
  <c r="R1640" i="5" s="1"/>
  <c r="S1640" i="5" s="1"/>
  <c r="K1640" i="5"/>
  <c r="J1640" i="5"/>
  <c r="G1640" i="5"/>
  <c r="AZ1639" i="5"/>
  <c r="AF1639" i="5"/>
  <c r="AE1639" i="5"/>
  <c r="AD1639" i="5"/>
  <c r="AC1639" i="5"/>
  <c r="V1639" i="5"/>
  <c r="O1639" i="5"/>
  <c r="Q1639" i="5" s="1"/>
  <c r="R1639" i="5" s="1"/>
  <c r="S1639" i="5" s="1"/>
  <c r="K1639" i="5"/>
  <c r="J1639" i="5"/>
  <c r="G1639" i="5"/>
  <c r="AZ1638" i="5"/>
  <c r="AF1638" i="5"/>
  <c r="AE1638" i="5"/>
  <c r="AD1638" i="5"/>
  <c r="AC1638" i="5"/>
  <c r="V1638" i="5"/>
  <c r="R1638" i="5"/>
  <c r="S1638" i="5" s="1"/>
  <c r="Q1638" i="5"/>
  <c r="O1638" i="5"/>
  <c r="K1638" i="5"/>
  <c r="J1638" i="5"/>
  <c r="G1638" i="5"/>
  <c r="AZ1637" i="5"/>
  <c r="AF1637" i="5"/>
  <c r="AE1637" i="5"/>
  <c r="AD1637" i="5"/>
  <c r="AC1637" i="5"/>
  <c r="V1637" i="5"/>
  <c r="R1637" i="5"/>
  <c r="S1637" i="5" s="1"/>
  <c r="Q1637" i="5"/>
  <c r="O1637" i="5"/>
  <c r="K1637" i="5"/>
  <c r="J1637" i="5"/>
  <c r="G1637" i="5"/>
  <c r="AZ1636" i="5"/>
  <c r="AF1636" i="5"/>
  <c r="AE1636" i="5"/>
  <c r="AD1636" i="5"/>
  <c r="AC1636" i="5"/>
  <c r="V1636" i="5"/>
  <c r="S1636" i="5"/>
  <c r="Q1636" i="5"/>
  <c r="R1636" i="5" s="1"/>
  <c r="O1636" i="5"/>
  <c r="K1636" i="5"/>
  <c r="J1636" i="5"/>
  <c r="G1636" i="5"/>
  <c r="AZ1635" i="5"/>
  <c r="AF1635" i="5"/>
  <c r="AE1635" i="5"/>
  <c r="AD1635" i="5"/>
  <c r="AC1635" i="5"/>
  <c r="V1635" i="5"/>
  <c r="S1635" i="5"/>
  <c r="Q1635" i="5"/>
  <c r="R1635" i="5" s="1"/>
  <c r="O1635" i="5"/>
  <c r="K1635" i="5"/>
  <c r="J1635" i="5"/>
  <c r="G1635" i="5"/>
  <c r="AZ1634" i="5"/>
  <c r="AF1634" i="5"/>
  <c r="AE1634" i="5"/>
  <c r="AD1634" i="5"/>
  <c r="AC1634" i="5"/>
  <c r="V1634" i="5"/>
  <c r="Q1634" i="5"/>
  <c r="R1634" i="5" s="1"/>
  <c r="S1634" i="5" s="1"/>
  <c r="O1634" i="5"/>
  <c r="K1634" i="5"/>
  <c r="J1634" i="5"/>
  <c r="G1634" i="5"/>
  <c r="AZ1633" i="5"/>
  <c r="AF1633" i="5"/>
  <c r="AE1633" i="5"/>
  <c r="AD1633" i="5"/>
  <c r="AC1633" i="5"/>
  <c r="V1633" i="5"/>
  <c r="O1633" i="5"/>
  <c r="Q1633" i="5" s="1"/>
  <c r="R1633" i="5" s="1"/>
  <c r="S1633" i="5" s="1"/>
  <c r="K1633" i="5"/>
  <c r="J1633" i="5"/>
  <c r="G1633" i="5"/>
  <c r="AZ1632" i="5"/>
  <c r="AF1632" i="5"/>
  <c r="AE1632" i="5"/>
  <c r="AD1632" i="5"/>
  <c r="AC1632" i="5"/>
  <c r="V1632" i="5"/>
  <c r="S1632" i="5"/>
  <c r="R1632" i="5"/>
  <c r="O1632" i="5"/>
  <c r="Q1632" i="5" s="1"/>
  <c r="K1632" i="5"/>
  <c r="J1632" i="5"/>
  <c r="G1632" i="5"/>
  <c r="AZ1631" i="5"/>
  <c r="AF1631" i="5"/>
  <c r="AE1631" i="5"/>
  <c r="AD1631" i="5"/>
  <c r="AC1631" i="5"/>
  <c r="V1631" i="5"/>
  <c r="O1631" i="5"/>
  <c r="Q1631" i="5" s="1"/>
  <c r="R1631" i="5" s="1"/>
  <c r="S1631" i="5" s="1"/>
  <c r="K1631" i="5"/>
  <c r="J1631" i="5"/>
  <c r="G1631" i="5"/>
  <c r="AZ1630" i="5"/>
  <c r="AF1630" i="5"/>
  <c r="AE1630" i="5"/>
  <c r="AD1630" i="5"/>
  <c r="AC1630" i="5"/>
  <c r="V1630" i="5"/>
  <c r="R1630" i="5"/>
  <c r="S1630" i="5" s="1"/>
  <c r="Q1630" i="5"/>
  <c r="O1630" i="5"/>
  <c r="K1630" i="5"/>
  <c r="J1630" i="5"/>
  <c r="G1630" i="5"/>
  <c r="AF1629" i="5"/>
  <c r="AE1629" i="5"/>
  <c r="AD1629" i="5"/>
  <c r="AC1629" i="5"/>
  <c r="O1629" i="5"/>
  <c r="Q1629" i="5" s="1"/>
  <c r="R1629" i="5" s="1"/>
  <c r="S1629" i="5" s="1"/>
  <c r="K1629" i="5"/>
  <c r="J1629" i="5"/>
  <c r="G1629" i="5"/>
  <c r="Q1628" i="5"/>
  <c r="R1628" i="5" s="1"/>
  <c r="S1628" i="5" s="1"/>
  <c r="O1628" i="5"/>
  <c r="K1628" i="5"/>
  <c r="J1628" i="5"/>
  <c r="G1628" i="5"/>
  <c r="AF1627" i="5"/>
  <c r="AE1627" i="5"/>
  <c r="AD1627" i="5"/>
  <c r="AC1627" i="5"/>
  <c r="R1627" i="5"/>
  <c r="S1627" i="5" s="1"/>
  <c r="Q1627" i="5"/>
  <c r="O1627" i="5"/>
  <c r="K1627" i="5"/>
  <c r="J1627" i="5"/>
  <c r="G1627" i="5"/>
  <c r="AF1626" i="5"/>
  <c r="AE1626" i="5"/>
  <c r="AD1626" i="5"/>
  <c r="AC1626" i="5"/>
  <c r="Q1626" i="5"/>
  <c r="R1626" i="5" s="1"/>
  <c r="S1626" i="5" s="1"/>
  <c r="O1626" i="5"/>
  <c r="K1626" i="5"/>
  <c r="J1626" i="5"/>
  <c r="G1626" i="5"/>
  <c r="AZ1625" i="5"/>
  <c r="AF1625" i="5"/>
  <c r="AE1625" i="5"/>
  <c r="AD1625" i="5"/>
  <c r="AC1625" i="5"/>
  <c r="V1625" i="5"/>
  <c r="Q1625" i="5"/>
  <c r="R1625" i="5" s="1"/>
  <c r="S1625" i="5" s="1"/>
  <c r="O1625" i="5"/>
  <c r="K1625" i="5"/>
  <c r="J1625" i="5"/>
  <c r="G1625" i="5"/>
  <c r="AZ1624" i="5"/>
  <c r="AF1624" i="5"/>
  <c r="AE1624" i="5"/>
  <c r="AD1624" i="5"/>
  <c r="AC1624" i="5"/>
  <c r="V1624" i="5"/>
  <c r="S1624" i="5"/>
  <c r="Q1624" i="5"/>
  <c r="R1624" i="5" s="1"/>
  <c r="O1624" i="5"/>
  <c r="K1624" i="5"/>
  <c r="J1624" i="5"/>
  <c r="G1624" i="5"/>
  <c r="AZ1623" i="5"/>
  <c r="AF1623" i="5"/>
  <c r="AE1623" i="5"/>
  <c r="AD1623" i="5"/>
  <c r="AC1623" i="5"/>
  <c r="V1623" i="5"/>
  <c r="Q1623" i="5"/>
  <c r="R1623" i="5" s="1"/>
  <c r="S1623" i="5" s="1"/>
  <c r="O1623" i="5"/>
  <c r="K1623" i="5"/>
  <c r="J1623" i="5"/>
  <c r="G1623" i="5"/>
  <c r="AZ1622" i="5"/>
  <c r="AF1622" i="5"/>
  <c r="AE1622" i="5"/>
  <c r="AD1622" i="5"/>
  <c r="AC1622" i="5"/>
  <c r="V1622" i="5"/>
  <c r="Q1622" i="5"/>
  <c r="R1622" i="5" s="1"/>
  <c r="S1622" i="5" s="1"/>
  <c r="O1622" i="5"/>
  <c r="K1622" i="5"/>
  <c r="J1622" i="5"/>
  <c r="G1622" i="5"/>
  <c r="AI1621" i="5"/>
  <c r="AF1621" i="5"/>
  <c r="AE1621" i="5"/>
  <c r="AD1621" i="5"/>
  <c r="AC1621" i="5"/>
  <c r="V1621" i="5"/>
  <c r="O1621" i="5"/>
  <c r="Q1621" i="5" s="1"/>
  <c r="R1621" i="5" s="1"/>
  <c r="S1621" i="5" s="1"/>
  <c r="K1621" i="5"/>
  <c r="J1621" i="5"/>
  <c r="G1621" i="5"/>
  <c r="AI1620" i="5"/>
  <c r="AF1620" i="5"/>
  <c r="AE1620" i="5"/>
  <c r="AD1620" i="5"/>
  <c r="AC1620" i="5"/>
  <c r="V1620" i="5"/>
  <c r="R1620" i="5"/>
  <c r="S1620" i="5" s="1"/>
  <c r="O1620" i="5"/>
  <c r="Q1620" i="5" s="1"/>
  <c r="K1620" i="5"/>
  <c r="J1620" i="5"/>
  <c r="G1620" i="5"/>
  <c r="AI1619" i="5"/>
  <c r="AF1619" i="5"/>
  <c r="AE1619" i="5"/>
  <c r="AD1619" i="5"/>
  <c r="AC1619" i="5"/>
  <c r="V1619" i="5"/>
  <c r="O1619" i="5"/>
  <c r="Q1619" i="5" s="1"/>
  <c r="R1619" i="5" s="1"/>
  <c r="S1619" i="5" s="1"/>
  <c r="K1619" i="5"/>
  <c r="J1619" i="5"/>
  <c r="G1619" i="5"/>
  <c r="AI1618" i="5"/>
  <c r="AF1618" i="5"/>
  <c r="AE1618" i="5"/>
  <c r="AD1618" i="5"/>
  <c r="AC1618" i="5"/>
  <c r="V1618" i="5"/>
  <c r="Q1618" i="5"/>
  <c r="R1618" i="5" s="1"/>
  <c r="S1618" i="5" s="1"/>
  <c r="O1618" i="5"/>
  <c r="K1618" i="5"/>
  <c r="J1618" i="5"/>
  <c r="G1618" i="5"/>
  <c r="AZ1617" i="5"/>
  <c r="AF1617" i="5"/>
  <c r="AE1617" i="5"/>
  <c r="AD1617" i="5"/>
  <c r="AC1617" i="5"/>
  <c r="V1617" i="5"/>
  <c r="R1617" i="5"/>
  <c r="S1617" i="5" s="1"/>
  <c r="Q1617" i="5"/>
  <c r="O1617" i="5"/>
  <c r="K1617" i="5"/>
  <c r="J1617" i="5"/>
  <c r="G1617" i="5"/>
  <c r="AZ1616" i="5"/>
  <c r="AF1616" i="5"/>
  <c r="AE1616" i="5"/>
  <c r="AD1616" i="5"/>
  <c r="AC1616" i="5"/>
  <c r="V1616" i="5"/>
  <c r="Q1616" i="5"/>
  <c r="R1616" i="5" s="1"/>
  <c r="S1616" i="5" s="1"/>
  <c r="O1616" i="5"/>
  <c r="K1616" i="5"/>
  <c r="J1616" i="5"/>
  <c r="G1616" i="5"/>
  <c r="AZ1615" i="5"/>
  <c r="AF1615" i="5"/>
  <c r="AE1615" i="5"/>
  <c r="AD1615" i="5"/>
  <c r="AC1615" i="5"/>
  <c r="V1615" i="5"/>
  <c r="S1615" i="5"/>
  <c r="O1615" i="5"/>
  <c r="Q1615" i="5" s="1"/>
  <c r="R1615" i="5" s="1"/>
  <c r="K1615" i="5"/>
  <c r="J1615" i="5"/>
  <c r="G1615" i="5"/>
  <c r="AZ1614" i="5"/>
  <c r="AF1614" i="5"/>
  <c r="AE1614" i="5"/>
  <c r="AD1614" i="5"/>
  <c r="AC1614" i="5"/>
  <c r="V1614" i="5"/>
  <c r="Q1614" i="5"/>
  <c r="R1614" i="5" s="1"/>
  <c r="S1614" i="5" s="1"/>
  <c r="O1614" i="5"/>
  <c r="K1614" i="5"/>
  <c r="J1614" i="5"/>
  <c r="G1614" i="5"/>
  <c r="AZ1613" i="5"/>
  <c r="AI1613" i="5"/>
  <c r="AF1613" i="5"/>
  <c r="AE1613" i="5"/>
  <c r="AD1613" i="5"/>
  <c r="AC1613" i="5"/>
  <c r="U1613" i="5"/>
  <c r="R1613" i="5"/>
  <c r="O1613" i="5"/>
  <c r="Q1613" i="5" s="1"/>
  <c r="L1613" i="5"/>
  <c r="K1613" i="5"/>
  <c r="AZ1612" i="5"/>
  <c r="AI1612" i="5"/>
  <c r="AF1612" i="5"/>
  <c r="AE1612" i="5"/>
  <c r="AD1612" i="5"/>
  <c r="AC1612" i="5"/>
  <c r="U1612" i="5"/>
  <c r="R1612" i="5"/>
  <c r="Q1612" i="5"/>
  <c r="O1612" i="5"/>
  <c r="L1612" i="5"/>
  <c r="K1612" i="5"/>
  <c r="AZ1611" i="5"/>
  <c r="AI1611" i="5"/>
  <c r="AF1611" i="5"/>
  <c r="AE1611" i="5"/>
  <c r="AD1611" i="5"/>
  <c r="AC1611" i="5"/>
  <c r="U1611" i="5"/>
  <c r="R1611" i="5"/>
  <c r="O1611" i="5"/>
  <c r="Q1611" i="5" s="1"/>
  <c r="L1611" i="5"/>
  <c r="K1611" i="5"/>
  <c r="AZ1610" i="5"/>
  <c r="AI1610" i="5"/>
  <c r="AF1610" i="5"/>
  <c r="AE1610" i="5"/>
  <c r="AD1610" i="5"/>
  <c r="AC1610" i="5"/>
  <c r="U1610" i="5"/>
  <c r="R1610" i="5"/>
  <c r="Q1610" i="5"/>
  <c r="O1610" i="5"/>
  <c r="L1610" i="5"/>
  <c r="K1610" i="5"/>
  <c r="AZ1609" i="5"/>
  <c r="AI1609" i="5"/>
  <c r="AF1609" i="5"/>
  <c r="AE1609" i="5"/>
  <c r="AD1609" i="5"/>
  <c r="AC1609" i="5"/>
  <c r="U1609" i="5"/>
  <c r="R1609" i="5"/>
  <c r="O1609" i="5"/>
  <c r="Q1609" i="5" s="1"/>
  <c r="L1609" i="5"/>
  <c r="K1609" i="5"/>
  <c r="AZ1608" i="5"/>
  <c r="AI1608" i="5"/>
  <c r="AF1608" i="5"/>
  <c r="AE1608" i="5"/>
  <c r="AD1608" i="5"/>
  <c r="AC1608" i="5"/>
  <c r="U1608" i="5"/>
  <c r="R1608" i="5"/>
  <c r="Q1608" i="5"/>
  <c r="O1608" i="5"/>
  <c r="L1608" i="5"/>
  <c r="K1608" i="5"/>
  <c r="AZ1607" i="5"/>
  <c r="AI1607" i="5"/>
  <c r="AF1607" i="5"/>
  <c r="AE1607" i="5"/>
  <c r="AD1607" i="5"/>
  <c r="AC1607" i="5"/>
  <c r="U1607" i="5"/>
  <c r="R1607" i="5"/>
  <c r="O1607" i="5"/>
  <c r="Q1607" i="5" s="1"/>
  <c r="L1607" i="5"/>
  <c r="K1607" i="5"/>
  <c r="AZ1606" i="5"/>
  <c r="AI1606" i="5"/>
  <c r="AF1606" i="5"/>
  <c r="AE1606" i="5"/>
  <c r="AD1606" i="5"/>
  <c r="AC1606" i="5"/>
  <c r="U1606" i="5"/>
  <c r="R1606" i="5"/>
  <c r="Q1606" i="5"/>
  <c r="O1606" i="5"/>
  <c r="L1606" i="5"/>
  <c r="K1606" i="5"/>
  <c r="AZ1605" i="5"/>
  <c r="AI1605" i="5"/>
  <c r="AF1605" i="5"/>
  <c r="AE1605" i="5"/>
  <c r="AD1605" i="5"/>
  <c r="AC1605" i="5"/>
  <c r="U1605" i="5"/>
  <c r="R1605" i="5"/>
  <c r="O1605" i="5"/>
  <c r="Q1605" i="5" s="1"/>
  <c r="L1605" i="5"/>
  <c r="K1605" i="5"/>
  <c r="AZ1604" i="5"/>
  <c r="AI1604" i="5"/>
  <c r="AF1604" i="5"/>
  <c r="AE1604" i="5"/>
  <c r="AD1604" i="5"/>
  <c r="AC1604" i="5"/>
  <c r="U1604" i="5"/>
  <c r="R1604" i="5"/>
  <c r="Q1604" i="5"/>
  <c r="O1604" i="5"/>
  <c r="L1604" i="5"/>
  <c r="K1604" i="5"/>
  <c r="AZ1603" i="5"/>
  <c r="AI1603" i="5"/>
  <c r="AF1603" i="5"/>
  <c r="AE1603" i="5"/>
  <c r="AD1603" i="5"/>
  <c r="AC1603" i="5"/>
  <c r="U1603" i="5"/>
  <c r="R1603" i="5"/>
  <c r="O1603" i="5"/>
  <c r="Q1603" i="5" s="1"/>
  <c r="L1603" i="5"/>
  <c r="K1603" i="5"/>
  <c r="AZ1602" i="5"/>
  <c r="AI1602" i="5"/>
  <c r="AF1602" i="5"/>
  <c r="AE1602" i="5"/>
  <c r="AD1602" i="5"/>
  <c r="AC1602" i="5"/>
  <c r="U1602" i="5"/>
  <c r="R1602" i="5"/>
  <c r="Q1602" i="5"/>
  <c r="O1602" i="5"/>
  <c r="L1602" i="5"/>
  <c r="K1602" i="5"/>
  <c r="AZ1601" i="5"/>
  <c r="AI1601" i="5"/>
  <c r="AF1601" i="5"/>
  <c r="AE1601" i="5"/>
  <c r="AD1601" i="5"/>
  <c r="AC1601" i="5"/>
  <c r="U1601" i="5"/>
  <c r="R1601" i="5"/>
  <c r="O1601" i="5"/>
  <c r="Q1601" i="5" s="1"/>
  <c r="L1601" i="5"/>
  <c r="K1601" i="5"/>
  <c r="AZ1600" i="5"/>
  <c r="AI1600" i="5"/>
  <c r="AF1600" i="5"/>
  <c r="AE1600" i="5"/>
  <c r="AD1600" i="5"/>
  <c r="AC1600" i="5"/>
  <c r="U1600" i="5"/>
  <c r="R1600" i="5"/>
  <c r="Q1600" i="5"/>
  <c r="O1600" i="5"/>
  <c r="L1600" i="5"/>
  <c r="K1600" i="5"/>
  <c r="AZ1599" i="5"/>
  <c r="AI1599" i="5"/>
  <c r="AF1599" i="5"/>
  <c r="AE1599" i="5"/>
  <c r="AD1599" i="5"/>
  <c r="AC1599" i="5"/>
  <c r="U1599" i="5"/>
  <c r="R1599" i="5"/>
  <c r="O1599" i="5"/>
  <c r="Q1599" i="5" s="1"/>
  <c r="L1599" i="5"/>
  <c r="K1599" i="5"/>
  <c r="AZ1598" i="5"/>
  <c r="AI1598" i="5"/>
  <c r="AF1598" i="5"/>
  <c r="AE1598" i="5"/>
  <c r="AD1598" i="5"/>
  <c r="AC1598" i="5"/>
  <c r="U1598" i="5"/>
  <c r="R1598" i="5"/>
  <c r="Q1598" i="5"/>
  <c r="O1598" i="5"/>
  <c r="L1598" i="5"/>
  <c r="K1598" i="5"/>
  <c r="AZ1597" i="5"/>
  <c r="AI1597" i="5"/>
  <c r="AF1597" i="5"/>
  <c r="AE1597" i="5"/>
  <c r="AD1597" i="5"/>
  <c r="AC1597" i="5"/>
  <c r="U1597" i="5"/>
  <c r="R1597" i="5"/>
  <c r="O1597" i="5"/>
  <c r="Q1597" i="5" s="1"/>
  <c r="L1597" i="5"/>
  <c r="K1597" i="5"/>
  <c r="AZ1596" i="5"/>
  <c r="AI1596" i="5"/>
  <c r="AF1596" i="5"/>
  <c r="AE1596" i="5"/>
  <c r="AD1596" i="5"/>
  <c r="AC1596" i="5"/>
  <c r="U1596" i="5"/>
  <c r="R1596" i="5"/>
  <c r="Q1596" i="5"/>
  <c r="O1596" i="5"/>
  <c r="L1596" i="5"/>
  <c r="K1596" i="5"/>
  <c r="AZ1595" i="5"/>
  <c r="AI1595" i="5"/>
  <c r="AF1595" i="5"/>
  <c r="AE1595" i="5"/>
  <c r="AD1595" i="5"/>
  <c r="AC1595" i="5"/>
  <c r="U1595" i="5"/>
  <c r="R1595" i="5"/>
  <c r="O1595" i="5"/>
  <c r="Q1595" i="5" s="1"/>
  <c r="L1595" i="5"/>
  <c r="K1595" i="5"/>
  <c r="AZ1594" i="5"/>
  <c r="AI1594" i="5"/>
  <c r="AF1594" i="5"/>
  <c r="AE1594" i="5"/>
  <c r="AD1594" i="5"/>
  <c r="AC1594" i="5"/>
  <c r="U1594" i="5"/>
  <c r="R1594" i="5"/>
  <c r="Q1594" i="5"/>
  <c r="O1594" i="5"/>
  <c r="L1594" i="5"/>
  <c r="K1594" i="5"/>
  <c r="AZ1593" i="5"/>
  <c r="AI1593" i="5"/>
  <c r="AF1593" i="5"/>
  <c r="AE1593" i="5"/>
  <c r="AD1593" i="5"/>
  <c r="AC1593" i="5"/>
  <c r="U1593" i="5"/>
  <c r="R1593" i="5"/>
  <c r="O1593" i="5"/>
  <c r="Q1593" i="5" s="1"/>
  <c r="L1593" i="5"/>
  <c r="K1593" i="5"/>
  <c r="AZ1592" i="5"/>
  <c r="AI1592" i="5"/>
  <c r="AF1592" i="5"/>
  <c r="AE1592" i="5"/>
  <c r="AD1592" i="5"/>
  <c r="AC1592" i="5"/>
  <c r="U1592" i="5"/>
  <c r="R1592" i="5"/>
  <c r="Q1592" i="5"/>
  <c r="O1592" i="5"/>
  <c r="L1592" i="5"/>
  <c r="K1592" i="5"/>
  <c r="AZ1591" i="5"/>
  <c r="AI1591" i="5"/>
  <c r="AF1591" i="5"/>
  <c r="AE1591" i="5"/>
  <c r="AD1591" i="5"/>
  <c r="AC1591" i="5"/>
  <c r="U1591" i="5"/>
  <c r="R1591" i="5"/>
  <c r="O1591" i="5"/>
  <c r="Q1591" i="5" s="1"/>
  <c r="L1591" i="5"/>
  <c r="K1591" i="5"/>
  <c r="AZ1590" i="5"/>
  <c r="AI1590" i="5"/>
  <c r="AF1590" i="5"/>
  <c r="AE1590" i="5"/>
  <c r="AD1590" i="5"/>
  <c r="AC1590" i="5"/>
  <c r="U1590" i="5"/>
  <c r="R1590" i="5"/>
  <c r="Q1590" i="5"/>
  <c r="O1590" i="5"/>
  <c r="L1590" i="5"/>
  <c r="K1590" i="5"/>
  <c r="AZ1589" i="5"/>
  <c r="AI1589" i="5"/>
  <c r="AF1589" i="5"/>
  <c r="AE1589" i="5"/>
  <c r="AD1589" i="5"/>
  <c r="AC1589" i="5"/>
  <c r="U1589" i="5"/>
  <c r="R1589" i="5"/>
  <c r="O1589" i="5"/>
  <c r="Q1589" i="5" s="1"/>
  <c r="L1589" i="5"/>
  <c r="K1589" i="5"/>
  <c r="AZ1588" i="5"/>
  <c r="AI1588" i="5"/>
  <c r="AF1588" i="5"/>
  <c r="AE1588" i="5"/>
  <c r="AD1588" i="5"/>
  <c r="AC1588" i="5"/>
  <c r="U1588" i="5"/>
  <c r="R1588" i="5"/>
  <c r="Q1588" i="5"/>
  <c r="O1588" i="5"/>
  <c r="L1588" i="5"/>
  <c r="K1588" i="5"/>
  <c r="AZ1587" i="5"/>
  <c r="AI1587" i="5"/>
  <c r="AF1587" i="5"/>
  <c r="AE1587" i="5"/>
  <c r="AD1587" i="5"/>
  <c r="AC1587" i="5"/>
  <c r="U1587" i="5"/>
  <c r="R1587" i="5"/>
  <c r="O1587" i="5"/>
  <c r="Q1587" i="5" s="1"/>
  <c r="L1587" i="5"/>
  <c r="K1587" i="5"/>
  <c r="AZ1586" i="5"/>
  <c r="AI1586" i="5"/>
  <c r="AF1586" i="5"/>
  <c r="AE1586" i="5"/>
  <c r="AD1586" i="5"/>
  <c r="AC1586" i="5"/>
  <c r="U1586" i="5"/>
  <c r="R1586" i="5"/>
  <c r="Q1586" i="5"/>
  <c r="O1586" i="5"/>
  <c r="L1586" i="5"/>
  <c r="K1586" i="5"/>
  <c r="AZ1585" i="5"/>
  <c r="AI1585" i="5"/>
  <c r="AF1585" i="5"/>
  <c r="AE1585" i="5"/>
  <c r="AD1585" i="5"/>
  <c r="AC1585" i="5"/>
  <c r="U1585" i="5"/>
  <c r="R1585" i="5"/>
  <c r="O1585" i="5"/>
  <c r="Q1585" i="5" s="1"/>
  <c r="L1585" i="5"/>
  <c r="K1585" i="5"/>
  <c r="AZ1584" i="5"/>
  <c r="AI1584" i="5"/>
  <c r="AF1584" i="5"/>
  <c r="AE1584" i="5"/>
  <c r="AD1584" i="5"/>
  <c r="AC1584" i="5"/>
  <c r="U1584" i="5"/>
  <c r="R1584" i="5"/>
  <c r="Q1584" i="5"/>
  <c r="O1584" i="5"/>
  <c r="L1584" i="5"/>
  <c r="K1584" i="5"/>
  <c r="AZ1583" i="5"/>
  <c r="AI1583" i="5"/>
  <c r="AF1583" i="5"/>
  <c r="AE1583" i="5"/>
  <c r="AD1583" i="5"/>
  <c r="AC1583" i="5"/>
  <c r="U1583" i="5"/>
  <c r="R1583" i="5"/>
  <c r="O1583" i="5"/>
  <c r="Q1583" i="5" s="1"/>
  <c r="L1583" i="5"/>
  <c r="K1583" i="5"/>
  <c r="AZ1582" i="5"/>
  <c r="AI1582" i="5"/>
  <c r="AF1582" i="5"/>
  <c r="AE1582" i="5"/>
  <c r="AD1582" i="5"/>
  <c r="AC1582" i="5"/>
  <c r="U1582" i="5"/>
  <c r="R1582" i="5"/>
  <c r="Q1582" i="5"/>
  <c r="O1582" i="5"/>
  <c r="L1582" i="5"/>
  <c r="K1582" i="5"/>
  <c r="AZ1581" i="5"/>
  <c r="AI1581" i="5"/>
  <c r="AF1581" i="5"/>
  <c r="AE1581" i="5"/>
  <c r="AD1581" i="5"/>
  <c r="AC1581" i="5"/>
  <c r="U1581" i="5"/>
  <c r="R1581" i="5"/>
  <c r="O1581" i="5"/>
  <c r="Q1581" i="5" s="1"/>
  <c r="L1581" i="5"/>
  <c r="K1581" i="5"/>
  <c r="AZ1580" i="5"/>
  <c r="AI1580" i="5"/>
  <c r="AF1580" i="5"/>
  <c r="AE1580" i="5"/>
  <c r="AD1580" i="5"/>
  <c r="AC1580" i="5"/>
  <c r="U1580" i="5"/>
  <c r="R1580" i="5"/>
  <c r="Q1580" i="5"/>
  <c r="O1580" i="5"/>
  <c r="L1580" i="5"/>
  <c r="K1580" i="5"/>
  <c r="AZ1579" i="5"/>
  <c r="AI1579" i="5"/>
  <c r="AF1579" i="5"/>
  <c r="AE1579" i="5"/>
  <c r="AD1579" i="5"/>
  <c r="AC1579" i="5"/>
  <c r="U1579" i="5"/>
  <c r="R1579" i="5"/>
  <c r="O1579" i="5"/>
  <c r="Q1579" i="5" s="1"/>
  <c r="L1579" i="5"/>
  <c r="K1579" i="5"/>
  <c r="AZ1578" i="5"/>
  <c r="AI1578" i="5"/>
  <c r="AF1578" i="5"/>
  <c r="AE1578" i="5"/>
  <c r="AD1578" i="5"/>
  <c r="AC1578" i="5"/>
  <c r="U1578" i="5"/>
  <c r="R1578" i="5"/>
  <c r="Q1578" i="5"/>
  <c r="O1578" i="5"/>
  <c r="L1578" i="5"/>
  <c r="K1578" i="5"/>
  <c r="AZ1577" i="5"/>
  <c r="AI1577" i="5"/>
  <c r="AF1577" i="5"/>
  <c r="AE1577" i="5"/>
  <c r="AD1577" i="5"/>
  <c r="AC1577" i="5"/>
  <c r="U1577" i="5"/>
  <c r="R1577" i="5"/>
  <c r="O1577" i="5"/>
  <c r="Q1577" i="5" s="1"/>
  <c r="L1577" i="5"/>
  <c r="K1577" i="5"/>
  <c r="AZ1576" i="5"/>
  <c r="AI1576" i="5"/>
  <c r="AF1576" i="5"/>
  <c r="AE1576" i="5"/>
  <c r="AD1576" i="5"/>
  <c r="AC1576" i="5"/>
  <c r="U1576" i="5"/>
  <c r="R1576" i="5"/>
  <c r="Q1576" i="5"/>
  <c r="O1576" i="5"/>
  <c r="L1576" i="5"/>
  <c r="K1576" i="5"/>
  <c r="AZ1575" i="5"/>
  <c r="AI1575" i="5"/>
  <c r="AF1575" i="5"/>
  <c r="AE1575" i="5"/>
  <c r="AD1575" i="5"/>
  <c r="AC1575" i="5"/>
  <c r="U1575" i="5"/>
  <c r="R1575" i="5"/>
  <c r="O1575" i="5"/>
  <c r="Q1575" i="5" s="1"/>
  <c r="L1575" i="5"/>
  <c r="K1575" i="5"/>
  <c r="AZ1574" i="5"/>
  <c r="AI1574" i="5"/>
  <c r="AF1574" i="5"/>
  <c r="AE1574" i="5"/>
  <c r="AD1574" i="5"/>
  <c r="AC1574" i="5"/>
  <c r="U1574" i="5"/>
  <c r="R1574" i="5"/>
  <c r="Q1574" i="5"/>
  <c r="O1574" i="5"/>
  <c r="L1574" i="5"/>
  <c r="K1574" i="5"/>
  <c r="AZ1573" i="5"/>
  <c r="AI1573" i="5"/>
  <c r="AF1573" i="5"/>
  <c r="AE1573" i="5"/>
  <c r="AD1573" i="5"/>
  <c r="AC1573" i="5"/>
  <c r="U1573" i="5"/>
  <c r="R1573" i="5"/>
  <c r="O1573" i="5"/>
  <c r="Q1573" i="5" s="1"/>
  <c r="L1573" i="5"/>
  <c r="K1573" i="5"/>
  <c r="AZ1572" i="5"/>
  <c r="AI1572" i="5"/>
  <c r="AF1572" i="5"/>
  <c r="AE1572" i="5"/>
  <c r="AD1572" i="5"/>
  <c r="AC1572" i="5"/>
  <c r="U1572" i="5"/>
  <c r="R1572" i="5"/>
  <c r="Q1572" i="5"/>
  <c r="O1572" i="5"/>
  <c r="L1572" i="5"/>
  <c r="K1572" i="5"/>
  <c r="AZ1571" i="5"/>
  <c r="AI1571" i="5"/>
  <c r="AF1571" i="5"/>
  <c r="AE1571" i="5"/>
  <c r="AD1571" i="5"/>
  <c r="AC1571" i="5"/>
  <c r="U1571" i="5"/>
  <c r="R1571" i="5"/>
  <c r="O1571" i="5"/>
  <c r="Q1571" i="5" s="1"/>
  <c r="L1571" i="5"/>
  <c r="K1571" i="5"/>
  <c r="AZ1570" i="5"/>
  <c r="AI1570" i="5"/>
  <c r="AF1570" i="5"/>
  <c r="AE1570" i="5"/>
  <c r="AD1570" i="5"/>
  <c r="AC1570" i="5"/>
  <c r="U1570" i="5"/>
  <c r="R1570" i="5"/>
  <c r="Q1570" i="5"/>
  <c r="O1570" i="5"/>
  <c r="L1570" i="5"/>
  <c r="K1570" i="5"/>
  <c r="AZ1569" i="5"/>
  <c r="AI1569" i="5"/>
  <c r="AF1569" i="5"/>
  <c r="AE1569" i="5"/>
  <c r="AD1569" i="5"/>
  <c r="AC1569" i="5"/>
  <c r="U1569" i="5"/>
  <c r="R1569" i="5"/>
  <c r="O1569" i="5"/>
  <c r="Q1569" i="5" s="1"/>
  <c r="L1569" i="5"/>
  <c r="K1569" i="5"/>
  <c r="AZ1568" i="5"/>
  <c r="AI1568" i="5"/>
  <c r="AF1568" i="5"/>
  <c r="AE1568" i="5"/>
  <c r="AD1568" i="5"/>
  <c r="AC1568" i="5"/>
  <c r="U1568" i="5"/>
  <c r="R1568" i="5"/>
  <c r="Q1568" i="5"/>
  <c r="O1568" i="5"/>
  <c r="L1568" i="5"/>
  <c r="K1568" i="5"/>
  <c r="AZ1567" i="5"/>
  <c r="AI1567" i="5"/>
  <c r="AF1567" i="5"/>
  <c r="AE1567" i="5"/>
  <c r="AD1567" i="5"/>
  <c r="AC1567" i="5"/>
  <c r="U1567" i="5"/>
  <c r="R1567" i="5"/>
  <c r="O1567" i="5"/>
  <c r="Q1567" i="5" s="1"/>
  <c r="L1567" i="5"/>
  <c r="K1567" i="5"/>
  <c r="AZ1566" i="5"/>
  <c r="AI1566" i="5"/>
  <c r="AF1566" i="5"/>
  <c r="AE1566" i="5"/>
  <c r="AD1566" i="5"/>
  <c r="AC1566" i="5"/>
  <c r="U1566" i="5"/>
  <c r="R1566" i="5"/>
  <c r="Q1566" i="5"/>
  <c r="O1566" i="5"/>
  <c r="L1566" i="5"/>
  <c r="K1566" i="5"/>
  <c r="AZ1565" i="5"/>
  <c r="AI1565" i="5"/>
  <c r="AF1565" i="5"/>
  <c r="AE1565" i="5"/>
  <c r="AD1565" i="5"/>
  <c r="AC1565" i="5"/>
  <c r="U1565" i="5"/>
  <c r="R1565" i="5"/>
  <c r="O1565" i="5"/>
  <c r="Q1565" i="5" s="1"/>
  <c r="L1565" i="5"/>
  <c r="K1565" i="5"/>
  <c r="AZ1564" i="5"/>
  <c r="AI1564" i="5"/>
  <c r="AF1564" i="5"/>
  <c r="AE1564" i="5"/>
  <c r="AD1564" i="5"/>
  <c r="AC1564" i="5"/>
  <c r="U1564" i="5"/>
  <c r="R1564" i="5"/>
  <c r="Q1564" i="5"/>
  <c r="O1564" i="5"/>
  <c r="L1564" i="5"/>
  <c r="K1564" i="5"/>
  <c r="AZ1563" i="5"/>
  <c r="AI1563" i="5"/>
  <c r="AF1563" i="5"/>
  <c r="AE1563" i="5"/>
  <c r="AD1563" i="5"/>
  <c r="AC1563" i="5"/>
  <c r="U1563" i="5"/>
  <c r="R1563" i="5"/>
  <c r="O1563" i="5"/>
  <c r="Q1563" i="5" s="1"/>
  <c r="L1563" i="5"/>
  <c r="K1563" i="5"/>
  <c r="AZ1562" i="5"/>
  <c r="AI1562" i="5"/>
  <c r="AF1562" i="5"/>
  <c r="AE1562" i="5"/>
  <c r="AD1562" i="5"/>
  <c r="AC1562" i="5"/>
  <c r="U1562" i="5"/>
  <c r="R1562" i="5"/>
  <c r="Q1562" i="5"/>
  <c r="O1562" i="5"/>
  <c r="L1562" i="5"/>
  <c r="K1562" i="5"/>
  <c r="AZ1561" i="5"/>
  <c r="AI1561" i="5"/>
  <c r="AF1561" i="5"/>
  <c r="AE1561" i="5"/>
  <c r="AD1561" i="5"/>
  <c r="AC1561" i="5"/>
  <c r="U1561" i="5"/>
  <c r="R1561" i="5"/>
  <c r="O1561" i="5"/>
  <c r="Q1561" i="5" s="1"/>
  <c r="L1561" i="5"/>
  <c r="K1561" i="5"/>
  <c r="AZ1560" i="5"/>
  <c r="AI1560" i="5"/>
  <c r="AF1560" i="5"/>
  <c r="AE1560" i="5"/>
  <c r="AD1560" i="5"/>
  <c r="AC1560" i="5"/>
  <c r="U1560" i="5"/>
  <c r="R1560" i="5"/>
  <c r="Q1560" i="5"/>
  <c r="O1560" i="5"/>
  <c r="L1560" i="5"/>
  <c r="K1560" i="5"/>
  <c r="AZ1559" i="5"/>
  <c r="AI1559" i="5"/>
  <c r="AF1559" i="5"/>
  <c r="AE1559" i="5"/>
  <c r="AD1559" i="5"/>
  <c r="AC1559" i="5"/>
  <c r="U1559" i="5"/>
  <c r="R1559" i="5"/>
  <c r="O1559" i="5"/>
  <c r="Q1559" i="5" s="1"/>
  <c r="L1559" i="5"/>
  <c r="K1559" i="5"/>
  <c r="AZ1558" i="5"/>
  <c r="AI1558" i="5"/>
  <c r="AF1558" i="5"/>
  <c r="AE1558" i="5"/>
  <c r="AD1558" i="5"/>
  <c r="AC1558" i="5"/>
  <c r="U1558" i="5"/>
  <c r="R1558" i="5"/>
  <c r="Q1558" i="5"/>
  <c r="O1558" i="5"/>
  <c r="L1558" i="5"/>
  <c r="K1558" i="5"/>
  <c r="AZ1557" i="5"/>
  <c r="AI1557" i="5"/>
  <c r="AF1557" i="5"/>
  <c r="AE1557" i="5"/>
  <c r="AD1557" i="5"/>
  <c r="AC1557" i="5"/>
  <c r="U1557" i="5"/>
  <c r="R1557" i="5"/>
  <c r="O1557" i="5"/>
  <c r="Q1557" i="5" s="1"/>
  <c r="L1557" i="5"/>
  <c r="K1557" i="5"/>
  <c r="AZ1556" i="5"/>
  <c r="AI1556" i="5"/>
  <c r="AF1556" i="5"/>
  <c r="AE1556" i="5"/>
  <c r="AD1556" i="5"/>
  <c r="AC1556" i="5"/>
  <c r="U1556" i="5"/>
  <c r="R1556" i="5"/>
  <c r="Q1556" i="5"/>
  <c r="O1556" i="5"/>
  <c r="L1556" i="5"/>
  <c r="K1556" i="5"/>
  <c r="AZ1555" i="5"/>
  <c r="AI1555" i="5"/>
  <c r="AF1555" i="5"/>
  <c r="AE1555" i="5"/>
  <c r="AD1555" i="5"/>
  <c r="AC1555" i="5"/>
  <c r="U1555" i="5"/>
  <c r="R1555" i="5"/>
  <c r="O1555" i="5"/>
  <c r="Q1555" i="5" s="1"/>
  <c r="L1555" i="5"/>
  <c r="K1555" i="5"/>
  <c r="AZ1554" i="5"/>
  <c r="AI1554" i="5"/>
  <c r="AF1554" i="5"/>
  <c r="AE1554" i="5"/>
  <c r="AD1554" i="5"/>
  <c r="AC1554" i="5"/>
  <c r="U1554" i="5"/>
  <c r="R1554" i="5"/>
  <c r="Q1554" i="5"/>
  <c r="O1554" i="5"/>
  <c r="L1554" i="5"/>
  <c r="K1554" i="5"/>
  <c r="AZ1553" i="5"/>
  <c r="AI1553" i="5"/>
  <c r="AF1553" i="5"/>
  <c r="AE1553" i="5"/>
  <c r="AD1553" i="5"/>
  <c r="AC1553" i="5"/>
  <c r="U1553" i="5"/>
  <c r="R1553" i="5"/>
  <c r="O1553" i="5"/>
  <c r="Q1553" i="5" s="1"/>
  <c r="L1553" i="5"/>
  <c r="K1553" i="5"/>
  <c r="AZ1552" i="5"/>
  <c r="AI1552" i="5"/>
  <c r="AF1552" i="5"/>
  <c r="AE1552" i="5"/>
  <c r="AD1552" i="5"/>
  <c r="AC1552" i="5"/>
  <c r="U1552" i="5"/>
  <c r="R1552" i="5"/>
  <c r="Q1552" i="5"/>
  <c r="O1552" i="5"/>
  <c r="L1552" i="5"/>
  <c r="K1552" i="5"/>
  <c r="AZ1551" i="5"/>
  <c r="AI1551" i="5"/>
  <c r="AF1551" i="5"/>
  <c r="AE1551" i="5"/>
  <c r="AD1551" i="5"/>
  <c r="AC1551" i="5"/>
  <c r="U1551" i="5"/>
  <c r="R1551" i="5"/>
  <c r="O1551" i="5"/>
  <c r="Q1551" i="5" s="1"/>
  <c r="L1551" i="5"/>
  <c r="K1551" i="5"/>
  <c r="AZ1550" i="5"/>
  <c r="AI1550" i="5"/>
  <c r="AF1550" i="5"/>
  <c r="AE1550" i="5"/>
  <c r="AD1550" i="5"/>
  <c r="AC1550" i="5"/>
  <c r="U1550" i="5"/>
  <c r="R1550" i="5"/>
  <c r="Q1550" i="5"/>
  <c r="O1550" i="5"/>
  <c r="L1550" i="5"/>
  <c r="K1550" i="5"/>
  <c r="AZ1549" i="5"/>
  <c r="AI1549" i="5"/>
  <c r="AF1549" i="5"/>
  <c r="AE1549" i="5"/>
  <c r="AD1549" i="5"/>
  <c r="AC1549" i="5"/>
  <c r="U1549" i="5"/>
  <c r="R1549" i="5"/>
  <c r="O1549" i="5"/>
  <c r="Q1549" i="5" s="1"/>
  <c r="L1549" i="5"/>
  <c r="K1549" i="5"/>
  <c r="AZ1548" i="5"/>
  <c r="AI1548" i="5"/>
  <c r="AF1548" i="5"/>
  <c r="AE1548" i="5"/>
  <c r="AD1548" i="5"/>
  <c r="AC1548" i="5"/>
  <c r="U1548" i="5"/>
  <c r="R1548" i="5"/>
  <c r="Q1548" i="5"/>
  <c r="O1548" i="5"/>
  <c r="L1548" i="5"/>
  <c r="K1548" i="5"/>
  <c r="AZ1547" i="5"/>
  <c r="AI1547" i="5"/>
  <c r="AF1547" i="5"/>
  <c r="AE1547" i="5"/>
  <c r="AD1547" i="5"/>
  <c r="AC1547" i="5"/>
  <c r="U1547" i="5"/>
  <c r="R1547" i="5"/>
  <c r="O1547" i="5"/>
  <c r="Q1547" i="5" s="1"/>
  <c r="L1547" i="5"/>
  <c r="K1547" i="5"/>
  <c r="AZ1546" i="5"/>
  <c r="AI1546" i="5"/>
  <c r="AF1546" i="5"/>
  <c r="AE1546" i="5"/>
  <c r="AD1546" i="5"/>
  <c r="AC1546" i="5"/>
  <c r="U1546" i="5"/>
  <c r="R1546" i="5"/>
  <c r="Q1546" i="5"/>
  <c r="O1546" i="5"/>
  <c r="L1546" i="5"/>
  <c r="K1546" i="5"/>
  <c r="AI1545" i="5"/>
  <c r="AF1545" i="5"/>
  <c r="AE1545" i="5"/>
  <c r="AD1545" i="5"/>
  <c r="AC1545" i="5"/>
  <c r="U1545" i="5"/>
  <c r="R1545" i="5"/>
  <c r="Q1545" i="5"/>
  <c r="O1545" i="5"/>
  <c r="L1545" i="5"/>
  <c r="K1545" i="5"/>
  <c r="AI1544" i="5"/>
  <c r="AF1544" i="5"/>
  <c r="AE1544" i="5"/>
  <c r="AD1544" i="5"/>
  <c r="AC1544" i="5"/>
  <c r="U1544" i="5"/>
  <c r="R1544" i="5"/>
  <c r="O1544" i="5"/>
  <c r="Q1544" i="5" s="1"/>
  <c r="L1544" i="5"/>
  <c r="K1544" i="5"/>
  <c r="AI1543" i="5"/>
  <c r="AF1543" i="5"/>
  <c r="AE1543" i="5"/>
  <c r="AD1543" i="5"/>
  <c r="AC1543" i="5"/>
  <c r="U1543" i="5"/>
  <c r="R1543" i="5"/>
  <c r="O1543" i="5"/>
  <c r="Q1543" i="5" s="1"/>
  <c r="L1543" i="5"/>
  <c r="K1543" i="5"/>
  <c r="AI1542" i="5"/>
  <c r="AF1542" i="5"/>
  <c r="AE1542" i="5"/>
  <c r="AD1542" i="5"/>
  <c r="AC1542" i="5"/>
  <c r="U1542" i="5"/>
  <c r="R1542" i="5"/>
  <c r="O1542" i="5"/>
  <c r="Q1542" i="5" s="1"/>
  <c r="L1542" i="5"/>
  <c r="K1542" i="5"/>
  <c r="AZ1541" i="5"/>
  <c r="AI1541" i="5"/>
  <c r="AF1541" i="5"/>
  <c r="AE1541" i="5"/>
  <c r="AD1541" i="5"/>
  <c r="AC1541" i="5"/>
  <c r="U1541" i="5"/>
  <c r="R1541" i="5"/>
  <c r="Q1541" i="5"/>
  <c r="O1541" i="5"/>
  <c r="L1541" i="5"/>
  <c r="K1541" i="5"/>
  <c r="AZ1540" i="5"/>
  <c r="AI1540" i="5"/>
  <c r="AF1540" i="5"/>
  <c r="AE1540" i="5"/>
  <c r="AD1540" i="5"/>
  <c r="AC1540" i="5"/>
  <c r="U1540" i="5"/>
  <c r="R1540" i="5"/>
  <c r="O1540" i="5"/>
  <c r="Q1540" i="5" s="1"/>
  <c r="L1540" i="5"/>
  <c r="K1540" i="5"/>
  <c r="AZ1539" i="5"/>
  <c r="AI1539" i="5"/>
  <c r="AF1539" i="5"/>
  <c r="AE1539" i="5"/>
  <c r="AD1539" i="5"/>
  <c r="AC1539" i="5"/>
  <c r="U1539" i="5"/>
  <c r="R1539" i="5"/>
  <c r="Q1539" i="5"/>
  <c r="O1539" i="5"/>
  <c r="L1539" i="5"/>
  <c r="K1539" i="5"/>
  <c r="AZ1538" i="5"/>
  <c r="AI1538" i="5"/>
  <c r="AF1538" i="5"/>
  <c r="AE1538" i="5"/>
  <c r="AD1538" i="5"/>
  <c r="AC1538" i="5"/>
  <c r="U1538" i="5"/>
  <c r="R1538" i="5"/>
  <c r="O1538" i="5"/>
  <c r="Q1538" i="5" s="1"/>
  <c r="L1538" i="5"/>
  <c r="K1538" i="5"/>
  <c r="AI1537" i="5"/>
  <c r="AF1537" i="5"/>
  <c r="AE1537" i="5"/>
  <c r="AD1537" i="5"/>
  <c r="AC1537" i="5"/>
  <c r="U1537" i="5"/>
  <c r="R1537" i="5"/>
  <c r="Q1537" i="5"/>
  <c r="O1537" i="5"/>
  <c r="L1537" i="5"/>
  <c r="K1537" i="5"/>
  <c r="AI1536" i="5"/>
  <c r="AF1536" i="5"/>
  <c r="AE1536" i="5"/>
  <c r="AD1536" i="5"/>
  <c r="AC1536" i="5"/>
  <c r="U1536" i="5"/>
  <c r="R1536" i="5"/>
  <c r="Q1536" i="5"/>
  <c r="O1536" i="5"/>
  <c r="L1536" i="5"/>
  <c r="K1536" i="5"/>
  <c r="AI1535" i="5"/>
  <c r="AF1535" i="5"/>
  <c r="AE1535" i="5"/>
  <c r="AD1535" i="5"/>
  <c r="AC1535" i="5"/>
  <c r="U1535" i="5"/>
  <c r="R1535" i="5"/>
  <c r="Q1535" i="5"/>
  <c r="O1535" i="5"/>
  <c r="L1535" i="5"/>
  <c r="K1535" i="5"/>
  <c r="AI1534" i="5"/>
  <c r="AF1534" i="5"/>
  <c r="AE1534" i="5"/>
  <c r="AD1534" i="5"/>
  <c r="AC1534" i="5"/>
  <c r="U1534" i="5"/>
  <c r="R1534" i="5"/>
  <c r="Q1534" i="5"/>
  <c r="O1534" i="5"/>
  <c r="L1534" i="5"/>
  <c r="K1534" i="5"/>
  <c r="AZ1533" i="5"/>
  <c r="AI1533" i="5"/>
  <c r="AF1533" i="5"/>
  <c r="AE1533" i="5"/>
  <c r="AD1533" i="5"/>
  <c r="AC1533" i="5"/>
  <c r="P1533" i="5"/>
  <c r="N1533" i="5" s="1"/>
  <c r="AZ1532" i="5"/>
  <c r="AI1532" i="5"/>
  <c r="AF1532" i="5"/>
  <c r="AE1532" i="5"/>
  <c r="AD1532" i="5"/>
  <c r="AC1532" i="5"/>
  <c r="P1532" i="5"/>
  <c r="N1532" i="5" s="1"/>
  <c r="AZ1531" i="5"/>
  <c r="AI1531" i="5"/>
  <c r="AF1531" i="5"/>
  <c r="AE1531" i="5"/>
  <c r="AD1531" i="5"/>
  <c r="AC1531" i="5"/>
  <c r="P1531" i="5"/>
  <c r="N1531" i="5" s="1"/>
  <c r="AZ1530" i="5"/>
  <c r="AI1530" i="5"/>
  <c r="AF1530" i="5"/>
  <c r="AE1530" i="5"/>
  <c r="AD1530" i="5"/>
  <c r="AC1530" i="5"/>
  <c r="P1530" i="5"/>
  <c r="N1530" i="5" s="1"/>
  <c r="AZ1529" i="5"/>
  <c r="AI1529" i="5"/>
  <c r="AF1529" i="5"/>
  <c r="AE1529" i="5"/>
  <c r="AD1529" i="5"/>
  <c r="AC1529" i="5"/>
  <c r="P1529" i="5"/>
  <c r="N1529" i="5" s="1"/>
  <c r="AZ1528" i="5"/>
  <c r="AI1528" i="5"/>
  <c r="AF1528" i="5"/>
  <c r="AE1528" i="5"/>
  <c r="AD1528" i="5"/>
  <c r="AC1528" i="5"/>
  <c r="P1528" i="5"/>
  <c r="N1528" i="5" s="1"/>
  <c r="AZ1527" i="5"/>
  <c r="AI1527" i="5"/>
  <c r="AF1527" i="5"/>
  <c r="AE1527" i="5"/>
  <c r="AD1527" i="5"/>
  <c r="AC1527" i="5"/>
  <c r="P1527" i="5"/>
  <c r="N1527" i="5" s="1"/>
  <c r="AZ1526" i="5"/>
  <c r="AI1526" i="5"/>
  <c r="AF1526" i="5"/>
  <c r="AE1526" i="5"/>
  <c r="AD1526" i="5"/>
  <c r="AC1526" i="5"/>
  <c r="P1526" i="5"/>
  <c r="N1526" i="5" s="1"/>
  <c r="AZ1525" i="5"/>
  <c r="AI1525" i="5"/>
  <c r="AF1525" i="5"/>
  <c r="AE1525" i="5"/>
  <c r="AD1525" i="5"/>
  <c r="AC1525" i="5"/>
  <c r="P1525" i="5"/>
  <c r="N1525" i="5" s="1"/>
  <c r="AZ1524" i="5"/>
  <c r="AI1524" i="5"/>
  <c r="P1524" i="5"/>
  <c r="N1524" i="5"/>
  <c r="AZ1523" i="5"/>
  <c r="AI1523" i="5"/>
  <c r="AF1523" i="5"/>
  <c r="AE1523" i="5"/>
  <c r="AD1523" i="5"/>
  <c r="AC1523" i="5"/>
  <c r="P1523" i="5"/>
  <c r="N1523" i="5"/>
  <c r="AZ1522" i="5"/>
  <c r="AI1522" i="5"/>
  <c r="AF1522" i="5"/>
  <c r="AE1522" i="5"/>
  <c r="AD1522" i="5"/>
  <c r="AC1522" i="5"/>
  <c r="P1522" i="5"/>
  <c r="N1522" i="5"/>
  <c r="AZ1521" i="5"/>
  <c r="AI1521" i="5"/>
  <c r="AF1521" i="5"/>
  <c r="AE1521" i="5"/>
  <c r="AD1521" i="5"/>
  <c r="AC1521" i="5"/>
  <c r="P1521" i="5"/>
  <c r="N1521" i="5"/>
  <c r="AZ1520" i="5"/>
  <c r="AI1520" i="5"/>
  <c r="AF1520" i="5"/>
  <c r="AE1520" i="5"/>
  <c r="AD1520" i="5"/>
  <c r="AC1520" i="5"/>
  <c r="P1520" i="5"/>
  <c r="N1520" i="5"/>
  <c r="AZ1519" i="5"/>
  <c r="AI1519" i="5"/>
  <c r="AF1519" i="5"/>
  <c r="AE1519" i="5"/>
  <c r="AD1519" i="5"/>
  <c r="AC1519" i="5"/>
  <c r="P1519" i="5"/>
  <c r="N1519" i="5"/>
  <c r="AZ1518" i="5"/>
  <c r="AI1518" i="5"/>
  <c r="AF1518" i="5"/>
  <c r="AE1518" i="5"/>
  <c r="AD1518" i="5"/>
  <c r="AC1518" i="5"/>
  <c r="P1518" i="5"/>
  <c r="N1518" i="5"/>
  <c r="AZ1517" i="5"/>
  <c r="AI1517" i="5"/>
  <c r="AF1517" i="5"/>
  <c r="AE1517" i="5"/>
  <c r="AD1517" i="5"/>
  <c r="AC1517" i="5"/>
  <c r="P1517" i="5"/>
  <c r="N1517" i="5"/>
  <c r="AZ1516" i="5"/>
  <c r="AI1516" i="5"/>
  <c r="AF1516" i="5"/>
  <c r="AE1516" i="5"/>
  <c r="AD1516" i="5"/>
  <c r="AC1516" i="5"/>
  <c r="P1516" i="5"/>
  <c r="N1516" i="5"/>
  <c r="AZ1515" i="5"/>
  <c r="AI1515" i="5"/>
  <c r="AF1515" i="5"/>
  <c r="AE1515" i="5"/>
  <c r="AD1515" i="5"/>
  <c r="AC1515" i="5"/>
  <c r="P1515" i="5"/>
  <c r="N1515" i="5"/>
  <c r="AZ1514" i="5"/>
  <c r="AI1514" i="5"/>
  <c r="AF1514" i="5"/>
  <c r="AE1514" i="5"/>
  <c r="AD1514" i="5"/>
  <c r="AC1514" i="5"/>
  <c r="P1514" i="5"/>
  <c r="N1514" i="5"/>
  <c r="AZ1513" i="5"/>
  <c r="AI1513" i="5"/>
  <c r="AF1513" i="5"/>
  <c r="AE1513" i="5"/>
  <c r="AD1513" i="5"/>
  <c r="AC1513" i="5"/>
  <c r="P1513" i="5"/>
  <c r="N1513" i="5"/>
  <c r="AZ1512" i="5"/>
  <c r="AI1512" i="5"/>
  <c r="AF1512" i="5"/>
  <c r="AE1512" i="5"/>
  <c r="AD1512" i="5"/>
  <c r="AC1512" i="5"/>
  <c r="P1512" i="5"/>
  <c r="N1512" i="5"/>
  <c r="AZ1511" i="5"/>
  <c r="AI1511" i="5"/>
  <c r="AF1511" i="5"/>
  <c r="AE1511" i="5"/>
  <c r="AD1511" i="5"/>
  <c r="AC1511" i="5"/>
  <c r="P1511" i="5"/>
  <c r="N1511" i="5"/>
  <c r="AZ1510" i="5"/>
  <c r="AI1510" i="5"/>
  <c r="AF1510" i="5"/>
  <c r="AE1510" i="5"/>
  <c r="AD1510" i="5"/>
  <c r="AC1510" i="5"/>
  <c r="P1510" i="5"/>
  <c r="N1510" i="5"/>
  <c r="AZ1509" i="5"/>
  <c r="AI1509" i="5"/>
  <c r="AF1509" i="5"/>
  <c r="AE1509" i="5"/>
  <c r="AD1509" i="5"/>
  <c r="AC1509" i="5"/>
  <c r="P1509" i="5"/>
  <c r="N1509" i="5"/>
  <c r="AZ1508" i="5"/>
  <c r="AI1508" i="5"/>
  <c r="AF1508" i="5"/>
  <c r="AE1508" i="5"/>
  <c r="AD1508" i="5"/>
  <c r="AC1508" i="5"/>
  <c r="P1508" i="5"/>
  <c r="N1508" i="5"/>
  <c r="AZ1507" i="5"/>
  <c r="AI1507" i="5"/>
  <c r="AF1507" i="5"/>
  <c r="AE1507" i="5"/>
  <c r="U1507" i="5"/>
  <c r="T1507" i="5"/>
  <c r="Q1507" i="5"/>
  <c r="P1507" i="5"/>
  <c r="O1507" i="5"/>
  <c r="AZ1506" i="5"/>
  <c r="AI1506" i="5"/>
  <c r="AF1506" i="5"/>
  <c r="AE1506" i="5"/>
  <c r="AD1506" i="5"/>
  <c r="AC1506" i="5"/>
  <c r="P1506" i="5"/>
  <c r="N1506" i="5"/>
  <c r="AZ1505" i="5"/>
  <c r="AI1505" i="5"/>
  <c r="AF1505" i="5"/>
  <c r="AE1505" i="5"/>
  <c r="AD1505" i="5"/>
  <c r="AC1505" i="5"/>
  <c r="P1505" i="5"/>
  <c r="N1505" i="5"/>
  <c r="AZ1504" i="5"/>
  <c r="AI1504" i="5"/>
  <c r="AF1504" i="5"/>
  <c r="AE1504" i="5"/>
  <c r="AD1504" i="5"/>
  <c r="AC1504" i="5"/>
  <c r="P1504" i="5"/>
  <c r="N1504" i="5"/>
  <c r="AZ1503" i="5"/>
  <c r="AI1503" i="5"/>
  <c r="AF1503" i="5"/>
  <c r="AE1503" i="5"/>
  <c r="AD1503" i="5"/>
  <c r="AC1503" i="5"/>
  <c r="P1503" i="5"/>
  <c r="N1503" i="5"/>
  <c r="AZ1502" i="5"/>
  <c r="AI1502" i="5"/>
  <c r="AF1502" i="5"/>
  <c r="AE1502" i="5"/>
  <c r="AD1502" i="5"/>
  <c r="AC1502" i="5"/>
  <c r="P1502" i="5"/>
  <c r="N1502" i="5"/>
  <c r="AZ1501" i="5"/>
  <c r="AI1501" i="5"/>
  <c r="AF1501" i="5"/>
  <c r="AE1501" i="5"/>
  <c r="AD1501" i="5"/>
  <c r="AC1501" i="5"/>
  <c r="P1501" i="5"/>
  <c r="N1501" i="5"/>
  <c r="AZ1500" i="5"/>
  <c r="AI1500" i="5"/>
  <c r="AF1500" i="5"/>
  <c r="AE1500" i="5"/>
  <c r="AD1500" i="5"/>
  <c r="AC1500" i="5"/>
  <c r="P1500" i="5"/>
  <c r="N1500" i="5"/>
  <c r="AZ1499" i="5"/>
  <c r="AI1499" i="5"/>
  <c r="AF1499" i="5"/>
  <c r="AE1499" i="5"/>
  <c r="AD1499" i="5"/>
  <c r="AC1499" i="5"/>
  <c r="P1499" i="5"/>
  <c r="N1499" i="5"/>
  <c r="AZ1498" i="5"/>
  <c r="AI1498" i="5"/>
  <c r="AF1498" i="5"/>
  <c r="AE1498" i="5"/>
  <c r="AD1498" i="5"/>
  <c r="AC1498" i="5"/>
  <c r="P1498" i="5"/>
  <c r="N1498" i="5"/>
  <c r="AZ1497" i="5"/>
  <c r="AI1497" i="5"/>
  <c r="AF1497" i="5"/>
  <c r="AE1497" i="5"/>
  <c r="AD1497" i="5"/>
  <c r="AC1497" i="5"/>
  <c r="P1497" i="5"/>
  <c r="N1497" i="5"/>
  <c r="AZ1496" i="5"/>
  <c r="AI1496" i="5"/>
  <c r="AF1496" i="5"/>
  <c r="AE1496" i="5"/>
  <c r="AD1496" i="5"/>
  <c r="AC1496" i="5"/>
  <c r="P1496" i="5"/>
  <c r="N1496" i="5"/>
  <c r="AZ1495" i="5"/>
  <c r="AI1495" i="5"/>
  <c r="AF1495" i="5"/>
  <c r="AE1495" i="5"/>
  <c r="AD1495" i="5"/>
  <c r="AC1495" i="5"/>
  <c r="P1495" i="5"/>
  <c r="N1495" i="5"/>
  <c r="AZ1494" i="5"/>
  <c r="AI1494" i="5"/>
  <c r="AF1494" i="5"/>
  <c r="AE1494" i="5"/>
  <c r="AD1494" i="5"/>
  <c r="AC1494" i="5"/>
  <c r="P1494" i="5"/>
  <c r="N1494" i="5"/>
  <c r="AZ1493" i="5"/>
  <c r="AI1493" i="5"/>
  <c r="AF1493" i="5"/>
  <c r="AE1493" i="5"/>
  <c r="AD1493" i="5"/>
  <c r="AC1493" i="5"/>
  <c r="P1493" i="5"/>
  <c r="N1493" i="5"/>
  <c r="AZ1492" i="5"/>
  <c r="AI1492" i="5"/>
  <c r="AF1492" i="5"/>
  <c r="AE1492" i="5"/>
  <c r="AD1492" i="5"/>
  <c r="AC1492" i="5"/>
  <c r="P1492" i="5"/>
  <c r="N1492" i="5"/>
  <c r="AZ1491" i="5"/>
  <c r="AI1491" i="5"/>
  <c r="AF1491" i="5"/>
  <c r="AE1491" i="5"/>
  <c r="AD1491" i="5"/>
  <c r="AC1491" i="5"/>
  <c r="P1491" i="5"/>
  <c r="N1491" i="5"/>
  <c r="AZ1490" i="5"/>
  <c r="AI1490" i="5"/>
  <c r="AF1490" i="5"/>
  <c r="AE1490" i="5"/>
  <c r="AD1490" i="5"/>
  <c r="AC1490" i="5"/>
  <c r="P1490" i="5"/>
  <c r="N1490" i="5"/>
  <c r="AZ1489" i="5"/>
  <c r="AI1489" i="5"/>
  <c r="AF1489" i="5"/>
  <c r="AE1489" i="5"/>
  <c r="AD1489" i="5"/>
  <c r="AC1489" i="5"/>
  <c r="P1489" i="5"/>
  <c r="N1489" i="5"/>
  <c r="AZ1488" i="5"/>
  <c r="AI1488" i="5"/>
  <c r="AF1488" i="5"/>
  <c r="AE1488" i="5"/>
  <c r="AD1488" i="5"/>
  <c r="AC1488" i="5"/>
  <c r="P1488" i="5"/>
  <c r="N1488" i="5"/>
  <c r="AZ1487" i="5"/>
  <c r="AI1487" i="5"/>
  <c r="P1487" i="5"/>
  <c r="N1487" i="5" s="1"/>
  <c r="AZ1486" i="5"/>
  <c r="AI1486" i="5"/>
  <c r="AF1486" i="5"/>
  <c r="AE1486" i="5"/>
  <c r="AD1486" i="5"/>
  <c r="AC1486" i="5"/>
  <c r="P1486" i="5"/>
  <c r="N1486" i="5" s="1"/>
  <c r="AZ1485" i="5"/>
  <c r="AI1485" i="5"/>
  <c r="AF1485" i="5"/>
  <c r="AE1485" i="5"/>
  <c r="AD1485" i="5"/>
  <c r="AC1485" i="5"/>
  <c r="P1485" i="5"/>
  <c r="N1485" i="5" s="1"/>
  <c r="AZ1484" i="5"/>
  <c r="AI1484" i="5"/>
  <c r="AF1484" i="5"/>
  <c r="AE1484" i="5"/>
  <c r="AD1484" i="5"/>
  <c r="AC1484" i="5"/>
  <c r="P1484" i="5"/>
  <c r="N1484" i="5" s="1"/>
  <c r="AZ1483" i="5"/>
  <c r="AI1483" i="5"/>
  <c r="AF1483" i="5"/>
  <c r="AE1483" i="5"/>
  <c r="AD1483" i="5"/>
  <c r="AC1483" i="5"/>
  <c r="P1483" i="5"/>
  <c r="N1483" i="5" s="1"/>
  <c r="AZ1482" i="5"/>
  <c r="AI1482" i="5"/>
  <c r="AF1482" i="5"/>
  <c r="AE1482" i="5"/>
  <c r="AD1482" i="5"/>
  <c r="AC1482" i="5"/>
  <c r="P1482" i="5"/>
  <c r="N1482" i="5" s="1"/>
  <c r="AZ1481" i="5"/>
  <c r="AI1481" i="5"/>
  <c r="AF1481" i="5"/>
  <c r="AE1481" i="5"/>
  <c r="AD1481" i="5"/>
  <c r="AC1481" i="5"/>
  <c r="P1481" i="5"/>
  <c r="N1481" i="5" s="1"/>
  <c r="AZ1480" i="5"/>
  <c r="AI1480" i="5"/>
  <c r="P1480" i="5"/>
  <c r="AZ1479" i="5"/>
  <c r="AI1479" i="5"/>
  <c r="AF1479" i="5"/>
  <c r="AE1479" i="5"/>
  <c r="AD1479" i="5"/>
  <c r="AC1479" i="5"/>
  <c r="P1479" i="5"/>
  <c r="N1479" i="5" s="1"/>
  <c r="AZ1478" i="5"/>
  <c r="AI1478" i="5"/>
  <c r="AF1478" i="5"/>
  <c r="AE1478" i="5"/>
  <c r="AD1478" i="5"/>
  <c r="AC1478" i="5"/>
  <c r="P1478" i="5"/>
  <c r="N1478" i="5" s="1"/>
  <c r="AZ1477" i="5"/>
  <c r="AI1477" i="5"/>
  <c r="AF1477" i="5"/>
  <c r="AE1477" i="5"/>
  <c r="AD1477" i="5"/>
  <c r="AC1477" i="5"/>
  <c r="P1477" i="5"/>
  <c r="N1477" i="5" s="1"/>
  <c r="AZ1476" i="5"/>
  <c r="AI1476" i="5"/>
  <c r="AF1476" i="5"/>
  <c r="AE1476" i="5"/>
  <c r="AD1476" i="5"/>
  <c r="AC1476" i="5"/>
  <c r="P1476" i="5"/>
  <c r="N1476" i="5" s="1"/>
  <c r="AZ1475" i="5"/>
  <c r="AI1475" i="5"/>
  <c r="AF1475" i="5"/>
  <c r="AE1475" i="5"/>
  <c r="AD1475" i="5"/>
  <c r="AC1475" i="5"/>
  <c r="P1475" i="5"/>
  <c r="N1475" i="5" s="1"/>
  <c r="AZ1474" i="5"/>
  <c r="AI1474" i="5"/>
  <c r="AF1474" i="5"/>
  <c r="AE1474" i="5"/>
  <c r="AD1474" i="5"/>
  <c r="AC1474" i="5"/>
  <c r="P1474" i="5"/>
  <c r="N1474" i="5" s="1"/>
  <c r="AZ1473" i="5"/>
  <c r="AI1473" i="5"/>
  <c r="AF1473" i="5"/>
  <c r="AE1473" i="5"/>
  <c r="AD1473" i="5"/>
  <c r="AC1473" i="5"/>
  <c r="P1473" i="5"/>
  <c r="N1473" i="5" s="1"/>
  <c r="AZ1472" i="5"/>
  <c r="AI1472" i="5"/>
  <c r="AF1472" i="5"/>
  <c r="AE1472" i="5"/>
  <c r="AD1472" i="5"/>
  <c r="AC1472" i="5"/>
  <c r="P1472" i="5"/>
  <c r="N1472" i="5" s="1"/>
  <c r="AZ1471" i="5"/>
  <c r="AI1471" i="5"/>
  <c r="AF1471" i="5"/>
  <c r="AE1471" i="5"/>
  <c r="AD1471" i="5"/>
  <c r="AC1471" i="5"/>
  <c r="P1471" i="5"/>
  <c r="N1471" i="5" s="1"/>
  <c r="AZ1470" i="5"/>
  <c r="AI1470" i="5"/>
  <c r="AF1470" i="5"/>
  <c r="AE1470" i="5"/>
  <c r="AD1470" i="5"/>
  <c r="AC1470" i="5"/>
  <c r="P1470" i="5"/>
  <c r="N1470" i="5" s="1"/>
  <c r="AZ1469" i="5"/>
  <c r="AI1469" i="5"/>
  <c r="AF1469" i="5"/>
  <c r="AE1469" i="5"/>
  <c r="AD1469" i="5"/>
  <c r="AC1469" i="5"/>
  <c r="P1469" i="5"/>
  <c r="N1469" i="5" s="1"/>
  <c r="AZ1468" i="5"/>
  <c r="AI1468" i="5"/>
  <c r="AF1468" i="5"/>
  <c r="AE1468" i="5"/>
  <c r="AD1468" i="5"/>
  <c r="AC1468" i="5"/>
  <c r="P1468" i="5"/>
  <c r="N1468" i="5" s="1"/>
  <c r="AZ1467" i="5"/>
  <c r="AI1467" i="5"/>
  <c r="AF1467" i="5"/>
  <c r="AE1467" i="5"/>
  <c r="AD1467" i="5"/>
  <c r="AC1467" i="5"/>
  <c r="P1467" i="5"/>
  <c r="N1467" i="5" s="1"/>
  <c r="AZ1466" i="5"/>
  <c r="AI1466" i="5"/>
  <c r="AF1466" i="5"/>
  <c r="AE1466" i="5"/>
  <c r="AD1466" i="5"/>
  <c r="AC1466" i="5"/>
  <c r="P1466" i="5"/>
  <c r="N1466" i="5" s="1"/>
  <c r="AZ1465" i="5"/>
  <c r="AI1465" i="5"/>
  <c r="AF1465" i="5"/>
  <c r="AE1465" i="5"/>
  <c r="AD1465" i="5"/>
  <c r="AC1465" i="5"/>
  <c r="P1465" i="5"/>
  <c r="N1465" i="5" s="1"/>
  <c r="AZ1464" i="5"/>
  <c r="AI1464" i="5"/>
  <c r="AF1464" i="5"/>
  <c r="AE1464" i="5"/>
  <c r="AD1464" i="5"/>
  <c r="AC1464" i="5"/>
  <c r="P1464" i="5"/>
  <c r="N1464" i="5" s="1"/>
  <c r="AZ1463" i="5"/>
  <c r="AI1463" i="5"/>
  <c r="AF1463" i="5"/>
  <c r="AE1463" i="5"/>
  <c r="AD1463" i="5"/>
  <c r="AC1463" i="5"/>
  <c r="P1463" i="5"/>
  <c r="N1463" i="5" s="1"/>
  <c r="AZ1462" i="5"/>
  <c r="AI1462" i="5"/>
  <c r="AF1462" i="5"/>
  <c r="AE1462" i="5"/>
  <c r="AD1462" i="5"/>
  <c r="AC1462" i="5"/>
  <c r="P1462" i="5"/>
  <c r="N1462" i="5" s="1"/>
  <c r="AZ1461" i="5"/>
  <c r="AI1461" i="5"/>
  <c r="AF1461" i="5"/>
  <c r="AE1461" i="5"/>
  <c r="AD1461" i="5"/>
  <c r="AC1461" i="5"/>
  <c r="P1461" i="5"/>
  <c r="N1461" i="5" s="1"/>
  <c r="AZ1460" i="5"/>
  <c r="AI1460" i="5"/>
  <c r="AF1460" i="5"/>
  <c r="AE1460" i="5"/>
  <c r="AD1460" i="5"/>
  <c r="AC1460" i="5"/>
  <c r="P1460" i="5"/>
  <c r="N1460" i="5" s="1"/>
  <c r="AZ1459" i="5"/>
  <c r="AI1459" i="5"/>
  <c r="AF1459" i="5"/>
  <c r="AE1459" i="5"/>
  <c r="AD1459" i="5"/>
  <c r="AC1459" i="5"/>
  <c r="P1459" i="5"/>
  <c r="N1459" i="5" s="1"/>
  <c r="AZ1458" i="5"/>
  <c r="AI1458" i="5"/>
  <c r="AF1458" i="5"/>
  <c r="AE1458" i="5"/>
  <c r="AD1458" i="5"/>
  <c r="AC1458" i="5"/>
  <c r="P1458" i="5"/>
  <c r="N1458" i="5" s="1"/>
  <c r="AZ1457" i="5"/>
  <c r="AI1457" i="5"/>
  <c r="AF1457" i="5"/>
  <c r="AE1457" i="5"/>
  <c r="AD1457" i="5"/>
  <c r="AC1457" i="5"/>
  <c r="P1457" i="5"/>
  <c r="N1457" i="5" s="1"/>
  <c r="AZ1456" i="5"/>
  <c r="AI1456" i="5"/>
  <c r="AF1456" i="5"/>
  <c r="AE1456" i="5"/>
  <c r="AD1456" i="5"/>
  <c r="AC1456" i="5"/>
  <c r="P1456" i="5"/>
  <c r="N1456" i="5" s="1"/>
  <c r="AZ1455" i="5"/>
  <c r="AI1455" i="5"/>
  <c r="AF1455" i="5"/>
  <c r="AE1455" i="5"/>
  <c r="AD1455" i="5"/>
  <c r="AC1455" i="5"/>
  <c r="P1455" i="5"/>
  <c r="N1455" i="5" s="1"/>
  <c r="AZ1454" i="5"/>
  <c r="AI1454" i="5"/>
  <c r="AF1454" i="5"/>
  <c r="AE1454" i="5"/>
  <c r="AD1454" i="5"/>
  <c r="AC1454" i="5"/>
  <c r="P1454" i="5"/>
  <c r="N1454" i="5" s="1"/>
  <c r="AZ1453" i="5"/>
  <c r="AI1453" i="5"/>
  <c r="AF1453" i="5"/>
  <c r="AE1453" i="5"/>
  <c r="AD1453" i="5"/>
  <c r="AC1453" i="5"/>
  <c r="V1453" i="5"/>
  <c r="R1453" i="5"/>
  <c r="P1453" i="5"/>
  <c r="N1453" i="5" s="1"/>
  <c r="G1453" i="5"/>
  <c r="AZ1452" i="5"/>
  <c r="AI1452" i="5"/>
  <c r="AF1452" i="5"/>
  <c r="AE1452" i="5"/>
  <c r="AD1452" i="5"/>
  <c r="AC1452" i="5"/>
  <c r="V1452" i="5"/>
  <c r="R1452" i="5"/>
  <c r="P1452" i="5"/>
  <c r="N1452" i="5" s="1"/>
  <c r="G1452" i="5"/>
  <c r="AZ1451" i="5"/>
  <c r="AI1451" i="5"/>
  <c r="AF1451" i="5"/>
  <c r="AE1451" i="5"/>
  <c r="AD1451" i="5"/>
  <c r="AC1451" i="5"/>
  <c r="V1451" i="5"/>
  <c r="R1451" i="5"/>
  <c r="P1451" i="5"/>
  <c r="N1451" i="5" s="1"/>
  <c r="G1451" i="5"/>
  <c r="AZ1450" i="5"/>
  <c r="AI1450" i="5"/>
  <c r="AF1450" i="5"/>
  <c r="AE1450" i="5"/>
  <c r="AD1450" i="5"/>
  <c r="AC1450" i="5"/>
  <c r="V1450" i="5"/>
  <c r="R1450" i="5"/>
  <c r="P1450" i="5"/>
  <c r="N1450" i="5" s="1"/>
  <c r="G1450" i="5"/>
  <c r="AZ1449" i="5"/>
  <c r="AI1449" i="5"/>
  <c r="AF1449" i="5"/>
  <c r="AE1449" i="5"/>
  <c r="AD1449" i="5"/>
  <c r="AC1449" i="5"/>
  <c r="V1449" i="5"/>
  <c r="R1449" i="5"/>
  <c r="P1449" i="5"/>
  <c r="N1449" i="5"/>
  <c r="G1449" i="5"/>
  <c r="AZ1448" i="5"/>
  <c r="AI1448" i="5"/>
  <c r="AF1448" i="5"/>
  <c r="AE1448" i="5"/>
  <c r="AD1448" i="5"/>
  <c r="AC1448" i="5"/>
  <c r="V1448" i="5"/>
  <c r="R1448" i="5"/>
  <c r="P1448" i="5"/>
  <c r="N1448" i="5" s="1"/>
  <c r="G1448" i="5"/>
  <c r="AZ1447" i="5"/>
  <c r="AI1447" i="5"/>
  <c r="AF1447" i="5"/>
  <c r="AE1447" i="5"/>
  <c r="AD1447" i="5"/>
  <c r="AC1447" i="5"/>
  <c r="V1447" i="5"/>
  <c r="R1447" i="5"/>
  <c r="P1447" i="5"/>
  <c r="N1447" i="5" s="1"/>
  <c r="G1447" i="5"/>
  <c r="AZ1446" i="5"/>
  <c r="AI1446" i="5"/>
  <c r="AF1446" i="5"/>
  <c r="AE1446" i="5"/>
  <c r="AD1446" i="5"/>
  <c r="AC1446" i="5"/>
  <c r="V1446" i="5"/>
  <c r="R1446" i="5"/>
  <c r="P1446" i="5"/>
  <c r="N1446" i="5"/>
  <c r="G1446" i="5"/>
  <c r="AZ1445" i="5"/>
  <c r="AI1445" i="5"/>
  <c r="AF1445" i="5"/>
  <c r="AE1445" i="5"/>
  <c r="AD1445" i="5"/>
  <c r="AC1445" i="5"/>
  <c r="V1445" i="5"/>
  <c r="R1445" i="5"/>
  <c r="P1445" i="5"/>
  <c r="N1445" i="5"/>
  <c r="G1445" i="5"/>
  <c r="AZ1444" i="5"/>
  <c r="AI1444" i="5"/>
  <c r="AF1444" i="5"/>
  <c r="AE1444" i="5"/>
  <c r="AD1444" i="5"/>
  <c r="AC1444" i="5"/>
  <c r="V1444" i="5"/>
  <c r="R1444" i="5"/>
  <c r="P1444" i="5"/>
  <c r="N1444" i="5" s="1"/>
  <c r="G1444" i="5"/>
  <c r="AZ1443" i="5"/>
  <c r="AI1443" i="5"/>
  <c r="AF1443" i="5"/>
  <c r="AE1443" i="5"/>
  <c r="AD1443" i="5"/>
  <c r="AC1443" i="5"/>
  <c r="V1443" i="5"/>
  <c r="R1443" i="5"/>
  <c r="P1443" i="5"/>
  <c r="N1443" i="5"/>
  <c r="G1443" i="5"/>
  <c r="AZ1442" i="5"/>
  <c r="AI1442" i="5"/>
  <c r="AF1442" i="5"/>
  <c r="AE1442" i="5"/>
  <c r="AD1442" i="5"/>
  <c r="AC1442" i="5"/>
  <c r="V1442" i="5"/>
  <c r="R1442" i="5"/>
  <c r="P1442" i="5"/>
  <c r="N1442" i="5"/>
  <c r="G1442" i="5"/>
  <c r="AZ1441" i="5"/>
  <c r="AI1441" i="5"/>
  <c r="AF1441" i="5"/>
  <c r="AE1441" i="5"/>
  <c r="AD1441" i="5"/>
  <c r="AC1441" i="5"/>
  <c r="V1441" i="5"/>
  <c r="R1441" i="5"/>
  <c r="P1441" i="5"/>
  <c r="N1441" i="5"/>
  <c r="G1441" i="5"/>
  <c r="AZ1440" i="5"/>
  <c r="AI1440" i="5"/>
  <c r="AF1440" i="5"/>
  <c r="AE1440" i="5"/>
  <c r="AD1440" i="5"/>
  <c r="AC1440" i="5"/>
  <c r="V1440" i="5"/>
  <c r="R1440" i="5"/>
  <c r="P1440" i="5"/>
  <c r="N1440" i="5" s="1"/>
  <c r="G1440" i="5"/>
  <c r="AZ1439" i="5"/>
  <c r="AI1439" i="5"/>
  <c r="AF1439" i="5"/>
  <c r="AE1439" i="5"/>
  <c r="AD1439" i="5"/>
  <c r="AC1439" i="5"/>
  <c r="V1439" i="5"/>
  <c r="R1439" i="5"/>
  <c r="P1439" i="5"/>
  <c r="N1439" i="5"/>
  <c r="G1439" i="5"/>
  <c r="AZ1438" i="5"/>
  <c r="AI1438" i="5"/>
  <c r="AF1438" i="5"/>
  <c r="AE1438" i="5"/>
  <c r="AD1438" i="5"/>
  <c r="AC1438" i="5"/>
  <c r="V1438" i="5"/>
  <c r="R1438" i="5"/>
  <c r="P1438" i="5"/>
  <c r="N1438" i="5" s="1"/>
  <c r="G1438" i="5"/>
  <c r="AZ1437" i="5"/>
  <c r="AI1437" i="5"/>
  <c r="AF1437" i="5"/>
  <c r="AE1437" i="5"/>
  <c r="AD1437" i="5"/>
  <c r="AC1437" i="5"/>
  <c r="V1437" i="5"/>
  <c r="R1437" i="5"/>
  <c r="P1437" i="5"/>
  <c r="N1437" i="5" s="1"/>
  <c r="G1437" i="5"/>
  <c r="AZ1436" i="5"/>
  <c r="AI1436" i="5"/>
  <c r="AF1436" i="5"/>
  <c r="AE1436" i="5"/>
  <c r="AD1436" i="5"/>
  <c r="AC1436" i="5"/>
  <c r="V1436" i="5"/>
  <c r="R1436" i="5"/>
  <c r="P1436" i="5"/>
  <c r="N1436" i="5" s="1"/>
  <c r="G1436" i="5"/>
  <c r="AZ1435" i="5"/>
  <c r="AI1435" i="5"/>
  <c r="AF1435" i="5"/>
  <c r="AE1435" i="5"/>
  <c r="AD1435" i="5"/>
  <c r="AC1435" i="5"/>
  <c r="V1435" i="5"/>
  <c r="R1435" i="5"/>
  <c r="P1435" i="5"/>
  <c r="N1435" i="5" s="1"/>
  <c r="G1435" i="5"/>
  <c r="AZ1434" i="5"/>
  <c r="AI1434" i="5"/>
  <c r="AF1434" i="5"/>
  <c r="AE1434" i="5"/>
  <c r="AD1434" i="5"/>
  <c r="AC1434" i="5"/>
  <c r="V1434" i="5"/>
  <c r="R1434" i="5"/>
  <c r="P1434" i="5"/>
  <c r="N1434" i="5" s="1"/>
  <c r="G1434" i="5"/>
  <c r="AZ1433" i="5"/>
  <c r="AI1433" i="5"/>
  <c r="AF1433" i="5"/>
  <c r="AE1433" i="5"/>
  <c r="AD1433" i="5"/>
  <c r="AC1433" i="5"/>
  <c r="V1433" i="5"/>
  <c r="R1433" i="5"/>
  <c r="P1433" i="5"/>
  <c r="N1433" i="5"/>
  <c r="G1433" i="5"/>
  <c r="AZ1432" i="5"/>
  <c r="AI1432" i="5"/>
  <c r="AF1432" i="5"/>
  <c r="AE1432" i="5"/>
  <c r="AD1432" i="5"/>
  <c r="AC1432" i="5"/>
  <c r="V1432" i="5"/>
  <c r="R1432" i="5"/>
  <c r="P1432" i="5"/>
  <c r="N1432" i="5"/>
  <c r="G1432" i="5"/>
  <c r="AZ1431" i="5"/>
  <c r="AI1431" i="5"/>
  <c r="AF1431" i="5"/>
  <c r="AE1431" i="5"/>
  <c r="AD1431" i="5"/>
  <c r="AC1431" i="5"/>
  <c r="V1431" i="5"/>
  <c r="R1431" i="5"/>
  <c r="P1431" i="5"/>
  <c r="N1431" i="5"/>
  <c r="G1431" i="5"/>
  <c r="AZ1430" i="5"/>
  <c r="AI1430" i="5"/>
  <c r="AF1430" i="5"/>
  <c r="AE1430" i="5"/>
  <c r="AD1430" i="5"/>
  <c r="AC1430" i="5"/>
  <c r="V1430" i="5"/>
  <c r="R1430" i="5"/>
  <c r="P1430" i="5"/>
  <c r="N1430" i="5" s="1"/>
  <c r="G1430" i="5"/>
  <c r="AZ1429" i="5"/>
  <c r="AI1429" i="5"/>
  <c r="AF1429" i="5"/>
  <c r="AE1429" i="5"/>
  <c r="AD1429" i="5"/>
  <c r="AC1429" i="5"/>
  <c r="V1429" i="5"/>
  <c r="R1429" i="5"/>
  <c r="P1429" i="5"/>
  <c r="N1429" i="5"/>
  <c r="G1429" i="5"/>
  <c r="AZ1428" i="5"/>
  <c r="AI1428" i="5"/>
  <c r="AF1428" i="5"/>
  <c r="AE1428" i="5"/>
  <c r="AD1428" i="5"/>
  <c r="AC1428" i="5"/>
  <c r="V1428" i="5"/>
  <c r="R1428" i="5"/>
  <c r="P1428" i="5"/>
  <c r="N1428" i="5"/>
  <c r="G1428" i="5"/>
  <c r="AZ1427" i="5"/>
  <c r="AI1427" i="5"/>
  <c r="AF1427" i="5"/>
  <c r="AE1427" i="5"/>
  <c r="AD1427" i="5"/>
  <c r="AC1427" i="5"/>
  <c r="V1427" i="5"/>
  <c r="R1427" i="5"/>
  <c r="P1427" i="5"/>
  <c r="N1427" i="5" s="1"/>
  <c r="G1427" i="5"/>
  <c r="AZ1426" i="5"/>
  <c r="AI1426" i="5"/>
  <c r="AF1426" i="5"/>
  <c r="AE1426" i="5"/>
  <c r="AD1426" i="5"/>
  <c r="AC1426" i="5"/>
  <c r="V1426" i="5"/>
  <c r="R1426" i="5"/>
  <c r="P1426" i="5"/>
  <c r="N1426" i="5" s="1"/>
  <c r="G1426" i="5"/>
  <c r="AZ1425" i="5"/>
  <c r="AI1425" i="5"/>
  <c r="AF1425" i="5"/>
  <c r="AE1425" i="5"/>
  <c r="AD1425" i="5"/>
  <c r="AC1425" i="5"/>
  <c r="V1425" i="5"/>
  <c r="R1425" i="5"/>
  <c r="P1425" i="5"/>
  <c r="N1425" i="5" s="1"/>
  <c r="G1425" i="5"/>
  <c r="AZ1424" i="5"/>
  <c r="AI1424" i="5"/>
  <c r="AF1424" i="5"/>
  <c r="AE1424" i="5"/>
  <c r="AD1424" i="5"/>
  <c r="AC1424" i="5"/>
  <c r="V1424" i="5"/>
  <c r="R1424" i="5"/>
  <c r="P1424" i="5"/>
  <c r="N1424" i="5"/>
  <c r="G1424" i="5"/>
  <c r="AZ1423" i="5"/>
  <c r="AI1423" i="5"/>
  <c r="AF1423" i="5"/>
  <c r="AE1423" i="5"/>
  <c r="AD1423" i="5"/>
  <c r="AC1423" i="5"/>
  <c r="V1423" i="5"/>
  <c r="R1423" i="5"/>
  <c r="P1423" i="5"/>
  <c r="N1423" i="5"/>
  <c r="G1423" i="5"/>
  <c r="AZ1422" i="5"/>
  <c r="AI1422" i="5"/>
  <c r="AF1422" i="5"/>
  <c r="AE1422" i="5"/>
  <c r="AD1422" i="5"/>
  <c r="AC1422" i="5"/>
  <c r="V1422" i="5"/>
  <c r="R1422" i="5"/>
  <c r="P1422" i="5"/>
  <c r="N1422" i="5" s="1"/>
  <c r="G1422" i="5"/>
  <c r="AZ1421" i="5"/>
  <c r="AI1421" i="5"/>
  <c r="AF1421" i="5"/>
  <c r="AE1421" i="5"/>
  <c r="AD1421" i="5"/>
  <c r="AC1421" i="5"/>
  <c r="V1421" i="5"/>
  <c r="R1421" i="5"/>
  <c r="P1421" i="5"/>
  <c r="N1421" i="5" s="1"/>
  <c r="G1421" i="5"/>
  <c r="AZ1420" i="5"/>
  <c r="AI1420" i="5"/>
  <c r="AF1420" i="5"/>
  <c r="AE1420" i="5"/>
  <c r="AD1420" i="5"/>
  <c r="AC1420" i="5"/>
  <c r="V1420" i="5"/>
  <c r="R1420" i="5"/>
  <c r="P1420" i="5"/>
  <c r="N1420" i="5" s="1"/>
  <c r="G1420" i="5"/>
  <c r="AZ1419" i="5"/>
  <c r="AI1419" i="5"/>
  <c r="AF1419" i="5"/>
  <c r="AE1419" i="5"/>
  <c r="AD1419" i="5"/>
  <c r="AC1419" i="5"/>
  <c r="V1419" i="5"/>
  <c r="R1419" i="5"/>
  <c r="P1419" i="5"/>
  <c r="N1419" i="5" s="1"/>
  <c r="G1419" i="5"/>
  <c r="AZ1418" i="5"/>
  <c r="AI1418" i="5"/>
  <c r="AF1418" i="5"/>
  <c r="AE1418" i="5"/>
  <c r="AD1418" i="5"/>
  <c r="AC1418" i="5"/>
  <c r="V1418" i="5"/>
  <c r="R1418" i="5"/>
  <c r="P1418" i="5"/>
  <c r="N1418" i="5" s="1"/>
  <c r="G1418" i="5"/>
  <c r="AZ1417" i="5"/>
  <c r="AI1417" i="5"/>
  <c r="AF1417" i="5"/>
  <c r="AE1417" i="5"/>
  <c r="AD1417" i="5"/>
  <c r="AC1417" i="5"/>
  <c r="V1417" i="5"/>
  <c r="R1417" i="5"/>
  <c r="P1417" i="5"/>
  <c r="N1417" i="5" s="1"/>
  <c r="G1417" i="5"/>
  <c r="AZ1416" i="5"/>
  <c r="AI1416" i="5"/>
  <c r="AF1416" i="5"/>
  <c r="AE1416" i="5"/>
  <c r="AD1416" i="5"/>
  <c r="AC1416" i="5"/>
  <c r="V1416" i="5"/>
  <c r="R1416" i="5"/>
  <c r="P1416" i="5"/>
  <c r="N1416" i="5"/>
  <c r="G1416" i="5"/>
  <c r="AZ1415" i="5"/>
  <c r="AI1415" i="5"/>
  <c r="AF1415" i="5"/>
  <c r="AE1415" i="5"/>
  <c r="AD1415" i="5"/>
  <c r="AC1415" i="5"/>
  <c r="V1415" i="5"/>
  <c r="R1415" i="5"/>
  <c r="P1415" i="5"/>
  <c r="N1415" i="5"/>
  <c r="G1415" i="5"/>
  <c r="AZ1414" i="5"/>
  <c r="AI1414" i="5"/>
  <c r="AF1414" i="5"/>
  <c r="AE1414" i="5"/>
  <c r="AD1414" i="5"/>
  <c r="AC1414" i="5"/>
  <c r="V1414" i="5"/>
  <c r="R1414" i="5"/>
  <c r="P1414" i="5"/>
  <c r="N1414" i="5" s="1"/>
  <c r="G1414" i="5"/>
  <c r="AZ1413" i="5"/>
  <c r="AI1413" i="5"/>
  <c r="AF1413" i="5"/>
  <c r="AE1413" i="5"/>
  <c r="AD1413" i="5"/>
  <c r="AC1413" i="5"/>
  <c r="V1413" i="5"/>
  <c r="R1413" i="5"/>
  <c r="P1413" i="5"/>
  <c r="N1413" i="5"/>
  <c r="G1413" i="5"/>
  <c r="AZ1412" i="5"/>
  <c r="AI1412" i="5"/>
  <c r="AF1412" i="5"/>
  <c r="AE1412" i="5"/>
  <c r="AD1412" i="5"/>
  <c r="AC1412" i="5"/>
  <c r="V1412" i="5"/>
  <c r="R1412" i="5"/>
  <c r="P1412" i="5"/>
  <c r="N1412" i="5"/>
  <c r="G1412" i="5"/>
  <c r="AZ1411" i="5"/>
  <c r="AI1411" i="5"/>
  <c r="AF1411" i="5"/>
  <c r="AE1411" i="5"/>
  <c r="AD1411" i="5"/>
  <c r="AC1411" i="5"/>
  <c r="V1411" i="5"/>
  <c r="R1411" i="5"/>
  <c r="P1411" i="5"/>
  <c r="N1411" i="5" s="1"/>
  <c r="G1411" i="5"/>
  <c r="AZ1410" i="5"/>
  <c r="AI1410" i="5"/>
  <c r="AF1410" i="5"/>
  <c r="AE1410" i="5"/>
  <c r="AD1410" i="5"/>
  <c r="AC1410" i="5"/>
  <c r="V1410" i="5"/>
  <c r="R1410" i="5"/>
  <c r="P1410" i="5"/>
  <c r="N1410" i="5" s="1"/>
  <c r="G1410" i="5"/>
  <c r="AZ1409" i="5"/>
  <c r="AI1409" i="5"/>
  <c r="AF1409" i="5"/>
  <c r="AE1409" i="5"/>
  <c r="AD1409" i="5"/>
  <c r="AC1409" i="5"/>
  <c r="V1409" i="5"/>
  <c r="R1409" i="5"/>
  <c r="P1409" i="5"/>
  <c r="N1409" i="5" s="1"/>
  <c r="G1409" i="5"/>
  <c r="AZ1408" i="5"/>
  <c r="AI1408" i="5"/>
  <c r="AF1408" i="5"/>
  <c r="AE1408" i="5"/>
  <c r="AD1408" i="5"/>
  <c r="AC1408" i="5"/>
  <c r="V1408" i="5"/>
  <c r="R1408" i="5"/>
  <c r="P1408" i="5"/>
  <c r="N1408" i="5"/>
  <c r="G1408" i="5"/>
  <c r="AZ1407" i="5"/>
  <c r="AI1407" i="5"/>
  <c r="AF1407" i="5"/>
  <c r="AE1407" i="5"/>
  <c r="AD1407" i="5"/>
  <c r="AC1407" i="5"/>
  <c r="V1407" i="5"/>
  <c r="R1407" i="5"/>
  <c r="P1407" i="5"/>
  <c r="N1407" i="5"/>
  <c r="G1407" i="5"/>
  <c r="AZ1406" i="5"/>
  <c r="AI1406" i="5"/>
  <c r="AF1406" i="5"/>
  <c r="AE1406" i="5"/>
  <c r="AD1406" i="5"/>
  <c r="AC1406" i="5"/>
  <c r="V1406" i="5"/>
  <c r="R1406" i="5"/>
  <c r="P1406" i="5"/>
  <c r="N1406" i="5" s="1"/>
  <c r="G1406" i="5"/>
  <c r="AZ1405" i="5"/>
  <c r="AI1405" i="5"/>
  <c r="AF1405" i="5"/>
  <c r="AE1405" i="5"/>
  <c r="AD1405" i="5"/>
  <c r="AC1405" i="5"/>
  <c r="V1405" i="5"/>
  <c r="R1405" i="5"/>
  <c r="P1405" i="5"/>
  <c r="N1405" i="5" s="1"/>
  <c r="G1405" i="5"/>
  <c r="AZ1404" i="5"/>
  <c r="AI1404" i="5"/>
  <c r="AF1404" i="5"/>
  <c r="AE1404" i="5"/>
  <c r="AD1404" i="5"/>
  <c r="AC1404" i="5"/>
  <c r="V1404" i="5"/>
  <c r="R1404" i="5"/>
  <c r="P1404" i="5"/>
  <c r="N1404" i="5" s="1"/>
  <c r="G1404" i="5"/>
  <c r="AZ1403" i="5"/>
  <c r="AI1403" i="5"/>
  <c r="AF1403" i="5"/>
  <c r="AE1403" i="5"/>
  <c r="AD1403" i="5"/>
  <c r="AC1403" i="5"/>
  <c r="V1403" i="5"/>
  <c r="R1403" i="5"/>
  <c r="P1403" i="5"/>
  <c r="N1403" i="5" s="1"/>
  <c r="G1403" i="5"/>
  <c r="AZ1402" i="5"/>
  <c r="AI1402" i="5"/>
  <c r="AF1402" i="5"/>
  <c r="AE1402" i="5"/>
  <c r="AD1402" i="5"/>
  <c r="AC1402" i="5"/>
  <c r="V1402" i="5"/>
  <c r="R1402" i="5"/>
  <c r="P1402" i="5"/>
  <c r="N1402" i="5" s="1"/>
  <c r="G1402" i="5"/>
  <c r="AZ1401" i="5"/>
  <c r="AI1401" i="5"/>
  <c r="AF1401" i="5"/>
  <c r="AE1401" i="5"/>
  <c r="AD1401" i="5"/>
  <c r="AC1401" i="5"/>
  <c r="V1401" i="5"/>
  <c r="R1401" i="5"/>
  <c r="P1401" i="5"/>
  <c r="N1401" i="5" s="1"/>
  <c r="G1401" i="5"/>
  <c r="AZ1400" i="5"/>
  <c r="AI1400" i="5"/>
  <c r="AF1400" i="5"/>
  <c r="AE1400" i="5"/>
  <c r="AD1400" i="5"/>
  <c r="AC1400" i="5"/>
  <c r="V1400" i="5"/>
  <c r="R1400" i="5"/>
  <c r="P1400" i="5"/>
  <c r="N1400" i="5"/>
  <c r="G1400" i="5"/>
  <c r="AZ1399" i="5"/>
  <c r="AI1399" i="5"/>
  <c r="AF1399" i="5"/>
  <c r="AE1399" i="5"/>
  <c r="AD1399" i="5"/>
  <c r="AC1399" i="5"/>
  <c r="V1399" i="5"/>
  <c r="R1399" i="5"/>
  <c r="P1399" i="5"/>
  <c r="N1399" i="5"/>
  <c r="G1399" i="5"/>
  <c r="AZ1398" i="5"/>
  <c r="AI1398" i="5"/>
  <c r="AF1398" i="5"/>
  <c r="AE1398" i="5"/>
  <c r="AD1398" i="5"/>
  <c r="AC1398" i="5"/>
  <c r="V1398" i="5"/>
  <c r="R1398" i="5"/>
  <c r="P1398" i="5"/>
  <c r="N1398" i="5" s="1"/>
  <c r="G1398" i="5"/>
  <c r="AZ1397" i="5"/>
  <c r="AI1397" i="5"/>
  <c r="AF1397" i="5"/>
  <c r="AE1397" i="5"/>
  <c r="AD1397" i="5"/>
  <c r="AC1397" i="5"/>
  <c r="V1397" i="5"/>
  <c r="R1397" i="5"/>
  <c r="P1397" i="5"/>
  <c r="N1397" i="5"/>
  <c r="G1397" i="5"/>
  <c r="AZ1396" i="5"/>
  <c r="AI1396" i="5"/>
  <c r="AF1396" i="5"/>
  <c r="AE1396" i="5"/>
  <c r="AD1396" i="5"/>
  <c r="AC1396" i="5"/>
  <c r="V1396" i="5"/>
  <c r="R1396" i="5"/>
  <c r="P1396" i="5"/>
  <c r="N1396" i="5"/>
  <c r="G1396" i="5"/>
  <c r="AZ1395" i="5"/>
  <c r="AI1395" i="5"/>
  <c r="AF1395" i="5"/>
  <c r="AE1395" i="5"/>
  <c r="AD1395" i="5"/>
  <c r="AC1395" i="5"/>
  <c r="V1395" i="5"/>
  <c r="R1395" i="5"/>
  <c r="P1395" i="5"/>
  <c r="N1395" i="5" s="1"/>
  <c r="G1395" i="5"/>
  <c r="AZ1394" i="5"/>
  <c r="AI1394" i="5"/>
  <c r="AF1394" i="5"/>
  <c r="AE1394" i="5"/>
  <c r="AD1394" i="5"/>
  <c r="AC1394" i="5"/>
  <c r="V1394" i="5"/>
  <c r="R1394" i="5"/>
  <c r="P1394" i="5"/>
  <c r="N1394" i="5" s="1"/>
  <c r="G1394" i="5"/>
  <c r="AZ1393" i="5"/>
  <c r="AI1393" i="5"/>
  <c r="AF1393" i="5"/>
  <c r="AE1393" i="5"/>
  <c r="AD1393" i="5"/>
  <c r="AC1393" i="5"/>
  <c r="V1393" i="5"/>
  <c r="R1393" i="5"/>
  <c r="P1393" i="5"/>
  <c r="N1393" i="5" s="1"/>
  <c r="G1393" i="5"/>
  <c r="AZ1392" i="5"/>
  <c r="AI1392" i="5"/>
  <c r="AF1392" i="5"/>
  <c r="AE1392" i="5"/>
  <c r="AD1392" i="5"/>
  <c r="AC1392" i="5"/>
  <c r="V1392" i="5"/>
  <c r="R1392" i="5"/>
  <c r="P1392" i="5"/>
  <c r="N1392" i="5"/>
  <c r="G1392" i="5"/>
  <c r="AZ1391" i="5"/>
  <c r="AI1391" i="5"/>
  <c r="AF1391" i="5"/>
  <c r="AE1391" i="5"/>
  <c r="AD1391" i="5"/>
  <c r="AC1391" i="5"/>
  <c r="V1391" i="5"/>
  <c r="R1391" i="5"/>
  <c r="P1391" i="5"/>
  <c r="N1391" i="5"/>
  <c r="G1391" i="5"/>
  <c r="AZ1390" i="5"/>
  <c r="AI1390" i="5"/>
  <c r="AF1390" i="5"/>
  <c r="AE1390" i="5"/>
  <c r="AD1390" i="5"/>
  <c r="AC1390" i="5"/>
  <c r="V1390" i="5"/>
  <c r="R1390" i="5"/>
  <c r="P1390" i="5"/>
  <c r="N1390" i="5" s="1"/>
  <c r="G1390" i="5"/>
  <c r="AZ1389" i="5"/>
  <c r="AI1389" i="5"/>
  <c r="AF1389" i="5"/>
  <c r="AE1389" i="5"/>
  <c r="AD1389" i="5"/>
  <c r="AC1389" i="5"/>
  <c r="V1389" i="5"/>
  <c r="R1389" i="5"/>
  <c r="P1389" i="5"/>
  <c r="N1389" i="5" s="1"/>
  <c r="G1389" i="5"/>
  <c r="AZ1388" i="5"/>
  <c r="AI1388" i="5"/>
  <c r="AF1388" i="5"/>
  <c r="AE1388" i="5"/>
  <c r="AD1388" i="5"/>
  <c r="AC1388" i="5"/>
  <c r="V1388" i="5"/>
  <c r="R1388" i="5"/>
  <c r="P1388" i="5"/>
  <c r="N1388" i="5" s="1"/>
  <c r="G1388" i="5"/>
  <c r="AZ1387" i="5"/>
  <c r="AI1387" i="5"/>
  <c r="AF1387" i="5"/>
  <c r="AE1387" i="5"/>
  <c r="AD1387" i="5"/>
  <c r="AC1387" i="5"/>
  <c r="V1387" i="5"/>
  <c r="R1387" i="5"/>
  <c r="P1387" i="5"/>
  <c r="N1387" i="5" s="1"/>
  <c r="G1387" i="5"/>
  <c r="AZ1386" i="5"/>
  <c r="AI1386" i="5"/>
  <c r="AF1386" i="5"/>
  <c r="AE1386" i="5"/>
  <c r="AD1386" i="5"/>
  <c r="AC1386" i="5"/>
  <c r="V1386" i="5"/>
  <c r="R1386" i="5"/>
  <c r="P1386" i="5"/>
  <c r="N1386" i="5" s="1"/>
  <c r="G1386" i="5"/>
  <c r="AZ1385" i="5"/>
  <c r="AI1385" i="5"/>
  <c r="AF1385" i="5"/>
  <c r="AE1385" i="5"/>
  <c r="AD1385" i="5"/>
  <c r="AC1385" i="5"/>
  <c r="V1385" i="5"/>
  <c r="R1385" i="5"/>
  <c r="P1385" i="5"/>
  <c r="N1385" i="5" s="1"/>
  <c r="G1385" i="5"/>
  <c r="AZ1384" i="5"/>
  <c r="AI1384" i="5"/>
  <c r="AF1384" i="5"/>
  <c r="AE1384" i="5"/>
  <c r="AD1384" i="5"/>
  <c r="AC1384" i="5"/>
  <c r="V1384" i="5"/>
  <c r="R1384" i="5"/>
  <c r="P1384" i="5"/>
  <c r="N1384" i="5"/>
  <c r="G1384" i="5"/>
  <c r="AZ1383" i="5"/>
  <c r="AI1383" i="5"/>
  <c r="AF1383" i="5"/>
  <c r="AE1383" i="5"/>
  <c r="AD1383" i="5"/>
  <c r="AC1383" i="5"/>
  <c r="V1383" i="5"/>
  <c r="R1383" i="5"/>
  <c r="P1383" i="5"/>
  <c r="N1383" i="5"/>
  <c r="G1383" i="5"/>
  <c r="AZ1382" i="5"/>
  <c r="AI1382" i="5"/>
  <c r="AF1382" i="5"/>
  <c r="AE1382" i="5"/>
  <c r="AD1382" i="5"/>
  <c r="AC1382" i="5"/>
  <c r="V1382" i="5"/>
  <c r="R1382" i="5"/>
  <c r="P1382" i="5"/>
  <c r="N1382" i="5" s="1"/>
  <c r="G1382" i="5"/>
  <c r="AZ1381" i="5"/>
  <c r="AI1381" i="5"/>
  <c r="AF1381" i="5"/>
  <c r="AE1381" i="5"/>
  <c r="AD1381" i="5"/>
  <c r="AC1381" i="5"/>
  <c r="V1381" i="5"/>
  <c r="R1381" i="5"/>
  <c r="P1381" i="5"/>
  <c r="N1381" i="5"/>
  <c r="G1381" i="5"/>
  <c r="AZ1380" i="5"/>
  <c r="AI1380" i="5"/>
  <c r="AF1380" i="5"/>
  <c r="AE1380" i="5"/>
  <c r="AD1380" i="5"/>
  <c r="AC1380" i="5"/>
  <c r="V1380" i="5"/>
  <c r="R1380" i="5"/>
  <c r="P1380" i="5"/>
  <c r="N1380" i="5"/>
  <c r="G1380" i="5"/>
  <c r="AZ1379" i="5"/>
  <c r="AI1379" i="5"/>
  <c r="AF1379" i="5"/>
  <c r="AE1379" i="5"/>
  <c r="AD1379" i="5"/>
  <c r="AC1379" i="5"/>
  <c r="V1379" i="5"/>
  <c r="R1379" i="5"/>
  <c r="P1379" i="5"/>
  <c r="N1379" i="5" s="1"/>
  <c r="G1379" i="5"/>
  <c r="AZ1378" i="5"/>
  <c r="AI1378" i="5"/>
  <c r="AF1378" i="5"/>
  <c r="AE1378" i="5"/>
  <c r="AD1378" i="5"/>
  <c r="AC1378" i="5"/>
  <c r="V1378" i="5"/>
  <c r="R1378" i="5"/>
  <c r="P1378" i="5"/>
  <c r="N1378" i="5" s="1"/>
  <c r="G1378" i="5"/>
  <c r="AZ1377" i="5"/>
  <c r="AI1377" i="5"/>
  <c r="AF1377" i="5"/>
  <c r="AE1377" i="5"/>
  <c r="AD1377" i="5"/>
  <c r="AC1377" i="5"/>
  <c r="V1377" i="5"/>
  <c r="R1377" i="5"/>
  <c r="P1377" i="5"/>
  <c r="N1377" i="5" s="1"/>
  <c r="G1377" i="5"/>
  <c r="AZ1376" i="5"/>
  <c r="AI1376" i="5"/>
  <c r="AF1376" i="5"/>
  <c r="AE1376" i="5"/>
  <c r="AD1376" i="5"/>
  <c r="AC1376" i="5"/>
  <c r="V1376" i="5"/>
  <c r="R1376" i="5"/>
  <c r="P1376" i="5"/>
  <c r="N1376" i="5"/>
  <c r="G1376" i="5"/>
  <c r="AZ1375" i="5"/>
  <c r="AI1375" i="5"/>
  <c r="AF1375" i="5"/>
  <c r="AE1375" i="5"/>
  <c r="AD1375" i="5"/>
  <c r="AC1375" i="5"/>
  <c r="V1375" i="5"/>
  <c r="R1375" i="5"/>
  <c r="P1375" i="5"/>
  <c r="N1375" i="5"/>
  <c r="G1375" i="5"/>
  <c r="AZ1374" i="5"/>
  <c r="AI1374" i="5"/>
  <c r="AF1374" i="5"/>
  <c r="AE1374" i="5"/>
  <c r="AD1374" i="5"/>
  <c r="AC1374" i="5"/>
  <c r="V1374" i="5"/>
  <c r="R1374" i="5"/>
  <c r="P1374" i="5"/>
  <c r="N1374" i="5" s="1"/>
  <c r="G1374" i="5"/>
  <c r="AZ1373" i="5"/>
  <c r="AI1373" i="5"/>
  <c r="AF1373" i="5"/>
  <c r="AE1373" i="5"/>
  <c r="AD1373" i="5"/>
  <c r="AC1373" i="5"/>
  <c r="P1373" i="5"/>
  <c r="M1373" i="5"/>
  <c r="AZ1372" i="5"/>
  <c r="AI1372" i="5"/>
  <c r="AF1372" i="5"/>
  <c r="AE1372" i="5"/>
  <c r="AD1372" i="5"/>
  <c r="AC1372" i="5"/>
  <c r="P1372" i="5"/>
  <c r="M1372" i="5"/>
  <c r="AZ1371" i="5"/>
  <c r="AI1371" i="5"/>
  <c r="AF1371" i="5"/>
  <c r="AE1371" i="5"/>
  <c r="AD1371" i="5"/>
  <c r="AC1371" i="5"/>
  <c r="P1371" i="5"/>
  <c r="M1371" i="5"/>
  <c r="AZ1370" i="5"/>
  <c r="AI1370" i="5"/>
  <c r="AF1370" i="5"/>
  <c r="AE1370" i="5"/>
  <c r="AD1370" i="5"/>
  <c r="AC1370" i="5"/>
  <c r="P1370" i="5"/>
  <c r="M1370" i="5"/>
  <c r="AZ1369" i="5"/>
  <c r="AI1369" i="5"/>
  <c r="AF1369" i="5"/>
  <c r="AE1369" i="5"/>
  <c r="AD1369" i="5"/>
  <c r="AC1369" i="5"/>
  <c r="P1369" i="5"/>
  <c r="M1369" i="5"/>
  <c r="AZ1368" i="5"/>
  <c r="AI1368" i="5"/>
  <c r="AF1368" i="5"/>
  <c r="AE1368" i="5"/>
  <c r="AD1368" i="5"/>
  <c r="AC1368" i="5"/>
  <c r="P1368" i="5"/>
  <c r="M1368" i="5"/>
  <c r="AZ1367" i="5"/>
  <c r="AI1367" i="5"/>
  <c r="AF1367" i="5"/>
  <c r="AE1367" i="5"/>
  <c r="AD1367" i="5"/>
  <c r="AC1367" i="5"/>
  <c r="P1367" i="5"/>
  <c r="M1367" i="5"/>
  <c r="AZ1366" i="5"/>
  <c r="AI1366" i="5"/>
  <c r="AF1366" i="5"/>
  <c r="AE1366" i="5"/>
  <c r="AD1366" i="5"/>
  <c r="AC1366" i="5"/>
  <c r="P1366" i="5"/>
  <c r="M1366" i="5"/>
  <c r="AZ1365" i="5"/>
  <c r="AI1365" i="5"/>
  <c r="AF1365" i="5"/>
  <c r="AE1365" i="5"/>
  <c r="AD1365" i="5"/>
  <c r="AC1365" i="5"/>
  <c r="P1365" i="5"/>
  <c r="M1365" i="5"/>
  <c r="AZ1364" i="5"/>
  <c r="AI1364" i="5"/>
  <c r="AF1364" i="5"/>
  <c r="AE1364" i="5"/>
  <c r="AD1364" i="5"/>
  <c r="AC1364" i="5"/>
  <c r="P1364" i="5"/>
  <c r="M1364" i="5"/>
  <c r="AZ1363" i="5"/>
  <c r="AI1363" i="5"/>
  <c r="AF1363" i="5"/>
  <c r="AE1363" i="5"/>
  <c r="AD1363" i="5"/>
  <c r="AC1363" i="5"/>
  <c r="P1363" i="5"/>
  <c r="M1363" i="5"/>
  <c r="AZ1362" i="5"/>
  <c r="AI1362" i="5"/>
  <c r="AF1362" i="5"/>
  <c r="AE1362" i="5"/>
  <c r="AD1362" i="5"/>
  <c r="AC1362" i="5"/>
  <c r="P1362" i="5"/>
  <c r="M1362" i="5"/>
  <c r="AZ1361" i="5"/>
  <c r="AI1361" i="5"/>
  <c r="AF1361" i="5"/>
  <c r="AE1361" i="5"/>
  <c r="AD1361" i="5"/>
  <c r="AC1361" i="5"/>
  <c r="P1361" i="5"/>
  <c r="M1361" i="5"/>
  <c r="AZ1360" i="5"/>
  <c r="AI1360" i="5"/>
  <c r="AF1360" i="5"/>
  <c r="AE1360" i="5"/>
  <c r="AD1360" i="5"/>
  <c r="AC1360" i="5"/>
  <c r="P1360" i="5"/>
  <c r="M1360" i="5"/>
  <c r="AZ1359" i="5"/>
  <c r="AI1359" i="5"/>
  <c r="AF1359" i="5"/>
  <c r="AE1359" i="5"/>
  <c r="AD1359" i="5"/>
  <c r="AC1359" i="5"/>
  <c r="P1359" i="5"/>
  <c r="M1359" i="5"/>
  <c r="AZ1358" i="5"/>
  <c r="AI1358" i="5"/>
  <c r="AF1358" i="5"/>
  <c r="AE1358" i="5"/>
  <c r="AD1358" i="5"/>
  <c r="AC1358" i="5"/>
  <c r="P1358" i="5"/>
  <c r="M1358" i="5"/>
  <c r="AZ1357" i="5"/>
  <c r="AI1357" i="5"/>
  <c r="AF1357" i="5"/>
  <c r="AE1357" i="5"/>
  <c r="AD1357" i="5"/>
  <c r="AC1357" i="5"/>
  <c r="P1357" i="5"/>
  <c r="M1357" i="5"/>
  <c r="AZ1356" i="5"/>
  <c r="AI1356" i="5"/>
  <c r="AF1356" i="5"/>
  <c r="AE1356" i="5"/>
  <c r="AD1356" i="5"/>
  <c r="AC1356" i="5"/>
  <c r="P1356" i="5"/>
  <c r="M1356" i="5"/>
  <c r="AZ1355" i="5"/>
  <c r="AI1355" i="5"/>
  <c r="AF1355" i="5"/>
  <c r="AE1355" i="5"/>
  <c r="AD1355" i="5"/>
  <c r="AC1355" i="5"/>
  <c r="P1355" i="5"/>
  <c r="M1355" i="5"/>
  <c r="AZ1354" i="5"/>
  <c r="AI1354" i="5"/>
  <c r="AF1354" i="5"/>
  <c r="AE1354" i="5"/>
  <c r="AD1354" i="5"/>
  <c r="AC1354" i="5"/>
  <c r="P1354" i="5"/>
  <c r="M1354" i="5"/>
  <c r="AZ1353" i="5"/>
  <c r="AI1353" i="5"/>
  <c r="AF1353" i="5"/>
  <c r="AE1353" i="5"/>
  <c r="AD1353" i="5"/>
  <c r="AC1353" i="5"/>
  <c r="P1353" i="5"/>
  <c r="M1353" i="5"/>
  <c r="AZ1352" i="5"/>
  <c r="AI1352" i="5"/>
  <c r="AF1352" i="5"/>
  <c r="AE1352" i="5"/>
  <c r="AD1352" i="5"/>
  <c r="AC1352" i="5"/>
  <c r="P1352" i="5"/>
  <c r="M1352" i="5"/>
  <c r="AZ1351" i="5"/>
  <c r="AI1351" i="5"/>
  <c r="AF1351" i="5"/>
  <c r="AE1351" i="5"/>
  <c r="AD1351" i="5"/>
  <c r="AC1351" i="5"/>
  <c r="P1351" i="5"/>
  <c r="M1351" i="5"/>
  <c r="AZ1350" i="5"/>
  <c r="AI1350" i="5"/>
  <c r="AF1350" i="5"/>
  <c r="AE1350" i="5"/>
  <c r="AD1350" i="5"/>
  <c r="AC1350" i="5"/>
  <c r="P1350" i="5"/>
  <c r="M1350" i="5"/>
  <c r="AZ1349" i="5"/>
  <c r="AI1349" i="5"/>
  <c r="AF1349" i="5"/>
  <c r="AE1349" i="5"/>
  <c r="AD1349" i="5"/>
  <c r="AC1349" i="5"/>
  <c r="P1349" i="5"/>
  <c r="M1349" i="5"/>
  <c r="AZ1348" i="5"/>
  <c r="AI1348" i="5"/>
  <c r="AF1348" i="5"/>
  <c r="AE1348" i="5"/>
  <c r="AD1348" i="5"/>
  <c r="AC1348" i="5"/>
  <c r="P1348" i="5"/>
  <c r="M1348" i="5"/>
  <c r="AZ1347" i="5"/>
  <c r="AI1347" i="5"/>
  <c r="AF1347" i="5"/>
  <c r="AE1347" i="5"/>
  <c r="AD1347" i="5"/>
  <c r="AC1347" i="5"/>
  <c r="P1347" i="5"/>
  <c r="M1347" i="5"/>
  <c r="AZ1346" i="5"/>
  <c r="AI1346" i="5"/>
  <c r="AF1346" i="5"/>
  <c r="AE1346" i="5"/>
  <c r="AD1346" i="5"/>
  <c r="AC1346" i="5"/>
  <c r="P1346" i="5"/>
  <c r="M1346" i="5"/>
  <c r="AZ1345" i="5"/>
  <c r="AI1345" i="5"/>
  <c r="AF1345" i="5"/>
  <c r="AE1345" i="5"/>
  <c r="AD1345" i="5"/>
  <c r="AC1345" i="5"/>
  <c r="P1345" i="5"/>
  <c r="M1345" i="5"/>
  <c r="AZ1344" i="5"/>
  <c r="AI1344" i="5"/>
  <c r="AF1344" i="5"/>
  <c r="AE1344" i="5"/>
  <c r="AD1344" i="5"/>
  <c r="AC1344" i="5"/>
  <c r="P1344" i="5"/>
  <c r="M1344" i="5"/>
  <c r="AZ1343" i="5"/>
  <c r="AI1343" i="5"/>
  <c r="AF1343" i="5"/>
  <c r="AE1343" i="5"/>
  <c r="AD1343" i="5"/>
  <c r="AC1343" i="5"/>
  <c r="P1343" i="5"/>
  <c r="M1343" i="5"/>
  <c r="AZ1342" i="5"/>
  <c r="AI1342" i="5"/>
  <c r="AF1342" i="5"/>
  <c r="AE1342" i="5"/>
  <c r="AD1342" i="5"/>
  <c r="AC1342" i="5"/>
  <c r="P1342" i="5"/>
  <c r="M1342" i="5"/>
  <c r="AZ1341" i="5"/>
  <c r="AI1341" i="5"/>
  <c r="AF1341" i="5"/>
  <c r="AE1341" i="5"/>
  <c r="AD1341" i="5"/>
  <c r="AC1341" i="5"/>
  <c r="P1341" i="5"/>
  <c r="M1341" i="5"/>
  <c r="AZ1340" i="5"/>
  <c r="AI1340" i="5"/>
  <c r="AF1340" i="5"/>
  <c r="AE1340" i="5"/>
  <c r="AD1340" i="5"/>
  <c r="AC1340" i="5"/>
  <c r="P1340" i="5"/>
  <c r="M1340" i="5"/>
  <c r="AZ1339" i="5"/>
  <c r="AI1339" i="5"/>
  <c r="AF1339" i="5"/>
  <c r="AE1339" i="5"/>
  <c r="AD1339" i="5"/>
  <c r="AC1339" i="5"/>
  <c r="P1339" i="5"/>
  <c r="M1339" i="5"/>
  <c r="AZ1338" i="5"/>
  <c r="AI1338" i="5"/>
  <c r="AF1338" i="5"/>
  <c r="AE1338" i="5"/>
  <c r="AD1338" i="5"/>
  <c r="AC1338" i="5"/>
  <c r="P1338" i="5"/>
  <c r="M1338" i="5"/>
  <c r="AZ1337" i="5"/>
  <c r="AI1337" i="5"/>
  <c r="AF1337" i="5"/>
  <c r="AE1337" i="5"/>
  <c r="AD1337" i="5"/>
  <c r="AC1337" i="5"/>
  <c r="P1337" i="5"/>
  <c r="M1337" i="5"/>
  <c r="AZ1336" i="5"/>
  <c r="AI1336" i="5"/>
  <c r="AF1336" i="5"/>
  <c r="AE1336" i="5"/>
  <c r="AD1336" i="5"/>
  <c r="AC1336" i="5"/>
  <c r="P1336" i="5"/>
  <c r="M1336" i="5"/>
  <c r="AZ1335" i="5"/>
  <c r="AI1335" i="5"/>
  <c r="AF1335" i="5"/>
  <c r="AE1335" i="5"/>
  <c r="AD1335" i="5"/>
  <c r="AC1335" i="5"/>
  <c r="P1335" i="5"/>
  <c r="M1335" i="5"/>
  <c r="AZ1334" i="5"/>
  <c r="AI1334" i="5"/>
  <c r="AF1334" i="5"/>
  <c r="AE1334" i="5"/>
  <c r="AD1334" i="5"/>
  <c r="AC1334" i="5"/>
  <c r="P1334" i="5"/>
  <c r="M1334" i="5"/>
  <c r="AZ1333" i="5"/>
  <c r="AI1333" i="5"/>
  <c r="AF1333" i="5"/>
  <c r="AE1333" i="5"/>
  <c r="AD1333" i="5"/>
  <c r="AC1333" i="5"/>
  <c r="P1333" i="5"/>
  <c r="M1333" i="5"/>
  <c r="AZ1332" i="5"/>
  <c r="AI1332" i="5"/>
  <c r="AF1332" i="5"/>
  <c r="AE1332" i="5"/>
  <c r="AD1332" i="5"/>
  <c r="AC1332" i="5"/>
  <c r="P1332" i="5"/>
  <c r="M1332" i="5"/>
  <c r="AZ1331" i="5"/>
  <c r="AI1331" i="5"/>
  <c r="AF1331" i="5"/>
  <c r="AE1331" i="5"/>
  <c r="AD1331" i="5"/>
  <c r="AC1331" i="5"/>
  <c r="P1331" i="5"/>
  <c r="M1331" i="5"/>
  <c r="AZ1330" i="5"/>
  <c r="AI1330" i="5"/>
  <c r="AF1330" i="5"/>
  <c r="AE1330" i="5"/>
  <c r="AD1330" i="5"/>
  <c r="AC1330" i="5"/>
  <c r="P1330" i="5"/>
  <c r="M1330" i="5"/>
  <c r="AZ1329" i="5"/>
  <c r="AI1329" i="5"/>
  <c r="AF1329" i="5"/>
  <c r="AE1329" i="5"/>
  <c r="AD1329" i="5"/>
  <c r="AC1329" i="5"/>
  <c r="P1329" i="5"/>
  <c r="M1329" i="5"/>
  <c r="AZ1328" i="5"/>
  <c r="AI1328" i="5"/>
  <c r="AF1328" i="5"/>
  <c r="AE1328" i="5"/>
  <c r="AD1328" i="5"/>
  <c r="AC1328" i="5"/>
  <c r="P1328" i="5"/>
  <c r="M1328" i="5"/>
  <c r="AZ1327" i="5"/>
  <c r="AI1327" i="5"/>
  <c r="AF1327" i="5"/>
  <c r="AE1327" i="5"/>
  <c r="AD1327" i="5"/>
  <c r="AC1327" i="5"/>
  <c r="P1327" i="5"/>
  <c r="M1327" i="5"/>
  <c r="AZ1326" i="5"/>
  <c r="AI1326" i="5"/>
  <c r="AF1326" i="5"/>
  <c r="AE1326" i="5"/>
  <c r="AD1326" i="5"/>
  <c r="AC1326" i="5"/>
  <c r="P1326" i="5"/>
  <c r="M1326" i="5"/>
  <c r="AZ1325" i="5"/>
  <c r="AI1325" i="5"/>
  <c r="AF1325" i="5"/>
  <c r="AE1325" i="5"/>
  <c r="AD1325" i="5"/>
  <c r="AC1325" i="5"/>
  <c r="P1325" i="5"/>
  <c r="M1325" i="5"/>
  <c r="AZ1324" i="5"/>
  <c r="AI1324" i="5"/>
  <c r="AF1324" i="5"/>
  <c r="AE1324" i="5"/>
  <c r="AD1324" i="5"/>
  <c r="AC1324" i="5"/>
  <c r="P1324" i="5"/>
  <c r="M1324" i="5"/>
  <c r="AZ1323" i="5"/>
  <c r="AI1323" i="5"/>
  <c r="AF1323" i="5"/>
  <c r="AE1323" i="5"/>
  <c r="AD1323" i="5"/>
  <c r="AC1323" i="5"/>
  <c r="P1323" i="5"/>
  <c r="M1323" i="5"/>
  <c r="AZ1322" i="5"/>
  <c r="AI1322" i="5"/>
  <c r="AF1322" i="5"/>
  <c r="AE1322" i="5"/>
  <c r="AD1322" i="5"/>
  <c r="AC1322" i="5"/>
  <c r="P1322" i="5"/>
  <c r="M1322" i="5"/>
  <c r="AZ1321" i="5"/>
  <c r="AI1321" i="5"/>
  <c r="AF1321" i="5"/>
  <c r="AE1321" i="5"/>
  <c r="AD1321" i="5"/>
  <c r="AC1321" i="5"/>
  <c r="P1321" i="5"/>
  <c r="M1321" i="5"/>
  <c r="AZ1320" i="5"/>
  <c r="AI1320" i="5"/>
  <c r="AF1320" i="5"/>
  <c r="AE1320" i="5"/>
  <c r="AD1320" i="5"/>
  <c r="AC1320" i="5"/>
  <c r="P1320" i="5"/>
  <c r="M1320" i="5"/>
  <c r="AZ1319" i="5"/>
  <c r="AI1319" i="5"/>
  <c r="AF1319" i="5"/>
  <c r="AE1319" i="5"/>
  <c r="AD1319" i="5"/>
  <c r="AC1319" i="5"/>
  <c r="P1319" i="5"/>
  <c r="M1319" i="5"/>
  <c r="AZ1318" i="5"/>
  <c r="AI1318" i="5"/>
  <c r="AF1318" i="5"/>
  <c r="AE1318" i="5"/>
  <c r="AD1318" i="5"/>
  <c r="AC1318" i="5"/>
  <c r="P1318" i="5"/>
  <c r="M1318" i="5"/>
  <c r="AZ1317" i="5"/>
  <c r="AI1317" i="5"/>
  <c r="AF1317" i="5"/>
  <c r="AE1317" i="5"/>
  <c r="AD1317" i="5"/>
  <c r="AC1317" i="5"/>
  <c r="P1317" i="5"/>
  <c r="M1317" i="5"/>
  <c r="AZ1316" i="5"/>
  <c r="AI1316" i="5"/>
  <c r="AF1316" i="5"/>
  <c r="AE1316" i="5"/>
  <c r="AD1316" i="5"/>
  <c r="AC1316" i="5"/>
  <c r="P1316" i="5"/>
  <c r="M1316" i="5"/>
  <c r="AZ1315" i="5"/>
  <c r="AI1315" i="5"/>
  <c r="AF1315" i="5"/>
  <c r="AE1315" i="5"/>
  <c r="AD1315" i="5"/>
  <c r="AC1315" i="5"/>
  <c r="P1315" i="5"/>
  <c r="M1315" i="5"/>
  <c r="AZ1314" i="5"/>
  <c r="AI1314" i="5"/>
  <c r="AE1314" i="5"/>
  <c r="AD1314" i="5"/>
  <c r="AC1314" i="5"/>
  <c r="P1314" i="5"/>
  <c r="M1314" i="5"/>
  <c r="AZ1313" i="5"/>
  <c r="AI1313" i="5"/>
  <c r="AF1313" i="5"/>
  <c r="AE1313" i="5"/>
  <c r="AD1313" i="5"/>
  <c r="AC1313" i="5"/>
  <c r="P1313" i="5"/>
  <c r="M1313" i="5"/>
  <c r="AZ1312" i="5"/>
  <c r="AI1312" i="5"/>
  <c r="AF1312" i="5"/>
  <c r="AE1312" i="5"/>
  <c r="AD1312" i="5"/>
  <c r="AC1312" i="5"/>
  <c r="P1312" i="5"/>
  <c r="M1312" i="5"/>
  <c r="AZ1311" i="5"/>
  <c r="AI1311" i="5"/>
  <c r="AF1311" i="5"/>
  <c r="AE1311" i="5"/>
  <c r="AD1311" i="5"/>
  <c r="AC1311" i="5"/>
  <c r="P1311" i="5"/>
  <c r="M1311" i="5"/>
  <c r="AZ1310" i="5"/>
  <c r="AI1310" i="5"/>
  <c r="AF1310" i="5"/>
  <c r="AE1310" i="5"/>
  <c r="AD1310" i="5"/>
  <c r="AC1310" i="5"/>
  <c r="P1310" i="5"/>
  <c r="M1310" i="5"/>
  <c r="AI1309" i="5"/>
  <c r="AF1309" i="5"/>
  <c r="AE1309" i="5"/>
  <c r="AD1309" i="5"/>
  <c r="AC1309" i="5"/>
  <c r="P1309" i="5"/>
  <c r="N1309" i="5" s="1"/>
  <c r="AI1308" i="5"/>
  <c r="AF1308" i="5"/>
  <c r="AE1308" i="5"/>
  <c r="AD1308" i="5"/>
  <c r="AC1308" i="5"/>
  <c r="P1308" i="5"/>
  <c r="N1308" i="5" s="1"/>
  <c r="AI1307" i="5"/>
  <c r="AF1307" i="5"/>
  <c r="AE1307" i="5"/>
  <c r="AD1307" i="5"/>
  <c r="AC1307" i="5"/>
  <c r="P1307" i="5"/>
  <c r="N1307" i="5"/>
  <c r="AI1306" i="5"/>
  <c r="AF1306" i="5"/>
  <c r="AE1306" i="5"/>
  <c r="AD1306" i="5"/>
  <c r="AC1306" i="5"/>
  <c r="P1306" i="5"/>
  <c r="N1306" i="5" s="1"/>
  <c r="AZ1305" i="5"/>
  <c r="AI1305" i="5"/>
  <c r="AF1305" i="5"/>
  <c r="AE1305" i="5"/>
  <c r="AD1305" i="5"/>
  <c r="AC1305" i="5"/>
  <c r="P1305" i="5"/>
  <c r="N1305" i="5" s="1"/>
  <c r="AZ1304" i="5"/>
  <c r="AI1304" i="5"/>
  <c r="AF1304" i="5"/>
  <c r="AE1304" i="5"/>
  <c r="AD1304" i="5"/>
  <c r="AC1304" i="5"/>
  <c r="P1304" i="5"/>
  <c r="N1304" i="5" s="1"/>
  <c r="AZ1303" i="5"/>
  <c r="AI1303" i="5"/>
  <c r="AF1303" i="5"/>
  <c r="AE1303" i="5"/>
  <c r="AD1303" i="5"/>
  <c r="AC1303" i="5"/>
  <c r="P1303" i="5"/>
  <c r="N1303" i="5" s="1"/>
  <c r="AZ1302" i="5"/>
  <c r="AI1302" i="5"/>
  <c r="AF1302" i="5"/>
  <c r="AE1302" i="5"/>
  <c r="AD1302" i="5"/>
  <c r="AC1302" i="5"/>
  <c r="P1302" i="5"/>
  <c r="N1302" i="5" s="1"/>
  <c r="AZ1301" i="5"/>
  <c r="AI1301" i="5"/>
  <c r="AF1301" i="5"/>
  <c r="AE1301" i="5"/>
  <c r="AD1301" i="5"/>
  <c r="AC1301" i="5"/>
  <c r="P1301" i="5"/>
  <c r="N1301" i="5" s="1"/>
  <c r="AZ1300" i="5"/>
  <c r="AI1300" i="5"/>
  <c r="AF1300" i="5"/>
  <c r="AE1300" i="5"/>
  <c r="AD1300" i="5"/>
  <c r="AC1300" i="5"/>
  <c r="P1300" i="5"/>
  <c r="N1300" i="5" s="1"/>
  <c r="AZ1299" i="5"/>
  <c r="AI1299" i="5"/>
  <c r="AF1299" i="5"/>
  <c r="AE1299" i="5"/>
  <c r="AD1299" i="5"/>
  <c r="AC1299" i="5"/>
  <c r="P1299" i="5"/>
  <c r="N1299" i="5" s="1"/>
  <c r="AZ1298" i="5"/>
  <c r="AI1298" i="5"/>
  <c r="AF1298" i="5"/>
  <c r="AE1298" i="5"/>
  <c r="AD1298" i="5"/>
  <c r="AC1298" i="5"/>
  <c r="P1298" i="5"/>
  <c r="N1298" i="5" s="1"/>
  <c r="AI1297" i="5"/>
  <c r="AF1297" i="5"/>
  <c r="AE1297" i="5"/>
  <c r="AD1297" i="5"/>
  <c r="AC1297" i="5"/>
  <c r="P1297" i="5"/>
  <c r="N1297" i="5" s="1"/>
  <c r="AI1296" i="5"/>
  <c r="AF1296" i="5"/>
  <c r="AE1296" i="5"/>
  <c r="AD1296" i="5"/>
  <c r="AC1296" i="5"/>
  <c r="P1296" i="5"/>
  <c r="N1296" i="5"/>
  <c r="AI1295" i="5"/>
  <c r="AF1295" i="5"/>
  <c r="AE1295" i="5"/>
  <c r="AD1295" i="5"/>
  <c r="AC1295" i="5"/>
  <c r="P1295" i="5"/>
  <c r="N1295" i="5" s="1"/>
  <c r="AI1294" i="5"/>
  <c r="AF1294" i="5"/>
  <c r="AE1294" i="5"/>
  <c r="AD1294" i="5"/>
  <c r="AC1294" i="5"/>
  <c r="P1294" i="5"/>
  <c r="N1294" i="5" s="1"/>
  <c r="AI1293" i="5"/>
  <c r="AF1293" i="5"/>
  <c r="AE1293" i="5"/>
  <c r="AD1293" i="5"/>
  <c r="AC1293" i="5"/>
  <c r="P1293" i="5"/>
  <c r="N1293" i="5" s="1"/>
  <c r="AI1292" i="5"/>
  <c r="AF1292" i="5"/>
  <c r="AE1292" i="5"/>
  <c r="AD1292" i="5"/>
  <c r="AC1292" i="5"/>
  <c r="P1292" i="5"/>
  <c r="N1292" i="5" s="1"/>
  <c r="AI1291" i="5"/>
  <c r="AF1291" i="5"/>
  <c r="AE1291" i="5"/>
  <c r="AD1291" i="5"/>
  <c r="AC1291" i="5"/>
  <c r="P1291" i="5"/>
  <c r="N1291" i="5"/>
  <c r="AI1290" i="5"/>
  <c r="AF1290" i="5"/>
  <c r="AE1290" i="5"/>
  <c r="AD1290" i="5"/>
  <c r="AC1290" i="5"/>
  <c r="P1290" i="5"/>
  <c r="N1290" i="5" s="1"/>
  <c r="AI1289" i="5"/>
  <c r="AF1289" i="5"/>
  <c r="AE1289" i="5"/>
  <c r="AD1289" i="5"/>
  <c r="AC1289" i="5"/>
  <c r="P1289" i="5"/>
  <c r="N1289" i="5" s="1"/>
  <c r="AI1288" i="5"/>
  <c r="AF1288" i="5"/>
  <c r="AE1288" i="5"/>
  <c r="AD1288" i="5"/>
  <c r="AC1288" i="5"/>
  <c r="P1288" i="5"/>
  <c r="N1288" i="5"/>
  <c r="AI1287" i="5"/>
  <c r="AF1287" i="5"/>
  <c r="AE1287" i="5"/>
  <c r="AD1287" i="5"/>
  <c r="AC1287" i="5"/>
  <c r="P1287" i="5"/>
  <c r="N1287" i="5" s="1"/>
  <c r="AI1286" i="5"/>
  <c r="AF1286" i="5"/>
  <c r="AE1286" i="5"/>
  <c r="AD1286" i="5"/>
  <c r="AC1286" i="5"/>
  <c r="P1286" i="5"/>
  <c r="N1286" i="5" s="1"/>
  <c r="AZ1285" i="5"/>
  <c r="AI1285" i="5"/>
  <c r="AF1285" i="5"/>
  <c r="AE1285" i="5"/>
  <c r="AD1285" i="5"/>
  <c r="AC1285" i="5"/>
  <c r="P1285" i="5"/>
  <c r="N1285" i="5" s="1"/>
  <c r="AZ1284" i="5"/>
  <c r="AI1284" i="5"/>
  <c r="AF1284" i="5"/>
  <c r="AE1284" i="5"/>
  <c r="AD1284" i="5"/>
  <c r="AC1284" i="5"/>
  <c r="P1284" i="5"/>
  <c r="N1284" i="5" s="1"/>
  <c r="AZ1283" i="5"/>
  <c r="AI1283" i="5"/>
  <c r="AF1283" i="5"/>
  <c r="AE1283" i="5"/>
  <c r="AD1283" i="5"/>
  <c r="AC1283" i="5"/>
  <c r="P1283" i="5"/>
  <c r="N1283" i="5" s="1"/>
  <c r="AZ1282" i="5"/>
  <c r="AI1282" i="5"/>
  <c r="AF1282" i="5"/>
  <c r="AE1282" i="5"/>
  <c r="AD1282" i="5"/>
  <c r="AC1282" i="5"/>
  <c r="P1282" i="5"/>
  <c r="N1282" i="5" s="1"/>
  <c r="AZ1281" i="5"/>
  <c r="AI1281" i="5"/>
  <c r="AF1281" i="5"/>
  <c r="AE1281" i="5"/>
  <c r="AD1281" i="5"/>
  <c r="AC1281" i="5"/>
  <c r="P1281" i="5"/>
  <c r="N1281" i="5" s="1"/>
  <c r="AZ1280" i="5"/>
  <c r="AI1280" i="5"/>
  <c r="AF1280" i="5"/>
  <c r="AE1280" i="5"/>
  <c r="AD1280" i="5"/>
  <c r="AC1280" i="5"/>
  <c r="P1280" i="5"/>
  <c r="N1280" i="5" s="1"/>
  <c r="AZ1279" i="5"/>
  <c r="AI1279" i="5"/>
  <c r="AF1279" i="5"/>
  <c r="AE1279" i="5"/>
  <c r="AD1279" i="5"/>
  <c r="AC1279" i="5"/>
  <c r="P1279" i="5"/>
  <c r="N1279" i="5" s="1"/>
  <c r="AZ1278" i="5"/>
  <c r="AI1278" i="5"/>
  <c r="AF1278" i="5"/>
  <c r="AE1278" i="5"/>
  <c r="AD1278" i="5"/>
  <c r="AC1278" i="5"/>
  <c r="P1278" i="5"/>
  <c r="N1278" i="5" s="1"/>
  <c r="AZ1277" i="5"/>
  <c r="AI1277" i="5"/>
  <c r="AF1277" i="5"/>
  <c r="AE1277" i="5"/>
  <c r="AD1277" i="5"/>
  <c r="AC1277" i="5"/>
  <c r="P1277" i="5"/>
  <c r="N1277" i="5" s="1"/>
  <c r="AZ1276" i="5"/>
  <c r="AI1276" i="5"/>
  <c r="AF1276" i="5"/>
  <c r="AE1276" i="5"/>
  <c r="AD1276" i="5"/>
  <c r="AC1276" i="5"/>
  <c r="P1276" i="5"/>
  <c r="N1276" i="5"/>
  <c r="AZ1275" i="5"/>
  <c r="AI1275" i="5"/>
  <c r="AF1275" i="5"/>
  <c r="AE1275" i="5"/>
  <c r="AD1275" i="5"/>
  <c r="AC1275" i="5"/>
  <c r="P1275" i="5"/>
  <c r="N1275" i="5"/>
  <c r="AZ1274" i="5"/>
  <c r="AI1274" i="5"/>
  <c r="AF1274" i="5"/>
  <c r="AE1274" i="5"/>
  <c r="AD1274" i="5"/>
  <c r="AC1274" i="5"/>
  <c r="P1274" i="5"/>
  <c r="N1274" i="5"/>
  <c r="AI1273" i="5"/>
  <c r="AF1273" i="5"/>
  <c r="AE1273" i="5"/>
  <c r="AD1273" i="5"/>
  <c r="AC1273" i="5"/>
  <c r="P1273" i="5"/>
  <c r="N1273" i="5" s="1"/>
  <c r="AI1272" i="5"/>
  <c r="AF1272" i="5"/>
  <c r="AE1272" i="5"/>
  <c r="AD1272" i="5"/>
  <c r="AC1272" i="5"/>
  <c r="P1272" i="5"/>
  <c r="N1272" i="5" s="1"/>
  <c r="AI1271" i="5"/>
  <c r="AF1271" i="5"/>
  <c r="AE1271" i="5"/>
  <c r="AD1271" i="5"/>
  <c r="AC1271" i="5"/>
  <c r="P1271" i="5"/>
  <c r="N1271" i="5"/>
  <c r="AI1270" i="5"/>
  <c r="AF1270" i="5"/>
  <c r="AE1270" i="5"/>
  <c r="AD1270" i="5"/>
  <c r="AC1270" i="5"/>
  <c r="P1270" i="5"/>
  <c r="N1270" i="5" s="1"/>
  <c r="AI1269" i="5"/>
  <c r="AF1269" i="5"/>
  <c r="AE1269" i="5"/>
  <c r="AD1269" i="5"/>
  <c r="AC1269" i="5"/>
  <c r="P1269" i="5"/>
  <c r="N1269" i="5" s="1"/>
  <c r="AI1268" i="5"/>
  <c r="AF1268" i="5"/>
  <c r="AE1268" i="5"/>
  <c r="AD1268" i="5"/>
  <c r="AC1268" i="5"/>
  <c r="P1268" i="5"/>
  <c r="N1268" i="5"/>
  <c r="AI1267" i="5"/>
  <c r="AF1267" i="5"/>
  <c r="AE1267" i="5"/>
  <c r="AD1267" i="5"/>
  <c r="AC1267" i="5"/>
  <c r="P1267" i="5"/>
  <c r="N1267" i="5" s="1"/>
  <c r="AI1266" i="5"/>
  <c r="AF1266" i="5"/>
  <c r="AE1266" i="5"/>
  <c r="AD1266" i="5"/>
  <c r="AC1266" i="5"/>
  <c r="P1266" i="5"/>
  <c r="N1266" i="5"/>
  <c r="AZ1265" i="5"/>
  <c r="AI1265" i="5"/>
  <c r="AF1265" i="5"/>
  <c r="AE1265" i="5"/>
  <c r="AD1265" i="5"/>
  <c r="AC1265" i="5"/>
  <c r="P1265" i="5"/>
  <c r="N1265" i="5"/>
  <c r="AZ1264" i="5"/>
  <c r="AI1264" i="5"/>
  <c r="AF1264" i="5"/>
  <c r="AE1264" i="5"/>
  <c r="AD1264" i="5"/>
  <c r="AC1264" i="5"/>
  <c r="P1264" i="5"/>
  <c r="N1264" i="5"/>
  <c r="AZ1263" i="5"/>
  <c r="AI1263" i="5"/>
  <c r="AF1263" i="5"/>
  <c r="AE1263" i="5"/>
  <c r="AD1263" i="5"/>
  <c r="AC1263" i="5"/>
  <c r="P1263" i="5"/>
  <c r="N1263" i="5"/>
  <c r="AZ1262" i="5"/>
  <c r="AI1262" i="5"/>
  <c r="AF1262" i="5"/>
  <c r="AE1262" i="5"/>
  <c r="AD1262" i="5"/>
  <c r="AC1262" i="5"/>
  <c r="P1262" i="5"/>
  <c r="N1262" i="5"/>
  <c r="AZ1261" i="5"/>
  <c r="AI1261" i="5"/>
  <c r="AF1261" i="5"/>
  <c r="AE1261" i="5"/>
  <c r="AD1261" i="5"/>
  <c r="AC1261" i="5"/>
  <c r="P1261" i="5"/>
  <c r="N1261" i="5"/>
  <c r="AZ1260" i="5"/>
  <c r="AI1260" i="5"/>
  <c r="AF1260" i="5"/>
  <c r="AE1260" i="5"/>
  <c r="AD1260" i="5"/>
  <c r="AC1260" i="5"/>
  <c r="P1260" i="5"/>
  <c r="N1260" i="5"/>
  <c r="AZ1259" i="5"/>
  <c r="AI1259" i="5"/>
  <c r="AF1259" i="5"/>
  <c r="AE1259" i="5"/>
  <c r="AD1259" i="5"/>
  <c r="AC1259" i="5"/>
  <c r="P1259" i="5"/>
  <c r="N1259" i="5"/>
  <c r="AZ1258" i="5"/>
  <c r="AI1258" i="5"/>
  <c r="AF1258" i="5"/>
  <c r="AE1258" i="5"/>
  <c r="AD1258" i="5"/>
  <c r="AC1258" i="5"/>
  <c r="P1258" i="5"/>
  <c r="N1258" i="5"/>
  <c r="AI1257" i="5"/>
  <c r="AF1257" i="5"/>
  <c r="AE1257" i="5"/>
  <c r="AD1257" i="5"/>
  <c r="AC1257" i="5"/>
  <c r="P1257" i="5"/>
  <c r="N1257" i="5" s="1"/>
  <c r="AI1256" i="5"/>
  <c r="AF1256" i="5"/>
  <c r="AE1256" i="5"/>
  <c r="AD1256" i="5"/>
  <c r="AC1256" i="5"/>
  <c r="P1256" i="5"/>
  <c r="N1256" i="5" s="1"/>
  <c r="AI1255" i="5"/>
  <c r="AF1255" i="5"/>
  <c r="AE1255" i="5"/>
  <c r="AD1255" i="5"/>
  <c r="AC1255" i="5"/>
  <c r="P1255" i="5"/>
  <c r="N1255" i="5"/>
  <c r="AI1254" i="5"/>
  <c r="AF1254" i="5"/>
  <c r="AE1254" i="5"/>
  <c r="AD1254" i="5"/>
  <c r="AC1254" i="5"/>
  <c r="P1254" i="5"/>
  <c r="N1254" i="5" s="1"/>
  <c r="AI1253" i="5"/>
  <c r="AF1253" i="5"/>
  <c r="AE1253" i="5"/>
  <c r="AD1253" i="5"/>
  <c r="AC1253" i="5"/>
  <c r="P1253" i="5"/>
  <c r="N1253" i="5" s="1"/>
  <c r="AI1252" i="5"/>
  <c r="AF1252" i="5"/>
  <c r="AE1252" i="5"/>
  <c r="AD1252" i="5"/>
  <c r="AC1252" i="5"/>
  <c r="P1252" i="5"/>
  <c r="N1252" i="5"/>
  <c r="AI1251" i="5"/>
  <c r="AF1251" i="5"/>
  <c r="AE1251" i="5"/>
  <c r="AD1251" i="5"/>
  <c r="AC1251" i="5"/>
  <c r="P1251" i="5"/>
  <c r="N1251" i="5" s="1"/>
  <c r="AI1250" i="5"/>
  <c r="AF1250" i="5"/>
  <c r="AE1250" i="5"/>
  <c r="AD1250" i="5"/>
  <c r="AC1250" i="5"/>
  <c r="P1250" i="5"/>
  <c r="N1250" i="5" s="1"/>
  <c r="AI1249" i="5"/>
  <c r="AF1249" i="5"/>
  <c r="AE1249" i="5"/>
  <c r="AD1249" i="5"/>
  <c r="AC1249" i="5"/>
  <c r="P1249" i="5"/>
  <c r="N1249" i="5" s="1"/>
  <c r="AI1248" i="5"/>
  <c r="AF1248" i="5"/>
  <c r="AE1248" i="5"/>
  <c r="AD1248" i="5"/>
  <c r="AC1248" i="5"/>
  <c r="P1248" i="5"/>
  <c r="N1248" i="5"/>
  <c r="AI1247" i="5"/>
  <c r="AF1247" i="5"/>
  <c r="AE1247" i="5"/>
  <c r="AD1247" i="5"/>
  <c r="AC1247" i="5"/>
  <c r="P1247" i="5"/>
  <c r="N1247" i="5"/>
  <c r="AI1246" i="5"/>
  <c r="AF1246" i="5"/>
  <c r="AE1246" i="5"/>
  <c r="AD1246" i="5"/>
  <c r="AC1246" i="5"/>
  <c r="P1246" i="5"/>
  <c r="N1246" i="5" s="1"/>
  <c r="AZ1245" i="5"/>
  <c r="AI1245" i="5"/>
  <c r="AF1245" i="5"/>
  <c r="AE1245" i="5"/>
  <c r="AD1245" i="5"/>
  <c r="AC1245" i="5"/>
  <c r="P1245" i="5"/>
  <c r="N1245" i="5" s="1"/>
  <c r="AZ1244" i="5"/>
  <c r="AI1244" i="5"/>
  <c r="AF1244" i="5"/>
  <c r="AE1244" i="5"/>
  <c r="AD1244" i="5"/>
  <c r="AC1244" i="5"/>
  <c r="P1244" i="5"/>
  <c r="N1244" i="5" s="1"/>
  <c r="AZ1243" i="5"/>
  <c r="AI1243" i="5"/>
  <c r="AF1243" i="5"/>
  <c r="AE1243" i="5"/>
  <c r="AD1243" i="5"/>
  <c r="AC1243" i="5"/>
  <c r="P1243" i="5"/>
  <c r="N1243" i="5" s="1"/>
  <c r="AZ1242" i="5"/>
  <c r="AI1242" i="5"/>
  <c r="AF1242" i="5"/>
  <c r="AE1242" i="5"/>
  <c r="AD1242" i="5"/>
  <c r="AC1242" i="5"/>
  <c r="P1242" i="5"/>
  <c r="N1242" i="5" s="1"/>
  <c r="AZ1241" i="5"/>
  <c r="AI1241" i="5"/>
  <c r="AF1241" i="5"/>
  <c r="AE1241" i="5"/>
  <c r="AD1241" i="5"/>
  <c r="AC1241" i="5"/>
  <c r="P1241" i="5"/>
  <c r="N1241" i="5" s="1"/>
  <c r="AZ1240" i="5"/>
  <c r="AI1240" i="5"/>
  <c r="AF1240" i="5"/>
  <c r="AE1240" i="5"/>
  <c r="AD1240" i="5"/>
  <c r="AC1240" i="5"/>
  <c r="P1240" i="5"/>
  <c r="N1240" i="5" s="1"/>
  <c r="AZ1239" i="5"/>
  <c r="AI1239" i="5"/>
  <c r="AF1239" i="5"/>
  <c r="AE1239" i="5"/>
  <c r="AD1239" i="5"/>
  <c r="AC1239" i="5"/>
  <c r="P1239" i="5"/>
  <c r="N1239" i="5" s="1"/>
  <c r="AZ1238" i="5"/>
  <c r="AI1238" i="5"/>
  <c r="AF1238" i="5"/>
  <c r="AE1238" i="5"/>
  <c r="AD1238" i="5"/>
  <c r="AC1238" i="5"/>
  <c r="P1238" i="5"/>
  <c r="N1238" i="5" s="1"/>
  <c r="AZ1237" i="5"/>
  <c r="AI1237" i="5"/>
  <c r="AF1237" i="5"/>
  <c r="AE1237" i="5"/>
  <c r="AD1237" i="5"/>
  <c r="AC1237" i="5"/>
  <c r="P1237" i="5"/>
  <c r="N1237" i="5" s="1"/>
  <c r="AZ1236" i="5"/>
  <c r="AI1236" i="5"/>
  <c r="AF1236" i="5"/>
  <c r="AE1236" i="5"/>
  <c r="AD1236" i="5"/>
  <c r="AC1236" i="5"/>
  <c r="P1236" i="5"/>
  <c r="N1236" i="5" s="1"/>
  <c r="AZ1235" i="5"/>
  <c r="AI1235" i="5"/>
  <c r="AF1235" i="5"/>
  <c r="AE1235" i="5"/>
  <c r="AD1235" i="5"/>
  <c r="AC1235" i="5"/>
  <c r="P1235" i="5"/>
  <c r="N1235" i="5" s="1"/>
  <c r="AZ1234" i="5"/>
  <c r="AI1234" i="5"/>
  <c r="AF1234" i="5"/>
  <c r="AE1234" i="5"/>
  <c r="AD1234" i="5"/>
  <c r="AC1234" i="5"/>
  <c r="P1234" i="5"/>
  <c r="N1234" i="5" s="1"/>
  <c r="AI1233" i="5"/>
  <c r="AF1233" i="5"/>
  <c r="AE1233" i="5"/>
  <c r="AD1233" i="5"/>
  <c r="AC1233" i="5"/>
  <c r="P1233" i="5"/>
  <c r="N1233" i="5"/>
  <c r="AI1232" i="5"/>
  <c r="AF1232" i="5"/>
  <c r="AE1232" i="5"/>
  <c r="AD1232" i="5"/>
  <c r="AC1232" i="5"/>
  <c r="P1232" i="5"/>
  <c r="N1232" i="5"/>
  <c r="AI1231" i="5"/>
  <c r="AF1231" i="5"/>
  <c r="AE1231" i="5"/>
  <c r="AD1231" i="5"/>
  <c r="AC1231" i="5"/>
  <c r="P1231" i="5"/>
  <c r="N1231" i="5" s="1"/>
  <c r="AI1230" i="5"/>
  <c r="AF1230" i="5"/>
  <c r="AE1230" i="5"/>
  <c r="AD1230" i="5"/>
  <c r="AC1230" i="5"/>
  <c r="P1230" i="5"/>
  <c r="N1230" i="5" s="1"/>
  <c r="AZ1229" i="5"/>
  <c r="AI1229" i="5"/>
  <c r="U1229" i="5"/>
  <c r="L1229" i="5"/>
  <c r="K1229" i="5"/>
  <c r="AZ1228" i="5"/>
  <c r="AI1228" i="5"/>
  <c r="U1228" i="5"/>
  <c r="L1228" i="5"/>
  <c r="K1228" i="5"/>
  <c r="AZ1227" i="5"/>
  <c r="AI1227" i="5"/>
  <c r="U1227" i="5"/>
  <c r="L1227" i="5"/>
  <c r="K1227" i="5"/>
  <c r="AZ1226" i="5"/>
  <c r="AI1226" i="5"/>
  <c r="U1226" i="5"/>
  <c r="L1226" i="5"/>
  <c r="K1226" i="5"/>
  <c r="AZ1225" i="5"/>
  <c r="AI1225" i="5"/>
  <c r="U1225" i="5"/>
  <c r="L1225" i="5"/>
  <c r="K1225" i="5"/>
  <c r="AZ1224" i="5"/>
  <c r="AI1224" i="5"/>
  <c r="U1224" i="5"/>
  <c r="L1224" i="5"/>
  <c r="K1224" i="5"/>
  <c r="AZ1223" i="5"/>
  <c r="AI1223" i="5"/>
  <c r="U1223" i="5"/>
  <c r="L1223" i="5"/>
  <c r="K1223" i="5"/>
  <c r="AZ1222" i="5"/>
  <c r="AI1222" i="5"/>
  <c r="U1222" i="5"/>
  <c r="L1222" i="5"/>
  <c r="K1222" i="5"/>
  <c r="AZ1221" i="5"/>
  <c r="AI1221" i="5"/>
  <c r="U1221" i="5"/>
  <c r="L1221" i="5"/>
  <c r="K1221" i="5"/>
  <c r="AZ1220" i="5"/>
  <c r="AI1220" i="5"/>
  <c r="U1220" i="5"/>
  <c r="L1220" i="5"/>
  <c r="K1220" i="5"/>
  <c r="AZ1219" i="5"/>
  <c r="AI1219" i="5"/>
  <c r="U1219" i="5"/>
  <c r="L1219" i="5"/>
  <c r="K1219" i="5"/>
  <c r="AZ1218" i="5"/>
  <c r="AI1218" i="5"/>
  <c r="U1218" i="5"/>
  <c r="L1218" i="5"/>
  <c r="K1218" i="5"/>
  <c r="AZ1217" i="5"/>
  <c r="AI1217" i="5"/>
  <c r="U1217" i="5"/>
  <c r="L1217" i="5"/>
  <c r="K1217" i="5"/>
  <c r="AZ1216" i="5"/>
  <c r="AI1216" i="5"/>
  <c r="U1216" i="5"/>
  <c r="L1216" i="5"/>
  <c r="K1216" i="5"/>
  <c r="AZ1215" i="5"/>
  <c r="AI1215" i="5"/>
  <c r="U1215" i="5"/>
  <c r="L1215" i="5"/>
  <c r="K1215" i="5"/>
  <c r="AZ1214" i="5"/>
  <c r="AI1214" i="5"/>
  <c r="U1214" i="5"/>
  <c r="L1214" i="5"/>
  <c r="K1214" i="5"/>
  <c r="AZ1213" i="5"/>
  <c r="AI1213" i="5"/>
  <c r="U1213" i="5"/>
  <c r="L1213" i="5"/>
  <c r="K1213" i="5"/>
  <c r="AZ1212" i="5"/>
  <c r="AI1212" i="5"/>
  <c r="U1212" i="5"/>
  <c r="L1212" i="5"/>
  <c r="K1212" i="5"/>
  <c r="AZ1211" i="5"/>
  <c r="AI1211" i="5"/>
  <c r="U1211" i="5"/>
  <c r="L1211" i="5"/>
  <c r="K1211" i="5"/>
  <c r="AZ1210" i="5"/>
  <c r="AI1210" i="5"/>
  <c r="U1210" i="5"/>
  <c r="L1210" i="5"/>
  <c r="K1210" i="5"/>
  <c r="AZ1209" i="5"/>
  <c r="AI1209" i="5"/>
  <c r="U1209" i="5"/>
  <c r="L1209" i="5"/>
  <c r="K1209" i="5"/>
  <c r="AZ1208" i="5"/>
  <c r="AI1208" i="5"/>
  <c r="U1208" i="5"/>
  <c r="L1208" i="5"/>
  <c r="K1208" i="5"/>
  <c r="AZ1207" i="5"/>
  <c r="AI1207" i="5"/>
  <c r="U1207" i="5"/>
  <c r="L1207" i="5"/>
  <c r="K1207" i="5"/>
  <c r="AZ1206" i="5"/>
  <c r="AI1206" i="5"/>
  <c r="U1206" i="5"/>
  <c r="L1206" i="5"/>
  <c r="K1206" i="5"/>
  <c r="AZ1205" i="5"/>
  <c r="AI1205" i="5"/>
  <c r="U1205" i="5"/>
  <c r="L1205" i="5"/>
  <c r="K1205" i="5"/>
  <c r="AZ1204" i="5"/>
  <c r="AI1204" i="5"/>
  <c r="U1204" i="5"/>
  <c r="L1204" i="5"/>
  <c r="K1204" i="5"/>
  <c r="AZ1203" i="5"/>
  <c r="AI1203" i="5"/>
  <c r="U1203" i="5"/>
  <c r="L1203" i="5"/>
  <c r="K1203" i="5"/>
  <c r="AZ1202" i="5"/>
  <c r="AI1202" i="5"/>
  <c r="U1202" i="5"/>
  <c r="L1202" i="5"/>
  <c r="K1202" i="5"/>
  <c r="AZ1201" i="5"/>
  <c r="AI1201" i="5"/>
  <c r="U1201" i="5"/>
  <c r="L1201" i="5"/>
  <c r="K1201" i="5"/>
  <c r="AZ1200" i="5"/>
  <c r="AI1200" i="5"/>
  <c r="U1200" i="5"/>
  <c r="L1200" i="5"/>
  <c r="K1200" i="5"/>
  <c r="AZ1199" i="5"/>
  <c r="AI1199" i="5"/>
  <c r="U1199" i="5"/>
  <c r="L1199" i="5"/>
  <c r="K1199" i="5"/>
  <c r="AZ1198" i="5"/>
  <c r="AI1198" i="5"/>
  <c r="U1198" i="5"/>
  <c r="L1198" i="5"/>
  <c r="K1198" i="5"/>
  <c r="AZ1197" i="5"/>
  <c r="AI1197" i="5"/>
  <c r="U1197" i="5"/>
  <c r="L1197" i="5"/>
  <c r="K1197" i="5"/>
  <c r="AZ1196" i="5"/>
  <c r="AI1196" i="5"/>
  <c r="U1196" i="5"/>
  <c r="L1196" i="5"/>
  <c r="K1196" i="5"/>
  <c r="AZ1195" i="5"/>
  <c r="AI1195" i="5"/>
  <c r="U1195" i="5"/>
  <c r="L1195" i="5"/>
  <c r="K1195" i="5"/>
  <c r="AZ1194" i="5"/>
  <c r="AI1194" i="5"/>
  <c r="U1194" i="5"/>
  <c r="L1194" i="5"/>
  <c r="K1194" i="5"/>
  <c r="AZ1193" i="5"/>
  <c r="AI1193" i="5"/>
  <c r="U1193" i="5"/>
  <c r="L1193" i="5"/>
  <c r="K1193" i="5"/>
  <c r="AZ1192" i="5"/>
  <c r="AI1192" i="5"/>
  <c r="U1192" i="5"/>
  <c r="L1192" i="5"/>
  <c r="K1192" i="5"/>
  <c r="AZ1191" i="5"/>
  <c r="AI1191" i="5"/>
  <c r="U1191" i="5"/>
  <c r="L1191" i="5"/>
  <c r="K1191" i="5"/>
  <c r="AZ1190" i="5"/>
  <c r="AI1190" i="5"/>
  <c r="U1190" i="5"/>
  <c r="L1190" i="5"/>
  <c r="K1190" i="5"/>
  <c r="AZ1189" i="5"/>
  <c r="AI1189" i="5"/>
  <c r="U1189" i="5"/>
  <c r="L1189" i="5"/>
  <c r="K1189" i="5"/>
  <c r="AZ1188" i="5"/>
  <c r="AI1188" i="5"/>
  <c r="U1188" i="5"/>
  <c r="L1188" i="5"/>
  <c r="K1188" i="5"/>
  <c r="AZ1187" i="5"/>
  <c r="AI1187" i="5"/>
  <c r="U1187" i="5"/>
  <c r="L1187" i="5"/>
  <c r="K1187" i="5"/>
  <c r="AZ1186" i="5"/>
  <c r="AI1186" i="5"/>
  <c r="U1186" i="5"/>
  <c r="L1186" i="5"/>
  <c r="K1186" i="5"/>
  <c r="AZ1185" i="5"/>
  <c r="AI1185" i="5"/>
  <c r="U1185" i="5"/>
  <c r="L1185" i="5"/>
  <c r="K1185" i="5"/>
  <c r="AZ1184" i="5"/>
  <c r="AI1184" i="5"/>
  <c r="U1184" i="5"/>
  <c r="L1184" i="5"/>
  <c r="K1184" i="5"/>
  <c r="AZ1183" i="5"/>
  <c r="AI1183" i="5"/>
  <c r="U1183" i="5"/>
  <c r="L1183" i="5"/>
  <c r="K1183" i="5"/>
  <c r="AZ1182" i="5"/>
  <c r="AI1182" i="5"/>
  <c r="U1182" i="5"/>
  <c r="L1182" i="5"/>
  <c r="K1182" i="5"/>
  <c r="AZ1181" i="5"/>
  <c r="AI1181" i="5"/>
  <c r="U1181" i="5"/>
  <c r="L1181" i="5"/>
  <c r="K1181" i="5"/>
  <c r="AZ1180" i="5"/>
  <c r="AI1180" i="5"/>
  <c r="U1180" i="5"/>
  <c r="L1180" i="5"/>
  <c r="K1180" i="5"/>
  <c r="AZ1179" i="5"/>
  <c r="AI1179" i="5"/>
  <c r="U1179" i="5"/>
  <c r="L1179" i="5"/>
  <c r="K1179" i="5"/>
  <c r="AZ1178" i="5"/>
  <c r="AI1178" i="5"/>
  <c r="U1178" i="5"/>
  <c r="L1178" i="5"/>
  <c r="K1178" i="5"/>
  <c r="AZ1177" i="5"/>
  <c r="AI1177" i="5"/>
  <c r="U1177" i="5"/>
  <c r="L1177" i="5"/>
  <c r="K1177" i="5"/>
  <c r="AZ1176" i="5"/>
  <c r="AI1176" i="5"/>
  <c r="U1176" i="5"/>
  <c r="L1176" i="5"/>
  <c r="K1176" i="5"/>
  <c r="AZ1175" i="5"/>
  <c r="AI1175" i="5"/>
  <c r="U1175" i="5"/>
  <c r="L1175" i="5"/>
  <c r="K1175" i="5"/>
  <c r="AZ1174" i="5"/>
  <c r="AI1174" i="5"/>
  <c r="U1174" i="5"/>
  <c r="L1174" i="5"/>
  <c r="K1174" i="5"/>
  <c r="AZ1173" i="5"/>
  <c r="AI1173" i="5"/>
  <c r="U1173" i="5"/>
  <c r="L1173" i="5"/>
  <c r="K1173" i="5"/>
  <c r="AZ1172" i="5"/>
  <c r="AI1172" i="5"/>
  <c r="U1172" i="5"/>
  <c r="L1172" i="5"/>
  <c r="K1172" i="5"/>
  <c r="AZ1171" i="5"/>
  <c r="AI1171" i="5"/>
  <c r="U1171" i="5"/>
  <c r="L1171" i="5"/>
  <c r="K1171" i="5"/>
  <c r="AZ1170" i="5"/>
  <c r="AI1170" i="5"/>
  <c r="U1170" i="5"/>
  <c r="L1170" i="5"/>
  <c r="K1170" i="5"/>
  <c r="AZ1169" i="5"/>
  <c r="AI1169" i="5"/>
  <c r="U1169" i="5"/>
  <c r="L1169" i="5"/>
  <c r="K1169" i="5"/>
  <c r="AZ1168" i="5"/>
  <c r="AI1168" i="5"/>
  <c r="U1168" i="5"/>
  <c r="L1168" i="5"/>
  <c r="K1168" i="5"/>
  <c r="AZ1167" i="5"/>
  <c r="AI1167" i="5"/>
  <c r="U1167" i="5"/>
  <c r="L1167" i="5"/>
  <c r="K1167" i="5"/>
  <c r="AZ1166" i="5"/>
  <c r="AI1166" i="5"/>
  <c r="U1166" i="5"/>
  <c r="L1166" i="5"/>
  <c r="K1166" i="5"/>
  <c r="AZ1165" i="5"/>
  <c r="AI1165" i="5"/>
  <c r="U1165" i="5"/>
  <c r="L1165" i="5"/>
  <c r="K1165" i="5"/>
  <c r="AZ1164" i="5"/>
  <c r="AI1164" i="5"/>
  <c r="U1164" i="5"/>
  <c r="L1164" i="5"/>
  <c r="K1164" i="5"/>
  <c r="AZ1163" i="5"/>
  <c r="AI1163" i="5"/>
  <c r="U1163" i="5"/>
  <c r="L1163" i="5"/>
  <c r="K1163" i="5"/>
  <c r="AZ1162" i="5"/>
  <c r="AI1162" i="5"/>
  <c r="U1162" i="5"/>
  <c r="L1162" i="5"/>
  <c r="K1162" i="5"/>
  <c r="AZ1161" i="5"/>
  <c r="AI1161" i="5"/>
  <c r="U1161" i="5"/>
  <c r="L1161" i="5"/>
  <c r="K1161" i="5"/>
  <c r="AZ1160" i="5"/>
  <c r="AI1160" i="5"/>
  <c r="U1160" i="5"/>
  <c r="L1160" i="5"/>
  <c r="K1160" i="5"/>
  <c r="AZ1159" i="5"/>
  <c r="AI1159" i="5"/>
  <c r="U1159" i="5"/>
  <c r="L1159" i="5"/>
  <c r="K1159" i="5"/>
  <c r="AZ1158" i="5"/>
  <c r="AI1158" i="5"/>
  <c r="U1158" i="5"/>
  <c r="L1158" i="5"/>
  <c r="K1158" i="5"/>
  <c r="AZ1157" i="5"/>
  <c r="AI1157" i="5"/>
  <c r="U1157" i="5"/>
  <c r="L1157" i="5"/>
  <c r="K1157" i="5"/>
  <c r="AZ1156" i="5"/>
  <c r="AI1156" i="5"/>
  <c r="U1156" i="5"/>
  <c r="L1156" i="5"/>
  <c r="K1156" i="5"/>
  <c r="AZ1155" i="5"/>
  <c r="AI1155" i="5"/>
  <c r="U1155" i="5"/>
  <c r="L1155" i="5"/>
  <c r="K1155" i="5"/>
  <c r="AZ1154" i="5"/>
  <c r="AI1154" i="5"/>
  <c r="U1154" i="5"/>
  <c r="L1154" i="5"/>
  <c r="K1154" i="5"/>
  <c r="AZ1153" i="5"/>
  <c r="AI1153" i="5"/>
  <c r="U1153" i="5"/>
  <c r="L1153" i="5"/>
  <c r="K1153" i="5"/>
  <c r="AZ1152" i="5"/>
  <c r="AI1152" i="5"/>
  <c r="U1152" i="5"/>
  <c r="L1152" i="5"/>
  <c r="K1152" i="5"/>
  <c r="AZ1151" i="5"/>
  <c r="AI1151" i="5"/>
  <c r="U1151" i="5"/>
  <c r="L1151" i="5"/>
  <c r="K1151" i="5"/>
  <c r="AZ1150" i="5"/>
  <c r="AI1150" i="5"/>
  <c r="U1150" i="5"/>
  <c r="L1150" i="5"/>
  <c r="K1150" i="5"/>
  <c r="AZ1149" i="5"/>
  <c r="AI1149" i="5"/>
  <c r="AC1149" i="5"/>
  <c r="U1149" i="5"/>
  <c r="V1149" i="5" s="1"/>
  <c r="O1149" i="5"/>
  <c r="Q1149" i="5" s="1"/>
  <c r="AZ1148" i="5"/>
  <c r="AI1148" i="5"/>
  <c r="AF1148" i="5"/>
  <c r="AE1148" i="5"/>
  <c r="AD1148" i="5"/>
  <c r="AC1148" i="5"/>
  <c r="P1148" i="5"/>
  <c r="AZ1147" i="5"/>
  <c r="AI1147" i="5"/>
  <c r="AF1147" i="5"/>
  <c r="AE1147" i="5"/>
  <c r="AD1147" i="5"/>
  <c r="AC1147" i="5"/>
  <c r="P1147" i="5"/>
  <c r="AZ1146" i="5"/>
  <c r="AI1146" i="5"/>
  <c r="AF1146" i="5"/>
  <c r="AE1146" i="5"/>
  <c r="AD1146" i="5"/>
  <c r="AC1146" i="5"/>
  <c r="P1146" i="5"/>
  <c r="P1149" i="5" s="1"/>
  <c r="R1149" i="5" s="1"/>
  <c r="S1149" i="5" s="1"/>
  <c r="T1149" i="5" s="1"/>
  <c r="AZ1145" i="5"/>
  <c r="AI1145" i="5"/>
  <c r="AF1145" i="5"/>
  <c r="AE1145" i="5"/>
  <c r="AD1145" i="5"/>
  <c r="AC1145" i="5"/>
  <c r="P1145" i="5"/>
  <c r="AZ1144" i="5"/>
  <c r="AI1144" i="5"/>
  <c r="AF1144" i="5"/>
  <c r="AE1144" i="5"/>
  <c r="AD1144" i="5"/>
  <c r="AC1144" i="5"/>
  <c r="P1144" i="5"/>
  <c r="P1142" i="5" s="1"/>
  <c r="AZ1143" i="5"/>
  <c r="AI1143" i="5"/>
  <c r="AF1143" i="5"/>
  <c r="AE1143" i="5"/>
  <c r="AD1143" i="5"/>
  <c r="AC1143" i="5"/>
  <c r="P1143" i="5"/>
  <c r="AZ1142" i="5"/>
  <c r="AI1142" i="5"/>
  <c r="R1142" i="5"/>
  <c r="S1142" i="5" s="1"/>
  <c r="T1142" i="5" s="1"/>
  <c r="O1142" i="5"/>
  <c r="Q1142" i="5" s="1"/>
  <c r="AZ1141" i="5"/>
  <c r="AI1141" i="5"/>
  <c r="AF1141" i="5"/>
  <c r="AE1141" i="5"/>
  <c r="AD1141" i="5"/>
  <c r="AC1141" i="5"/>
  <c r="P1141" i="5"/>
  <c r="AZ1140" i="5"/>
  <c r="AI1140" i="5"/>
  <c r="AF1140" i="5"/>
  <c r="AE1140" i="5"/>
  <c r="AD1140" i="5"/>
  <c r="AC1140" i="5"/>
  <c r="P1140" i="5"/>
  <c r="AZ1139" i="5"/>
  <c r="AI1139" i="5"/>
  <c r="AF1139" i="5"/>
  <c r="AE1139" i="5"/>
  <c r="AD1139" i="5"/>
  <c r="AC1139" i="5"/>
  <c r="P1139" i="5"/>
  <c r="AZ1138" i="5"/>
  <c r="AI1138" i="5"/>
  <c r="AF1138" i="5"/>
  <c r="AE1138" i="5"/>
  <c r="AD1138" i="5"/>
  <c r="AC1138" i="5"/>
  <c r="P1138" i="5"/>
  <c r="AZ1137" i="5"/>
  <c r="AI1137" i="5"/>
  <c r="AF1137" i="5"/>
  <c r="AE1137" i="5"/>
  <c r="AD1137" i="5"/>
  <c r="AC1137" i="5"/>
  <c r="P1137" i="5"/>
  <c r="AZ1136" i="5"/>
  <c r="AI1136" i="5"/>
  <c r="Q1136" i="5"/>
  <c r="O1136" i="5"/>
  <c r="AZ1135" i="5"/>
  <c r="AI1135" i="5"/>
  <c r="AF1135" i="5"/>
  <c r="AE1135" i="5"/>
  <c r="AD1135" i="5"/>
  <c r="AC1135" i="5"/>
  <c r="P1135" i="5"/>
  <c r="AZ1134" i="5"/>
  <c r="AI1134" i="5"/>
  <c r="AF1134" i="5"/>
  <c r="AE1134" i="5"/>
  <c r="AD1134" i="5"/>
  <c r="AC1134" i="5"/>
  <c r="P1134" i="5"/>
  <c r="P1136" i="5" s="1"/>
  <c r="R1136" i="5" s="1"/>
  <c r="S1136" i="5" s="1"/>
  <c r="U1136" i="5" s="1"/>
  <c r="V1136" i="5" s="1"/>
  <c r="AZ1133" i="5"/>
  <c r="AI1133" i="5"/>
  <c r="AF1133" i="5"/>
  <c r="AE1133" i="5"/>
  <c r="AD1133" i="5"/>
  <c r="AC1133" i="5"/>
  <c r="P1133" i="5"/>
  <c r="AZ1132" i="5"/>
  <c r="AI1132" i="5"/>
  <c r="AF1132" i="5"/>
  <c r="AE1132" i="5"/>
  <c r="AD1132" i="5"/>
  <c r="AC1132" i="5"/>
  <c r="P1132" i="5"/>
  <c r="P1130" i="5" s="1"/>
  <c r="R1130" i="5" s="1"/>
  <c r="S1130" i="5" s="1"/>
  <c r="U1130" i="5" s="1"/>
  <c r="V1130" i="5" s="1"/>
  <c r="AZ1131" i="5"/>
  <c r="AI1131" i="5"/>
  <c r="AF1131" i="5"/>
  <c r="AE1131" i="5"/>
  <c r="AD1131" i="5"/>
  <c r="AC1131" i="5"/>
  <c r="P1131" i="5"/>
  <c r="AZ1130" i="5"/>
  <c r="AI1130" i="5"/>
  <c r="T1130" i="5"/>
  <c r="Q1130" i="5"/>
  <c r="O1130" i="5"/>
  <c r="AZ1129" i="5"/>
  <c r="AI1129" i="5"/>
  <c r="O1129" i="5"/>
  <c r="Q1129" i="5" s="1"/>
  <c r="AZ1128" i="5"/>
  <c r="AI1128" i="5"/>
  <c r="Q1128" i="5"/>
  <c r="O1128" i="5"/>
  <c r="AZ1127" i="5"/>
  <c r="AI1127" i="5"/>
  <c r="AF1127" i="5"/>
  <c r="AE1127" i="5"/>
  <c r="AD1127" i="5"/>
  <c r="AC1127" i="5"/>
  <c r="P1127" i="5"/>
  <c r="AZ1126" i="5"/>
  <c r="AI1126" i="5"/>
  <c r="AF1126" i="5"/>
  <c r="AE1126" i="5"/>
  <c r="AD1126" i="5"/>
  <c r="AC1126" i="5"/>
  <c r="P1126" i="5"/>
  <c r="AZ1125" i="5"/>
  <c r="AI1125" i="5"/>
  <c r="AF1125" i="5"/>
  <c r="AE1125" i="5"/>
  <c r="AD1125" i="5"/>
  <c r="AC1125" i="5"/>
  <c r="P1125" i="5"/>
  <c r="AZ1124" i="5"/>
  <c r="AI1124" i="5"/>
  <c r="AF1124" i="5"/>
  <c r="AE1124" i="5"/>
  <c r="AD1124" i="5"/>
  <c r="AC1124" i="5"/>
  <c r="P1124" i="5"/>
  <c r="AZ1123" i="5"/>
  <c r="AI1123" i="5"/>
  <c r="AF1123" i="5"/>
  <c r="AE1123" i="5"/>
  <c r="AD1123" i="5"/>
  <c r="AC1123" i="5"/>
  <c r="P1123" i="5"/>
  <c r="AZ1122" i="5"/>
  <c r="AI1122" i="5"/>
  <c r="AF1122" i="5"/>
  <c r="AE1122" i="5"/>
  <c r="AD1122" i="5"/>
  <c r="AC1122" i="5"/>
  <c r="P1122" i="5"/>
  <c r="AZ1121" i="5"/>
  <c r="AI1121" i="5"/>
  <c r="AF1121" i="5"/>
  <c r="AE1121" i="5"/>
  <c r="AD1121" i="5"/>
  <c r="AC1121" i="5"/>
  <c r="P1121" i="5"/>
  <c r="AZ1120" i="5"/>
  <c r="AI1120" i="5"/>
  <c r="AF1120" i="5"/>
  <c r="AE1120" i="5"/>
  <c r="AD1120" i="5"/>
  <c r="AC1120" i="5"/>
  <c r="P1120" i="5"/>
  <c r="AZ1119" i="5"/>
  <c r="AI1119" i="5"/>
  <c r="AF1119" i="5"/>
  <c r="AE1119" i="5"/>
  <c r="AD1119" i="5"/>
  <c r="AC1119" i="5"/>
  <c r="P1119" i="5"/>
  <c r="AZ1118" i="5"/>
  <c r="AI1118" i="5"/>
  <c r="AF1118" i="5"/>
  <c r="AE1118" i="5"/>
  <c r="AD1118" i="5"/>
  <c r="AC1118" i="5"/>
  <c r="P1118" i="5"/>
  <c r="AZ1117" i="5"/>
  <c r="AI1117" i="5"/>
  <c r="O1117" i="5"/>
  <c r="Q1117" i="5" s="1"/>
  <c r="AZ1116" i="5"/>
  <c r="AI1116" i="5"/>
  <c r="AF1116" i="5"/>
  <c r="AE1116" i="5"/>
  <c r="AD1116" i="5"/>
  <c r="AC1116" i="5"/>
  <c r="P1116" i="5"/>
  <c r="P1117" i="5" s="1"/>
  <c r="R1117" i="5" s="1"/>
  <c r="S1117" i="5" s="1"/>
  <c r="AZ1115" i="5"/>
  <c r="AI1115" i="5"/>
  <c r="AF1115" i="5"/>
  <c r="AE1115" i="5"/>
  <c r="AD1115" i="5"/>
  <c r="AC1115" i="5"/>
  <c r="P1115" i="5"/>
  <c r="AZ1114" i="5"/>
  <c r="AI1114" i="5"/>
  <c r="AF1114" i="5"/>
  <c r="AE1114" i="5"/>
  <c r="AD1114" i="5"/>
  <c r="AC1114" i="5"/>
  <c r="P1114" i="5"/>
  <c r="AZ1113" i="5"/>
  <c r="AI1113" i="5"/>
  <c r="AF1113" i="5"/>
  <c r="AE1113" i="5"/>
  <c r="AD1113" i="5"/>
  <c r="AC1113" i="5"/>
  <c r="P1113" i="5"/>
  <c r="AZ1112" i="5"/>
  <c r="AI1112" i="5"/>
  <c r="AF1112" i="5"/>
  <c r="AE1112" i="5"/>
  <c r="AD1112" i="5"/>
  <c r="AC1112" i="5"/>
  <c r="P1112" i="5"/>
  <c r="P1111" i="5" s="1"/>
  <c r="R1111" i="5" s="1"/>
  <c r="S1111" i="5" s="1"/>
  <c r="AZ1111" i="5"/>
  <c r="AI1111" i="5"/>
  <c r="O1111" i="5"/>
  <c r="Q1111" i="5" s="1"/>
  <c r="AZ1110" i="5"/>
  <c r="AI1110" i="5"/>
  <c r="AF1110" i="5"/>
  <c r="AE1110" i="5"/>
  <c r="AD1110" i="5"/>
  <c r="AC1110" i="5"/>
  <c r="P1110" i="5"/>
  <c r="AI1109" i="5"/>
  <c r="AE1109" i="5"/>
  <c r="AC1109" i="5"/>
  <c r="O1109" i="5"/>
  <c r="Q1109" i="5" s="1"/>
  <c r="R1109" i="5" s="1"/>
  <c r="T1109" i="5" s="1"/>
  <c r="M1109" i="5"/>
  <c r="AI1108" i="5"/>
  <c r="Q1108" i="5"/>
  <c r="R1108" i="5" s="1"/>
  <c r="T1108" i="5" s="1"/>
  <c r="O1108" i="5"/>
  <c r="M1108" i="5"/>
  <c r="AI1107" i="5"/>
  <c r="AF1107" i="5"/>
  <c r="T1107" i="5"/>
  <c r="R1107" i="5"/>
  <c r="O1107" i="5"/>
  <c r="Q1107" i="5" s="1"/>
  <c r="M1107" i="5"/>
  <c r="AI1106" i="5"/>
  <c r="O1106" i="5"/>
  <c r="Q1106" i="5" s="1"/>
  <c r="R1106" i="5" s="1"/>
  <c r="T1106" i="5" s="1"/>
  <c r="M1106" i="5"/>
  <c r="AI1105" i="5"/>
  <c r="T1105" i="5"/>
  <c r="Q1105" i="5"/>
  <c r="R1105" i="5" s="1"/>
  <c r="O1105" i="5"/>
  <c r="M1105" i="5"/>
  <c r="AI1104" i="5"/>
  <c r="AD1104" i="5"/>
  <c r="R1104" i="5"/>
  <c r="T1104" i="5" s="1"/>
  <c r="Q1104" i="5"/>
  <c r="O1104" i="5"/>
  <c r="M1104" i="5"/>
  <c r="AI1103" i="5"/>
  <c r="T1103" i="5"/>
  <c r="R1103" i="5"/>
  <c r="O1103" i="5"/>
  <c r="Q1103" i="5" s="1"/>
  <c r="M1103" i="5"/>
  <c r="AI1102" i="5"/>
  <c r="AF1102" i="5"/>
  <c r="AD1102" i="5"/>
  <c r="AC1102" i="5"/>
  <c r="R1102" i="5"/>
  <c r="T1102" i="5" s="1"/>
  <c r="AE1102" i="5" s="1"/>
  <c r="Q1102" i="5"/>
  <c r="O1102" i="5"/>
  <c r="M1102" i="5"/>
  <c r="AI1101" i="5"/>
  <c r="AE1101" i="5"/>
  <c r="AC1101" i="5"/>
  <c r="O1101" i="5"/>
  <c r="Q1101" i="5" s="1"/>
  <c r="R1101" i="5" s="1"/>
  <c r="T1101" i="5" s="1"/>
  <c r="M1101" i="5"/>
  <c r="AI1100" i="5"/>
  <c r="O1100" i="5"/>
  <c r="Q1100" i="5" s="1"/>
  <c r="R1100" i="5" s="1"/>
  <c r="T1100" i="5" s="1"/>
  <c r="M1100" i="5"/>
  <c r="AI1099" i="5"/>
  <c r="AF1099" i="5"/>
  <c r="T1099" i="5"/>
  <c r="R1099" i="5"/>
  <c r="O1099" i="5"/>
  <c r="Q1099" i="5" s="1"/>
  <c r="M1099" i="5"/>
  <c r="AI1098" i="5"/>
  <c r="O1098" i="5"/>
  <c r="Q1098" i="5" s="1"/>
  <c r="R1098" i="5" s="1"/>
  <c r="T1098" i="5" s="1"/>
  <c r="AC1098" i="5" s="1"/>
  <c r="M1098" i="5"/>
  <c r="AI1097" i="5"/>
  <c r="O1097" i="5"/>
  <c r="Q1097" i="5" s="1"/>
  <c r="R1097" i="5" s="1"/>
  <c r="T1097" i="5" s="1"/>
  <c r="M1097" i="5"/>
  <c r="AI1096" i="5"/>
  <c r="AD1096" i="5"/>
  <c r="AC1096" i="5"/>
  <c r="R1096" i="5"/>
  <c r="T1096" i="5" s="1"/>
  <c r="Q1096" i="5"/>
  <c r="O1096" i="5"/>
  <c r="M1096" i="5"/>
  <c r="AI1095" i="5"/>
  <c r="AF1095" i="5"/>
  <c r="AE1095" i="5"/>
  <c r="AC1095" i="5"/>
  <c r="T1095" i="5"/>
  <c r="AD1095" i="5" s="1"/>
  <c r="R1095" i="5"/>
  <c r="O1095" i="5"/>
  <c r="Q1095" i="5" s="1"/>
  <c r="M1095" i="5"/>
  <c r="AI1094" i="5"/>
  <c r="AF1094" i="5"/>
  <c r="AD1094" i="5"/>
  <c r="AC1094" i="5"/>
  <c r="R1094" i="5"/>
  <c r="T1094" i="5" s="1"/>
  <c r="AE1094" i="5" s="1"/>
  <c r="Q1094" i="5"/>
  <c r="O1094" i="5"/>
  <c r="M1094" i="5"/>
  <c r="AI1093" i="5"/>
  <c r="AE1093" i="5"/>
  <c r="AC1093" i="5"/>
  <c r="O1093" i="5"/>
  <c r="Q1093" i="5" s="1"/>
  <c r="R1093" i="5" s="1"/>
  <c r="T1093" i="5" s="1"/>
  <c r="M1093" i="5"/>
  <c r="AI1092" i="5"/>
  <c r="AF1092" i="5"/>
  <c r="AE1092" i="5"/>
  <c r="Q1092" i="5"/>
  <c r="R1092" i="5" s="1"/>
  <c r="T1092" i="5" s="1"/>
  <c r="O1092" i="5"/>
  <c r="M1092" i="5"/>
  <c r="AI1091" i="5"/>
  <c r="T1091" i="5"/>
  <c r="Q1091" i="5"/>
  <c r="R1091" i="5" s="1"/>
  <c r="O1091" i="5"/>
  <c r="M1091" i="5"/>
  <c r="AI1090" i="5"/>
  <c r="R1090" i="5"/>
  <c r="T1090" i="5" s="1"/>
  <c r="Q1090" i="5"/>
  <c r="O1090" i="5"/>
  <c r="M1090" i="5"/>
  <c r="AI1089" i="5"/>
  <c r="O1089" i="5"/>
  <c r="Q1089" i="5" s="1"/>
  <c r="R1089" i="5" s="1"/>
  <c r="T1089" i="5" s="1"/>
  <c r="M1089" i="5"/>
  <c r="AI1088" i="5"/>
  <c r="AF1088" i="5"/>
  <c r="AE1088" i="5"/>
  <c r="R1088" i="5"/>
  <c r="T1088" i="5" s="1"/>
  <c r="Q1088" i="5"/>
  <c r="O1088" i="5"/>
  <c r="M1088" i="5"/>
  <c r="AI1087" i="5"/>
  <c r="T1087" i="5"/>
  <c r="Q1087" i="5"/>
  <c r="R1087" i="5" s="1"/>
  <c r="O1087" i="5"/>
  <c r="M1087" i="5"/>
  <c r="AI1086" i="5"/>
  <c r="R1086" i="5"/>
  <c r="T1086" i="5" s="1"/>
  <c r="AE1086" i="5" s="1"/>
  <c r="Q1086" i="5"/>
  <c r="O1086" i="5"/>
  <c r="M1086" i="5"/>
  <c r="AI1085" i="5"/>
  <c r="AF1085" i="5"/>
  <c r="O1085" i="5"/>
  <c r="Q1085" i="5" s="1"/>
  <c r="R1085" i="5" s="1"/>
  <c r="T1085" i="5" s="1"/>
  <c r="M1085" i="5"/>
  <c r="AI1084" i="5"/>
  <c r="Q1084" i="5"/>
  <c r="R1084" i="5" s="1"/>
  <c r="T1084" i="5" s="1"/>
  <c r="O1084" i="5"/>
  <c r="M1084" i="5"/>
  <c r="AI1083" i="5"/>
  <c r="O1083" i="5"/>
  <c r="Q1083" i="5" s="1"/>
  <c r="R1083" i="5" s="1"/>
  <c r="T1083" i="5" s="1"/>
  <c r="M1083" i="5"/>
  <c r="AI1082" i="5"/>
  <c r="AE1082" i="5"/>
  <c r="AD1082" i="5"/>
  <c r="T1082" i="5"/>
  <c r="R1082" i="5"/>
  <c r="Q1082" i="5"/>
  <c r="O1082" i="5"/>
  <c r="M1082" i="5"/>
  <c r="AI1081" i="5"/>
  <c r="AF1081" i="5"/>
  <c r="AD1081" i="5"/>
  <c r="AC1081" i="5"/>
  <c r="O1081" i="5"/>
  <c r="Q1081" i="5" s="1"/>
  <c r="R1081" i="5" s="1"/>
  <c r="T1081" i="5" s="1"/>
  <c r="AE1081" i="5" s="1"/>
  <c r="M1081" i="5"/>
  <c r="AI1080" i="5"/>
  <c r="AF1080" i="5"/>
  <c r="R1080" i="5"/>
  <c r="T1080" i="5" s="1"/>
  <c r="Q1080" i="5"/>
  <c r="O1080" i="5"/>
  <c r="M1080" i="5"/>
  <c r="AI1079" i="5"/>
  <c r="O1079" i="5"/>
  <c r="Q1079" i="5" s="1"/>
  <c r="R1079" i="5" s="1"/>
  <c r="T1079" i="5" s="1"/>
  <c r="M1079" i="5"/>
  <c r="AI1078" i="5"/>
  <c r="R1078" i="5"/>
  <c r="T1078" i="5" s="1"/>
  <c r="Q1078" i="5"/>
  <c r="O1078" i="5"/>
  <c r="M1078" i="5"/>
  <c r="AI1077" i="5"/>
  <c r="AC1077" i="5"/>
  <c r="O1077" i="5"/>
  <c r="Q1077" i="5" s="1"/>
  <c r="R1077" i="5" s="1"/>
  <c r="T1077" i="5" s="1"/>
  <c r="M1077" i="5"/>
  <c r="AZ1076" i="5"/>
  <c r="AI1076" i="5"/>
  <c r="AF1076" i="5"/>
  <c r="AE1076" i="5"/>
  <c r="AD1076" i="5"/>
  <c r="AC1076" i="5"/>
  <c r="V1076" i="5"/>
  <c r="R1076" i="5"/>
  <c r="P1076" i="5"/>
  <c r="M1076" i="5"/>
  <c r="G1076" i="5"/>
  <c r="AZ1075" i="5"/>
  <c r="AI1075" i="5"/>
  <c r="AF1075" i="5"/>
  <c r="AE1075" i="5"/>
  <c r="AD1075" i="5"/>
  <c r="AC1075" i="5"/>
  <c r="V1075" i="5"/>
  <c r="R1075" i="5"/>
  <c r="P1075" i="5"/>
  <c r="M1075" i="5"/>
  <c r="G1075" i="5"/>
  <c r="AZ1074" i="5"/>
  <c r="AI1074" i="5"/>
  <c r="AF1074" i="5"/>
  <c r="AE1074" i="5"/>
  <c r="AD1074" i="5"/>
  <c r="AC1074" i="5"/>
  <c r="V1074" i="5"/>
  <c r="R1074" i="5"/>
  <c r="P1074" i="5"/>
  <c r="M1074" i="5"/>
  <c r="G1074" i="5"/>
  <c r="AZ1073" i="5"/>
  <c r="AI1073" i="5"/>
  <c r="AF1073" i="5"/>
  <c r="AE1073" i="5"/>
  <c r="AD1073" i="5"/>
  <c r="AC1073" i="5"/>
  <c r="V1073" i="5"/>
  <c r="R1073" i="5"/>
  <c r="P1073" i="5"/>
  <c r="M1073" i="5"/>
  <c r="G1073" i="5"/>
  <c r="AZ1072" i="5"/>
  <c r="AI1072" i="5"/>
  <c r="AF1072" i="5"/>
  <c r="AE1072" i="5"/>
  <c r="AD1072" i="5"/>
  <c r="AC1072" i="5"/>
  <c r="V1072" i="5"/>
  <c r="R1072" i="5"/>
  <c r="P1072" i="5"/>
  <c r="M1072" i="5"/>
  <c r="G1072" i="5"/>
  <c r="AZ1071" i="5"/>
  <c r="AI1071" i="5"/>
  <c r="AF1071" i="5"/>
  <c r="AE1071" i="5"/>
  <c r="AD1071" i="5"/>
  <c r="AC1071" i="5"/>
  <c r="V1071" i="5"/>
  <c r="R1071" i="5"/>
  <c r="P1071" i="5"/>
  <c r="M1071" i="5"/>
  <c r="G1071" i="5"/>
  <c r="AZ1070" i="5"/>
  <c r="AI1070" i="5"/>
  <c r="AF1070" i="5"/>
  <c r="AE1070" i="5"/>
  <c r="AD1070" i="5"/>
  <c r="AC1070" i="5"/>
  <c r="V1070" i="5"/>
  <c r="R1070" i="5"/>
  <c r="P1070" i="5"/>
  <c r="M1070" i="5"/>
  <c r="G1070" i="5"/>
  <c r="AZ1069" i="5"/>
  <c r="AI1069" i="5"/>
  <c r="AF1069" i="5"/>
  <c r="AE1069" i="5"/>
  <c r="AD1069" i="5"/>
  <c r="AC1069" i="5"/>
  <c r="V1069" i="5"/>
  <c r="R1069" i="5"/>
  <c r="P1069" i="5"/>
  <c r="M1069" i="5"/>
  <c r="G1069" i="5"/>
  <c r="AZ1068" i="5"/>
  <c r="AI1068" i="5"/>
  <c r="AF1068" i="5"/>
  <c r="AE1068" i="5"/>
  <c r="AD1068" i="5"/>
  <c r="AC1068" i="5"/>
  <c r="V1068" i="5"/>
  <c r="R1068" i="5"/>
  <c r="P1068" i="5"/>
  <c r="M1068" i="5"/>
  <c r="G1068" i="5"/>
  <c r="AZ1067" i="5"/>
  <c r="AI1067" i="5"/>
  <c r="AF1067" i="5"/>
  <c r="AE1067" i="5"/>
  <c r="AD1067" i="5"/>
  <c r="AC1067" i="5"/>
  <c r="V1067" i="5"/>
  <c r="R1067" i="5"/>
  <c r="P1067" i="5"/>
  <c r="M1067" i="5"/>
  <c r="G1067" i="5"/>
  <c r="AZ1066" i="5"/>
  <c r="AI1066" i="5"/>
  <c r="AF1066" i="5"/>
  <c r="AE1066" i="5"/>
  <c r="AD1066" i="5"/>
  <c r="AC1066" i="5"/>
  <c r="V1066" i="5"/>
  <c r="R1066" i="5"/>
  <c r="P1066" i="5"/>
  <c r="M1066" i="5"/>
  <c r="G1066" i="5"/>
  <c r="AZ1065" i="5"/>
  <c r="AI1065" i="5"/>
  <c r="AF1065" i="5"/>
  <c r="AE1065" i="5"/>
  <c r="AD1065" i="5"/>
  <c r="AC1065" i="5"/>
  <c r="V1065" i="5"/>
  <c r="R1065" i="5"/>
  <c r="P1065" i="5"/>
  <c r="M1065" i="5"/>
  <c r="G1065" i="5"/>
  <c r="AZ1064" i="5"/>
  <c r="AI1064" i="5"/>
  <c r="AF1064" i="5"/>
  <c r="AE1064" i="5"/>
  <c r="AD1064" i="5"/>
  <c r="AC1064" i="5"/>
  <c r="V1064" i="5"/>
  <c r="R1064" i="5"/>
  <c r="P1064" i="5"/>
  <c r="M1064" i="5"/>
  <c r="G1064" i="5"/>
  <c r="AZ1063" i="5"/>
  <c r="AI1063" i="5"/>
  <c r="AF1063" i="5"/>
  <c r="AE1063" i="5"/>
  <c r="AD1063" i="5"/>
  <c r="AC1063" i="5"/>
  <c r="V1063" i="5"/>
  <c r="R1063" i="5"/>
  <c r="P1063" i="5"/>
  <c r="M1063" i="5"/>
  <c r="G1063" i="5"/>
  <c r="AZ1062" i="5"/>
  <c r="AI1062" i="5"/>
  <c r="AF1062" i="5"/>
  <c r="AE1062" i="5"/>
  <c r="AD1062" i="5"/>
  <c r="AC1062" i="5"/>
  <c r="V1062" i="5"/>
  <c r="R1062" i="5"/>
  <c r="P1062" i="5"/>
  <c r="M1062" i="5"/>
  <c r="G1062" i="5"/>
  <c r="AZ1061" i="5"/>
  <c r="AI1061" i="5"/>
  <c r="AF1061" i="5"/>
  <c r="AE1061" i="5"/>
  <c r="AD1061" i="5"/>
  <c r="AC1061" i="5"/>
  <c r="V1061" i="5"/>
  <c r="R1061" i="5"/>
  <c r="P1061" i="5"/>
  <c r="M1061" i="5"/>
  <c r="G1061" i="5"/>
  <c r="AZ1060" i="5"/>
  <c r="AI1060" i="5"/>
  <c r="AF1060" i="5"/>
  <c r="AE1060" i="5"/>
  <c r="AD1060" i="5"/>
  <c r="AC1060" i="5"/>
  <c r="V1060" i="5"/>
  <c r="R1060" i="5"/>
  <c r="P1060" i="5"/>
  <c r="M1060" i="5"/>
  <c r="G1060" i="5"/>
  <c r="AZ1059" i="5"/>
  <c r="AI1059" i="5"/>
  <c r="AF1059" i="5"/>
  <c r="AE1059" i="5"/>
  <c r="AD1059" i="5"/>
  <c r="AC1059" i="5"/>
  <c r="V1059" i="5"/>
  <c r="R1059" i="5"/>
  <c r="P1059" i="5"/>
  <c r="M1059" i="5"/>
  <c r="G1059" i="5"/>
  <c r="AZ1058" i="5"/>
  <c r="AI1058" i="5"/>
  <c r="AF1058" i="5"/>
  <c r="AE1058" i="5"/>
  <c r="AD1058" i="5"/>
  <c r="AC1058" i="5"/>
  <c r="V1058" i="5"/>
  <c r="R1058" i="5"/>
  <c r="P1058" i="5"/>
  <c r="M1058" i="5"/>
  <c r="G1058" i="5"/>
  <c r="AZ1057" i="5"/>
  <c r="AI1057" i="5"/>
  <c r="AF1057" i="5"/>
  <c r="AE1057" i="5"/>
  <c r="AD1057" i="5"/>
  <c r="AC1057" i="5"/>
  <c r="V1057" i="5"/>
  <c r="R1057" i="5"/>
  <c r="P1057" i="5"/>
  <c r="M1057" i="5"/>
  <c r="G1057" i="5"/>
  <c r="AZ1056" i="5"/>
  <c r="AI1056" i="5"/>
  <c r="AF1056" i="5"/>
  <c r="AE1056" i="5"/>
  <c r="AD1056" i="5"/>
  <c r="AC1056" i="5"/>
  <c r="V1056" i="5"/>
  <c r="R1056" i="5"/>
  <c r="P1056" i="5"/>
  <c r="M1056" i="5"/>
  <c r="G1056" i="5"/>
  <c r="AZ1055" i="5"/>
  <c r="AI1055" i="5"/>
  <c r="AF1055" i="5"/>
  <c r="AE1055" i="5"/>
  <c r="AD1055" i="5"/>
  <c r="AC1055" i="5"/>
  <c r="V1055" i="5"/>
  <c r="R1055" i="5"/>
  <c r="P1055" i="5"/>
  <c r="M1055" i="5"/>
  <c r="G1055" i="5"/>
  <c r="AZ1054" i="5"/>
  <c r="AI1054" i="5"/>
  <c r="AF1054" i="5"/>
  <c r="AE1054" i="5"/>
  <c r="AD1054" i="5"/>
  <c r="AC1054" i="5"/>
  <c r="V1054" i="5"/>
  <c r="R1054" i="5"/>
  <c r="P1054" i="5"/>
  <c r="M1054" i="5"/>
  <c r="G1054" i="5"/>
  <c r="AZ1053" i="5"/>
  <c r="AI1053" i="5"/>
  <c r="AF1053" i="5"/>
  <c r="AE1053" i="5"/>
  <c r="AD1053" i="5"/>
  <c r="AC1053" i="5"/>
  <c r="V1053" i="5"/>
  <c r="R1053" i="5"/>
  <c r="P1053" i="5"/>
  <c r="M1053" i="5"/>
  <c r="G1053" i="5"/>
  <c r="AZ1052" i="5"/>
  <c r="AI1052" i="5"/>
  <c r="AF1052" i="5"/>
  <c r="AE1052" i="5"/>
  <c r="AD1052" i="5"/>
  <c r="AC1052" i="5"/>
  <c r="V1052" i="5"/>
  <c r="R1052" i="5"/>
  <c r="P1052" i="5"/>
  <c r="M1052" i="5"/>
  <c r="G1052" i="5"/>
  <c r="AZ1051" i="5"/>
  <c r="AI1051" i="5"/>
  <c r="AF1051" i="5"/>
  <c r="AE1051" i="5"/>
  <c r="AD1051" i="5"/>
  <c r="AC1051" i="5"/>
  <c r="V1051" i="5"/>
  <c r="R1051" i="5"/>
  <c r="P1051" i="5"/>
  <c r="M1051" i="5"/>
  <c r="G1051" i="5"/>
  <c r="AZ1050" i="5"/>
  <c r="AI1050" i="5"/>
  <c r="AF1050" i="5"/>
  <c r="AE1050" i="5"/>
  <c r="AD1050" i="5"/>
  <c r="AC1050" i="5"/>
  <c r="V1050" i="5"/>
  <c r="R1050" i="5"/>
  <c r="P1050" i="5"/>
  <c r="M1050" i="5"/>
  <c r="G1050" i="5"/>
  <c r="AZ1049" i="5"/>
  <c r="AI1049" i="5"/>
  <c r="AF1049" i="5"/>
  <c r="AE1049" i="5"/>
  <c r="AD1049" i="5"/>
  <c r="AC1049" i="5"/>
  <c r="V1049" i="5"/>
  <c r="R1049" i="5"/>
  <c r="P1049" i="5"/>
  <c r="M1049" i="5"/>
  <c r="G1049" i="5"/>
  <c r="AZ1048" i="5"/>
  <c r="AI1048" i="5"/>
  <c r="AF1048" i="5"/>
  <c r="AE1048" i="5"/>
  <c r="AD1048" i="5"/>
  <c r="AC1048" i="5"/>
  <c r="V1048" i="5"/>
  <c r="R1048" i="5"/>
  <c r="P1048" i="5"/>
  <c r="M1048" i="5"/>
  <c r="G1048" i="5"/>
  <c r="AZ1047" i="5"/>
  <c r="AI1047" i="5"/>
  <c r="AF1047" i="5"/>
  <c r="AE1047" i="5"/>
  <c r="AD1047" i="5"/>
  <c r="AC1047" i="5"/>
  <c r="V1047" i="5"/>
  <c r="R1047" i="5"/>
  <c r="P1047" i="5"/>
  <c r="M1047" i="5"/>
  <c r="G1047" i="5"/>
  <c r="AZ1046" i="5"/>
  <c r="AI1046" i="5"/>
  <c r="AF1046" i="5"/>
  <c r="AE1046" i="5"/>
  <c r="AD1046" i="5"/>
  <c r="AC1046" i="5"/>
  <c r="V1046" i="5"/>
  <c r="R1046" i="5"/>
  <c r="P1046" i="5"/>
  <c r="M1046" i="5"/>
  <c r="G1046" i="5"/>
  <c r="AZ1045" i="5"/>
  <c r="AI1045" i="5"/>
  <c r="AF1045" i="5"/>
  <c r="AE1045" i="5"/>
  <c r="AD1045" i="5"/>
  <c r="AC1045" i="5"/>
  <c r="V1045" i="5"/>
  <c r="R1045" i="5"/>
  <c r="P1045" i="5"/>
  <c r="M1045" i="5"/>
  <c r="G1045" i="5"/>
  <c r="AZ1044" i="5"/>
  <c r="AI1044" i="5"/>
  <c r="AF1044" i="5"/>
  <c r="AE1044" i="5"/>
  <c r="AD1044" i="5"/>
  <c r="AC1044" i="5"/>
  <c r="V1044" i="5"/>
  <c r="R1044" i="5"/>
  <c r="P1044" i="5"/>
  <c r="M1044" i="5"/>
  <c r="G1044" i="5"/>
  <c r="AZ1043" i="5"/>
  <c r="AI1043" i="5"/>
  <c r="AF1043" i="5"/>
  <c r="AE1043" i="5"/>
  <c r="AD1043" i="5"/>
  <c r="AC1043" i="5"/>
  <c r="V1043" i="5"/>
  <c r="P1043" i="5"/>
  <c r="M1043" i="5"/>
  <c r="AZ1042" i="5"/>
  <c r="AI1042" i="5"/>
  <c r="AF1042" i="5"/>
  <c r="AE1042" i="5"/>
  <c r="AD1042" i="5"/>
  <c r="AC1042" i="5"/>
  <c r="V1042" i="5"/>
  <c r="P1042" i="5"/>
  <c r="M1042" i="5"/>
  <c r="AZ1041" i="5"/>
  <c r="AI1041" i="5"/>
  <c r="AF1041" i="5"/>
  <c r="AE1041" i="5"/>
  <c r="AD1041" i="5"/>
  <c r="AC1041" i="5"/>
  <c r="V1041" i="5"/>
  <c r="P1041" i="5"/>
  <c r="M1041" i="5"/>
  <c r="AI1040" i="5"/>
  <c r="AF1040" i="5"/>
  <c r="AE1040" i="5"/>
  <c r="AD1040" i="5"/>
  <c r="AC1040" i="5"/>
  <c r="V1040" i="5"/>
  <c r="P1040" i="5"/>
  <c r="M1040" i="5"/>
  <c r="AI1039" i="5"/>
  <c r="AF1039" i="5"/>
  <c r="AE1039" i="5"/>
  <c r="AD1039" i="5"/>
  <c r="AC1039" i="5"/>
  <c r="V1039" i="5"/>
  <c r="P1039" i="5"/>
  <c r="M1039" i="5"/>
  <c r="AI1038" i="5"/>
  <c r="AF1038" i="5"/>
  <c r="AE1038" i="5"/>
  <c r="AD1038" i="5"/>
  <c r="AC1038" i="5"/>
  <c r="V1038" i="5"/>
  <c r="P1038" i="5"/>
  <c r="M1038" i="5"/>
  <c r="AZ1037" i="5"/>
  <c r="AI1037" i="5"/>
  <c r="AF1037" i="5"/>
  <c r="AE1037" i="5"/>
  <c r="AD1037" i="5"/>
  <c r="AC1037" i="5"/>
  <c r="P1037" i="5"/>
  <c r="AZ1036" i="5"/>
  <c r="AI1036" i="5"/>
  <c r="AF1036" i="5"/>
  <c r="AE1036" i="5"/>
  <c r="AD1036" i="5"/>
  <c r="AC1036" i="5"/>
  <c r="P1036" i="5"/>
  <c r="AZ1035" i="5"/>
  <c r="AI1035" i="5"/>
  <c r="AF1035" i="5"/>
  <c r="AE1035" i="5"/>
  <c r="AD1035" i="5"/>
  <c r="AC1035" i="5"/>
  <c r="P1035" i="5"/>
  <c r="AZ1034" i="5"/>
  <c r="AI1034" i="5"/>
  <c r="AF1034" i="5"/>
  <c r="AE1034" i="5"/>
  <c r="AD1034" i="5"/>
  <c r="AC1034" i="5"/>
  <c r="P1034" i="5"/>
  <c r="AZ1033" i="5"/>
  <c r="AI1033" i="5"/>
  <c r="AF1033" i="5"/>
  <c r="AE1033" i="5"/>
  <c r="AD1033" i="5"/>
  <c r="AC1033" i="5"/>
  <c r="P1033" i="5"/>
  <c r="AZ1032" i="5"/>
  <c r="AI1032" i="5"/>
  <c r="AF1032" i="5"/>
  <c r="AE1032" i="5"/>
  <c r="AD1032" i="5"/>
  <c r="AC1032" i="5"/>
  <c r="P1032" i="5"/>
  <c r="AZ1031" i="5"/>
  <c r="AI1031" i="5"/>
  <c r="AF1031" i="5"/>
  <c r="AE1031" i="5"/>
  <c r="AD1031" i="5"/>
  <c r="AC1031" i="5"/>
  <c r="P1031" i="5"/>
  <c r="AZ1030" i="5"/>
  <c r="AI1030" i="5"/>
  <c r="AF1030" i="5"/>
  <c r="AE1030" i="5"/>
  <c r="AD1030" i="5"/>
  <c r="AC1030" i="5"/>
  <c r="P1030" i="5"/>
  <c r="AZ1029" i="5"/>
  <c r="AI1029" i="5"/>
  <c r="AF1029" i="5"/>
  <c r="AE1029" i="5"/>
  <c r="AD1029" i="5"/>
  <c r="AC1029" i="5"/>
  <c r="P1029" i="5"/>
  <c r="AZ1028" i="5"/>
  <c r="AI1028" i="5"/>
  <c r="AF1028" i="5"/>
  <c r="AE1028" i="5"/>
  <c r="AD1028" i="5"/>
  <c r="AC1028" i="5"/>
  <c r="P1028" i="5"/>
  <c r="AZ1027" i="5"/>
  <c r="AI1027" i="5"/>
  <c r="AF1027" i="5"/>
  <c r="AE1027" i="5"/>
  <c r="AD1027" i="5"/>
  <c r="AC1027" i="5"/>
  <c r="P1027" i="5"/>
  <c r="AZ1026" i="5"/>
  <c r="AI1026" i="5"/>
  <c r="AF1026" i="5"/>
  <c r="AE1026" i="5"/>
  <c r="AD1026" i="5"/>
  <c r="AC1026" i="5"/>
  <c r="P1026" i="5"/>
  <c r="AZ1025" i="5"/>
  <c r="AI1025" i="5"/>
  <c r="AF1025" i="5"/>
  <c r="AE1025" i="5"/>
  <c r="AD1025" i="5"/>
  <c r="AC1025" i="5"/>
  <c r="P1025" i="5"/>
  <c r="AZ1024" i="5"/>
  <c r="AI1024" i="5"/>
  <c r="AF1024" i="5"/>
  <c r="AE1024" i="5"/>
  <c r="AD1024" i="5"/>
  <c r="AC1024" i="5"/>
  <c r="P1024" i="5"/>
  <c r="AZ1023" i="5"/>
  <c r="AI1023" i="5"/>
  <c r="AF1023" i="5"/>
  <c r="AE1023" i="5"/>
  <c r="AD1023" i="5"/>
  <c r="AC1023" i="5"/>
  <c r="P1023" i="5"/>
  <c r="AZ1022" i="5"/>
  <c r="AI1022" i="5"/>
  <c r="AF1022" i="5"/>
  <c r="AE1022" i="5"/>
  <c r="AD1022" i="5"/>
  <c r="AC1022" i="5"/>
  <c r="P1022" i="5"/>
  <c r="AZ1021" i="5"/>
  <c r="AI1021" i="5"/>
  <c r="AF1021" i="5"/>
  <c r="AE1021" i="5"/>
  <c r="AD1021" i="5"/>
  <c r="AC1021" i="5"/>
  <c r="P1021" i="5"/>
  <c r="AZ1020" i="5"/>
  <c r="AI1020" i="5"/>
  <c r="AF1020" i="5"/>
  <c r="AE1020" i="5"/>
  <c r="AD1020" i="5"/>
  <c r="AC1020" i="5"/>
  <c r="P1020" i="5"/>
  <c r="AZ1019" i="5"/>
  <c r="AI1019" i="5"/>
  <c r="AF1019" i="5"/>
  <c r="AE1019" i="5"/>
  <c r="AD1019" i="5"/>
  <c r="AC1019" i="5"/>
  <c r="P1019" i="5"/>
  <c r="AZ1018" i="5"/>
  <c r="AI1018" i="5"/>
  <c r="AF1018" i="5"/>
  <c r="AE1018" i="5"/>
  <c r="AD1018" i="5"/>
  <c r="AC1018" i="5"/>
  <c r="P1018" i="5"/>
  <c r="AZ1017" i="5"/>
  <c r="AI1017" i="5"/>
  <c r="AF1017" i="5"/>
  <c r="AE1017" i="5"/>
  <c r="AD1017" i="5"/>
  <c r="AC1017" i="5"/>
  <c r="P1017" i="5"/>
  <c r="AZ1016" i="5"/>
  <c r="AI1016" i="5"/>
  <c r="AF1016" i="5"/>
  <c r="AE1016" i="5"/>
  <c r="AD1016" i="5"/>
  <c r="AC1016" i="5"/>
  <c r="P1016" i="5"/>
  <c r="AZ1015" i="5"/>
  <c r="AI1015" i="5"/>
  <c r="AF1015" i="5"/>
  <c r="AE1015" i="5"/>
  <c r="AD1015" i="5"/>
  <c r="AC1015" i="5"/>
  <c r="P1015" i="5"/>
  <c r="AZ1014" i="5"/>
  <c r="AI1014" i="5"/>
  <c r="AF1014" i="5"/>
  <c r="AE1014" i="5"/>
  <c r="AD1014" i="5"/>
  <c r="AC1014" i="5"/>
  <c r="P1014" i="5"/>
  <c r="AZ1013" i="5"/>
  <c r="AI1013" i="5"/>
  <c r="AF1013" i="5"/>
  <c r="AE1013" i="5"/>
  <c r="AD1013" i="5"/>
  <c r="AC1013" i="5"/>
  <c r="P1013" i="5"/>
  <c r="AZ1012" i="5"/>
  <c r="AI1012" i="5"/>
  <c r="AF1012" i="5"/>
  <c r="AE1012" i="5"/>
  <c r="AD1012" i="5"/>
  <c r="AC1012" i="5"/>
  <c r="P1012" i="5"/>
  <c r="AZ1011" i="5"/>
  <c r="AI1011" i="5"/>
  <c r="AF1011" i="5"/>
  <c r="AE1011" i="5"/>
  <c r="AD1011" i="5"/>
  <c r="AC1011" i="5"/>
  <c r="P1011" i="5"/>
  <c r="AZ1010" i="5"/>
  <c r="AI1010" i="5"/>
  <c r="AF1010" i="5"/>
  <c r="AE1010" i="5"/>
  <c r="AD1010" i="5"/>
  <c r="AC1010" i="5"/>
  <c r="P1010" i="5"/>
  <c r="AZ1009" i="5"/>
  <c r="AI1009" i="5"/>
  <c r="AF1009" i="5"/>
  <c r="AE1009" i="5"/>
  <c r="AD1009" i="5"/>
  <c r="AC1009" i="5"/>
  <c r="P1009" i="5"/>
  <c r="AZ1008" i="5"/>
  <c r="AI1008" i="5"/>
  <c r="AF1008" i="5"/>
  <c r="AE1008" i="5"/>
  <c r="AD1008" i="5"/>
  <c r="AC1008" i="5"/>
  <c r="P1008" i="5"/>
  <c r="AZ1007" i="5"/>
  <c r="AI1007" i="5"/>
  <c r="AF1007" i="5"/>
  <c r="AE1007" i="5"/>
  <c r="AD1007" i="5"/>
  <c r="AC1007" i="5"/>
  <c r="P1007" i="5"/>
  <c r="AZ1006" i="5"/>
  <c r="AI1006" i="5"/>
  <c r="AF1006" i="5"/>
  <c r="AE1006" i="5"/>
  <c r="AD1006" i="5"/>
  <c r="AC1006" i="5"/>
  <c r="P1006" i="5"/>
  <c r="AZ1005" i="5"/>
  <c r="AI1005" i="5"/>
  <c r="AF1005" i="5"/>
  <c r="AE1005" i="5"/>
  <c r="AD1005" i="5"/>
  <c r="AC1005" i="5"/>
  <c r="P1005" i="5"/>
  <c r="AZ1004" i="5"/>
  <c r="AI1004" i="5"/>
  <c r="AF1004" i="5"/>
  <c r="AE1004" i="5"/>
  <c r="AD1004" i="5"/>
  <c r="AC1004" i="5"/>
  <c r="P1004" i="5"/>
  <c r="AZ1003" i="5"/>
  <c r="AI1003" i="5"/>
  <c r="AF1003" i="5"/>
  <c r="AE1003" i="5"/>
  <c r="AD1003" i="5"/>
  <c r="AC1003" i="5"/>
  <c r="P1003" i="5"/>
  <c r="AZ1002" i="5"/>
  <c r="AI1002" i="5"/>
  <c r="AF1002" i="5"/>
  <c r="AE1002" i="5"/>
  <c r="AD1002" i="5"/>
  <c r="AC1002" i="5"/>
  <c r="P1002" i="5"/>
  <c r="AZ1001" i="5"/>
  <c r="AI1001" i="5"/>
  <c r="AF1001" i="5"/>
  <c r="AE1001" i="5"/>
  <c r="AD1001" i="5"/>
  <c r="AC1001" i="5"/>
  <c r="P1001" i="5"/>
  <c r="AZ1000" i="5"/>
  <c r="AI1000" i="5"/>
  <c r="AF1000" i="5"/>
  <c r="AE1000" i="5"/>
  <c r="AD1000" i="5"/>
  <c r="AC1000" i="5"/>
  <c r="P1000" i="5"/>
  <c r="AZ999" i="5"/>
  <c r="AI999" i="5"/>
  <c r="AF999" i="5"/>
  <c r="AE999" i="5"/>
  <c r="AD999" i="5"/>
  <c r="AC999" i="5"/>
  <c r="P999" i="5"/>
  <c r="AZ998" i="5"/>
  <c r="AI998" i="5"/>
  <c r="AF998" i="5"/>
  <c r="AE998" i="5"/>
  <c r="AD998" i="5"/>
  <c r="AC998" i="5"/>
  <c r="P998" i="5"/>
  <c r="AZ997" i="5"/>
  <c r="AI997" i="5"/>
  <c r="AF997" i="5"/>
  <c r="AE997" i="5"/>
  <c r="AD997" i="5"/>
  <c r="AC997" i="5"/>
  <c r="P997" i="5"/>
  <c r="AZ996" i="5"/>
  <c r="AI996" i="5"/>
  <c r="AF996" i="5"/>
  <c r="AE996" i="5"/>
  <c r="AD996" i="5"/>
  <c r="AC996" i="5"/>
  <c r="P996" i="5"/>
  <c r="AZ995" i="5"/>
  <c r="AI995" i="5"/>
  <c r="AF995" i="5"/>
  <c r="AE995" i="5"/>
  <c r="AD995" i="5"/>
  <c r="AC995" i="5"/>
  <c r="P995" i="5"/>
  <c r="AZ994" i="5"/>
  <c r="AI994" i="5"/>
  <c r="AF994" i="5"/>
  <c r="AE994" i="5"/>
  <c r="AD994" i="5"/>
  <c r="AC994" i="5"/>
  <c r="P994" i="5"/>
  <c r="AZ993" i="5"/>
  <c r="AI993" i="5"/>
  <c r="AF993" i="5"/>
  <c r="AE993" i="5"/>
  <c r="AD993" i="5"/>
  <c r="AC993" i="5"/>
  <c r="P993" i="5"/>
  <c r="AZ992" i="5"/>
  <c r="AI992" i="5"/>
  <c r="AF992" i="5"/>
  <c r="AE992" i="5"/>
  <c r="AD992" i="5"/>
  <c r="AC992" i="5"/>
  <c r="P992" i="5"/>
  <c r="AZ991" i="5"/>
  <c r="AI991" i="5"/>
  <c r="AF991" i="5"/>
  <c r="AE991" i="5"/>
  <c r="AD991" i="5"/>
  <c r="AC991" i="5"/>
  <c r="P991" i="5"/>
  <c r="AZ990" i="5"/>
  <c r="AI990" i="5"/>
  <c r="AF990" i="5"/>
  <c r="AE990" i="5"/>
  <c r="AD990" i="5"/>
  <c r="AC990" i="5"/>
  <c r="P990" i="5"/>
  <c r="AZ989" i="5"/>
  <c r="AI989" i="5"/>
  <c r="AF989" i="5"/>
  <c r="AE989" i="5"/>
  <c r="AD989" i="5"/>
  <c r="AC989" i="5"/>
  <c r="P989" i="5"/>
  <c r="AZ988" i="5"/>
  <c r="AI988" i="5"/>
  <c r="AF988" i="5"/>
  <c r="AE988" i="5"/>
  <c r="AD988" i="5"/>
  <c r="AC988" i="5"/>
  <c r="P988" i="5"/>
  <c r="AZ987" i="5"/>
  <c r="AI987" i="5"/>
  <c r="AF987" i="5"/>
  <c r="AE987" i="5"/>
  <c r="AD987" i="5"/>
  <c r="AC987" i="5"/>
  <c r="P987" i="5"/>
  <c r="AZ986" i="5"/>
  <c r="AI986" i="5"/>
  <c r="AF986" i="5"/>
  <c r="AE986" i="5"/>
  <c r="AD986" i="5"/>
  <c r="AC986" i="5"/>
  <c r="P986" i="5"/>
  <c r="AZ985" i="5"/>
  <c r="AI985" i="5"/>
  <c r="AF985" i="5"/>
  <c r="AE985" i="5"/>
  <c r="AD985" i="5"/>
  <c r="AC985" i="5"/>
  <c r="P985" i="5"/>
  <c r="AZ984" i="5"/>
  <c r="AI984" i="5"/>
  <c r="AF984" i="5"/>
  <c r="AE984" i="5"/>
  <c r="AD984" i="5"/>
  <c r="AC984" i="5"/>
  <c r="P984" i="5"/>
  <c r="AZ983" i="5"/>
  <c r="AI983" i="5"/>
  <c r="AF983" i="5"/>
  <c r="AE983" i="5"/>
  <c r="AD983" i="5"/>
  <c r="AC983" i="5"/>
  <c r="P983" i="5"/>
  <c r="AZ982" i="5"/>
  <c r="AI982" i="5"/>
  <c r="AF982" i="5"/>
  <c r="AE982" i="5"/>
  <c r="AD982" i="5"/>
  <c r="AC982" i="5"/>
  <c r="P982" i="5"/>
  <c r="AZ981" i="5"/>
  <c r="AI981" i="5"/>
  <c r="AF981" i="5"/>
  <c r="AE981" i="5"/>
  <c r="AD981" i="5"/>
  <c r="AC981" i="5"/>
  <c r="P981" i="5"/>
  <c r="AZ980" i="5"/>
  <c r="AI980" i="5"/>
  <c r="AF980" i="5"/>
  <c r="AE980" i="5"/>
  <c r="AD980" i="5"/>
  <c r="AC980" i="5"/>
  <c r="P980" i="5"/>
  <c r="AZ979" i="5"/>
  <c r="AI979" i="5"/>
  <c r="AF979" i="5"/>
  <c r="AE979" i="5"/>
  <c r="AD979" i="5"/>
  <c r="AC979" i="5"/>
  <c r="P979" i="5"/>
  <c r="AZ978" i="5"/>
  <c r="AI978" i="5"/>
  <c r="AF978" i="5"/>
  <c r="AE978" i="5"/>
  <c r="AD978" i="5"/>
  <c r="AC978" i="5"/>
  <c r="P978" i="5"/>
  <c r="AZ977" i="5"/>
  <c r="AI977" i="5"/>
  <c r="AF977" i="5"/>
  <c r="AE977" i="5"/>
  <c r="AD977" i="5"/>
  <c r="AC977" i="5"/>
  <c r="P977" i="5"/>
  <c r="AZ976" i="5"/>
  <c r="AI976" i="5"/>
  <c r="AF976" i="5"/>
  <c r="AE976" i="5"/>
  <c r="AD976" i="5"/>
  <c r="AC976" i="5"/>
  <c r="P976" i="5"/>
  <c r="AZ975" i="5"/>
  <c r="AI975" i="5"/>
  <c r="AF975" i="5"/>
  <c r="AE975" i="5"/>
  <c r="AD975" i="5"/>
  <c r="AC975" i="5"/>
  <c r="P975" i="5"/>
  <c r="AZ974" i="5"/>
  <c r="AI974" i="5"/>
  <c r="AF974" i="5"/>
  <c r="AE974" i="5"/>
  <c r="AD974" i="5"/>
  <c r="AC974" i="5"/>
  <c r="P974" i="5"/>
  <c r="AZ973" i="5"/>
  <c r="AI973" i="5"/>
  <c r="AF973" i="5"/>
  <c r="AE973" i="5"/>
  <c r="AD973" i="5"/>
  <c r="AC973" i="5"/>
  <c r="P973" i="5"/>
  <c r="AZ972" i="5"/>
  <c r="AI972" i="5"/>
  <c r="AF972" i="5"/>
  <c r="AE972" i="5"/>
  <c r="AD972" i="5"/>
  <c r="AC972" i="5"/>
  <c r="P972" i="5"/>
  <c r="AZ971" i="5"/>
  <c r="AI971" i="5"/>
  <c r="AF971" i="5"/>
  <c r="AE971" i="5"/>
  <c r="AD971" i="5"/>
  <c r="AC971" i="5"/>
  <c r="P971" i="5"/>
  <c r="AZ970" i="5"/>
  <c r="AI970" i="5"/>
  <c r="AF970" i="5"/>
  <c r="AE970" i="5"/>
  <c r="AD970" i="5"/>
  <c r="AC970" i="5"/>
  <c r="P970" i="5"/>
  <c r="AZ969" i="5"/>
  <c r="AI969" i="5"/>
  <c r="AF969" i="5"/>
  <c r="AE969" i="5"/>
  <c r="AD969" i="5"/>
  <c r="AC969" i="5"/>
  <c r="P969" i="5"/>
  <c r="AZ968" i="5"/>
  <c r="AI968" i="5"/>
  <c r="AF968" i="5"/>
  <c r="AE968" i="5"/>
  <c r="AD968" i="5"/>
  <c r="AC968" i="5"/>
  <c r="P968" i="5"/>
  <c r="AZ967" i="5"/>
  <c r="AI967" i="5"/>
  <c r="AF967" i="5"/>
  <c r="AE967" i="5"/>
  <c r="AD967" i="5"/>
  <c r="AC967" i="5"/>
  <c r="P967" i="5"/>
  <c r="AZ966" i="5"/>
  <c r="AI966" i="5"/>
  <c r="AF966" i="5"/>
  <c r="AE966" i="5"/>
  <c r="AD966" i="5"/>
  <c r="AC966" i="5"/>
  <c r="P966" i="5"/>
  <c r="AZ965" i="5"/>
  <c r="AI965" i="5"/>
  <c r="AF965" i="5"/>
  <c r="AE965" i="5"/>
  <c r="AD965" i="5"/>
  <c r="AC965" i="5"/>
  <c r="P965" i="5"/>
  <c r="AZ964" i="5"/>
  <c r="AI964" i="5"/>
  <c r="AF964" i="5"/>
  <c r="AE964" i="5"/>
  <c r="AD964" i="5"/>
  <c r="AC964" i="5"/>
  <c r="P964" i="5"/>
  <c r="AZ963" i="5"/>
  <c r="AI963" i="5"/>
  <c r="AF963" i="5"/>
  <c r="AE963" i="5"/>
  <c r="AD963" i="5"/>
  <c r="AC963" i="5"/>
  <c r="P963" i="5"/>
  <c r="AZ962" i="5"/>
  <c r="AI962" i="5"/>
  <c r="AF962" i="5"/>
  <c r="AE962" i="5"/>
  <c r="AD962" i="5"/>
  <c r="AC962" i="5"/>
  <c r="P962" i="5"/>
  <c r="AZ961" i="5"/>
  <c r="AI961" i="5"/>
  <c r="AF961" i="5"/>
  <c r="AE961" i="5"/>
  <c r="AD961" i="5"/>
  <c r="AC961" i="5"/>
  <c r="P961" i="5"/>
  <c r="AZ960" i="5"/>
  <c r="AI960" i="5"/>
  <c r="AF960" i="5"/>
  <c r="AE960" i="5"/>
  <c r="AD960" i="5"/>
  <c r="AC960" i="5"/>
  <c r="P960" i="5"/>
  <c r="AZ959" i="5"/>
  <c r="AI959" i="5"/>
  <c r="AF959" i="5"/>
  <c r="AE959" i="5"/>
  <c r="AD959" i="5"/>
  <c r="AC959" i="5"/>
  <c r="P959" i="5"/>
  <c r="AZ958" i="5"/>
  <c r="AI958" i="5"/>
  <c r="AF958" i="5"/>
  <c r="AE958" i="5"/>
  <c r="AD958" i="5"/>
  <c r="AC958" i="5"/>
  <c r="P958" i="5"/>
  <c r="AZ957" i="5"/>
  <c r="AI957" i="5"/>
  <c r="AF957" i="5"/>
  <c r="AE957" i="5"/>
  <c r="AD957" i="5"/>
  <c r="AC957" i="5"/>
  <c r="P957" i="5"/>
  <c r="AZ956" i="5"/>
  <c r="AI956" i="5"/>
  <c r="AF956" i="5"/>
  <c r="AE956" i="5"/>
  <c r="AD956" i="5"/>
  <c r="AC956" i="5"/>
  <c r="P956" i="5"/>
  <c r="AZ955" i="5"/>
  <c r="AI955" i="5"/>
  <c r="AF955" i="5"/>
  <c r="AE955" i="5"/>
  <c r="AD955" i="5"/>
  <c r="AC955" i="5"/>
  <c r="P955" i="5"/>
  <c r="AZ954" i="5"/>
  <c r="AI954" i="5"/>
  <c r="AF954" i="5"/>
  <c r="AE954" i="5"/>
  <c r="AD954" i="5"/>
  <c r="AC954" i="5"/>
  <c r="P954" i="5"/>
  <c r="AZ953" i="5"/>
  <c r="AI953" i="5"/>
  <c r="AF953" i="5"/>
  <c r="AE953" i="5"/>
  <c r="AD953" i="5"/>
  <c r="AC953" i="5"/>
  <c r="P953" i="5"/>
  <c r="AZ952" i="5"/>
  <c r="AI952" i="5"/>
  <c r="AF952" i="5"/>
  <c r="AE952" i="5"/>
  <c r="AD952" i="5"/>
  <c r="AC952" i="5"/>
  <c r="P952" i="5"/>
  <c r="AZ951" i="5"/>
  <c r="AI951" i="5"/>
  <c r="AF951" i="5"/>
  <c r="AE951" i="5"/>
  <c r="AD951" i="5"/>
  <c r="AC951" i="5"/>
  <c r="P951" i="5"/>
  <c r="AZ950" i="5"/>
  <c r="AI950" i="5"/>
  <c r="AF950" i="5"/>
  <c r="AE950" i="5"/>
  <c r="AD950" i="5"/>
  <c r="AC950" i="5"/>
  <c r="P950" i="5"/>
  <c r="AZ949" i="5"/>
  <c r="AI949" i="5"/>
  <c r="AF949" i="5"/>
  <c r="AE949" i="5"/>
  <c r="AD949" i="5"/>
  <c r="AC949" i="5"/>
  <c r="P949" i="5"/>
  <c r="AZ948" i="5"/>
  <c r="AI948" i="5"/>
  <c r="AF948" i="5"/>
  <c r="AE948" i="5"/>
  <c r="AD948" i="5"/>
  <c r="AC948" i="5"/>
  <c r="P948" i="5"/>
  <c r="AZ947" i="5"/>
  <c r="AI947" i="5"/>
  <c r="AF947" i="5"/>
  <c r="AE947" i="5"/>
  <c r="AD947" i="5"/>
  <c r="AC947" i="5"/>
  <c r="P947" i="5"/>
  <c r="AZ946" i="5"/>
  <c r="AI946" i="5"/>
  <c r="AF946" i="5"/>
  <c r="AE946" i="5"/>
  <c r="AD946" i="5"/>
  <c r="AC946" i="5"/>
  <c r="P946" i="5"/>
  <c r="AZ945" i="5"/>
  <c r="AI945" i="5"/>
  <c r="AF945" i="5"/>
  <c r="AE945" i="5"/>
  <c r="AD945" i="5"/>
  <c r="AC945" i="5"/>
  <c r="P945" i="5"/>
  <c r="AZ944" i="5"/>
  <c r="AI944" i="5"/>
  <c r="AF944" i="5"/>
  <c r="AE944" i="5"/>
  <c r="AD944" i="5"/>
  <c r="AC944" i="5"/>
  <c r="P944" i="5"/>
  <c r="AZ943" i="5"/>
  <c r="AI943" i="5"/>
  <c r="AF943" i="5"/>
  <c r="AE943" i="5"/>
  <c r="AD943" i="5"/>
  <c r="AC943" i="5"/>
  <c r="P943" i="5"/>
  <c r="AZ942" i="5"/>
  <c r="AI942" i="5"/>
  <c r="AF942" i="5"/>
  <c r="AE942" i="5"/>
  <c r="AD942" i="5"/>
  <c r="AC942" i="5"/>
  <c r="P942" i="5"/>
  <c r="AZ941" i="5"/>
  <c r="AI941" i="5"/>
  <c r="AF941" i="5"/>
  <c r="AE941" i="5"/>
  <c r="AD941" i="5"/>
  <c r="AC941" i="5"/>
  <c r="P941" i="5"/>
  <c r="AZ940" i="5"/>
  <c r="AI940" i="5"/>
  <c r="AF940" i="5"/>
  <c r="AE940" i="5"/>
  <c r="AD940" i="5"/>
  <c r="AC940" i="5"/>
  <c r="P940" i="5"/>
  <c r="AZ939" i="5"/>
  <c r="AI939" i="5"/>
  <c r="AF939" i="5"/>
  <c r="AE939" i="5"/>
  <c r="AD939" i="5"/>
  <c r="AC939" i="5"/>
  <c r="P939" i="5"/>
  <c r="AZ938" i="5"/>
  <c r="AI938" i="5"/>
  <c r="AF938" i="5"/>
  <c r="AE938" i="5"/>
  <c r="AD938" i="5"/>
  <c r="AC938" i="5"/>
  <c r="P938" i="5"/>
  <c r="AZ937" i="5"/>
  <c r="AI937" i="5"/>
  <c r="AF937" i="5"/>
  <c r="AE937" i="5"/>
  <c r="AD937" i="5"/>
  <c r="AC937" i="5"/>
  <c r="P937" i="5"/>
  <c r="AZ936" i="5"/>
  <c r="AI936" i="5"/>
  <c r="AF936" i="5"/>
  <c r="AE936" i="5"/>
  <c r="AD936" i="5"/>
  <c r="AC936" i="5"/>
  <c r="P936" i="5"/>
  <c r="AZ935" i="5"/>
  <c r="AI935" i="5"/>
  <c r="AF935" i="5"/>
  <c r="AE935" i="5"/>
  <c r="AD935" i="5"/>
  <c r="AC935" i="5"/>
  <c r="P935" i="5"/>
  <c r="AZ934" i="5"/>
  <c r="AI934" i="5"/>
  <c r="AF934" i="5"/>
  <c r="AE934" i="5"/>
  <c r="AD934" i="5"/>
  <c r="AC934" i="5"/>
  <c r="P934" i="5"/>
  <c r="AZ933" i="5"/>
  <c r="AI933" i="5"/>
  <c r="AF933" i="5"/>
  <c r="AE933" i="5"/>
  <c r="AD933" i="5"/>
  <c r="AC933" i="5"/>
  <c r="P933" i="5"/>
  <c r="AZ932" i="5"/>
  <c r="AI932" i="5"/>
  <c r="AF932" i="5"/>
  <c r="AE932" i="5"/>
  <c r="AD932" i="5"/>
  <c r="AC932" i="5"/>
  <c r="P932" i="5"/>
  <c r="AZ931" i="5"/>
  <c r="AI931" i="5"/>
  <c r="AF931" i="5"/>
  <c r="AE931" i="5"/>
  <c r="AD931" i="5"/>
  <c r="AC931" i="5"/>
  <c r="P931" i="5"/>
  <c r="AZ930" i="5"/>
  <c r="AI930" i="5"/>
  <c r="AF930" i="5"/>
  <c r="AE930" i="5"/>
  <c r="AD930" i="5"/>
  <c r="AC930" i="5"/>
  <c r="P930" i="5"/>
  <c r="AZ929" i="5"/>
  <c r="AI929" i="5"/>
  <c r="AF929" i="5"/>
  <c r="AE929" i="5"/>
  <c r="AD929" i="5"/>
  <c r="AC929" i="5"/>
  <c r="P929" i="5"/>
  <c r="AZ928" i="5"/>
  <c r="AI928" i="5"/>
  <c r="AF928" i="5"/>
  <c r="AE928" i="5"/>
  <c r="AD928" i="5"/>
  <c r="AC928" i="5"/>
  <c r="P928" i="5"/>
  <c r="AZ927" i="5"/>
  <c r="AI927" i="5"/>
  <c r="AF927" i="5"/>
  <c r="AE927" i="5"/>
  <c r="AD927" i="5"/>
  <c r="AC927" i="5"/>
  <c r="P927" i="5"/>
  <c r="AZ926" i="5"/>
  <c r="AI926" i="5"/>
  <c r="AF926" i="5"/>
  <c r="AE926" i="5"/>
  <c r="AD926" i="5"/>
  <c r="AC926" i="5"/>
  <c r="P926" i="5"/>
  <c r="AZ925" i="5"/>
  <c r="AI925" i="5"/>
  <c r="AF925" i="5"/>
  <c r="AE925" i="5"/>
  <c r="AD925" i="5"/>
  <c r="AC925" i="5"/>
  <c r="P925" i="5"/>
  <c r="AZ924" i="5"/>
  <c r="AI924" i="5"/>
  <c r="AF924" i="5"/>
  <c r="AE924" i="5"/>
  <c r="AD924" i="5"/>
  <c r="AC924" i="5"/>
  <c r="P924" i="5"/>
  <c r="AZ923" i="5"/>
  <c r="AI923" i="5"/>
  <c r="AF923" i="5"/>
  <c r="AE923" i="5"/>
  <c r="AD923" i="5"/>
  <c r="AC923" i="5"/>
  <c r="P923" i="5"/>
  <c r="AZ922" i="5"/>
  <c r="AI922" i="5"/>
  <c r="AF922" i="5"/>
  <c r="AE922" i="5"/>
  <c r="AD922" i="5"/>
  <c r="AC922" i="5"/>
  <c r="P922" i="5"/>
  <c r="AZ921" i="5"/>
  <c r="AI921" i="5"/>
  <c r="AF921" i="5"/>
  <c r="AE921" i="5"/>
  <c r="AD921" i="5"/>
  <c r="AC921" i="5"/>
  <c r="P921" i="5"/>
  <c r="AZ920" i="5"/>
  <c r="AI920" i="5"/>
  <c r="AF920" i="5"/>
  <c r="AE920" i="5"/>
  <c r="AD920" i="5"/>
  <c r="AC920" i="5"/>
  <c r="P920" i="5"/>
  <c r="AZ919" i="5"/>
  <c r="AI919" i="5"/>
  <c r="AF919" i="5"/>
  <c r="AE919" i="5"/>
  <c r="AD919" i="5"/>
  <c r="AC919" i="5"/>
  <c r="P919" i="5"/>
  <c r="AZ918" i="5"/>
  <c r="AI918" i="5"/>
  <c r="AF918" i="5"/>
  <c r="AE918" i="5"/>
  <c r="AD918" i="5"/>
  <c r="AC918" i="5"/>
  <c r="P918" i="5"/>
  <c r="AZ917" i="5"/>
  <c r="AI917" i="5"/>
  <c r="AF917" i="5"/>
  <c r="AE917" i="5"/>
  <c r="AD917" i="5"/>
  <c r="AC917" i="5"/>
  <c r="P917" i="5"/>
  <c r="AZ916" i="5"/>
  <c r="AI916" i="5"/>
  <c r="AF916" i="5"/>
  <c r="AE916" i="5"/>
  <c r="AD916" i="5"/>
  <c r="AC916" i="5"/>
  <c r="P916" i="5"/>
  <c r="AZ915" i="5"/>
  <c r="AI915" i="5"/>
  <c r="AF915" i="5"/>
  <c r="AE915" i="5"/>
  <c r="AD915" i="5"/>
  <c r="AC915" i="5"/>
  <c r="P915" i="5"/>
  <c r="AZ914" i="5"/>
  <c r="AI914" i="5"/>
  <c r="AF914" i="5"/>
  <c r="AE914" i="5"/>
  <c r="AD914" i="5"/>
  <c r="AC914" i="5"/>
  <c r="P914" i="5"/>
  <c r="AZ913" i="5"/>
  <c r="AI913" i="5"/>
  <c r="AF913" i="5"/>
  <c r="AE913" i="5"/>
  <c r="AD913" i="5"/>
  <c r="AC913" i="5"/>
  <c r="P913" i="5"/>
  <c r="AZ912" i="5"/>
  <c r="AI912" i="5"/>
  <c r="AF912" i="5"/>
  <c r="AE912" i="5"/>
  <c r="AD912" i="5"/>
  <c r="AC912" i="5"/>
  <c r="P912" i="5"/>
  <c r="AZ911" i="5"/>
  <c r="AI911" i="5"/>
  <c r="AF911" i="5"/>
  <c r="AE911" i="5"/>
  <c r="AD911" i="5"/>
  <c r="AC911" i="5"/>
  <c r="P911" i="5"/>
  <c r="AZ910" i="5"/>
  <c r="AI910" i="5"/>
  <c r="AF910" i="5"/>
  <c r="AE910" i="5"/>
  <c r="AD910" i="5"/>
  <c r="AC910" i="5"/>
  <c r="P910" i="5"/>
  <c r="AZ909" i="5"/>
  <c r="AI909" i="5"/>
  <c r="AF909" i="5"/>
  <c r="AE909" i="5"/>
  <c r="AD909" i="5"/>
  <c r="AC909" i="5"/>
  <c r="P909" i="5"/>
  <c r="AZ908" i="5"/>
  <c r="AI908" i="5"/>
  <c r="AF908" i="5"/>
  <c r="AE908" i="5"/>
  <c r="AD908" i="5"/>
  <c r="AC908" i="5"/>
  <c r="P908" i="5"/>
  <c r="AZ907" i="5"/>
  <c r="AI907" i="5"/>
  <c r="AF907" i="5"/>
  <c r="AE907" i="5"/>
  <c r="AD907" i="5"/>
  <c r="AC907" i="5"/>
  <c r="P907" i="5"/>
  <c r="AZ906" i="5"/>
  <c r="AI906" i="5"/>
  <c r="AF906" i="5"/>
  <c r="AE906" i="5"/>
  <c r="AD906" i="5"/>
  <c r="AC906" i="5"/>
  <c r="P906" i="5"/>
  <c r="AZ905" i="5"/>
  <c r="AI905" i="5"/>
  <c r="AF905" i="5"/>
  <c r="AE905" i="5"/>
  <c r="AD905" i="5"/>
  <c r="AC905" i="5"/>
  <c r="P905" i="5"/>
  <c r="AZ904" i="5"/>
  <c r="AI904" i="5"/>
  <c r="AF904" i="5"/>
  <c r="AE904" i="5"/>
  <c r="AD904" i="5"/>
  <c r="AC904" i="5"/>
  <c r="P904" i="5"/>
  <c r="AZ903" i="5"/>
  <c r="AI903" i="5"/>
  <c r="AF903" i="5"/>
  <c r="AE903" i="5"/>
  <c r="AD903" i="5"/>
  <c r="AC903" i="5"/>
  <c r="P903" i="5"/>
  <c r="AZ902" i="5"/>
  <c r="AI902" i="5"/>
  <c r="AF902" i="5"/>
  <c r="AE902" i="5"/>
  <c r="AD902" i="5"/>
  <c r="AC902" i="5"/>
  <c r="P902" i="5"/>
  <c r="AZ901" i="5"/>
  <c r="AI901" i="5"/>
  <c r="AF901" i="5"/>
  <c r="AE901" i="5"/>
  <c r="AD901" i="5"/>
  <c r="AC901" i="5"/>
  <c r="P901" i="5"/>
  <c r="AZ900" i="5"/>
  <c r="AI900" i="5"/>
  <c r="AF900" i="5"/>
  <c r="AE900" i="5"/>
  <c r="AD900" i="5"/>
  <c r="AC900" i="5"/>
  <c r="P900" i="5"/>
  <c r="AZ899" i="5"/>
  <c r="AI899" i="5"/>
  <c r="AF899" i="5"/>
  <c r="AE899" i="5"/>
  <c r="AD899" i="5"/>
  <c r="AC899" i="5"/>
  <c r="P899" i="5"/>
  <c r="AZ898" i="5"/>
  <c r="AI898" i="5"/>
  <c r="AF898" i="5"/>
  <c r="AE898" i="5"/>
  <c r="AD898" i="5"/>
  <c r="AC898" i="5"/>
  <c r="P898" i="5"/>
  <c r="AZ897" i="5"/>
  <c r="AI897" i="5"/>
  <c r="AF897" i="5"/>
  <c r="AE897" i="5"/>
  <c r="AD897" i="5"/>
  <c r="AC897" i="5"/>
  <c r="P897" i="5"/>
  <c r="AZ896" i="5"/>
  <c r="AI896" i="5"/>
  <c r="AF896" i="5"/>
  <c r="AE896" i="5"/>
  <c r="AD896" i="5"/>
  <c r="AC896" i="5"/>
  <c r="P896" i="5"/>
  <c r="AZ895" i="5"/>
  <c r="AI895" i="5"/>
  <c r="AF895" i="5"/>
  <c r="AE895" i="5"/>
  <c r="AD895" i="5"/>
  <c r="AC895" i="5"/>
  <c r="P895" i="5"/>
  <c r="AZ894" i="5"/>
  <c r="AI894" i="5"/>
  <c r="AF894" i="5"/>
  <c r="AE894" i="5"/>
  <c r="AD894" i="5"/>
  <c r="AC894" i="5"/>
  <c r="P894" i="5"/>
  <c r="AZ893" i="5"/>
  <c r="AI893" i="5"/>
  <c r="AF893" i="5"/>
  <c r="AE893" i="5"/>
  <c r="AD893" i="5"/>
  <c r="AC893" i="5"/>
  <c r="P893" i="5"/>
  <c r="AZ892" i="5"/>
  <c r="AI892" i="5"/>
  <c r="AF892" i="5"/>
  <c r="AE892" i="5"/>
  <c r="AD892" i="5"/>
  <c r="AC892" i="5"/>
  <c r="P892" i="5"/>
  <c r="AZ891" i="5"/>
  <c r="AI891" i="5"/>
  <c r="AF891" i="5"/>
  <c r="AE891" i="5"/>
  <c r="AD891" i="5"/>
  <c r="AC891" i="5"/>
  <c r="P891" i="5"/>
  <c r="AZ890" i="5"/>
  <c r="AI890" i="5"/>
  <c r="AF890" i="5"/>
  <c r="AE890" i="5"/>
  <c r="AD890" i="5"/>
  <c r="AC890" i="5"/>
  <c r="P890" i="5"/>
  <c r="AZ889" i="5"/>
  <c r="AI889" i="5"/>
  <c r="AF889" i="5"/>
  <c r="AE889" i="5"/>
  <c r="AD889" i="5"/>
  <c r="AC889" i="5"/>
  <c r="P889" i="5"/>
  <c r="AZ888" i="5"/>
  <c r="AI888" i="5"/>
  <c r="AF888" i="5"/>
  <c r="AE888" i="5"/>
  <c r="AD888" i="5"/>
  <c r="AC888" i="5"/>
  <c r="P888" i="5"/>
  <c r="AZ887" i="5"/>
  <c r="AI887" i="5"/>
  <c r="AF887" i="5"/>
  <c r="AE887" i="5"/>
  <c r="AD887" i="5"/>
  <c r="AC887" i="5"/>
  <c r="P887" i="5"/>
  <c r="AZ886" i="5"/>
  <c r="AI886" i="5"/>
  <c r="AF886" i="5"/>
  <c r="AE886" i="5"/>
  <c r="AD886" i="5"/>
  <c r="AC886" i="5"/>
  <c r="P886" i="5"/>
  <c r="AZ885" i="5"/>
  <c r="AI885" i="5"/>
  <c r="AF885" i="5"/>
  <c r="AE885" i="5"/>
  <c r="AD885" i="5"/>
  <c r="AC885" i="5"/>
  <c r="P885" i="5"/>
  <c r="AZ884" i="5"/>
  <c r="AI884" i="5"/>
  <c r="AF884" i="5"/>
  <c r="AE884" i="5"/>
  <c r="AD884" i="5"/>
  <c r="AC884" i="5"/>
  <c r="P884" i="5"/>
  <c r="AZ883" i="5"/>
  <c r="AI883" i="5"/>
  <c r="AF883" i="5"/>
  <c r="AE883" i="5"/>
  <c r="AD883" i="5"/>
  <c r="AC883" i="5"/>
  <c r="P883" i="5"/>
  <c r="AZ882" i="5"/>
  <c r="AI882" i="5"/>
  <c r="AF882" i="5"/>
  <c r="AE882" i="5"/>
  <c r="AD882" i="5"/>
  <c r="AC882" i="5"/>
  <c r="P882" i="5"/>
  <c r="AZ881" i="5"/>
  <c r="AI881" i="5"/>
  <c r="AF881" i="5"/>
  <c r="AE881" i="5"/>
  <c r="AD881" i="5"/>
  <c r="AC881" i="5"/>
  <c r="P881" i="5"/>
  <c r="AZ880" i="5"/>
  <c r="AI880" i="5"/>
  <c r="AF880" i="5"/>
  <c r="AE880" i="5"/>
  <c r="AD880" i="5"/>
  <c r="AC880" i="5"/>
  <c r="P880" i="5"/>
  <c r="AZ879" i="5"/>
  <c r="AI879" i="5"/>
  <c r="AF879" i="5"/>
  <c r="AE879" i="5"/>
  <c r="AD879" i="5"/>
  <c r="AC879" i="5"/>
  <c r="P879" i="5"/>
  <c r="AZ878" i="5"/>
  <c r="AI878" i="5"/>
  <c r="AF878" i="5"/>
  <c r="AE878" i="5"/>
  <c r="AD878" i="5"/>
  <c r="AC878" i="5"/>
  <c r="P878" i="5"/>
  <c r="AZ877" i="5"/>
  <c r="AI877" i="5"/>
  <c r="AF877" i="5"/>
  <c r="AE877" i="5"/>
  <c r="AD877" i="5"/>
  <c r="AC877" i="5"/>
  <c r="P877" i="5"/>
  <c r="AZ876" i="5"/>
  <c r="AI876" i="5"/>
  <c r="AF876" i="5"/>
  <c r="AE876" i="5"/>
  <c r="AD876" i="5"/>
  <c r="AC876" i="5"/>
  <c r="P876" i="5"/>
  <c r="AZ875" i="5"/>
  <c r="AI875" i="5"/>
  <c r="AF875" i="5"/>
  <c r="AE875" i="5"/>
  <c r="AD875" i="5"/>
  <c r="AC875" i="5"/>
  <c r="P875" i="5"/>
  <c r="AZ874" i="5"/>
  <c r="AI874" i="5"/>
  <c r="AF874" i="5"/>
  <c r="AE874" i="5"/>
  <c r="AD874" i="5"/>
  <c r="AC874" i="5"/>
  <c r="P874" i="5"/>
  <c r="AZ873" i="5"/>
  <c r="AI873" i="5"/>
  <c r="AF873" i="5"/>
  <c r="AE873" i="5"/>
  <c r="AD873" i="5"/>
  <c r="AC873" i="5"/>
  <c r="P873" i="5"/>
  <c r="AZ872" i="5"/>
  <c r="AI872" i="5"/>
  <c r="AF872" i="5"/>
  <c r="AE872" i="5"/>
  <c r="AD872" i="5"/>
  <c r="AC872" i="5"/>
  <c r="P872" i="5"/>
  <c r="AZ871" i="5"/>
  <c r="AI871" i="5"/>
  <c r="AF871" i="5"/>
  <c r="AE871" i="5"/>
  <c r="AD871" i="5"/>
  <c r="AC871" i="5"/>
  <c r="P871" i="5"/>
  <c r="AZ870" i="5"/>
  <c r="AI870" i="5"/>
  <c r="AF870" i="5"/>
  <c r="AE870" i="5"/>
  <c r="AD870" i="5"/>
  <c r="AC870" i="5"/>
  <c r="P870" i="5"/>
  <c r="AZ869" i="5"/>
  <c r="AI869" i="5"/>
  <c r="AF869" i="5"/>
  <c r="AE869" i="5"/>
  <c r="AD869" i="5"/>
  <c r="AC869" i="5"/>
  <c r="P869" i="5"/>
  <c r="AZ868" i="5"/>
  <c r="AI868" i="5"/>
  <c r="AF868" i="5"/>
  <c r="AE868" i="5"/>
  <c r="AD868" i="5"/>
  <c r="AC868" i="5"/>
  <c r="P868" i="5"/>
  <c r="AZ867" i="5"/>
  <c r="AI867" i="5"/>
  <c r="AF867" i="5"/>
  <c r="AE867" i="5"/>
  <c r="AD867" i="5"/>
  <c r="AC867" i="5"/>
  <c r="P867" i="5"/>
  <c r="AZ866" i="5"/>
  <c r="AI866" i="5"/>
  <c r="AF866" i="5"/>
  <c r="AE866" i="5"/>
  <c r="AD866" i="5"/>
  <c r="AC866" i="5"/>
  <c r="P866" i="5"/>
  <c r="AZ865" i="5"/>
  <c r="AI865" i="5"/>
  <c r="AF865" i="5"/>
  <c r="AE865" i="5"/>
  <c r="AD865" i="5"/>
  <c r="AC865" i="5"/>
  <c r="P865" i="5"/>
  <c r="AZ864" i="5"/>
  <c r="AI864" i="5"/>
  <c r="AF864" i="5"/>
  <c r="AE864" i="5"/>
  <c r="AD864" i="5"/>
  <c r="AC864" i="5"/>
  <c r="P864" i="5"/>
  <c r="AZ863" i="5"/>
  <c r="AI863" i="5"/>
  <c r="AF863" i="5"/>
  <c r="AE863" i="5"/>
  <c r="AD863" i="5"/>
  <c r="AC863" i="5"/>
  <c r="P863" i="5"/>
  <c r="AZ862" i="5"/>
  <c r="AI862" i="5"/>
  <c r="AF862" i="5"/>
  <c r="AE862" i="5"/>
  <c r="AD862" i="5"/>
  <c r="AC862" i="5"/>
  <c r="P862" i="5"/>
  <c r="AZ861" i="5"/>
  <c r="AI861" i="5"/>
  <c r="AF861" i="5"/>
  <c r="AE861" i="5"/>
  <c r="AD861" i="5"/>
  <c r="AC861" i="5"/>
  <c r="P861" i="5"/>
  <c r="AZ860" i="5"/>
  <c r="AI860" i="5"/>
  <c r="AF860" i="5"/>
  <c r="AE860" i="5"/>
  <c r="AD860" i="5"/>
  <c r="AC860" i="5"/>
  <c r="P860" i="5"/>
  <c r="AZ859" i="5"/>
  <c r="AI859" i="5"/>
  <c r="AF859" i="5"/>
  <c r="AE859" i="5"/>
  <c r="AD859" i="5"/>
  <c r="AC859" i="5"/>
  <c r="P859" i="5"/>
  <c r="AZ858" i="5"/>
  <c r="AI858" i="5"/>
  <c r="AF858" i="5"/>
  <c r="AE858" i="5"/>
  <c r="AD858" i="5"/>
  <c r="AC858" i="5"/>
  <c r="P858" i="5"/>
  <c r="AZ857" i="5"/>
  <c r="AI857" i="5"/>
  <c r="AF857" i="5"/>
  <c r="AE857" i="5"/>
  <c r="AD857" i="5"/>
  <c r="AC857" i="5"/>
  <c r="P857" i="5"/>
  <c r="AZ856" i="5"/>
  <c r="AI856" i="5"/>
  <c r="AF856" i="5"/>
  <c r="AE856" i="5"/>
  <c r="AD856" i="5"/>
  <c r="AC856" i="5"/>
  <c r="P856" i="5"/>
  <c r="AZ855" i="5"/>
  <c r="AI855" i="5"/>
  <c r="AF855" i="5"/>
  <c r="AE855" i="5"/>
  <c r="AD855" i="5"/>
  <c r="AC855" i="5"/>
  <c r="P855" i="5"/>
  <c r="AZ854" i="5"/>
  <c r="AI854" i="5"/>
  <c r="AF854" i="5"/>
  <c r="AE854" i="5"/>
  <c r="AD854" i="5"/>
  <c r="AC854" i="5"/>
  <c r="P854" i="5"/>
  <c r="AZ853" i="5"/>
  <c r="AI853" i="5"/>
  <c r="AF853" i="5"/>
  <c r="AE853" i="5"/>
  <c r="AD853" i="5"/>
  <c r="AC853" i="5"/>
  <c r="P853" i="5"/>
  <c r="AZ852" i="5"/>
  <c r="AI852" i="5"/>
  <c r="AF852" i="5"/>
  <c r="AE852" i="5"/>
  <c r="AD852" i="5"/>
  <c r="AC852" i="5"/>
  <c r="P852" i="5"/>
  <c r="AZ851" i="5"/>
  <c r="AI851" i="5"/>
  <c r="AF851" i="5"/>
  <c r="AE851" i="5"/>
  <c r="AD851" i="5"/>
  <c r="AC851" i="5"/>
  <c r="P851" i="5"/>
  <c r="AZ850" i="5"/>
  <c r="AI850" i="5"/>
  <c r="AF850" i="5"/>
  <c r="AE850" i="5"/>
  <c r="AD850" i="5"/>
  <c r="AC850" i="5"/>
  <c r="P850" i="5"/>
  <c r="AZ849" i="5"/>
  <c r="AI849" i="5"/>
  <c r="AF849" i="5"/>
  <c r="AE849" i="5"/>
  <c r="AD849" i="5"/>
  <c r="AC849" i="5"/>
  <c r="P849" i="5"/>
  <c r="AZ848" i="5"/>
  <c r="AI848" i="5"/>
  <c r="AF848" i="5"/>
  <c r="AE848" i="5"/>
  <c r="AD848" i="5"/>
  <c r="AC848" i="5"/>
  <c r="P848" i="5"/>
  <c r="AZ847" i="5"/>
  <c r="AI847" i="5"/>
  <c r="AF847" i="5"/>
  <c r="AE847" i="5"/>
  <c r="AD847" i="5"/>
  <c r="AC847" i="5"/>
  <c r="P847" i="5"/>
  <c r="AZ846" i="5"/>
  <c r="AI846" i="5"/>
  <c r="AF846" i="5"/>
  <c r="AE846" i="5"/>
  <c r="AD846" i="5"/>
  <c r="AC846" i="5"/>
  <c r="P846" i="5"/>
  <c r="AZ845" i="5"/>
  <c r="AI845" i="5"/>
  <c r="AF845" i="5"/>
  <c r="AE845" i="5"/>
  <c r="AD845" i="5"/>
  <c r="AC845" i="5"/>
  <c r="P845" i="5"/>
  <c r="AZ844" i="5"/>
  <c r="AI844" i="5"/>
  <c r="AF844" i="5"/>
  <c r="AE844" i="5"/>
  <c r="AD844" i="5"/>
  <c r="AC844" i="5"/>
  <c r="P844" i="5"/>
  <c r="AZ843" i="5"/>
  <c r="AI843" i="5"/>
  <c r="AF843" i="5"/>
  <c r="AE843" i="5"/>
  <c r="AD843" i="5"/>
  <c r="AC843" i="5"/>
  <c r="P843" i="5"/>
  <c r="AZ842" i="5"/>
  <c r="AI842" i="5"/>
  <c r="AF842" i="5"/>
  <c r="AE842" i="5"/>
  <c r="AD842" i="5"/>
  <c r="AC842" i="5"/>
  <c r="P842" i="5"/>
  <c r="AZ841" i="5"/>
  <c r="AI841" i="5"/>
  <c r="AF841" i="5"/>
  <c r="AE841" i="5"/>
  <c r="AD841" i="5"/>
  <c r="AC841" i="5"/>
  <c r="P841" i="5"/>
  <c r="AZ840" i="5"/>
  <c r="AI840" i="5"/>
  <c r="AF840" i="5"/>
  <c r="AE840" i="5"/>
  <c r="AD840" i="5"/>
  <c r="AC840" i="5"/>
  <c r="P840" i="5"/>
  <c r="AZ839" i="5"/>
  <c r="AI839" i="5"/>
  <c r="AF839" i="5"/>
  <c r="AE839" i="5"/>
  <c r="AD839" i="5"/>
  <c r="AC839" i="5"/>
  <c r="P839" i="5"/>
  <c r="AZ838" i="5"/>
  <c r="AI838" i="5"/>
  <c r="AF838" i="5"/>
  <c r="AE838" i="5"/>
  <c r="AD838" i="5"/>
  <c r="AC838" i="5"/>
  <c r="P838" i="5"/>
  <c r="AZ837" i="5"/>
  <c r="AI837" i="5"/>
  <c r="AF837" i="5"/>
  <c r="AE837" i="5"/>
  <c r="AD837" i="5"/>
  <c r="AC837" i="5"/>
  <c r="P837" i="5"/>
  <c r="AZ836" i="5"/>
  <c r="AI836" i="5"/>
  <c r="AF836" i="5"/>
  <c r="AE836" i="5"/>
  <c r="AD836" i="5"/>
  <c r="AC836" i="5"/>
  <c r="P836" i="5"/>
  <c r="AZ835" i="5"/>
  <c r="AI835" i="5"/>
  <c r="AF835" i="5"/>
  <c r="AE835" i="5"/>
  <c r="AD835" i="5"/>
  <c r="AC835" i="5"/>
  <c r="P835" i="5"/>
  <c r="AZ834" i="5"/>
  <c r="AI834" i="5"/>
  <c r="AF834" i="5"/>
  <c r="AE834" i="5"/>
  <c r="AD834" i="5"/>
  <c r="AC834" i="5"/>
  <c r="P834" i="5"/>
  <c r="AZ833" i="5"/>
  <c r="AI833" i="5"/>
  <c r="AF833" i="5"/>
  <c r="AE833" i="5"/>
  <c r="AD833" i="5"/>
  <c r="AC833" i="5"/>
  <c r="P833" i="5"/>
  <c r="AZ832" i="5"/>
  <c r="AI832" i="5"/>
  <c r="AF832" i="5"/>
  <c r="AE832" i="5"/>
  <c r="AD832" i="5"/>
  <c r="AC832" i="5"/>
  <c r="P832" i="5"/>
  <c r="AZ831" i="5"/>
  <c r="AI831" i="5"/>
  <c r="AF831" i="5"/>
  <c r="AE831" i="5"/>
  <c r="AD831" i="5"/>
  <c r="AC831" i="5"/>
  <c r="P831" i="5"/>
  <c r="AZ830" i="5"/>
  <c r="AI830" i="5"/>
  <c r="AF830" i="5"/>
  <c r="AE830" i="5"/>
  <c r="AD830" i="5"/>
  <c r="AC830" i="5"/>
  <c r="P830" i="5"/>
  <c r="AZ829" i="5"/>
  <c r="AI829" i="5"/>
  <c r="AF829" i="5"/>
  <c r="AE829" i="5"/>
  <c r="AD829" i="5"/>
  <c r="AC829" i="5"/>
  <c r="P829" i="5"/>
  <c r="AZ828" i="5"/>
  <c r="AI828" i="5"/>
  <c r="AF828" i="5"/>
  <c r="AE828" i="5"/>
  <c r="AD828" i="5"/>
  <c r="AC828" i="5"/>
  <c r="P828" i="5"/>
  <c r="AZ827" i="5"/>
  <c r="AI827" i="5"/>
  <c r="AF827" i="5"/>
  <c r="AE827" i="5"/>
  <c r="AD827" i="5"/>
  <c r="AC827" i="5"/>
  <c r="P827" i="5"/>
  <c r="AZ826" i="5"/>
  <c r="AI826" i="5"/>
  <c r="AF826" i="5"/>
  <c r="AE826" i="5"/>
  <c r="AD826" i="5"/>
  <c r="AC826" i="5"/>
  <c r="P826" i="5"/>
  <c r="AZ825" i="5"/>
  <c r="AI825" i="5"/>
  <c r="AF825" i="5"/>
  <c r="AE825" i="5"/>
  <c r="AD825" i="5"/>
  <c r="AC825" i="5"/>
  <c r="P825" i="5"/>
  <c r="AZ824" i="5"/>
  <c r="AI824" i="5"/>
  <c r="AF824" i="5"/>
  <c r="AE824" i="5"/>
  <c r="AD824" i="5"/>
  <c r="AC824" i="5"/>
  <c r="P824" i="5"/>
  <c r="AZ823" i="5"/>
  <c r="AI823" i="5"/>
  <c r="AF823" i="5"/>
  <c r="AE823" i="5"/>
  <c r="AD823" i="5"/>
  <c r="AC823" i="5"/>
  <c r="P823" i="5"/>
  <c r="AZ822" i="5"/>
  <c r="AI822" i="5"/>
  <c r="AF822" i="5"/>
  <c r="AE822" i="5"/>
  <c r="AD822" i="5"/>
  <c r="AC822" i="5"/>
  <c r="P822" i="5"/>
  <c r="AZ821" i="5"/>
  <c r="AI821" i="5"/>
  <c r="AF821" i="5"/>
  <c r="AE821" i="5"/>
  <c r="AD821" i="5"/>
  <c r="AC821" i="5"/>
  <c r="P821" i="5"/>
  <c r="AZ820" i="5"/>
  <c r="AI820" i="5"/>
  <c r="AF820" i="5"/>
  <c r="AE820" i="5"/>
  <c r="AD820" i="5"/>
  <c r="AC820" i="5"/>
  <c r="P820" i="5"/>
  <c r="AZ819" i="5"/>
  <c r="AI819" i="5"/>
  <c r="AF819" i="5"/>
  <c r="AE819" i="5"/>
  <c r="AD819" i="5"/>
  <c r="AC819" i="5"/>
  <c r="P819" i="5"/>
  <c r="AZ818" i="5"/>
  <c r="AI818" i="5"/>
  <c r="AF818" i="5"/>
  <c r="AE818" i="5"/>
  <c r="AD818" i="5"/>
  <c r="AC818" i="5"/>
  <c r="P818" i="5"/>
  <c r="AZ817" i="5"/>
  <c r="AI817" i="5"/>
  <c r="AF817" i="5"/>
  <c r="AE817" i="5"/>
  <c r="AD817" i="5"/>
  <c r="AC817" i="5"/>
  <c r="P817" i="5"/>
  <c r="AZ816" i="5"/>
  <c r="AI816" i="5"/>
  <c r="AF816" i="5"/>
  <c r="AE816" i="5"/>
  <c r="AD816" i="5"/>
  <c r="AC816" i="5"/>
  <c r="P816" i="5"/>
  <c r="AZ815" i="5"/>
  <c r="AI815" i="5"/>
  <c r="AF815" i="5"/>
  <c r="AE815" i="5"/>
  <c r="AD815" i="5"/>
  <c r="AC815" i="5"/>
  <c r="P815" i="5"/>
  <c r="AZ814" i="5"/>
  <c r="AI814" i="5"/>
  <c r="AF814" i="5"/>
  <c r="AE814" i="5"/>
  <c r="AD814" i="5"/>
  <c r="AC814" i="5"/>
  <c r="P814" i="5"/>
  <c r="AZ813" i="5"/>
  <c r="AI813" i="5"/>
  <c r="AF813" i="5"/>
  <c r="AE813" i="5"/>
  <c r="AD813" i="5"/>
  <c r="AC813" i="5"/>
  <c r="P813" i="5"/>
  <c r="AZ812" i="5"/>
  <c r="AI812" i="5"/>
  <c r="AF812" i="5"/>
  <c r="AE812" i="5"/>
  <c r="AD812" i="5"/>
  <c r="AC812" i="5"/>
  <c r="P812" i="5"/>
  <c r="AZ811" i="5"/>
  <c r="AI811" i="5"/>
  <c r="AF811" i="5"/>
  <c r="AE811" i="5"/>
  <c r="AD811" i="5"/>
  <c r="AC811" i="5"/>
  <c r="P811" i="5"/>
  <c r="AZ810" i="5"/>
  <c r="AI810" i="5"/>
  <c r="AF810" i="5"/>
  <c r="AE810" i="5"/>
  <c r="AD810" i="5"/>
  <c r="AC810" i="5"/>
  <c r="P810" i="5"/>
  <c r="AZ809" i="5"/>
  <c r="AI809" i="5"/>
  <c r="AF809" i="5"/>
  <c r="AE809" i="5"/>
  <c r="AD809" i="5"/>
  <c r="AC809" i="5"/>
  <c r="P809" i="5"/>
  <c r="AZ808" i="5"/>
  <c r="AI808" i="5"/>
  <c r="AF808" i="5"/>
  <c r="AE808" i="5"/>
  <c r="AD808" i="5"/>
  <c r="AC808" i="5"/>
  <c r="P808" i="5"/>
  <c r="AZ807" i="5"/>
  <c r="AI807" i="5"/>
  <c r="AF807" i="5"/>
  <c r="AE807" i="5"/>
  <c r="AD807" i="5"/>
  <c r="AC807" i="5"/>
  <c r="P807" i="5"/>
  <c r="AZ806" i="5"/>
  <c r="AI806" i="5"/>
  <c r="AF806" i="5"/>
  <c r="AE806" i="5"/>
  <c r="AD806" i="5"/>
  <c r="AC806" i="5"/>
  <c r="P806" i="5"/>
  <c r="AZ805" i="5"/>
  <c r="AI805" i="5"/>
  <c r="AF805" i="5"/>
  <c r="AE805" i="5"/>
  <c r="AD805" i="5"/>
  <c r="AC805" i="5"/>
  <c r="P805" i="5"/>
  <c r="AZ804" i="5"/>
  <c r="AI804" i="5"/>
  <c r="AF804" i="5"/>
  <c r="AE804" i="5"/>
  <c r="AD804" i="5"/>
  <c r="AC804" i="5"/>
  <c r="P804" i="5"/>
  <c r="AZ803" i="5"/>
  <c r="AI803" i="5"/>
  <c r="AF803" i="5"/>
  <c r="AE803" i="5"/>
  <c r="AD803" i="5"/>
  <c r="AC803" i="5"/>
  <c r="P803" i="5"/>
  <c r="AZ802" i="5"/>
  <c r="AI802" i="5"/>
  <c r="AZ801" i="5"/>
  <c r="AI801" i="5"/>
  <c r="AF801" i="5"/>
  <c r="AE801" i="5"/>
  <c r="AD801" i="5"/>
  <c r="AC801" i="5"/>
  <c r="P801" i="5"/>
  <c r="AZ800" i="5"/>
  <c r="AI800" i="5"/>
  <c r="AF800" i="5"/>
  <c r="AE800" i="5"/>
  <c r="AD800" i="5"/>
  <c r="AC800" i="5"/>
  <c r="P800" i="5"/>
  <c r="AZ799" i="5"/>
  <c r="AI799" i="5"/>
  <c r="AF799" i="5"/>
  <c r="AE799" i="5"/>
  <c r="AD799" i="5"/>
  <c r="AC799" i="5"/>
  <c r="P799" i="5"/>
  <c r="AZ798" i="5"/>
  <c r="AI798" i="5"/>
  <c r="AF798" i="5"/>
  <c r="AE798" i="5"/>
  <c r="AD798" i="5"/>
  <c r="AC798" i="5"/>
  <c r="P798" i="5"/>
  <c r="AZ797" i="5"/>
  <c r="AI797" i="5"/>
  <c r="AF797" i="5"/>
  <c r="AE797" i="5"/>
  <c r="AD797" i="5"/>
  <c r="AC797" i="5"/>
  <c r="P797" i="5"/>
  <c r="AZ796" i="5"/>
  <c r="AI796" i="5"/>
  <c r="AZ795" i="5"/>
  <c r="AI795" i="5"/>
  <c r="AF795" i="5"/>
  <c r="AE795" i="5"/>
  <c r="AD795" i="5"/>
  <c r="AC795" i="5"/>
  <c r="P795" i="5"/>
  <c r="AZ794" i="5"/>
  <c r="AI794" i="5"/>
  <c r="AF794" i="5"/>
  <c r="AE794" i="5"/>
  <c r="AD794" i="5"/>
  <c r="AC794" i="5"/>
  <c r="P794" i="5"/>
  <c r="AZ793" i="5"/>
  <c r="AI793" i="5"/>
  <c r="AF793" i="5"/>
  <c r="AE793" i="5"/>
  <c r="AD793" i="5"/>
  <c r="AC793" i="5"/>
  <c r="P793" i="5"/>
  <c r="AZ792" i="5"/>
  <c r="AI792" i="5"/>
  <c r="AF792" i="5"/>
  <c r="AE792" i="5"/>
  <c r="AD792" i="5"/>
  <c r="AC792" i="5"/>
  <c r="P792" i="5"/>
  <c r="AZ791" i="5"/>
  <c r="AI791" i="5"/>
  <c r="AF791" i="5"/>
  <c r="AE791" i="5"/>
  <c r="AD791" i="5"/>
  <c r="AC791" i="5"/>
  <c r="P791" i="5"/>
  <c r="AZ790" i="5"/>
  <c r="AI790" i="5"/>
  <c r="AF790" i="5"/>
  <c r="AE790" i="5"/>
  <c r="AD790" i="5"/>
  <c r="AC790" i="5"/>
  <c r="P790" i="5"/>
  <c r="AZ789" i="5"/>
  <c r="AI789" i="5"/>
  <c r="T789" i="5"/>
  <c r="AZ788" i="5"/>
  <c r="AI788" i="5"/>
  <c r="T788" i="5"/>
  <c r="AZ787" i="5"/>
  <c r="AI787" i="5"/>
  <c r="T787" i="5"/>
  <c r="AZ786" i="5"/>
  <c r="AI786" i="5"/>
  <c r="T786" i="5"/>
  <c r="AZ785" i="5"/>
  <c r="AI785" i="5"/>
  <c r="T785" i="5"/>
  <c r="AZ784" i="5"/>
  <c r="AI784" i="5"/>
  <c r="T784" i="5"/>
  <c r="AZ783" i="5"/>
  <c r="AI783" i="5"/>
  <c r="T783" i="5"/>
  <c r="AZ782" i="5"/>
  <c r="AI782" i="5"/>
  <c r="T782" i="5"/>
  <c r="AZ781" i="5"/>
  <c r="AI781" i="5"/>
  <c r="T781" i="5"/>
  <c r="AZ780" i="5"/>
  <c r="AI780" i="5"/>
  <c r="T780" i="5"/>
  <c r="AZ779" i="5"/>
  <c r="AI779" i="5"/>
  <c r="T779" i="5"/>
  <c r="AZ778" i="5"/>
  <c r="AI778" i="5"/>
  <c r="T778" i="5"/>
  <c r="AZ777" i="5"/>
  <c r="AI777" i="5"/>
  <c r="T777" i="5"/>
  <c r="AZ776" i="5"/>
  <c r="AI776" i="5"/>
  <c r="T776" i="5"/>
  <c r="AZ775" i="5"/>
  <c r="AI775" i="5"/>
  <c r="T775" i="5"/>
  <c r="AZ774" i="5"/>
  <c r="AI774" i="5"/>
  <c r="T774" i="5"/>
  <c r="AZ773" i="5"/>
  <c r="AI773" i="5"/>
  <c r="T773" i="5"/>
  <c r="AZ772" i="5"/>
  <c r="AI772" i="5"/>
  <c r="T772" i="5"/>
  <c r="AZ771" i="5"/>
  <c r="AI771" i="5"/>
  <c r="T771" i="5"/>
  <c r="AZ770" i="5"/>
  <c r="AI770" i="5"/>
  <c r="T770" i="5"/>
  <c r="AZ769" i="5"/>
  <c r="AI769" i="5"/>
  <c r="T769" i="5"/>
  <c r="AZ768" i="5"/>
  <c r="AI768" i="5"/>
  <c r="T768" i="5"/>
  <c r="AZ767" i="5"/>
  <c r="AI767" i="5"/>
  <c r="T767" i="5"/>
  <c r="AZ766" i="5"/>
  <c r="AI766" i="5"/>
  <c r="T766" i="5"/>
  <c r="AZ765" i="5"/>
  <c r="AI765" i="5"/>
  <c r="T765" i="5"/>
  <c r="AZ764" i="5"/>
  <c r="AI764" i="5"/>
  <c r="T764" i="5"/>
  <c r="AZ763" i="5"/>
  <c r="AI763" i="5"/>
  <c r="T763" i="5"/>
  <c r="AZ762" i="5"/>
  <c r="AI762" i="5"/>
  <c r="T762" i="5"/>
  <c r="AZ761" i="5"/>
  <c r="AI761" i="5"/>
  <c r="T761" i="5"/>
  <c r="AZ760" i="5"/>
  <c r="AI760" i="5"/>
  <c r="T760" i="5"/>
  <c r="AZ759" i="5"/>
  <c r="AI759" i="5"/>
  <c r="T759" i="5"/>
  <c r="AZ758" i="5"/>
  <c r="AI758" i="5"/>
  <c r="T758" i="5"/>
  <c r="AZ757" i="5"/>
  <c r="AI757" i="5"/>
  <c r="T757" i="5"/>
  <c r="AZ756" i="5"/>
  <c r="AI756" i="5"/>
  <c r="T756" i="5"/>
  <c r="AZ755" i="5"/>
  <c r="AI755" i="5"/>
  <c r="T755" i="5"/>
  <c r="AZ754" i="5"/>
  <c r="AI754" i="5"/>
  <c r="T754" i="5"/>
  <c r="AZ753" i="5"/>
  <c r="AI753" i="5"/>
  <c r="T753" i="5"/>
  <c r="AZ752" i="5"/>
  <c r="AI752" i="5"/>
  <c r="T752" i="5"/>
  <c r="AZ751" i="5"/>
  <c r="AI751" i="5"/>
  <c r="T751" i="5"/>
  <c r="AZ750" i="5"/>
  <c r="AI750" i="5"/>
  <c r="T750" i="5"/>
  <c r="AZ749" i="5"/>
  <c r="AI749" i="5"/>
  <c r="T749" i="5"/>
  <c r="AZ748" i="5"/>
  <c r="AI748" i="5"/>
  <c r="T748" i="5"/>
  <c r="AZ747" i="5"/>
  <c r="AI747" i="5"/>
  <c r="T747" i="5"/>
  <c r="AZ746" i="5"/>
  <c r="AI746" i="5"/>
  <c r="T746" i="5"/>
  <c r="AZ745" i="5"/>
  <c r="AI745" i="5"/>
  <c r="T745" i="5"/>
  <c r="AZ744" i="5"/>
  <c r="AI744" i="5"/>
  <c r="AZ743" i="5"/>
  <c r="AI743" i="5"/>
  <c r="T743" i="5"/>
  <c r="AZ742" i="5"/>
  <c r="AI742" i="5"/>
  <c r="T742" i="5"/>
  <c r="AZ741" i="5"/>
  <c r="AI741" i="5"/>
  <c r="T741" i="5"/>
  <c r="AZ740" i="5"/>
  <c r="AI740" i="5"/>
  <c r="T740" i="5"/>
  <c r="AZ739" i="5"/>
  <c r="AI739" i="5"/>
  <c r="T739" i="5"/>
  <c r="AZ738" i="5"/>
  <c r="AI738" i="5"/>
  <c r="T738" i="5"/>
  <c r="AZ737" i="5"/>
  <c r="AI737" i="5"/>
  <c r="T737" i="5"/>
  <c r="AZ736" i="5"/>
  <c r="AI736" i="5"/>
  <c r="T736" i="5"/>
  <c r="AZ735" i="5"/>
  <c r="AI735" i="5"/>
  <c r="T735" i="5"/>
  <c r="AZ734" i="5"/>
  <c r="AI734" i="5"/>
  <c r="T734" i="5"/>
  <c r="AZ733" i="5"/>
  <c r="AI733" i="5"/>
  <c r="T733" i="5"/>
  <c r="AZ732" i="5"/>
  <c r="AI732" i="5"/>
  <c r="T732" i="5"/>
  <c r="AZ731" i="5"/>
  <c r="AI731" i="5"/>
  <c r="T731" i="5"/>
  <c r="AZ730" i="5"/>
  <c r="AI730" i="5"/>
  <c r="T730" i="5"/>
  <c r="AZ729" i="5"/>
  <c r="AI729" i="5"/>
  <c r="T729" i="5"/>
  <c r="AZ728" i="5"/>
  <c r="AI728" i="5"/>
  <c r="T728" i="5"/>
  <c r="AZ727" i="5"/>
  <c r="AI727" i="5"/>
  <c r="T727" i="5"/>
  <c r="AZ726" i="5"/>
  <c r="AI726" i="5"/>
  <c r="T726" i="5"/>
  <c r="AZ725" i="5"/>
  <c r="AI725" i="5"/>
  <c r="T725" i="5"/>
  <c r="AZ724" i="5"/>
  <c r="AI724" i="5"/>
  <c r="T724" i="5"/>
  <c r="AZ723" i="5"/>
  <c r="AI723" i="5"/>
  <c r="T723" i="5"/>
  <c r="AZ722" i="5"/>
  <c r="AI722" i="5"/>
  <c r="T722" i="5"/>
  <c r="AZ721" i="5"/>
  <c r="AI721" i="5"/>
  <c r="T721" i="5"/>
  <c r="AZ720" i="5"/>
  <c r="AI720" i="5"/>
  <c r="T720" i="5"/>
  <c r="AZ719" i="5"/>
  <c r="AI719" i="5"/>
  <c r="T719" i="5"/>
  <c r="AZ718" i="5"/>
  <c r="AI718" i="5"/>
  <c r="T718" i="5"/>
  <c r="AZ717" i="5"/>
  <c r="AI717" i="5"/>
  <c r="T717" i="5"/>
  <c r="AZ716" i="5"/>
  <c r="AI716" i="5"/>
  <c r="T716" i="5"/>
  <c r="AZ715" i="5"/>
  <c r="AI715" i="5"/>
  <c r="T715" i="5"/>
  <c r="AZ714" i="5"/>
  <c r="AI714" i="5"/>
  <c r="T714" i="5"/>
  <c r="AZ713" i="5"/>
  <c r="AI713" i="5"/>
  <c r="T713" i="5"/>
  <c r="AZ712" i="5"/>
  <c r="AI712" i="5"/>
  <c r="T712" i="5"/>
  <c r="AZ711" i="5"/>
  <c r="AI711" i="5"/>
  <c r="T711" i="5"/>
  <c r="AZ710" i="5"/>
  <c r="AI710" i="5"/>
  <c r="T710" i="5"/>
  <c r="AZ709" i="5"/>
  <c r="AI709" i="5"/>
  <c r="T709" i="5"/>
  <c r="G709" i="5"/>
  <c r="AZ708" i="5"/>
  <c r="AI708" i="5"/>
  <c r="T708" i="5"/>
  <c r="G708" i="5"/>
  <c r="AZ707" i="5"/>
  <c r="AI707" i="5"/>
  <c r="T707" i="5"/>
  <c r="G707" i="5"/>
  <c r="AZ706" i="5"/>
  <c r="AI706" i="5"/>
  <c r="T706" i="5"/>
  <c r="G706" i="5"/>
  <c r="AZ705" i="5"/>
  <c r="AI705" i="5"/>
  <c r="T705" i="5"/>
  <c r="AZ704" i="5"/>
  <c r="AI704" i="5"/>
  <c r="T704" i="5"/>
  <c r="AZ703" i="5"/>
  <c r="AI703" i="5"/>
  <c r="T703" i="5"/>
  <c r="AZ702" i="5"/>
  <c r="AI702" i="5"/>
  <c r="T702" i="5"/>
  <c r="AZ701" i="5"/>
  <c r="AI701" i="5"/>
  <c r="T701" i="5"/>
  <c r="AZ700" i="5"/>
  <c r="AI700" i="5"/>
  <c r="T700" i="5"/>
  <c r="AZ699" i="5"/>
  <c r="AI699" i="5"/>
  <c r="T699" i="5"/>
  <c r="AZ698" i="5"/>
  <c r="AI698" i="5"/>
  <c r="T698" i="5"/>
  <c r="AI697" i="5"/>
  <c r="T697" i="5"/>
  <c r="AI696" i="5"/>
  <c r="T696" i="5"/>
  <c r="AI695" i="5"/>
  <c r="T695" i="5"/>
  <c r="AI694" i="5"/>
  <c r="AZ693" i="5"/>
  <c r="AI693" i="5"/>
  <c r="AF693" i="5"/>
  <c r="AE693" i="5"/>
  <c r="AD693" i="5"/>
  <c r="AC693" i="5"/>
  <c r="V693" i="5"/>
  <c r="U693" i="5"/>
  <c r="R693" i="5"/>
  <c r="P693" i="5"/>
  <c r="N693" i="5"/>
  <c r="G693" i="5"/>
  <c r="AZ692" i="5"/>
  <c r="AI692" i="5"/>
  <c r="AF692" i="5"/>
  <c r="AE692" i="5"/>
  <c r="AD692" i="5"/>
  <c r="AC692" i="5"/>
  <c r="V692" i="5"/>
  <c r="U692" i="5"/>
  <c r="R692" i="5"/>
  <c r="P692" i="5"/>
  <c r="N692" i="5" s="1"/>
  <c r="G692" i="5"/>
  <c r="AZ691" i="5"/>
  <c r="AI691" i="5"/>
  <c r="AF691" i="5"/>
  <c r="AE691" i="5"/>
  <c r="AD691" i="5"/>
  <c r="AC691" i="5"/>
  <c r="V691" i="5"/>
  <c r="U691" i="5"/>
  <c r="R691" i="5"/>
  <c r="P691" i="5"/>
  <c r="N691" i="5" s="1"/>
  <c r="G691" i="5"/>
  <c r="AZ690" i="5"/>
  <c r="AI690" i="5"/>
  <c r="AF690" i="5"/>
  <c r="AE690" i="5"/>
  <c r="AD690" i="5"/>
  <c r="AC690" i="5"/>
  <c r="V690" i="5"/>
  <c r="U690" i="5"/>
  <c r="R690" i="5"/>
  <c r="P690" i="5"/>
  <c r="N690" i="5" s="1"/>
  <c r="G690" i="5"/>
  <c r="AZ689" i="5"/>
  <c r="AI689" i="5"/>
  <c r="AF689" i="5"/>
  <c r="AE689" i="5"/>
  <c r="AD689" i="5"/>
  <c r="AC689" i="5"/>
  <c r="V689" i="5"/>
  <c r="U689" i="5"/>
  <c r="R689" i="5"/>
  <c r="P689" i="5"/>
  <c r="N689" i="5" s="1"/>
  <c r="G689" i="5"/>
  <c r="AZ688" i="5"/>
  <c r="AI688" i="5"/>
  <c r="AF688" i="5"/>
  <c r="AE688" i="5"/>
  <c r="AD688" i="5"/>
  <c r="AC688" i="5"/>
  <c r="V688" i="5"/>
  <c r="U688" i="5"/>
  <c r="R688" i="5"/>
  <c r="P688" i="5"/>
  <c r="N688" i="5" s="1"/>
  <c r="G688" i="5"/>
  <c r="AZ687" i="5"/>
  <c r="AI687" i="5"/>
  <c r="AF687" i="5"/>
  <c r="AE687" i="5"/>
  <c r="AD687" i="5"/>
  <c r="AC687" i="5"/>
  <c r="V687" i="5"/>
  <c r="U687" i="5"/>
  <c r="R687" i="5"/>
  <c r="P687" i="5"/>
  <c r="N687" i="5" s="1"/>
  <c r="G687" i="5"/>
  <c r="AZ686" i="5"/>
  <c r="AI686" i="5"/>
  <c r="AF686" i="5"/>
  <c r="AE686" i="5"/>
  <c r="AD686" i="5"/>
  <c r="AC686" i="5"/>
  <c r="V686" i="5"/>
  <c r="U686" i="5"/>
  <c r="R686" i="5"/>
  <c r="P686" i="5"/>
  <c r="G686" i="5"/>
  <c r="AZ685" i="5"/>
  <c r="AI685" i="5"/>
  <c r="AF685" i="5"/>
  <c r="AE685" i="5"/>
  <c r="AD685" i="5"/>
  <c r="AC685" i="5"/>
  <c r="V685" i="5"/>
  <c r="U685" i="5"/>
  <c r="R685" i="5"/>
  <c r="P685" i="5"/>
  <c r="N685" i="5" s="1"/>
  <c r="G685" i="5"/>
  <c r="AZ684" i="5"/>
  <c r="AI684" i="5"/>
  <c r="AF684" i="5"/>
  <c r="AE684" i="5"/>
  <c r="AD684" i="5"/>
  <c r="AC684" i="5"/>
  <c r="V684" i="5"/>
  <c r="U684" i="5"/>
  <c r="R684" i="5"/>
  <c r="P684" i="5"/>
  <c r="N684" i="5"/>
  <c r="G684" i="5"/>
  <c r="AZ683" i="5"/>
  <c r="AI683" i="5"/>
  <c r="AF683" i="5"/>
  <c r="AE683" i="5"/>
  <c r="AD683" i="5"/>
  <c r="AC683" i="5"/>
  <c r="V683" i="5"/>
  <c r="U683" i="5"/>
  <c r="R683" i="5"/>
  <c r="P683" i="5"/>
  <c r="N683" i="5" s="1"/>
  <c r="G683" i="5"/>
  <c r="AZ682" i="5"/>
  <c r="AI682" i="5"/>
  <c r="AF682" i="5"/>
  <c r="AE682" i="5"/>
  <c r="AD682" i="5"/>
  <c r="AC682" i="5"/>
  <c r="V682" i="5"/>
  <c r="U682" i="5"/>
  <c r="R682" i="5"/>
  <c r="P682" i="5"/>
  <c r="N682" i="5" s="1"/>
  <c r="G682" i="5"/>
  <c r="AZ681" i="5"/>
  <c r="AI681" i="5"/>
  <c r="AF681" i="5"/>
  <c r="AE681" i="5"/>
  <c r="AD681" i="5"/>
  <c r="AC681" i="5"/>
  <c r="V681" i="5"/>
  <c r="U681" i="5"/>
  <c r="R681" i="5"/>
  <c r="P681" i="5"/>
  <c r="G681" i="5"/>
  <c r="AZ680" i="5"/>
  <c r="AI680" i="5"/>
  <c r="AF680" i="5"/>
  <c r="AE680" i="5"/>
  <c r="AD680" i="5"/>
  <c r="AC680" i="5"/>
  <c r="V680" i="5"/>
  <c r="U680" i="5"/>
  <c r="R680" i="5"/>
  <c r="P680" i="5"/>
  <c r="N680" i="5"/>
  <c r="G680" i="5"/>
  <c r="AZ679" i="5"/>
  <c r="AI679" i="5"/>
  <c r="AF679" i="5"/>
  <c r="AE679" i="5"/>
  <c r="AD679" i="5"/>
  <c r="AC679" i="5"/>
  <c r="V679" i="5"/>
  <c r="U679" i="5"/>
  <c r="R679" i="5"/>
  <c r="P679" i="5"/>
  <c r="N679" i="5" s="1"/>
  <c r="G679" i="5"/>
  <c r="AZ678" i="5"/>
  <c r="AI678" i="5"/>
  <c r="AF678" i="5"/>
  <c r="AE678" i="5"/>
  <c r="AD678" i="5"/>
  <c r="AC678" i="5"/>
  <c r="V678" i="5"/>
  <c r="U678" i="5"/>
  <c r="R678" i="5"/>
  <c r="P678" i="5"/>
  <c r="N678" i="5"/>
  <c r="G678" i="5"/>
  <c r="AZ677" i="5"/>
  <c r="AI677" i="5"/>
  <c r="AF677" i="5"/>
  <c r="AE677" i="5"/>
  <c r="AD677" i="5"/>
  <c r="AC677" i="5"/>
  <c r="V677" i="5"/>
  <c r="U677" i="5"/>
  <c r="R677" i="5"/>
  <c r="P677" i="5"/>
  <c r="N677" i="5" s="1"/>
  <c r="G677" i="5"/>
  <c r="AZ676" i="5"/>
  <c r="AI676" i="5"/>
  <c r="AF676" i="5"/>
  <c r="AE676" i="5"/>
  <c r="AD676" i="5"/>
  <c r="AC676" i="5"/>
  <c r="V676" i="5"/>
  <c r="U676" i="5"/>
  <c r="R676" i="5"/>
  <c r="P676" i="5"/>
  <c r="N676" i="5"/>
  <c r="G676" i="5"/>
  <c r="AZ675" i="5"/>
  <c r="AI675" i="5"/>
  <c r="AF675" i="5"/>
  <c r="AE675" i="5"/>
  <c r="AD675" i="5"/>
  <c r="AC675" i="5"/>
  <c r="V675" i="5"/>
  <c r="U675" i="5"/>
  <c r="R675" i="5"/>
  <c r="P675" i="5"/>
  <c r="N675" i="5" s="1"/>
  <c r="G675" i="5"/>
  <c r="AZ674" i="5"/>
  <c r="AI674" i="5"/>
  <c r="AF674" i="5"/>
  <c r="AE674" i="5"/>
  <c r="AD674" i="5"/>
  <c r="AC674" i="5"/>
  <c r="V674" i="5"/>
  <c r="U674" i="5"/>
  <c r="R674" i="5"/>
  <c r="P674" i="5"/>
  <c r="G674" i="5"/>
  <c r="AZ673" i="5"/>
  <c r="AI673" i="5"/>
  <c r="AF673" i="5"/>
  <c r="AE673" i="5"/>
  <c r="AD673" i="5"/>
  <c r="AC673" i="5"/>
  <c r="V673" i="5"/>
  <c r="U673" i="5"/>
  <c r="R673" i="5"/>
  <c r="P673" i="5"/>
  <c r="G673" i="5"/>
  <c r="AZ672" i="5"/>
  <c r="AI672" i="5"/>
  <c r="AF672" i="5"/>
  <c r="AE672" i="5"/>
  <c r="AD672" i="5"/>
  <c r="AC672" i="5"/>
  <c r="V672" i="5"/>
  <c r="U672" i="5"/>
  <c r="R672" i="5"/>
  <c r="P672" i="5"/>
  <c r="N672" i="5" s="1"/>
  <c r="G672" i="5"/>
  <c r="AZ671" i="5"/>
  <c r="AI671" i="5"/>
  <c r="AF671" i="5"/>
  <c r="AE671" i="5"/>
  <c r="AD671" i="5"/>
  <c r="AC671" i="5"/>
  <c r="V671" i="5"/>
  <c r="U671" i="5"/>
  <c r="R671" i="5"/>
  <c r="P671" i="5"/>
  <c r="N671" i="5" s="1"/>
  <c r="G671" i="5"/>
  <c r="AZ670" i="5"/>
  <c r="AI670" i="5"/>
  <c r="AF670" i="5"/>
  <c r="AE670" i="5"/>
  <c r="AD670" i="5"/>
  <c r="AC670" i="5"/>
  <c r="V670" i="5"/>
  <c r="U670" i="5"/>
  <c r="R670" i="5"/>
  <c r="P670" i="5"/>
  <c r="N670" i="5" s="1"/>
  <c r="G670" i="5"/>
  <c r="AZ669" i="5"/>
  <c r="AI669" i="5"/>
  <c r="AF669" i="5"/>
  <c r="AE669" i="5"/>
  <c r="AD669" i="5"/>
  <c r="AC669" i="5"/>
  <c r="V669" i="5"/>
  <c r="U669" i="5"/>
  <c r="R669" i="5"/>
  <c r="P669" i="5"/>
  <c r="N669" i="5" s="1"/>
  <c r="G669" i="5"/>
  <c r="AZ668" i="5"/>
  <c r="AI668" i="5"/>
  <c r="AF668" i="5"/>
  <c r="AE668" i="5"/>
  <c r="AD668" i="5"/>
  <c r="AC668" i="5"/>
  <c r="V668" i="5"/>
  <c r="U668" i="5"/>
  <c r="R668" i="5"/>
  <c r="P668" i="5"/>
  <c r="N668" i="5" s="1"/>
  <c r="G668" i="5"/>
  <c r="AZ667" i="5"/>
  <c r="AI667" i="5"/>
  <c r="AF667" i="5"/>
  <c r="AE667" i="5"/>
  <c r="AD667" i="5"/>
  <c r="AC667" i="5"/>
  <c r="V667" i="5"/>
  <c r="U667" i="5"/>
  <c r="R667" i="5"/>
  <c r="P667" i="5"/>
  <c r="N667" i="5" s="1"/>
  <c r="G667" i="5"/>
  <c r="AZ666" i="5"/>
  <c r="AI666" i="5"/>
  <c r="AF666" i="5"/>
  <c r="AE666" i="5"/>
  <c r="AD666" i="5"/>
  <c r="AC666" i="5"/>
  <c r="V666" i="5"/>
  <c r="U666" i="5"/>
  <c r="R666" i="5"/>
  <c r="P666" i="5"/>
  <c r="N666" i="5" s="1"/>
  <c r="G666" i="5"/>
  <c r="AZ665" i="5"/>
  <c r="AI665" i="5"/>
  <c r="R665" i="5"/>
  <c r="P665" i="5"/>
  <c r="G665" i="5"/>
  <c r="AZ664" i="5"/>
  <c r="AI664" i="5"/>
  <c r="AF664" i="5"/>
  <c r="AE664" i="5"/>
  <c r="AD664" i="5"/>
  <c r="AC664" i="5"/>
  <c r="V664" i="5"/>
  <c r="U664" i="5"/>
  <c r="R664" i="5"/>
  <c r="P664" i="5"/>
  <c r="N664" i="5"/>
  <c r="G664" i="5"/>
  <c r="AZ663" i="5"/>
  <c r="AI663" i="5"/>
  <c r="AF663" i="5"/>
  <c r="AE663" i="5"/>
  <c r="AD663" i="5"/>
  <c r="AC663" i="5"/>
  <c r="V663" i="5"/>
  <c r="U663" i="5"/>
  <c r="R663" i="5"/>
  <c r="P663" i="5"/>
  <c r="N663" i="5"/>
  <c r="G663" i="5"/>
  <c r="AZ662" i="5"/>
  <c r="AI662" i="5"/>
  <c r="AF662" i="5"/>
  <c r="AE662" i="5"/>
  <c r="AD662" i="5"/>
  <c r="AC662" i="5"/>
  <c r="V662" i="5"/>
  <c r="U662" i="5"/>
  <c r="R662" i="5"/>
  <c r="P662" i="5"/>
  <c r="N662" i="5"/>
  <c r="G662" i="5"/>
  <c r="AZ661" i="5"/>
  <c r="AI661" i="5"/>
  <c r="AF661" i="5"/>
  <c r="AE661" i="5"/>
  <c r="AD661" i="5"/>
  <c r="AC661" i="5"/>
  <c r="V661" i="5"/>
  <c r="U661" i="5"/>
  <c r="R661" i="5"/>
  <c r="P661" i="5"/>
  <c r="N661" i="5"/>
  <c r="G661" i="5"/>
  <c r="AZ660" i="5"/>
  <c r="AI660" i="5"/>
  <c r="AF660" i="5"/>
  <c r="AE660" i="5"/>
  <c r="AD660" i="5"/>
  <c r="AC660" i="5"/>
  <c r="V660" i="5"/>
  <c r="U660" i="5"/>
  <c r="R660" i="5"/>
  <c r="P660" i="5"/>
  <c r="N660" i="5"/>
  <c r="G660" i="5"/>
  <c r="AZ659" i="5"/>
  <c r="AI659" i="5"/>
  <c r="AF659" i="5"/>
  <c r="AE659" i="5"/>
  <c r="AD659" i="5"/>
  <c r="AC659" i="5"/>
  <c r="V659" i="5"/>
  <c r="U659" i="5"/>
  <c r="R659" i="5"/>
  <c r="P659" i="5"/>
  <c r="N659" i="5"/>
  <c r="G659" i="5"/>
  <c r="AZ658" i="5"/>
  <c r="AI658" i="5"/>
  <c r="AF658" i="5"/>
  <c r="AE658" i="5"/>
  <c r="AD658" i="5"/>
  <c r="AC658" i="5"/>
  <c r="V658" i="5"/>
  <c r="U658" i="5"/>
  <c r="R658" i="5"/>
  <c r="P658" i="5"/>
  <c r="N658" i="5"/>
  <c r="G658" i="5"/>
  <c r="AZ657" i="5"/>
  <c r="AI657" i="5"/>
  <c r="AF657" i="5"/>
  <c r="AE657" i="5"/>
  <c r="AD657" i="5"/>
  <c r="AC657" i="5"/>
  <c r="V657" i="5"/>
  <c r="U657" i="5"/>
  <c r="R657" i="5"/>
  <c r="P657" i="5"/>
  <c r="N657" i="5"/>
  <c r="G657" i="5"/>
  <c r="AZ656" i="5"/>
  <c r="AI656" i="5"/>
  <c r="AF656" i="5"/>
  <c r="AE656" i="5"/>
  <c r="AD656" i="5"/>
  <c r="AC656" i="5"/>
  <c r="V656" i="5"/>
  <c r="U656" i="5"/>
  <c r="R656" i="5"/>
  <c r="P656" i="5"/>
  <c r="N656" i="5"/>
  <c r="G656" i="5"/>
  <c r="AZ655" i="5"/>
  <c r="AF655" i="5"/>
  <c r="AE655" i="5"/>
  <c r="AD655" i="5"/>
  <c r="AC655" i="5"/>
  <c r="V655" i="5"/>
  <c r="U655" i="5"/>
  <c r="R655" i="5"/>
  <c r="P655" i="5"/>
  <c r="N655" i="5" s="1"/>
  <c r="G655" i="5"/>
  <c r="AZ654" i="5"/>
  <c r="AI654" i="5"/>
  <c r="AF654" i="5"/>
  <c r="AE654" i="5"/>
  <c r="AD654" i="5"/>
  <c r="AC654" i="5"/>
  <c r="V654" i="5"/>
  <c r="U654" i="5"/>
  <c r="R654" i="5"/>
  <c r="P654" i="5"/>
  <c r="N654" i="5" s="1"/>
  <c r="G654" i="5"/>
  <c r="AZ653" i="5"/>
  <c r="AI653" i="5"/>
  <c r="R653" i="5"/>
  <c r="P653" i="5"/>
  <c r="G653" i="5"/>
  <c r="AZ652" i="5"/>
  <c r="AI652" i="5"/>
  <c r="AF652" i="5"/>
  <c r="AE652" i="5"/>
  <c r="AD652" i="5"/>
  <c r="AC652" i="5"/>
  <c r="V652" i="5"/>
  <c r="U652" i="5"/>
  <c r="R652" i="5"/>
  <c r="P652" i="5"/>
  <c r="N652" i="5"/>
  <c r="G652" i="5"/>
  <c r="AZ651" i="5"/>
  <c r="AI651" i="5"/>
  <c r="AF651" i="5"/>
  <c r="AE651" i="5"/>
  <c r="AD651" i="5"/>
  <c r="AC651" i="5"/>
  <c r="V651" i="5"/>
  <c r="U651" i="5"/>
  <c r="R651" i="5"/>
  <c r="P651" i="5"/>
  <c r="N651" i="5"/>
  <c r="G651" i="5"/>
  <c r="AZ650" i="5"/>
  <c r="AI650" i="5"/>
  <c r="AF650" i="5"/>
  <c r="AE650" i="5"/>
  <c r="AD650" i="5"/>
  <c r="AC650" i="5"/>
  <c r="V650" i="5"/>
  <c r="U650" i="5"/>
  <c r="R650" i="5"/>
  <c r="P650" i="5"/>
  <c r="N650" i="5"/>
  <c r="G650" i="5"/>
  <c r="AZ649" i="5"/>
  <c r="AI649" i="5"/>
  <c r="R649" i="5"/>
  <c r="P649" i="5"/>
  <c r="G649" i="5"/>
  <c r="AZ648" i="5"/>
  <c r="AI648" i="5"/>
  <c r="AF648" i="5"/>
  <c r="AE648" i="5"/>
  <c r="AD648" i="5"/>
  <c r="AC648" i="5"/>
  <c r="V648" i="5"/>
  <c r="U648" i="5"/>
  <c r="R648" i="5"/>
  <c r="P648" i="5"/>
  <c r="N648" i="5"/>
  <c r="G648" i="5"/>
  <c r="AZ647" i="5"/>
  <c r="AI647" i="5"/>
  <c r="AF647" i="5"/>
  <c r="AE647" i="5"/>
  <c r="AD647" i="5"/>
  <c r="AC647" i="5"/>
  <c r="V647" i="5"/>
  <c r="U647" i="5"/>
  <c r="R647" i="5"/>
  <c r="P647" i="5"/>
  <c r="N647" i="5" s="1"/>
  <c r="G647" i="5"/>
  <c r="AZ646" i="5"/>
  <c r="AI646" i="5"/>
  <c r="AF646" i="5"/>
  <c r="AE646" i="5"/>
  <c r="AD646" i="5"/>
  <c r="AC646" i="5"/>
  <c r="V646" i="5"/>
  <c r="U646" i="5"/>
  <c r="R646" i="5"/>
  <c r="P646" i="5"/>
  <c r="N646" i="5"/>
  <c r="G646" i="5"/>
  <c r="AZ645" i="5"/>
  <c r="AI645" i="5"/>
  <c r="P645" i="5"/>
  <c r="K645" i="5"/>
  <c r="AZ644" i="5"/>
  <c r="AI644" i="5"/>
  <c r="P644" i="5"/>
  <c r="K644" i="5"/>
  <c r="AZ643" i="5"/>
  <c r="AI643" i="5"/>
  <c r="P643" i="5"/>
  <c r="K643" i="5"/>
  <c r="AZ642" i="5"/>
  <c r="AI642" i="5"/>
  <c r="P642" i="5"/>
  <c r="K642" i="5"/>
  <c r="AZ641" i="5"/>
  <c r="AI641" i="5"/>
  <c r="P641" i="5"/>
  <c r="K641" i="5"/>
  <c r="AZ640" i="5"/>
  <c r="AI640" i="5"/>
  <c r="P640" i="5"/>
  <c r="K640" i="5"/>
  <c r="AZ639" i="5"/>
  <c r="AI639" i="5"/>
  <c r="P639" i="5"/>
  <c r="K639" i="5"/>
  <c r="AZ638" i="5"/>
  <c r="AI638" i="5"/>
  <c r="P638" i="5"/>
  <c r="K638" i="5"/>
  <c r="AZ637" i="5"/>
  <c r="AI637" i="5"/>
  <c r="P637" i="5"/>
  <c r="K637" i="5"/>
  <c r="AZ636" i="5"/>
  <c r="AI636" i="5"/>
  <c r="P636" i="5"/>
  <c r="K636" i="5"/>
  <c r="AZ635" i="5"/>
  <c r="AI635" i="5"/>
  <c r="P635" i="5"/>
  <c r="K635" i="5"/>
  <c r="AZ634" i="5"/>
  <c r="AI634" i="5"/>
  <c r="P634" i="5"/>
  <c r="K634" i="5"/>
  <c r="AZ633" i="5"/>
  <c r="AI633" i="5"/>
  <c r="P633" i="5"/>
  <c r="K633" i="5"/>
  <c r="AZ632" i="5"/>
  <c r="AI632" i="5"/>
  <c r="P632" i="5"/>
  <c r="K632" i="5"/>
  <c r="AZ631" i="5"/>
  <c r="AI631" i="5"/>
  <c r="P631" i="5"/>
  <c r="K631" i="5"/>
  <c r="AZ630" i="5"/>
  <c r="AI630" i="5"/>
  <c r="P630" i="5"/>
  <c r="K630" i="5"/>
  <c r="AZ629" i="5"/>
  <c r="AI629" i="5"/>
  <c r="P629" i="5"/>
  <c r="K629" i="5"/>
  <c r="AZ628" i="5"/>
  <c r="AI628" i="5"/>
  <c r="P628" i="5"/>
  <c r="K628" i="5"/>
  <c r="AZ627" i="5"/>
  <c r="AI627" i="5"/>
  <c r="P627" i="5"/>
  <c r="K627" i="5"/>
  <c r="AZ626" i="5"/>
  <c r="AI626" i="5"/>
  <c r="P626" i="5"/>
  <c r="K626" i="5"/>
  <c r="AZ625" i="5"/>
  <c r="AI625" i="5"/>
  <c r="P625" i="5"/>
  <c r="K625" i="5"/>
  <c r="AZ624" i="5"/>
  <c r="AI624" i="5"/>
  <c r="P624" i="5"/>
  <c r="K624" i="5"/>
  <c r="AZ623" i="5"/>
  <c r="AI623" i="5"/>
  <c r="P623" i="5"/>
  <c r="K623" i="5"/>
  <c r="AZ622" i="5"/>
  <c r="AI622" i="5"/>
  <c r="P622" i="5"/>
  <c r="K622" i="5"/>
  <c r="AZ621" i="5"/>
  <c r="AI621" i="5"/>
  <c r="P621" i="5"/>
  <c r="K621" i="5"/>
  <c r="AZ620" i="5"/>
  <c r="AI620" i="5"/>
  <c r="P620" i="5"/>
  <c r="K620" i="5"/>
  <c r="AZ619" i="5"/>
  <c r="AI619" i="5"/>
  <c r="P619" i="5"/>
  <c r="K619" i="5"/>
  <c r="AZ618" i="5"/>
  <c r="AI618" i="5"/>
  <c r="P618" i="5"/>
  <c r="K618" i="5"/>
  <c r="AZ617" i="5"/>
  <c r="AI617" i="5"/>
  <c r="P617" i="5"/>
  <c r="K617" i="5"/>
  <c r="AZ616" i="5"/>
  <c r="AI616" i="5"/>
  <c r="P616" i="5"/>
  <c r="K616" i="5"/>
  <c r="AZ615" i="5"/>
  <c r="AI615" i="5"/>
  <c r="P615" i="5"/>
  <c r="K615" i="5"/>
  <c r="AZ614" i="5"/>
  <c r="AI614" i="5"/>
  <c r="P614" i="5"/>
  <c r="K614" i="5"/>
  <c r="AZ613" i="5"/>
  <c r="AI613" i="5"/>
  <c r="P613" i="5"/>
  <c r="K613" i="5"/>
  <c r="AZ612" i="5"/>
  <c r="AI612" i="5"/>
  <c r="P612" i="5"/>
  <c r="K612" i="5"/>
  <c r="AZ611" i="5"/>
  <c r="AI611" i="5"/>
  <c r="P611" i="5"/>
  <c r="K611" i="5"/>
  <c r="AZ610" i="5"/>
  <c r="AI610" i="5"/>
  <c r="P610" i="5"/>
  <c r="K610" i="5"/>
  <c r="AZ609" i="5"/>
  <c r="AI609" i="5"/>
  <c r="P609" i="5"/>
  <c r="K609" i="5"/>
  <c r="AZ608" i="5"/>
  <c r="AI608" i="5"/>
  <c r="P608" i="5"/>
  <c r="K608" i="5"/>
  <c r="AZ607" i="5"/>
  <c r="AI607" i="5"/>
  <c r="P607" i="5"/>
  <c r="K607" i="5"/>
  <c r="AZ606" i="5"/>
  <c r="AI606" i="5"/>
  <c r="P606" i="5"/>
  <c r="K606" i="5"/>
  <c r="AZ605" i="5"/>
  <c r="AI605" i="5"/>
  <c r="P605" i="5"/>
  <c r="K605" i="5"/>
  <c r="AZ604" i="5"/>
  <c r="AI604" i="5"/>
  <c r="P604" i="5"/>
  <c r="K604" i="5"/>
  <c r="AZ603" i="5"/>
  <c r="AI603" i="5"/>
  <c r="P603" i="5"/>
  <c r="K603" i="5"/>
  <c r="AZ602" i="5"/>
  <c r="AI602" i="5"/>
  <c r="P602" i="5"/>
  <c r="K602" i="5"/>
  <c r="AZ601" i="5"/>
  <c r="AI601" i="5"/>
  <c r="P601" i="5"/>
  <c r="K601" i="5"/>
  <c r="AZ600" i="5"/>
  <c r="AI600" i="5"/>
  <c r="P600" i="5"/>
  <c r="K600" i="5"/>
  <c r="AZ599" i="5"/>
  <c r="AI599" i="5"/>
  <c r="P599" i="5"/>
  <c r="K599" i="5"/>
  <c r="AZ598" i="5"/>
  <c r="AI598" i="5"/>
  <c r="P598" i="5"/>
  <c r="K598" i="5"/>
  <c r="AZ597" i="5"/>
  <c r="AI597" i="5"/>
  <c r="P597" i="5"/>
  <c r="K597" i="5"/>
  <c r="AZ596" i="5"/>
  <c r="AI596" i="5"/>
  <c r="P596" i="5"/>
  <c r="K596" i="5"/>
  <c r="AZ595" i="5"/>
  <c r="AI595" i="5"/>
  <c r="P595" i="5"/>
  <c r="K595" i="5"/>
  <c r="AZ594" i="5"/>
  <c r="AI594" i="5"/>
  <c r="P594" i="5"/>
  <c r="K594" i="5"/>
  <c r="AZ593" i="5"/>
  <c r="AI593" i="5"/>
  <c r="P593" i="5"/>
  <c r="K593" i="5"/>
  <c r="AZ592" i="5"/>
  <c r="AI592" i="5"/>
  <c r="P592" i="5"/>
  <c r="K592" i="5"/>
  <c r="AZ591" i="5"/>
  <c r="AI591" i="5"/>
  <c r="P591" i="5"/>
  <c r="K591" i="5"/>
  <c r="AZ590" i="5"/>
  <c r="AI590" i="5"/>
  <c r="P590" i="5"/>
  <c r="K590" i="5"/>
  <c r="AZ589" i="5"/>
  <c r="AI589" i="5"/>
  <c r="P589" i="5"/>
  <c r="K589" i="5"/>
  <c r="AZ588" i="5"/>
  <c r="AI588" i="5"/>
  <c r="P588" i="5"/>
  <c r="K588" i="5"/>
  <c r="AZ587" i="5"/>
  <c r="AI587" i="5"/>
  <c r="P587" i="5"/>
  <c r="K587" i="5"/>
  <c r="AZ586" i="5"/>
  <c r="AI586" i="5"/>
  <c r="P586" i="5"/>
  <c r="K586" i="5"/>
  <c r="AZ585" i="5"/>
  <c r="AI585" i="5"/>
  <c r="P585" i="5"/>
  <c r="K585" i="5"/>
  <c r="AZ584" i="5"/>
  <c r="AI584" i="5"/>
  <c r="P584" i="5"/>
  <c r="K584" i="5"/>
  <c r="AZ583" i="5"/>
  <c r="AI583" i="5"/>
  <c r="P583" i="5"/>
  <c r="K583" i="5"/>
  <c r="AZ582" i="5"/>
  <c r="AI582" i="5"/>
  <c r="P582" i="5"/>
  <c r="K582" i="5"/>
  <c r="AZ581" i="5"/>
  <c r="AI581" i="5"/>
  <c r="P581" i="5"/>
  <c r="K581" i="5"/>
  <c r="AZ580" i="5"/>
  <c r="AI580" i="5"/>
  <c r="P580" i="5"/>
  <c r="K580" i="5"/>
  <c r="AZ579" i="5"/>
  <c r="AI579" i="5"/>
  <c r="P579" i="5"/>
  <c r="K579" i="5"/>
  <c r="AZ578" i="5"/>
  <c r="AI578" i="5"/>
  <c r="P578" i="5"/>
  <c r="K578" i="5"/>
  <c r="AZ577" i="5"/>
  <c r="AI577" i="5"/>
  <c r="P577" i="5"/>
  <c r="K577" i="5"/>
  <c r="AZ576" i="5"/>
  <c r="AI576" i="5"/>
  <c r="P576" i="5"/>
  <c r="K576" i="5"/>
  <c r="AZ575" i="5"/>
  <c r="AI575" i="5"/>
  <c r="P575" i="5"/>
  <c r="K575" i="5"/>
  <c r="AZ574" i="5"/>
  <c r="AI574" i="5"/>
  <c r="P574" i="5"/>
  <c r="K574" i="5"/>
  <c r="AZ573" i="5"/>
  <c r="AI573" i="5"/>
  <c r="P573" i="5"/>
  <c r="K573" i="5"/>
  <c r="AZ572" i="5"/>
  <c r="AI572" i="5"/>
  <c r="P572" i="5"/>
  <c r="K572" i="5"/>
  <c r="AZ571" i="5"/>
  <c r="AI571" i="5"/>
  <c r="P571" i="5"/>
  <c r="K571" i="5"/>
  <c r="AZ570" i="5"/>
  <c r="AI570" i="5"/>
  <c r="P570" i="5"/>
  <c r="K570" i="5"/>
  <c r="AZ569" i="5"/>
  <c r="AI569" i="5"/>
  <c r="P569" i="5"/>
  <c r="K569" i="5"/>
  <c r="AZ568" i="5"/>
  <c r="AI568" i="5"/>
  <c r="P568" i="5"/>
  <c r="K568" i="5"/>
  <c r="AZ567" i="5"/>
  <c r="AI567" i="5"/>
  <c r="P567" i="5"/>
  <c r="K567" i="5"/>
  <c r="AZ566" i="5"/>
  <c r="AI566" i="5"/>
  <c r="P566" i="5"/>
  <c r="K566" i="5"/>
  <c r="AZ565" i="5"/>
  <c r="AI565" i="5"/>
  <c r="P565" i="5"/>
  <c r="K565" i="5"/>
  <c r="AZ564" i="5"/>
  <c r="AI564" i="5"/>
  <c r="P564" i="5"/>
  <c r="K564" i="5"/>
  <c r="AZ563" i="5"/>
  <c r="AI563" i="5"/>
  <c r="P563" i="5"/>
  <c r="K563" i="5"/>
  <c r="AZ562" i="5"/>
  <c r="AI562" i="5"/>
  <c r="P562" i="5"/>
  <c r="K562" i="5"/>
  <c r="AZ561" i="5"/>
  <c r="AI561" i="5"/>
  <c r="P561" i="5"/>
  <c r="K561" i="5"/>
  <c r="AZ560" i="5"/>
  <c r="AI560" i="5"/>
  <c r="P560" i="5"/>
  <c r="K560" i="5"/>
  <c r="AZ559" i="5"/>
  <c r="AI559" i="5"/>
  <c r="P559" i="5"/>
  <c r="K559" i="5"/>
  <c r="AZ558" i="5"/>
  <c r="AI558" i="5"/>
  <c r="P558" i="5"/>
  <c r="K558" i="5"/>
  <c r="AZ557" i="5"/>
  <c r="AI557" i="5"/>
  <c r="P557" i="5"/>
  <c r="K557" i="5"/>
  <c r="AZ556" i="5"/>
  <c r="AI556" i="5"/>
  <c r="P556" i="5"/>
  <c r="K556" i="5"/>
  <c r="AZ555" i="5"/>
  <c r="AI555" i="5"/>
  <c r="P555" i="5"/>
  <c r="K555" i="5"/>
  <c r="AZ554" i="5"/>
  <c r="AI554" i="5"/>
  <c r="P554" i="5"/>
  <c r="K554" i="5"/>
  <c r="AZ553" i="5"/>
  <c r="AI553" i="5"/>
  <c r="P553" i="5"/>
  <c r="K553" i="5"/>
  <c r="AZ552" i="5"/>
  <c r="AI552" i="5"/>
  <c r="P552" i="5"/>
  <c r="K552" i="5"/>
  <c r="AZ551" i="5"/>
  <c r="AI551" i="5"/>
  <c r="P551" i="5"/>
  <c r="K551" i="5"/>
  <c r="AZ550" i="5"/>
  <c r="AI550" i="5"/>
  <c r="P550" i="5"/>
  <c r="K550" i="5"/>
  <c r="AZ549" i="5"/>
  <c r="AI549" i="5"/>
  <c r="P549" i="5"/>
  <c r="K549" i="5"/>
  <c r="AZ548" i="5"/>
  <c r="AI548" i="5"/>
  <c r="P548" i="5"/>
  <c r="K548" i="5"/>
  <c r="AZ547" i="5"/>
  <c r="AI547" i="5"/>
  <c r="P547" i="5"/>
  <c r="K547" i="5"/>
  <c r="AZ546" i="5"/>
  <c r="AI546" i="5"/>
  <c r="P546" i="5"/>
  <c r="K546" i="5"/>
  <c r="AZ545" i="5"/>
  <c r="AI545" i="5"/>
  <c r="P545" i="5"/>
  <c r="K545" i="5"/>
  <c r="AZ544" i="5"/>
  <c r="AI544" i="5"/>
  <c r="P544" i="5"/>
  <c r="K544" i="5"/>
  <c r="AZ543" i="5"/>
  <c r="AI543" i="5"/>
  <c r="P543" i="5"/>
  <c r="K543" i="5"/>
  <c r="AZ542" i="5"/>
  <c r="AI542" i="5"/>
  <c r="P542" i="5"/>
  <c r="K542" i="5"/>
  <c r="AZ541" i="5"/>
  <c r="AI541" i="5"/>
  <c r="P541" i="5"/>
  <c r="K541" i="5"/>
  <c r="AZ540" i="5"/>
  <c r="AI540" i="5"/>
  <c r="P540" i="5"/>
  <c r="K540" i="5"/>
  <c r="AZ539" i="5"/>
  <c r="AI539" i="5"/>
  <c r="P539" i="5"/>
  <c r="K539" i="5"/>
  <c r="AZ538" i="5"/>
  <c r="AI538" i="5"/>
  <c r="P538" i="5"/>
  <c r="K538" i="5"/>
  <c r="AZ537" i="5"/>
  <c r="AI537" i="5"/>
  <c r="P537" i="5"/>
  <c r="K537" i="5"/>
  <c r="AZ536" i="5"/>
  <c r="AI536" i="5"/>
  <c r="P536" i="5"/>
  <c r="K536" i="5"/>
  <c r="AZ535" i="5"/>
  <c r="AI535" i="5"/>
  <c r="P535" i="5"/>
  <c r="K535" i="5"/>
  <c r="AZ534" i="5"/>
  <c r="AI534" i="5"/>
  <c r="P534" i="5"/>
  <c r="K534" i="5"/>
  <c r="AZ533" i="5"/>
  <c r="AI533" i="5"/>
  <c r="P533" i="5"/>
  <c r="K533" i="5"/>
  <c r="AZ532" i="5"/>
  <c r="AI532" i="5"/>
  <c r="P532" i="5"/>
  <c r="K532" i="5"/>
  <c r="AZ531" i="5"/>
  <c r="AI531" i="5"/>
  <c r="P531" i="5"/>
  <c r="K531" i="5"/>
  <c r="AZ530" i="5"/>
  <c r="AI530" i="5"/>
  <c r="P530" i="5"/>
  <c r="K530" i="5"/>
  <c r="AZ529" i="5"/>
  <c r="AI529" i="5"/>
  <c r="P529" i="5"/>
  <c r="K529" i="5"/>
  <c r="AZ528" i="5"/>
  <c r="AI528" i="5"/>
  <c r="P528" i="5"/>
  <c r="K528" i="5"/>
  <c r="AZ527" i="5"/>
  <c r="AI527" i="5"/>
  <c r="P527" i="5"/>
  <c r="K527" i="5"/>
  <c r="AZ526" i="5"/>
  <c r="AI526" i="5"/>
  <c r="P526" i="5"/>
  <c r="K526" i="5"/>
  <c r="AZ525" i="5"/>
  <c r="AI525" i="5"/>
  <c r="AF525" i="5"/>
  <c r="AE525" i="5"/>
  <c r="AD525" i="5"/>
  <c r="AC525" i="5"/>
  <c r="U525" i="5"/>
  <c r="P525" i="5"/>
  <c r="N525" i="5" s="1"/>
  <c r="G525" i="5"/>
  <c r="AZ524" i="5"/>
  <c r="AI524" i="5"/>
  <c r="AF524" i="5"/>
  <c r="AE524" i="5"/>
  <c r="AD524" i="5"/>
  <c r="AC524" i="5"/>
  <c r="U524" i="5"/>
  <c r="P524" i="5"/>
  <c r="N524" i="5"/>
  <c r="G524" i="5"/>
  <c r="AZ523" i="5"/>
  <c r="AI523" i="5"/>
  <c r="AF523" i="5"/>
  <c r="AE523" i="5"/>
  <c r="AD523" i="5"/>
  <c r="AC523" i="5"/>
  <c r="U523" i="5"/>
  <c r="P523" i="5"/>
  <c r="N523" i="5" s="1"/>
  <c r="G523" i="5"/>
  <c r="AZ522" i="5"/>
  <c r="AI522" i="5"/>
  <c r="AF522" i="5"/>
  <c r="AE522" i="5"/>
  <c r="AD522" i="5"/>
  <c r="AC522" i="5"/>
  <c r="U522" i="5"/>
  <c r="P522" i="5"/>
  <c r="N522" i="5"/>
  <c r="G522" i="5"/>
  <c r="AZ521" i="5"/>
  <c r="AI521" i="5"/>
  <c r="P521" i="5"/>
  <c r="G521" i="5"/>
  <c r="AZ520" i="5"/>
  <c r="AI520" i="5"/>
  <c r="AF520" i="5"/>
  <c r="AE520" i="5"/>
  <c r="AD520" i="5"/>
  <c r="AC520" i="5"/>
  <c r="U520" i="5"/>
  <c r="P520" i="5"/>
  <c r="N520" i="5" s="1"/>
  <c r="G520" i="5"/>
  <c r="AZ519" i="5"/>
  <c r="AI519" i="5"/>
  <c r="AF519" i="5"/>
  <c r="AE519" i="5"/>
  <c r="AD519" i="5"/>
  <c r="AC519" i="5"/>
  <c r="U519" i="5"/>
  <c r="P519" i="5"/>
  <c r="N519" i="5"/>
  <c r="G519" i="5"/>
  <c r="AZ518" i="5"/>
  <c r="AI518" i="5"/>
  <c r="AF518" i="5"/>
  <c r="AE518" i="5"/>
  <c r="AD518" i="5"/>
  <c r="AC518" i="5"/>
  <c r="U518" i="5"/>
  <c r="P518" i="5"/>
  <c r="N518" i="5" s="1"/>
  <c r="G518" i="5"/>
  <c r="AZ517" i="5"/>
  <c r="AI517" i="5"/>
  <c r="AF517" i="5"/>
  <c r="AE517" i="5"/>
  <c r="AD517" i="5"/>
  <c r="AC517" i="5"/>
  <c r="U517" i="5"/>
  <c r="P517" i="5"/>
  <c r="N517" i="5"/>
  <c r="G517" i="5"/>
  <c r="AZ516" i="5"/>
  <c r="AI516" i="5"/>
  <c r="AF516" i="5"/>
  <c r="AE516" i="5"/>
  <c r="AD516" i="5"/>
  <c r="AC516" i="5"/>
  <c r="U516" i="5"/>
  <c r="P516" i="5"/>
  <c r="N516" i="5" s="1"/>
  <c r="G516" i="5"/>
  <c r="AZ515" i="5"/>
  <c r="AI515" i="5"/>
  <c r="AF515" i="5"/>
  <c r="AE515" i="5"/>
  <c r="AD515" i="5"/>
  <c r="AC515" i="5"/>
  <c r="U515" i="5"/>
  <c r="P515" i="5"/>
  <c r="N515" i="5"/>
  <c r="G515" i="5"/>
  <c r="AZ514" i="5"/>
  <c r="AI514" i="5"/>
  <c r="P514" i="5"/>
  <c r="G514" i="5"/>
  <c r="AZ513" i="5"/>
  <c r="AI513" i="5"/>
  <c r="AF513" i="5"/>
  <c r="AE513" i="5"/>
  <c r="AD513" i="5"/>
  <c r="AC513" i="5"/>
  <c r="U513" i="5"/>
  <c r="P513" i="5"/>
  <c r="N513" i="5" s="1"/>
  <c r="G513" i="5"/>
  <c r="AZ512" i="5"/>
  <c r="AI512" i="5"/>
  <c r="AF512" i="5"/>
  <c r="AE512" i="5"/>
  <c r="AD512" i="5"/>
  <c r="AC512" i="5"/>
  <c r="U512" i="5"/>
  <c r="P512" i="5"/>
  <c r="N512" i="5"/>
  <c r="G512" i="5"/>
  <c r="AZ511" i="5"/>
  <c r="AI511" i="5"/>
  <c r="P511" i="5"/>
  <c r="G511" i="5"/>
  <c r="AZ510" i="5"/>
  <c r="AI510" i="5"/>
  <c r="AF510" i="5"/>
  <c r="AE510" i="5"/>
  <c r="AD510" i="5"/>
  <c r="AC510" i="5"/>
  <c r="U510" i="5"/>
  <c r="P510" i="5"/>
  <c r="N510" i="5" s="1"/>
  <c r="G510" i="5"/>
  <c r="AZ509" i="5"/>
  <c r="AI509" i="5"/>
  <c r="AF509" i="5"/>
  <c r="AE509" i="5"/>
  <c r="AD509" i="5"/>
  <c r="AC509" i="5"/>
  <c r="U509" i="5"/>
  <c r="P509" i="5"/>
  <c r="N509" i="5" s="1"/>
  <c r="G509" i="5"/>
  <c r="AZ508" i="5"/>
  <c r="AI508" i="5"/>
  <c r="AF508" i="5"/>
  <c r="AE508" i="5"/>
  <c r="AD508" i="5"/>
  <c r="AC508" i="5"/>
  <c r="U508" i="5"/>
  <c r="P508" i="5"/>
  <c r="N508" i="5" s="1"/>
  <c r="G508" i="5"/>
  <c r="AZ507" i="5"/>
  <c r="AI507" i="5"/>
  <c r="AF507" i="5"/>
  <c r="AE507" i="5"/>
  <c r="AD507" i="5"/>
  <c r="AC507" i="5"/>
  <c r="U507" i="5"/>
  <c r="P507" i="5"/>
  <c r="N507" i="5" s="1"/>
  <c r="G507" i="5"/>
  <c r="AZ506" i="5"/>
  <c r="AI506" i="5"/>
  <c r="P506" i="5"/>
  <c r="G506" i="5"/>
  <c r="AZ505" i="5"/>
  <c r="AI505" i="5"/>
  <c r="P505" i="5"/>
  <c r="G505" i="5"/>
  <c r="AZ504" i="5"/>
  <c r="AI504" i="5"/>
  <c r="AF504" i="5"/>
  <c r="AE504" i="5"/>
  <c r="AD504" i="5"/>
  <c r="AC504" i="5"/>
  <c r="U504" i="5"/>
  <c r="P504" i="5"/>
  <c r="N504" i="5" s="1"/>
  <c r="G504" i="5"/>
  <c r="AZ503" i="5"/>
  <c r="AI503" i="5"/>
  <c r="AF503" i="5"/>
  <c r="AE503" i="5"/>
  <c r="AD503" i="5"/>
  <c r="AC503" i="5"/>
  <c r="U503" i="5"/>
  <c r="P503" i="5"/>
  <c r="N503" i="5" s="1"/>
  <c r="G503" i="5"/>
  <c r="AZ502" i="5"/>
  <c r="AI502" i="5"/>
  <c r="AF502" i="5"/>
  <c r="AE502" i="5"/>
  <c r="AD502" i="5"/>
  <c r="AC502" i="5"/>
  <c r="U502" i="5"/>
  <c r="P502" i="5"/>
  <c r="N502" i="5" s="1"/>
  <c r="G502" i="5"/>
  <c r="AZ501" i="5"/>
  <c r="AI501" i="5"/>
  <c r="AF501" i="5"/>
  <c r="AE501" i="5"/>
  <c r="AD501" i="5"/>
  <c r="AC501" i="5"/>
  <c r="V501" i="5"/>
  <c r="U501" i="5"/>
  <c r="P501" i="5"/>
  <c r="N501" i="5"/>
  <c r="G501" i="5"/>
  <c r="AZ500" i="5"/>
  <c r="AI500" i="5"/>
  <c r="AF500" i="5"/>
  <c r="AE500" i="5"/>
  <c r="AD500" i="5"/>
  <c r="AC500" i="5"/>
  <c r="V500" i="5"/>
  <c r="U500" i="5" s="1"/>
  <c r="P500" i="5"/>
  <c r="N500" i="5" s="1"/>
  <c r="G500" i="5"/>
  <c r="AZ499" i="5"/>
  <c r="AI499" i="5"/>
  <c r="AF499" i="5"/>
  <c r="AE499" i="5"/>
  <c r="AD499" i="5"/>
  <c r="AC499" i="5"/>
  <c r="V499" i="5"/>
  <c r="U499" i="5" s="1"/>
  <c r="P499" i="5"/>
  <c r="N499" i="5"/>
  <c r="G499" i="5"/>
  <c r="AZ498" i="5"/>
  <c r="AI498" i="5"/>
  <c r="AF498" i="5"/>
  <c r="AE498" i="5"/>
  <c r="AD498" i="5"/>
  <c r="AC498" i="5"/>
  <c r="V498" i="5"/>
  <c r="U498" i="5"/>
  <c r="P498" i="5"/>
  <c r="N498" i="5" s="1"/>
  <c r="G498" i="5"/>
  <c r="AZ497" i="5"/>
  <c r="AI497" i="5"/>
  <c r="AF497" i="5"/>
  <c r="AE497" i="5"/>
  <c r="AD497" i="5"/>
  <c r="AC497" i="5"/>
  <c r="V497" i="5"/>
  <c r="U497" i="5"/>
  <c r="P497" i="5"/>
  <c r="N497" i="5"/>
  <c r="G497" i="5"/>
  <c r="AZ496" i="5"/>
  <c r="AI496" i="5"/>
  <c r="P496" i="5"/>
  <c r="G496" i="5"/>
  <c r="AZ495" i="5"/>
  <c r="AI495" i="5"/>
  <c r="AF495" i="5"/>
  <c r="AE495" i="5"/>
  <c r="AD495" i="5"/>
  <c r="AC495" i="5"/>
  <c r="V495" i="5"/>
  <c r="U495" i="5" s="1"/>
  <c r="P495" i="5"/>
  <c r="N495" i="5"/>
  <c r="G495" i="5"/>
  <c r="AZ494" i="5"/>
  <c r="AI494" i="5"/>
  <c r="AF494" i="5"/>
  <c r="AE494" i="5"/>
  <c r="AD494" i="5"/>
  <c r="AC494" i="5"/>
  <c r="V494" i="5"/>
  <c r="U494" i="5"/>
  <c r="P494" i="5"/>
  <c r="N494" i="5"/>
  <c r="G494" i="5"/>
  <c r="AZ493" i="5"/>
  <c r="AI493" i="5"/>
  <c r="AF493" i="5"/>
  <c r="AE493" i="5"/>
  <c r="AD493" i="5"/>
  <c r="AC493" i="5"/>
  <c r="V493" i="5"/>
  <c r="U493" i="5" s="1"/>
  <c r="P493" i="5"/>
  <c r="N493" i="5" s="1"/>
  <c r="G493" i="5"/>
  <c r="AZ492" i="5"/>
  <c r="AI492" i="5"/>
  <c r="AF492" i="5"/>
  <c r="AE492" i="5"/>
  <c r="AD492" i="5"/>
  <c r="AC492" i="5"/>
  <c r="V492" i="5"/>
  <c r="U492" i="5"/>
  <c r="P492" i="5"/>
  <c r="N492" i="5"/>
  <c r="G492" i="5"/>
  <c r="AZ491" i="5"/>
  <c r="AI491" i="5"/>
  <c r="AF491" i="5"/>
  <c r="AE491" i="5"/>
  <c r="AD491" i="5"/>
  <c r="AC491" i="5"/>
  <c r="V491" i="5"/>
  <c r="U491" i="5" s="1"/>
  <c r="P491" i="5"/>
  <c r="N491" i="5"/>
  <c r="G491" i="5"/>
  <c r="AZ490" i="5"/>
  <c r="AI490" i="5"/>
  <c r="P490" i="5"/>
  <c r="G490" i="5"/>
  <c r="AZ489" i="5"/>
  <c r="AI489" i="5"/>
  <c r="AF489" i="5"/>
  <c r="AE489" i="5"/>
  <c r="AD489" i="5"/>
  <c r="AC489" i="5"/>
  <c r="V489" i="5"/>
  <c r="U489" i="5" s="1"/>
  <c r="P489" i="5"/>
  <c r="N489" i="5"/>
  <c r="G489" i="5"/>
  <c r="AZ488" i="5"/>
  <c r="AI488" i="5"/>
  <c r="AF488" i="5"/>
  <c r="AE488" i="5"/>
  <c r="AD488" i="5"/>
  <c r="AC488" i="5"/>
  <c r="V488" i="5"/>
  <c r="U488" i="5" s="1"/>
  <c r="P488" i="5"/>
  <c r="N488" i="5" s="1"/>
  <c r="G488" i="5"/>
  <c r="AZ487" i="5"/>
  <c r="AI487" i="5"/>
  <c r="AF487" i="5"/>
  <c r="AE487" i="5"/>
  <c r="AD487" i="5"/>
  <c r="AC487" i="5"/>
  <c r="V487" i="5"/>
  <c r="U487" i="5"/>
  <c r="P487" i="5"/>
  <c r="N487" i="5"/>
  <c r="G487" i="5"/>
  <c r="AZ486" i="5"/>
  <c r="AI486" i="5"/>
  <c r="AF486" i="5"/>
  <c r="AE486" i="5"/>
  <c r="AD486" i="5"/>
  <c r="AC486" i="5"/>
  <c r="V486" i="5"/>
  <c r="U486" i="5" s="1"/>
  <c r="P486" i="5"/>
  <c r="N486" i="5"/>
  <c r="G486" i="5"/>
  <c r="AZ485" i="5"/>
  <c r="AI485" i="5"/>
  <c r="AF485" i="5"/>
  <c r="AE485" i="5"/>
  <c r="AD485" i="5"/>
  <c r="AC485" i="5"/>
  <c r="V485" i="5"/>
  <c r="U485" i="5"/>
  <c r="P485" i="5"/>
  <c r="N485" i="5"/>
  <c r="G485" i="5"/>
  <c r="AZ484" i="5"/>
  <c r="AI484" i="5"/>
  <c r="AF484" i="5"/>
  <c r="AE484" i="5"/>
  <c r="AD484" i="5"/>
  <c r="AC484" i="5"/>
  <c r="V484" i="5"/>
  <c r="U484" i="5" s="1"/>
  <c r="P484" i="5"/>
  <c r="N484" i="5" s="1"/>
  <c r="G484" i="5"/>
  <c r="AZ483" i="5"/>
  <c r="AI483" i="5"/>
  <c r="AF483" i="5"/>
  <c r="AE483" i="5"/>
  <c r="AD483" i="5"/>
  <c r="AC483" i="5"/>
  <c r="V483" i="5"/>
  <c r="U483" i="5"/>
  <c r="P483" i="5"/>
  <c r="N483" i="5"/>
  <c r="G483" i="5"/>
  <c r="AZ482" i="5"/>
  <c r="AI482" i="5"/>
  <c r="AF482" i="5"/>
  <c r="AE482" i="5"/>
  <c r="AD482" i="5"/>
  <c r="AC482" i="5"/>
  <c r="V482" i="5"/>
  <c r="U482" i="5" s="1"/>
  <c r="P482" i="5"/>
  <c r="N482" i="5"/>
  <c r="G482" i="5"/>
  <c r="AZ481" i="5"/>
  <c r="AI481" i="5"/>
  <c r="AF481" i="5"/>
  <c r="AE481" i="5"/>
  <c r="AD481" i="5"/>
  <c r="AC481" i="5"/>
  <c r="V481" i="5"/>
  <c r="U481" i="5" s="1"/>
  <c r="P481" i="5"/>
  <c r="N481" i="5"/>
  <c r="G481" i="5"/>
  <c r="AZ480" i="5"/>
  <c r="AI480" i="5"/>
  <c r="AF480" i="5"/>
  <c r="AE480" i="5"/>
  <c r="AD480" i="5"/>
  <c r="AC480" i="5"/>
  <c r="V480" i="5"/>
  <c r="U480" i="5"/>
  <c r="P480" i="5"/>
  <c r="N480" i="5" s="1"/>
  <c r="G480" i="5"/>
  <c r="AZ479" i="5"/>
  <c r="AI479" i="5"/>
  <c r="AF479" i="5"/>
  <c r="AE479" i="5"/>
  <c r="AD479" i="5"/>
  <c r="AC479" i="5"/>
  <c r="V479" i="5"/>
  <c r="U479" i="5"/>
  <c r="P479" i="5"/>
  <c r="N479" i="5"/>
  <c r="G479" i="5"/>
  <c r="AZ478" i="5"/>
  <c r="AI478" i="5"/>
  <c r="AF478" i="5"/>
  <c r="AE478" i="5"/>
  <c r="AD478" i="5"/>
  <c r="AC478" i="5"/>
  <c r="V478" i="5"/>
  <c r="U478" i="5" s="1"/>
  <c r="P478" i="5"/>
  <c r="N478" i="5" s="1"/>
  <c r="G478" i="5"/>
  <c r="AZ477" i="5"/>
  <c r="AI477" i="5"/>
  <c r="U477" i="5"/>
  <c r="V477" i="5" s="1"/>
  <c r="S477" i="5"/>
  <c r="T477" i="5" s="1"/>
  <c r="R477" i="5"/>
  <c r="Q477" i="5"/>
  <c r="P477" i="5"/>
  <c r="K477" i="5"/>
  <c r="AZ476" i="5"/>
  <c r="AI476" i="5"/>
  <c r="U476" i="5"/>
  <c r="V476" i="5" s="1"/>
  <c r="T476" i="5"/>
  <c r="S476" i="5"/>
  <c r="Q476" i="5"/>
  <c r="R476" i="5" s="1"/>
  <c r="P476" i="5"/>
  <c r="K476" i="5"/>
  <c r="AZ475" i="5"/>
  <c r="AI475" i="5"/>
  <c r="Q475" i="5"/>
  <c r="R475" i="5" s="1"/>
  <c r="S475" i="5" s="1"/>
  <c r="T475" i="5" s="1"/>
  <c r="P475" i="5"/>
  <c r="K475" i="5"/>
  <c r="AZ474" i="5"/>
  <c r="AI474" i="5"/>
  <c r="Q474" i="5"/>
  <c r="R474" i="5" s="1"/>
  <c r="S474" i="5" s="1"/>
  <c r="T474" i="5" s="1"/>
  <c r="P474" i="5"/>
  <c r="K474" i="5"/>
  <c r="AZ473" i="5"/>
  <c r="AI473" i="5"/>
  <c r="R473" i="5"/>
  <c r="S473" i="5" s="1"/>
  <c r="Q473" i="5"/>
  <c r="P473" i="5"/>
  <c r="K473" i="5"/>
  <c r="AZ472" i="5"/>
  <c r="AI472" i="5"/>
  <c r="Q472" i="5"/>
  <c r="R472" i="5" s="1"/>
  <c r="S472" i="5" s="1"/>
  <c r="P472" i="5"/>
  <c r="K472" i="5"/>
  <c r="AZ471" i="5"/>
  <c r="AI471" i="5"/>
  <c r="R471" i="5"/>
  <c r="S471" i="5" s="1"/>
  <c r="Q471" i="5"/>
  <c r="P471" i="5"/>
  <c r="K471" i="5"/>
  <c r="AZ470" i="5"/>
  <c r="AI470" i="5"/>
  <c r="S470" i="5"/>
  <c r="U470" i="5" s="1"/>
  <c r="V470" i="5" s="1"/>
  <c r="Q470" i="5"/>
  <c r="R470" i="5" s="1"/>
  <c r="P470" i="5"/>
  <c r="K470" i="5"/>
  <c r="AZ469" i="5"/>
  <c r="AI469" i="5"/>
  <c r="Q469" i="5"/>
  <c r="R469" i="5" s="1"/>
  <c r="S469" i="5" s="1"/>
  <c r="P469" i="5"/>
  <c r="K469" i="5"/>
  <c r="AZ468" i="5"/>
  <c r="AI468" i="5"/>
  <c r="U468" i="5"/>
  <c r="V468" i="5" s="1"/>
  <c r="T468" i="5"/>
  <c r="Q468" i="5"/>
  <c r="R468" i="5" s="1"/>
  <c r="S468" i="5" s="1"/>
  <c r="P468" i="5"/>
  <c r="K468" i="5"/>
  <c r="AZ467" i="5"/>
  <c r="AI467" i="5"/>
  <c r="R467" i="5"/>
  <c r="S467" i="5" s="1"/>
  <c r="T467" i="5" s="1"/>
  <c r="Q467" i="5"/>
  <c r="P467" i="5"/>
  <c r="K467" i="5"/>
  <c r="AZ466" i="5"/>
  <c r="AI466" i="5"/>
  <c r="Q466" i="5"/>
  <c r="R466" i="5" s="1"/>
  <c r="S466" i="5" s="1"/>
  <c r="P466" i="5"/>
  <c r="K466" i="5"/>
  <c r="AZ465" i="5"/>
  <c r="AI465" i="5"/>
  <c r="Q465" i="5"/>
  <c r="R465" i="5" s="1"/>
  <c r="S465" i="5" s="1"/>
  <c r="P465" i="5"/>
  <c r="K465" i="5"/>
  <c r="AZ464" i="5"/>
  <c r="AI464" i="5"/>
  <c r="S464" i="5"/>
  <c r="U464" i="5" s="1"/>
  <c r="V464" i="5" s="1"/>
  <c r="Q464" i="5"/>
  <c r="R464" i="5" s="1"/>
  <c r="P464" i="5"/>
  <c r="K464" i="5"/>
  <c r="AZ463" i="5"/>
  <c r="AI463" i="5"/>
  <c r="R463" i="5"/>
  <c r="S463" i="5" s="1"/>
  <c r="Q463" i="5"/>
  <c r="P463" i="5"/>
  <c r="K463" i="5"/>
  <c r="AZ462" i="5"/>
  <c r="AI462" i="5"/>
  <c r="S462" i="5"/>
  <c r="U462" i="5" s="1"/>
  <c r="V462" i="5" s="1"/>
  <c r="Q462" i="5"/>
  <c r="R462" i="5" s="1"/>
  <c r="P462" i="5"/>
  <c r="K462" i="5"/>
  <c r="AZ461" i="5"/>
  <c r="AI461" i="5"/>
  <c r="S461" i="5"/>
  <c r="T461" i="5" s="1"/>
  <c r="R461" i="5"/>
  <c r="Q461" i="5"/>
  <c r="P461" i="5"/>
  <c r="K461" i="5"/>
  <c r="AZ460" i="5"/>
  <c r="AI460" i="5"/>
  <c r="U460" i="5"/>
  <c r="V460" i="5" s="1"/>
  <c r="T460" i="5"/>
  <c r="S460" i="5"/>
  <c r="Q460" i="5"/>
  <c r="R460" i="5" s="1"/>
  <c r="P460" i="5"/>
  <c r="K460" i="5"/>
  <c r="AZ459" i="5"/>
  <c r="AI459" i="5"/>
  <c r="U459" i="5"/>
  <c r="V459" i="5" s="1"/>
  <c r="Q459" i="5"/>
  <c r="R459" i="5" s="1"/>
  <c r="S459" i="5" s="1"/>
  <c r="T459" i="5" s="1"/>
  <c r="P459" i="5"/>
  <c r="K459" i="5"/>
  <c r="AZ458" i="5"/>
  <c r="AI458" i="5"/>
  <c r="Q458" i="5"/>
  <c r="R458" i="5" s="1"/>
  <c r="S458" i="5" s="1"/>
  <c r="T458" i="5" s="1"/>
  <c r="P458" i="5"/>
  <c r="K458" i="5"/>
  <c r="AZ457" i="5"/>
  <c r="AI457" i="5"/>
  <c r="R457" i="5"/>
  <c r="S457" i="5" s="1"/>
  <c r="Q457" i="5"/>
  <c r="P457" i="5"/>
  <c r="K457" i="5"/>
  <c r="AZ456" i="5"/>
  <c r="AI456" i="5"/>
  <c r="Q456" i="5"/>
  <c r="R456" i="5" s="1"/>
  <c r="S456" i="5" s="1"/>
  <c r="P456" i="5"/>
  <c r="K456" i="5"/>
  <c r="AZ455" i="5"/>
  <c r="AI455" i="5"/>
  <c r="R455" i="5"/>
  <c r="S455" i="5" s="1"/>
  <c r="Q455" i="5"/>
  <c r="P455" i="5"/>
  <c r="K455" i="5"/>
  <c r="AZ454" i="5"/>
  <c r="AI454" i="5"/>
  <c r="T454" i="5"/>
  <c r="S454" i="5"/>
  <c r="U454" i="5" s="1"/>
  <c r="V454" i="5" s="1"/>
  <c r="Q454" i="5"/>
  <c r="R454" i="5" s="1"/>
  <c r="P454" i="5"/>
  <c r="K454" i="5"/>
  <c r="AZ453" i="5"/>
  <c r="AI453" i="5"/>
  <c r="S453" i="5"/>
  <c r="T453" i="5" s="1"/>
  <c r="Q453" i="5"/>
  <c r="R453" i="5" s="1"/>
  <c r="P453" i="5"/>
  <c r="K453" i="5"/>
  <c r="AZ452" i="5"/>
  <c r="AI452" i="5"/>
  <c r="Q452" i="5"/>
  <c r="R452" i="5" s="1"/>
  <c r="S452" i="5" s="1"/>
  <c r="U452" i="5" s="1"/>
  <c r="V452" i="5" s="1"/>
  <c r="P452" i="5"/>
  <c r="K452" i="5"/>
  <c r="AZ451" i="5"/>
  <c r="AI451" i="5"/>
  <c r="Q451" i="5"/>
  <c r="R451" i="5" s="1"/>
  <c r="S451" i="5" s="1"/>
  <c r="P451" i="5"/>
  <c r="K451" i="5"/>
  <c r="AZ450" i="5"/>
  <c r="AI450" i="5"/>
  <c r="Q450" i="5"/>
  <c r="R450" i="5" s="1"/>
  <c r="S450" i="5" s="1"/>
  <c r="P450" i="5"/>
  <c r="K450" i="5"/>
  <c r="AZ449" i="5"/>
  <c r="AI449" i="5"/>
  <c r="Q449" i="5"/>
  <c r="R449" i="5" s="1"/>
  <c r="S449" i="5" s="1"/>
  <c r="P449" i="5"/>
  <c r="K449" i="5"/>
  <c r="AZ448" i="5"/>
  <c r="AI448" i="5"/>
  <c r="S448" i="5"/>
  <c r="U448" i="5" s="1"/>
  <c r="V448" i="5" s="1"/>
  <c r="Q448" i="5"/>
  <c r="R448" i="5" s="1"/>
  <c r="P448" i="5"/>
  <c r="K448" i="5"/>
  <c r="AZ447" i="5"/>
  <c r="AI447" i="5"/>
  <c r="R447" i="5"/>
  <c r="S447" i="5" s="1"/>
  <c r="Q447" i="5"/>
  <c r="P447" i="5"/>
  <c r="K447" i="5"/>
  <c r="AZ446" i="5"/>
  <c r="AI446" i="5"/>
  <c r="S446" i="5"/>
  <c r="U446" i="5" s="1"/>
  <c r="V446" i="5" s="1"/>
  <c r="Q446" i="5"/>
  <c r="R446" i="5" s="1"/>
  <c r="P446" i="5"/>
  <c r="K446" i="5"/>
  <c r="AZ445" i="5"/>
  <c r="AI445" i="5"/>
  <c r="S445" i="5"/>
  <c r="T445" i="5" s="1"/>
  <c r="R445" i="5"/>
  <c r="Q445" i="5"/>
  <c r="P445" i="5"/>
  <c r="K445" i="5"/>
  <c r="AZ444" i="5"/>
  <c r="AI444" i="5"/>
  <c r="U444" i="5"/>
  <c r="V444" i="5" s="1"/>
  <c r="T444" i="5"/>
  <c r="S444" i="5"/>
  <c r="Q444" i="5"/>
  <c r="R444" i="5" s="1"/>
  <c r="P444" i="5"/>
  <c r="K444" i="5"/>
  <c r="AZ443" i="5"/>
  <c r="AI443" i="5"/>
  <c r="U443" i="5"/>
  <c r="V443" i="5" s="1"/>
  <c r="Q443" i="5"/>
  <c r="R443" i="5" s="1"/>
  <c r="S443" i="5" s="1"/>
  <c r="T443" i="5" s="1"/>
  <c r="P443" i="5"/>
  <c r="K443" i="5"/>
  <c r="AZ442" i="5"/>
  <c r="AI442" i="5"/>
  <c r="Q442" i="5"/>
  <c r="R442" i="5" s="1"/>
  <c r="S442" i="5" s="1"/>
  <c r="T442" i="5" s="1"/>
  <c r="P442" i="5"/>
  <c r="K442" i="5"/>
  <c r="AZ441" i="5"/>
  <c r="AI441" i="5"/>
  <c r="R441" i="5"/>
  <c r="S441" i="5" s="1"/>
  <c r="Q441" i="5"/>
  <c r="P441" i="5"/>
  <c r="K441" i="5"/>
  <c r="AZ440" i="5"/>
  <c r="AI440" i="5"/>
  <c r="S440" i="5"/>
  <c r="Q440" i="5"/>
  <c r="R440" i="5" s="1"/>
  <c r="P440" i="5"/>
  <c r="K440" i="5"/>
  <c r="AZ439" i="5"/>
  <c r="AI439" i="5"/>
  <c r="R439" i="5"/>
  <c r="S439" i="5" s="1"/>
  <c r="Q439" i="5"/>
  <c r="P439" i="5"/>
  <c r="K439" i="5"/>
  <c r="AZ438" i="5"/>
  <c r="AI438" i="5"/>
  <c r="U438" i="5"/>
  <c r="V438" i="5" s="1"/>
  <c r="Q438" i="5"/>
  <c r="R438" i="5" s="1"/>
  <c r="S438" i="5" s="1"/>
  <c r="T438" i="5" s="1"/>
  <c r="P438" i="5"/>
  <c r="K438" i="5"/>
  <c r="AZ437" i="5"/>
  <c r="AI437" i="5"/>
  <c r="Q437" i="5"/>
  <c r="R437" i="5" s="1"/>
  <c r="S437" i="5" s="1"/>
  <c r="P437" i="5"/>
  <c r="K437" i="5"/>
  <c r="AZ436" i="5"/>
  <c r="AI436" i="5"/>
  <c r="Q436" i="5"/>
  <c r="R436" i="5" s="1"/>
  <c r="S436" i="5" s="1"/>
  <c r="P436" i="5"/>
  <c r="K436" i="5"/>
  <c r="AZ435" i="5"/>
  <c r="AI435" i="5"/>
  <c r="U435" i="5"/>
  <c r="V435" i="5" s="1"/>
  <c r="S435" i="5"/>
  <c r="T435" i="5" s="1"/>
  <c r="R435" i="5"/>
  <c r="Q435" i="5"/>
  <c r="P435" i="5"/>
  <c r="K435" i="5"/>
  <c r="AZ434" i="5"/>
  <c r="AI434" i="5"/>
  <c r="Q434" i="5"/>
  <c r="R434" i="5" s="1"/>
  <c r="S434" i="5" s="1"/>
  <c r="T434" i="5" s="1"/>
  <c r="P434" i="5"/>
  <c r="K434" i="5"/>
  <c r="AZ433" i="5"/>
  <c r="AI433" i="5"/>
  <c r="Q433" i="5"/>
  <c r="R433" i="5" s="1"/>
  <c r="S433" i="5" s="1"/>
  <c r="P433" i="5"/>
  <c r="K433" i="5"/>
  <c r="AZ432" i="5"/>
  <c r="AI432" i="5"/>
  <c r="R432" i="5"/>
  <c r="S432" i="5" s="1"/>
  <c r="Q432" i="5"/>
  <c r="P432" i="5"/>
  <c r="K432" i="5"/>
  <c r="AZ431" i="5"/>
  <c r="AI431" i="5"/>
  <c r="Q431" i="5"/>
  <c r="R431" i="5" s="1"/>
  <c r="S431" i="5" s="1"/>
  <c r="P431" i="5"/>
  <c r="K431" i="5"/>
  <c r="AZ430" i="5"/>
  <c r="AI430" i="5"/>
  <c r="Q430" i="5"/>
  <c r="R430" i="5" s="1"/>
  <c r="S430" i="5" s="1"/>
  <c r="P430" i="5"/>
  <c r="K430" i="5"/>
  <c r="AZ429" i="5"/>
  <c r="AI429" i="5"/>
  <c r="R429" i="5"/>
  <c r="S429" i="5" s="1"/>
  <c r="Q429" i="5"/>
  <c r="P429" i="5"/>
  <c r="K429" i="5"/>
  <c r="AZ428" i="5"/>
  <c r="AI428" i="5"/>
  <c r="S428" i="5"/>
  <c r="U428" i="5" s="1"/>
  <c r="V428" i="5" s="1"/>
  <c r="R428" i="5"/>
  <c r="Q428" i="5"/>
  <c r="P428" i="5"/>
  <c r="K428" i="5"/>
  <c r="AZ427" i="5"/>
  <c r="AI427" i="5"/>
  <c r="Q427" i="5"/>
  <c r="R427" i="5" s="1"/>
  <c r="S427" i="5" s="1"/>
  <c r="P427" i="5"/>
  <c r="K427" i="5"/>
  <c r="AZ426" i="5"/>
  <c r="AI426" i="5"/>
  <c r="S426" i="5"/>
  <c r="U426" i="5" s="1"/>
  <c r="V426" i="5" s="1"/>
  <c r="Q426" i="5"/>
  <c r="R426" i="5" s="1"/>
  <c r="P426" i="5"/>
  <c r="K426" i="5"/>
  <c r="AZ425" i="5"/>
  <c r="AI425" i="5"/>
  <c r="R425" i="5"/>
  <c r="S425" i="5" s="1"/>
  <c r="Q425" i="5"/>
  <c r="P425" i="5"/>
  <c r="K425" i="5"/>
  <c r="AZ424" i="5"/>
  <c r="AI424" i="5"/>
  <c r="Q424" i="5"/>
  <c r="R424" i="5" s="1"/>
  <c r="S424" i="5" s="1"/>
  <c r="P424" i="5"/>
  <c r="K424" i="5"/>
  <c r="AZ423" i="5"/>
  <c r="AI423" i="5"/>
  <c r="U423" i="5"/>
  <c r="V423" i="5" s="1"/>
  <c r="S423" i="5"/>
  <c r="T423" i="5" s="1"/>
  <c r="R423" i="5"/>
  <c r="Q423" i="5"/>
  <c r="P423" i="5"/>
  <c r="K423" i="5"/>
  <c r="AZ422" i="5"/>
  <c r="AI422" i="5"/>
  <c r="U422" i="5"/>
  <c r="V422" i="5" s="1"/>
  <c r="T422" i="5"/>
  <c r="S422" i="5"/>
  <c r="Q422" i="5"/>
  <c r="R422" i="5" s="1"/>
  <c r="P422" i="5"/>
  <c r="K422" i="5"/>
  <c r="AZ421" i="5"/>
  <c r="AI421" i="5"/>
  <c r="Q421" i="5"/>
  <c r="R421" i="5" s="1"/>
  <c r="S421" i="5" s="1"/>
  <c r="T421" i="5" s="1"/>
  <c r="P421" i="5"/>
  <c r="K421" i="5"/>
  <c r="AZ420" i="5"/>
  <c r="AI420" i="5"/>
  <c r="R420" i="5"/>
  <c r="S420" i="5" s="1"/>
  <c r="T420" i="5" s="1"/>
  <c r="Q420" i="5"/>
  <c r="P420" i="5"/>
  <c r="K420" i="5"/>
  <c r="AZ419" i="5"/>
  <c r="AI419" i="5"/>
  <c r="R419" i="5"/>
  <c r="S419" i="5" s="1"/>
  <c r="Q419" i="5"/>
  <c r="P419" i="5"/>
  <c r="K419" i="5"/>
  <c r="AZ418" i="5"/>
  <c r="AI418" i="5"/>
  <c r="Q418" i="5"/>
  <c r="R418" i="5" s="1"/>
  <c r="S418" i="5" s="1"/>
  <c r="P418" i="5"/>
  <c r="K418" i="5"/>
  <c r="AZ417" i="5"/>
  <c r="AI417" i="5"/>
  <c r="Q417" i="5"/>
  <c r="R417" i="5" s="1"/>
  <c r="S417" i="5" s="1"/>
  <c r="P417" i="5"/>
  <c r="K417" i="5"/>
  <c r="AZ416" i="5"/>
  <c r="AI416" i="5"/>
  <c r="R416" i="5"/>
  <c r="S416" i="5" s="1"/>
  <c r="Q416" i="5"/>
  <c r="P416" i="5"/>
  <c r="K416" i="5"/>
  <c r="AZ415" i="5"/>
  <c r="AI415" i="5"/>
  <c r="U415" i="5"/>
  <c r="V415" i="5" s="1"/>
  <c r="T415" i="5"/>
  <c r="Q415" i="5"/>
  <c r="R415" i="5" s="1"/>
  <c r="S415" i="5" s="1"/>
  <c r="P415" i="5"/>
  <c r="K415" i="5"/>
  <c r="AZ414" i="5"/>
  <c r="AI414" i="5"/>
  <c r="Q414" i="5"/>
  <c r="R414" i="5" s="1"/>
  <c r="S414" i="5" s="1"/>
  <c r="P414" i="5"/>
  <c r="K414" i="5"/>
  <c r="AZ413" i="5"/>
  <c r="AI413" i="5"/>
  <c r="Q413" i="5"/>
  <c r="R413" i="5" s="1"/>
  <c r="S413" i="5" s="1"/>
  <c r="P413" i="5"/>
  <c r="K413" i="5"/>
  <c r="AZ412" i="5"/>
  <c r="AI412" i="5"/>
  <c r="Q412" i="5"/>
  <c r="R412" i="5" s="1"/>
  <c r="S412" i="5" s="1"/>
  <c r="P412" i="5"/>
  <c r="K412" i="5"/>
  <c r="AZ411" i="5"/>
  <c r="AI411" i="5"/>
  <c r="R411" i="5"/>
  <c r="S411" i="5" s="1"/>
  <c r="Q411" i="5"/>
  <c r="P411" i="5"/>
  <c r="K411" i="5"/>
  <c r="AZ410" i="5"/>
  <c r="AI410" i="5"/>
  <c r="U410" i="5"/>
  <c r="V410" i="5" s="1"/>
  <c r="T410" i="5"/>
  <c r="S410" i="5"/>
  <c r="Q410" i="5"/>
  <c r="R410" i="5" s="1"/>
  <c r="P410" i="5"/>
  <c r="K410" i="5"/>
  <c r="AZ409" i="5"/>
  <c r="AI409" i="5"/>
  <c r="U409" i="5"/>
  <c r="V409" i="5" s="1"/>
  <c r="S409" i="5"/>
  <c r="T409" i="5" s="1"/>
  <c r="R409" i="5"/>
  <c r="Q409" i="5"/>
  <c r="P409" i="5"/>
  <c r="K409" i="5"/>
  <c r="AZ408" i="5"/>
  <c r="AI408" i="5"/>
  <c r="U408" i="5"/>
  <c r="V408" i="5" s="1"/>
  <c r="Q408" i="5"/>
  <c r="R408" i="5" s="1"/>
  <c r="S408" i="5" s="1"/>
  <c r="T408" i="5" s="1"/>
  <c r="P408" i="5"/>
  <c r="K408" i="5"/>
  <c r="AZ407" i="5"/>
  <c r="AI407" i="5"/>
  <c r="Q407" i="5"/>
  <c r="R407" i="5" s="1"/>
  <c r="S407" i="5" s="1"/>
  <c r="P407" i="5"/>
  <c r="K407" i="5"/>
  <c r="AZ406" i="5"/>
  <c r="AI406" i="5"/>
  <c r="Q406" i="5"/>
  <c r="R406" i="5" s="1"/>
  <c r="S406" i="5" s="1"/>
  <c r="P406" i="5"/>
  <c r="K406" i="5"/>
  <c r="AZ405" i="5"/>
  <c r="AI405" i="5"/>
  <c r="Q405" i="5"/>
  <c r="R405" i="5" s="1"/>
  <c r="S405" i="5" s="1"/>
  <c r="P405" i="5"/>
  <c r="K405" i="5"/>
  <c r="AZ404" i="5"/>
  <c r="AI404" i="5"/>
  <c r="R404" i="5"/>
  <c r="S404" i="5" s="1"/>
  <c r="Q404" i="5"/>
  <c r="P404" i="5"/>
  <c r="K404" i="5"/>
  <c r="AZ403" i="5"/>
  <c r="AI403" i="5"/>
  <c r="U403" i="5"/>
  <c r="V403" i="5" s="1"/>
  <c r="T403" i="5"/>
  <c r="S403" i="5"/>
  <c r="R403" i="5"/>
  <c r="Q403" i="5"/>
  <c r="P403" i="5"/>
  <c r="K403" i="5"/>
  <c r="AZ402" i="5"/>
  <c r="AI402" i="5"/>
  <c r="Q402" i="5"/>
  <c r="R402" i="5" s="1"/>
  <c r="S402" i="5" s="1"/>
  <c r="T402" i="5" s="1"/>
  <c r="P402" i="5"/>
  <c r="K402" i="5"/>
  <c r="AZ401" i="5"/>
  <c r="AI401" i="5"/>
  <c r="R401" i="5"/>
  <c r="S401" i="5" s="1"/>
  <c r="Q401" i="5"/>
  <c r="P401" i="5"/>
  <c r="K401" i="5"/>
  <c r="AZ400" i="5"/>
  <c r="AI400" i="5"/>
  <c r="Q400" i="5"/>
  <c r="R400" i="5" s="1"/>
  <c r="S400" i="5" s="1"/>
  <c r="P400" i="5"/>
  <c r="K400" i="5"/>
  <c r="AZ399" i="5"/>
  <c r="AI399" i="5"/>
  <c r="R399" i="5"/>
  <c r="S399" i="5" s="1"/>
  <c r="Q399" i="5"/>
  <c r="P399" i="5"/>
  <c r="K399" i="5"/>
  <c r="AZ398" i="5"/>
  <c r="AI398" i="5"/>
  <c r="Q398" i="5"/>
  <c r="R398" i="5" s="1"/>
  <c r="S398" i="5" s="1"/>
  <c r="P398" i="5"/>
  <c r="K398" i="5"/>
  <c r="AZ397" i="5"/>
  <c r="AI397" i="5"/>
  <c r="R397" i="5"/>
  <c r="S397" i="5" s="1"/>
  <c r="Q397" i="5"/>
  <c r="P397" i="5"/>
  <c r="K397" i="5"/>
  <c r="AZ396" i="5"/>
  <c r="AI396" i="5"/>
  <c r="U396" i="5"/>
  <c r="V396" i="5" s="1"/>
  <c r="S396" i="5"/>
  <c r="T396" i="5" s="1"/>
  <c r="R396" i="5"/>
  <c r="Q396" i="5"/>
  <c r="P396" i="5"/>
  <c r="K396" i="5"/>
  <c r="AZ395" i="5"/>
  <c r="AI395" i="5"/>
  <c r="Q395" i="5"/>
  <c r="R395" i="5" s="1"/>
  <c r="S395" i="5" s="1"/>
  <c r="P395" i="5"/>
  <c r="K395" i="5"/>
  <c r="AZ394" i="5"/>
  <c r="AI394" i="5"/>
  <c r="S394" i="5"/>
  <c r="U394" i="5" s="1"/>
  <c r="V394" i="5" s="1"/>
  <c r="Q394" i="5"/>
  <c r="R394" i="5" s="1"/>
  <c r="P394" i="5"/>
  <c r="K394" i="5"/>
  <c r="AZ393" i="5"/>
  <c r="AI393" i="5"/>
  <c r="R393" i="5"/>
  <c r="S393" i="5" s="1"/>
  <c r="Q393" i="5"/>
  <c r="P393" i="5"/>
  <c r="K393" i="5"/>
  <c r="AZ392" i="5"/>
  <c r="AI392" i="5"/>
  <c r="Q392" i="5"/>
  <c r="R392" i="5" s="1"/>
  <c r="S392" i="5" s="1"/>
  <c r="P392" i="5"/>
  <c r="K392" i="5"/>
  <c r="AZ391" i="5"/>
  <c r="AI391" i="5"/>
  <c r="R391" i="5"/>
  <c r="S391" i="5" s="1"/>
  <c r="Q391" i="5"/>
  <c r="P391" i="5"/>
  <c r="K391" i="5"/>
  <c r="AZ390" i="5"/>
  <c r="AI390" i="5"/>
  <c r="U390" i="5"/>
  <c r="V390" i="5" s="1"/>
  <c r="T390" i="5"/>
  <c r="S390" i="5"/>
  <c r="Q390" i="5"/>
  <c r="R390" i="5" s="1"/>
  <c r="P390" i="5"/>
  <c r="K390" i="5"/>
  <c r="AZ389" i="5"/>
  <c r="AI389" i="5"/>
  <c r="U389" i="5"/>
  <c r="V389" i="5" s="1"/>
  <c r="Q389" i="5"/>
  <c r="R389" i="5" s="1"/>
  <c r="S389" i="5" s="1"/>
  <c r="T389" i="5" s="1"/>
  <c r="P389" i="5"/>
  <c r="K389" i="5"/>
  <c r="AZ388" i="5"/>
  <c r="AI388" i="5"/>
  <c r="Q388" i="5"/>
  <c r="R388" i="5" s="1"/>
  <c r="S388" i="5" s="1"/>
  <c r="P388" i="5"/>
  <c r="K388" i="5"/>
  <c r="AZ387" i="5"/>
  <c r="AI387" i="5"/>
  <c r="Q387" i="5"/>
  <c r="R387" i="5" s="1"/>
  <c r="S387" i="5" s="1"/>
  <c r="P387" i="5"/>
  <c r="K387" i="5"/>
  <c r="AZ386" i="5"/>
  <c r="AI386" i="5"/>
  <c r="S386" i="5"/>
  <c r="T386" i="5" s="1"/>
  <c r="Q386" i="5"/>
  <c r="R386" i="5" s="1"/>
  <c r="P386" i="5"/>
  <c r="K386" i="5"/>
  <c r="AZ385" i="5"/>
  <c r="AI385" i="5"/>
  <c r="Q385" i="5"/>
  <c r="R385" i="5" s="1"/>
  <c r="S385" i="5" s="1"/>
  <c r="P385" i="5"/>
  <c r="K385" i="5"/>
  <c r="AZ384" i="5"/>
  <c r="AI384" i="5"/>
  <c r="R384" i="5"/>
  <c r="S384" i="5" s="1"/>
  <c r="Q384" i="5"/>
  <c r="P384" i="5"/>
  <c r="K384" i="5"/>
  <c r="AZ383" i="5"/>
  <c r="AI383" i="5"/>
  <c r="Q383" i="5"/>
  <c r="R383" i="5" s="1"/>
  <c r="S383" i="5" s="1"/>
  <c r="U383" i="5" s="1"/>
  <c r="V383" i="5" s="1"/>
  <c r="P383" i="5"/>
  <c r="K383" i="5"/>
  <c r="AZ382" i="5"/>
  <c r="AI382" i="5"/>
  <c r="Q382" i="5"/>
  <c r="R382" i="5" s="1"/>
  <c r="S382" i="5" s="1"/>
  <c r="P382" i="5"/>
  <c r="K382" i="5"/>
  <c r="AZ381" i="5"/>
  <c r="AI381" i="5"/>
  <c r="R381" i="5"/>
  <c r="S381" i="5" s="1"/>
  <c r="Q381" i="5"/>
  <c r="P381" i="5"/>
  <c r="K381" i="5"/>
  <c r="AZ380" i="5"/>
  <c r="AI380" i="5"/>
  <c r="R380" i="5"/>
  <c r="S380" i="5" s="1"/>
  <c r="Q380" i="5"/>
  <c r="P380" i="5"/>
  <c r="K380" i="5"/>
  <c r="AZ379" i="5"/>
  <c r="AI379" i="5"/>
  <c r="Q379" i="5"/>
  <c r="R379" i="5" s="1"/>
  <c r="S379" i="5" s="1"/>
  <c r="P379" i="5"/>
  <c r="K379" i="5"/>
  <c r="AZ378" i="5"/>
  <c r="AI378" i="5"/>
  <c r="S378" i="5"/>
  <c r="U378" i="5" s="1"/>
  <c r="V378" i="5" s="1"/>
  <c r="Q378" i="5"/>
  <c r="R378" i="5" s="1"/>
  <c r="P378" i="5"/>
  <c r="K378" i="5"/>
  <c r="AZ377" i="5"/>
  <c r="AI377" i="5"/>
  <c r="S377" i="5"/>
  <c r="T377" i="5" s="1"/>
  <c r="R377" i="5"/>
  <c r="Q377" i="5"/>
  <c r="P377" i="5"/>
  <c r="K377" i="5"/>
  <c r="AZ376" i="5"/>
  <c r="AI376" i="5"/>
  <c r="U376" i="5"/>
  <c r="V376" i="5" s="1"/>
  <c r="T376" i="5"/>
  <c r="Q376" i="5"/>
  <c r="R376" i="5" s="1"/>
  <c r="S376" i="5" s="1"/>
  <c r="P376" i="5"/>
  <c r="K376" i="5"/>
  <c r="AZ375" i="5"/>
  <c r="AI375" i="5"/>
  <c r="R375" i="5"/>
  <c r="S375" i="5" s="1"/>
  <c r="Q375" i="5"/>
  <c r="P375" i="5"/>
  <c r="K375" i="5"/>
  <c r="AZ374" i="5"/>
  <c r="AI374" i="5"/>
  <c r="S374" i="5"/>
  <c r="U374" i="5" s="1"/>
  <c r="V374" i="5" s="1"/>
  <c r="Q374" i="5"/>
  <c r="R374" i="5" s="1"/>
  <c r="P374" i="5"/>
  <c r="K374" i="5"/>
  <c r="AZ373" i="5"/>
  <c r="AI373" i="5"/>
  <c r="Q373" i="5"/>
  <c r="R373" i="5" s="1"/>
  <c r="S373" i="5" s="1"/>
  <c r="P373" i="5"/>
  <c r="K373" i="5"/>
  <c r="AZ372" i="5"/>
  <c r="AI372" i="5"/>
  <c r="R372" i="5"/>
  <c r="S372" i="5" s="1"/>
  <c r="Q372" i="5"/>
  <c r="P372" i="5"/>
  <c r="K372" i="5"/>
  <c r="AZ371" i="5"/>
  <c r="AI371" i="5"/>
  <c r="V371" i="5"/>
  <c r="U371" i="5"/>
  <c r="T371" i="5"/>
  <c r="S371" i="5"/>
  <c r="R371" i="5"/>
  <c r="Q371" i="5"/>
  <c r="P371" i="5"/>
  <c r="K371" i="5"/>
  <c r="AZ370" i="5"/>
  <c r="AI370" i="5"/>
  <c r="Q370" i="5"/>
  <c r="R370" i="5" s="1"/>
  <c r="S370" i="5" s="1"/>
  <c r="T370" i="5" s="1"/>
  <c r="P370" i="5"/>
  <c r="K370" i="5"/>
  <c r="AZ369" i="5"/>
  <c r="AI369" i="5"/>
  <c r="P369" i="5"/>
  <c r="K369" i="5"/>
  <c r="AZ368" i="5"/>
  <c r="AI368" i="5"/>
  <c r="P368" i="5"/>
  <c r="K368" i="5"/>
  <c r="AZ367" i="5"/>
  <c r="AI367" i="5"/>
  <c r="P367" i="5"/>
  <c r="K367" i="5"/>
  <c r="AZ366" i="5"/>
  <c r="AI366" i="5"/>
  <c r="P366" i="5"/>
  <c r="K366" i="5"/>
  <c r="AZ365" i="5"/>
  <c r="AI365" i="5"/>
  <c r="P365" i="5"/>
  <c r="K365" i="5"/>
  <c r="AZ364" i="5"/>
  <c r="AI364" i="5"/>
  <c r="P364" i="5"/>
  <c r="K364" i="5"/>
  <c r="AZ363" i="5"/>
  <c r="AI363" i="5"/>
  <c r="P363" i="5"/>
  <c r="K363" i="5"/>
  <c r="AZ362" i="5"/>
  <c r="AI362" i="5"/>
  <c r="P362" i="5"/>
  <c r="K362" i="5"/>
  <c r="AZ361" i="5"/>
  <c r="AI361" i="5"/>
  <c r="Q361" i="5"/>
  <c r="P361" i="5"/>
  <c r="R361" i="5" s="1"/>
  <c r="S361" i="5" s="1"/>
  <c r="O361" i="5"/>
  <c r="K361" i="5"/>
  <c r="AZ360" i="5"/>
  <c r="AI360" i="5"/>
  <c r="P360" i="5"/>
  <c r="K360" i="5"/>
  <c r="AZ359" i="5"/>
  <c r="AI359" i="5"/>
  <c r="P359" i="5"/>
  <c r="R359" i="5" s="1"/>
  <c r="S359" i="5" s="1"/>
  <c r="O359" i="5"/>
  <c r="Q359" i="5" s="1"/>
  <c r="K359" i="5"/>
  <c r="AZ358" i="5"/>
  <c r="AI358" i="5"/>
  <c r="P358" i="5"/>
  <c r="K358" i="5"/>
  <c r="AZ357" i="5"/>
  <c r="AI357" i="5"/>
  <c r="P357" i="5"/>
  <c r="K357" i="5"/>
  <c r="AZ356" i="5"/>
  <c r="AI356" i="5"/>
  <c r="P356" i="5"/>
  <c r="K356" i="5"/>
  <c r="AZ355" i="5"/>
  <c r="AI355" i="5"/>
  <c r="P355" i="5"/>
  <c r="K355" i="5"/>
  <c r="AZ354" i="5"/>
  <c r="AI354" i="5"/>
  <c r="P354" i="5"/>
  <c r="K354" i="5"/>
  <c r="AZ353" i="5"/>
  <c r="AI353" i="5"/>
  <c r="P353" i="5"/>
  <c r="K353" i="5"/>
  <c r="AZ352" i="5"/>
  <c r="AI352" i="5"/>
  <c r="P352" i="5"/>
  <c r="K352" i="5"/>
  <c r="AZ351" i="5"/>
  <c r="AI351" i="5"/>
  <c r="P351" i="5"/>
  <c r="K351" i="5"/>
  <c r="AZ350" i="5"/>
  <c r="AI350" i="5"/>
  <c r="P350" i="5"/>
  <c r="K350" i="5"/>
  <c r="AZ349" i="5"/>
  <c r="AI349" i="5"/>
  <c r="P349" i="5"/>
  <c r="K349" i="5"/>
  <c r="AZ348" i="5"/>
  <c r="AI348" i="5"/>
  <c r="P348" i="5"/>
  <c r="K348" i="5"/>
  <c r="AZ347" i="5"/>
  <c r="AI347" i="5"/>
  <c r="P347" i="5"/>
  <c r="K347" i="5"/>
  <c r="AZ346" i="5"/>
  <c r="AI346" i="5"/>
  <c r="P346" i="5"/>
  <c r="K346" i="5"/>
  <c r="AZ345" i="5"/>
  <c r="AI345" i="5"/>
  <c r="P345" i="5"/>
  <c r="K345" i="5"/>
  <c r="AZ344" i="5"/>
  <c r="AI344" i="5"/>
  <c r="P344" i="5"/>
  <c r="K344" i="5"/>
  <c r="AZ343" i="5"/>
  <c r="AI343" i="5"/>
  <c r="P343" i="5"/>
  <c r="K343" i="5"/>
  <c r="AZ342" i="5"/>
  <c r="AI342" i="5"/>
  <c r="P342" i="5"/>
  <c r="K342" i="5"/>
  <c r="AZ341" i="5"/>
  <c r="AI341" i="5"/>
  <c r="P341" i="5"/>
  <c r="K341" i="5"/>
  <c r="AZ340" i="5"/>
  <c r="AI340" i="5"/>
  <c r="P340" i="5"/>
  <c r="K340" i="5"/>
  <c r="AZ339" i="5"/>
  <c r="AI339" i="5"/>
  <c r="P339" i="5"/>
  <c r="K339" i="5"/>
  <c r="AZ338" i="5"/>
  <c r="AI338" i="5"/>
  <c r="P338" i="5"/>
  <c r="K338" i="5"/>
  <c r="AZ337" i="5"/>
  <c r="AI337" i="5"/>
  <c r="P337" i="5"/>
  <c r="K337" i="5"/>
  <c r="AZ336" i="5"/>
  <c r="AI336" i="5"/>
  <c r="P336" i="5"/>
  <c r="K336" i="5"/>
  <c r="AZ335" i="5"/>
  <c r="AI335" i="5"/>
  <c r="P335" i="5"/>
  <c r="K335" i="5"/>
  <c r="AZ334" i="5"/>
  <c r="AI334" i="5"/>
  <c r="P334" i="5"/>
  <c r="K334" i="5"/>
  <c r="AZ333" i="5"/>
  <c r="AI333" i="5"/>
  <c r="P333" i="5"/>
  <c r="K333" i="5"/>
  <c r="AZ332" i="5"/>
  <c r="AI332" i="5"/>
  <c r="P332" i="5"/>
  <c r="K332" i="5"/>
  <c r="AZ331" i="5"/>
  <c r="AI331" i="5"/>
  <c r="P331" i="5"/>
  <c r="K331" i="5"/>
  <c r="AZ330" i="5"/>
  <c r="AI330" i="5"/>
  <c r="P330" i="5"/>
  <c r="K330" i="5"/>
  <c r="AZ329" i="5"/>
  <c r="AI329" i="5"/>
  <c r="P329" i="5"/>
  <c r="K329" i="5"/>
  <c r="AZ328" i="5"/>
  <c r="AI328" i="5"/>
  <c r="P328" i="5"/>
  <c r="K328" i="5"/>
  <c r="AZ327" i="5"/>
  <c r="AI327" i="5"/>
  <c r="P327" i="5"/>
  <c r="K327" i="5"/>
  <c r="AZ326" i="5"/>
  <c r="AI326" i="5"/>
  <c r="P326" i="5"/>
  <c r="K326" i="5"/>
  <c r="AZ325" i="5"/>
  <c r="AI325" i="5"/>
  <c r="P325" i="5"/>
  <c r="K325" i="5"/>
  <c r="AZ324" i="5"/>
  <c r="AI324" i="5"/>
  <c r="P324" i="5"/>
  <c r="K324" i="5"/>
  <c r="AZ323" i="5"/>
  <c r="AI323" i="5"/>
  <c r="P323" i="5"/>
  <c r="K323" i="5"/>
  <c r="AZ322" i="5"/>
  <c r="AI322" i="5"/>
  <c r="P322" i="5"/>
  <c r="K322" i="5"/>
  <c r="AZ321" i="5"/>
  <c r="AI321" i="5"/>
  <c r="P321" i="5"/>
  <c r="K321" i="5"/>
  <c r="AZ320" i="5"/>
  <c r="AI320" i="5"/>
  <c r="P320" i="5"/>
  <c r="K320" i="5"/>
  <c r="AZ319" i="5"/>
  <c r="AI319" i="5"/>
  <c r="P319" i="5"/>
  <c r="K319" i="5"/>
  <c r="AZ318" i="5"/>
  <c r="AI318" i="5"/>
  <c r="P318" i="5"/>
  <c r="K318" i="5"/>
  <c r="AZ317" i="5"/>
  <c r="AI317" i="5"/>
  <c r="Q317" i="5"/>
  <c r="P317" i="5"/>
  <c r="R317" i="5" s="1"/>
  <c r="S317" i="5" s="1"/>
  <c r="O317" i="5"/>
  <c r="K317" i="5"/>
  <c r="AZ316" i="5"/>
  <c r="AI316" i="5"/>
  <c r="O316" i="5"/>
  <c r="Q316" i="5" s="1"/>
  <c r="K316" i="5"/>
  <c r="AZ315" i="5"/>
  <c r="AI315" i="5"/>
  <c r="P315" i="5"/>
  <c r="K315" i="5"/>
  <c r="AZ314" i="5"/>
  <c r="AI314" i="5"/>
  <c r="P314" i="5"/>
  <c r="P316" i="5" s="1"/>
  <c r="R316" i="5" s="1"/>
  <c r="S316" i="5" s="1"/>
  <c r="K314" i="5"/>
  <c r="AZ313" i="5"/>
  <c r="AI313" i="5"/>
  <c r="P313" i="5"/>
  <c r="K313" i="5"/>
  <c r="AZ312" i="5"/>
  <c r="AI312" i="5"/>
  <c r="P312" i="5"/>
  <c r="K312" i="5"/>
  <c r="AZ311" i="5"/>
  <c r="AI311" i="5"/>
  <c r="P311" i="5"/>
  <c r="K311" i="5"/>
  <c r="AZ310" i="5"/>
  <c r="AI310" i="5"/>
  <c r="P310" i="5"/>
  <c r="K310" i="5"/>
  <c r="AZ309" i="5"/>
  <c r="AI309" i="5"/>
  <c r="P309" i="5"/>
  <c r="K309" i="5"/>
  <c r="AZ308" i="5"/>
  <c r="AI308" i="5"/>
  <c r="P308" i="5"/>
  <c r="K308" i="5"/>
  <c r="AZ307" i="5"/>
  <c r="AI307" i="5"/>
  <c r="P307" i="5"/>
  <c r="K307" i="5"/>
  <c r="AZ306" i="5"/>
  <c r="AI306" i="5"/>
  <c r="P306" i="5"/>
  <c r="K306" i="5"/>
  <c r="AZ305" i="5"/>
  <c r="AI305" i="5"/>
  <c r="P305" i="5"/>
  <c r="K305" i="5"/>
  <c r="AZ304" i="5"/>
  <c r="AI304" i="5"/>
  <c r="P304" i="5"/>
  <c r="K304" i="5"/>
  <c r="AZ303" i="5"/>
  <c r="AI303" i="5"/>
  <c r="P303" i="5"/>
  <c r="K303" i="5"/>
  <c r="AZ302" i="5"/>
  <c r="AI302" i="5"/>
  <c r="P302" i="5"/>
  <c r="K302" i="5"/>
  <c r="AZ301" i="5"/>
  <c r="AI301" i="5"/>
  <c r="P301" i="5"/>
  <c r="K301" i="5"/>
  <c r="AZ300" i="5"/>
  <c r="AI300" i="5"/>
  <c r="P300" i="5"/>
  <c r="K300" i="5"/>
  <c r="AZ299" i="5"/>
  <c r="AI299" i="5"/>
  <c r="P299" i="5"/>
  <c r="K299" i="5"/>
  <c r="AZ298" i="5"/>
  <c r="AI298" i="5"/>
  <c r="P298" i="5"/>
  <c r="K298" i="5"/>
  <c r="AZ297" i="5"/>
  <c r="AI297" i="5"/>
  <c r="P297" i="5"/>
  <c r="K297" i="5"/>
  <c r="AZ296" i="5"/>
  <c r="AI296" i="5"/>
  <c r="P296" i="5"/>
  <c r="K296" i="5"/>
  <c r="AZ295" i="5"/>
  <c r="AI295" i="5"/>
  <c r="P295" i="5"/>
  <c r="K295" i="5"/>
  <c r="AZ294" i="5"/>
  <c r="AI294" i="5"/>
  <c r="P294" i="5"/>
  <c r="K294" i="5"/>
  <c r="AZ293" i="5"/>
  <c r="AI293" i="5"/>
  <c r="P293" i="5"/>
  <c r="K293" i="5"/>
  <c r="AZ292" i="5"/>
  <c r="AI292" i="5"/>
  <c r="P292" i="5"/>
  <c r="K292" i="5"/>
  <c r="AZ291" i="5"/>
  <c r="AI291" i="5"/>
  <c r="P291" i="5"/>
  <c r="K291" i="5"/>
  <c r="AZ290" i="5"/>
  <c r="AI290" i="5"/>
  <c r="P290" i="5"/>
  <c r="K290" i="5"/>
  <c r="AZ289" i="5"/>
  <c r="AI289" i="5"/>
  <c r="P289" i="5"/>
  <c r="K289" i="5"/>
  <c r="AZ288" i="5"/>
  <c r="AI288" i="5"/>
  <c r="P288" i="5"/>
  <c r="K288" i="5"/>
  <c r="AZ287" i="5"/>
  <c r="AI287" i="5"/>
  <c r="P287" i="5"/>
  <c r="K287" i="5"/>
  <c r="AZ286" i="5"/>
  <c r="AI286" i="5"/>
  <c r="P286" i="5"/>
  <c r="K286" i="5"/>
  <c r="AZ285" i="5"/>
  <c r="AI285" i="5"/>
  <c r="P285" i="5"/>
  <c r="K285" i="5"/>
  <c r="AZ284" i="5"/>
  <c r="AI284" i="5"/>
  <c r="P284" i="5"/>
  <c r="K284" i="5"/>
  <c r="AZ283" i="5"/>
  <c r="AI283" i="5"/>
  <c r="P283" i="5"/>
  <c r="K283" i="5"/>
  <c r="AZ282" i="5"/>
  <c r="AI282" i="5"/>
  <c r="P282" i="5"/>
  <c r="K282" i="5"/>
  <c r="AZ281" i="5"/>
  <c r="AI281" i="5"/>
  <c r="P281" i="5"/>
  <c r="K281" i="5"/>
  <c r="AZ280" i="5"/>
  <c r="AI280" i="5"/>
  <c r="P280" i="5"/>
  <c r="K280" i="5"/>
  <c r="AZ279" i="5"/>
  <c r="AI279" i="5"/>
  <c r="Q279" i="5"/>
  <c r="O279" i="5"/>
  <c r="K279" i="5"/>
  <c r="AZ278" i="5"/>
  <c r="AI278" i="5"/>
  <c r="P278" i="5"/>
  <c r="K278" i="5"/>
  <c r="AI277" i="5"/>
  <c r="P277" i="5"/>
  <c r="K277" i="5"/>
  <c r="AI276" i="5"/>
  <c r="P276" i="5"/>
  <c r="K276" i="5"/>
  <c r="AI275" i="5"/>
  <c r="P275" i="5"/>
  <c r="K275" i="5"/>
  <c r="AI274" i="5"/>
  <c r="P274" i="5"/>
  <c r="K274" i="5"/>
  <c r="AZ273" i="5"/>
  <c r="AI273" i="5"/>
  <c r="O273" i="5"/>
  <c r="Q273" i="5" s="1"/>
  <c r="K273" i="5"/>
  <c r="AZ272" i="5"/>
  <c r="AI272" i="5"/>
  <c r="Q272" i="5"/>
  <c r="P272" i="5"/>
  <c r="R272" i="5" s="1"/>
  <c r="S272" i="5" s="1"/>
  <c r="O272" i="5"/>
  <c r="K272" i="5"/>
  <c r="AZ271" i="5"/>
  <c r="AI271" i="5"/>
  <c r="P271" i="5"/>
  <c r="P273" i="5" s="1"/>
  <c r="R273" i="5" s="1"/>
  <c r="S273" i="5" s="1"/>
  <c r="K271" i="5"/>
  <c r="AZ270" i="5"/>
  <c r="AI270" i="5"/>
  <c r="P270" i="5"/>
  <c r="K270" i="5"/>
  <c r="AZ269" i="5"/>
  <c r="AI269" i="5"/>
  <c r="P269" i="5"/>
  <c r="K269" i="5"/>
  <c r="AZ268" i="5"/>
  <c r="AI268" i="5"/>
  <c r="P268" i="5"/>
  <c r="K268" i="5"/>
  <c r="AZ267" i="5"/>
  <c r="AI267" i="5"/>
  <c r="P267" i="5"/>
  <c r="K267" i="5"/>
  <c r="AZ266" i="5"/>
  <c r="AI266" i="5"/>
  <c r="P266" i="5"/>
  <c r="K266" i="5"/>
  <c r="AZ265" i="5"/>
  <c r="AI265" i="5"/>
  <c r="P265" i="5"/>
  <c r="AZ264" i="5"/>
  <c r="AI264" i="5"/>
  <c r="AF264" i="5"/>
  <c r="AE264" i="5"/>
  <c r="AD264" i="5"/>
  <c r="AC264" i="5"/>
  <c r="P264" i="5"/>
  <c r="AZ263" i="5"/>
  <c r="AI263" i="5"/>
  <c r="AF263" i="5"/>
  <c r="AE263" i="5"/>
  <c r="AD263" i="5"/>
  <c r="AC263" i="5"/>
  <c r="P263" i="5"/>
  <c r="AZ262" i="5"/>
  <c r="AI262" i="5"/>
  <c r="AF262" i="5"/>
  <c r="AE262" i="5"/>
  <c r="AD262" i="5"/>
  <c r="AC262" i="5"/>
  <c r="P262" i="5"/>
  <c r="AZ261" i="5"/>
  <c r="AI261" i="5"/>
  <c r="P261" i="5"/>
  <c r="AZ260" i="5"/>
  <c r="AI260" i="5"/>
  <c r="AF260" i="5"/>
  <c r="AE260" i="5"/>
  <c r="AD260" i="5"/>
  <c r="AC260" i="5"/>
  <c r="P260" i="5"/>
  <c r="AZ259" i="5"/>
  <c r="AI259" i="5"/>
  <c r="AF259" i="5"/>
  <c r="AE259" i="5"/>
  <c r="AD259" i="5"/>
  <c r="AC259" i="5"/>
  <c r="P259" i="5"/>
  <c r="AZ258" i="5"/>
  <c r="AI258" i="5"/>
  <c r="AF258" i="5"/>
  <c r="AE258" i="5"/>
  <c r="AD258" i="5"/>
  <c r="AC258" i="5"/>
  <c r="P258" i="5"/>
  <c r="AZ257" i="5"/>
  <c r="AI257" i="5"/>
  <c r="P257" i="5"/>
  <c r="AZ256" i="5"/>
  <c r="AI256" i="5"/>
  <c r="AF256" i="5"/>
  <c r="AE256" i="5"/>
  <c r="AD256" i="5"/>
  <c r="AC256" i="5"/>
  <c r="P256" i="5"/>
  <c r="AZ255" i="5"/>
  <c r="AI255" i="5"/>
  <c r="AF255" i="5"/>
  <c r="AE255" i="5"/>
  <c r="AD255" i="5"/>
  <c r="AC255" i="5"/>
  <c r="P255" i="5"/>
  <c r="AZ254" i="5"/>
  <c r="AI254" i="5"/>
  <c r="AF254" i="5"/>
  <c r="AE254" i="5"/>
  <c r="AD254" i="5"/>
  <c r="AC254" i="5"/>
  <c r="P254" i="5"/>
  <c r="AZ253" i="5"/>
  <c r="AI253" i="5"/>
  <c r="P253" i="5"/>
  <c r="AZ252" i="5"/>
  <c r="AI252" i="5"/>
  <c r="R252" i="5"/>
  <c r="S252" i="5" s="1"/>
  <c r="P252" i="5"/>
  <c r="O252" i="5"/>
  <c r="Q252" i="5" s="1"/>
  <c r="AZ251" i="5"/>
  <c r="AI251" i="5"/>
  <c r="AF251" i="5"/>
  <c r="AE251" i="5"/>
  <c r="AD251" i="5"/>
  <c r="AC251" i="5"/>
  <c r="P251" i="5"/>
  <c r="AZ250" i="5"/>
  <c r="AI250" i="5"/>
  <c r="AF250" i="5"/>
  <c r="AE250" i="5"/>
  <c r="AD250" i="5"/>
  <c r="AC250" i="5"/>
  <c r="P250" i="5"/>
  <c r="AZ249" i="5"/>
  <c r="AI249" i="5"/>
  <c r="P249" i="5"/>
  <c r="AZ248" i="5"/>
  <c r="AI248" i="5"/>
  <c r="AF248" i="5"/>
  <c r="AE248" i="5"/>
  <c r="AD248" i="5"/>
  <c r="AC248" i="5"/>
  <c r="P248" i="5"/>
  <c r="AZ247" i="5"/>
  <c r="AI247" i="5"/>
  <c r="AF247" i="5"/>
  <c r="AE247" i="5"/>
  <c r="AD247" i="5"/>
  <c r="AC247" i="5"/>
  <c r="P247" i="5"/>
  <c r="AZ246" i="5"/>
  <c r="AI246" i="5"/>
  <c r="AF246" i="5"/>
  <c r="AE246" i="5"/>
  <c r="AD246" i="5"/>
  <c r="AC246" i="5"/>
  <c r="P246" i="5"/>
  <c r="AZ245" i="5"/>
  <c r="AI245" i="5"/>
  <c r="P245" i="5"/>
  <c r="AZ244" i="5"/>
  <c r="AI244" i="5"/>
  <c r="AF244" i="5"/>
  <c r="AE244" i="5"/>
  <c r="AD244" i="5"/>
  <c r="AC244" i="5"/>
  <c r="P244" i="5"/>
  <c r="AZ243" i="5"/>
  <c r="AI243" i="5"/>
  <c r="AF243" i="5"/>
  <c r="AE243" i="5"/>
  <c r="AD243" i="5"/>
  <c r="AC243" i="5"/>
  <c r="P243" i="5"/>
  <c r="AZ242" i="5"/>
  <c r="AI242" i="5"/>
  <c r="AF242" i="5"/>
  <c r="AE242" i="5"/>
  <c r="AD242" i="5"/>
  <c r="AC242" i="5"/>
  <c r="P242" i="5"/>
  <c r="AZ241" i="5"/>
  <c r="AI241" i="5"/>
  <c r="P241" i="5"/>
  <c r="AZ240" i="5"/>
  <c r="AI240" i="5"/>
  <c r="AF240" i="5"/>
  <c r="AE240" i="5"/>
  <c r="AD240" i="5"/>
  <c r="AC240" i="5"/>
  <c r="P240" i="5"/>
  <c r="AZ239" i="5"/>
  <c r="AI239" i="5"/>
  <c r="AF239" i="5"/>
  <c r="AE239" i="5"/>
  <c r="AD239" i="5"/>
  <c r="AC239" i="5"/>
  <c r="P239" i="5"/>
  <c r="AZ238" i="5"/>
  <c r="AI238" i="5"/>
  <c r="AF238" i="5"/>
  <c r="AE238" i="5"/>
  <c r="AD238" i="5"/>
  <c r="AC238" i="5"/>
  <c r="P238" i="5"/>
  <c r="AZ237" i="5"/>
  <c r="AI237" i="5"/>
  <c r="P237" i="5"/>
  <c r="AZ236" i="5"/>
  <c r="AI236" i="5"/>
  <c r="AF236" i="5"/>
  <c r="AE236" i="5"/>
  <c r="AD236" i="5"/>
  <c r="AC236" i="5"/>
  <c r="P236" i="5"/>
  <c r="AZ235" i="5"/>
  <c r="AI235" i="5"/>
  <c r="AF235" i="5"/>
  <c r="AE235" i="5"/>
  <c r="AD235" i="5"/>
  <c r="AC235" i="5"/>
  <c r="P235" i="5"/>
  <c r="AZ234" i="5"/>
  <c r="AI234" i="5"/>
  <c r="AF234" i="5"/>
  <c r="AE234" i="5"/>
  <c r="AD234" i="5"/>
  <c r="AC234" i="5"/>
  <c r="P234" i="5"/>
  <c r="AZ233" i="5"/>
  <c r="AI233" i="5"/>
  <c r="P233" i="5"/>
  <c r="AZ232" i="5"/>
  <c r="AI232" i="5"/>
  <c r="AF232" i="5"/>
  <c r="AE232" i="5"/>
  <c r="AD232" i="5"/>
  <c r="AC232" i="5"/>
  <c r="P232" i="5"/>
  <c r="AZ231" i="5"/>
  <c r="AI231" i="5"/>
  <c r="AF231" i="5"/>
  <c r="AE231" i="5"/>
  <c r="AD231" i="5"/>
  <c r="AC231" i="5"/>
  <c r="P231" i="5"/>
  <c r="AZ230" i="5"/>
  <c r="AI230" i="5"/>
  <c r="AF230" i="5"/>
  <c r="AE230" i="5"/>
  <c r="AD230" i="5"/>
  <c r="AC230" i="5"/>
  <c r="P230" i="5"/>
  <c r="AZ229" i="5"/>
  <c r="AI229" i="5"/>
  <c r="P229" i="5"/>
  <c r="AZ228" i="5"/>
  <c r="AI228" i="5"/>
  <c r="AF228" i="5"/>
  <c r="AE228" i="5"/>
  <c r="AD228" i="5"/>
  <c r="AC228" i="5"/>
  <c r="P228" i="5"/>
  <c r="AZ227" i="5"/>
  <c r="AI227" i="5"/>
  <c r="AF227" i="5"/>
  <c r="AE227" i="5"/>
  <c r="AD227" i="5"/>
  <c r="AC227" i="5"/>
  <c r="P227" i="5"/>
  <c r="AZ226" i="5"/>
  <c r="AI226" i="5"/>
  <c r="AF226" i="5"/>
  <c r="AE226" i="5"/>
  <c r="AD226" i="5"/>
  <c r="AC226" i="5"/>
  <c r="P226" i="5"/>
  <c r="AZ225" i="5"/>
  <c r="AI225" i="5"/>
  <c r="P225" i="5"/>
  <c r="AZ224" i="5"/>
  <c r="AI224" i="5"/>
  <c r="P224" i="5"/>
  <c r="AZ223" i="5"/>
  <c r="AI223" i="5"/>
  <c r="AF223" i="5"/>
  <c r="AE223" i="5"/>
  <c r="AD223" i="5"/>
  <c r="AC223" i="5"/>
  <c r="P223" i="5"/>
  <c r="AZ222" i="5"/>
  <c r="AI222" i="5"/>
  <c r="AF222" i="5"/>
  <c r="AE222" i="5"/>
  <c r="AD222" i="5"/>
  <c r="AC222" i="5"/>
  <c r="P222" i="5"/>
  <c r="AZ221" i="5"/>
  <c r="AI221" i="5"/>
  <c r="P221" i="5"/>
  <c r="AZ220" i="5"/>
  <c r="AI220" i="5"/>
  <c r="AF220" i="5"/>
  <c r="AE220" i="5"/>
  <c r="AD220" i="5"/>
  <c r="AC220" i="5"/>
  <c r="P220" i="5"/>
  <c r="AZ219" i="5"/>
  <c r="AI219" i="5"/>
  <c r="AF219" i="5"/>
  <c r="AE219" i="5"/>
  <c r="AD219" i="5"/>
  <c r="AC219" i="5"/>
  <c r="P219" i="5"/>
  <c r="AZ218" i="5"/>
  <c r="AI218" i="5"/>
  <c r="AF218" i="5"/>
  <c r="AE218" i="5"/>
  <c r="AD218" i="5"/>
  <c r="AC218" i="5"/>
  <c r="P218" i="5"/>
  <c r="AZ217" i="5"/>
  <c r="AI217" i="5"/>
  <c r="P217" i="5"/>
  <c r="AZ216" i="5"/>
  <c r="AI216" i="5"/>
  <c r="AF216" i="5"/>
  <c r="AE216" i="5"/>
  <c r="AD216" i="5"/>
  <c r="AC216" i="5"/>
  <c r="P216" i="5"/>
  <c r="AZ215" i="5"/>
  <c r="AI215" i="5"/>
  <c r="AF215" i="5"/>
  <c r="AE215" i="5"/>
  <c r="AD215" i="5"/>
  <c r="AC215" i="5"/>
  <c r="P215" i="5"/>
  <c r="AZ214" i="5"/>
  <c r="AI214" i="5"/>
  <c r="AF214" i="5"/>
  <c r="AE214" i="5"/>
  <c r="AD214" i="5"/>
  <c r="AC214" i="5"/>
  <c r="P214" i="5"/>
  <c r="AZ213" i="5"/>
  <c r="AI213" i="5"/>
  <c r="P213" i="5"/>
  <c r="AZ212" i="5"/>
  <c r="AI212" i="5"/>
  <c r="AF212" i="5"/>
  <c r="AE212" i="5"/>
  <c r="AD212" i="5"/>
  <c r="AC212" i="5"/>
  <c r="P212" i="5"/>
  <c r="AZ211" i="5"/>
  <c r="AI211" i="5"/>
  <c r="AF211" i="5"/>
  <c r="AE211" i="5"/>
  <c r="AD211" i="5"/>
  <c r="AC211" i="5"/>
  <c r="P211" i="5"/>
  <c r="AZ210" i="5"/>
  <c r="AI210" i="5"/>
  <c r="AF210" i="5"/>
  <c r="AE210" i="5"/>
  <c r="AD210" i="5"/>
  <c r="AC210" i="5"/>
  <c r="P210" i="5"/>
  <c r="AZ209" i="5"/>
  <c r="AI209" i="5"/>
  <c r="Q209" i="5"/>
  <c r="R209" i="5" s="1"/>
  <c r="S209" i="5" s="1"/>
  <c r="O209" i="5"/>
  <c r="P209" i="5" s="1"/>
  <c r="AZ208" i="5"/>
  <c r="AI208" i="5"/>
  <c r="P208" i="5"/>
  <c r="AZ207" i="5"/>
  <c r="AI207" i="5"/>
  <c r="AF207" i="5"/>
  <c r="AE207" i="5"/>
  <c r="AD207" i="5"/>
  <c r="AC207" i="5"/>
  <c r="P207" i="5"/>
  <c r="AZ206" i="5"/>
  <c r="AI206" i="5"/>
  <c r="AF206" i="5"/>
  <c r="AE206" i="5"/>
  <c r="AD206" i="5"/>
  <c r="AC206" i="5"/>
  <c r="P206" i="5"/>
  <c r="AZ205" i="5"/>
  <c r="AI205" i="5"/>
  <c r="P205" i="5"/>
  <c r="AZ204" i="5"/>
  <c r="AI204" i="5"/>
  <c r="AF204" i="5"/>
  <c r="AE204" i="5"/>
  <c r="AD204" i="5"/>
  <c r="AC204" i="5"/>
  <c r="P204" i="5"/>
  <c r="AZ203" i="5"/>
  <c r="AI203" i="5"/>
  <c r="AF203" i="5"/>
  <c r="AE203" i="5"/>
  <c r="AD203" i="5"/>
  <c r="AC203" i="5"/>
  <c r="P203" i="5"/>
  <c r="AZ202" i="5"/>
  <c r="AI202" i="5"/>
  <c r="AF202" i="5"/>
  <c r="AE202" i="5"/>
  <c r="AD202" i="5"/>
  <c r="AC202" i="5"/>
  <c r="P202" i="5"/>
  <c r="AZ201" i="5"/>
  <c r="AI201" i="5"/>
  <c r="P201" i="5"/>
  <c r="AZ200" i="5"/>
  <c r="AI200" i="5"/>
  <c r="AF200" i="5"/>
  <c r="AE200" i="5"/>
  <c r="AD200" i="5"/>
  <c r="AC200" i="5"/>
  <c r="P200" i="5"/>
  <c r="AZ199" i="5"/>
  <c r="AI199" i="5"/>
  <c r="R199" i="5"/>
  <c r="S199" i="5" s="1"/>
  <c r="Q199" i="5"/>
  <c r="P199" i="5"/>
  <c r="O199" i="5"/>
  <c r="AZ198" i="5"/>
  <c r="AI198" i="5"/>
  <c r="AF198" i="5"/>
  <c r="AE198" i="5"/>
  <c r="AD198" i="5"/>
  <c r="AC198" i="5"/>
  <c r="P198" i="5"/>
  <c r="AZ197" i="5"/>
  <c r="AI197" i="5"/>
  <c r="P197" i="5"/>
  <c r="AZ196" i="5"/>
  <c r="AI196" i="5"/>
  <c r="AF196" i="5"/>
  <c r="AE196" i="5"/>
  <c r="AD196" i="5"/>
  <c r="AC196" i="5"/>
  <c r="P196" i="5"/>
  <c r="AZ195" i="5"/>
  <c r="AI195" i="5"/>
  <c r="AF195" i="5"/>
  <c r="AE195" i="5"/>
  <c r="AD195" i="5"/>
  <c r="AC195" i="5"/>
  <c r="P195" i="5"/>
  <c r="AZ194" i="5"/>
  <c r="AI194" i="5"/>
  <c r="AF194" i="5"/>
  <c r="AE194" i="5"/>
  <c r="AD194" i="5"/>
  <c r="AC194" i="5"/>
  <c r="P194" i="5"/>
  <c r="AZ193" i="5"/>
  <c r="AI193" i="5"/>
  <c r="P193" i="5"/>
  <c r="AZ192" i="5"/>
  <c r="AI192" i="5"/>
  <c r="AF192" i="5"/>
  <c r="AE192" i="5"/>
  <c r="AD192" i="5"/>
  <c r="AC192" i="5"/>
  <c r="P192" i="5"/>
  <c r="AZ191" i="5"/>
  <c r="AI191" i="5"/>
  <c r="AF191" i="5"/>
  <c r="AE191" i="5"/>
  <c r="AD191" i="5"/>
  <c r="AC191" i="5"/>
  <c r="P191" i="5"/>
  <c r="AZ190" i="5"/>
  <c r="AI190" i="5"/>
  <c r="AF190" i="5"/>
  <c r="AE190" i="5"/>
  <c r="AD190" i="5"/>
  <c r="AC190" i="5"/>
  <c r="P190" i="5"/>
  <c r="AZ189" i="5"/>
  <c r="AI189" i="5"/>
  <c r="P189" i="5"/>
  <c r="AZ188" i="5"/>
  <c r="AI188" i="5"/>
  <c r="AF188" i="5"/>
  <c r="AE188" i="5"/>
  <c r="AD188" i="5"/>
  <c r="AC188" i="5"/>
  <c r="P188" i="5"/>
  <c r="AZ187" i="5"/>
  <c r="AI187" i="5"/>
  <c r="AF187" i="5"/>
  <c r="AE187" i="5"/>
  <c r="AD187" i="5"/>
  <c r="AC187" i="5"/>
  <c r="P187" i="5"/>
  <c r="AZ186" i="5"/>
  <c r="AI186" i="5"/>
  <c r="AF186" i="5"/>
  <c r="AE186" i="5"/>
  <c r="AD186" i="5"/>
  <c r="AC186" i="5"/>
  <c r="P186" i="5"/>
  <c r="AZ185" i="5"/>
  <c r="AI185" i="5"/>
  <c r="P185" i="5"/>
  <c r="AZ184" i="5"/>
  <c r="AI184" i="5"/>
  <c r="AF184" i="5"/>
  <c r="AE184" i="5"/>
  <c r="AD184" i="5"/>
  <c r="AC184" i="5"/>
  <c r="P184" i="5"/>
  <c r="AZ183" i="5"/>
  <c r="AI183" i="5"/>
  <c r="AF183" i="5"/>
  <c r="AE183" i="5"/>
  <c r="AD183" i="5"/>
  <c r="AC183" i="5"/>
  <c r="P183" i="5"/>
  <c r="AZ182" i="5"/>
  <c r="AI182" i="5"/>
  <c r="AF182" i="5"/>
  <c r="AE182" i="5"/>
  <c r="AD182" i="5"/>
  <c r="AC182" i="5"/>
  <c r="P182" i="5"/>
  <c r="AZ181" i="5"/>
  <c r="AI181" i="5"/>
  <c r="P181" i="5"/>
  <c r="AZ180" i="5"/>
  <c r="AI180" i="5"/>
  <c r="AF180" i="5"/>
  <c r="AE180" i="5"/>
  <c r="AD180" i="5"/>
  <c r="AC180" i="5"/>
  <c r="P180" i="5"/>
  <c r="AZ179" i="5"/>
  <c r="AI179" i="5"/>
  <c r="AF179" i="5"/>
  <c r="AE179" i="5"/>
  <c r="AD179" i="5"/>
  <c r="AC179" i="5"/>
  <c r="P179" i="5"/>
  <c r="AZ178" i="5"/>
  <c r="AI178" i="5"/>
  <c r="AF178" i="5"/>
  <c r="AE178" i="5"/>
  <c r="AD178" i="5"/>
  <c r="AC178" i="5"/>
  <c r="P178" i="5"/>
  <c r="AZ177" i="5"/>
  <c r="AI177" i="5"/>
  <c r="P177" i="5"/>
  <c r="AZ176" i="5"/>
  <c r="AI176" i="5"/>
  <c r="AF176" i="5"/>
  <c r="AE176" i="5"/>
  <c r="AD176" i="5"/>
  <c r="AC176" i="5"/>
  <c r="P176" i="5"/>
  <c r="AZ175" i="5"/>
  <c r="AI175" i="5"/>
  <c r="AF175" i="5"/>
  <c r="AE175" i="5"/>
  <c r="AD175" i="5"/>
  <c r="AC175" i="5"/>
  <c r="P175" i="5"/>
  <c r="AZ174" i="5"/>
  <c r="AI174" i="5"/>
  <c r="AF174" i="5"/>
  <c r="AE174" i="5"/>
  <c r="AD174" i="5"/>
  <c r="AC174" i="5"/>
  <c r="P174" i="5"/>
  <c r="AZ173" i="5"/>
  <c r="AI173" i="5"/>
  <c r="P173" i="5"/>
  <c r="AZ172" i="5"/>
  <c r="AI172" i="5"/>
  <c r="AF172" i="5"/>
  <c r="AE172" i="5"/>
  <c r="AD172" i="5"/>
  <c r="AC172" i="5"/>
  <c r="P172" i="5"/>
  <c r="AZ171" i="5"/>
  <c r="AI171" i="5"/>
  <c r="AF171" i="5"/>
  <c r="AE171" i="5"/>
  <c r="AD171" i="5"/>
  <c r="AC171" i="5"/>
  <c r="P171" i="5"/>
  <c r="AZ170" i="5"/>
  <c r="AI170" i="5"/>
  <c r="AF170" i="5"/>
  <c r="AE170" i="5"/>
  <c r="AD170" i="5"/>
  <c r="AC170" i="5"/>
  <c r="P170" i="5"/>
  <c r="AZ169" i="5"/>
  <c r="AI169" i="5"/>
  <c r="P169" i="5"/>
  <c r="AZ168" i="5"/>
  <c r="AI168" i="5"/>
  <c r="AF168" i="5"/>
  <c r="AE168" i="5"/>
  <c r="AD168" i="5"/>
  <c r="AC168" i="5"/>
  <c r="P168" i="5"/>
  <c r="AZ167" i="5"/>
  <c r="AI167" i="5"/>
  <c r="AF167" i="5"/>
  <c r="AE167" i="5"/>
  <c r="AD167" i="5"/>
  <c r="AC167" i="5"/>
  <c r="P167" i="5"/>
  <c r="AZ166" i="5"/>
  <c r="AI166" i="5"/>
  <c r="AF166" i="5"/>
  <c r="AE166" i="5"/>
  <c r="AD166" i="5"/>
  <c r="AC166" i="5"/>
  <c r="P166" i="5"/>
  <c r="AZ165" i="5"/>
  <c r="AI165" i="5"/>
  <c r="P165" i="5"/>
  <c r="AZ164" i="5"/>
  <c r="AI164" i="5"/>
  <c r="AF164" i="5"/>
  <c r="AE164" i="5"/>
  <c r="AD164" i="5"/>
  <c r="AC164" i="5"/>
  <c r="P164" i="5"/>
  <c r="AZ163" i="5"/>
  <c r="AI163" i="5"/>
  <c r="AF163" i="5"/>
  <c r="AE163" i="5"/>
  <c r="AD163" i="5"/>
  <c r="AC163" i="5"/>
  <c r="P163" i="5"/>
  <c r="AZ162" i="5"/>
  <c r="AI162" i="5"/>
  <c r="AF162" i="5"/>
  <c r="AE162" i="5"/>
  <c r="AD162" i="5"/>
  <c r="AC162" i="5"/>
  <c r="P162" i="5"/>
  <c r="AZ161" i="5"/>
  <c r="AI161" i="5"/>
  <c r="P161" i="5"/>
  <c r="AZ160" i="5"/>
  <c r="AI160" i="5"/>
  <c r="AF160" i="5"/>
  <c r="AE160" i="5"/>
  <c r="AD160" i="5"/>
  <c r="AC160" i="5"/>
  <c r="P160" i="5"/>
  <c r="AZ159" i="5"/>
  <c r="AI159" i="5"/>
  <c r="AF159" i="5"/>
  <c r="AE159" i="5"/>
  <c r="AD159" i="5"/>
  <c r="AC159" i="5"/>
  <c r="P159" i="5"/>
  <c r="AZ158" i="5"/>
  <c r="AI158" i="5"/>
  <c r="AF158" i="5"/>
  <c r="AE158" i="5"/>
  <c r="AD158" i="5"/>
  <c r="AC158" i="5"/>
  <c r="P158" i="5"/>
  <c r="AI157" i="5"/>
  <c r="P157" i="5"/>
  <c r="AI156" i="5"/>
  <c r="AF156" i="5"/>
  <c r="AE156" i="5"/>
  <c r="AD156" i="5"/>
  <c r="AC156" i="5"/>
  <c r="P156" i="5"/>
  <c r="AI155" i="5"/>
  <c r="AF155" i="5"/>
  <c r="AE155" i="5"/>
  <c r="AD155" i="5"/>
  <c r="AC155" i="5"/>
  <c r="P155" i="5"/>
  <c r="AI154" i="5"/>
  <c r="AF154" i="5"/>
  <c r="AE154" i="5"/>
  <c r="AD154" i="5"/>
  <c r="AC154" i="5"/>
  <c r="P154" i="5"/>
  <c r="AZ153" i="5"/>
  <c r="AI153" i="5"/>
  <c r="P153" i="5"/>
  <c r="AZ152" i="5"/>
  <c r="AI152" i="5"/>
  <c r="AF152" i="5"/>
  <c r="AE152" i="5"/>
  <c r="AD152" i="5"/>
  <c r="AC152" i="5"/>
  <c r="P152" i="5"/>
  <c r="AZ151" i="5"/>
  <c r="AI151" i="5"/>
  <c r="AF151" i="5"/>
  <c r="AE151" i="5"/>
  <c r="AD151" i="5"/>
  <c r="AC151" i="5"/>
  <c r="P151" i="5"/>
  <c r="AZ150" i="5"/>
  <c r="AI150" i="5"/>
  <c r="AF150" i="5"/>
  <c r="AE150" i="5"/>
  <c r="AD150" i="5"/>
  <c r="AC150" i="5"/>
  <c r="P150" i="5"/>
  <c r="AZ149" i="5"/>
  <c r="AI149" i="5"/>
  <c r="P149" i="5"/>
  <c r="AZ148" i="5"/>
  <c r="AI148" i="5"/>
  <c r="AF148" i="5"/>
  <c r="AE148" i="5"/>
  <c r="AD148" i="5"/>
  <c r="AC148" i="5"/>
  <c r="P148" i="5"/>
  <c r="AZ147" i="5"/>
  <c r="AI147" i="5"/>
  <c r="AF147" i="5"/>
  <c r="AE147" i="5"/>
  <c r="AD147" i="5"/>
  <c r="AC147" i="5"/>
  <c r="P147" i="5"/>
  <c r="AZ146" i="5"/>
  <c r="AI146" i="5"/>
  <c r="AF146" i="5"/>
  <c r="AE146" i="5"/>
  <c r="AD146" i="5"/>
  <c r="AC146" i="5"/>
  <c r="P146" i="5"/>
  <c r="AZ145" i="5"/>
  <c r="AI145" i="5"/>
  <c r="P145" i="5"/>
  <c r="AZ144" i="5"/>
  <c r="AI144" i="5"/>
  <c r="AF144" i="5"/>
  <c r="AE144" i="5"/>
  <c r="AD144" i="5"/>
  <c r="AC144" i="5"/>
  <c r="P144" i="5"/>
  <c r="AZ143" i="5"/>
  <c r="AI143" i="5"/>
  <c r="AF143" i="5"/>
  <c r="AE143" i="5"/>
  <c r="AD143" i="5"/>
  <c r="AC143" i="5"/>
  <c r="P143" i="5"/>
  <c r="AZ142" i="5"/>
  <c r="AI142" i="5"/>
  <c r="AF142" i="5"/>
  <c r="AE142" i="5"/>
  <c r="AD142" i="5"/>
  <c r="AC142" i="5"/>
  <c r="P142" i="5"/>
  <c r="AZ141" i="5"/>
  <c r="AI141" i="5"/>
  <c r="P141" i="5"/>
  <c r="AZ140" i="5"/>
  <c r="AI140" i="5"/>
  <c r="AF140" i="5"/>
  <c r="AE140" i="5"/>
  <c r="AD140" i="5"/>
  <c r="AC140" i="5"/>
  <c r="P140" i="5"/>
  <c r="AZ139" i="5"/>
  <c r="AI139" i="5"/>
  <c r="AF139" i="5"/>
  <c r="AE139" i="5"/>
  <c r="AD139" i="5"/>
  <c r="AC139" i="5"/>
  <c r="P139" i="5"/>
  <c r="AZ138" i="5"/>
  <c r="AI138" i="5"/>
  <c r="AF138" i="5"/>
  <c r="AE138" i="5"/>
  <c r="AD138" i="5"/>
  <c r="AC138" i="5"/>
  <c r="P138" i="5"/>
  <c r="AZ137" i="5"/>
  <c r="AI137" i="5"/>
  <c r="P137" i="5"/>
  <c r="AZ136" i="5"/>
  <c r="AI136" i="5"/>
  <c r="AF136" i="5"/>
  <c r="AE136" i="5"/>
  <c r="AD136" i="5"/>
  <c r="AC136" i="5"/>
  <c r="P136" i="5"/>
  <c r="AZ135" i="5"/>
  <c r="AI135" i="5"/>
  <c r="AF135" i="5"/>
  <c r="AE135" i="5"/>
  <c r="AD135" i="5"/>
  <c r="AC135" i="5"/>
  <c r="P135" i="5"/>
  <c r="AZ134" i="5"/>
  <c r="AI134" i="5"/>
  <c r="AF134" i="5"/>
  <c r="AE134" i="5"/>
  <c r="AD134" i="5"/>
  <c r="AC134" i="5"/>
  <c r="P134" i="5"/>
  <c r="AZ133" i="5"/>
  <c r="AI133" i="5"/>
  <c r="P133" i="5"/>
  <c r="AZ132" i="5"/>
  <c r="AI132" i="5"/>
  <c r="AF132" i="5"/>
  <c r="AE132" i="5"/>
  <c r="AD132" i="5"/>
  <c r="AC132" i="5"/>
  <c r="P132" i="5"/>
  <c r="AZ131" i="5"/>
  <c r="AI131" i="5"/>
  <c r="AF131" i="5"/>
  <c r="AE131" i="5"/>
  <c r="AD131" i="5"/>
  <c r="AC131" i="5"/>
  <c r="P131" i="5"/>
  <c r="AZ130" i="5"/>
  <c r="AI130" i="5"/>
  <c r="AF130" i="5"/>
  <c r="AE130" i="5"/>
  <c r="AD130" i="5"/>
  <c r="AC130" i="5"/>
  <c r="P130" i="5"/>
  <c r="AZ129" i="5"/>
  <c r="AI129" i="5"/>
  <c r="P129" i="5"/>
  <c r="AZ128" i="5"/>
  <c r="AI128" i="5"/>
  <c r="AF128" i="5"/>
  <c r="AE128" i="5"/>
  <c r="AD128" i="5"/>
  <c r="AC128" i="5"/>
  <c r="P128" i="5"/>
  <c r="AZ127" i="5"/>
  <c r="AI127" i="5"/>
  <c r="AF127" i="5"/>
  <c r="AE127" i="5"/>
  <c r="AD127" i="5"/>
  <c r="AC127" i="5"/>
  <c r="P127" i="5"/>
  <c r="AZ126" i="5"/>
  <c r="AI126" i="5"/>
  <c r="AF126" i="5"/>
  <c r="AE126" i="5"/>
  <c r="AD126" i="5"/>
  <c r="AC126" i="5"/>
  <c r="P126" i="5"/>
  <c r="AZ125" i="5"/>
  <c r="AI125" i="5"/>
  <c r="P125" i="5"/>
  <c r="AZ124" i="5"/>
  <c r="AI124" i="5"/>
  <c r="AF124" i="5"/>
  <c r="AE124" i="5"/>
  <c r="AD124" i="5"/>
  <c r="AC124" i="5"/>
  <c r="P124" i="5"/>
  <c r="AZ123" i="5"/>
  <c r="AI123" i="5"/>
  <c r="AF123" i="5"/>
  <c r="AE123" i="5"/>
  <c r="AD123" i="5"/>
  <c r="AC123" i="5"/>
  <c r="P123" i="5"/>
  <c r="AZ122" i="5"/>
  <c r="AI122" i="5"/>
  <c r="AF122" i="5"/>
  <c r="AE122" i="5"/>
  <c r="AD122" i="5"/>
  <c r="AC122" i="5"/>
  <c r="P122" i="5"/>
  <c r="AZ121" i="5"/>
  <c r="AI121" i="5"/>
  <c r="P121" i="5"/>
  <c r="AZ120" i="5"/>
  <c r="AI120" i="5"/>
  <c r="AF120" i="5"/>
  <c r="AE120" i="5"/>
  <c r="AD120" i="5"/>
  <c r="AC120" i="5"/>
  <c r="P120" i="5"/>
  <c r="AZ119" i="5"/>
  <c r="AI119" i="5"/>
  <c r="AF119" i="5"/>
  <c r="AE119" i="5"/>
  <c r="AD119" i="5"/>
  <c r="AC119" i="5"/>
  <c r="P119" i="5"/>
  <c r="AZ118" i="5"/>
  <c r="AI118" i="5"/>
  <c r="AF118" i="5"/>
  <c r="AE118" i="5"/>
  <c r="AD118" i="5"/>
  <c r="AC118" i="5"/>
  <c r="P118" i="5"/>
  <c r="AZ117" i="5"/>
  <c r="AI117" i="5"/>
  <c r="P117" i="5"/>
  <c r="AZ116" i="5"/>
  <c r="AI116" i="5"/>
  <c r="AF116" i="5"/>
  <c r="AE116" i="5"/>
  <c r="AD116" i="5"/>
  <c r="AC116" i="5"/>
  <c r="P116" i="5"/>
  <c r="AZ115" i="5"/>
  <c r="AI115" i="5"/>
  <c r="AF115" i="5"/>
  <c r="AE115" i="5"/>
  <c r="AD115" i="5"/>
  <c r="AC115" i="5"/>
  <c r="P115" i="5"/>
  <c r="AZ114" i="5"/>
  <c r="AI114" i="5"/>
  <c r="AF114" i="5"/>
  <c r="AE114" i="5"/>
  <c r="AD114" i="5"/>
  <c r="AC114" i="5"/>
  <c r="P114" i="5"/>
  <c r="AZ113" i="5"/>
  <c r="AI113" i="5"/>
  <c r="P113" i="5"/>
  <c r="AZ112" i="5"/>
  <c r="AI112" i="5"/>
  <c r="AF112" i="5"/>
  <c r="AE112" i="5"/>
  <c r="AD112" i="5"/>
  <c r="AC112" i="5"/>
  <c r="P112" i="5"/>
  <c r="AZ111" i="5"/>
  <c r="AI111" i="5"/>
  <c r="AF111" i="5"/>
  <c r="AE111" i="5"/>
  <c r="AD111" i="5"/>
  <c r="AC111" i="5"/>
  <c r="P111" i="5"/>
  <c r="AZ110" i="5"/>
  <c r="AI110" i="5"/>
  <c r="AF110" i="5"/>
  <c r="AE110" i="5"/>
  <c r="AD110" i="5"/>
  <c r="AC110" i="5"/>
  <c r="P110" i="5"/>
  <c r="AZ109" i="5"/>
  <c r="AI109" i="5"/>
  <c r="P109" i="5"/>
  <c r="AZ108" i="5"/>
  <c r="AI108" i="5"/>
  <c r="AF108" i="5"/>
  <c r="AE108" i="5"/>
  <c r="AD108" i="5"/>
  <c r="AC108" i="5"/>
  <c r="P108" i="5"/>
  <c r="AZ107" i="5"/>
  <c r="AI107" i="5"/>
  <c r="AF107" i="5"/>
  <c r="AE107" i="5"/>
  <c r="AD107" i="5"/>
  <c r="AC107" i="5"/>
  <c r="P107" i="5"/>
  <c r="AZ106" i="5"/>
  <c r="AI106" i="5"/>
  <c r="AF106" i="5"/>
  <c r="AE106" i="5"/>
  <c r="AD106" i="5"/>
  <c r="AC106" i="5"/>
  <c r="P106" i="5"/>
  <c r="AZ105" i="5"/>
  <c r="AI105" i="5"/>
  <c r="P105" i="5"/>
  <c r="AZ104" i="5"/>
  <c r="AI104" i="5"/>
  <c r="AF104" i="5"/>
  <c r="AE104" i="5"/>
  <c r="AD104" i="5"/>
  <c r="AC104" i="5"/>
  <c r="P104" i="5"/>
  <c r="AZ103" i="5"/>
  <c r="AI103" i="5"/>
  <c r="AF103" i="5"/>
  <c r="AE103" i="5"/>
  <c r="AD103" i="5"/>
  <c r="AC103" i="5"/>
  <c r="P103" i="5"/>
  <c r="AZ102" i="5"/>
  <c r="AI102" i="5"/>
  <c r="AF102" i="5"/>
  <c r="AE102" i="5"/>
  <c r="AD102" i="5"/>
  <c r="AC102" i="5"/>
  <c r="P102" i="5"/>
  <c r="AZ101" i="5"/>
  <c r="AI101" i="5"/>
  <c r="P101" i="5"/>
  <c r="AZ100" i="5"/>
  <c r="AI100" i="5"/>
  <c r="AF100" i="5"/>
  <c r="AE100" i="5"/>
  <c r="AD100" i="5"/>
  <c r="AC100" i="5"/>
  <c r="P100" i="5"/>
  <c r="AZ99" i="5"/>
  <c r="AI99" i="5"/>
  <c r="AF99" i="5"/>
  <c r="AE99" i="5"/>
  <c r="AD99" i="5"/>
  <c r="AC99" i="5"/>
  <c r="P99" i="5"/>
  <c r="AZ98" i="5"/>
  <c r="AI98" i="5"/>
  <c r="AF98" i="5"/>
  <c r="AE98" i="5"/>
  <c r="AD98" i="5"/>
  <c r="AC98" i="5"/>
  <c r="P98" i="5"/>
  <c r="AZ97" i="5"/>
  <c r="AI97" i="5"/>
  <c r="P97" i="5"/>
  <c r="AZ96" i="5"/>
  <c r="AI96" i="5"/>
  <c r="AF96" i="5"/>
  <c r="AE96" i="5"/>
  <c r="AD96" i="5"/>
  <c r="AC96" i="5"/>
  <c r="P96" i="5"/>
  <c r="AZ95" i="5"/>
  <c r="AI95" i="5"/>
  <c r="AF95" i="5"/>
  <c r="AE95" i="5"/>
  <c r="AD95" i="5"/>
  <c r="AC95" i="5"/>
  <c r="P95" i="5"/>
  <c r="AZ94" i="5"/>
  <c r="AI94" i="5"/>
  <c r="AF94" i="5"/>
  <c r="AE94" i="5"/>
  <c r="AD94" i="5"/>
  <c r="AC94" i="5"/>
  <c r="P94" i="5"/>
  <c r="AZ93" i="5"/>
  <c r="AI93" i="5"/>
  <c r="P93" i="5"/>
  <c r="AZ92" i="5"/>
  <c r="AI92" i="5"/>
  <c r="AF92" i="5"/>
  <c r="AE92" i="5"/>
  <c r="AD92" i="5"/>
  <c r="AC92" i="5"/>
  <c r="P92" i="5"/>
  <c r="AZ91" i="5"/>
  <c r="AI91" i="5"/>
  <c r="AF91" i="5"/>
  <c r="AE91" i="5"/>
  <c r="AD91" i="5"/>
  <c r="AC91" i="5"/>
  <c r="P91" i="5"/>
  <c r="AZ90" i="5"/>
  <c r="AI90" i="5"/>
  <c r="AF90" i="5"/>
  <c r="AE90" i="5"/>
  <c r="AD90" i="5"/>
  <c r="AC90" i="5"/>
  <c r="P90" i="5"/>
  <c r="AZ89" i="5"/>
  <c r="AI89" i="5"/>
  <c r="P89" i="5"/>
  <c r="AZ88" i="5"/>
  <c r="AI88" i="5"/>
  <c r="AF88" i="5"/>
  <c r="AE88" i="5"/>
  <c r="AD88" i="5"/>
  <c r="AC88" i="5"/>
  <c r="P88" i="5"/>
  <c r="AZ87" i="5"/>
  <c r="AI87" i="5"/>
  <c r="AF87" i="5"/>
  <c r="AE87" i="5"/>
  <c r="AD87" i="5"/>
  <c r="AC87" i="5"/>
  <c r="P87" i="5"/>
  <c r="AZ86" i="5"/>
  <c r="AI86" i="5"/>
  <c r="AF86" i="5"/>
  <c r="AE86" i="5"/>
  <c r="AD86" i="5"/>
  <c r="AC86" i="5"/>
  <c r="P86" i="5"/>
  <c r="AZ85" i="5"/>
  <c r="AI85" i="5"/>
  <c r="P85" i="5"/>
  <c r="AZ84" i="5"/>
  <c r="AI84" i="5"/>
  <c r="AF84" i="5"/>
  <c r="AE84" i="5"/>
  <c r="AD84" i="5"/>
  <c r="AC84" i="5"/>
  <c r="P84" i="5"/>
  <c r="AZ83" i="5"/>
  <c r="AI83" i="5"/>
  <c r="AF83" i="5"/>
  <c r="AE83" i="5"/>
  <c r="AD83" i="5"/>
  <c r="AC83" i="5"/>
  <c r="P83" i="5"/>
  <c r="AZ82" i="5"/>
  <c r="AI82" i="5"/>
  <c r="AF82" i="5"/>
  <c r="AE82" i="5"/>
  <c r="AD82" i="5"/>
  <c r="AC82" i="5"/>
  <c r="P82" i="5"/>
  <c r="AZ81" i="5"/>
  <c r="AI81" i="5"/>
  <c r="P81" i="5"/>
  <c r="AZ80" i="5"/>
  <c r="AI80" i="5"/>
  <c r="AF80" i="5"/>
  <c r="AE80" i="5"/>
  <c r="AD80" i="5"/>
  <c r="AC80" i="5"/>
  <c r="P80" i="5"/>
  <c r="AZ79" i="5"/>
  <c r="AI79" i="5"/>
  <c r="AF79" i="5"/>
  <c r="AE79" i="5"/>
  <c r="AD79" i="5"/>
  <c r="AC79" i="5"/>
  <c r="P79" i="5"/>
  <c r="AZ78" i="5"/>
  <c r="AI78" i="5"/>
  <c r="AF78" i="5"/>
  <c r="AE78" i="5"/>
  <c r="AD78" i="5"/>
  <c r="AC78" i="5"/>
  <c r="P78" i="5"/>
  <c r="AZ77" i="5"/>
  <c r="AI77" i="5"/>
  <c r="P77" i="5"/>
  <c r="AZ76" i="5"/>
  <c r="AI76" i="5"/>
  <c r="AF76" i="5"/>
  <c r="AE76" i="5"/>
  <c r="AD76" i="5"/>
  <c r="AC76" i="5"/>
  <c r="P76" i="5"/>
  <c r="AZ75" i="5"/>
  <c r="AI75" i="5"/>
  <c r="AF75" i="5"/>
  <c r="AE75" i="5"/>
  <c r="AD75" i="5"/>
  <c r="AC75" i="5"/>
  <c r="P75" i="5"/>
  <c r="AZ74" i="5"/>
  <c r="AI74" i="5"/>
  <c r="AF74" i="5"/>
  <c r="AE74" i="5"/>
  <c r="AD74" i="5"/>
  <c r="AC74" i="5"/>
  <c r="P74" i="5"/>
  <c r="AZ73" i="5"/>
  <c r="AI73" i="5"/>
  <c r="P73" i="5"/>
  <c r="AZ72" i="5"/>
  <c r="AI72" i="5"/>
  <c r="Q72" i="5"/>
  <c r="R72" i="5" s="1"/>
  <c r="S72" i="5" s="1"/>
  <c r="O72" i="5"/>
  <c r="P72" i="5" s="1"/>
  <c r="AZ71" i="5"/>
  <c r="AI71" i="5"/>
  <c r="AF71" i="5"/>
  <c r="AE71" i="5"/>
  <c r="AD71" i="5"/>
  <c r="AC71" i="5"/>
  <c r="P71" i="5"/>
  <c r="AZ70" i="5"/>
  <c r="AI70" i="5"/>
  <c r="AF70" i="5"/>
  <c r="AE70" i="5"/>
  <c r="AD70" i="5"/>
  <c r="AC70" i="5"/>
  <c r="P70" i="5"/>
  <c r="AZ69" i="5"/>
  <c r="AI69" i="5"/>
  <c r="P69" i="5"/>
  <c r="AZ68" i="5"/>
  <c r="AI68" i="5"/>
  <c r="AF68" i="5"/>
  <c r="AE68" i="5"/>
  <c r="AD68" i="5"/>
  <c r="AC68" i="5"/>
  <c r="P68" i="5"/>
  <c r="AZ67" i="5"/>
  <c r="AI67" i="5"/>
  <c r="AF67" i="5"/>
  <c r="AE67" i="5"/>
  <c r="AD67" i="5"/>
  <c r="AC67" i="5"/>
  <c r="P67" i="5"/>
  <c r="AZ66" i="5"/>
  <c r="AI66" i="5"/>
  <c r="AF66" i="5"/>
  <c r="AE66" i="5"/>
  <c r="AD66" i="5"/>
  <c r="AC66" i="5"/>
  <c r="P66" i="5"/>
  <c r="AZ65" i="5"/>
  <c r="AI65" i="5"/>
  <c r="P65" i="5"/>
  <c r="AZ64" i="5"/>
  <c r="AI64" i="5"/>
  <c r="AF64" i="5"/>
  <c r="AE64" i="5"/>
  <c r="AD64" i="5"/>
  <c r="AC64" i="5"/>
  <c r="P64" i="5"/>
  <c r="AZ63" i="5"/>
  <c r="AI63" i="5"/>
  <c r="P63" i="5"/>
  <c r="AZ62" i="5"/>
  <c r="AI62" i="5"/>
  <c r="AF62" i="5"/>
  <c r="AE62" i="5"/>
  <c r="AD62" i="5"/>
  <c r="AC62" i="5"/>
  <c r="P62" i="5"/>
  <c r="AZ61" i="5"/>
  <c r="AI61" i="5"/>
  <c r="P61" i="5"/>
  <c r="AZ60" i="5"/>
  <c r="AI60" i="5"/>
  <c r="AF60" i="5"/>
  <c r="AE60" i="5"/>
  <c r="AD60" i="5"/>
  <c r="AC60" i="5"/>
  <c r="P60" i="5"/>
  <c r="AZ59" i="5"/>
  <c r="AI59" i="5"/>
  <c r="AF59" i="5"/>
  <c r="AE59" i="5"/>
  <c r="AD59" i="5"/>
  <c r="AC59" i="5"/>
  <c r="P59" i="5"/>
  <c r="AZ58" i="5"/>
  <c r="AI58" i="5"/>
  <c r="AF58" i="5"/>
  <c r="AE58" i="5"/>
  <c r="AD58" i="5"/>
  <c r="AC58" i="5"/>
  <c r="P58" i="5"/>
  <c r="AZ57" i="5"/>
  <c r="AI57" i="5"/>
  <c r="P57" i="5"/>
  <c r="AZ56" i="5"/>
  <c r="AI56" i="5"/>
  <c r="AF56" i="5"/>
  <c r="AE56" i="5"/>
  <c r="AD56" i="5"/>
  <c r="AC56" i="5"/>
  <c r="P56" i="5"/>
  <c r="AZ55" i="5"/>
  <c r="AI55" i="5"/>
  <c r="AF55" i="5"/>
  <c r="AE55" i="5"/>
  <c r="AD55" i="5"/>
  <c r="AC55" i="5"/>
  <c r="P55" i="5"/>
  <c r="AZ54" i="5"/>
  <c r="AI54" i="5"/>
  <c r="AF54" i="5"/>
  <c r="AE54" i="5"/>
  <c r="AD54" i="5"/>
  <c r="AC54" i="5"/>
  <c r="P54" i="5"/>
  <c r="AZ53" i="5"/>
  <c r="AI53" i="5"/>
  <c r="P53" i="5"/>
  <c r="AZ52" i="5"/>
  <c r="AI52" i="5"/>
  <c r="Q52" i="5"/>
  <c r="R52" i="5" s="1"/>
  <c r="S52" i="5" s="1"/>
  <c r="O52" i="5"/>
  <c r="P52" i="5" s="1"/>
  <c r="AZ51" i="5"/>
  <c r="AI51" i="5"/>
  <c r="AF51" i="5"/>
  <c r="AE51" i="5"/>
  <c r="AD51" i="5"/>
  <c r="AC51" i="5"/>
  <c r="P51" i="5"/>
  <c r="AZ50" i="5"/>
  <c r="AI50" i="5"/>
  <c r="AF50" i="5"/>
  <c r="AE50" i="5"/>
  <c r="AD50" i="5"/>
  <c r="AC50" i="5"/>
  <c r="P50" i="5"/>
  <c r="AZ49" i="5"/>
  <c r="AI49" i="5"/>
  <c r="P49" i="5"/>
  <c r="AZ48" i="5"/>
  <c r="AI48" i="5"/>
  <c r="AF48" i="5"/>
  <c r="AE48" i="5"/>
  <c r="AD48" i="5"/>
  <c r="AC48" i="5"/>
  <c r="P48" i="5"/>
  <c r="AZ47" i="5"/>
  <c r="AI47" i="5"/>
  <c r="AF47" i="5"/>
  <c r="AE47" i="5"/>
  <c r="AD47" i="5"/>
  <c r="AC47" i="5"/>
  <c r="P47" i="5"/>
  <c r="AZ46" i="5"/>
  <c r="AI46" i="5"/>
  <c r="AF46" i="5"/>
  <c r="AE46" i="5"/>
  <c r="AD46" i="5"/>
  <c r="AC46" i="5"/>
  <c r="P46" i="5"/>
  <c r="AZ45" i="5"/>
  <c r="AI45" i="5"/>
  <c r="P45" i="5"/>
  <c r="AZ44" i="5"/>
  <c r="AI44" i="5"/>
  <c r="Q44" i="5"/>
  <c r="R44" i="5" s="1"/>
  <c r="S44" i="5" s="1"/>
  <c r="P44" i="5"/>
  <c r="O44" i="5"/>
  <c r="AZ43" i="5"/>
  <c r="AI43" i="5"/>
  <c r="AF43" i="5"/>
  <c r="AE43" i="5"/>
  <c r="AD43" i="5"/>
  <c r="AC43" i="5"/>
  <c r="P43" i="5"/>
  <c r="AZ42" i="5"/>
  <c r="AI42" i="5"/>
  <c r="AF42" i="5"/>
  <c r="AE42" i="5"/>
  <c r="AD42" i="5"/>
  <c r="AC42" i="5"/>
  <c r="P42" i="5"/>
  <c r="AZ41" i="5"/>
  <c r="AI41" i="5"/>
  <c r="P41" i="5"/>
  <c r="AZ40" i="5"/>
  <c r="AI40" i="5"/>
  <c r="AF40" i="5"/>
  <c r="AE40" i="5"/>
  <c r="AD40" i="5"/>
  <c r="AC40" i="5"/>
  <c r="P40" i="5"/>
  <c r="AZ39" i="5"/>
  <c r="AI39" i="5"/>
  <c r="AF39" i="5"/>
  <c r="AE39" i="5"/>
  <c r="AD39" i="5"/>
  <c r="AC39" i="5"/>
  <c r="P39" i="5"/>
  <c r="AZ38" i="5"/>
  <c r="AI38" i="5"/>
  <c r="AF38" i="5"/>
  <c r="AE38" i="5"/>
  <c r="AD38" i="5"/>
  <c r="AC38" i="5"/>
  <c r="P38" i="5"/>
  <c r="AZ37" i="5"/>
  <c r="AI37" i="5"/>
  <c r="P37" i="5"/>
  <c r="AZ36" i="5"/>
  <c r="AI36" i="5"/>
  <c r="AF36" i="5"/>
  <c r="AE36" i="5"/>
  <c r="AD36" i="5"/>
  <c r="AC36" i="5"/>
  <c r="P36" i="5"/>
  <c r="AZ35" i="5"/>
  <c r="AI35" i="5"/>
  <c r="AF35" i="5"/>
  <c r="AE35" i="5"/>
  <c r="AD35" i="5"/>
  <c r="AC35" i="5"/>
  <c r="P35" i="5"/>
  <c r="AZ34" i="5"/>
  <c r="AI34" i="5"/>
  <c r="AF34" i="5"/>
  <c r="AE34" i="5"/>
  <c r="AD34" i="5"/>
  <c r="AC34" i="5"/>
  <c r="P34" i="5"/>
  <c r="AZ33" i="5"/>
  <c r="AI33" i="5"/>
  <c r="P33" i="5"/>
  <c r="AZ32" i="5"/>
  <c r="AI32" i="5"/>
  <c r="AF32" i="5"/>
  <c r="AE32" i="5"/>
  <c r="AD32" i="5"/>
  <c r="AC32" i="5"/>
  <c r="P32" i="5"/>
  <c r="AZ31" i="5"/>
  <c r="AI31" i="5"/>
  <c r="AF31" i="5"/>
  <c r="AE31" i="5"/>
  <c r="AD31" i="5"/>
  <c r="AC31" i="5"/>
  <c r="P31" i="5"/>
  <c r="AZ30" i="5"/>
  <c r="AI30" i="5"/>
  <c r="AF30" i="5"/>
  <c r="AE30" i="5"/>
  <c r="AD30" i="5"/>
  <c r="AC30" i="5"/>
  <c r="P30" i="5"/>
  <c r="AZ29" i="5"/>
  <c r="AI29" i="5"/>
  <c r="P29" i="5"/>
  <c r="AZ28" i="5"/>
  <c r="AI28" i="5"/>
  <c r="AF28" i="5"/>
  <c r="AE28" i="5"/>
  <c r="AD28" i="5"/>
  <c r="AC28" i="5"/>
  <c r="P28" i="5"/>
  <c r="AZ27" i="5"/>
  <c r="AI27" i="5"/>
  <c r="AF27" i="5"/>
  <c r="AE27" i="5"/>
  <c r="AD27" i="5"/>
  <c r="AC27" i="5"/>
  <c r="P27" i="5"/>
  <c r="AZ26" i="5"/>
  <c r="AI26" i="5"/>
  <c r="AF26" i="5"/>
  <c r="AE26" i="5"/>
  <c r="AD26" i="5"/>
  <c r="AC26" i="5"/>
  <c r="P26" i="5"/>
  <c r="AZ25" i="5"/>
  <c r="AI25" i="5"/>
  <c r="P25" i="5"/>
  <c r="AZ24" i="5"/>
  <c r="AI24" i="5"/>
  <c r="AF24" i="5"/>
  <c r="AE24" i="5"/>
  <c r="AD24" i="5"/>
  <c r="AC24" i="5"/>
  <c r="P24" i="5"/>
  <c r="AZ23" i="5"/>
  <c r="AI23" i="5"/>
  <c r="AF23" i="5"/>
  <c r="AE23" i="5"/>
  <c r="AD23" i="5"/>
  <c r="AC23" i="5"/>
  <c r="P23" i="5"/>
  <c r="AZ22" i="5"/>
  <c r="AI22" i="5"/>
  <c r="AF22" i="5"/>
  <c r="AE22" i="5"/>
  <c r="AD22" i="5"/>
  <c r="AC22" i="5"/>
  <c r="P22" i="5"/>
  <c r="AZ21" i="5"/>
  <c r="AI21" i="5"/>
  <c r="P21" i="5"/>
  <c r="AZ20" i="5"/>
  <c r="AI20" i="5"/>
  <c r="O20" i="5"/>
  <c r="Q20" i="5" s="1"/>
  <c r="R20" i="5" s="1"/>
  <c r="S20" i="5" s="1"/>
  <c r="AZ19" i="5"/>
  <c r="AI19" i="5"/>
  <c r="AF19" i="5"/>
  <c r="AE19" i="5"/>
  <c r="AD19" i="5"/>
  <c r="AC19" i="5"/>
  <c r="P19" i="5"/>
  <c r="AZ18" i="5"/>
  <c r="AI18" i="5"/>
  <c r="AF18" i="5"/>
  <c r="AE18" i="5"/>
  <c r="AD18" i="5"/>
  <c r="AC18" i="5"/>
  <c r="P18" i="5"/>
  <c r="AZ17" i="5"/>
  <c r="AI17" i="5"/>
  <c r="P17" i="5"/>
  <c r="AZ16" i="5"/>
  <c r="AI16" i="5"/>
  <c r="AF16" i="5"/>
  <c r="AE16" i="5"/>
  <c r="AD16" i="5"/>
  <c r="AC16" i="5"/>
  <c r="P16" i="5"/>
  <c r="AZ15" i="5"/>
  <c r="AI15" i="5"/>
  <c r="AF15" i="5"/>
  <c r="AE15" i="5"/>
  <c r="AD15" i="5"/>
  <c r="AC15" i="5"/>
  <c r="P15" i="5"/>
  <c r="AZ14" i="5"/>
  <c r="AI14" i="5"/>
  <c r="AF14" i="5"/>
  <c r="AE14" i="5"/>
  <c r="AD14" i="5"/>
  <c r="AC14" i="5"/>
  <c r="P14" i="5"/>
  <c r="AZ13" i="5"/>
  <c r="AI13" i="5"/>
  <c r="P13" i="5"/>
  <c r="AZ12" i="5"/>
  <c r="AI12" i="5"/>
  <c r="AF12" i="5"/>
  <c r="AE12" i="5"/>
  <c r="AD12" i="5"/>
  <c r="AC12" i="5"/>
  <c r="P12" i="5"/>
  <c r="AZ11" i="5"/>
  <c r="AI11" i="5"/>
  <c r="AF11" i="5"/>
  <c r="AE11" i="5"/>
  <c r="AD11" i="5"/>
  <c r="AC11" i="5"/>
  <c r="P11" i="5"/>
  <c r="AZ10" i="5"/>
  <c r="AI10" i="5"/>
  <c r="AF10" i="5"/>
  <c r="AE10" i="5"/>
  <c r="AD10" i="5"/>
  <c r="AC10" i="5"/>
  <c r="P10" i="5"/>
  <c r="AZ9" i="5"/>
  <c r="AI9" i="5"/>
  <c r="P9" i="5"/>
  <c r="AZ8" i="5"/>
  <c r="AI8" i="5"/>
  <c r="AF8" i="5"/>
  <c r="AE8" i="5"/>
  <c r="AD8" i="5"/>
  <c r="AC8" i="5"/>
  <c r="P8" i="5"/>
  <c r="AZ7" i="5"/>
  <c r="AI7" i="5"/>
  <c r="P7" i="5"/>
  <c r="AZ6" i="5"/>
  <c r="AI6" i="5"/>
  <c r="AF6" i="5"/>
  <c r="AE6" i="5"/>
  <c r="AD6" i="5"/>
  <c r="AC6" i="5"/>
  <c r="P6" i="5"/>
  <c r="AZ5" i="5"/>
  <c r="AI5" i="5"/>
  <c r="P5" i="5"/>
  <c r="AZ4" i="5"/>
  <c r="AI4" i="5"/>
  <c r="AF4" i="5"/>
  <c r="AE4" i="5"/>
  <c r="AD4" i="5"/>
  <c r="AC4" i="5"/>
  <c r="P4" i="5"/>
  <c r="AZ3" i="5"/>
  <c r="AI3" i="5"/>
  <c r="AF3" i="5"/>
  <c r="AE3" i="5"/>
  <c r="AD3" i="5"/>
  <c r="AC3" i="5"/>
  <c r="P3" i="5"/>
  <c r="AZ2" i="5"/>
  <c r="AI2" i="5"/>
  <c r="AF2" i="5"/>
  <c r="AE2" i="5"/>
  <c r="AD2" i="5"/>
  <c r="AC2" i="5"/>
  <c r="P2" i="5"/>
  <c r="U72" i="5" l="1"/>
  <c r="V72" i="5" s="1"/>
  <c r="T72" i="5"/>
  <c r="U316" i="5"/>
  <c r="V316" i="5" s="1"/>
  <c r="T316" i="5"/>
  <c r="T361" i="5"/>
  <c r="U361" i="5"/>
  <c r="V361" i="5" s="1"/>
  <c r="U379" i="5"/>
  <c r="V379" i="5" s="1"/>
  <c r="T379" i="5"/>
  <c r="T393" i="5"/>
  <c r="U393" i="5"/>
  <c r="V393" i="5" s="1"/>
  <c r="T405" i="5"/>
  <c r="U405" i="5"/>
  <c r="V405" i="5" s="1"/>
  <c r="T413" i="5"/>
  <c r="U413" i="5"/>
  <c r="V413" i="5" s="1"/>
  <c r="T425" i="5"/>
  <c r="U425" i="5"/>
  <c r="V425" i="5" s="1"/>
  <c r="T429" i="5"/>
  <c r="U429" i="5"/>
  <c r="V429" i="5" s="1"/>
  <c r="U432" i="5"/>
  <c r="V432" i="5" s="1"/>
  <c r="T432" i="5"/>
  <c r="T439" i="5"/>
  <c r="U439" i="5"/>
  <c r="V439" i="5" s="1"/>
  <c r="T463" i="5"/>
  <c r="U463" i="5"/>
  <c r="V463" i="5" s="1"/>
  <c r="T466" i="5"/>
  <c r="U466" i="5"/>
  <c r="V466" i="5" s="1"/>
  <c r="AD1097" i="5"/>
  <c r="AF1097" i="5"/>
  <c r="AE1097" i="5"/>
  <c r="AC1097" i="5"/>
  <c r="U382" i="5"/>
  <c r="V382" i="5" s="1"/>
  <c r="T382" i="5"/>
  <c r="T385" i="5"/>
  <c r="U385" i="5"/>
  <c r="V385" i="5" s="1"/>
  <c r="T388" i="5"/>
  <c r="U388" i="5"/>
  <c r="V388" i="5" s="1"/>
  <c r="T397" i="5"/>
  <c r="U397" i="5"/>
  <c r="V397" i="5" s="1"/>
  <c r="U400" i="5"/>
  <c r="V400" i="5" s="1"/>
  <c r="T400" i="5"/>
  <c r="AD1084" i="5"/>
  <c r="AC1084" i="5"/>
  <c r="AF1084" i="5"/>
  <c r="AE1084" i="5"/>
  <c r="T44" i="5"/>
  <c r="U44" i="5"/>
  <c r="V44" i="5" s="1"/>
  <c r="U252" i="5"/>
  <c r="V252" i="5" s="1"/>
  <c r="T252" i="5"/>
  <c r="T272" i="5"/>
  <c r="U272" i="5"/>
  <c r="V272" i="5" s="1"/>
  <c r="T392" i="5"/>
  <c r="U392" i="5"/>
  <c r="V392" i="5" s="1"/>
  <c r="U407" i="5"/>
  <c r="V407" i="5" s="1"/>
  <c r="T407" i="5"/>
  <c r="U416" i="5"/>
  <c r="V416" i="5" s="1"/>
  <c r="T416" i="5"/>
  <c r="U419" i="5"/>
  <c r="V419" i="5" s="1"/>
  <c r="T419" i="5"/>
  <c r="U424" i="5"/>
  <c r="V424" i="5" s="1"/>
  <c r="T424" i="5"/>
  <c r="T431" i="5"/>
  <c r="U431" i="5"/>
  <c r="V431" i="5" s="1"/>
  <c r="T447" i="5"/>
  <c r="U447" i="5"/>
  <c r="V447" i="5" s="1"/>
  <c r="T450" i="5"/>
  <c r="U450" i="5"/>
  <c r="V450" i="5" s="1"/>
  <c r="T469" i="5"/>
  <c r="U469" i="5"/>
  <c r="V469" i="5" s="1"/>
  <c r="U412" i="5"/>
  <c r="V412" i="5" s="1"/>
  <c r="T412" i="5"/>
  <c r="T465" i="5"/>
  <c r="U465" i="5"/>
  <c r="V465" i="5" s="1"/>
  <c r="AF1078" i="5"/>
  <c r="AC1078" i="5"/>
  <c r="AE1078" i="5"/>
  <c r="AD1078" i="5"/>
  <c r="U199" i="5"/>
  <c r="V199" i="5" s="1"/>
  <c r="T199" i="5"/>
  <c r="T384" i="5"/>
  <c r="U384" i="5"/>
  <c r="V384" i="5" s="1"/>
  <c r="T273" i="5"/>
  <c r="U273" i="5"/>
  <c r="V273" i="5" s="1"/>
  <c r="U317" i="5"/>
  <c r="V317" i="5" s="1"/>
  <c r="T317" i="5"/>
  <c r="U391" i="5"/>
  <c r="V391" i="5" s="1"/>
  <c r="T391" i="5"/>
  <c r="U406" i="5"/>
  <c r="V406" i="5" s="1"/>
  <c r="T406" i="5"/>
  <c r="U414" i="5"/>
  <c r="V414" i="5" s="1"/>
  <c r="T414" i="5"/>
  <c r="U430" i="5"/>
  <c r="V430" i="5" s="1"/>
  <c r="T430" i="5"/>
  <c r="T433" i="5"/>
  <c r="U433" i="5"/>
  <c r="V433" i="5" s="1"/>
  <c r="T449" i="5"/>
  <c r="U449" i="5"/>
  <c r="V449" i="5" s="1"/>
  <c r="T209" i="5"/>
  <c r="U209" i="5"/>
  <c r="V209" i="5" s="1"/>
  <c r="T395" i="5"/>
  <c r="U395" i="5"/>
  <c r="V395" i="5" s="1"/>
  <c r="U404" i="5"/>
  <c r="V404" i="5" s="1"/>
  <c r="T404" i="5"/>
  <c r="U472" i="5"/>
  <c r="V472" i="5" s="1"/>
  <c r="T472" i="5"/>
  <c r="U20" i="5"/>
  <c r="V20" i="5" s="1"/>
  <c r="T20" i="5"/>
  <c r="U418" i="5"/>
  <c r="V418" i="5" s="1"/>
  <c r="T418" i="5"/>
  <c r="T437" i="5"/>
  <c r="U437" i="5"/>
  <c r="V437" i="5" s="1"/>
  <c r="U456" i="5"/>
  <c r="V456" i="5" s="1"/>
  <c r="T456" i="5"/>
  <c r="T372" i="5"/>
  <c r="U372" i="5"/>
  <c r="V372" i="5" s="1"/>
  <c r="U380" i="5"/>
  <c r="V380" i="5" s="1"/>
  <c r="T380" i="5"/>
  <c r="T398" i="5"/>
  <c r="U398" i="5"/>
  <c r="V398" i="5" s="1"/>
  <c r="U411" i="5"/>
  <c r="V411" i="5" s="1"/>
  <c r="T411" i="5"/>
  <c r="T471" i="5"/>
  <c r="U471" i="5"/>
  <c r="V471" i="5" s="1"/>
  <c r="AF1079" i="5"/>
  <c r="AE1079" i="5"/>
  <c r="AD1079" i="5"/>
  <c r="AC1079" i="5"/>
  <c r="T373" i="5"/>
  <c r="U373" i="5"/>
  <c r="V373" i="5" s="1"/>
  <c r="T427" i="5"/>
  <c r="U427" i="5"/>
  <c r="V427" i="5" s="1"/>
  <c r="T1117" i="5"/>
  <c r="U1117" i="5"/>
  <c r="V1117" i="5" s="1"/>
  <c r="T381" i="5"/>
  <c r="U381" i="5"/>
  <c r="V381" i="5" s="1"/>
  <c r="U387" i="5"/>
  <c r="V387" i="5" s="1"/>
  <c r="T387" i="5"/>
  <c r="U399" i="5"/>
  <c r="V399" i="5" s="1"/>
  <c r="T399" i="5"/>
  <c r="U52" i="5"/>
  <c r="V52" i="5" s="1"/>
  <c r="T52" i="5"/>
  <c r="T359" i="5"/>
  <c r="U359" i="5"/>
  <c r="V359" i="5" s="1"/>
  <c r="U375" i="5"/>
  <c r="V375" i="5" s="1"/>
  <c r="T375" i="5"/>
  <c r="T417" i="5"/>
  <c r="U417" i="5"/>
  <c r="V417" i="5" s="1"/>
  <c r="T436" i="5"/>
  <c r="U436" i="5"/>
  <c r="V436" i="5" s="1"/>
  <c r="T451" i="5"/>
  <c r="U451" i="5"/>
  <c r="V451" i="5" s="1"/>
  <c r="T455" i="5"/>
  <c r="U455" i="5"/>
  <c r="V455" i="5" s="1"/>
  <c r="T1111" i="5"/>
  <c r="U1111" i="5"/>
  <c r="V1111" i="5" s="1"/>
  <c r="AD1103" i="5"/>
  <c r="AC1103" i="5"/>
  <c r="P1128" i="5"/>
  <c r="R1128" i="5" s="1"/>
  <c r="S1128" i="5" s="1"/>
  <c r="P1129" i="5"/>
  <c r="R1129" i="5" s="1"/>
  <c r="S1129" i="5" s="1"/>
  <c r="N1507" i="5"/>
  <c r="R1507" i="5"/>
  <c r="P20" i="5"/>
  <c r="T374" i="5"/>
  <c r="U377" i="5"/>
  <c r="V377" i="5" s="1"/>
  <c r="T378" i="5"/>
  <c r="T383" i="5"/>
  <c r="T426" i="5"/>
  <c r="T428" i="5"/>
  <c r="U434" i="5"/>
  <c r="V434" i="5" s="1"/>
  <c r="T452" i="5"/>
  <c r="U453" i="5"/>
  <c r="V453" i="5" s="1"/>
  <c r="U461" i="5"/>
  <c r="V461" i="5" s="1"/>
  <c r="T462" i="5"/>
  <c r="T464" i="5"/>
  <c r="AF1083" i="5"/>
  <c r="AE1083" i="5"/>
  <c r="AD1083" i="5"/>
  <c r="AC1083" i="5"/>
  <c r="AE1085" i="5"/>
  <c r="AC1085" i="5"/>
  <c r="AD1086" i="5"/>
  <c r="AE1089" i="5"/>
  <c r="AF1089" i="5"/>
  <c r="AD1089" i="5"/>
  <c r="AC1089" i="5"/>
  <c r="AE1103" i="5"/>
  <c r="AF1106" i="5"/>
  <c r="AE1106" i="5"/>
  <c r="AD1106" i="5"/>
  <c r="AC1106" i="5"/>
  <c r="U458" i="5"/>
  <c r="V458" i="5" s="1"/>
  <c r="AD1085" i="5"/>
  <c r="AE1099" i="5"/>
  <c r="AD1099" i="5"/>
  <c r="AC1099" i="5"/>
  <c r="AF1103" i="5"/>
  <c r="T401" i="5"/>
  <c r="U401" i="5"/>
  <c r="V401" i="5" s="1"/>
  <c r="U440" i="5"/>
  <c r="V440" i="5" s="1"/>
  <c r="T440" i="5"/>
  <c r="T473" i="5"/>
  <c r="U473" i="5"/>
  <c r="V473" i="5" s="1"/>
  <c r="AF1108" i="5"/>
  <c r="AC1108" i="5"/>
  <c r="AE1108" i="5"/>
  <c r="T1136" i="5"/>
  <c r="T446" i="5"/>
  <c r="U1142" i="5"/>
  <c r="V1142" i="5" s="1"/>
  <c r="U370" i="5"/>
  <c r="V370" i="5" s="1"/>
  <c r="U386" i="5"/>
  <c r="V386" i="5" s="1"/>
  <c r="U421" i="5"/>
  <c r="V421" i="5" s="1"/>
  <c r="U442" i="5"/>
  <c r="V442" i="5" s="1"/>
  <c r="T470" i="5"/>
  <c r="U475" i="5"/>
  <c r="V475" i="5" s="1"/>
  <c r="AD1105" i="5"/>
  <c r="AF1105" i="5"/>
  <c r="AE1105" i="5"/>
  <c r="AE1149" i="5"/>
  <c r="AF1149" i="5"/>
  <c r="AD1149" i="5"/>
  <c r="AF1091" i="5"/>
  <c r="AE1091" i="5"/>
  <c r="AD1091" i="5"/>
  <c r="AC1091" i="5"/>
  <c r="AD1130" i="5"/>
  <c r="AC1130" i="5"/>
  <c r="AF1130" i="5"/>
  <c r="AE1130" i="5"/>
  <c r="AF1098" i="5"/>
  <c r="AE1098" i="5"/>
  <c r="AD1098" i="5"/>
  <c r="AD1108" i="5"/>
  <c r="T441" i="5"/>
  <c r="U441" i="5"/>
  <c r="V441" i="5" s="1"/>
  <c r="AE1077" i="5"/>
  <c r="AF1077" i="5"/>
  <c r="AD1077" i="5"/>
  <c r="AF1090" i="5"/>
  <c r="AC1090" i="5"/>
  <c r="AE1090" i="5"/>
  <c r="AD1090" i="5"/>
  <c r="AF1100" i="5"/>
  <c r="AC1100" i="5"/>
  <c r="AE1100" i="5"/>
  <c r="AD1100" i="5"/>
  <c r="AC1105" i="5"/>
  <c r="AE1107" i="5"/>
  <c r="AD1107" i="5"/>
  <c r="AC1107" i="5"/>
  <c r="AF1086" i="5"/>
  <c r="AC1086" i="5"/>
  <c r="T457" i="5"/>
  <c r="U457" i="5"/>
  <c r="V457" i="5" s="1"/>
  <c r="AE1142" i="5"/>
  <c r="AF1142" i="5"/>
  <c r="AD1142" i="5"/>
  <c r="AC1142" i="5"/>
  <c r="U445" i="5"/>
  <c r="V445" i="5" s="1"/>
  <c r="T448" i="5"/>
  <c r="T394" i="5"/>
  <c r="U402" i="5"/>
  <c r="V402" i="5" s="1"/>
  <c r="U420" i="5"/>
  <c r="V420" i="5" s="1"/>
  <c r="U467" i="5"/>
  <c r="V467" i="5" s="1"/>
  <c r="U474" i="5"/>
  <c r="V474" i="5" s="1"/>
  <c r="AD1080" i="5"/>
  <c r="AC1080" i="5"/>
  <c r="AE1080" i="5"/>
  <c r="AF1087" i="5"/>
  <c r="AE1087" i="5"/>
  <c r="AD1087" i="5"/>
  <c r="AC1087" i="5"/>
  <c r="AD1092" i="5"/>
  <c r="AC1092" i="5"/>
  <c r="AF1104" i="5"/>
  <c r="AE1104" i="5"/>
  <c r="AC1104" i="5"/>
  <c r="AD1101" i="5"/>
  <c r="AF1101" i="5"/>
  <c r="P279" i="5"/>
  <c r="R279" i="5" s="1"/>
  <c r="S279" i="5" s="1"/>
  <c r="AD1109" i="5"/>
  <c r="AF1109" i="5"/>
  <c r="AF1096" i="5"/>
  <c r="AE1096" i="5"/>
  <c r="AF1082" i="5"/>
  <c r="AC1082" i="5"/>
  <c r="AD1088" i="5"/>
  <c r="AC1088" i="5"/>
  <c r="AD1093" i="5"/>
  <c r="AF1093" i="5"/>
  <c r="AD1507" i="5"/>
  <c r="AC1507" i="5"/>
  <c r="V1507" i="5"/>
  <c r="AE252" i="5" l="1"/>
  <c r="AF252" i="5"/>
  <c r="AD252" i="5"/>
  <c r="AC252" i="5"/>
  <c r="AE199" i="5"/>
  <c r="AD199" i="5"/>
  <c r="AC199" i="5"/>
  <c r="AF199" i="5"/>
  <c r="AF1136" i="5"/>
  <c r="AD1136" i="5"/>
  <c r="AC1136" i="5"/>
  <c r="AE1136" i="5"/>
  <c r="U1128" i="5"/>
  <c r="V1128" i="5" s="1"/>
  <c r="T1128" i="5"/>
  <c r="AC44" i="5"/>
  <c r="AF44" i="5"/>
  <c r="AE44" i="5"/>
  <c r="AD44" i="5"/>
  <c r="AD52" i="5"/>
  <c r="AC52" i="5"/>
  <c r="AE52" i="5"/>
  <c r="AF52" i="5"/>
  <c r="AF1117" i="5"/>
  <c r="AC1117" i="5"/>
  <c r="AD1117" i="5"/>
  <c r="AE1117" i="5"/>
  <c r="T279" i="5"/>
  <c r="U279" i="5"/>
  <c r="V279" i="5" s="1"/>
  <c r="T1129" i="5"/>
  <c r="U1129" i="5"/>
  <c r="V1129" i="5" s="1"/>
  <c r="AF20" i="5"/>
  <c r="AC20" i="5"/>
  <c r="AE20" i="5"/>
  <c r="AD20" i="5"/>
  <c r="AE72" i="5"/>
  <c r="AF72" i="5"/>
  <c r="AD72" i="5"/>
  <c r="AC72" i="5"/>
  <c r="AF1111" i="5"/>
  <c r="AC1111" i="5"/>
  <c r="AE1111" i="5"/>
  <c r="AD1111" i="5"/>
  <c r="AC1128" i="5" l="1"/>
  <c r="AE1128" i="5"/>
  <c r="AD1128" i="5"/>
  <c r="AF1128" i="5"/>
  <c r="AE1129" i="5"/>
  <c r="AC1129" i="5"/>
  <c r="AF1129" i="5"/>
  <c r="AD1129" i="5"/>
  <c r="V1556" i="1" l="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206" i="1" l="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05"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34" i="1"/>
  <c r="U639" i="1"/>
  <c r="V639" i="1"/>
  <c r="U640" i="1"/>
  <c r="V640" i="1"/>
  <c r="U642" i="1"/>
  <c r="V642" i="1"/>
  <c r="U643" i="1"/>
  <c r="V643" i="1"/>
  <c r="U644" i="1"/>
  <c r="V644" i="1"/>
  <c r="U646" i="1"/>
  <c r="V646" i="1"/>
  <c r="U647" i="1"/>
  <c r="V647" i="1"/>
  <c r="U648" i="1"/>
  <c r="V648" i="1"/>
  <c r="U649" i="1"/>
  <c r="V649" i="1"/>
  <c r="U650" i="1"/>
  <c r="V650" i="1"/>
  <c r="U651" i="1"/>
  <c r="V651" i="1"/>
  <c r="U652" i="1"/>
  <c r="V652" i="1"/>
  <c r="U653" i="1"/>
  <c r="V653" i="1"/>
  <c r="U654" i="1"/>
  <c r="V654" i="1"/>
  <c r="U655" i="1"/>
  <c r="V655" i="1"/>
  <c r="U656" i="1"/>
  <c r="V656" i="1"/>
  <c r="U658" i="1"/>
  <c r="V658" i="1"/>
  <c r="U659" i="1"/>
  <c r="V659" i="1"/>
  <c r="U660" i="1"/>
  <c r="V660" i="1"/>
  <c r="U661" i="1"/>
  <c r="V661" i="1"/>
  <c r="U662" i="1"/>
  <c r="V662" i="1"/>
  <c r="U663" i="1"/>
  <c r="V663" i="1"/>
  <c r="U664" i="1"/>
  <c r="V664" i="1"/>
  <c r="U667" i="1"/>
  <c r="V667" i="1"/>
  <c r="U668" i="1"/>
  <c r="V668" i="1"/>
  <c r="U669" i="1"/>
  <c r="V669" i="1"/>
  <c r="U670" i="1"/>
  <c r="V670" i="1"/>
  <c r="U671" i="1"/>
  <c r="V671" i="1"/>
  <c r="U672" i="1"/>
  <c r="V672" i="1"/>
  <c r="U674" i="1"/>
  <c r="V674" i="1"/>
  <c r="U675" i="1"/>
  <c r="V675" i="1"/>
  <c r="U676" i="1"/>
  <c r="V676" i="1"/>
  <c r="U677" i="1"/>
  <c r="V677" i="1"/>
  <c r="U679" i="1"/>
  <c r="V679" i="1"/>
  <c r="U680" i="1"/>
  <c r="V680" i="1"/>
  <c r="U681" i="1"/>
  <c r="V681" i="1"/>
  <c r="U682" i="1"/>
  <c r="V682" i="1"/>
  <c r="U683" i="1"/>
  <c r="V683" i="1"/>
  <c r="U684" i="1"/>
  <c r="V684" i="1"/>
  <c r="U685" i="1"/>
  <c r="V685" i="1"/>
  <c r="V638" i="1"/>
  <c r="U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38" i="1"/>
  <c r="U494" i="1"/>
  <c r="U495" i="1"/>
  <c r="U496" i="1"/>
  <c r="U499" i="1"/>
  <c r="U500" i="1"/>
  <c r="U501" i="1"/>
  <c r="U502" i="1"/>
  <c r="U504" i="1"/>
  <c r="U505" i="1"/>
  <c r="U507" i="1"/>
  <c r="U508" i="1"/>
  <c r="U509" i="1"/>
  <c r="U510" i="1"/>
  <c r="U511" i="1"/>
  <c r="U512" i="1"/>
  <c r="U514" i="1"/>
  <c r="U515" i="1"/>
  <c r="U516" i="1"/>
  <c r="U517" i="1"/>
  <c r="AH1556" i="1"/>
  <c r="Q1556" i="1"/>
  <c r="P1556" i="1"/>
  <c r="M1556" i="1"/>
  <c r="K1556" i="1"/>
  <c r="AH1555" i="1"/>
  <c r="Q1555" i="1"/>
  <c r="P1555" i="1"/>
  <c r="M1555" i="1"/>
  <c r="K1555" i="1"/>
  <c r="AH1554" i="1"/>
  <c r="Q1554" i="1"/>
  <c r="P1554" i="1"/>
  <c r="M1554" i="1"/>
  <c r="K1554" i="1"/>
  <c r="AH1553" i="1"/>
  <c r="Q1553" i="1"/>
  <c r="P1553" i="1"/>
  <c r="M1553" i="1"/>
  <c r="K1553" i="1"/>
  <c r="AH1552" i="1"/>
  <c r="Q1552" i="1"/>
  <c r="P1552" i="1"/>
  <c r="M1552" i="1"/>
  <c r="K1552" i="1"/>
  <c r="AH1551" i="1"/>
  <c r="Q1551" i="1"/>
  <c r="P1551" i="1"/>
  <c r="M1551" i="1"/>
  <c r="K1551" i="1"/>
  <c r="AH1550" i="1"/>
  <c r="Q1550" i="1"/>
  <c r="P1550" i="1"/>
  <c r="M1550" i="1"/>
  <c r="K1550" i="1"/>
  <c r="AH1549" i="1"/>
  <c r="Q1549" i="1"/>
  <c r="P1549" i="1"/>
  <c r="M1549" i="1"/>
  <c r="K1549" i="1"/>
  <c r="AH1548" i="1"/>
  <c r="Q1548" i="1"/>
  <c r="P1548" i="1"/>
  <c r="M1548" i="1"/>
  <c r="K1548" i="1"/>
  <c r="AH1547" i="1"/>
  <c r="Q1547" i="1"/>
  <c r="P1547" i="1"/>
  <c r="M1547" i="1"/>
  <c r="K1547" i="1"/>
  <c r="AH1546" i="1"/>
  <c r="Q1546" i="1"/>
  <c r="P1546" i="1"/>
  <c r="M1546" i="1"/>
  <c r="K1546" i="1"/>
  <c r="AH1545" i="1"/>
  <c r="Q1545" i="1"/>
  <c r="P1545" i="1"/>
  <c r="M1545" i="1"/>
  <c r="K1545" i="1"/>
  <c r="AH1544" i="1"/>
  <c r="Q1544" i="1"/>
  <c r="P1544" i="1"/>
  <c r="M1544" i="1"/>
  <c r="K1544" i="1"/>
  <c r="AH1543" i="1"/>
  <c r="Q1543" i="1"/>
  <c r="P1543" i="1"/>
  <c r="M1543" i="1"/>
  <c r="K1543" i="1"/>
  <c r="AH1542" i="1"/>
  <c r="Q1542" i="1"/>
  <c r="P1542" i="1"/>
  <c r="M1542" i="1"/>
  <c r="K1542" i="1"/>
  <c r="AH1541" i="1"/>
  <c r="Q1541" i="1"/>
  <c r="P1541" i="1"/>
  <c r="M1541" i="1"/>
  <c r="K1541" i="1"/>
  <c r="AH1540" i="1"/>
  <c r="Q1540" i="1"/>
  <c r="P1540" i="1"/>
  <c r="M1540" i="1"/>
  <c r="K1540" i="1"/>
  <c r="AH1539" i="1"/>
  <c r="Q1539" i="1"/>
  <c r="P1539" i="1"/>
  <c r="M1539" i="1"/>
  <c r="K1539" i="1"/>
  <c r="AH1538" i="1"/>
  <c r="Q1538" i="1"/>
  <c r="P1538" i="1"/>
  <c r="M1538" i="1"/>
  <c r="K1538" i="1"/>
  <c r="AH1537" i="1"/>
  <c r="Q1537" i="1"/>
  <c r="P1537" i="1"/>
  <c r="M1537" i="1"/>
  <c r="K1537" i="1"/>
  <c r="AH1536" i="1"/>
  <c r="Q1536" i="1"/>
  <c r="P1536" i="1"/>
  <c r="M1536" i="1"/>
  <c r="K1536" i="1"/>
  <c r="AH1535" i="1"/>
  <c r="Q1535" i="1"/>
  <c r="P1535" i="1"/>
  <c r="M1535" i="1"/>
  <c r="K1535" i="1"/>
  <c r="AH1534" i="1"/>
  <c r="Q1534" i="1"/>
  <c r="P1534" i="1"/>
  <c r="M1534" i="1"/>
  <c r="K1534" i="1"/>
  <c r="AH1533" i="1"/>
  <c r="Q1533" i="1"/>
  <c r="P1533" i="1"/>
  <c r="M1533" i="1"/>
  <c r="K1533" i="1"/>
  <c r="AH1532" i="1"/>
  <c r="Q1532" i="1"/>
  <c r="P1532" i="1"/>
  <c r="M1532" i="1"/>
  <c r="K1532" i="1"/>
  <c r="AH1531" i="1"/>
  <c r="Q1531" i="1"/>
  <c r="P1531" i="1"/>
  <c r="M1531" i="1"/>
  <c r="K1531" i="1"/>
  <c r="AH1530" i="1"/>
  <c r="Q1530" i="1"/>
  <c r="P1530" i="1"/>
  <c r="M1530" i="1"/>
  <c r="K1530" i="1"/>
  <c r="AH1529" i="1"/>
  <c r="Q1529" i="1"/>
  <c r="P1529" i="1"/>
  <c r="M1529" i="1"/>
  <c r="K1529" i="1"/>
  <c r="AH1528" i="1"/>
  <c r="Q1528" i="1"/>
  <c r="P1528" i="1"/>
  <c r="M1528" i="1"/>
  <c r="K1528" i="1"/>
  <c r="AH1527" i="1"/>
  <c r="Q1527" i="1"/>
  <c r="P1527" i="1"/>
  <c r="M1527" i="1"/>
  <c r="K1527" i="1"/>
  <c r="AH1526" i="1"/>
  <c r="Q1526" i="1"/>
  <c r="P1526" i="1"/>
  <c r="M1526" i="1"/>
  <c r="K1526" i="1"/>
  <c r="AH1525" i="1"/>
  <c r="Q1525" i="1"/>
  <c r="P1525" i="1"/>
  <c r="M1525" i="1"/>
  <c r="K1525" i="1"/>
  <c r="AH1524" i="1"/>
  <c r="Q1524" i="1"/>
  <c r="P1524" i="1"/>
  <c r="M1524" i="1"/>
  <c r="K1524" i="1"/>
  <c r="AH1523" i="1"/>
  <c r="Q1523" i="1"/>
  <c r="P1523" i="1"/>
  <c r="M1523" i="1"/>
  <c r="K1523" i="1"/>
  <c r="AH1522" i="1"/>
  <c r="Q1522" i="1"/>
  <c r="P1522" i="1"/>
  <c r="M1522" i="1"/>
  <c r="K1522" i="1"/>
  <c r="AH1521" i="1"/>
  <c r="Q1521" i="1"/>
  <c r="P1521" i="1"/>
  <c r="M1521" i="1"/>
  <c r="K1521" i="1"/>
  <c r="AH1520" i="1"/>
  <c r="Q1520" i="1"/>
  <c r="P1520" i="1"/>
  <c r="M1520" i="1"/>
  <c r="K1520" i="1"/>
  <c r="AH1519" i="1"/>
  <c r="Q1519" i="1"/>
  <c r="P1519" i="1"/>
  <c r="M1519" i="1"/>
  <c r="K1519" i="1"/>
  <c r="AH1518" i="1"/>
  <c r="Q1518" i="1"/>
  <c r="P1518" i="1"/>
  <c r="M1518" i="1"/>
  <c r="K1518" i="1"/>
  <c r="AH1517" i="1"/>
  <c r="Q1517" i="1"/>
  <c r="P1517" i="1"/>
  <c r="M1517" i="1"/>
  <c r="K1517" i="1"/>
  <c r="AH1516" i="1"/>
  <c r="O1516" i="1"/>
  <c r="Q1516" i="1" s="1"/>
  <c r="R1516" i="1" s="1"/>
  <c r="S1516" i="1" s="1"/>
  <c r="K1516" i="1"/>
  <c r="J1516" i="1"/>
  <c r="G1516" i="1"/>
  <c r="AH1515" i="1"/>
  <c r="O1515" i="1"/>
  <c r="Q1515" i="1" s="1"/>
  <c r="R1515" i="1" s="1"/>
  <c r="S1515" i="1" s="1"/>
  <c r="K1515" i="1"/>
  <c r="J1515" i="1"/>
  <c r="G1515" i="1"/>
  <c r="AH1514" i="1"/>
  <c r="O1514" i="1"/>
  <c r="Q1514" i="1" s="1"/>
  <c r="R1514" i="1" s="1"/>
  <c r="S1514" i="1" s="1"/>
  <c r="K1514" i="1"/>
  <c r="J1514" i="1"/>
  <c r="G1514" i="1"/>
  <c r="AH1513" i="1"/>
  <c r="O1513" i="1"/>
  <c r="Q1513" i="1" s="1"/>
  <c r="R1513" i="1" s="1"/>
  <c r="S1513" i="1" s="1"/>
  <c r="K1513" i="1"/>
  <c r="J1513" i="1"/>
  <c r="G1513" i="1"/>
  <c r="AH1512" i="1"/>
  <c r="O1512" i="1"/>
  <c r="Q1512" i="1" s="1"/>
  <c r="R1512" i="1" s="1"/>
  <c r="S1512" i="1" s="1"/>
  <c r="K1512" i="1"/>
  <c r="J1512" i="1"/>
  <c r="G1512" i="1"/>
  <c r="AH1511" i="1"/>
  <c r="O1511" i="1"/>
  <c r="Q1511" i="1" s="1"/>
  <c r="R1511" i="1" s="1"/>
  <c r="S1511" i="1" s="1"/>
  <c r="K1511" i="1"/>
  <c r="J1511" i="1"/>
  <c r="G1511" i="1"/>
  <c r="AH1510" i="1"/>
  <c r="O1510" i="1"/>
  <c r="Q1510" i="1" s="1"/>
  <c r="R1510" i="1" s="1"/>
  <c r="S1510" i="1" s="1"/>
  <c r="K1510" i="1"/>
  <c r="J1510" i="1"/>
  <c r="G1510" i="1"/>
  <c r="AH1509" i="1"/>
  <c r="O1509" i="1"/>
  <c r="Q1509" i="1" s="1"/>
  <c r="R1509" i="1" s="1"/>
  <c r="S1509" i="1" s="1"/>
  <c r="K1509" i="1"/>
  <c r="J1509" i="1"/>
  <c r="G1509" i="1"/>
  <c r="AH1508" i="1"/>
  <c r="O1508" i="1"/>
  <c r="Q1508" i="1" s="1"/>
  <c r="R1508" i="1" s="1"/>
  <c r="S1508" i="1" s="1"/>
  <c r="K1508" i="1"/>
  <c r="J1508" i="1"/>
  <c r="G1508" i="1"/>
  <c r="AH1507" i="1"/>
  <c r="O1507" i="1"/>
  <c r="Q1507" i="1" s="1"/>
  <c r="R1507" i="1" s="1"/>
  <c r="S1507" i="1" s="1"/>
  <c r="K1507" i="1"/>
  <c r="J1507" i="1"/>
  <c r="G1507" i="1"/>
  <c r="AH1506" i="1"/>
  <c r="O1506" i="1"/>
  <c r="Q1506" i="1" s="1"/>
  <c r="R1506" i="1" s="1"/>
  <c r="S1506" i="1" s="1"/>
  <c r="K1506" i="1"/>
  <c r="J1506" i="1"/>
  <c r="G1506" i="1"/>
  <c r="AH1505" i="1"/>
  <c r="O1505" i="1"/>
  <c r="Q1505" i="1" s="1"/>
  <c r="R1505" i="1" s="1"/>
  <c r="S1505" i="1" s="1"/>
  <c r="K1505" i="1"/>
  <c r="J1505" i="1"/>
  <c r="G1505" i="1"/>
  <c r="AH1504" i="1"/>
  <c r="O1504" i="1"/>
  <c r="Q1504" i="1" s="1"/>
  <c r="R1504" i="1" s="1"/>
  <c r="S1504" i="1" s="1"/>
  <c r="K1504" i="1"/>
  <c r="J1504" i="1"/>
  <c r="G1504" i="1"/>
  <c r="AH1503" i="1"/>
  <c r="O1503" i="1"/>
  <c r="Q1503" i="1" s="1"/>
  <c r="R1503" i="1" s="1"/>
  <c r="S1503" i="1" s="1"/>
  <c r="K1503" i="1"/>
  <c r="J1503" i="1"/>
  <c r="G1503" i="1"/>
  <c r="AH1502" i="1"/>
  <c r="O1502" i="1"/>
  <c r="Q1502" i="1" s="1"/>
  <c r="R1502" i="1" s="1"/>
  <c r="S1502" i="1" s="1"/>
  <c r="K1502" i="1"/>
  <c r="J1502" i="1"/>
  <c r="G1502" i="1"/>
  <c r="AH1501" i="1"/>
  <c r="O1501" i="1"/>
  <c r="Q1501" i="1" s="1"/>
  <c r="R1501" i="1" s="1"/>
  <c r="S1501" i="1" s="1"/>
  <c r="K1501" i="1"/>
  <c r="J1501" i="1"/>
  <c r="G1501" i="1"/>
  <c r="AH1500" i="1"/>
  <c r="O1500" i="1"/>
  <c r="Q1500" i="1" s="1"/>
  <c r="R1500" i="1" s="1"/>
  <c r="S1500" i="1" s="1"/>
  <c r="K1500" i="1"/>
  <c r="J1500" i="1"/>
  <c r="G1500" i="1"/>
  <c r="AH1499" i="1"/>
  <c r="O1499" i="1"/>
  <c r="Q1499" i="1" s="1"/>
  <c r="R1499" i="1" s="1"/>
  <c r="S1499" i="1" s="1"/>
  <c r="K1499" i="1"/>
  <c r="J1499" i="1"/>
  <c r="G1499" i="1"/>
  <c r="AH1498" i="1"/>
  <c r="O1498" i="1"/>
  <c r="Q1498" i="1" s="1"/>
  <c r="R1498" i="1" s="1"/>
  <c r="S1498" i="1" s="1"/>
  <c r="K1498" i="1"/>
  <c r="J1498" i="1"/>
  <c r="G1498" i="1"/>
  <c r="AH1497" i="1"/>
  <c r="O1497" i="1"/>
  <c r="Q1497" i="1" s="1"/>
  <c r="R1497" i="1" s="1"/>
  <c r="S1497" i="1" s="1"/>
  <c r="K1497" i="1"/>
  <c r="J1497" i="1"/>
  <c r="G1497" i="1"/>
  <c r="AH1496" i="1"/>
  <c r="O1496" i="1"/>
  <c r="Q1496" i="1" s="1"/>
  <c r="R1496" i="1" s="1"/>
  <c r="S1496" i="1" s="1"/>
  <c r="K1496" i="1"/>
  <c r="J1496" i="1"/>
  <c r="G1496" i="1"/>
  <c r="AH1495" i="1"/>
  <c r="O1495" i="1"/>
  <c r="Q1495" i="1" s="1"/>
  <c r="R1495" i="1" s="1"/>
  <c r="S1495" i="1" s="1"/>
  <c r="K1495" i="1"/>
  <c r="J1495" i="1"/>
  <c r="G1495" i="1"/>
  <c r="AH1494" i="1"/>
  <c r="O1494" i="1"/>
  <c r="Q1494" i="1" s="1"/>
  <c r="R1494" i="1" s="1"/>
  <c r="S1494" i="1" s="1"/>
  <c r="K1494" i="1"/>
  <c r="J1494" i="1"/>
  <c r="G1494" i="1"/>
  <c r="AH1493" i="1"/>
  <c r="O1493" i="1"/>
  <c r="Q1493" i="1" s="1"/>
  <c r="R1493" i="1" s="1"/>
  <c r="S1493" i="1" s="1"/>
  <c r="K1493" i="1"/>
  <c r="J1493" i="1"/>
  <c r="G1493" i="1"/>
  <c r="AH1492" i="1"/>
  <c r="O1492" i="1"/>
  <c r="Q1492" i="1" s="1"/>
  <c r="R1492" i="1" s="1"/>
  <c r="S1492" i="1" s="1"/>
  <c r="K1492" i="1"/>
  <c r="J1492" i="1"/>
  <c r="G1492" i="1"/>
  <c r="AH1491" i="1"/>
  <c r="O1491" i="1"/>
  <c r="Q1491" i="1" s="1"/>
  <c r="R1491" i="1" s="1"/>
  <c r="S1491" i="1" s="1"/>
  <c r="K1491" i="1"/>
  <c r="J1491" i="1"/>
  <c r="G1491" i="1"/>
  <c r="AH1490" i="1"/>
  <c r="O1490" i="1"/>
  <c r="Q1490" i="1" s="1"/>
  <c r="R1490" i="1" s="1"/>
  <c r="S1490" i="1" s="1"/>
  <c r="K1490" i="1"/>
  <c r="J1490" i="1"/>
  <c r="G1490" i="1"/>
  <c r="AH1489" i="1"/>
  <c r="O1489" i="1"/>
  <c r="Q1489" i="1" s="1"/>
  <c r="R1489" i="1" s="1"/>
  <c r="S1489" i="1" s="1"/>
  <c r="K1489" i="1"/>
  <c r="J1489" i="1"/>
  <c r="G1489" i="1"/>
  <c r="AH1488" i="1"/>
  <c r="O1488" i="1"/>
  <c r="Q1488" i="1" s="1"/>
  <c r="R1488" i="1" s="1"/>
  <c r="S1488" i="1" s="1"/>
  <c r="K1488" i="1"/>
  <c r="J1488" i="1"/>
  <c r="G1488" i="1"/>
  <c r="AH1487" i="1"/>
  <c r="O1487" i="1"/>
  <c r="Q1487" i="1" s="1"/>
  <c r="R1487" i="1" s="1"/>
  <c r="S1487" i="1" s="1"/>
  <c r="K1487" i="1"/>
  <c r="J1487" i="1"/>
  <c r="G1487" i="1"/>
  <c r="AH1486" i="1"/>
  <c r="O1486" i="1"/>
  <c r="Q1486" i="1" s="1"/>
  <c r="R1486" i="1" s="1"/>
  <c r="S1486" i="1" s="1"/>
  <c r="K1486" i="1"/>
  <c r="J1486" i="1"/>
  <c r="G1486" i="1"/>
  <c r="AH1485" i="1"/>
  <c r="O1485" i="1"/>
  <c r="Q1485" i="1" s="1"/>
  <c r="R1485" i="1" s="1"/>
  <c r="S1485" i="1" s="1"/>
  <c r="K1485" i="1"/>
  <c r="J1485" i="1"/>
  <c r="G1485" i="1"/>
  <c r="AH1484" i="1"/>
  <c r="O1484" i="1"/>
  <c r="Q1484" i="1" s="1"/>
  <c r="R1484" i="1" s="1"/>
  <c r="S1484" i="1" s="1"/>
  <c r="K1484" i="1"/>
  <c r="J1484" i="1"/>
  <c r="G1484" i="1"/>
  <c r="AH1483" i="1"/>
  <c r="O1483" i="1"/>
  <c r="Q1483" i="1" s="1"/>
  <c r="R1483" i="1" s="1"/>
  <c r="S1483" i="1" s="1"/>
  <c r="K1483" i="1"/>
  <c r="J1483" i="1"/>
  <c r="G1483" i="1"/>
  <c r="AH1482" i="1"/>
  <c r="O1482" i="1"/>
  <c r="Q1482" i="1" s="1"/>
  <c r="R1482" i="1" s="1"/>
  <c r="S1482" i="1" s="1"/>
  <c r="K1482" i="1"/>
  <c r="J1482" i="1"/>
  <c r="G1482" i="1"/>
  <c r="AH1481" i="1"/>
  <c r="O1481" i="1"/>
  <c r="Q1481" i="1" s="1"/>
  <c r="R1481" i="1" s="1"/>
  <c r="S1481" i="1" s="1"/>
  <c r="K1481" i="1"/>
  <c r="J1481" i="1"/>
  <c r="G1481" i="1"/>
  <c r="AH1480" i="1"/>
  <c r="O1480" i="1"/>
  <c r="Q1480" i="1" s="1"/>
  <c r="R1480" i="1" s="1"/>
  <c r="S1480" i="1" s="1"/>
  <c r="K1480" i="1"/>
  <c r="J1480" i="1"/>
  <c r="G1480" i="1"/>
  <c r="AH1479" i="1"/>
  <c r="O1479" i="1"/>
  <c r="Q1479" i="1" s="1"/>
  <c r="R1479" i="1" s="1"/>
  <c r="S1479" i="1" s="1"/>
  <c r="K1479" i="1"/>
  <c r="J1479" i="1"/>
  <c r="G1479" i="1"/>
  <c r="AH1478" i="1"/>
  <c r="O1478" i="1"/>
  <c r="Q1478" i="1" s="1"/>
  <c r="R1478" i="1" s="1"/>
  <c r="S1478" i="1" s="1"/>
  <c r="K1478" i="1"/>
  <c r="J1478" i="1"/>
  <c r="G1478" i="1"/>
  <c r="AH1477" i="1"/>
  <c r="O1477" i="1"/>
  <c r="Q1477" i="1" s="1"/>
  <c r="R1477" i="1" s="1"/>
  <c r="S1477" i="1" s="1"/>
  <c r="K1477" i="1"/>
  <c r="J1477" i="1"/>
  <c r="G1477" i="1"/>
  <c r="AH1476" i="1"/>
  <c r="O1476" i="1"/>
  <c r="Q1476" i="1" s="1"/>
  <c r="R1476" i="1" s="1"/>
  <c r="S1476" i="1" s="1"/>
  <c r="K1476" i="1"/>
  <c r="J1476" i="1"/>
  <c r="G1476" i="1"/>
  <c r="AH1475" i="1"/>
  <c r="O1475" i="1"/>
  <c r="Q1475" i="1" s="1"/>
  <c r="R1475" i="1" s="1"/>
  <c r="S1475" i="1" s="1"/>
  <c r="K1475" i="1"/>
  <c r="J1475" i="1"/>
  <c r="G1475" i="1"/>
  <c r="AH1474" i="1"/>
  <c r="O1474" i="1"/>
  <c r="Q1474" i="1" s="1"/>
  <c r="R1474" i="1" s="1"/>
  <c r="S1474" i="1" s="1"/>
  <c r="K1474" i="1"/>
  <c r="J1474" i="1"/>
  <c r="G1474" i="1"/>
  <c r="AH1473" i="1"/>
  <c r="O1473" i="1"/>
  <c r="Q1473" i="1" s="1"/>
  <c r="R1473" i="1" s="1"/>
  <c r="S1473" i="1" s="1"/>
  <c r="K1473" i="1"/>
  <c r="J1473" i="1"/>
  <c r="G1473" i="1"/>
  <c r="AH1472" i="1"/>
  <c r="O1472" i="1"/>
  <c r="Q1472" i="1" s="1"/>
  <c r="R1472" i="1" s="1"/>
  <c r="S1472" i="1" s="1"/>
  <c r="K1472" i="1"/>
  <c r="J1472" i="1"/>
  <c r="G1472" i="1"/>
  <c r="AH1471" i="1"/>
  <c r="O1471" i="1"/>
  <c r="Q1471" i="1" s="1"/>
  <c r="R1471" i="1" s="1"/>
  <c r="S1471" i="1" s="1"/>
  <c r="K1471" i="1"/>
  <c r="J1471" i="1"/>
  <c r="G1471" i="1"/>
  <c r="AH1470" i="1"/>
  <c r="O1470" i="1"/>
  <c r="Q1470" i="1" s="1"/>
  <c r="R1470" i="1" s="1"/>
  <c r="S1470" i="1" s="1"/>
  <c r="K1470" i="1"/>
  <c r="J1470" i="1"/>
  <c r="G1470" i="1"/>
  <c r="AH1469" i="1"/>
  <c r="O1469" i="1"/>
  <c r="Q1469" i="1" s="1"/>
  <c r="R1469" i="1" s="1"/>
  <c r="S1469" i="1" s="1"/>
  <c r="K1469" i="1"/>
  <c r="J1469" i="1"/>
  <c r="G1469" i="1"/>
  <c r="AH1468" i="1"/>
  <c r="O1468" i="1"/>
  <c r="Q1468" i="1" s="1"/>
  <c r="R1468" i="1" s="1"/>
  <c r="S1468" i="1" s="1"/>
  <c r="K1468" i="1"/>
  <c r="J1468" i="1"/>
  <c r="G1468" i="1"/>
  <c r="AH1467" i="1"/>
  <c r="O1467" i="1"/>
  <c r="Q1467" i="1" s="1"/>
  <c r="R1467" i="1" s="1"/>
  <c r="S1467" i="1" s="1"/>
  <c r="K1467" i="1"/>
  <c r="J1467" i="1"/>
  <c r="G1467" i="1"/>
  <c r="AH1466" i="1"/>
  <c r="O1466" i="1"/>
  <c r="Q1466" i="1" s="1"/>
  <c r="R1466" i="1" s="1"/>
  <c r="S1466" i="1" s="1"/>
  <c r="K1466" i="1"/>
  <c r="J1466" i="1"/>
  <c r="G1466" i="1"/>
  <c r="AH1465" i="1"/>
  <c r="O1465" i="1"/>
  <c r="Q1465" i="1" s="1"/>
  <c r="R1465" i="1" s="1"/>
  <c r="S1465" i="1" s="1"/>
  <c r="K1465" i="1"/>
  <c r="J1465" i="1"/>
  <c r="G1465" i="1"/>
  <c r="AH1464" i="1"/>
  <c r="O1464" i="1"/>
  <c r="Q1464" i="1" s="1"/>
  <c r="R1464" i="1" s="1"/>
  <c r="S1464" i="1" s="1"/>
  <c r="K1464" i="1"/>
  <c r="J1464" i="1"/>
  <c r="G1464" i="1"/>
  <c r="AH1463" i="1"/>
  <c r="O1463" i="1"/>
  <c r="Q1463" i="1" s="1"/>
  <c r="R1463" i="1" s="1"/>
  <c r="S1463" i="1" s="1"/>
  <c r="K1463" i="1"/>
  <c r="J1463" i="1"/>
  <c r="G1463" i="1"/>
  <c r="AH1462" i="1"/>
  <c r="O1462" i="1"/>
  <c r="Q1462" i="1" s="1"/>
  <c r="R1462" i="1" s="1"/>
  <c r="S1462" i="1" s="1"/>
  <c r="K1462" i="1"/>
  <c r="J1462" i="1"/>
  <c r="G1462" i="1"/>
  <c r="AH1461" i="1"/>
  <c r="O1461" i="1"/>
  <c r="Q1461" i="1" s="1"/>
  <c r="R1461" i="1" s="1"/>
  <c r="S1461" i="1" s="1"/>
  <c r="K1461" i="1"/>
  <c r="J1461" i="1"/>
  <c r="G1461" i="1"/>
  <c r="AH1460" i="1"/>
  <c r="O1460" i="1"/>
  <c r="Q1460" i="1" s="1"/>
  <c r="R1460" i="1" s="1"/>
  <c r="S1460" i="1" s="1"/>
  <c r="K1460" i="1"/>
  <c r="J1460" i="1"/>
  <c r="G1460" i="1"/>
  <c r="AH1459" i="1"/>
  <c r="O1459" i="1"/>
  <c r="Q1459" i="1" s="1"/>
  <c r="R1459" i="1" s="1"/>
  <c r="S1459" i="1" s="1"/>
  <c r="K1459" i="1"/>
  <c r="J1459" i="1"/>
  <c r="G1459" i="1"/>
  <c r="AH1458" i="1"/>
  <c r="O1458" i="1"/>
  <c r="Q1458" i="1" s="1"/>
  <c r="R1458" i="1" s="1"/>
  <c r="S1458" i="1" s="1"/>
  <c r="K1458" i="1"/>
  <c r="J1458" i="1"/>
  <c r="G1458" i="1"/>
  <c r="AH1457" i="1"/>
  <c r="O1457" i="1"/>
  <c r="Q1457" i="1" s="1"/>
  <c r="R1457" i="1" s="1"/>
  <c r="S1457" i="1" s="1"/>
  <c r="K1457" i="1"/>
  <c r="J1457" i="1"/>
  <c r="G1457" i="1"/>
  <c r="AH1456" i="1"/>
  <c r="O1456" i="1"/>
  <c r="Q1456" i="1" s="1"/>
  <c r="R1456" i="1" s="1"/>
  <c r="S1456" i="1" s="1"/>
  <c r="K1456" i="1"/>
  <c r="J1456" i="1"/>
  <c r="G1456" i="1"/>
  <c r="AH1455" i="1"/>
  <c r="O1455" i="1"/>
  <c r="Q1455" i="1" s="1"/>
  <c r="R1455" i="1" s="1"/>
  <c r="S1455" i="1" s="1"/>
  <c r="K1455" i="1"/>
  <c r="J1455" i="1"/>
  <c r="G1455" i="1"/>
  <c r="AH1454" i="1"/>
  <c r="O1454" i="1"/>
  <c r="Q1454" i="1" s="1"/>
  <c r="R1454" i="1" s="1"/>
  <c r="S1454" i="1" s="1"/>
  <c r="K1454" i="1"/>
  <c r="J1454" i="1"/>
  <c r="G1454" i="1"/>
  <c r="AH1453" i="1"/>
  <c r="O1453" i="1"/>
  <c r="Q1453" i="1" s="1"/>
  <c r="R1453" i="1" s="1"/>
  <c r="S1453" i="1" s="1"/>
  <c r="K1453" i="1"/>
  <c r="J1453" i="1"/>
  <c r="G1453" i="1"/>
  <c r="AH1452" i="1"/>
  <c r="O1452" i="1"/>
  <c r="Q1452" i="1" s="1"/>
  <c r="R1452" i="1" s="1"/>
  <c r="S1452" i="1" s="1"/>
  <c r="K1452" i="1"/>
  <c r="J1452" i="1"/>
  <c r="G1452" i="1"/>
  <c r="AH1451" i="1"/>
  <c r="O1451" i="1"/>
  <c r="Q1451" i="1" s="1"/>
  <c r="R1451" i="1" s="1"/>
  <c r="S1451" i="1" s="1"/>
  <c r="K1451" i="1"/>
  <c r="J1451" i="1"/>
  <c r="G1451" i="1"/>
  <c r="AH1450" i="1"/>
  <c r="O1450" i="1"/>
  <c r="Q1450" i="1" s="1"/>
  <c r="R1450" i="1" s="1"/>
  <c r="S1450" i="1" s="1"/>
  <c r="K1450" i="1"/>
  <c r="J1450" i="1"/>
  <c r="G1450" i="1"/>
  <c r="AH1449" i="1"/>
  <c r="O1449" i="1"/>
  <c r="Q1449" i="1" s="1"/>
  <c r="R1449" i="1" s="1"/>
  <c r="S1449" i="1" s="1"/>
  <c r="K1449" i="1"/>
  <c r="J1449" i="1"/>
  <c r="G1449" i="1"/>
  <c r="AH1448" i="1"/>
  <c r="O1448" i="1"/>
  <c r="Q1448" i="1" s="1"/>
  <c r="R1448" i="1" s="1"/>
  <c r="S1448" i="1" s="1"/>
  <c r="K1448" i="1"/>
  <c r="J1448" i="1"/>
  <c r="G1448" i="1"/>
  <c r="AH1447" i="1"/>
  <c r="O1447" i="1"/>
  <c r="Q1447" i="1" s="1"/>
  <c r="R1447" i="1" s="1"/>
  <c r="S1447" i="1" s="1"/>
  <c r="K1447" i="1"/>
  <c r="J1447" i="1"/>
  <c r="G1447" i="1"/>
  <c r="AH1446" i="1"/>
  <c r="O1446" i="1"/>
  <c r="Q1446" i="1" s="1"/>
  <c r="R1446" i="1" s="1"/>
  <c r="S1446" i="1" s="1"/>
  <c r="K1446" i="1"/>
  <c r="J1446" i="1"/>
  <c r="G1446" i="1"/>
  <c r="AH1445" i="1"/>
  <c r="O1445" i="1"/>
  <c r="Q1445" i="1" s="1"/>
  <c r="R1445" i="1" s="1"/>
  <c r="S1445" i="1" s="1"/>
  <c r="K1445" i="1"/>
  <c r="J1445" i="1"/>
  <c r="G1445" i="1"/>
  <c r="AH1444" i="1"/>
  <c r="O1444" i="1"/>
  <c r="Q1444" i="1" s="1"/>
  <c r="R1444" i="1" s="1"/>
  <c r="S1444" i="1" s="1"/>
  <c r="K1444" i="1"/>
  <c r="J1444" i="1"/>
  <c r="G1444" i="1"/>
  <c r="AH1443" i="1"/>
  <c r="O1443" i="1"/>
  <c r="Q1443" i="1" s="1"/>
  <c r="R1443" i="1" s="1"/>
  <c r="S1443" i="1" s="1"/>
  <c r="K1443" i="1"/>
  <c r="J1443" i="1"/>
  <c r="G1443" i="1"/>
  <c r="AH1442" i="1"/>
  <c r="O1442" i="1"/>
  <c r="Q1442" i="1" s="1"/>
  <c r="R1442" i="1" s="1"/>
  <c r="S1442" i="1" s="1"/>
  <c r="K1442" i="1"/>
  <c r="J1442" i="1"/>
  <c r="G1442" i="1"/>
  <c r="AH1441" i="1"/>
  <c r="O1441" i="1"/>
  <c r="Q1441" i="1" s="1"/>
  <c r="R1441" i="1" s="1"/>
  <c r="S1441" i="1" s="1"/>
  <c r="K1441" i="1"/>
  <c r="J1441" i="1"/>
  <c r="G1441" i="1"/>
  <c r="AH1440" i="1"/>
  <c r="AE1440" i="1"/>
  <c r="AD1440" i="1"/>
  <c r="AC1440" i="1"/>
  <c r="AB1440" i="1"/>
  <c r="U1440" i="1"/>
  <c r="R1440" i="1"/>
  <c r="O1440" i="1"/>
  <c r="Q1440" i="1" s="1"/>
  <c r="L1440" i="1"/>
  <c r="K1440" i="1"/>
  <c r="AH1439" i="1"/>
  <c r="AE1439" i="1"/>
  <c r="AD1439" i="1"/>
  <c r="AC1439" i="1"/>
  <c r="AB1439" i="1"/>
  <c r="U1439" i="1"/>
  <c r="R1439" i="1"/>
  <c r="O1439" i="1"/>
  <c r="Q1439" i="1" s="1"/>
  <c r="L1439" i="1"/>
  <c r="K1439" i="1"/>
  <c r="AH1438" i="1"/>
  <c r="AE1438" i="1"/>
  <c r="AD1438" i="1"/>
  <c r="AC1438" i="1"/>
  <c r="AB1438" i="1"/>
  <c r="U1438" i="1"/>
  <c r="R1438" i="1"/>
  <c r="O1438" i="1"/>
  <c r="Q1438" i="1" s="1"/>
  <c r="L1438" i="1"/>
  <c r="K1438" i="1"/>
  <c r="AH1437" i="1"/>
  <c r="AE1437" i="1"/>
  <c r="AD1437" i="1"/>
  <c r="AC1437" i="1"/>
  <c r="AB1437" i="1"/>
  <c r="U1437" i="1"/>
  <c r="R1437" i="1"/>
  <c r="O1437" i="1"/>
  <c r="Q1437" i="1" s="1"/>
  <c r="L1437" i="1"/>
  <c r="K1437" i="1"/>
  <c r="AH1436" i="1"/>
  <c r="AE1436" i="1"/>
  <c r="AD1436" i="1"/>
  <c r="AC1436" i="1"/>
  <c r="AB1436" i="1"/>
  <c r="U1436" i="1"/>
  <c r="R1436" i="1"/>
  <c r="O1436" i="1"/>
  <c r="Q1436" i="1" s="1"/>
  <c r="L1436" i="1"/>
  <c r="K1436" i="1"/>
  <c r="AH1435" i="1"/>
  <c r="AE1435" i="1"/>
  <c r="AD1435" i="1"/>
  <c r="AC1435" i="1"/>
  <c r="AB1435" i="1"/>
  <c r="U1435" i="1"/>
  <c r="R1435" i="1"/>
  <c r="O1435" i="1"/>
  <c r="Q1435" i="1" s="1"/>
  <c r="L1435" i="1"/>
  <c r="K1435" i="1"/>
  <c r="AH1434" i="1"/>
  <c r="AE1434" i="1"/>
  <c r="AD1434" i="1"/>
  <c r="AC1434" i="1"/>
  <c r="AB1434" i="1"/>
  <c r="U1434" i="1"/>
  <c r="R1434" i="1"/>
  <c r="O1434" i="1"/>
  <c r="Q1434" i="1" s="1"/>
  <c r="L1434" i="1"/>
  <c r="K1434" i="1"/>
  <c r="AH1433" i="1"/>
  <c r="AE1433" i="1"/>
  <c r="AD1433" i="1"/>
  <c r="AC1433" i="1"/>
  <c r="AB1433" i="1"/>
  <c r="U1433" i="1"/>
  <c r="R1433" i="1"/>
  <c r="O1433" i="1"/>
  <c r="Q1433" i="1" s="1"/>
  <c r="L1433" i="1"/>
  <c r="K1433" i="1"/>
  <c r="AH1432" i="1"/>
  <c r="AE1432" i="1"/>
  <c r="AD1432" i="1"/>
  <c r="AC1432" i="1"/>
  <c r="AB1432" i="1"/>
  <c r="U1432" i="1"/>
  <c r="R1432" i="1"/>
  <c r="O1432" i="1"/>
  <c r="Q1432" i="1" s="1"/>
  <c r="L1432" i="1"/>
  <c r="K1432" i="1"/>
  <c r="AH1431" i="1"/>
  <c r="AE1431" i="1"/>
  <c r="AD1431" i="1"/>
  <c r="AC1431" i="1"/>
  <c r="AB1431" i="1"/>
  <c r="U1431" i="1"/>
  <c r="R1431" i="1"/>
  <c r="O1431" i="1"/>
  <c r="Q1431" i="1" s="1"/>
  <c r="L1431" i="1"/>
  <c r="K1431" i="1"/>
  <c r="AH1430" i="1"/>
  <c r="AE1430" i="1"/>
  <c r="AD1430" i="1"/>
  <c r="AC1430" i="1"/>
  <c r="AB1430" i="1"/>
  <c r="U1430" i="1"/>
  <c r="R1430" i="1"/>
  <c r="O1430" i="1"/>
  <c r="Q1430" i="1" s="1"/>
  <c r="L1430" i="1"/>
  <c r="K1430" i="1"/>
  <c r="AH1429" i="1"/>
  <c r="AE1429" i="1"/>
  <c r="AD1429" i="1"/>
  <c r="AC1429" i="1"/>
  <c r="AB1429" i="1"/>
  <c r="U1429" i="1"/>
  <c r="R1429" i="1"/>
  <c r="O1429" i="1"/>
  <c r="Q1429" i="1" s="1"/>
  <c r="L1429" i="1"/>
  <c r="K1429" i="1"/>
  <c r="AH1428" i="1"/>
  <c r="AE1428" i="1"/>
  <c r="AD1428" i="1"/>
  <c r="AC1428" i="1"/>
  <c r="AB1428" i="1"/>
  <c r="U1428" i="1"/>
  <c r="R1428" i="1"/>
  <c r="O1428" i="1"/>
  <c r="Q1428" i="1" s="1"/>
  <c r="L1428" i="1"/>
  <c r="K1428" i="1"/>
  <c r="AH1427" i="1"/>
  <c r="AE1427" i="1"/>
  <c r="AD1427" i="1"/>
  <c r="AC1427" i="1"/>
  <c r="AB1427" i="1"/>
  <c r="U1427" i="1"/>
  <c r="R1427" i="1"/>
  <c r="O1427" i="1"/>
  <c r="Q1427" i="1" s="1"/>
  <c r="L1427" i="1"/>
  <c r="K1427" i="1"/>
  <c r="AH1426" i="1"/>
  <c r="AE1426" i="1"/>
  <c r="AD1426" i="1"/>
  <c r="AC1426" i="1"/>
  <c r="AB1426" i="1"/>
  <c r="U1426" i="1"/>
  <c r="R1426" i="1"/>
  <c r="O1426" i="1"/>
  <c r="Q1426" i="1" s="1"/>
  <c r="L1426" i="1"/>
  <c r="K1426" i="1"/>
  <c r="AH1425" i="1"/>
  <c r="AE1425" i="1"/>
  <c r="AD1425" i="1"/>
  <c r="AC1425" i="1"/>
  <c r="AB1425" i="1"/>
  <c r="U1425" i="1"/>
  <c r="R1425" i="1"/>
  <c r="O1425" i="1"/>
  <c r="Q1425" i="1" s="1"/>
  <c r="L1425" i="1"/>
  <c r="K1425" i="1"/>
  <c r="AH1424" i="1"/>
  <c r="AE1424" i="1"/>
  <c r="AD1424" i="1"/>
  <c r="AC1424" i="1"/>
  <c r="AB1424" i="1"/>
  <c r="U1424" i="1"/>
  <c r="R1424" i="1"/>
  <c r="O1424" i="1"/>
  <c r="Q1424" i="1" s="1"/>
  <c r="L1424" i="1"/>
  <c r="K1424" i="1"/>
  <c r="AH1423" i="1"/>
  <c r="AE1423" i="1"/>
  <c r="AD1423" i="1"/>
  <c r="AC1423" i="1"/>
  <c r="AB1423" i="1"/>
  <c r="U1423" i="1"/>
  <c r="R1423" i="1"/>
  <c r="O1423" i="1"/>
  <c r="Q1423" i="1" s="1"/>
  <c r="L1423" i="1"/>
  <c r="K1423" i="1"/>
  <c r="AH1422" i="1"/>
  <c r="AE1422" i="1"/>
  <c r="AD1422" i="1"/>
  <c r="AC1422" i="1"/>
  <c r="AB1422" i="1"/>
  <c r="U1422" i="1"/>
  <c r="R1422" i="1"/>
  <c r="O1422" i="1"/>
  <c r="Q1422" i="1" s="1"/>
  <c r="L1422" i="1"/>
  <c r="K1422" i="1"/>
  <c r="AH1421" i="1"/>
  <c r="AE1421" i="1"/>
  <c r="AD1421" i="1"/>
  <c r="AC1421" i="1"/>
  <c r="AB1421" i="1"/>
  <c r="U1421" i="1"/>
  <c r="R1421" i="1"/>
  <c r="O1421" i="1"/>
  <c r="Q1421" i="1" s="1"/>
  <c r="L1421" i="1"/>
  <c r="K1421" i="1"/>
  <c r="AH1420" i="1"/>
  <c r="AE1420" i="1"/>
  <c r="AD1420" i="1"/>
  <c r="AC1420" i="1"/>
  <c r="AB1420" i="1"/>
  <c r="U1420" i="1"/>
  <c r="R1420" i="1"/>
  <c r="O1420" i="1"/>
  <c r="Q1420" i="1" s="1"/>
  <c r="L1420" i="1"/>
  <c r="K1420" i="1"/>
  <c r="AH1419" i="1"/>
  <c r="AE1419" i="1"/>
  <c r="AD1419" i="1"/>
  <c r="AC1419" i="1"/>
  <c r="AB1419" i="1"/>
  <c r="U1419" i="1"/>
  <c r="R1419" i="1"/>
  <c r="O1419" i="1"/>
  <c r="Q1419" i="1" s="1"/>
  <c r="L1419" i="1"/>
  <c r="K1419" i="1"/>
  <c r="AH1418" i="1"/>
  <c r="AE1418" i="1"/>
  <c r="AD1418" i="1"/>
  <c r="AC1418" i="1"/>
  <c r="AB1418" i="1"/>
  <c r="U1418" i="1"/>
  <c r="R1418" i="1"/>
  <c r="O1418" i="1"/>
  <c r="Q1418" i="1" s="1"/>
  <c r="L1418" i="1"/>
  <c r="K1418" i="1"/>
  <c r="AH1417" i="1"/>
  <c r="AE1417" i="1"/>
  <c r="AD1417" i="1"/>
  <c r="AC1417" i="1"/>
  <c r="AB1417" i="1"/>
  <c r="U1417" i="1"/>
  <c r="R1417" i="1"/>
  <c r="O1417" i="1"/>
  <c r="Q1417" i="1" s="1"/>
  <c r="L1417" i="1"/>
  <c r="K1417" i="1"/>
  <c r="AH1416" i="1"/>
  <c r="AE1416" i="1"/>
  <c r="AD1416" i="1"/>
  <c r="AC1416" i="1"/>
  <c r="AB1416" i="1"/>
  <c r="U1416" i="1"/>
  <c r="R1416" i="1"/>
  <c r="O1416" i="1"/>
  <c r="Q1416" i="1" s="1"/>
  <c r="L1416" i="1"/>
  <c r="K1416" i="1"/>
  <c r="AH1415" i="1"/>
  <c r="AE1415" i="1"/>
  <c r="AD1415" i="1"/>
  <c r="AC1415" i="1"/>
  <c r="AB1415" i="1"/>
  <c r="U1415" i="1"/>
  <c r="R1415" i="1"/>
  <c r="O1415" i="1"/>
  <c r="Q1415" i="1" s="1"/>
  <c r="L1415" i="1"/>
  <c r="K1415" i="1"/>
  <c r="AH1414" i="1"/>
  <c r="AE1414" i="1"/>
  <c r="AD1414" i="1"/>
  <c r="AC1414" i="1"/>
  <c r="AB1414" i="1"/>
  <c r="U1414" i="1"/>
  <c r="R1414" i="1"/>
  <c r="O1414" i="1"/>
  <c r="Q1414" i="1" s="1"/>
  <c r="L1414" i="1"/>
  <c r="K1414" i="1"/>
  <c r="AH1413" i="1"/>
  <c r="AE1413" i="1"/>
  <c r="AD1413" i="1"/>
  <c r="AC1413" i="1"/>
  <c r="AB1413" i="1"/>
  <c r="U1413" i="1"/>
  <c r="R1413" i="1"/>
  <c r="O1413" i="1"/>
  <c r="Q1413" i="1" s="1"/>
  <c r="L1413" i="1"/>
  <c r="K1413" i="1"/>
  <c r="AH1412" i="1"/>
  <c r="AE1412" i="1"/>
  <c r="AD1412" i="1"/>
  <c r="AC1412" i="1"/>
  <c r="AB1412" i="1"/>
  <c r="U1412" i="1"/>
  <c r="R1412" i="1"/>
  <c r="O1412" i="1"/>
  <c r="Q1412" i="1" s="1"/>
  <c r="L1412" i="1"/>
  <c r="K1412" i="1"/>
  <c r="AH1411" i="1"/>
  <c r="AE1411" i="1"/>
  <c r="AD1411" i="1"/>
  <c r="AC1411" i="1"/>
  <c r="AB1411" i="1"/>
  <c r="U1411" i="1"/>
  <c r="R1411" i="1"/>
  <c r="O1411" i="1"/>
  <c r="Q1411" i="1" s="1"/>
  <c r="L1411" i="1"/>
  <c r="K1411" i="1"/>
  <c r="AH1410" i="1"/>
  <c r="AE1410" i="1"/>
  <c r="AD1410" i="1"/>
  <c r="AC1410" i="1"/>
  <c r="AB1410" i="1"/>
  <c r="U1410" i="1"/>
  <c r="R1410" i="1"/>
  <c r="O1410" i="1"/>
  <c r="Q1410" i="1" s="1"/>
  <c r="L1410" i="1"/>
  <c r="K1410" i="1"/>
  <c r="AH1409" i="1"/>
  <c r="AE1409" i="1"/>
  <c r="AD1409" i="1"/>
  <c r="AC1409" i="1"/>
  <c r="AB1409" i="1"/>
  <c r="U1409" i="1"/>
  <c r="R1409" i="1"/>
  <c r="O1409" i="1"/>
  <c r="Q1409" i="1" s="1"/>
  <c r="L1409" i="1"/>
  <c r="K1409" i="1"/>
  <c r="AH1408" i="1"/>
  <c r="AE1408" i="1"/>
  <c r="AD1408" i="1"/>
  <c r="AC1408" i="1"/>
  <c r="AB1408" i="1"/>
  <c r="U1408" i="1"/>
  <c r="R1408" i="1"/>
  <c r="O1408" i="1"/>
  <c r="Q1408" i="1" s="1"/>
  <c r="L1408" i="1"/>
  <c r="K1408" i="1"/>
  <c r="AH1407" i="1"/>
  <c r="AE1407" i="1"/>
  <c r="AD1407" i="1"/>
  <c r="AC1407" i="1"/>
  <c r="AB1407" i="1"/>
  <c r="U1407" i="1"/>
  <c r="R1407" i="1"/>
  <c r="O1407" i="1"/>
  <c r="Q1407" i="1" s="1"/>
  <c r="L1407" i="1"/>
  <c r="K1407" i="1"/>
  <c r="AH1406" i="1"/>
  <c r="AE1406" i="1"/>
  <c r="AD1406" i="1"/>
  <c r="AC1406" i="1"/>
  <c r="AB1406" i="1"/>
  <c r="U1406" i="1"/>
  <c r="R1406" i="1"/>
  <c r="O1406" i="1"/>
  <c r="Q1406" i="1" s="1"/>
  <c r="L1406" i="1"/>
  <c r="K1406" i="1"/>
  <c r="AH1405" i="1"/>
  <c r="AE1405" i="1"/>
  <c r="AD1405" i="1"/>
  <c r="AC1405" i="1"/>
  <c r="AB1405" i="1"/>
  <c r="U1405" i="1"/>
  <c r="R1405" i="1"/>
  <c r="O1405" i="1"/>
  <c r="Q1405" i="1" s="1"/>
  <c r="L1405" i="1"/>
  <c r="K1405" i="1"/>
  <c r="AH1404" i="1"/>
  <c r="AE1404" i="1"/>
  <c r="AD1404" i="1"/>
  <c r="AC1404" i="1"/>
  <c r="AB1404" i="1"/>
  <c r="U1404" i="1"/>
  <c r="R1404" i="1"/>
  <c r="O1404" i="1"/>
  <c r="Q1404" i="1" s="1"/>
  <c r="L1404" i="1"/>
  <c r="K1404" i="1"/>
  <c r="AH1403" i="1"/>
  <c r="AE1403" i="1"/>
  <c r="AD1403" i="1"/>
  <c r="AC1403" i="1"/>
  <c r="AB1403" i="1"/>
  <c r="U1403" i="1"/>
  <c r="R1403" i="1"/>
  <c r="O1403" i="1"/>
  <c r="Q1403" i="1" s="1"/>
  <c r="L1403" i="1"/>
  <c r="K1403" i="1"/>
  <c r="AH1402" i="1"/>
  <c r="AE1402" i="1"/>
  <c r="AD1402" i="1"/>
  <c r="AC1402" i="1"/>
  <c r="AB1402" i="1"/>
  <c r="U1402" i="1"/>
  <c r="R1402" i="1"/>
  <c r="O1402" i="1"/>
  <c r="Q1402" i="1" s="1"/>
  <c r="L1402" i="1"/>
  <c r="K1402" i="1"/>
  <c r="AH1401" i="1"/>
  <c r="AE1401" i="1"/>
  <c r="AD1401" i="1"/>
  <c r="AC1401" i="1"/>
  <c r="AB1401" i="1"/>
  <c r="U1401" i="1"/>
  <c r="R1401" i="1"/>
  <c r="O1401" i="1"/>
  <c r="Q1401" i="1" s="1"/>
  <c r="L1401" i="1"/>
  <c r="K1401" i="1"/>
  <c r="AH1400" i="1"/>
  <c r="AE1400" i="1"/>
  <c r="AD1400" i="1"/>
  <c r="AC1400" i="1"/>
  <c r="AB1400" i="1"/>
  <c r="U1400" i="1"/>
  <c r="R1400" i="1"/>
  <c r="O1400" i="1"/>
  <c r="Q1400" i="1" s="1"/>
  <c r="L1400" i="1"/>
  <c r="K1400" i="1"/>
  <c r="AH1399" i="1"/>
  <c r="AE1399" i="1"/>
  <c r="AD1399" i="1"/>
  <c r="AC1399" i="1"/>
  <c r="AB1399" i="1"/>
  <c r="U1399" i="1"/>
  <c r="R1399" i="1"/>
  <c r="O1399" i="1"/>
  <c r="Q1399" i="1" s="1"/>
  <c r="L1399" i="1"/>
  <c r="K1399" i="1"/>
  <c r="AH1398" i="1"/>
  <c r="AE1398" i="1"/>
  <c r="AD1398" i="1"/>
  <c r="AC1398" i="1"/>
  <c r="AB1398" i="1"/>
  <c r="U1398" i="1"/>
  <c r="R1398" i="1"/>
  <c r="O1398" i="1"/>
  <c r="Q1398" i="1" s="1"/>
  <c r="L1398" i="1"/>
  <c r="K1398" i="1"/>
  <c r="AH1397" i="1"/>
  <c r="AE1397" i="1"/>
  <c r="AD1397" i="1"/>
  <c r="AC1397" i="1"/>
  <c r="AB1397" i="1"/>
  <c r="U1397" i="1"/>
  <c r="R1397" i="1"/>
  <c r="O1397" i="1"/>
  <c r="Q1397" i="1" s="1"/>
  <c r="L1397" i="1"/>
  <c r="K1397" i="1"/>
  <c r="AH1396" i="1"/>
  <c r="AE1396" i="1"/>
  <c r="AD1396" i="1"/>
  <c r="AC1396" i="1"/>
  <c r="AB1396" i="1"/>
  <c r="U1396" i="1"/>
  <c r="R1396" i="1"/>
  <c r="O1396" i="1"/>
  <c r="Q1396" i="1" s="1"/>
  <c r="L1396" i="1"/>
  <c r="K1396" i="1"/>
  <c r="AH1395" i="1"/>
  <c r="AE1395" i="1"/>
  <c r="AD1395" i="1"/>
  <c r="AC1395" i="1"/>
  <c r="AB1395" i="1"/>
  <c r="U1395" i="1"/>
  <c r="R1395" i="1"/>
  <c r="O1395" i="1"/>
  <c r="Q1395" i="1" s="1"/>
  <c r="L1395" i="1"/>
  <c r="K1395" i="1"/>
  <c r="AH1394" i="1"/>
  <c r="AE1394" i="1"/>
  <c r="AD1394" i="1"/>
  <c r="AC1394" i="1"/>
  <c r="AB1394" i="1"/>
  <c r="U1394" i="1"/>
  <c r="R1394" i="1"/>
  <c r="O1394" i="1"/>
  <c r="Q1394" i="1" s="1"/>
  <c r="L1394" i="1"/>
  <c r="K1394" i="1"/>
  <c r="AH1393" i="1"/>
  <c r="AE1393" i="1"/>
  <c r="AD1393" i="1"/>
  <c r="AC1393" i="1"/>
  <c r="AB1393" i="1"/>
  <c r="U1393" i="1"/>
  <c r="R1393" i="1"/>
  <c r="O1393" i="1"/>
  <c r="Q1393" i="1" s="1"/>
  <c r="L1393" i="1"/>
  <c r="K1393" i="1"/>
  <c r="AH1392" i="1"/>
  <c r="AE1392" i="1"/>
  <c r="AD1392" i="1"/>
  <c r="AC1392" i="1"/>
  <c r="AB1392" i="1"/>
  <c r="U1392" i="1"/>
  <c r="R1392" i="1"/>
  <c r="O1392" i="1"/>
  <c r="Q1392" i="1" s="1"/>
  <c r="L1392" i="1"/>
  <c r="K1392" i="1"/>
  <c r="AH1391" i="1"/>
  <c r="AE1391" i="1"/>
  <c r="AD1391" i="1"/>
  <c r="AC1391" i="1"/>
  <c r="AB1391" i="1"/>
  <c r="U1391" i="1"/>
  <c r="R1391" i="1"/>
  <c r="O1391" i="1"/>
  <c r="Q1391" i="1" s="1"/>
  <c r="L1391" i="1"/>
  <c r="K1391" i="1"/>
  <c r="AH1390" i="1"/>
  <c r="AE1390" i="1"/>
  <c r="AD1390" i="1"/>
  <c r="AC1390" i="1"/>
  <c r="AB1390" i="1"/>
  <c r="U1390" i="1"/>
  <c r="R1390" i="1"/>
  <c r="O1390" i="1"/>
  <c r="Q1390" i="1" s="1"/>
  <c r="L1390" i="1"/>
  <c r="K1390" i="1"/>
  <c r="AH1389" i="1"/>
  <c r="AE1389" i="1"/>
  <c r="AD1389" i="1"/>
  <c r="AC1389" i="1"/>
  <c r="AB1389" i="1"/>
  <c r="U1389" i="1"/>
  <c r="R1389" i="1"/>
  <c r="O1389" i="1"/>
  <c r="Q1389" i="1" s="1"/>
  <c r="L1389" i="1"/>
  <c r="K1389" i="1"/>
  <c r="AH1388" i="1"/>
  <c r="AE1388" i="1"/>
  <c r="AD1388" i="1"/>
  <c r="AC1388" i="1"/>
  <c r="AB1388" i="1"/>
  <c r="U1388" i="1"/>
  <c r="R1388" i="1"/>
  <c r="O1388" i="1"/>
  <c r="Q1388" i="1" s="1"/>
  <c r="L1388" i="1"/>
  <c r="K1388" i="1"/>
  <c r="AH1387" i="1"/>
  <c r="AE1387" i="1"/>
  <c r="AD1387" i="1"/>
  <c r="AC1387" i="1"/>
  <c r="AB1387" i="1"/>
  <c r="U1387" i="1"/>
  <c r="R1387" i="1"/>
  <c r="O1387" i="1"/>
  <c r="Q1387" i="1" s="1"/>
  <c r="L1387" i="1"/>
  <c r="K1387" i="1"/>
  <c r="AH1386" i="1"/>
  <c r="AE1386" i="1"/>
  <c r="AD1386" i="1"/>
  <c r="AC1386" i="1"/>
  <c r="AB1386" i="1"/>
  <c r="U1386" i="1"/>
  <c r="R1386" i="1"/>
  <c r="O1386" i="1"/>
  <c r="Q1386" i="1" s="1"/>
  <c r="L1386" i="1"/>
  <c r="K1386" i="1"/>
  <c r="AH1385" i="1"/>
  <c r="AE1385" i="1"/>
  <c r="AD1385" i="1"/>
  <c r="AC1385" i="1"/>
  <c r="AB1385" i="1"/>
  <c r="U1385" i="1"/>
  <c r="R1385" i="1"/>
  <c r="O1385" i="1"/>
  <c r="Q1385" i="1" s="1"/>
  <c r="L1385" i="1"/>
  <c r="K1385" i="1"/>
  <c r="AH1384" i="1"/>
  <c r="AE1384" i="1"/>
  <c r="AD1384" i="1"/>
  <c r="AC1384" i="1"/>
  <c r="AB1384" i="1"/>
  <c r="U1384" i="1"/>
  <c r="R1384" i="1"/>
  <c r="O1384" i="1"/>
  <c r="Q1384" i="1" s="1"/>
  <c r="L1384" i="1"/>
  <c r="K1384" i="1"/>
  <c r="AH1383" i="1"/>
  <c r="AE1383" i="1"/>
  <c r="AD1383" i="1"/>
  <c r="AC1383" i="1"/>
  <c r="AB1383" i="1"/>
  <c r="U1383" i="1"/>
  <c r="R1383" i="1"/>
  <c r="O1383" i="1"/>
  <c r="Q1383" i="1" s="1"/>
  <c r="L1383" i="1"/>
  <c r="K1383" i="1"/>
  <c r="AH1382" i="1"/>
  <c r="AE1382" i="1"/>
  <c r="AD1382" i="1"/>
  <c r="AC1382" i="1"/>
  <c r="AB1382" i="1"/>
  <c r="U1382" i="1"/>
  <c r="R1382" i="1"/>
  <c r="O1382" i="1"/>
  <c r="Q1382" i="1" s="1"/>
  <c r="L1382" i="1"/>
  <c r="K1382" i="1"/>
  <c r="AH1381" i="1"/>
  <c r="AE1381" i="1"/>
  <c r="AD1381" i="1"/>
  <c r="AC1381" i="1"/>
  <c r="AB1381" i="1"/>
  <c r="U1381" i="1"/>
  <c r="R1381" i="1"/>
  <c r="O1381" i="1"/>
  <c r="Q1381" i="1" s="1"/>
  <c r="L1381" i="1"/>
  <c r="K1381" i="1"/>
  <c r="AH1380" i="1"/>
  <c r="AE1380" i="1"/>
  <c r="AD1380" i="1"/>
  <c r="AC1380" i="1"/>
  <c r="AB1380" i="1"/>
  <c r="U1380" i="1"/>
  <c r="R1380" i="1"/>
  <c r="O1380" i="1"/>
  <c r="Q1380" i="1" s="1"/>
  <c r="L1380" i="1"/>
  <c r="K1380" i="1"/>
  <c r="AH1379" i="1"/>
  <c r="AE1379" i="1"/>
  <c r="AD1379" i="1"/>
  <c r="AC1379" i="1"/>
  <c r="AB1379" i="1"/>
  <c r="U1379" i="1"/>
  <c r="R1379" i="1"/>
  <c r="O1379" i="1"/>
  <c r="Q1379" i="1" s="1"/>
  <c r="L1379" i="1"/>
  <c r="K1379" i="1"/>
  <c r="AH1378" i="1"/>
  <c r="AE1378" i="1"/>
  <c r="AD1378" i="1"/>
  <c r="AC1378" i="1"/>
  <c r="AB1378" i="1"/>
  <c r="U1378" i="1"/>
  <c r="R1378" i="1"/>
  <c r="O1378" i="1"/>
  <c r="Q1378" i="1" s="1"/>
  <c r="L1378" i="1"/>
  <c r="K1378" i="1"/>
  <c r="AH1377" i="1"/>
  <c r="AE1377" i="1"/>
  <c r="AD1377" i="1"/>
  <c r="AC1377" i="1"/>
  <c r="AB1377" i="1"/>
  <c r="U1377" i="1"/>
  <c r="R1377" i="1"/>
  <c r="O1377" i="1"/>
  <c r="Q1377" i="1" s="1"/>
  <c r="L1377" i="1"/>
  <c r="K1377" i="1"/>
  <c r="AH1376" i="1"/>
  <c r="AE1376" i="1"/>
  <c r="AD1376" i="1"/>
  <c r="AC1376" i="1"/>
  <c r="AB1376" i="1"/>
  <c r="U1376" i="1"/>
  <c r="R1376" i="1"/>
  <c r="O1376" i="1"/>
  <c r="Q1376" i="1" s="1"/>
  <c r="L1376" i="1"/>
  <c r="K1376" i="1"/>
  <c r="AH1375" i="1"/>
  <c r="AE1375" i="1"/>
  <c r="AD1375" i="1"/>
  <c r="AC1375" i="1"/>
  <c r="AB1375" i="1"/>
  <c r="U1375" i="1"/>
  <c r="R1375" i="1"/>
  <c r="O1375" i="1"/>
  <c r="Q1375" i="1" s="1"/>
  <c r="L1375" i="1"/>
  <c r="K1375" i="1"/>
  <c r="AH1374" i="1"/>
  <c r="AE1374" i="1"/>
  <c r="AD1374" i="1"/>
  <c r="AC1374" i="1"/>
  <c r="AB1374" i="1"/>
  <c r="U1374" i="1"/>
  <c r="R1374" i="1"/>
  <c r="O1374" i="1"/>
  <c r="Q1374" i="1" s="1"/>
  <c r="L1374" i="1"/>
  <c r="K1374" i="1"/>
  <c r="AH1373" i="1"/>
  <c r="AE1373" i="1"/>
  <c r="AD1373" i="1"/>
  <c r="AC1373" i="1"/>
  <c r="AB1373" i="1"/>
  <c r="U1373" i="1"/>
  <c r="R1373" i="1"/>
  <c r="O1373" i="1"/>
  <c r="Q1373" i="1" s="1"/>
  <c r="L1373" i="1"/>
  <c r="K1373" i="1"/>
  <c r="AH1372" i="1"/>
  <c r="AE1372" i="1"/>
  <c r="AD1372" i="1"/>
  <c r="AC1372" i="1"/>
  <c r="AB1372" i="1"/>
  <c r="U1372" i="1"/>
  <c r="R1372" i="1"/>
  <c r="O1372" i="1"/>
  <c r="Q1372" i="1" s="1"/>
  <c r="L1372" i="1"/>
  <c r="K1372" i="1"/>
  <c r="AH1371" i="1"/>
  <c r="AE1371" i="1"/>
  <c r="AD1371" i="1"/>
  <c r="AC1371" i="1"/>
  <c r="AB1371" i="1"/>
  <c r="U1371" i="1"/>
  <c r="R1371" i="1"/>
  <c r="O1371" i="1"/>
  <c r="Q1371" i="1" s="1"/>
  <c r="L1371" i="1"/>
  <c r="K1371" i="1"/>
  <c r="AH1370" i="1"/>
  <c r="AE1370" i="1"/>
  <c r="AD1370" i="1"/>
  <c r="AC1370" i="1"/>
  <c r="AB1370" i="1"/>
  <c r="U1370" i="1"/>
  <c r="R1370" i="1"/>
  <c r="O1370" i="1"/>
  <c r="Q1370" i="1" s="1"/>
  <c r="L1370" i="1"/>
  <c r="K1370" i="1"/>
  <c r="AH1369" i="1"/>
  <c r="AE1369" i="1"/>
  <c r="AD1369" i="1"/>
  <c r="AC1369" i="1"/>
  <c r="AB1369" i="1"/>
  <c r="U1369" i="1"/>
  <c r="R1369" i="1"/>
  <c r="O1369" i="1"/>
  <c r="Q1369" i="1" s="1"/>
  <c r="L1369" i="1"/>
  <c r="K1369" i="1"/>
  <c r="AH1368" i="1"/>
  <c r="AE1368" i="1"/>
  <c r="AD1368" i="1"/>
  <c r="AC1368" i="1"/>
  <c r="AB1368" i="1"/>
  <c r="U1368" i="1"/>
  <c r="R1368" i="1"/>
  <c r="O1368" i="1"/>
  <c r="Q1368" i="1" s="1"/>
  <c r="L1368" i="1"/>
  <c r="K1368" i="1"/>
  <c r="AH1367" i="1"/>
  <c r="AE1367" i="1"/>
  <c r="AD1367" i="1"/>
  <c r="AC1367" i="1"/>
  <c r="AB1367" i="1"/>
  <c r="U1367" i="1"/>
  <c r="R1367" i="1"/>
  <c r="O1367" i="1"/>
  <c r="Q1367" i="1" s="1"/>
  <c r="L1367" i="1"/>
  <c r="K1367" i="1"/>
  <c r="AH1366" i="1"/>
  <c r="AE1366" i="1"/>
  <c r="AD1366" i="1"/>
  <c r="AC1366" i="1"/>
  <c r="AB1366" i="1"/>
  <c r="U1366" i="1"/>
  <c r="R1366" i="1"/>
  <c r="O1366" i="1"/>
  <c r="Q1366" i="1" s="1"/>
  <c r="L1366" i="1"/>
  <c r="K1366" i="1"/>
  <c r="AH1365" i="1"/>
  <c r="AE1365" i="1"/>
  <c r="AD1365" i="1"/>
  <c r="AC1365" i="1"/>
  <c r="AB1365" i="1"/>
  <c r="U1365" i="1"/>
  <c r="R1365" i="1"/>
  <c r="O1365" i="1"/>
  <c r="Q1365" i="1" s="1"/>
  <c r="L1365" i="1"/>
  <c r="K1365" i="1"/>
  <c r="AH1364" i="1"/>
  <c r="AE1364" i="1"/>
  <c r="AD1364" i="1"/>
  <c r="AC1364" i="1"/>
  <c r="AB1364" i="1"/>
  <c r="P1364" i="1"/>
  <c r="N1364" i="1" s="1"/>
  <c r="AH1363" i="1"/>
  <c r="AE1363" i="1"/>
  <c r="AD1363" i="1"/>
  <c r="AC1363" i="1"/>
  <c r="AB1363" i="1"/>
  <c r="P1363" i="1"/>
  <c r="N1363" i="1" s="1"/>
  <c r="AH1362" i="1"/>
  <c r="AE1362" i="1"/>
  <c r="AD1362" i="1"/>
  <c r="AC1362" i="1"/>
  <c r="AB1362" i="1"/>
  <c r="P1362" i="1"/>
  <c r="N1362" i="1" s="1"/>
  <c r="AH1361" i="1"/>
  <c r="AE1361" i="1"/>
  <c r="AD1361" i="1"/>
  <c r="AC1361" i="1"/>
  <c r="AB1361" i="1"/>
  <c r="P1361" i="1"/>
  <c r="N1361" i="1" s="1"/>
  <c r="AH1360" i="1"/>
  <c r="AE1360" i="1"/>
  <c r="AD1360" i="1"/>
  <c r="AC1360" i="1"/>
  <c r="AB1360" i="1"/>
  <c r="P1360" i="1"/>
  <c r="N1360" i="1" s="1"/>
  <c r="AH1359" i="1"/>
  <c r="AE1359" i="1"/>
  <c r="AD1359" i="1"/>
  <c r="AC1359" i="1"/>
  <c r="AB1359" i="1"/>
  <c r="P1359" i="1"/>
  <c r="N1359" i="1" s="1"/>
  <c r="AH1358" i="1"/>
  <c r="AE1358" i="1"/>
  <c r="AD1358" i="1"/>
  <c r="AC1358" i="1"/>
  <c r="AB1358" i="1"/>
  <c r="P1358" i="1"/>
  <c r="N1358" i="1" s="1"/>
  <c r="AH1357" i="1"/>
  <c r="AE1357" i="1"/>
  <c r="AD1357" i="1"/>
  <c r="AC1357" i="1"/>
  <c r="AB1357" i="1"/>
  <c r="P1357" i="1"/>
  <c r="N1357" i="1" s="1"/>
  <c r="AH1356" i="1"/>
  <c r="AE1356" i="1"/>
  <c r="AD1356" i="1"/>
  <c r="AC1356" i="1"/>
  <c r="AB1356" i="1"/>
  <c r="P1356" i="1"/>
  <c r="N1356" i="1" s="1"/>
  <c r="AH1355" i="1"/>
  <c r="P1355" i="1"/>
  <c r="N1355" i="1" s="1"/>
  <c r="AH1354" i="1"/>
  <c r="AE1354" i="1"/>
  <c r="AD1354" i="1"/>
  <c r="AC1354" i="1"/>
  <c r="AB1354" i="1"/>
  <c r="P1354" i="1"/>
  <c r="N1354" i="1" s="1"/>
  <c r="AH1353" i="1"/>
  <c r="AE1353" i="1"/>
  <c r="AD1353" i="1"/>
  <c r="AC1353" i="1"/>
  <c r="AB1353" i="1"/>
  <c r="P1353" i="1"/>
  <c r="N1353" i="1" s="1"/>
  <c r="AH1352" i="1"/>
  <c r="AE1352" i="1"/>
  <c r="AD1352" i="1"/>
  <c r="AC1352" i="1"/>
  <c r="AB1352" i="1"/>
  <c r="P1352" i="1"/>
  <c r="N1352" i="1" s="1"/>
  <c r="AH1351" i="1"/>
  <c r="AE1351" i="1"/>
  <c r="AD1351" i="1"/>
  <c r="AC1351" i="1"/>
  <c r="AB1351" i="1"/>
  <c r="P1351" i="1"/>
  <c r="N1351" i="1" s="1"/>
  <c r="AH1350" i="1"/>
  <c r="AE1350" i="1"/>
  <c r="AD1350" i="1"/>
  <c r="AC1350" i="1"/>
  <c r="AB1350" i="1"/>
  <c r="P1350" i="1"/>
  <c r="N1350" i="1" s="1"/>
  <c r="AH1349" i="1"/>
  <c r="AE1349" i="1"/>
  <c r="AD1349" i="1"/>
  <c r="AC1349" i="1"/>
  <c r="AB1349" i="1"/>
  <c r="P1349" i="1"/>
  <c r="N1349" i="1" s="1"/>
  <c r="AH1348" i="1"/>
  <c r="AE1348" i="1"/>
  <c r="AD1348" i="1"/>
  <c r="AC1348" i="1"/>
  <c r="AB1348" i="1"/>
  <c r="P1348" i="1"/>
  <c r="N1348" i="1" s="1"/>
  <c r="AH1347" i="1"/>
  <c r="AE1347" i="1"/>
  <c r="AD1347" i="1"/>
  <c r="AC1347" i="1"/>
  <c r="AB1347" i="1"/>
  <c r="P1347" i="1"/>
  <c r="N1347" i="1" s="1"/>
  <c r="AH1346" i="1"/>
  <c r="AE1346" i="1"/>
  <c r="AD1346" i="1"/>
  <c r="AC1346" i="1"/>
  <c r="AB1346" i="1"/>
  <c r="P1346" i="1"/>
  <c r="N1346" i="1" s="1"/>
  <c r="AH1345" i="1"/>
  <c r="AE1345" i="1"/>
  <c r="AD1345" i="1"/>
  <c r="AC1345" i="1"/>
  <c r="AB1345" i="1"/>
  <c r="P1345" i="1"/>
  <c r="N1345" i="1" s="1"/>
  <c r="AH1344" i="1"/>
  <c r="AE1344" i="1"/>
  <c r="AD1344" i="1"/>
  <c r="AC1344" i="1"/>
  <c r="AB1344" i="1"/>
  <c r="P1344" i="1"/>
  <c r="N1344" i="1" s="1"/>
  <c r="AH1343" i="1"/>
  <c r="AE1343" i="1"/>
  <c r="AD1343" i="1"/>
  <c r="AC1343" i="1"/>
  <c r="AB1343" i="1"/>
  <c r="P1343" i="1"/>
  <c r="N1343" i="1" s="1"/>
  <c r="AH1342" i="1"/>
  <c r="AE1342" i="1"/>
  <c r="AD1342" i="1"/>
  <c r="AC1342" i="1"/>
  <c r="AB1342" i="1"/>
  <c r="P1342" i="1"/>
  <c r="N1342" i="1" s="1"/>
  <c r="AH1341" i="1"/>
  <c r="AE1341" i="1"/>
  <c r="AD1341" i="1"/>
  <c r="AC1341" i="1"/>
  <c r="AB1341" i="1"/>
  <c r="P1341" i="1"/>
  <c r="N1341" i="1" s="1"/>
  <c r="AH1340" i="1"/>
  <c r="AE1340" i="1"/>
  <c r="AD1340" i="1"/>
  <c r="AC1340" i="1"/>
  <c r="AB1340" i="1"/>
  <c r="P1340" i="1"/>
  <c r="N1340" i="1" s="1"/>
  <c r="AH1339" i="1"/>
  <c r="AE1339" i="1"/>
  <c r="AD1339" i="1"/>
  <c r="AC1339" i="1"/>
  <c r="AB1339" i="1"/>
  <c r="P1339" i="1"/>
  <c r="N1339" i="1" s="1"/>
  <c r="AH1338" i="1"/>
  <c r="U1338" i="1"/>
  <c r="T1338" i="1"/>
  <c r="AB1338" i="1" s="1"/>
  <c r="O1338" i="1"/>
  <c r="Q1338" i="1" s="1"/>
  <c r="AH1337" i="1"/>
  <c r="AE1337" i="1"/>
  <c r="AD1337" i="1"/>
  <c r="AC1337" i="1"/>
  <c r="AB1337" i="1"/>
  <c r="P1337" i="1"/>
  <c r="AH1336" i="1"/>
  <c r="AE1336" i="1"/>
  <c r="AD1336" i="1"/>
  <c r="AC1336" i="1"/>
  <c r="AB1336" i="1"/>
  <c r="P1336" i="1"/>
  <c r="N1336" i="1" s="1"/>
  <c r="AH1335" i="1"/>
  <c r="AE1335" i="1"/>
  <c r="AD1335" i="1"/>
  <c r="AC1335" i="1"/>
  <c r="AB1335" i="1"/>
  <c r="P1335" i="1"/>
  <c r="N1335" i="1" s="1"/>
  <c r="AH1334" i="1"/>
  <c r="AE1334" i="1"/>
  <c r="AD1334" i="1"/>
  <c r="AC1334" i="1"/>
  <c r="AB1334" i="1"/>
  <c r="P1334" i="1"/>
  <c r="N1334" i="1" s="1"/>
  <c r="AH1333" i="1"/>
  <c r="AE1333" i="1"/>
  <c r="AD1333" i="1"/>
  <c r="AC1333" i="1"/>
  <c r="AB1333" i="1"/>
  <c r="P1333" i="1"/>
  <c r="N1333" i="1" s="1"/>
  <c r="AH1332" i="1"/>
  <c r="AE1332" i="1"/>
  <c r="AD1332" i="1"/>
  <c r="AC1332" i="1"/>
  <c r="AB1332" i="1"/>
  <c r="P1332" i="1"/>
  <c r="N1332" i="1" s="1"/>
  <c r="AH1331" i="1"/>
  <c r="AE1331" i="1"/>
  <c r="AD1331" i="1"/>
  <c r="AC1331" i="1"/>
  <c r="AB1331" i="1"/>
  <c r="P1331" i="1"/>
  <c r="N1331" i="1" s="1"/>
  <c r="AH1330" i="1"/>
  <c r="AE1330" i="1"/>
  <c r="AD1330" i="1"/>
  <c r="AC1330" i="1"/>
  <c r="AB1330" i="1"/>
  <c r="P1330" i="1"/>
  <c r="N1330" i="1" s="1"/>
  <c r="AH1329" i="1"/>
  <c r="AE1329" i="1"/>
  <c r="AD1329" i="1"/>
  <c r="AC1329" i="1"/>
  <c r="AB1329" i="1"/>
  <c r="P1329" i="1"/>
  <c r="N1329" i="1" s="1"/>
  <c r="AH1328" i="1"/>
  <c r="AE1328" i="1"/>
  <c r="AD1328" i="1"/>
  <c r="AC1328" i="1"/>
  <c r="AB1328" i="1"/>
  <c r="P1328" i="1"/>
  <c r="N1328" i="1" s="1"/>
  <c r="AH1327" i="1"/>
  <c r="AE1327" i="1"/>
  <c r="AD1327" i="1"/>
  <c r="AC1327" i="1"/>
  <c r="AB1327" i="1"/>
  <c r="P1327" i="1"/>
  <c r="N1327" i="1" s="1"/>
  <c r="AH1326" i="1"/>
  <c r="AE1326" i="1"/>
  <c r="AD1326" i="1"/>
  <c r="AC1326" i="1"/>
  <c r="AB1326" i="1"/>
  <c r="P1326" i="1"/>
  <c r="N1326" i="1" s="1"/>
  <c r="AH1325" i="1"/>
  <c r="AE1325" i="1"/>
  <c r="AD1325" i="1"/>
  <c r="AC1325" i="1"/>
  <c r="AB1325" i="1"/>
  <c r="P1325" i="1"/>
  <c r="N1325" i="1" s="1"/>
  <c r="AH1324" i="1"/>
  <c r="AE1324" i="1"/>
  <c r="AD1324" i="1"/>
  <c r="AC1324" i="1"/>
  <c r="AB1324" i="1"/>
  <c r="P1324" i="1"/>
  <c r="N1324" i="1" s="1"/>
  <c r="AH1323" i="1"/>
  <c r="AE1323" i="1"/>
  <c r="AD1323" i="1"/>
  <c r="AC1323" i="1"/>
  <c r="AB1323" i="1"/>
  <c r="P1323" i="1"/>
  <c r="N1323" i="1" s="1"/>
  <c r="AH1322" i="1"/>
  <c r="AE1322" i="1"/>
  <c r="AD1322" i="1"/>
  <c r="AC1322" i="1"/>
  <c r="AB1322" i="1"/>
  <c r="P1322" i="1"/>
  <c r="N1322" i="1" s="1"/>
  <c r="AH1321" i="1"/>
  <c r="AE1321" i="1"/>
  <c r="AD1321" i="1"/>
  <c r="AC1321" i="1"/>
  <c r="AB1321" i="1"/>
  <c r="P1321" i="1"/>
  <c r="N1321" i="1" s="1"/>
  <c r="AH1320" i="1"/>
  <c r="AE1320" i="1"/>
  <c r="AD1320" i="1"/>
  <c r="AC1320" i="1"/>
  <c r="AB1320" i="1"/>
  <c r="P1320" i="1"/>
  <c r="N1320" i="1" s="1"/>
  <c r="AH1319" i="1"/>
  <c r="AE1319" i="1"/>
  <c r="AD1319" i="1"/>
  <c r="AC1319" i="1"/>
  <c r="AB1319" i="1"/>
  <c r="P1319" i="1"/>
  <c r="N1319" i="1" s="1"/>
  <c r="AH1318" i="1"/>
  <c r="P1318" i="1"/>
  <c r="N1318" i="1" s="1"/>
  <c r="AH1317" i="1"/>
  <c r="AE1317" i="1"/>
  <c r="AD1317" i="1"/>
  <c r="AC1317" i="1"/>
  <c r="AB1317" i="1"/>
  <c r="P1317" i="1"/>
  <c r="N1317" i="1" s="1"/>
  <c r="AH1316" i="1"/>
  <c r="AE1316" i="1"/>
  <c r="AD1316" i="1"/>
  <c r="AC1316" i="1"/>
  <c r="AB1316" i="1"/>
  <c r="P1316" i="1"/>
  <c r="N1316" i="1" s="1"/>
  <c r="AH1315" i="1"/>
  <c r="AE1315" i="1"/>
  <c r="AD1315" i="1"/>
  <c r="AC1315" i="1"/>
  <c r="AB1315" i="1"/>
  <c r="P1315" i="1"/>
  <c r="N1315" i="1" s="1"/>
  <c r="AH1314" i="1"/>
  <c r="AE1314" i="1"/>
  <c r="AD1314" i="1"/>
  <c r="AC1314" i="1"/>
  <c r="AB1314" i="1"/>
  <c r="P1314" i="1"/>
  <c r="N1314" i="1" s="1"/>
  <c r="AH1313" i="1"/>
  <c r="AE1313" i="1"/>
  <c r="AD1313" i="1"/>
  <c r="AC1313" i="1"/>
  <c r="AB1313" i="1"/>
  <c r="P1313" i="1"/>
  <c r="N1313" i="1" s="1"/>
  <c r="AH1312" i="1"/>
  <c r="AE1312" i="1"/>
  <c r="AD1312" i="1"/>
  <c r="AC1312" i="1"/>
  <c r="AB1312" i="1"/>
  <c r="P1312" i="1"/>
  <c r="N1312" i="1" s="1"/>
  <c r="AH1311" i="1"/>
  <c r="P1311" i="1"/>
  <c r="AH1310" i="1"/>
  <c r="AE1310" i="1"/>
  <c r="AD1310" i="1"/>
  <c r="AC1310" i="1"/>
  <c r="AB1310" i="1"/>
  <c r="P1310" i="1"/>
  <c r="N1310" i="1" s="1"/>
  <c r="AH1309" i="1"/>
  <c r="AE1309" i="1"/>
  <c r="AD1309" i="1"/>
  <c r="AC1309" i="1"/>
  <c r="AB1309" i="1"/>
  <c r="P1309" i="1"/>
  <c r="N1309" i="1" s="1"/>
  <c r="AH1308" i="1"/>
  <c r="AE1308" i="1"/>
  <c r="AD1308" i="1"/>
  <c r="AC1308" i="1"/>
  <c r="AB1308" i="1"/>
  <c r="P1308" i="1"/>
  <c r="N1308" i="1" s="1"/>
  <c r="AH1307" i="1"/>
  <c r="AE1307" i="1"/>
  <c r="AD1307" i="1"/>
  <c r="AC1307" i="1"/>
  <c r="AB1307" i="1"/>
  <c r="P1307" i="1"/>
  <c r="N1307" i="1" s="1"/>
  <c r="AH1306" i="1"/>
  <c r="AE1306" i="1"/>
  <c r="AD1306" i="1"/>
  <c r="AC1306" i="1"/>
  <c r="AB1306" i="1"/>
  <c r="P1306" i="1"/>
  <c r="N1306" i="1" s="1"/>
  <c r="AH1305" i="1"/>
  <c r="AE1305" i="1"/>
  <c r="AD1305" i="1"/>
  <c r="AC1305" i="1"/>
  <c r="AB1305" i="1"/>
  <c r="P1305" i="1"/>
  <c r="N1305" i="1" s="1"/>
  <c r="AH1304" i="1"/>
  <c r="AE1304" i="1"/>
  <c r="AD1304" i="1"/>
  <c r="AC1304" i="1"/>
  <c r="AB1304" i="1"/>
  <c r="P1304" i="1"/>
  <c r="N1304" i="1" s="1"/>
  <c r="AH1303" i="1"/>
  <c r="AE1303" i="1"/>
  <c r="AD1303" i="1"/>
  <c r="AC1303" i="1"/>
  <c r="AB1303" i="1"/>
  <c r="P1303" i="1"/>
  <c r="N1303" i="1" s="1"/>
  <c r="AH1302" i="1"/>
  <c r="AE1302" i="1"/>
  <c r="AD1302" i="1"/>
  <c r="AC1302" i="1"/>
  <c r="AB1302" i="1"/>
  <c r="P1302" i="1"/>
  <c r="N1302" i="1" s="1"/>
  <c r="AH1301" i="1"/>
  <c r="AE1301" i="1"/>
  <c r="AD1301" i="1"/>
  <c r="AC1301" i="1"/>
  <c r="AB1301" i="1"/>
  <c r="P1301" i="1"/>
  <c r="N1301" i="1" s="1"/>
  <c r="AH1300" i="1"/>
  <c r="AE1300" i="1"/>
  <c r="AD1300" i="1"/>
  <c r="AC1300" i="1"/>
  <c r="AB1300" i="1"/>
  <c r="P1300" i="1"/>
  <c r="N1300" i="1" s="1"/>
  <c r="AH1299" i="1"/>
  <c r="AE1299" i="1"/>
  <c r="AD1299" i="1"/>
  <c r="AC1299" i="1"/>
  <c r="AB1299" i="1"/>
  <c r="P1299" i="1"/>
  <c r="N1299" i="1" s="1"/>
  <c r="AH1298" i="1"/>
  <c r="AE1298" i="1"/>
  <c r="AD1298" i="1"/>
  <c r="AC1298" i="1"/>
  <c r="AB1298" i="1"/>
  <c r="P1298" i="1"/>
  <c r="N1298" i="1" s="1"/>
  <c r="AH1297" i="1"/>
  <c r="AE1297" i="1"/>
  <c r="AD1297" i="1"/>
  <c r="AC1297" i="1"/>
  <c r="AB1297" i="1"/>
  <c r="P1297" i="1"/>
  <c r="N1297" i="1" s="1"/>
  <c r="AH1296" i="1"/>
  <c r="AE1296" i="1"/>
  <c r="AD1296" i="1"/>
  <c r="AC1296" i="1"/>
  <c r="AB1296" i="1"/>
  <c r="P1296" i="1"/>
  <c r="N1296" i="1" s="1"/>
  <c r="AH1295" i="1"/>
  <c r="AE1295" i="1"/>
  <c r="AD1295" i="1"/>
  <c r="AC1295" i="1"/>
  <c r="AB1295" i="1"/>
  <c r="P1295" i="1"/>
  <c r="N1295" i="1" s="1"/>
  <c r="AH1294" i="1"/>
  <c r="AE1294" i="1"/>
  <c r="AD1294" i="1"/>
  <c r="AC1294" i="1"/>
  <c r="AB1294" i="1"/>
  <c r="P1294" i="1"/>
  <c r="N1294" i="1" s="1"/>
  <c r="AH1293" i="1"/>
  <c r="AE1293" i="1"/>
  <c r="AD1293" i="1"/>
  <c r="AC1293" i="1"/>
  <c r="AB1293" i="1"/>
  <c r="P1293" i="1"/>
  <c r="N1293" i="1" s="1"/>
  <c r="AH1292" i="1"/>
  <c r="AE1292" i="1"/>
  <c r="AD1292" i="1"/>
  <c r="AC1292" i="1"/>
  <c r="AB1292" i="1"/>
  <c r="P1292" i="1"/>
  <c r="N1292" i="1" s="1"/>
  <c r="AH1291" i="1"/>
  <c r="AE1291" i="1"/>
  <c r="AD1291" i="1"/>
  <c r="AC1291" i="1"/>
  <c r="AB1291" i="1"/>
  <c r="P1291" i="1"/>
  <c r="N1291" i="1" s="1"/>
  <c r="AH1290" i="1"/>
  <c r="AE1290" i="1"/>
  <c r="AD1290" i="1"/>
  <c r="AC1290" i="1"/>
  <c r="AB1290" i="1"/>
  <c r="P1290" i="1"/>
  <c r="N1290" i="1" s="1"/>
  <c r="AH1289" i="1"/>
  <c r="AE1289" i="1"/>
  <c r="AD1289" i="1"/>
  <c r="AC1289" i="1"/>
  <c r="AB1289" i="1"/>
  <c r="P1289" i="1"/>
  <c r="N1289" i="1" s="1"/>
  <c r="AH1288" i="1"/>
  <c r="AE1288" i="1"/>
  <c r="AD1288" i="1"/>
  <c r="AC1288" i="1"/>
  <c r="AB1288" i="1"/>
  <c r="P1288" i="1"/>
  <c r="N1288" i="1" s="1"/>
  <c r="AH1287" i="1"/>
  <c r="AE1287" i="1"/>
  <c r="AD1287" i="1"/>
  <c r="AC1287" i="1"/>
  <c r="AB1287" i="1"/>
  <c r="P1287" i="1"/>
  <c r="N1287" i="1" s="1"/>
  <c r="AH1286" i="1"/>
  <c r="AE1286" i="1"/>
  <c r="AD1286" i="1"/>
  <c r="AC1286" i="1"/>
  <c r="AB1286" i="1"/>
  <c r="P1286" i="1"/>
  <c r="N1286" i="1" s="1"/>
  <c r="AH1285" i="1"/>
  <c r="AE1285" i="1"/>
  <c r="AD1285" i="1"/>
  <c r="AC1285" i="1"/>
  <c r="AB1285" i="1"/>
  <c r="P1285" i="1"/>
  <c r="N1285" i="1" s="1"/>
  <c r="AH1284" i="1"/>
  <c r="AE1284" i="1"/>
  <c r="AD1284" i="1"/>
  <c r="AC1284" i="1"/>
  <c r="AB1284" i="1"/>
  <c r="P1284" i="1"/>
  <c r="N1284" i="1" s="1"/>
  <c r="G1284" i="1"/>
  <c r="AH1283" i="1"/>
  <c r="AE1283" i="1"/>
  <c r="AD1283" i="1"/>
  <c r="AC1283" i="1"/>
  <c r="AB1283" i="1"/>
  <c r="P1283" i="1"/>
  <c r="N1283" i="1" s="1"/>
  <c r="G1283" i="1"/>
  <c r="AH1282" i="1"/>
  <c r="AE1282" i="1"/>
  <c r="AD1282" i="1"/>
  <c r="AC1282" i="1"/>
  <c r="AB1282" i="1"/>
  <c r="P1282" i="1"/>
  <c r="N1282" i="1" s="1"/>
  <c r="G1282" i="1"/>
  <c r="AH1281" i="1"/>
  <c r="AE1281" i="1"/>
  <c r="AD1281" i="1"/>
  <c r="AC1281" i="1"/>
  <c r="AB1281" i="1"/>
  <c r="P1281" i="1"/>
  <c r="N1281" i="1" s="1"/>
  <c r="G1281" i="1"/>
  <c r="AH1280" i="1"/>
  <c r="AE1280" i="1"/>
  <c r="AD1280" i="1"/>
  <c r="AC1280" i="1"/>
  <c r="AB1280" i="1"/>
  <c r="P1280" i="1"/>
  <c r="N1280" i="1" s="1"/>
  <c r="G1280" i="1"/>
  <c r="AH1279" i="1"/>
  <c r="AE1279" i="1"/>
  <c r="AD1279" i="1"/>
  <c r="AC1279" i="1"/>
  <c r="AB1279" i="1"/>
  <c r="P1279" i="1"/>
  <c r="N1279" i="1" s="1"/>
  <c r="G1279" i="1"/>
  <c r="AH1278" i="1"/>
  <c r="AE1278" i="1"/>
  <c r="AD1278" i="1"/>
  <c r="AC1278" i="1"/>
  <c r="AB1278" i="1"/>
  <c r="P1278" i="1"/>
  <c r="N1278" i="1" s="1"/>
  <c r="G1278" i="1"/>
  <c r="AH1277" i="1"/>
  <c r="AE1277" i="1"/>
  <c r="AD1277" i="1"/>
  <c r="AC1277" i="1"/>
  <c r="AB1277" i="1"/>
  <c r="P1277" i="1"/>
  <c r="N1277" i="1" s="1"/>
  <c r="G1277" i="1"/>
  <c r="AH1276" i="1"/>
  <c r="AE1276" i="1"/>
  <c r="AD1276" i="1"/>
  <c r="AC1276" i="1"/>
  <c r="AB1276" i="1"/>
  <c r="P1276" i="1"/>
  <c r="N1276" i="1" s="1"/>
  <c r="G1276" i="1"/>
  <c r="AH1275" i="1"/>
  <c r="AE1275" i="1"/>
  <c r="AD1275" i="1"/>
  <c r="AC1275" i="1"/>
  <c r="AB1275" i="1"/>
  <c r="P1275" i="1"/>
  <c r="N1275" i="1" s="1"/>
  <c r="G1275" i="1"/>
  <c r="AH1274" i="1"/>
  <c r="AE1274" i="1"/>
  <c r="AD1274" i="1"/>
  <c r="AC1274" i="1"/>
  <c r="AB1274" i="1"/>
  <c r="P1274" i="1"/>
  <c r="N1274" i="1" s="1"/>
  <c r="G1274" i="1"/>
  <c r="AH1273" i="1"/>
  <c r="AE1273" i="1"/>
  <c r="AD1273" i="1"/>
  <c r="AC1273" i="1"/>
  <c r="AB1273" i="1"/>
  <c r="P1273" i="1"/>
  <c r="N1273" i="1" s="1"/>
  <c r="G1273" i="1"/>
  <c r="AH1272" i="1"/>
  <c r="AE1272" i="1"/>
  <c r="AD1272" i="1"/>
  <c r="AC1272" i="1"/>
  <c r="AB1272" i="1"/>
  <c r="P1272" i="1"/>
  <c r="N1272" i="1" s="1"/>
  <c r="G1272" i="1"/>
  <c r="AH1271" i="1"/>
  <c r="AE1271" i="1"/>
  <c r="AD1271" i="1"/>
  <c r="AC1271" i="1"/>
  <c r="AB1271" i="1"/>
  <c r="P1271" i="1"/>
  <c r="N1271" i="1" s="1"/>
  <c r="G1271" i="1"/>
  <c r="AH1270" i="1"/>
  <c r="AE1270" i="1"/>
  <c r="AD1270" i="1"/>
  <c r="AC1270" i="1"/>
  <c r="AB1270" i="1"/>
  <c r="P1270" i="1"/>
  <c r="N1270" i="1" s="1"/>
  <c r="G1270" i="1"/>
  <c r="AH1269" i="1"/>
  <c r="AE1269" i="1"/>
  <c r="AD1269" i="1"/>
  <c r="AC1269" i="1"/>
  <c r="AB1269" i="1"/>
  <c r="P1269" i="1"/>
  <c r="N1269" i="1" s="1"/>
  <c r="G1269" i="1"/>
  <c r="AH1268" i="1"/>
  <c r="AE1268" i="1"/>
  <c r="AD1268" i="1"/>
  <c r="AC1268" i="1"/>
  <c r="AB1268" i="1"/>
  <c r="P1268" i="1"/>
  <c r="N1268" i="1" s="1"/>
  <c r="G1268" i="1"/>
  <c r="AH1267" i="1"/>
  <c r="AE1267" i="1"/>
  <c r="AD1267" i="1"/>
  <c r="AC1267" i="1"/>
  <c r="AB1267" i="1"/>
  <c r="P1267" i="1"/>
  <c r="N1267" i="1" s="1"/>
  <c r="G1267" i="1"/>
  <c r="AH1266" i="1"/>
  <c r="AE1266" i="1"/>
  <c r="AD1266" i="1"/>
  <c r="AC1266" i="1"/>
  <c r="AB1266" i="1"/>
  <c r="P1266" i="1"/>
  <c r="N1266" i="1" s="1"/>
  <c r="G1266" i="1"/>
  <c r="AH1265" i="1"/>
  <c r="AE1265" i="1"/>
  <c r="AD1265" i="1"/>
  <c r="AC1265" i="1"/>
  <c r="AB1265" i="1"/>
  <c r="P1265" i="1"/>
  <c r="N1265" i="1" s="1"/>
  <c r="G1265" i="1"/>
  <c r="AH1264" i="1"/>
  <c r="AE1264" i="1"/>
  <c r="AD1264" i="1"/>
  <c r="AC1264" i="1"/>
  <c r="AB1264" i="1"/>
  <c r="P1264" i="1"/>
  <c r="N1264" i="1" s="1"/>
  <c r="G1264" i="1"/>
  <c r="AH1263" i="1"/>
  <c r="AE1263" i="1"/>
  <c r="AD1263" i="1"/>
  <c r="AC1263" i="1"/>
  <c r="AB1263" i="1"/>
  <c r="P1263" i="1"/>
  <c r="N1263" i="1" s="1"/>
  <c r="G1263" i="1"/>
  <c r="AH1262" i="1"/>
  <c r="AE1262" i="1"/>
  <c r="AD1262" i="1"/>
  <c r="AC1262" i="1"/>
  <c r="AB1262" i="1"/>
  <c r="P1262" i="1"/>
  <c r="N1262" i="1" s="1"/>
  <c r="G1262" i="1"/>
  <c r="AH1261" i="1"/>
  <c r="AE1261" i="1"/>
  <c r="AD1261" i="1"/>
  <c r="AC1261" i="1"/>
  <c r="AB1261" i="1"/>
  <c r="P1261" i="1"/>
  <c r="N1261" i="1" s="1"/>
  <c r="G1261" i="1"/>
  <c r="AH1260" i="1"/>
  <c r="AE1260" i="1"/>
  <c r="AD1260" i="1"/>
  <c r="AC1260" i="1"/>
  <c r="AB1260" i="1"/>
  <c r="P1260" i="1"/>
  <c r="N1260" i="1" s="1"/>
  <c r="G1260" i="1"/>
  <c r="AH1259" i="1"/>
  <c r="AE1259" i="1"/>
  <c r="AD1259" i="1"/>
  <c r="AC1259" i="1"/>
  <c r="AB1259" i="1"/>
  <c r="P1259" i="1"/>
  <c r="N1259" i="1" s="1"/>
  <c r="G1259" i="1"/>
  <c r="AH1258" i="1"/>
  <c r="AE1258" i="1"/>
  <c r="AD1258" i="1"/>
  <c r="AC1258" i="1"/>
  <c r="AB1258" i="1"/>
  <c r="P1258" i="1"/>
  <c r="N1258" i="1" s="1"/>
  <c r="G1258" i="1"/>
  <c r="AH1257" i="1"/>
  <c r="AE1257" i="1"/>
  <c r="AD1257" i="1"/>
  <c r="AC1257" i="1"/>
  <c r="AB1257" i="1"/>
  <c r="P1257" i="1"/>
  <c r="N1257" i="1" s="1"/>
  <c r="G1257" i="1"/>
  <c r="AH1256" i="1"/>
  <c r="AE1256" i="1"/>
  <c r="AD1256" i="1"/>
  <c r="AC1256" i="1"/>
  <c r="AB1256" i="1"/>
  <c r="P1256" i="1"/>
  <c r="N1256" i="1" s="1"/>
  <c r="G1256" i="1"/>
  <c r="AH1255" i="1"/>
  <c r="AE1255" i="1"/>
  <c r="AD1255" i="1"/>
  <c r="AC1255" i="1"/>
  <c r="AB1255" i="1"/>
  <c r="P1255" i="1"/>
  <c r="N1255" i="1" s="1"/>
  <c r="G1255" i="1"/>
  <c r="AH1254" i="1"/>
  <c r="AE1254" i="1"/>
  <c r="AD1254" i="1"/>
  <c r="AC1254" i="1"/>
  <c r="AB1254" i="1"/>
  <c r="P1254" i="1"/>
  <c r="N1254" i="1" s="1"/>
  <c r="G1254" i="1"/>
  <c r="AH1253" i="1"/>
  <c r="AE1253" i="1"/>
  <c r="AD1253" i="1"/>
  <c r="AC1253" i="1"/>
  <c r="AB1253" i="1"/>
  <c r="P1253" i="1"/>
  <c r="N1253" i="1" s="1"/>
  <c r="G1253" i="1"/>
  <c r="AH1252" i="1"/>
  <c r="AE1252" i="1"/>
  <c r="AD1252" i="1"/>
  <c r="AC1252" i="1"/>
  <c r="AB1252" i="1"/>
  <c r="P1252" i="1"/>
  <c r="N1252" i="1" s="1"/>
  <c r="G1252" i="1"/>
  <c r="AH1251" i="1"/>
  <c r="AE1251" i="1"/>
  <c r="AD1251" i="1"/>
  <c r="AC1251" i="1"/>
  <c r="AB1251" i="1"/>
  <c r="P1251" i="1"/>
  <c r="N1251" i="1" s="1"/>
  <c r="G1251" i="1"/>
  <c r="AH1250" i="1"/>
  <c r="AE1250" i="1"/>
  <c r="AD1250" i="1"/>
  <c r="AC1250" i="1"/>
  <c r="AB1250" i="1"/>
  <c r="P1250" i="1"/>
  <c r="N1250" i="1" s="1"/>
  <c r="G1250" i="1"/>
  <c r="AH1249" i="1"/>
  <c r="AE1249" i="1"/>
  <c r="AD1249" i="1"/>
  <c r="AC1249" i="1"/>
  <c r="AB1249" i="1"/>
  <c r="P1249" i="1"/>
  <c r="N1249" i="1" s="1"/>
  <c r="G1249" i="1"/>
  <c r="AH1248" i="1"/>
  <c r="AE1248" i="1"/>
  <c r="AD1248" i="1"/>
  <c r="AC1248" i="1"/>
  <c r="AB1248" i="1"/>
  <c r="P1248" i="1"/>
  <c r="N1248" i="1" s="1"/>
  <c r="G1248" i="1"/>
  <c r="AH1247" i="1"/>
  <c r="AE1247" i="1"/>
  <c r="AD1247" i="1"/>
  <c r="AC1247" i="1"/>
  <c r="AB1247" i="1"/>
  <c r="P1247" i="1"/>
  <c r="N1247" i="1" s="1"/>
  <c r="G1247" i="1"/>
  <c r="AH1246" i="1"/>
  <c r="AE1246" i="1"/>
  <c r="AD1246" i="1"/>
  <c r="AC1246" i="1"/>
  <c r="AB1246" i="1"/>
  <c r="P1246" i="1"/>
  <c r="N1246" i="1" s="1"/>
  <c r="G1246" i="1"/>
  <c r="AH1245" i="1"/>
  <c r="AE1245" i="1"/>
  <c r="AD1245" i="1"/>
  <c r="AC1245" i="1"/>
  <c r="AB1245" i="1"/>
  <c r="P1245" i="1"/>
  <c r="N1245" i="1" s="1"/>
  <c r="G1245" i="1"/>
  <c r="AH1244" i="1"/>
  <c r="AE1244" i="1"/>
  <c r="AD1244" i="1"/>
  <c r="AC1244" i="1"/>
  <c r="AB1244" i="1"/>
  <c r="P1244" i="1"/>
  <c r="N1244" i="1" s="1"/>
  <c r="G1244" i="1"/>
  <c r="AH1243" i="1"/>
  <c r="AE1243" i="1"/>
  <c r="AD1243" i="1"/>
  <c r="AC1243" i="1"/>
  <c r="AB1243" i="1"/>
  <c r="P1243" i="1"/>
  <c r="N1243" i="1" s="1"/>
  <c r="G1243" i="1"/>
  <c r="AH1242" i="1"/>
  <c r="AE1242" i="1"/>
  <c r="AD1242" i="1"/>
  <c r="AC1242" i="1"/>
  <c r="AB1242" i="1"/>
  <c r="P1242" i="1"/>
  <c r="N1242" i="1" s="1"/>
  <c r="G1242" i="1"/>
  <c r="AH1241" i="1"/>
  <c r="AE1241" i="1"/>
  <c r="AD1241" i="1"/>
  <c r="AC1241" i="1"/>
  <c r="AB1241" i="1"/>
  <c r="P1241" i="1"/>
  <c r="N1241" i="1" s="1"/>
  <c r="G1241" i="1"/>
  <c r="AH1240" i="1"/>
  <c r="AE1240" i="1"/>
  <c r="AD1240" i="1"/>
  <c r="AC1240" i="1"/>
  <c r="AB1240" i="1"/>
  <c r="P1240" i="1"/>
  <c r="N1240" i="1" s="1"/>
  <c r="G1240" i="1"/>
  <c r="AH1239" i="1"/>
  <c r="AE1239" i="1"/>
  <c r="AD1239" i="1"/>
  <c r="AC1239" i="1"/>
  <c r="AB1239" i="1"/>
  <c r="P1239" i="1"/>
  <c r="N1239" i="1" s="1"/>
  <c r="G1239" i="1"/>
  <c r="AH1238" i="1"/>
  <c r="AE1238" i="1"/>
  <c r="AD1238" i="1"/>
  <c r="AC1238" i="1"/>
  <c r="AB1238" i="1"/>
  <c r="P1238" i="1"/>
  <c r="N1238" i="1" s="1"/>
  <c r="G1238" i="1"/>
  <c r="AH1237" i="1"/>
  <c r="AE1237" i="1"/>
  <c r="AD1237" i="1"/>
  <c r="AC1237" i="1"/>
  <c r="AB1237" i="1"/>
  <c r="P1237" i="1"/>
  <c r="N1237" i="1" s="1"/>
  <c r="G1237" i="1"/>
  <c r="AH1236" i="1"/>
  <c r="AE1236" i="1"/>
  <c r="AD1236" i="1"/>
  <c r="AC1236" i="1"/>
  <c r="AB1236" i="1"/>
  <c r="P1236" i="1"/>
  <c r="N1236" i="1" s="1"/>
  <c r="G1236" i="1"/>
  <c r="AH1235" i="1"/>
  <c r="AE1235" i="1"/>
  <c r="AD1235" i="1"/>
  <c r="AC1235" i="1"/>
  <c r="AB1235" i="1"/>
  <c r="P1235" i="1"/>
  <c r="N1235" i="1" s="1"/>
  <c r="G1235" i="1"/>
  <c r="AH1234" i="1"/>
  <c r="AE1234" i="1"/>
  <c r="AD1234" i="1"/>
  <c r="AC1234" i="1"/>
  <c r="AB1234" i="1"/>
  <c r="P1234" i="1"/>
  <c r="N1234" i="1" s="1"/>
  <c r="G1234" i="1"/>
  <c r="AH1233" i="1"/>
  <c r="AE1233" i="1"/>
  <c r="AD1233" i="1"/>
  <c r="AC1233" i="1"/>
  <c r="AB1233" i="1"/>
  <c r="P1233" i="1"/>
  <c r="N1233" i="1" s="1"/>
  <c r="G1233" i="1"/>
  <c r="AH1232" i="1"/>
  <c r="AE1232" i="1"/>
  <c r="AD1232" i="1"/>
  <c r="AC1232" i="1"/>
  <c r="AB1232" i="1"/>
  <c r="P1232" i="1"/>
  <c r="N1232" i="1" s="1"/>
  <c r="G1232" i="1"/>
  <c r="AH1231" i="1"/>
  <c r="AE1231" i="1"/>
  <c r="AD1231" i="1"/>
  <c r="AC1231" i="1"/>
  <c r="AB1231" i="1"/>
  <c r="P1231" i="1"/>
  <c r="N1231" i="1" s="1"/>
  <c r="G1231" i="1"/>
  <c r="AH1230" i="1"/>
  <c r="AE1230" i="1"/>
  <c r="AD1230" i="1"/>
  <c r="AC1230" i="1"/>
  <c r="AB1230" i="1"/>
  <c r="P1230" i="1"/>
  <c r="N1230" i="1" s="1"/>
  <c r="G1230" i="1"/>
  <c r="AH1229" i="1"/>
  <c r="AE1229" i="1"/>
  <c r="AD1229" i="1"/>
  <c r="AC1229" i="1"/>
  <c r="AB1229" i="1"/>
  <c r="P1229" i="1"/>
  <c r="N1229" i="1" s="1"/>
  <c r="G1229" i="1"/>
  <c r="AH1228" i="1"/>
  <c r="AE1228" i="1"/>
  <c r="AD1228" i="1"/>
  <c r="AC1228" i="1"/>
  <c r="AB1228" i="1"/>
  <c r="P1228" i="1"/>
  <c r="N1228" i="1" s="1"/>
  <c r="G1228" i="1"/>
  <c r="AH1227" i="1"/>
  <c r="AE1227" i="1"/>
  <c r="AD1227" i="1"/>
  <c r="AC1227" i="1"/>
  <c r="AB1227" i="1"/>
  <c r="P1227" i="1"/>
  <c r="N1227" i="1" s="1"/>
  <c r="G1227" i="1"/>
  <c r="AH1226" i="1"/>
  <c r="AE1226" i="1"/>
  <c r="AD1226" i="1"/>
  <c r="AC1226" i="1"/>
  <c r="AB1226" i="1"/>
  <c r="P1226" i="1"/>
  <c r="N1226" i="1" s="1"/>
  <c r="G1226" i="1"/>
  <c r="AH1225" i="1"/>
  <c r="AE1225" i="1"/>
  <c r="AD1225" i="1"/>
  <c r="AC1225" i="1"/>
  <c r="AB1225" i="1"/>
  <c r="P1225" i="1"/>
  <c r="N1225" i="1" s="1"/>
  <c r="G1225" i="1"/>
  <c r="AH1224" i="1"/>
  <c r="AE1224" i="1"/>
  <c r="AD1224" i="1"/>
  <c r="AC1224" i="1"/>
  <c r="AB1224" i="1"/>
  <c r="P1224" i="1"/>
  <c r="N1224" i="1" s="1"/>
  <c r="G1224" i="1"/>
  <c r="AH1223" i="1"/>
  <c r="AE1223" i="1"/>
  <c r="AD1223" i="1"/>
  <c r="AC1223" i="1"/>
  <c r="AB1223" i="1"/>
  <c r="P1223" i="1"/>
  <c r="N1223" i="1" s="1"/>
  <c r="G1223" i="1"/>
  <c r="AH1222" i="1"/>
  <c r="AE1222" i="1"/>
  <c r="AD1222" i="1"/>
  <c r="AC1222" i="1"/>
  <c r="AB1222" i="1"/>
  <c r="P1222" i="1"/>
  <c r="N1222" i="1" s="1"/>
  <c r="G1222" i="1"/>
  <c r="AH1221" i="1"/>
  <c r="AE1221" i="1"/>
  <c r="AD1221" i="1"/>
  <c r="AC1221" i="1"/>
  <c r="AB1221" i="1"/>
  <c r="P1221" i="1"/>
  <c r="N1221" i="1" s="1"/>
  <c r="G1221" i="1"/>
  <c r="AH1220" i="1"/>
  <c r="AE1220" i="1"/>
  <c r="AD1220" i="1"/>
  <c r="AC1220" i="1"/>
  <c r="AB1220" i="1"/>
  <c r="P1220" i="1"/>
  <c r="N1220" i="1" s="1"/>
  <c r="G1220" i="1"/>
  <c r="AH1219" i="1"/>
  <c r="AE1219" i="1"/>
  <c r="AD1219" i="1"/>
  <c r="AC1219" i="1"/>
  <c r="AB1219" i="1"/>
  <c r="P1219" i="1"/>
  <c r="N1219" i="1" s="1"/>
  <c r="G1219" i="1"/>
  <c r="AH1218" i="1"/>
  <c r="AE1218" i="1"/>
  <c r="AD1218" i="1"/>
  <c r="AC1218" i="1"/>
  <c r="AB1218" i="1"/>
  <c r="P1218" i="1"/>
  <c r="N1218" i="1" s="1"/>
  <c r="G1218" i="1"/>
  <c r="AH1217" i="1"/>
  <c r="AE1217" i="1"/>
  <c r="AD1217" i="1"/>
  <c r="AC1217" i="1"/>
  <c r="AB1217" i="1"/>
  <c r="P1217" i="1"/>
  <c r="N1217" i="1" s="1"/>
  <c r="G1217" i="1"/>
  <c r="AH1216" i="1"/>
  <c r="AE1216" i="1"/>
  <c r="AD1216" i="1"/>
  <c r="AC1216" i="1"/>
  <c r="AB1216" i="1"/>
  <c r="P1216" i="1"/>
  <c r="N1216" i="1" s="1"/>
  <c r="G1216" i="1"/>
  <c r="AH1215" i="1"/>
  <c r="AE1215" i="1"/>
  <c r="AD1215" i="1"/>
  <c r="AC1215" i="1"/>
  <c r="AB1215" i="1"/>
  <c r="P1215" i="1"/>
  <c r="N1215" i="1" s="1"/>
  <c r="G1215" i="1"/>
  <c r="AH1214" i="1"/>
  <c r="AE1214" i="1"/>
  <c r="AD1214" i="1"/>
  <c r="AC1214" i="1"/>
  <c r="AB1214" i="1"/>
  <c r="P1214" i="1"/>
  <c r="N1214" i="1" s="1"/>
  <c r="G1214" i="1"/>
  <c r="AH1213" i="1"/>
  <c r="AE1213" i="1"/>
  <c r="AD1213" i="1"/>
  <c r="AC1213" i="1"/>
  <c r="AB1213" i="1"/>
  <c r="P1213" i="1"/>
  <c r="N1213" i="1" s="1"/>
  <c r="G1213" i="1"/>
  <c r="AH1212" i="1"/>
  <c r="AE1212" i="1"/>
  <c r="AD1212" i="1"/>
  <c r="AC1212" i="1"/>
  <c r="AB1212" i="1"/>
  <c r="P1212" i="1"/>
  <c r="N1212" i="1" s="1"/>
  <c r="G1212" i="1"/>
  <c r="AH1211" i="1"/>
  <c r="AE1211" i="1"/>
  <c r="AD1211" i="1"/>
  <c r="AC1211" i="1"/>
  <c r="AB1211" i="1"/>
  <c r="P1211" i="1"/>
  <c r="N1211" i="1" s="1"/>
  <c r="G1211" i="1"/>
  <c r="AH1210" i="1"/>
  <c r="AE1210" i="1"/>
  <c r="AD1210" i="1"/>
  <c r="AC1210" i="1"/>
  <c r="AB1210" i="1"/>
  <c r="P1210" i="1"/>
  <c r="N1210" i="1" s="1"/>
  <c r="G1210" i="1"/>
  <c r="AH1209" i="1"/>
  <c r="AE1209" i="1"/>
  <c r="AD1209" i="1"/>
  <c r="AC1209" i="1"/>
  <c r="AB1209" i="1"/>
  <c r="P1209" i="1"/>
  <c r="N1209" i="1" s="1"/>
  <c r="G1209" i="1"/>
  <c r="AH1208" i="1"/>
  <c r="AE1208" i="1"/>
  <c r="AD1208" i="1"/>
  <c r="AC1208" i="1"/>
  <c r="AB1208" i="1"/>
  <c r="P1208" i="1"/>
  <c r="N1208" i="1" s="1"/>
  <c r="G1208" i="1"/>
  <c r="AH1207" i="1"/>
  <c r="AE1207" i="1"/>
  <c r="AD1207" i="1"/>
  <c r="AC1207" i="1"/>
  <c r="AB1207" i="1"/>
  <c r="P1207" i="1"/>
  <c r="N1207" i="1" s="1"/>
  <c r="G1207" i="1"/>
  <c r="AH1206" i="1"/>
  <c r="AE1206" i="1"/>
  <c r="AD1206" i="1"/>
  <c r="AC1206" i="1"/>
  <c r="AB1206" i="1"/>
  <c r="P1206" i="1"/>
  <c r="N1206" i="1" s="1"/>
  <c r="G1206" i="1"/>
  <c r="AH1205" i="1"/>
  <c r="AE1205" i="1"/>
  <c r="AD1205" i="1"/>
  <c r="AC1205" i="1"/>
  <c r="AB1205" i="1"/>
  <c r="P1205" i="1"/>
  <c r="N1205" i="1" s="1"/>
  <c r="G1205" i="1"/>
  <c r="AH1204" i="1"/>
  <c r="AE1204" i="1"/>
  <c r="AD1204" i="1"/>
  <c r="AC1204" i="1"/>
  <c r="AB1204" i="1"/>
  <c r="P1204" i="1"/>
  <c r="M1204" i="1"/>
  <c r="AH1203" i="1"/>
  <c r="AE1203" i="1"/>
  <c r="AD1203" i="1"/>
  <c r="AC1203" i="1"/>
  <c r="AB1203" i="1"/>
  <c r="P1203" i="1"/>
  <c r="M1203" i="1"/>
  <c r="AH1202" i="1"/>
  <c r="AE1202" i="1"/>
  <c r="AD1202" i="1"/>
  <c r="AC1202" i="1"/>
  <c r="AB1202" i="1"/>
  <c r="P1202" i="1"/>
  <c r="M1202" i="1"/>
  <c r="AH1201" i="1"/>
  <c r="AE1201" i="1"/>
  <c r="AD1201" i="1"/>
  <c r="AC1201" i="1"/>
  <c r="AB1201" i="1"/>
  <c r="P1201" i="1"/>
  <c r="M1201" i="1"/>
  <c r="AH1200" i="1"/>
  <c r="AE1200" i="1"/>
  <c r="AD1200" i="1"/>
  <c r="AC1200" i="1"/>
  <c r="AB1200" i="1"/>
  <c r="P1200" i="1"/>
  <c r="M1200" i="1"/>
  <c r="AH1199" i="1"/>
  <c r="AE1199" i="1"/>
  <c r="AD1199" i="1"/>
  <c r="AC1199" i="1"/>
  <c r="AB1199" i="1"/>
  <c r="P1199" i="1"/>
  <c r="M1199" i="1"/>
  <c r="AH1198" i="1"/>
  <c r="AE1198" i="1"/>
  <c r="AD1198" i="1"/>
  <c r="AC1198" i="1"/>
  <c r="AB1198" i="1"/>
  <c r="P1198" i="1"/>
  <c r="M1198" i="1"/>
  <c r="AH1197" i="1"/>
  <c r="AE1197" i="1"/>
  <c r="AD1197" i="1"/>
  <c r="AC1197" i="1"/>
  <c r="AB1197" i="1"/>
  <c r="P1197" i="1"/>
  <c r="M1197" i="1"/>
  <c r="AH1196" i="1"/>
  <c r="AE1196" i="1"/>
  <c r="AD1196" i="1"/>
  <c r="AC1196" i="1"/>
  <c r="AB1196" i="1"/>
  <c r="P1196" i="1"/>
  <c r="M1196" i="1"/>
  <c r="AH1195" i="1"/>
  <c r="AE1195" i="1"/>
  <c r="AD1195" i="1"/>
  <c r="AC1195" i="1"/>
  <c r="AB1195" i="1"/>
  <c r="P1195" i="1"/>
  <c r="M1195" i="1"/>
  <c r="AH1194" i="1"/>
  <c r="AE1194" i="1"/>
  <c r="AD1194" i="1"/>
  <c r="AC1194" i="1"/>
  <c r="AB1194" i="1"/>
  <c r="P1194" i="1"/>
  <c r="M1194" i="1"/>
  <c r="AH1193" i="1"/>
  <c r="AE1193" i="1"/>
  <c r="AD1193" i="1"/>
  <c r="AC1193" i="1"/>
  <c r="AB1193" i="1"/>
  <c r="P1193" i="1"/>
  <c r="M1193" i="1"/>
  <c r="AH1192" i="1"/>
  <c r="AE1192" i="1"/>
  <c r="AD1192" i="1"/>
  <c r="AC1192" i="1"/>
  <c r="AB1192" i="1"/>
  <c r="P1192" i="1"/>
  <c r="M1192" i="1"/>
  <c r="AH1191" i="1"/>
  <c r="AE1191" i="1"/>
  <c r="AD1191" i="1"/>
  <c r="AC1191" i="1"/>
  <c r="AB1191" i="1"/>
  <c r="P1191" i="1"/>
  <c r="M1191" i="1"/>
  <c r="AH1190" i="1"/>
  <c r="AE1190" i="1"/>
  <c r="AD1190" i="1"/>
  <c r="AC1190" i="1"/>
  <c r="AB1190" i="1"/>
  <c r="P1190" i="1"/>
  <c r="M1190" i="1"/>
  <c r="AH1189" i="1"/>
  <c r="AE1189" i="1"/>
  <c r="AD1189" i="1"/>
  <c r="AC1189" i="1"/>
  <c r="AB1189" i="1"/>
  <c r="P1189" i="1"/>
  <c r="M1189" i="1"/>
  <c r="AH1188" i="1"/>
  <c r="AE1188" i="1"/>
  <c r="AD1188" i="1"/>
  <c r="AC1188" i="1"/>
  <c r="AB1188" i="1"/>
  <c r="P1188" i="1"/>
  <c r="M1188" i="1"/>
  <c r="AH1187" i="1"/>
  <c r="AE1187" i="1"/>
  <c r="AD1187" i="1"/>
  <c r="AC1187" i="1"/>
  <c r="AB1187" i="1"/>
  <c r="P1187" i="1"/>
  <c r="M1187" i="1"/>
  <c r="AH1186" i="1"/>
  <c r="AE1186" i="1"/>
  <c r="AD1186" i="1"/>
  <c r="AC1186" i="1"/>
  <c r="AB1186" i="1"/>
  <c r="P1186" i="1"/>
  <c r="M1186" i="1"/>
  <c r="AH1185" i="1"/>
  <c r="AE1185" i="1"/>
  <c r="AD1185" i="1"/>
  <c r="AC1185" i="1"/>
  <c r="AB1185" i="1"/>
  <c r="P1185" i="1"/>
  <c r="M1185" i="1"/>
  <c r="AH1184" i="1"/>
  <c r="AE1184" i="1"/>
  <c r="AD1184" i="1"/>
  <c r="AC1184" i="1"/>
  <c r="AB1184" i="1"/>
  <c r="P1184" i="1"/>
  <c r="M1184" i="1"/>
  <c r="AH1183" i="1"/>
  <c r="AE1183" i="1"/>
  <c r="AD1183" i="1"/>
  <c r="AC1183" i="1"/>
  <c r="AB1183" i="1"/>
  <c r="P1183" i="1"/>
  <c r="M1183" i="1"/>
  <c r="AH1182" i="1"/>
  <c r="AE1182" i="1"/>
  <c r="AD1182" i="1"/>
  <c r="AC1182" i="1"/>
  <c r="AB1182" i="1"/>
  <c r="P1182" i="1"/>
  <c r="M1182" i="1"/>
  <c r="AH1181" i="1"/>
  <c r="AE1181" i="1"/>
  <c r="AD1181" i="1"/>
  <c r="AC1181" i="1"/>
  <c r="AB1181" i="1"/>
  <c r="P1181" i="1"/>
  <c r="M1181" i="1"/>
  <c r="AH1180" i="1"/>
  <c r="AE1180" i="1"/>
  <c r="AD1180" i="1"/>
  <c r="AC1180" i="1"/>
  <c r="AB1180" i="1"/>
  <c r="P1180" i="1"/>
  <c r="M1180" i="1"/>
  <c r="AH1179" i="1"/>
  <c r="AE1179" i="1"/>
  <c r="AD1179" i="1"/>
  <c r="AC1179" i="1"/>
  <c r="AB1179" i="1"/>
  <c r="P1179" i="1"/>
  <c r="M1179" i="1"/>
  <c r="AH1178" i="1"/>
  <c r="AE1178" i="1"/>
  <c r="AD1178" i="1"/>
  <c r="AC1178" i="1"/>
  <c r="AB1178" i="1"/>
  <c r="P1178" i="1"/>
  <c r="M1178" i="1"/>
  <c r="AH1177" i="1"/>
  <c r="AE1177" i="1"/>
  <c r="AD1177" i="1"/>
  <c r="AC1177" i="1"/>
  <c r="AB1177" i="1"/>
  <c r="P1177" i="1"/>
  <c r="M1177" i="1"/>
  <c r="AH1176" i="1"/>
  <c r="AE1176" i="1"/>
  <c r="AD1176" i="1"/>
  <c r="AC1176" i="1"/>
  <c r="AB1176" i="1"/>
  <c r="P1176" i="1"/>
  <c r="M1176" i="1"/>
  <c r="AH1175" i="1"/>
  <c r="AE1175" i="1"/>
  <c r="AD1175" i="1"/>
  <c r="AC1175" i="1"/>
  <c r="AB1175" i="1"/>
  <c r="P1175" i="1"/>
  <c r="M1175" i="1"/>
  <c r="AH1174" i="1"/>
  <c r="AE1174" i="1"/>
  <c r="AD1174" i="1"/>
  <c r="AC1174" i="1"/>
  <c r="AB1174" i="1"/>
  <c r="P1174" i="1"/>
  <c r="M1174" i="1"/>
  <c r="AH1173" i="1"/>
  <c r="AE1173" i="1"/>
  <c r="AD1173" i="1"/>
  <c r="AC1173" i="1"/>
  <c r="AB1173" i="1"/>
  <c r="P1173" i="1"/>
  <c r="M1173" i="1"/>
  <c r="AH1172" i="1"/>
  <c r="AE1172" i="1"/>
  <c r="AD1172" i="1"/>
  <c r="AC1172" i="1"/>
  <c r="AB1172" i="1"/>
  <c r="P1172" i="1"/>
  <c r="M1172" i="1"/>
  <c r="AH1171" i="1"/>
  <c r="AE1171" i="1"/>
  <c r="AD1171" i="1"/>
  <c r="AC1171" i="1"/>
  <c r="AB1171" i="1"/>
  <c r="P1171" i="1"/>
  <c r="M1171" i="1"/>
  <c r="AH1170" i="1"/>
  <c r="AE1170" i="1"/>
  <c r="AD1170" i="1"/>
  <c r="AC1170" i="1"/>
  <c r="AB1170" i="1"/>
  <c r="P1170" i="1"/>
  <c r="M1170" i="1"/>
  <c r="AH1169" i="1"/>
  <c r="AE1169" i="1"/>
  <c r="AD1169" i="1"/>
  <c r="AC1169" i="1"/>
  <c r="AB1169" i="1"/>
  <c r="P1169" i="1"/>
  <c r="M1169" i="1"/>
  <c r="AH1168" i="1"/>
  <c r="AE1168" i="1"/>
  <c r="AD1168" i="1"/>
  <c r="AC1168" i="1"/>
  <c r="AB1168" i="1"/>
  <c r="P1168" i="1"/>
  <c r="M1168" i="1"/>
  <c r="AH1167" i="1"/>
  <c r="AE1167" i="1"/>
  <c r="AD1167" i="1"/>
  <c r="AC1167" i="1"/>
  <c r="AB1167" i="1"/>
  <c r="P1167" i="1"/>
  <c r="M1167" i="1"/>
  <c r="AH1166" i="1"/>
  <c r="AE1166" i="1"/>
  <c r="AD1166" i="1"/>
  <c r="AC1166" i="1"/>
  <c r="AB1166" i="1"/>
  <c r="P1166" i="1"/>
  <c r="M1166" i="1"/>
  <c r="AH1165" i="1"/>
  <c r="AE1165" i="1"/>
  <c r="AD1165" i="1"/>
  <c r="AC1165" i="1"/>
  <c r="AB1165" i="1"/>
  <c r="P1165" i="1"/>
  <c r="M1165" i="1"/>
  <c r="AH1164" i="1"/>
  <c r="AE1164" i="1"/>
  <c r="AD1164" i="1"/>
  <c r="AC1164" i="1"/>
  <c r="AB1164" i="1"/>
  <c r="P1164" i="1"/>
  <c r="M1164" i="1"/>
  <c r="AH1163" i="1"/>
  <c r="AE1163" i="1"/>
  <c r="AD1163" i="1"/>
  <c r="AC1163" i="1"/>
  <c r="AB1163" i="1"/>
  <c r="P1163" i="1"/>
  <c r="M1163" i="1"/>
  <c r="AH1162" i="1"/>
  <c r="AE1162" i="1"/>
  <c r="AD1162" i="1"/>
  <c r="AC1162" i="1"/>
  <c r="AB1162" i="1"/>
  <c r="P1162" i="1"/>
  <c r="M1162" i="1"/>
  <c r="AH1161" i="1"/>
  <c r="AE1161" i="1"/>
  <c r="AD1161" i="1"/>
  <c r="AC1161" i="1"/>
  <c r="AB1161" i="1"/>
  <c r="P1161" i="1"/>
  <c r="M1161" i="1"/>
  <c r="AH1160" i="1"/>
  <c r="AE1160" i="1"/>
  <c r="AD1160" i="1"/>
  <c r="AC1160" i="1"/>
  <c r="AB1160" i="1"/>
  <c r="P1160" i="1"/>
  <c r="M1160" i="1"/>
  <c r="AH1159" i="1"/>
  <c r="AE1159" i="1"/>
  <c r="AD1159" i="1"/>
  <c r="AC1159" i="1"/>
  <c r="AB1159" i="1"/>
  <c r="P1159" i="1"/>
  <c r="M1159" i="1"/>
  <c r="AH1158" i="1"/>
  <c r="AE1158" i="1"/>
  <c r="AD1158" i="1"/>
  <c r="AC1158" i="1"/>
  <c r="AB1158" i="1"/>
  <c r="P1158" i="1"/>
  <c r="M1158" i="1"/>
  <c r="AH1157" i="1"/>
  <c r="AE1157" i="1"/>
  <c r="AD1157" i="1"/>
  <c r="AC1157" i="1"/>
  <c r="AB1157" i="1"/>
  <c r="P1157" i="1"/>
  <c r="M1157" i="1"/>
  <c r="AH1156" i="1"/>
  <c r="AE1156" i="1"/>
  <c r="AD1156" i="1"/>
  <c r="AC1156" i="1"/>
  <c r="AB1156" i="1"/>
  <c r="P1156" i="1"/>
  <c r="M1156" i="1"/>
  <c r="AH1155" i="1"/>
  <c r="AE1155" i="1"/>
  <c r="AD1155" i="1"/>
  <c r="AC1155" i="1"/>
  <c r="AB1155" i="1"/>
  <c r="P1155" i="1"/>
  <c r="M1155" i="1"/>
  <c r="AH1154" i="1"/>
  <c r="AE1154" i="1"/>
  <c r="AD1154" i="1"/>
  <c r="AC1154" i="1"/>
  <c r="AB1154" i="1"/>
  <c r="P1154" i="1"/>
  <c r="M1154" i="1"/>
  <c r="AH1153" i="1"/>
  <c r="AE1153" i="1"/>
  <c r="AD1153" i="1"/>
  <c r="AC1153" i="1"/>
  <c r="AB1153" i="1"/>
  <c r="P1153" i="1"/>
  <c r="M1153" i="1"/>
  <c r="AH1152" i="1"/>
  <c r="AE1152" i="1"/>
  <c r="AD1152" i="1"/>
  <c r="AC1152" i="1"/>
  <c r="AB1152" i="1"/>
  <c r="P1152" i="1"/>
  <c r="M1152" i="1"/>
  <c r="AH1151" i="1"/>
  <c r="AE1151" i="1"/>
  <c r="AD1151" i="1"/>
  <c r="AC1151" i="1"/>
  <c r="AB1151" i="1"/>
  <c r="P1151" i="1"/>
  <c r="M1151" i="1"/>
  <c r="AH1150" i="1"/>
  <c r="AE1150" i="1"/>
  <c r="AD1150" i="1"/>
  <c r="AC1150" i="1"/>
  <c r="AB1150" i="1"/>
  <c r="P1150" i="1"/>
  <c r="M1150" i="1"/>
  <c r="AH1149" i="1"/>
  <c r="AE1149" i="1"/>
  <c r="AD1149" i="1"/>
  <c r="AC1149" i="1"/>
  <c r="AB1149" i="1"/>
  <c r="P1149" i="1"/>
  <c r="M1149" i="1"/>
  <c r="AH1148" i="1"/>
  <c r="AE1148" i="1"/>
  <c r="AD1148" i="1"/>
  <c r="AC1148" i="1"/>
  <c r="AB1148" i="1"/>
  <c r="P1148" i="1"/>
  <c r="M1148" i="1"/>
  <c r="AH1147" i="1"/>
  <c r="AE1147" i="1"/>
  <c r="AD1147" i="1"/>
  <c r="AC1147" i="1"/>
  <c r="AB1147" i="1"/>
  <c r="P1147" i="1"/>
  <c r="M1147" i="1"/>
  <c r="AH1146" i="1"/>
  <c r="AE1146" i="1"/>
  <c r="AD1146" i="1"/>
  <c r="AC1146" i="1"/>
  <c r="AB1146" i="1"/>
  <c r="P1146" i="1"/>
  <c r="M1146" i="1"/>
  <c r="AH1145" i="1"/>
  <c r="AD1145" i="1"/>
  <c r="AC1145" i="1"/>
  <c r="AB1145" i="1"/>
  <c r="P1145" i="1"/>
  <c r="M1145" i="1"/>
  <c r="AH1144" i="1"/>
  <c r="AE1144" i="1"/>
  <c r="AD1144" i="1"/>
  <c r="AC1144" i="1"/>
  <c r="AB1144" i="1"/>
  <c r="P1144" i="1"/>
  <c r="M1144" i="1"/>
  <c r="AH1143" i="1"/>
  <c r="AE1143" i="1"/>
  <c r="AD1143" i="1"/>
  <c r="AC1143" i="1"/>
  <c r="AB1143" i="1"/>
  <c r="P1143" i="1"/>
  <c r="M1143" i="1"/>
  <c r="AH1142" i="1"/>
  <c r="AE1142" i="1"/>
  <c r="AD1142" i="1"/>
  <c r="AC1142" i="1"/>
  <c r="AB1142" i="1"/>
  <c r="P1142" i="1"/>
  <c r="M1142" i="1"/>
  <c r="AH1141" i="1"/>
  <c r="AE1141" i="1"/>
  <c r="AD1141" i="1"/>
  <c r="AC1141" i="1"/>
  <c r="AB1141" i="1"/>
  <c r="P1141" i="1"/>
  <c r="M1141" i="1"/>
  <c r="AH1140" i="1"/>
  <c r="AE1140" i="1"/>
  <c r="AD1140" i="1"/>
  <c r="AC1140" i="1"/>
  <c r="AB1140" i="1"/>
  <c r="P1140" i="1"/>
  <c r="N1140" i="1" s="1"/>
  <c r="AH1139" i="1"/>
  <c r="AE1139" i="1"/>
  <c r="AD1139" i="1"/>
  <c r="AC1139" i="1"/>
  <c r="AB1139" i="1"/>
  <c r="P1139" i="1"/>
  <c r="N1139" i="1" s="1"/>
  <c r="AH1138" i="1"/>
  <c r="AE1138" i="1"/>
  <c r="AD1138" i="1"/>
  <c r="AC1138" i="1"/>
  <c r="AB1138" i="1"/>
  <c r="P1138" i="1"/>
  <c r="N1138" i="1" s="1"/>
  <c r="AH1137" i="1"/>
  <c r="AE1137" i="1"/>
  <c r="AD1137" i="1"/>
  <c r="AC1137" i="1"/>
  <c r="AB1137" i="1"/>
  <c r="P1137" i="1"/>
  <c r="N1137" i="1" s="1"/>
  <c r="AH1136" i="1"/>
  <c r="AE1136" i="1"/>
  <c r="AD1136" i="1"/>
  <c r="AC1136" i="1"/>
  <c r="AB1136" i="1"/>
  <c r="P1136" i="1"/>
  <c r="N1136" i="1" s="1"/>
  <c r="AH1135" i="1"/>
  <c r="AE1135" i="1"/>
  <c r="AD1135" i="1"/>
  <c r="AC1135" i="1"/>
  <c r="AB1135" i="1"/>
  <c r="P1135" i="1"/>
  <c r="N1135" i="1" s="1"/>
  <c r="AH1134" i="1"/>
  <c r="AE1134" i="1"/>
  <c r="AD1134" i="1"/>
  <c r="AC1134" i="1"/>
  <c r="AB1134" i="1"/>
  <c r="P1134" i="1"/>
  <c r="N1134" i="1" s="1"/>
  <c r="AH1133" i="1"/>
  <c r="AE1133" i="1"/>
  <c r="AD1133" i="1"/>
  <c r="AC1133" i="1"/>
  <c r="AB1133" i="1"/>
  <c r="P1133" i="1"/>
  <c r="N1133" i="1" s="1"/>
  <c r="AH1132" i="1"/>
  <c r="AE1132" i="1"/>
  <c r="AD1132" i="1"/>
  <c r="AC1132" i="1"/>
  <c r="AB1132" i="1"/>
  <c r="P1132" i="1"/>
  <c r="N1132" i="1" s="1"/>
  <c r="AH1131" i="1"/>
  <c r="AE1131" i="1"/>
  <c r="AD1131" i="1"/>
  <c r="AC1131" i="1"/>
  <c r="AB1131" i="1"/>
  <c r="P1131" i="1"/>
  <c r="N1131" i="1" s="1"/>
  <c r="AH1130" i="1"/>
  <c r="AE1130" i="1"/>
  <c r="AD1130" i="1"/>
  <c r="AC1130" i="1"/>
  <c r="AB1130" i="1"/>
  <c r="P1130" i="1"/>
  <c r="N1130" i="1" s="1"/>
  <c r="AH1129" i="1"/>
  <c r="AE1129" i="1"/>
  <c r="AD1129" i="1"/>
  <c r="AC1129" i="1"/>
  <c r="AB1129" i="1"/>
  <c r="P1129" i="1"/>
  <c r="N1129" i="1" s="1"/>
  <c r="AH1128" i="1"/>
  <c r="AE1128" i="1"/>
  <c r="AD1128" i="1"/>
  <c r="AC1128" i="1"/>
  <c r="AB1128" i="1"/>
  <c r="P1128" i="1"/>
  <c r="N1128" i="1" s="1"/>
  <c r="AH1127" i="1"/>
  <c r="AE1127" i="1"/>
  <c r="AD1127" i="1"/>
  <c r="AC1127" i="1"/>
  <c r="AB1127" i="1"/>
  <c r="P1127" i="1"/>
  <c r="N1127" i="1" s="1"/>
  <c r="AH1126" i="1"/>
  <c r="AE1126" i="1"/>
  <c r="AD1126" i="1"/>
  <c r="AC1126" i="1"/>
  <c r="AB1126" i="1"/>
  <c r="P1126" i="1"/>
  <c r="N1126" i="1" s="1"/>
  <c r="AH1125" i="1"/>
  <c r="AE1125" i="1"/>
  <c r="AD1125" i="1"/>
  <c r="AC1125" i="1"/>
  <c r="AB1125" i="1"/>
  <c r="P1125" i="1"/>
  <c r="N1125" i="1" s="1"/>
  <c r="AH1124" i="1"/>
  <c r="AE1124" i="1"/>
  <c r="AD1124" i="1"/>
  <c r="AC1124" i="1"/>
  <c r="AB1124" i="1"/>
  <c r="P1124" i="1"/>
  <c r="N1124" i="1" s="1"/>
  <c r="AH1123" i="1"/>
  <c r="AE1123" i="1"/>
  <c r="AD1123" i="1"/>
  <c r="AC1123" i="1"/>
  <c r="AB1123" i="1"/>
  <c r="P1123" i="1"/>
  <c r="N1123" i="1" s="1"/>
  <c r="AH1122" i="1"/>
  <c r="AE1122" i="1"/>
  <c r="AD1122" i="1"/>
  <c r="AC1122" i="1"/>
  <c r="AB1122" i="1"/>
  <c r="P1122" i="1"/>
  <c r="N1122" i="1" s="1"/>
  <c r="AH1121" i="1"/>
  <c r="AE1121" i="1"/>
  <c r="AD1121" i="1"/>
  <c r="AC1121" i="1"/>
  <c r="AB1121" i="1"/>
  <c r="P1121" i="1"/>
  <c r="N1121" i="1" s="1"/>
  <c r="AH1120" i="1"/>
  <c r="AE1120" i="1"/>
  <c r="AD1120" i="1"/>
  <c r="AC1120" i="1"/>
  <c r="AB1120" i="1"/>
  <c r="P1120" i="1"/>
  <c r="N1120" i="1" s="1"/>
  <c r="AH1119" i="1"/>
  <c r="AE1119" i="1"/>
  <c r="AD1119" i="1"/>
  <c r="AC1119" i="1"/>
  <c r="AB1119" i="1"/>
  <c r="P1119" i="1"/>
  <c r="N1119" i="1" s="1"/>
  <c r="AH1118" i="1"/>
  <c r="AE1118" i="1"/>
  <c r="AD1118" i="1"/>
  <c r="AC1118" i="1"/>
  <c r="AB1118" i="1"/>
  <c r="P1118" i="1"/>
  <c r="N1118" i="1" s="1"/>
  <c r="AH1117" i="1"/>
  <c r="AE1117" i="1"/>
  <c r="AD1117" i="1"/>
  <c r="AC1117" i="1"/>
  <c r="AB1117" i="1"/>
  <c r="P1117" i="1"/>
  <c r="N1117" i="1" s="1"/>
  <c r="AH1116" i="1"/>
  <c r="AE1116" i="1"/>
  <c r="AD1116" i="1"/>
  <c r="AC1116" i="1"/>
  <c r="AB1116" i="1"/>
  <c r="P1116" i="1"/>
  <c r="N1116" i="1" s="1"/>
  <c r="AH1115" i="1"/>
  <c r="AE1115" i="1"/>
  <c r="AD1115" i="1"/>
  <c r="AC1115" i="1"/>
  <c r="AB1115" i="1"/>
  <c r="P1115" i="1"/>
  <c r="N1115" i="1" s="1"/>
  <c r="AH1114" i="1"/>
  <c r="AE1114" i="1"/>
  <c r="AD1114" i="1"/>
  <c r="AC1114" i="1"/>
  <c r="AB1114" i="1"/>
  <c r="P1114" i="1"/>
  <c r="N1114" i="1" s="1"/>
  <c r="AH1113" i="1"/>
  <c r="AE1113" i="1"/>
  <c r="AD1113" i="1"/>
  <c r="AC1113" i="1"/>
  <c r="AB1113" i="1"/>
  <c r="P1113" i="1"/>
  <c r="N1113" i="1" s="1"/>
  <c r="AH1112" i="1"/>
  <c r="AE1112" i="1"/>
  <c r="AD1112" i="1"/>
  <c r="AC1112" i="1"/>
  <c r="AB1112" i="1"/>
  <c r="P1112" i="1"/>
  <c r="N1112" i="1" s="1"/>
  <c r="AH1111" i="1"/>
  <c r="AE1111" i="1"/>
  <c r="AD1111" i="1"/>
  <c r="AC1111" i="1"/>
  <c r="AB1111" i="1"/>
  <c r="P1111" i="1"/>
  <c r="N1111" i="1" s="1"/>
  <c r="AH1110" i="1"/>
  <c r="AE1110" i="1"/>
  <c r="AD1110" i="1"/>
  <c r="AC1110" i="1"/>
  <c r="AB1110" i="1"/>
  <c r="P1110" i="1"/>
  <c r="N1110" i="1" s="1"/>
  <c r="AH1109" i="1"/>
  <c r="AE1109" i="1"/>
  <c r="AD1109" i="1"/>
  <c r="AC1109" i="1"/>
  <c r="AB1109" i="1"/>
  <c r="P1109" i="1"/>
  <c r="N1109" i="1" s="1"/>
  <c r="AH1108" i="1"/>
  <c r="AE1108" i="1"/>
  <c r="AD1108" i="1"/>
  <c r="AC1108" i="1"/>
  <c r="AB1108" i="1"/>
  <c r="P1108" i="1"/>
  <c r="N1108" i="1" s="1"/>
  <c r="AH1107" i="1"/>
  <c r="AE1107" i="1"/>
  <c r="AD1107" i="1"/>
  <c r="AC1107" i="1"/>
  <c r="AB1107" i="1"/>
  <c r="P1107" i="1"/>
  <c r="N1107" i="1" s="1"/>
  <c r="AH1106" i="1"/>
  <c r="AE1106" i="1"/>
  <c r="AD1106" i="1"/>
  <c r="AC1106" i="1"/>
  <c r="AB1106" i="1"/>
  <c r="P1106" i="1"/>
  <c r="N1106" i="1" s="1"/>
  <c r="AH1105" i="1"/>
  <c r="AE1105" i="1"/>
  <c r="AD1105" i="1"/>
  <c r="AC1105" i="1"/>
  <c r="AB1105" i="1"/>
  <c r="P1105" i="1"/>
  <c r="N1105" i="1" s="1"/>
  <c r="AH1104" i="1"/>
  <c r="AE1104" i="1"/>
  <c r="AD1104" i="1"/>
  <c r="AC1104" i="1"/>
  <c r="AB1104" i="1"/>
  <c r="P1104" i="1"/>
  <c r="N1104" i="1" s="1"/>
  <c r="AH1103" i="1"/>
  <c r="AE1103" i="1"/>
  <c r="AD1103" i="1"/>
  <c r="AC1103" i="1"/>
  <c r="AB1103" i="1"/>
  <c r="P1103" i="1"/>
  <c r="N1103" i="1" s="1"/>
  <c r="AH1102" i="1"/>
  <c r="AE1102" i="1"/>
  <c r="AD1102" i="1"/>
  <c r="AC1102" i="1"/>
  <c r="AB1102" i="1"/>
  <c r="P1102" i="1"/>
  <c r="N1102" i="1" s="1"/>
  <c r="AH1101" i="1"/>
  <c r="AE1101" i="1"/>
  <c r="AD1101" i="1"/>
  <c r="AC1101" i="1"/>
  <c r="AB1101" i="1"/>
  <c r="P1101" i="1"/>
  <c r="N1101" i="1" s="1"/>
  <c r="AH1100" i="1"/>
  <c r="AE1100" i="1"/>
  <c r="AD1100" i="1"/>
  <c r="AC1100" i="1"/>
  <c r="AB1100" i="1"/>
  <c r="P1100" i="1"/>
  <c r="N1100" i="1" s="1"/>
  <c r="AH1099" i="1"/>
  <c r="AE1099" i="1"/>
  <c r="AD1099" i="1"/>
  <c r="AC1099" i="1"/>
  <c r="AB1099" i="1"/>
  <c r="P1099" i="1"/>
  <c r="N1099" i="1" s="1"/>
  <c r="AH1098" i="1"/>
  <c r="AE1098" i="1"/>
  <c r="AD1098" i="1"/>
  <c r="AC1098" i="1"/>
  <c r="AB1098" i="1"/>
  <c r="P1098" i="1"/>
  <c r="N1098" i="1" s="1"/>
  <c r="AH1097" i="1"/>
  <c r="AE1097" i="1"/>
  <c r="AD1097" i="1"/>
  <c r="AC1097" i="1"/>
  <c r="AB1097" i="1"/>
  <c r="P1097" i="1"/>
  <c r="N1097" i="1" s="1"/>
  <c r="AH1096" i="1"/>
  <c r="AE1096" i="1"/>
  <c r="AD1096" i="1"/>
  <c r="AC1096" i="1"/>
  <c r="AB1096" i="1"/>
  <c r="P1096" i="1"/>
  <c r="N1096" i="1" s="1"/>
  <c r="AH1095" i="1"/>
  <c r="AE1095" i="1"/>
  <c r="AD1095" i="1"/>
  <c r="AC1095" i="1"/>
  <c r="AB1095" i="1"/>
  <c r="P1095" i="1"/>
  <c r="N1095" i="1" s="1"/>
  <c r="AH1094" i="1"/>
  <c r="AE1094" i="1"/>
  <c r="AD1094" i="1"/>
  <c r="AC1094" i="1"/>
  <c r="AB1094" i="1"/>
  <c r="P1094" i="1"/>
  <c r="N1094" i="1" s="1"/>
  <c r="AH1093" i="1"/>
  <c r="AE1093" i="1"/>
  <c r="AD1093" i="1"/>
  <c r="AC1093" i="1"/>
  <c r="AB1093" i="1"/>
  <c r="P1093" i="1"/>
  <c r="N1093" i="1" s="1"/>
  <c r="AH1092" i="1"/>
  <c r="U1092" i="1"/>
  <c r="L1092" i="1"/>
  <c r="K1092" i="1"/>
  <c r="AH1091" i="1"/>
  <c r="U1091" i="1"/>
  <c r="L1091" i="1"/>
  <c r="K1091" i="1"/>
  <c r="AH1090" i="1"/>
  <c r="U1090" i="1"/>
  <c r="L1090" i="1"/>
  <c r="K1090" i="1"/>
  <c r="AH1089" i="1"/>
  <c r="U1089" i="1"/>
  <c r="L1089" i="1"/>
  <c r="K1089" i="1"/>
  <c r="AH1088" i="1"/>
  <c r="U1088" i="1"/>
  <c r="L1088" i="1"/>
  <c r="K1088" i="1"/>
  <c r="AH1087" i="1"/>
  <c r="U1087" i="1"/>
  <c r="L1087" i="1"/>
  <c r="K1087" i="1"/>
  <c r="AH1086" i="1"/>
  <c r="U1086" i="1"/>
  <c r="L1086" i="1"/>
  <c r="K1086" i="1"/>
  <c r="AH1085" i="1"/>
  <c r="U1085" i="1"/>
  <c r="L1085" i="1"/>
  <c r="K1085" i="1"/>
  <c r="AH1084" i="1"/>
  <c r="U1084" i="1"/>
  <c r="L1084" i="1"/>
  <c r="K1084" i="1"/>
  <c r="AH1083" i="1"/>
  <c r="U1083" i="1"/>
  <c r="L1083" i="1"/>
  <c r="K1083" i="1"/>
  <c r="AH1082" i="1"/>
  <c r="U1082" i="1"/>
  <c r="L1082" i="1"/>
  <c r="K1082" i="1"/>
  <c r="AH1081" i="1"/>
  <c r="U1081" i="1"/>
  <c r="L1081" i="1"/>
  <c r="K1081" i="1"/>
  <c r="AH1080" i="1"/>
  <c r="U1080" i="1"/>
  <c r="L1080" i="1"/>
  <c r="K1080" i="1"/>
  <c r="AH1079" i="1"/>
  <c r="U1079" i="1"/>
  <c r="L1079" i="1"/>
  <c r="K1079" i="1"/>
  <c r="AH1078" i="1"/>
  <c r="U1078" i="1"/>
  <c r="L1078" i="1"/>
  <c r="K1078" i="1"/>
  <c r="AH1077" i="1"/>
  <c r="U1077" i="1"/>
  <c r="L1077" i="1"/>
  <c r="K1077" i="1"/>
  <c r="AH1076" i="1"/>
  <c r="U1076" i="1"/>
  <c r="L1076" i="1"/>
  <c r="K1076" i="1"/>
  <c r="AH1075" i="1"/>
  <c r="U1075" i="1"/>
  <c r="L1075" i="1"/>
  <c r="K1075" i="1"/>
  <c r="AH1074" i="1"/>
  <c r="U1074" i="1"/>
  <c r="L1074" i="1"/>
  <c r="K1074" i="1"/>
  <c r="AH1073" i="1"/>
  <c r="U1073" i="1"/>
  <c r="L1073" i="1"/>
  <c r="K1073" i="1"/>
  <c r="AH1072" i="1"/>
  <c r="U1072" i="1"/>
  <c r="L1072" i="1"/>
  <c r="K1072" i="1"/>
  <c r="AH1071" i="1"/>
  <c r="U1071" i="1"/>
  <c r="L1071" i="1"/>
  <c r="K1071" i="1"/>
  <c r="AH1070" i="1"/>
  <c r="U1070" i="1"/>
  <c r="L1070" i="1"/>
  <c r="K1070" i="1"/>
  <c r="AH1069" i="1"/>
  <c r="U1069" i="1"/>
  <c r="L1069" i="1"/>
  <c r="K1069" i="1"/>
  <c r="AH1068" i="1"/>
  <c r="U1068" i="1"/>
  <c r="L1068" i="1"/>
  <c r="K1068" i="1"/>
  <c r="AH1067" i="1"/>
  <c r="U1067" i="1"/>
  <c r="L1067" i="1"/>
  <c r="K1067" i="1"/>
  <c r="AH1066" i="1"/>
  <c r="U1066" i="1"/>
  <c r="L1066" i="1"/>
  <c r="K1066" i="1"/>
  <c r="AH1065" i="1"/>
  <c r="U1065" i="1"/>
  <c r="L1065" i="1"/>
  <c r="K1065" i="1"/>
  <c r="AH1064" i="1"/>
  <c r="U1064" i="1"/>
  <c r="L1064" i="1"/>
  <c r="K1064" i="1"/>
  <c r="AH1063" i="1"/>
  <c r="U1063" i="1"/>
  <c r="L1063" i="1"/>
  <c r="K1063" i="1"/>
  <c r="AH1062" i="1"/>
  <c r="U1062" i="1"/>
  <c r="L1062" i="1"/>
  <c r="K1062" i="1"/>
  <c r="AH1061" i="1"/>
  <c r="U1061" i="1"/>
  <c r="L1061" i="1"/>
  <c r="K1061" i="1"/>
  <c r="AH1060" i="1"/>
  <c r="U1060" i="1"/>
  <c r="L1060" i="1"/>
  <c r="K1060" i="1"/>
  <c r="AH1059" i="1"/>
  <c r="U1059" i="1"/>
  <c r="L1059" i="1"/>
  <c r="K1059" i="1"/>
  <c r="AH1058" i="1"/>
  <c r="U1058" i="1"/>
  <c r="L1058" i="1"/>
  <c r="K1058" i="1"/>
  <c r="AH1057" i="1"/>
  <c r="U1057" i="1"/>
  <c r="L1057" i="1"/>
  <c r="K1057" i="1"/>
  <c r="AH1056" i="1"/>
  <c r="U1056" i="1"/>
  <c r="L1056" i="1"/>
  <c r="K1056" i="1"/>
  <c r="AH1055" i="1"/>
  <c r="U1055" i="1"/>
  <c r="L1055" i="1"/>
  <c r="K1055" i="1"/>
  <c r="AH1054" i="1"/>
  <c r="U1054" i="1"/>
  <c r="L1054" i="1"/>
  <c r="K1054" i="1"/>
  <c r="AH1053" i="1"/>
  <c r="U1053" i="1"/>
  <c r="L1053" i="1"/>
  <c r="K1053" i="1"/>
  <c r="AH1052" i="1"/>
  <c r="U1052" i="1"/>
  <c r="L1052" i="1"/>
  <c r="K1052" i="1"/>
  <c r="AH1051" i="1"/>
  <c r="U1051" i="1"/>
  <c r="L1051" i="1"/>
  <c r="K1051" i="1"/>
  <c r="AH1050" i="1"/>
  <c r="U1050" i="1"/>
  <c r="L1050" i="1"/>
  <c r="K1050" i="1"/>
  <c r="AH1049" i="1"/>
  <c r="U1049" i="1"/>
  <c r="L1049" i="1"/>
  <c r="K1049" i="1"/>
  <c r="AH1048" i="1"/>
  <c r="U1048" i="1"/>
  <c r="L1048" i="1"/>
  <c r="K1048" i="1"/>
  <c r="AH1047" i="1"/>
  <c r="U1047" i="1"/>
  <c r="L1047" i="1"/>
  <c r="K1047" i="1"/>
  <c r="AH1046" i="1"/>
  <c r="U1046" i="1"/>
  <c r="L1046" i="1"/>
  <c r="K1046" i="1"/>
  <c r="AH1045" i="1"/>
  <c r="U1045" i="1"/>
  <c r="L1045" i="1"/>
  <c r="K1045" i="1"/>
  <c r="AH1044" i="1"/>
  <c r="U1044" i="1"/>
  <c r="L1044" i="1"/>
  <c r="K1044" i="1"/>
  <c r="AH1043" i="1"/>
  <c r="U1043" i="1"/>
  <c r="L1043" i="1"/>
  <c r="K1043" i="1"/>
  <c r="AH1042" i="1"/>
  <c r="U1042" i="1"/>
  <c r="L1042" i="1"/>
  <c r="K1042" i="1"/>
  <c r="AH1041" i="1"/>
  <c r="U1041" i="1"/>
  <c r="L1041" i="1"/>
  <c r="K1041" i="1"/>
  <c r="AH1040" i="1"/>
  <c r="U1040" i="1"/>
  <c r="L1040" i="1"/>
  <c r="K1040" i="1"/>
  <c r="AH1039" i="1"/>
  <c r="U1039" i="1"/>
  <c r="L1039" i="1"/>
  <c r="K1039" i="1"/>
  <c r="AH1038" i="1"/>
  <c r="U1038" i="1"/>
  <c r="L1038" i="1"/>
  <c r="K1038" i="1"/>
  <c r="AH1037" i="1"/>
  <c r="U1037" i="1"/>
  <c r="L1037" i="1"/>
  <c r="K1037" i="1"/>
  <c r="AH1036" i="1"/>
  <c r="U1036" i="1"/>
  <c r="L1036" i="1"/>
  <c r="K1036" i="1"/>
  <c r="AH1035" i="1"/>
  <c r="U1035" i="1"/>
  <c r="L1035" i="1"/>
  <c r="K1035" i="1"/>
  <c r="AH1034" i="1"/>
  <c r="U1034" i="1"/>
  <c r="L1034" i="1"/>
  <c r="K1034" i="1"/>
  <c r="AH1033" i="1"/>
  <c r="U1033" i="1"/>
  <c r="L1033" i="1"/>
  <c r="K1033" i="1"/>
  <c r="AH1032" i="1"/>
  <c r="U1032" i="1"/>
  <c r="L1032" i="1"/>
  <c r="K1032" i="1"/>
  <c r="AH1031" i="1"/>
  <c r="U1031" i="1"/>
  <c r="L1031" i="1"/>
  <c r="K1031" i="1"/>
  <c r="AH1030" i="1"/>
  <c r="U1030" i="1"/>
  <c r="L1030" i="1"/>
  <c r="K1030" i="1"/>
  <c r="AH1029" i="1"/>
  <c r="U1029" i="1"/>
  <c r="L1029" i="1"/>
  <c r="K1029" i="1"/>
  <c r="AH1028" i="1"/>
  <c r="U1028" i="1"/>
  <c r="L1028" i="1"/>
  <c r="K1028" i="1"/>
  <c r="AH1027" i="1"/>
  <c r="U1027" i="1"/>
  <c r="L1027" i="1"/>
  <c r="K1027" i="1"/>
  <c r="AH1026" i="1"/>
  <c r="U1026" i="1"/>
  <c r="L1026" i="1"/>
  <c r="K1026" i="1"/>
  <c r="AH1025" i="1"/>
  <c r="U1025" i="1"/>
  <c r="L1025" i="1"/>
  <c r="K1025" i="1"/>
  <c r="AH1024" i="1"/>
  <c r="U1024" i="1"/>
  <c r="L1024" i="1"/>
  <c r="K1024" i="1"/>
  <c r="AH1023" i="1"/>
  <c r="U1023" i="1"/>
  <c r="L1023" i="1"/>
  <c r="K1023" i="1"/>
  <c r="AH1022" i="1"/>
  <c r="U1022" i="1"/>
  <c r="L1022" i="1"/>
  <c r="K1022" i="1"/>
  <c r="AH1021" i="1"/>
  <c r="U1021" i="1"/>
  <c r="L1021" i="1"/>
  <c r="K1021" i="1"/>
  <c r="AH1020" i="1"/>
  <c r="U1020" i="1"/>
  <c r="L1020" i="1"/>
  <c r="K1020" i="1"/>
  <c r="AH1019" i="1"/>
  <c r="U1019" i="1"/>
  <c r="L1019" i="1"/>
  <c r="K1019" i="1"/>
  <c r="AH1018" i="1"/>
  <c r="U1018" i="1"/>
  <c r="L1018" i="1"/>
  <c r="K1018" i="1"/>
  <c r="AH1017" i="1"/>
  <c r="U1017" i="1"/>
  <c r="L1017" i="1"/>
  <c r="K1017" i="1"/>
  <c r="AH1016" i="1"/>
  <c r="U1016" i="1"/>
  <c r="L1016" i="1"/>
  <c r="K1016" i="1"/>
  <c r="AH1015" i="1"/>
  <c r="U1015" i="1"/>
  <c r="L1015" i="1"/>
  <c r="K1015" i="1"/>
  <c r="AH1014" i="1"/>
  <c r="U1014" i="1"/>
  <c r="L1014" i="1"/>
  <c r="K1014" i="1"/>
  <c r="AH1013" i="1"/>
  <c r="U1013" i="1"/>
  <c r="L1013" i="1"/>
  <c r="K1013" i="1"/>
  <c r="AH1012" i="1"/>
  <c r="O1012" i="1"/>
  <c r="Q1012" i="1" s="1"/>
  <c r="AH1011" i="1"/>
  <c r="AE1011" i="1"/>
  <c r="AD1011" i="1"/>
  <c r="AC1011" i="1"/>
  <c r="AB1011" i="1"/>
  <c r="P1011" i="1"/>
  <c r="AH1010" i="1"/>
  <c r="AE1010" i="1"/>
  <c r="AD1010" i="1"/>
  <c r="AC1010" i="1"/>
  <c r="AB1010" i="1"/>
  <c r="P1010" i="1"/>
  <c r="AH1009" i="1"/>
  <c r="AE1009" i="1"/>
  <c r="AD1009" i="1"/>
  <c r="AC1009" i="1"/>
  <c r="AB1009" i="1"/>
  <c r="P1009" i="1"/>
  <c r="AH1008" i="1"/>
  <c r="AE1008" i="1"/>
  <c r="AD1008" i="1"/>
  <c r="AC1008" i="1"/>
  <c r="AB1008" i="1"/>
  <c r="P1008" i="1"/>
  <c r="AH1007" i="1"/>
  <c r="AE1007" i="1"/>
  <c r="AD1007" i="1"/>
  <c r="AC1007" i="1"/>
  <c r="AB1007" i="1"/>
  <c r="P1007" i="1"/>
  <c r="AH1006" i="1"/>
  <c r="AE1006" i="1"/>
  <c r="AD1006" i="1"/>
  <c r="AC1006" i="1"/>
  <c r="AB1006" i="1"/>
  <c r="P1006" i="1"/>
  <c r="AH1005" i="1"/>
  <c r="O1005" i="1"/>
  <c r="Q1005" i="1" s="1"/>
  <c r="AH1004" i="1"/>
  <c r="AE1004" i="1"/>
  <c r="AD1004" i="1"/>
  <c r="AC1004" i="1"/>
  <c r="AB1004" i="1"/>
  <c r="P1004" i="1"/>
  <c r="AH1003" i="1"/>
  <c r="AE1003" i="1"/>
  <c r="AD1003" i="1"/>
  <c r="AC1003" i="1"/>
  <c r="AB1003" i="1"/>
  <c r="P1003" i="1"/>
  <c r="AH1002" i="1"/>
  <c r="AE1002" i="1"/>
  <c r="AD1002" i="1"/>
  <c r="AC1002" i="1"/>
  <c r="AB1002" i="1"/>
  <c r="P1002" i="1"/>
  <c r="AH1001" i="1"/>
  <c r="AE1001" i="1"/>
  <c r="AD1001" i="1"/>
  <c r="AC1001" i="1"/>
  <c r="AB1001" i="1"/>
  <c r="P1001" i="1"/>
  <c r="AH1000" i="1"/>
  <c r="AE1000" i="1"/>
  <c r="AD1000" i="1"/>
  <c r="AC1000" i="1"/>
  <c r="AB1000" i="1"/>
  <c r="P1000" i="1"/>
  <c r="AH999" i="1"/>
  <c r="O999" i="1"/>
  <c r="Q999" i="1" s="1"/>
  <c r="AH998" i="1"/>
  <c r="AE998" i="1"/>
  <c r="AD998" i="1"/>
  <c r="AC998" i="1"/>
  <c r="AB998" i="1"/>
  <c r="P998" i="1"/>
  <c r="AH997" i="1"/>
  <c r="AE997" i="1"/>
  <c r="AD997" i="1"/>
  <c r="AC997" i="1"/>
  <c r="AB997" i="1"/>
  <c r="P997" i="1"/>
  <c r="AH996" i="1"/>
  <c r="AE996" i="1"/>
  <c r="AD996" i="1"/>
  <c r="AC996" i="1"/>
  <c r="AB996" i="1"/>
  <c r="P996" i="1"/>
  <c r="AH995" i="1"/>
  <c r="AE995" i="1"/>
  <c r="AD995" i="1"/>
  <c r="AC995" i="1"/>
  <c r="AB995" i="1"/>
  <c r="P995" i="1"/>
  <c r="AH994" i="1"/>
  <c r="AE994" i="1"/>
  <c r="AD994" i="1"/>
  <c r="AC994" i="1"/>
  <c r="AB994" i="1"/>
  <c r="P994" i="1"/>
  <c r="AH993" i="1"/>
  <c r="O993" i="1"/>
  <c r="Q993" i="1" s="1"/>
  <c r="AH992" i="1"/>
  <c r="O992" i="1"/>
  <c r="Q992" i="1" s="1"/>
  <c r="AH991" i="1"/>
  <c r="O991" i="1"/>
  <c r="Q991" i="1" s="1"/>
  <c r="AH990" i="1"/>
  <c r="AE990" i="1"/>
  <c r="AD990" i="1"/>
  <c r="AC990" i="1"/>
  <c r="AB990" i="1"/>
  <c r="P990" i="1"/>
  <c r="AH989" i="1"/>
  <c r="AE989" i="1"/>
  <c r="AD989" i="1"/>
  <c r="AC989" i="1"/>
  <c r="AB989" i="1"/>
  <c r="P989" i="1"/>
  <c r="AH988" i="1"/>
  <c r="AE988" i="1"/>
  <c r="AD988" i="1"/>
  <c r="AC988" i="1"/>
  <c r="AB988" i="1"/>
  <c r="P988" i="1"/>
  <c r="AH987" i="1"/>
  <c r="AE987" i="1"/>
  <c r="AD987" i="1"/>
  <c r="AC987" i="1"/>
  <c r="AB987" i="1"/>
  <c r="P987" i="1"/>
  <c r="AH986" i="1"/>
  <c r="AE986" i="1"/>
  <c r="AD986" i="1"/>
  <c r="AC986" i="1"/>
  <c r="AB986" i="1"/>
  <c r="P986" i="1"/>
  <c r="AH985" i="1"/>
  <c r="AE985" i="1"/>
  <c r="AD985" i="1"/>
  <c r="AC985" i="1"/>
  <c r="AB985" i="1"/>
  <c r="P985" i="1"/>
  <c r="AH984" i="1"/>
  <c r="AE984" i="1"/>
  <c r="AD984" i="1"/>
  <c r="AC984" i="1"/>
  <c r="AB984" i="1"/>
  <c r="P984" i="1"/>
  <c r="AH983" i="1"/>
  <c r="AE983" i="1"/>
  <c r="AD983" i="1"/>
  <c r="AC983" i="1"/>
  <c r="AB983" i="1"/>
  <c r="P983" i="1"/>
  <c r="AH982" i="1"/>
  <c r="AE982" i="1"/>
  <c r="AD982" i="1"/>
  <c r="AC982" i="1"/>
  <c r="AB982" i="1"/>
  <c r="P982" i="1"/>
  <c r="AH981" i="1"/>
  <c r="AE981" i="1"/>
  <c r="AD981" i="1"/>
  <c r="AC981" i="1"/>
  <c r="AB981" i="1"/>
  <c r="P981" i="1"/>
  <c r="AH980" i="1"/>
  <c r="O980" i="1"/>
  <c r="Q980" i="1" s="1"/>
  <c r="AH979" i="1"/>
  <c r="AE979" i="1"/>
  <c r="AD979" i="1"/>
  <c r="AC979" i="1"/>
  <c r="AB979" i="1"/>
  <c r="P979" i="1"/>
  <c r="AH978" i="1"/>
  <c r="AE978" i="1"/>
  <c r="AD978" i="1"/>
  <c r="AC978" i="1"/>
  <c r="AB978" i="1"/>
  <c r="P978" i="1"/>
  <c r="AH977" i="1"/>
  <c r="AE977" i="1"/>
  <c r="AD977" i="1"/>
  <c r="AC977" i="1"/>
  <c r="AB977" i="1"/>
  <c r="P977" i="1"/>
  <c r="AH976" i="1"/>
  <c r="AE976" i="1"/>
  <c r="AD976" i="1"/>
  <c r="AC976" i="1"/>
  <c r="AB976" i="1"/>
  <c r="P976" i="1"/>
  <c r="AH975" i="1"/>
  <c r="AE975" i="1"/>
  <c r="AD975" i="1"/>
  <c r="AC975" i="1"/>
  <c r="AB975" i="1"/>
  <c r="P975" i="1"/>
  <c r="AH974" i="1"/>
  <c r="O974" i="1"/>
  <c r="Q974" i="1" s="1"/>
  <c r="AH973" i="1"/>
  <c r="AE973" i="1"/>
  <c r="AD973" i="1"/>
  <c r="AC973" i="1"/>
  <c r="AB973" i="1"/>
  <c r="P973" i="1"/>
  <c r="AH972" i="1"/>
  <c r="AE972" i="1"/>
  <c r="AD972" i="1"/>
  <c r="AC972" i="1"/>
  <c r="AB972" i="1"/>
  <c r="R972" i="1"/>
  <c r="P972" i="1"/>
  <c r="M972" i="1"/>
  <c r="G972" i="1"/>
  <c r="AH971" i="1"/>
  <c r="AE971" i="1"/>
  <c r="AD971" i="1"/>
  <c r="AC971" i="1"/>
  <c r="AB971" i="1"/>
  <c r="R971" i="1"/>
  <c r="P971" i="1"/>
  <c r="M971" i="1"/>
  <c r="G971" i="1"/>
  <c r="AH970" i="1"/>
  <c r="AE970" i="1"/>
  <c r="AD970" i="1"/>
  <c r="AC970" i="1"/>
  <c r="AB970" i="1"/>
  <c r="R970" i="1"/>
  <c r="P970" i="1"/>
  <c r="M970" i="1"/>
  <c r="G970" i="1"/>
  <c r="AH969" i="1"/>
  <c r="AE969" i="1"/>
  <c r="AD969" i="1"/>
  <c r="AC969" i="1"/>
  <c r="AB969" i="1"/>
  <c r="R969" i="1"/>
  <c r="P969" i="1"/>
  <c r="M969" i="1"/>
  <c r="G969" i="1"/>
  <c r="AH968" i="1"/>
  <c r="AE968" i="1"/>
  <c r="AD968" i="1"/>
  <c r="AC968" i="1"/>
  <c r="AB968" i="1"/>
  <c r="R968" i="1"/>
  <c r="P968" i="1"/>
  <c r="M968" i="1"/>
  <c r="G968" i="1"/>
  <c r="AH967" i="1"/>
  <c r="AE967" i="1"/>
  <c r="AD967" i="1"/>
  <c r="AC967" i="1"/>
  <c r="AB967" i="1"/>
  <c r="R967" i="1"/>
  <c r="P967" i="1"/>
  <c r="M967" i="1"/>
  <c r="G967" i="1"/>
  <c r="AH966" i="1"/>
  <c r="AE966" i="1"/>
  <c r="AD966" i="1"/>
  <c r="AC966" i="1"/>
  <c r="AB966" i="1"/>
  <c r="R966" i="1"/>
  <c r="P966" i="1"/>
  <c r="M966" i="1"/>
  <c r="G966" i="1"/>
  <c r="AH965" i="1"/>
  <c r="AE965" i="1"/>
  <c r="AD965" i="1"/>
  <c r="AC965" i="1"/>
  <c r="AB965" i="1"/>
  <c r="R965" i="1"/>
  <c r="P965" i="1"/>
  <c r="M965" i="1"/>
  <c r="G965" i="1"/>
  <c r="AH964" i="1"/>
  <c r="AE964" i="1"/>
  <c r="AD964" i="1"/>
  <c r="AC964" i="1"/>
  <c r="AB964" i="1"/>
  <c r="R964" i="1"/>
  <c r="P964" i="1"/>
  <c r="M964" i="1"/>
  <c r="G964" i="1"/>
  <c r="AH963" i="1"/>
  <c r="AE963" i="1"/>
  <c r="AD963" i="1"/>
  <c r="AC963" i="1"/>
  <c r="AB963" i="1"/>
  <c r="R963" i="1"/>
  <c r="P963" i="1"/>
  <c r="M963" i="1"/>
  <c r="G963" i="1"/>
  <c r="AH962" i="1"/>
  <c r="AE962" i="1"/>
  <c r="AD962" i="1"/>
  <c r="AC962" i="1"/>
  <c r="AB962" i="1"/>
  <c r="R962" i="1"/>
  <c r="P962" i="1"/>
  <c r="M962" i="1"/>
  <c r="G962" i="1"/>
  <c r="AH961" i="1"/>
  <c r="AE961" i="1"/>
  <c r="AD961" i="1"/>
  <c r="AC961" i="1"/>
  <c r="AB961" i="1"/>
  <c r="R961" i="1"/>
  <c r="P961" i="1"/>
  <c r="M961" i="1"/>
  <c r="G961" i="1"/>
  <c r="AH960" i="1"/>
  <c r="AE960" i="1"/>
  <c r="AD960" i="1"/>
  <c r="AC960" i="1"/>
  <c r="AB960" i="1"/>
  <c r="R960" i="1"/>
  <c r="P960" i="1"/>
  <c r="M960" i="1"/>
  <c r="G960" i="1"/>
  <c r="AH959" i="1"/>
  <c r="AE959" i="1"/>
  <c r="AD959" i="1"/>
  <c r="AC959" i="1"/>
  <c r="AB959" i="1"/>
  <c r="R959" i="1"/>
  <c r="P959" i="1"/>
  <c r="M959" i="1"/>
  <c r="G959" i="1"/>
  <c r="AH958" i="1"/>
  <c r="AE958" i="1"/>
  <c r="AD958" i="1"/>
  <c r="AC958" i="1"/>
  <c r="AB958" i="1"/>
  <c r="R958" i="1"/>
  <c r="P958" i="1"/>
  <c r="M958" i="1"/>
  <c r="G958" i="1"/>
  <c r="AH957" i="1"/>
  <c r="AE957" i="1"/>
  <c r="AD957" i="1"/>
  <c r="AC957" i="1"/>
  <c r="AB957" i="1"/>
  <c r="R957" i="1"/>
  <c r="P957" i="1"/>
  <c r="M957" i="1"/>
  <c r="G957" i="1"/>
  <c r="AH956" i="1"/>
  <c r="AE956" i="1"/>
  <c r="AD956" i="1"/>
  <c r="AC956" i="1"/>
  <c r="AB956" i="1"/>
  <c r="R956" i="1"/>
  <c r="P956" i="1"/>
  <c r="M956" i="1"/>
  <c r="G956" i="1"/>
  <c r="AH955" i="1"/>
  <c r="AE955" i="1"/>
  <c r="AD955" i="1"/>
  <c r="AC955" i="1"/>
  <c r="AB955" i="1"/>
  <c r="R955" i="1"/>
  <c r="P955" i="1"/>
  <c r="M955" i="1"/>
  <c r="G955" i="1"/>
  <c r="AH954" i="1"/>
  <c r="AE954" i="1"/>
  <c r="AD954" i="1"/>
  <c r="AC954" i="1"/>
  <c r="AB954" i="1"/>
  <c r="R954" i="1"/>
  <c r="P954" i="1"/>
  <c r="M954" i="1"/>
  <c r="G954" i="1"/>
  <c r="AH953" i="1"/>
  <c r="AE953" i="1"/>
  <c r="AD953" i="1"/>
  <c r="AC953" i="1"/>
  <c r="AB953" i="1"/>
  <c r="R953" i="1"/>
  <c r="P953" i="1"/>
  <c r="M953" i="1"/>
  <c r="G953" i="1"/>
  <c r="AH952" i="1"/>
  <c r="AE952" i="1"/>
  <c r="AD952" i="1"/>
  <c r="AC952" i="1"/>
  <c r="AB952" i="1"/>
  <c r="R952" i="1"/>
  <c r="P952" i="1"/>
  <c r="M952" i="1"/>
  <c r="G952" i="1"/>
  <c r="AH951" i="1"/>
  <c r="AE951" i="1"/>
  <c r="AD951" i="1"/>
  <c r="AC951" i="1"/>
  <c r="AB951" i="1"/>
  <c r="R951" i="1"/>
  <c r="P951" i="1"/>
  <c r="M951" i="1"/>
  <c r="G951" i="1"/>
  <c r="AH950" i="1"/>
  <c r="AE950" i="1"/>
  <c r="AD950" i="1"/>
  <c r="AC950" i="1"/>
  <c r="AB950" i="1"/>
  <c r="R950" i="1"/>
  <c r="P950" i="1"/>
  <c r="M950" i="1"/>
  <c r="G950" i="1"/>
  <c r="AH949" i="1"/>
  <c r="AE949" i="1"/>
  <c r="AD949" i="1"/>
  <c r="AC949" i="1"/>
  <c r="AB949" i="1"/>
  <c r="R949" i="1"/>
  <c r="P949" i="1"/>
  <c r="M949" i="1"/>
  <c r="G949" i="1"/>
  <c r="AH948" i="1"/>
  <c r="AE948" i="1"/>
  <c r="AD948" i="1"/>
  <c r="AC948" i="1"/>
  <c r="AB948" i="1"/>
  <c r="R948" i="1"/>
  <c r="P948" i="1"/>
  <c r="M948" i="1"/>
  <c r="G948" i="1"/>
  <c r="AH947" i="1"/>
  <c r="AE947" i="1"/>
  <c r="AD947" i="1"/>
  <c r="AC947" i="1"/>
  <c r="AB947" i="1"/>
  <c r="R947" i="1"/>
  <c r="P947" i="1"/>
  <c r="M947" i="1"/>
  <c r="G947" i="1"/>
  <c r="AH946" i="1"/>
  <c r="AE946" i="1"/>
  <c r="AD946" i="1"/>
  <c r="AC946" i="1"/>
  <c r="AB946" i="1"/>
  <c r="R946" i="1"/>
  <c r="P946" i="1"/>
  <c r="M946" i="1"/>
  <c r="G946" i="1"/>
  <c r="AH945" i="1"/>
  <c r="AE945" i="1"/>
  <c r="AD945" i="1"/>
  <c r="AC945" i="1"/>
  <c r="AB945" i="1"/>
  <c r="R945" i="1"/>
  <c r="P945" i="1"/>
  <c r="M945" i="1"/>
  <c r="G945" i="1"/>
  <c r="AH944" i="1"/>
  <c r="AE944" i="1"/>
  <c r="AD944" i="1"/>
  <c r="AC944" i="1"/>
  <c r="AB944" i="1"/>
  <c r="R944" i="1"/>
  <c r="P944" i="1"/>
  <c r="M944" i="1"/>
  <c r="G944" i="1"/>
  <c r="AH943" i="1"/>
  <c r="AE943" i="1"/>
  <c r="AD943" i="1"/>
  <c r="AC943" i="1"/>
  <c r="AB943" i="1"/>
  <c r="R943" i="1"/>
  <c r="P943" i="1"/>
  <c r="M943" i="1"/>
  <c r="G943" i="1"/>
  <c r="AH942" i="1"/>
  <c r="AE942" i="1"/>
  <c r="AD942" i="1"/>
  <c r="AC942" i="1"/>
  <c r="AB942" i="1"/>
  <c r="R942" i="1"/>
  <c r="P942" i="1"/>
  <c r="M942" i="1"/>
  <c r="G942" i="1"/>
  <c r="AH941" i="1"/>
  <c r="AE941" i="1"/>
  <c r="AD941" i="1"/>
  <c r="AC941" i="1"/>
  <c r="AB941" i="1"/>
  <c r="R941" i="1"/>
  <c r="P941" i="1"/>
  <c r="M941" i="1"/>
  <c r="G941" i="1"/>
  <c r="AH940" i="1"/>
  <c r="AE940" i="1"/>
  <c r="AD940" i="1"/>
  <c r="AC940" i="1"/>
  <c r="AB940" i="1"/>
  <c r="R940" i="1"/>
  <c r="P940" i="1"/>
  <c r="M940" i="1"/>
  <c r="G940" i="1"/>
  <c r="AH939" i="1"/>
  <c r="AE939" i="1"/>
  <c r="AD939" i="1"/>
  <c r="AC939" i="1"/>
  <c r="AB939" i="1"/>
  <c r="P939" i="1"/>
  <c r="M939" i="1"/>
  <c r="AH938" i="1"/>
  <c r="AE938" i="1"/>
  <c r="AD938" i="1"/>
  <c r="AC938" i="1"/>
  <c r="AB938" i="1"/>
  <c r="P938" i="1"/>
  <c r="M938" i="1"/>
  <c r="AH937" i="1"/>
  <c r="AE937" i="1"/>
  <c r="AD937" i="1"/>
  <c r="AC937" i="1"/>
  <c r="AB937" i="1"/>
  <c r="P937" i="1"/>
  <c r="M937" i="1"/>
  <c r="AH936" i="1"/>
  <c r="AE936" i="1"/>
  <c r="AD936" i="1"/>
  <c r="AC936" i="1"/>
  <c r="AB936" i="1"/>
  <c r="P936" i="1"/>
  <c r="M936" i="1"/>
  <c r="AH935" i="1"/>
  <c r="AE935" i="1"/>
  <c r="AD935" i="1"/>
  <c r="AC935" i="1"/>
  <c r="AB935" i="1"/>
  <c r="P935" i="1"/>
  <c r="M935" i="1"/>
  <c r="AH934" i="1"/>
  <c r="AE934" i="1"/>
  <c r="AD934" i="1"/>
  <c r="AC934" i="1"/>
  <c r="AB934" i="1"/>
  <c r="P934" i="1"/>
  <c r="M934" i="1"/>
  <c r="AH933" i="1"/>
  <c r="AE933" i="1"/>
  <c r="AD933" i="1"/>
  <c r="AC933" i="1"/>
  <c r="AB933" i="1"/>
  <c r="P933" i="1"/>
  <c r="AH932" i="1"/>
  <c r="AE932" i="1"/>
  <c r="AD932" i="1"/>
  <c r="AC932" i="1"/>
  <c r="AB932" i="1"/>
  <c r="P932" i="1"/>
  <c r="AH931" i="1"/>
  <c r="AE931" i="1"/>
  <c r="AD931" i="1"/>
  <c r="AC931" i="1"/>
  <c r="AB931" i="1"/>
  <c r="P931" i="1"/>
  <c r="AH930" i="1"/>
  <c r="AE930" i="1"/>
  <c r="AD930" i="1"/>
  <c r="AC930" i="1"/>
  <c r="AB930" i="1"/>
  <c r="P930" i="1"/>
  <c r="AH929" i="1"/>
  <c r="AE929" i="1"/>
  <c r="AD929" i="1"/>
  <c r="AC929" i="1"/>
  <c r="AB929" i="1"/>
  <c r="P929" i="1"/>
  <c r="AH928" i="1"/>
  <c r="AE928" i="1"/>
  <c r="AD928" i="1"/>
  <c r="AC928" i="1"/>
  <c r="AB928" i="1"/>
  <c r="P928" i="1"/>
  <c r="AH927" i="1"/>
  <c r="AE927" i="1"/>
  <c r="AD927" i="1"/>
  <c r="AC927" i="1"/>
  <c r="AB927" i="1"/>
  <c r="P927" i="1"/>
  <c r="AH926" i="1"/>
  <c r="AE926" i="1"/>
  <c r="AD926" i="1"/>
  <c r="AC926" i="1"/>
  <c r="AB926" i="1"/>
  <c r="P926" i="1"/>
  <c r="AH925" i="1"/>
  <c r="AE925" i="1"/>
  <c r="AD925" i="1"/>
  <c r="AC925" i="1"/>
  <c r="AB925" i="1"/>
  <c r="P925" i="1"/>
  <c r="AH924" i="1"/>
  <c r="AE924" i="1"/>
  <c r="AD924" i="1"/>
  <c r="AC924" i="1"/>
  <c r="AB924" i="1"/>
  <c r="P924" i="1"/>
  <c r="AH923" i="1"/>
  <c r="AE923" i="1"/>
  <c r="AD923" i="1"/>
  <c r="AC923" i="1"/>
  <c r="AB923" i="1"/>
  <c r="P923" i="1"/>
  <c r="AH922" i="1"/>
  <c r="AE922" i="1"/>
  <c r="AD922" i="1"/>
  <c r="AC922" i="1"/>
  <c r="AB922" i="1"/>
  <c r="P922" i="1"/>
  <c r="AH921" i="1"/>
  <c r="AE921" i="1"/>
  <c r="AD921" i="1"/>
  <c r="AC921" i="1"/>
  <c r="AB921" i="1"/>
  <c r="P921" i="1"/>
  <c r="AH920" i="1"/>
  <c r="AE920" i="1"/>
  <c r="AD920" i="1"/>
  <c r="AC920" i="1"/>
  <c r="AB920" i="1"/>
  <c r="P920" i="1"/>
  <c r="AH919" i="1"/>
  <c r="AE919" i="1"/>
  <c r="AD919" i="1"/>
  <c r="AC919" i="1"/>
  <c r="AB919" i="1"/>
  <c r="P919" i="1"/>
  <c r="AH918" i="1"/>
  <c r="AE918" i="1"/>
  <c r="AD918" i="1"/>
  <c r="AC918" i="1"/>
  <c r="AB918" i="1"/>
  <c r="P918" i="1"/>
  <c r="AH917" i="1"/>
  <c r="AE917" i="1"/>
  <c r="AD917" i="1"/>
  <c r="AC917" i="1"/>
  <c r="AB917" i="1"/>
  <c r="P917" i="1"/>
  <c r="AH916" i="1"/>
  <c r="AE916" i="1"/>
  <c r="AD916" i="1"/>
  <c r="AC916" i="1"/>
  <c r="AB916" i="1"/>
  <c r="P916" i="1"/>
  <c r="AH915" i="1"/>
  <c r="AE915" i="1"/>
  <c r="AD915" i="1"/>
  <c r="AC915" i="1"/>
  <c r="AB915" i="1"/>
  <c r="P915" i="1"/>
  <c r="AH914" i="1"/>
  <c r="AE914" i="1"/>
  <c r="AD914" i="1"/>
  <c r="AC914" i="1"/>
  <c r="AB914" i="1"/>
  <c r="P914" i="1"/>
  <c r="AH913" i="1"/>
  <c r="AE913" i="1"/>
  <c r="AD913" i="1"/>
  <c r="AC913" i="1"/>
  <c r="AB913" i="1"/>
  <c r="P913" i="1"/>
  <c r="AH912" i="1"/>
  <c r="AE912" i="1"/>
  <c r="AD912" i="1"/>
  <c r="AC912" i="1"/>
  <c r="AB912" i="1"/>
  <c r="P912" i="1"/>
  <c r="AH911" i="1"/>
  <c r="AE911" i="1"/>
  <c r="AD911" i="1"/>
  <c r="AC911" i="1"/>
  <c r="AB911" i="1"/>
  <c r="P911" i="1"/>
  <c r="AH910" i="1"/>
  <c r="AE910" i="1"/>
  <c r="AD910" i="1"/>
  <c r="AC910" i="1"/>
  <c r="AB910" i="1"/>
  <c r="P910" i="1"/>
  <c r="AH909" i="1"/>
  <c r="AE909" i="1"/>
  <c r="AD909" i="1"/>
  <c r="AC909" i="1"/>
  <c r="AB909" i="1"/>
  <c r="P909" i="1"/>
  <c r="AH908" i="1"/>
  <c r="AE908" i="1"/>
  <c r="AD908" i="1"/>
  <c r="AC908" i="1"/>
  <c r="AB908" i="1"/>
  <c r="P908" i="1"/>
  <c r="AH907" i="1"/>
  <c r="AE907" i="1"/>
  <c r="AD907" i="1"/>
  <c r="AC907" i="1"/>
  <c r="AB907" i="1"/>
  <c r="P907" i="1"/>
  <c r="AH906" i="1"/>
  <c r="AE906" i="1"/>
  <c r="AD906" i="1"/>
  <c r="AC906" i="1"/>
  <c r="AB906" i="1"/>
  <c r="P906" i="1"/>
  <c r="AH905" i="1"/>
  <c r="AE905" i="1"/>
  <c r="AD905" i="1"/>
  <c r="AC905" i="1"/>
  <c r="AB905" i="1"/>
  <c r="P905" i="1"/>
  <c r="AH904" i="1"/>
  <c r="AE904" i="1"/>
  <c r="AD904" i="1"/>
  <c r="AC904" i="1"/>
  <c r="AB904" i="1"/>
  <c r="P904" i="1"/>
  <c r="AH903" i="1"/>
  <c r="AE903" i="1"/>
  <c r="AD903" i="1"/>
  <c r="AC903" i="1"/>
  <c r="AB903" i="1"/>
  <c r="P903" i="1"/>
  <c r="AH902" i="1"/>
  <c r="AE902" i="1"/>
  <c r="AD902" i="1"/>
  <c r="AC902" i="1"/>
  <c r="AB902" i="1"/>
  <c r="P902" i="1"/>
  <c r="AH901" i="1"/>
  <c r="AE901" i="1"/>
  <c r="AD901" i="1"/>
  <c r="AC901" i="1"/>
  <c r="AB901" i="1"/>
  <c r="P901" i="1"/>
  <c r="AH900" i="1"/>
  <c r="AE900" i="1"/>
  <c r="AD900" i="1"/>
  <c r="AC900" i="1"/>
  <c r="AB900" i="1"/>
  <c r="P900" i="1"/>
  <c r="AH899" i="1"/>
  <c r="AE899" i="1"/>
  <c r="AD899" i="1"/>
  <c r="AC899" i="1"/>
  <c r="AB899" i="1"/>
  <c r="P899" i="1"/>
  <c r="AH898" i="1"/>
  <c r="AE898" i="1"/>
  <c r="AD898" i="1"/>
  <c r="AC898" i="1"/>
  <c r="AB898" i="1"/>
  <c r="P898" i="1"/>
  <c r="AH897" i="1"/>
  <c r="AE897" i="1"/>
  <c r="AD897" i="1"/>
  <c r="AC897" i="1"/>
  <c r="AB897" i="1"/>
  <c r="P897" i="1"/>
  <c r="AH896" i="1"/>
  <c r="AE896" i="1"/>
  <c r="AD896" i="1"/>
  <c r="AC896" i="1"/>
  <c r="AB896" i="1"/>
  <c r="P896" i="1"/>
  <c r="AH895" i="1"/>
  <c r="AE895" i="1"/>
  <c r="AD895" i="1"/>
  <c r="AC895" i="1"/>
  <c r="AB895" i="1"/>
  <c r="P895" i="1"/>
  <c r="AH894" i="1"/>
  <c r="AE894" i="1"/>
  <c r="AD894" i="1"/>
  <c r="AC894" i="1"/>
  <c r="AB894" i="1"/>
  <c r="P894" i="1"/>
  <c r="AH893" i="1"/>
  <c r="AE893" i="1"/>
  <c r="AD893" i="1"/>
  <c r="AC893" i="1"/>
  <c r="AB893" i="1"/>
  <c r="P893" i="1"/>
  <c r="AH892" i="1"/>
  <c r="AE892" i="1"/>
  <c r="AD892" i="1"/>
  <c r="AC892" i="1"/>
  <c r="AB892" i="1"/>
  <c r="P892" i="1"/>
  <c r="AH891" i="1"/>
  <c r="AE891" i="1"/>
  <c r="AD891" i="1"/>
  <c r="AC891" i="1"/>
  <c r="AB891" i="1"/>
  <c r="P891" i="1"/>
  <c r="AH890" i="1"/>
  <c r="AE890" i="1"/>
  <c r="AD890" i="1"/>
  <c r="AC890" i="1"/>
  <c r="AB890" i="1"/>
  <c r="P890" i="1"/>
  <c r="AH889" i="1"/>
  <c r="AE889" i="1"/>
  <c r="AD889" i="1"/>
  <c r="AC889" i="1"/>
  <c r="AB889" i="1"/>
  <c r="P889" i="1"/>
  <c r="AH888" i="1"/>
  <c r="AE888" i="1"/>
  <c r="AD888" i="1"/>
  <c r="AC888" i="1"/>
  <c r="AB888" i="1"/>
  <c r="P888" i="1"/>
  <c r="AH887" i="1"/>
  <c r="AE887" i="1"/>
  <c r="AD887" i="1"/>
  <c r="AC887" i="1"/>
  <c r="AB887" i="1"/>
  <c r="P887" i="1"/>
  <c r="AH886" i="1"/>
  <c r="AE886" i="1"/>
  <c r="AD886" i="1"/>
  <c r="AC886" i="1"/>
  <c r="AB886" i="1"/>
  <c r="P886" i="1"/>
  <c r="AH885" i="1"/>
  <c r="AE885" i="1"/>
  <c r="AD885" i="1"/>
  <c r="AC885" i="1"/>
  <c r="AB885" i="1"/>
  <c r="P885" i="1"/>
  <c r="AH884" i="1"/>
  <c r="AE884" i="1"/>
  <c r="AD884" i="1"/>
  <c r="AC884" i="1"/>
  <c r="AB884" i="1"/>
  <c r="P884" i="1"/>
  <c r="AH883" i="1"/>
  <c r="AE883" i="1"/>
  <c r="AD883" i="1"/>
  <c r="AC883" i="1"/>
  <c r="AB883" i="1"/>
  <c r="P883" i="1"/>
  <c r="AH882" i="1"/>
  <c r="AE882" i="1"/>
  <c r="AD882" i="1"/>
  <c r="AC882" i="1"/>
  <c r="AB882" i="1"/>
  <c r="P882" i="1"/>
  <c r="AH881" i="1"/>
  <c r="AE881" i="1"/>
  <c r="AD881" i="1"/>
  <c r="AC881" i="1"/>
  <c r="AB881" i="1"/>
  <c r="P881" i="1"/>
  <c r="AH880" i="1"/>
  <c r="AE880" i="1"/>
  <c r="AD880" i="1"/>
  <c r="AC880" i="1"/>
  <c r="AB880" i="1"/>
  <c r="P880" i="1"/>
  <c r="AH879" i="1"/>
  <c r="AE879" i="1"/>
  <c r="AD879" i="1"/>
  <c r="AC879" i="1"/>
  <c r="AB879" i="1"/>
  <c r="P879" i="1"/>
  <c r="AH878" i="1"/>
  <c r="AE878" i="1"/>
  <c r="AD878" i="1"/>
  <c r="AC878" i="1"/>
  <c r="AB878" i="1"/>
  <c r="P878" i="1"/>
  <c r="AH877" i="1"/>
  <c r="AE877" i="1"/>
  <c r="AD877" i="1"/>
  <c r="AC877" i="1"/>
  <c r="AB877" i="1"/>
  <c r="P877" i="1"/>
  <c r="AH876" i="1"/>
  <c r="AE876" i="1"/>
  <c r="AD876" i="1"/>
  <c r="AC876" i="1"/>
  <c r="AB876" i="1"/>
  <c r="P876" i="1"/>
  <c r="AH875" i="1"/>
  <c r="AE875" i="1"/>
  <c r="AD875" i="1"/>
  <c r="AC875" i="1"/>
  <c r="AB875" i="1"/>
  <c r="P875" i="1"/>
  <c r="AH874" i="1"/>
  <c r="AE874" i="1"/>
  <c r="AD874" i="1"/>
  <c r="AC874" i="1"/>
  <c r="AB874" i="1"/>
  <c r="P874" i="1"/>
  <c r="AH873" i="1"/>
  <c r="AE873" i="1"/>
  <c r="AD873" i="1"/>
  <c r="AC873" i="1"/>
  <c r="AB873" i="1"/>
  <c r="P873" i="1"/>
  <c r="AH872" i="1"/>
  <c r="AE872" i="1"/>
  <c r="AD872" i="1"/>
  <c r="AC872" i="1"/>
  <c r="AB872" i="1"/>
  <c r="P872" i="1"/>
  <c r="AH871" i="1"/>
  <c r="AE871" i="1"/>
  <c r="AD871" i="1"/>
  <c r="AC871" i="1"/>
  <c r="AB871" i="1"/>
  <c r="P871" i="1"/>
  <c r="AH870" i="1"/>
  <c r="AE870" i="1"/>
  <c r="AD870" i="1"/>
  <c r="AC870" i="1"/>
  <c r="AB870" i="1"/>
  <c r="P870" i="1"/>
  <c r="AH869" i="1"/>
  <c r="AE869" i="1"/>
  <c r="AD869" i="1"/>
  <c r="AC869" i="1"/>
  <c r="AB869" i="1"/>
  <c r="P869" i="1"/>
  <c r="AH868" i="1"/>
  <c r="AE868" i="1"/>
  <c r="AD868" i="1"/>
  <c r="AC868" i="1"/>
  <c r="AB868" i="1"/>
  <c r="P868" i="1"/>
  <c r="AH867" i="1"/>
  <c r="AE867" i="1"/>
  <c r="AD867" i="1"/>
  <c r="AC867" i="1"/>
  <c r="AB867" i="1"/>
  <c r="P867" i="1"/>
  <c r="AH866" i="1"/>
  <c r="AE866" i="1"/>
  <c r="AD866" i="1"/>
  <c r="AC866" i="1"/>
  <c r="AB866" i="1"/>
  <c r="P866" i="1"/>
  <c r="AH865" i="1"/>
  <c r="AE865" i="1"/>
  <c r="AD865" i="1"/>
  <c r="AC865" i="1"/>
  <c r="AB865" i="1"/>
  <c r="P865" i="1"/>
  <c r="AH864" i="1"/>
  <c r="AE864" i="1"/>
  <c r="AD864" i="1"/>
  <c r="AC864" i="1"/>
  <c r="AB864" i="1"/>
  <c r="P864" i="1"/>
  <c r="AH863" i="1"/>
  <c r="AE863" i="1"/>
  <c r="AD863" i="1"/>
  <c r="AC863" i="1"/>
  <c r="AB863" i="1"/>
  <c r="P863" i="1"/>
  <c r="AH862" i="1"/>
  <c r="AE862" i="1"/>
  <c r="AD862" i="1"/>
  <c r="AC862" i="1"/>
  <c r="AB862" i="1"/>
  <c r="P862" i="1"/>
  <c r="AH861" i="1"/>
  <c r="AE861" i="1"/>
  <c r="AD861" i="1"/>
  <c r="AC861" i="1"/>
  <c r="AB861" i="1"/>
  <c r="P861" i="1"/>
  <c r="AH860" i="1"/>
  <c r="AE860" i="1"/>
  <c r="AD860" i="1"/>
  <c r="AC860" i="1"/>
  <c r="AB860" i="1"/>
  <c r="P860" i="1"/>
  <c r="AH859" i="1"/>
  <c r="AE859" i="1"/>
  <c r="AD859" i="1"/>
  <c r="AC859" i="1"/>
  <c r="AB859" i="1"/>
  <c r="P859" i="1"/>
  <c r="AH858" i="1"/>
  <c r="AE858" i="1"/>
  <c r="AD858" i="1"/>
  <c r="AC858" i="1"/>
  <c r="AB858" i="1"/>
  <c r="P858" i="1"/>
  <c r="AH857" i="1"/>
  <c r="AE857" i="1"/>
  <c r="AD857" i="1"/>
  <c r="AC857" i="1"/>
  <c r="AB857" i="1"/>
  <c r="P857" i="1"/>
  <c r="AH856" i="1"/>
  <c r="AE856" i="1"/>
  <c r="AD856" i="1"/>
  <c r="AC856" i="1"/>
  <c r="AB856" i="1"/>
  <c r="P856" i="1"/>
  <c r="AH855" i="1"/>
  <c r="AE855" i="1"/>
  <c r="AD855" i="1"/>
  <c r="AC855" i="1"/>
  <c r="AB855" i="1"/>
  <c r="P855" i="1"/>
  <c r="AH854" i="1"/>
  <c r="AE854" i="1"/>
  <c r="AD854" i="1"/>
  <c r="AC854" i="1"/>
  <c r="AB854" i="1"/>
  <c r="P854" i="1"/>
  <c r="AH853" i="1"/>
  <c r="AE853" i="1"/>
  <c r="AD853" i="1"/>
  <c r="AC853" i="1"/>
  <c r="AB853" i="1"/>
  <c r="P853" i="1"/>
  <c r="AH852" i="1"/>
  <c r="AE852" i="1"/>
  <c r="AD852" i="1"/>
  <c r="AC852" i="1"/>
  <c r="AB852" i="1"/>
  <c r="P852" i="1"/>
  <c r="AH851" i="1"/>
  <c r="AE851" i="1"/>
  <c r="AD851" i="1"/>
  <c r="AC851" i="1"/>
  <c r="AB851" i="1"/>
  <c r="P851" i="1"/>
  <c r="AH850" i="1"/>
  <c r="AE850" i="1"/>
  <c r="AD850" i="1"/>
  <c r="AC850" i="1"/>
  <c r="AB850" i="1"/>
  <c r="P850" i="1"/>
  <c r="AH849" i="1"/>
  <c r="AE849" i="1"/>
  <c r="AD849" i="1"/>
  <c r="AC849" i="1"/>
  <c r="AB849" i="1"/>
  <c r="P849" i="1"/>
  <c r="AH848" i="1"/>
  <c r="AE848" i="1"/>
  <c r="AD848" i="1"/>
  <c r="AC848" i="1"/>
  <c r="AB848" i="1"/>
  <c r="P848" i="1"/>
  <c r="AH847" i="1"/>
  <c r="AE847" i="1"/>
  <c r="AD847" i="1"/>
  <c r="AC847" i="1"/>
  <c r="AB847" i="1"/>
  <c r="P847" i="1"/>
  <c r="AH846" i="1"/>
  <c r="AE846" i="1"/>
  <c r="AD846" i="1"/>
  <c r="AC846" i="1"/>
  <c r="AB846" i="1"/>
  <c r="P846" i="1"/>
  <c r="AH845" i="1"/>
  <c r="AE845" i="1"/>
  <c r="AD845" i="1"/>
  <c r="AC845" i="1"/>
  <c r="AB845" i="1"/>
  <c r="P845" i="1"/>
  <c r="AH844" i="1"/>
  <c r="AE844" i="1"/>
  <c r="AD844" i="1"/>
  <c r="AC844" i="1"/>
  <c r="AB844" i="1"/>
  <c r="P844" i="1"/>
  <c r="AH843" i="1"/>
  <c r="AE843" i="1"/>
  <c r="AD843" i="1"/>
  <c r="AC843" i="1"/>
  <c r="AB843" i="1"/>
  <c r="P843" i="1"/>
  <c r="AH842" i="1"/>
  <c r="AE842" i="1"/>
  <c r="AD842" i="1"/>
  <c r="AC842" i="1"/>
  <c r="AB842" i="1"/>
  <c r="P842" i="1"/>
  <c r="AH841" i="1"/>
  <c r="AE841" i="1"/>
  <c r="AD841" i="1"/>
  <c r="AC841" i="1"/>
  <c r="AB841" i="1"/>
  <c r="P841" i="1"/>
  <c r="AH840" i="1"/>
  <c r="AE840" i="1"/>
  <c r="AD840" i="1"/>
  <c r="AC840" i="1"/>
  <c r="AB840" i="1"/>
  <c r="P840" i="1"/>
  <c r="AH839" i="1"/>
  <c r="AE839" i="1"/>
  <c r="AD839" i="1"/>
  <c r="AC839" i="1"/>
  <c r="AB839" i="1"/>
  <c r="P839" i="1"/>
  <c r="AH838" i="1"/>
  <c r="AE838" i="1"/>
  <c r="AD838" i="1"/>
  <c r="AC838" i="1"/>
  <c r="AB838" i="1"/>
  <c r="P838" i="1"/>
  <c r="AH837" i="1"/>
  <c r="AE837" i="1"/>
  <c r="AD837" i="1"/>
  <c r="AC837" i="1"/>
  <c r="AB837" i="1"/>
  <c r="P837" i="1"/>
  <c r="AH836" i="1"/>
  <c r="AE836" i="1"/>
  <c r="AD836" i="1"/>
  <c r="AC836" i="1"/>
  <c r="AB836" i="1"/>
  <c r="P836" i="1"/>
  <c r="AH835" i="1"/>
  <c r="AE835" i="1"/>
  <c r="AD835" i="1"/>
  <c r="AC835" i="1"/>
  <c r="AB835" i="1"/>
  <c r="P835" i="1"/>
  <c r="AH834" i="1"/>
  <c r="AE834" i="1"/>
  <c r="AD834" i="1"/>
  <c r="AC834" i="1"/>
  <c r="AB834" i="1"/>
  <c r="P834" i="1"/>
  <c r="AH833" i="1"/>
  <c r="AE833" i="1"/>
  <c r="AD833" i="1"/>
  <c r="AC833" i="1"/>
  <c r="AB833" i="1"/>
  <c r="P833" i="1"/>
  <c r="AH832" i="1"/>
  <c r="AE832" i="1"/>
  <c r="AD832" i="1"/>
  <c r="AC832" i="1"/>
  <c r="AB832" i="1"/>
  <c r="P832" i="1"/>
  <c r="AH831" i="1"/>
  <c r="AE831" i="1"/>
  <c r="AD831" i="1"/>
  <c r="AC831" i="1"/>
  <c r="AB831" i="1"/>
  <c r="P831" i="1"/>
  <c r="AH830" i="1"/>
  <c r="AE830" i="1"/>
  <c r="AD830" i="1"/>
  <c r="AC830" i="1"/>
  <c r="AB830" i="1"/>
  <c r="P830" i="1"/>
  <c r="AH829" i="1"/>
  <c r="AE829" i="1"/>
  <c r="AD829" i="1"/>
  <c r="AC829" i="1"/>
  <c r="AB829" i="1"/>
  <c r="P829" i="1"/>
  <c r="AH828" i="1"/>
  <c r="AE828" i="1"/>
  <c r="AD828" i="1"/>
  <c r="AC828" i="1"/>
  <c r="AB828" i="1"/>
  <c r="P828" i="1"/>
  <c r="AH827" i="1"/>
  <c r="AE827" i="1"/>
  <c r="AD827" i="1"/>
  <c r="AC827" i="1"/>
  <c r="AB827" i="1"/>
  <c r="P827" i="1"/>
  <c r="AH826" i="1"/>
  <c r="AE826" i="1"/>
  <c r="AD826" i="1"/>
  <c r="AC826" i="1"/>
  <c r="AB826" i="1"/>
  <c r="P826" i="1"/>
  <c r="AH825" i="1"/>
  <c r="AE825" i="1"/>
  <c r="AD825" i="1"/>
  <c r="AC825" i="1"/>
  <c r="AB825" i="1"/>
  <c r="P825" i="1"/>
  <c r="AH824" i="1"/>
  <c r="AE824" i="1"/>
  <c r="AD824" i="1"/>
  <c r="AC824" i="1"/>
  <c r="AB824" i="1"/>
  <c r="P824" i="1"/>
  <c r="AH823" i="1"/>
  <c r="AE823" i="1"/>
  <c r="AD823" i="1"/>
  <c r="AC823" i="1"/>
  <c r="AB823" i="1"/>
  <c r="P823" i="1"/>
  <c r="AH822" i="1"/>
  <c r="AE822" i="1"/>
  <c r="AD822" i="1"/>
  <c r="AC822" i="1"/>
  <c r="AB822" i="1"/>
  <c r="P822" i="1"/>
  <c r="AH821" i="1"/>
  <c r="AE821" i="1"/>
  <c r="AD821" i="1"/>
  <c r="AC821" i="1"/>
  <c r="AB821" i="1"/>
  <c r="P821" i="1"/>
  <c r="AH820" i="1"/>
  <c r="AE820" i="1"/>
  <c r="AD820" i="1"/>
  <c r="AC820" i="1"/>
  <c r="AB820" i="1"/>
  <c r="P820" i="1"/>
  <c r="AH819" i="1"/>
  <c r="AE819" i="1"/>
  <c r="AD819" i="1"/>
  <c r="AC819" i="1"/>
  <c r="AB819" i="1"/>
  <c r="P819" i="1"/>
  <c r="AH818" i="1"/>
  <c r="AE818" i="1"/>
  <c r="AD818" i="1"/>
  <c r="AC818" i="1"/>
  <c r="AB818" i="1"/>
  <c r="P818" i="1"/>
  <c r="AH817" i="1"/>
  <c r="AE817" i="1"/>
  <c r="AD817" i="1"/>
  <c r="AC817" i="1"/>
  <c r="AB817" i="1"/>
  <c r="P817" i="1"/>
  <c r="AH816" i="1"/>
  <c r="AE816" i="1"/>
  <c r="AD816" i="1"/>
  <c r="AC816" i="1"/>
  <c r="AB816" i="1"/>
  <c r="P816" i="1"/>
  <c r="AH815" i="1"/>
  <c r="AE815" i="1"/>
  <c r="AD815" i="1"/>
  <c r="AC815" i="1"/>
  <c r="AB815" i="1"/>
  <c r="P815" i="1"/>
  <c r="AH814" i="1"/>
  <c r="AE814" i="1"/>
  <c r="AD814" i="1"/>
  <c r="AC814" i="1"/>
  <c r="AB814" i="1"/>
  <c r="P814" i="1"/>
  <c r="AH813" i="1"/>
  <c r="AE813" i="1"/>
  <c r="AD813" i="1"/>
  <c r="AC813" i="1"/>
  <c r="AB813" i="1"/>
  <c r="P813" i="1"/>
  <c r="AH812" i="1"/>
  <c r="AE812" i="1"/>
  <c r="AD812" i="1"/>
  <c r="AC812" i="1"/>
  <c r="AB812" i="1"/>
  <c r="P812" i="1"/>
  <c r="AH811" i="1"/>
  <c r="AE811" i="1"/>
  <c r="AD811" i="1"/>
  <c r="AC811" i="1"/>
  <c r="AB811" i="1"/>
  <c r="P811" i="1"/>
  <c r="AH810" i="1"/>
  <c r="AE810" i="1"/>
  <c r="AD810" i="1"/>
  <c r="AC810" i="1"/>
  <c r="AB810" i="1"/>
  <c r="P810" i="1"/>
  <c r="AH809" i="1"/>
  <c r="AE809" i="1"/>
  <c r="AD809" i="1"/>
  <c r="AC809" i="1"/>
  <c r="AB809" i="1"/>
  <c r="P809" i="1"/>
  <c r="AH808" i="1"/>
  <c r="AE808" i="1"/>
  <c r="AD808" i="1"/>
  <c r="AC808" i="1"/>
  <c r="AB808" i="1"/>
  <c r="P808" i="1"/>
  <c r="AH807" i="1"/>
  <c r="AE807" i="1"/>
  <c r="AD807" i="1"/>
  <c r="AC807" i="1"/>
  <c r="AB807" i="1"/>
  <c r="P807" i="1"/>
  <c r="AH806" i="1"/>
  <c r="AE806" i="1"/>
  <c r="AD806" i="1"/>
  <c r="AC806" i="1"/>
  <c r="AB806" i="1"/>
  <c r="P806" i="1"/>
  <c r="AH805" i="1"/>
  <c r="AE805" i="1"/>
  <c r="AD805" i="1"/>
  <c r="AC805" i="1"/>
  <c r="AB805" i="1"/>
  <c r="P805" i="1"/>
  <c r="AH804" i="1"/>
  <c r="AE804" i="1"/>
  <c r="AD804" i="1"/>
  <c r="AC804" i="1"/>
  <c r="AB804" i="1"/>
  <c r="P804" i="1"/>
  <c r="AH803" i="1"/>
  <c r="AE803" i="1"/>
  <c r="AD803" i="1"/>
  <c r="AC803" i="1"/>
  <c r="AB803" i="1"/>
  <c r="P803" i="1"/>
  <c r="AH802" i="1"/>
  <c r="AE802" i="1"/>
  <c r="AD802" i="1"/>
  <c r="AC802" i="1"/>
  <c r="AB802" i="1"/>
  <c r="P802" i="1"/>
  <c r="AH801" i="1"/>
  <c r="AE801" i="1"/>
  <c r="AD801" i="1"/>
  <c r="AC801" i="1"/>
  <c r="AB801" i="1"/>
  <c r="P801" i="1"/>
  <c r="AH800" i="1"/>
  <c r="AE800" i="1"/>
  <c r="AD800" i="1"/>
  <c r="AC800" i="1"/>
  <c r="AB800" i="1"/>
  <c r="P800" i="1"/>
  <c r="AH799" i="1"/>
  <c r="AE799" i="1"/>
  <c r="AD799" i="1"/>
  <c r="AC799" i="1"/>
  <c r="AB799" i="1"/>
  <c r="P799" i="1"/>
  <c r="AH798" i="1"/>
  <c r="AE798" i="1"/>
  <c r="AD798" i="1"/>
  <c r="AC798" i="1"/>
  <c r="AB798" i="1"/>
  <c r="P798" i="1"/>
  <c r="AH797" i="1"/>
  <c r="AE797" i="1"/>
  <c r="AD797" i="1"/>
  <c r="AC797" i="1"/>
  <c r="AB797" i="1"/>
  <c r="P797" i="1"/>
  <c r="AH796" i="1"/>
  <c r="AE796" i="1"/>
  <c r="AD796" i="1"/>
  <c r="AC796" i="1"/>
  <c r="AB796" i="1"/>
  <c r="P796" i="1"/>
  <c r="AH795" i="1"/>
  <c r="AE795" i="1"/>
  <c r="AD795" i="1"/>
  <c r="AC795" i="1"/>
  <c r="AB795" i="1"/>
  <c r="P795" i="1"/>
  <c r="AH794" i="1"/>
  <c r="AE794" i="1"/>
  <c r="AD794" i="1"/>
  <c r="AC794" i="1"/>
  <c r="AB794" i="1"/>
  <c r="P794" i="1"/>
  <c r="AH793" i="1"/>
  <c r="AE793" i="1"/>
  <c r="AD793" i="1"/>
  <c r="AC793" i="1"/>
  <c r="AB793" i="1"/>
  <c r="P793" i="1"/>
  <c r="AH792" i="1"/>
  <c r="AE792" i="1"/>
  <c r="AD792" i="1"/>
  <c r="AC792" i="1"/>
  <c r="AB792" i="1"/>
  <c r="P792" i="1"/>
  <c r="AH791" i="1"/>
  <c r="AE791" i="1"/>
  <c r="AD791" i="1"/>
  <c r="AC791" i="1"/>
  <c r="AB791" i="1"/>
  <c r="P791" i="1"/>
  <c r="AH790" i="1"/>
  <c r="AE790" i="1"/>
  <c r="AD790" i="1"/>
  <c r="AC790" i="1"/>
  <c r="AB790" i="1"/>
  <c r="P790" i="1"/>
  <c r="AH789" i="1"/>
  <c r="AE789" i="1"/>
  <c r="AD789" i="1"/>
  <c r="AC789" i="1"/>
  <c r="AB789" i="1"/>
  <c r="P789" i="1"/>
  <c r="AH788" i="1"/>
  <c r="AE788" i="1"/>
  <c r="AD788" i="1"/>
  <c r="AC788" i="1"/>
  <c r="AB788" i="1"/>
  <c r="P788" i="1"/>
  <c r="AH787" i="1"/>
  <c r="AE787" i="1"/>
  <c r="AD787" i="1"/>
  <c r="AC787" i="1"/>
  <c r="AB787" i="1"/>
  <c r="P787" i="1"/>
  <c r="AH786" i="1"/>
  <c r="AE786" i="1"/>
  <c r="AD786" i="1"/>
  <c r="AC786" i="1"/>
  <c r="AB786" i="1"/>
  <c r="P786" i="1"/>
  <c r="AH785" i="1"/>
  <c r="AE785" i="1"/>
  <c r="AD785" i="1"/>
  <c r="AC785" i="1"/>
  <c r="AB785" i="1"/>
  <c r="P785" i="1"/>
  <c r="AH784" i="1"/>
  <c r="AE784" i="1"/>
  <c r="AD784" i="1"/>
  <c r="AC784" i="1"/>
  <c r="AB784" i="1"/>
  <c r="P784" i="1"/>
  <c r="AH783" i="1"/>
  <c r="AE783" i="1"/>
  <c r="AD783" i="1"/>
  <c r="AC783" i="1"/>
  <c r="AB783" i="1"/>
  <c r="P783" i="1"/>
  <c r="AH782" i="1"/>
  <c r="AE782" i="1"/>
  <c r="AD782" i="1"/>
  <c r="AC782" i="1"/>
  <c r="AB782" i="1"/>
  <c r="P782" i="1"/>
  <c r="AH781" i="1"/>
  <c r="AE781" i="1"/>
  <c r="AD781" i="1"/>
  <c r="AC781" i="1"/>
  <c r="AB781" i="1"/>
  <c r="P781" i="1"/>
  <c r="AH780" i="1"/>
  <c r="AE780" i="1"/>
  <c r="AD780" i="1"/>
  <c r="AC780" i="1"/>
  <c r="AB780" i="1"/>
  <c r="P780" i="1"/>
  <c r="AH779" i="1"/>
  <c r="AE779" i="1"/>
  <c r="AD779" i="1"/>
  <c r="AC779" i="1"/>
  <c r="AB779" i="1"/>
  <c r="P779" i="1"/>
  <c r="AH778" i="1"/>
  <c r="AE778" i="1"/>
  <c r="AD778" i="1"/>
  <c r="AC778" i="1"/>
  <c r="AB778" i="1"/>
  <c r="P778" i="1"/>
  <c r="AH777" i="1"/>
  <c r="AE777" i="1"/>
  <c r="AD777" i="1"/>
  <c r="AC777" i="1"/>
  <c r="AB777" i="1"/>
  <c r="P777" i="1"/>
  <c r="AH776" i="1"/>
  <c r="AE776" i="1"/>
  <c r="AD776" i="1"/>
  <c r="AC776" i="1"/>
  <c r="AB776" i="1"/>
  <c r="P776" i="1"/>
  <c r="AH775" i="1"/>
  <c r="AE775" i="1"/>
  <c r="AD775" i="1"/>
  <c r="AC775" i="1"/>
  <c r="AB775" i="1"/>
  <c r="P775" i="1"/>
  <c r="AH774" i="1"/>
  <c r="AE774" i="1"/>
  <c r="AD774" i="1"/>
  <c r="AC774" i="1"/>
  <c r="AB774" i="1"/>
  <c r="P774" i="1"/>
  <c r="AH773" i="1"/>
  <c r="AE773" i="1"/>
  <c r="AD773" i="1"/>
  <c r="AC773" i="1"/>
  <c r="AB773" i="1"/>
  <c r="P773" i="1"/>
  <c r="AH772" i="1"/>
  <c r="AE772" i="1"/>
  <c r="AD772" i="1"/>
  <c r="AC772" i="1"/>
  <c r="AB772" i="1"/>
  <c r="P772" i="1"/>
  <c r="AH771" i="1"/>
  <c r="AE771" i="1"/>
  <c r="AD771" i="1"/>
  <c r="AC771" i="1"/>
  <c r="AB771" i="1"/>
  <c r="P771" i="1"/>
  <c r="AH770" i="1"/>
  <c r="AE770" i="1"/>
  <c r="AD770" i="1"/>
  <c r="AC770" i="1"/>
  <c r="AB770" i="1"/>
  <c r="P770" i="1"/>
  <c r="AH769" i="1"/>
  <c r="AE769" i="1"/>
  <c r="AD769" i="1"/>
  <c r="AC769" i="1"/>
  <c r="AB769" i="1"/>
  <c r="P769" i="1"/>
  <c r="AH768" i="1"/>
  <c r="AE768" i="1"/>
  <c r="AD768" i="1"/>
  <c r="AC768" i="1"/>
  <c r="AB768" i="1"/>
  <c r="P768" i="1"/>
  <c r="AH767" i="1"/>
  <c r="AE767" i="1"/>
  <c r="AD767" i="1"/>
  <c r="AC767" i="1"/>
  <c r="AB767" i="1"/>
  <c r="P767" i="1"/>
  <c r="AH766" i="1"/>
  <c r="AE766" i="1"/>
  <c r="AD766" i="1"/>
  <c r="AC766" i="1"/>
  <c r="AB766" i="1"/>
  <c r="P766" i="1"/>
  <c r="AH765" i="1"/>
  <c r="AE765" i="1"/>
  <c r="AD765" i="1"/>
  <c r="AC765" i="1"/>
  <c r="AB765" i="1"/>
  <c r="P765" i="1"/>
  <c r="AH764" i="1"/>
  <c r="AE764" i="1"/>
  <c r="AD764" i="1"/>
  <c r="AC764" i="1"/>
  <c r="AB764" i="1"/>
  <c r="P764" i="1"/>
  <c r="AH763" i="1"/>
  <c r="AE763" i="1"/>
  <c r="AD763" i="1"/>
  <c r="AC763" i="1"/>
  <c r="AB763" i="1"/>
  <c r="P763" i="1"/>
  <c r="AH762" i="1"/>
  <c r="AE762" i="1"/>
  <c r="AD762" i="1"/>
  <c r="AC762" i="1"/>
  <c r="AB762" i="1"/>
  <c r="P762" i="1"/>
  <c r="AH761" i="1"/>
  <c r="AE761" i="1"/>
  <c r="AD761" i="1"/>
  <c r="AC761" i="1"/>
  <c r="AB761" i="1"/>
  <c r="P761" i="1"/>
  <c r="AH760" i="1"/>
  <c r="AE760" i="1"/>
  <c r="AD760" i="1"/>
  <c r="AC760" i="1"/>
  <c r="AB760" i="1"/>
  <c r="P760" i="1"/>
  <c r="AH759" i="1"/>
  <c r="AE759" i="1"/>
  <c r="AD759" i="1"/>
  <c r="AC759" i="1"/>
  <c r="AB759" i="1"/>
  <c r="P759" i="1"/>
  <c r="AH758" i="1"/>
  <c r="AE758" i="1"/>
  <c r="AD758" i="1"/>
  <c r="AC758" i="1"/>
  <c r="AB758" i="1"/>
  <c r="P758" i="1"/>
  <c r="AH757" i="1"/>
  <c r="AE757" i="1"/>
  <c r="AD757" i="1"/>
  <c r="AC757" i="1"/>
  <c r="AB757" i="1"/>
  <c r="P757" i="1"/>
  <c r="AH756" i="1"/>
  <c r="AE756" i="1"/>
  <c r="AD756" i="1"/>
  <c r="AC756" i="1"/>
  <c r="AB756" i="1"/>
  <c r="P756" i="1"/>
  <c r="AH755" i="1"/>
  <c r="AE755" i="1"/>
  <c r="AD755" i="1"/>
  <c r="AC755" i="1"/>
  <c r="AB755" i="1"/>
  <c r="P755" i="1"/>
  <c r="AH754" i="1"/>
  <c r="AE754" i="1"/>
  <c r="AD754" i="1"/>
  <c r="AC754" i="1"/>
  <c r="AB754" i="1"/>
  <c r="P754" i="1"/>
  <c r="AH753" i="1"/>
  <c r="AE753" i="1"/>
  <c r="AD753" i="1"/>
  <c r="AC753" i="1"/>
  <c r="AB753" i="1"/>
  <c r="P753" i="1"/>
  <c r="AH752" i="1"/>
  <c r="AE752" i="1"/>
  <c r="AD752" i="1"/>
  <c r="AC752" i="1"/>
  <c r="AB752" i="1"/>
  <c r="P752" i="1"/>
  <c r="AH751" i="1"/>
  <c r="AE751" i="1"/>
  <c r="AD751" i="1"/>
  <c r="AC751" i="1"/>
  <c r="AB751" i="1"/>
  <c r="P751" i="1"/>
  <c r="AH750" i="1"/>
  <c r="AE750" i="1"/>
  <c r="AD750" i="1"/>
  <c r="AC750" i="1"/>
  <c r="AB750" i="1"/>
  <c r="P750" i="1"/>
  <c r="AH749" i="1"/>
  <c r="AE749" i="1"/>
  <c r="AD749" i="1"/>
  <c r="AC749" i="1"/>
  <c r="AB749" i="1"/>
  <c r="P749" i="1"/>
  <c r="AH748" i="1"/>
  <c r="AE748" i="1"/>
  <c r="AD748" i="1"/>
  <c r="AC748" i="1"/>
  <c r="AB748" i="1"/>
  <c r="P748" i="1"/>
  <c r="AH747" i="1"/>
  <c r="AE747" i="1"/>
  <c r="AD747" i="1"/>
  <c r="AC747" i="1"/>
  <c r="AB747" i="1"/>
  <c r="P747" i="1"/>
  <c r="AH746" i="1"/>
  <c r="AE746" i="1"/>
  <c r="AD746" i="1"/>
  <c r="AC746" i="1"/>
  <c r="AB746" i="1"/>
  <c r="P746" i="1"/>
  <c r="AH745" i="1"/>
  <c r="AE745" i="1"/>
  <c r="AD745" i="1"/>
  <c r="AC745" i="1"/>
  <c r="AB745" i="1"/>
  <c r="P745" i="1"/>
  <c r="AH744" i="1"/>
  <c r="AE744" i="1"/>
  <c r="AD744" i="1"/>
  <c r="AC744" i="1"/>
  <c r="AB744" i="1"/>
  <c r="P744" i="1"/>
  <c r="AH743" i="1"/>
  <c r="AE743" i="1"/>
  <c r="AD743" i="1"/>
  <c r="AC743" i="1"/>
  <c r="AB743" i="1"/>
  <c r="P743" i="1"/>
  <c r="AH742" i="1"/>
  <c r="AE742" i="1"/>
  <c r="AD742" i="1"/>
  <c r="AC742" i="1"/>
  <c r="AB742" i="1"/>
  <c r="P742" i="1"/>
  <c r="AH741" i="1"/>
  <c r="AE741" i="1"/>
  <c r="AD741" i="1"/>
  <c r="AC741" i="1"/>
  <c r="AB741" i="1"/>
  <c r="P741" i="1"/>
  <c r="AH740" i="1"/>
  <c r="AE740" i="1"/>
  <c r="AD740" i="1"/>
  <c r="AC740" i="1"/>
  <c r="AB740" i="1"/>
  <c r="P740" i="1"/>
  <c r="AH739" i="1"/>
  <c r="AE739" i="1"/>
  <c r="AD739" i="1"/>
  <c r="AC739" i="1"/>
  <c r="AB739" i="1"/>
  <c r="P739" i="1"/>
  <c r="AH738" i="1"/>
  <c r="AE738" i="1"/>
  <c r="AD738" i="1"/>
  <c r="AC738" i="1"/>
  <c r="AB738" i="1"/>
  <c r="P738" i="1"/>
  <c r="AH737" i="1"/>
  <c r="AE737" i="1"/>
  <c r="AD737" i="1"/>
  <c r="AC737" i="1"/>
  <c r="AB737" i="1"/>
  <c r="P737" i="1"/>
  <c r="AH736" i="1"/>
  <c r="AE736" i="1"/>
  <c r="AD736" i="1"/>
  <c r="AC736" i="1"/>
  <c r="AB736" i="1"/>
  <c r="P736" i="1"/>
  <c r="AH735" i="1"/>
  <c r="AE735" i="1"/>
  <c r="AD735" i="1"/>
  <c r="AC735" i="1"/>
  <c r="AB735" i="1"/>
  <c r="P735" i="1"/>
  <c r="AH734" i="1"/>
  <c r="AE734" i="1"/>
  <c r="AD734" i="1"/>
  <c r="AC734" i="1"/>
  <c r="AB734" i="1"/>
  <c r="P734" i="1"/>
  <c r="AH733" i="1"/>
  <c r="AE733" i="1"/>
  <c r="AD733" i="1"/>
  <c r="AC733" i="1"/>
  <c r="AB733" i="1"/>
  <c r="P733" i="1"/>
  <c r="AH732" i="1"/>
  <c r="AE732" i="1"/>
  <c r="AD732" i="1"/>
  <c r="AC732" i="1"/>
  <c r="AB732" i="1"/>
  <c r="P732" i="1"/>
  <c r="AH731" i="1"/>
  <c r="AE731" i="1"/>
  <c r="AD731" i="1"/>
  <c r="AC731" i="1"/>
  <c r="AB731" i="1"/>
  <c r="P731" i="1"/>
  <c r="AH730" i="1"/>
  <c r="AE730" i="1"/>
  <c r="AD730" i="1"/>
  <c r="AC730" i="1"/>
  <c r="AB730" i="1"/>
  <c r="P730" i="1"/>
  <c r="AH729" i="1"/>
  <c r="AE729" i="1"/>
  <c r="AD729" i="1"/>
  <c r="AC729" i="1"/>
  <c r="AB729" i="1"/>
  <c r="P729" i="1"/>
  <c r="AH728" i="1"/>
  <c r="AE728" i="1"/>
  <c r="AD728" i="1"/>
  <c r="AC728" i="1"/>
  <c r="AB728" i="1"/>
  <c r="P728" i="1"/>
  <c r="AH727" i="1"/>
  <c r="AE727" i="1"/>
  <c r="AD727" i="1"/>
  <c r="AC727" i="1"/>
  <c r="AB727" i="1"/>
  <c r="P727" i="1"/>
  <c r="AH726" i="1"/>
  <c r="AE726" i="1"/>
  <c r="AD726" i="1"/>
  <c r="AC726" i="1"/>
  <c r="AB726" i="1"/>
  <c r="P726" i="1"/>
  <c r="AH725" i="1"/>
  <c r="AE725" i="1"/>
  <c r="AD725" i="1"/>
  <c r="AC725" i="1"/>
  <c r="AB725" i="1"/>
  <c r="P725" i="1"/>
  <c r="AH724" i="1"/>
  <c r="AE724" i="1"/>
  <c r="AD724" i="1"/>
  <c r="AC724" i="1"/>
  <c r="AB724" i="1"/>
  <c r="P724" i="1"/>
  <c r="AH723" i="1"/>
  <c r="AE723" i="1"/>
  <c r="AD723" i="1"/>
  <c r="AC723" i="1"/>
  <c r="AB723" i="1"/>
  <c r="P723" i="1"/>
  <c r="AH722" i="1"/>
  <c r="AE722" i="1"/>
  <c r="AD722" i="1"/>
  <c r="AC722" i="1"/>
  <c r="AB722" i="1"/>
  <c r="P722" i="1"/>
  <c r="AH721" i="1"/>
  <c r="AE721" i="1"/>
  <c r="AD721" i="1"/>
  <c r="AC721" i="1"/>
  <c r="AB721" i="1"/>
  <c r="P721" i="1"/>
  <c r="AH720" i="1"/>
  <c r="AE720" i="1"/>
  <c r="AD720" i="1"/>
  <c r="AC720" i="1"/>
  <c r="AB720" i="1"/>
  <c r="P720" i="1"/>
  <c r="AH719" i="1"/>
  <c r="AE719" i="1"/>
  <c r="AD719" i="1"/>
  <c r="AC719" i="1"/>
  <c r="AB719" i="1"/>
  <c r="P719" i="1"/>
  <c r="AH718" i="1"/>
  <c r="AE718" i="1"/>
  <c r="AD718" i="1"/>
  <c r="AC718" i="1"/>
  <c r="AB718" i="1"/>
  <c r="P718" i="1"/>
  <c r="AH717" i="1"/>
  <c r="AE717" i="1"/>
  <c r="AD717" i="1"/>
  <c r="AC717" i="1"/>
  <c r="AB717" i="1"/>
  <c r="P717" i="1"/>
  <c r="AH716" i="1"/>
  <c r="AE716" i="1"/>
  <c r="AD716" i="1"/>
  <c r="AC716" i="1"/>
  <c r="AB716" i="1"/>
  <c r="P716" i="1"/>
  <c r="AH715" i="1"/>
  <c r="AE715" i="1"/>
  <c r="AD715" i="1"/>
  <c r="AC715" i="1"/>
  <c r="AB715" i="1"/>
  <c r="P715" i="1"/>
  <c r="AH714" i="1"/>
  <c r="AE714" i="1"/>
  <c r="AD714" i="1"/>
  <c r="AC714" i="1"/>
  <c r="AB714" i="1"/>
  <c r="P714" i="1"/>
  <c r="AH713" i="1"/>
  <c r="AE713" i="1"/>
  <c r="AD713" i="1"/>
  <c r="AC713" i="1"/>
  <c r="AB713" i="1"/>
  <c r="P713" i="1"/>
  <c r="AH712" i="1"/>
  <c r="AE712" i="1"/>
  <c r="AD712" i="1"/>
  <c r="AC712" i="1"/>
  <c r="AB712" i="1"/>
  <c r="P712" i="1"/>
  <c r="AH711" i="1"/>
  <c r="AE711" i="1"/>
  <c r="AD711" i="1"/>
  <c r="AC711" i="1"/>
  <c r="AB711" i="1"/>
  <c r="P711" i="1"/>
  <c r="AH710" i="1"/>
  <c r="AE710" i="1"/>
  <c r="AD710" i="1"/>
  <c r="AC710" i="1"/>
  <c r="AB710" i="1"/>
  <c r="P710" i="1"/>
  <c r="AH709" i="1"/>
  <c r="AE709" i="1"/>
  <c r="AD709" i="1"/>
  <c r="AC709" i="1"/>
  <c r="AB709" i="1"/>
  <c r="P709" i="1"/>
  <c r="AH708" i="1"/>
  <c r="AE708" i="1"/>
  <c r="AD708" i="1"/>
  <c r="AC708" i="1"/>
  <c r="AB708" i="1"/>
  <c r="P708" i="1"/>
  <c r="AH707" i="1"/>
  <c r="AE707" i="1"/>
  <c r="AD707" i="1"/>
  <c r="AC707" i="1"/>
  <c r="AB707" i="1"/>
  <c r="P707" i="1"/>
  <c r="AH706" i="1"/>
  <c r="AE706" i="1"/>
  <c r="AD706" i="1"/>
  <c r="AC706" i="1"/>
  <c r="AB706" i="1"/>
  <c r="P706" i="1"/>
  <c r="AH705" i="1"/>
  <c r="AE705" i="1"/>
  <c r="AD705" i="1"/>
  <c r="AC705" i="1"/>
  <c r="AB705" i="1"/>
  <c r="P705" i="1"/>
  <c r="AH704" i="1"/>
  <c r="AE704" i="1"/>
  <c r="AD704" i="1"/>
  <c r="AC704" i="1"/>
  <c r="AB704" i="1"/>
  <c r="P704" i="1"/>
  <c r="AH703" i="1"/>
  <c r="AE703" i="1"/>
  <c r="AD703" i="1"/>
  <c r="AC703" i="1"/>
  <c r="AB703" i="1"/>
  <c r="P703" i="1"/>
  <c r="AH702" i="1"/>
  <c r="AE702" i="1"/>
  <c r="AD702" i="1"/>
  <c r="AC702" i="1"/>
  <c r="AB702" i="1"/>
  <c r="P702" i="1"/>
  <c r="AH701" i="1"/>
  <c r="AE701" i="1"/>
  <c r="AD701" i="1"/>
  <c r="AC701" i="1"/>
  <c r="AB701" i="1"/>
  <c r="P701" i="1"/>
  <c r="AH700" i="1"/>
  <c r="AE700" i="1"/>
  <c r="AD700" i="1"/>
  <c r="AC700" i="1"/>
  <c r="AB700" i="1"/>
  <c r="P700" i="1"/>
  <c r="AH699" i="1"/>
  <c r="AE699" i="1"/>
  <c r="AD699" i="1"/>
  <c r="AC699" i="1"/>
  <c r="AB699" i="1"/>
  <c r="P699" i="1"/>
  <c r="AH698" i="1"/>
  <c r="AH697" i="1"/>
  <c r="AE697" i="1"/>
  <c r="AD697" i="1"/>
  <c r="AC697" i="1"/>
  <c r="AB697" i="1"/>
  <c r="P697" i="1"/>
  <c r="AH696" i="1"/>
  <c r="AE696" i="1"/>
  <c r="AD696" i="1"/>
  <c r="AC696" i="1"/>
  <c r="AB696" i="1"/>
  <c r="P696" i="1"/>
  <c r="AH695" i="1"/>
  <c r="AE695" i="1"/>
  <c r="AD695" i="1"/>
  <c r="AC695" i="1"/>
  <c r="AB695" i="1"/>
  <c r="P695" i="1"/>
  <c r="AH694" i="1"/>
  <c r="AE694" i="1"/>
  <c r="AD694" i="1"/>
  <c r="AC694" i="1"/>
  <c r="AB694" i="1"/>
  <c r="P694" i="1"/>
  <c r="AH693" i="1"/>
  <c r="AE693" i="1"/>
  <c r="AD693" i="1"/>
  <c r="AC693" i="1"/>
  <c r="AB693" i="1"/>
  <c r="P693" i="1"/>
  <c r="AH692" i="1"/>
  <c r="AH691" i="1"/>
  <c r="AE691" i="1"/>
  <c r="AD691" i="1"/>
  <c r="AC691" i="1"/>
  <c r="AB691" i="1"/>
  <c r="P691" i="1"/>
  <c r="AH690" i="1"/>
  <c r="AE690" i="1"/>
  <c r="AD690" i="1"/>
  <c r="AC690" i="1"/>
  <c r="AB690" i="1"/>
  <c r="P690" i="1"/>
  <c r="AH689" i="1"/>
  <c r="AE689" i="1"/>
  <c r="AD689" i="1"/>
  <c r="AC689" i="1"/>
  <c r="AB689" i="1"/>
  <c r="P689" i="1"/>
  <c r="AH688" i="1"/>
  <c r="AE688" i="1"/>
  <c r="AD688" i="1"/>
  <c r="AC688" i="1"/>
  <c r="AB688" i="1"/>
  <c r="P688" i="1"/>
  <c r="AH687" i="1"/>
  <c r="AE687" i="1"/>
  <c r="AD687" i="1"/>
  <c r="AC687" i="1"/>
  <c r="AB687" i="1"/>
  <c r="P687" i="1"/>
  <c r="AH686" i="1"/>
  <c r="AE686" i="1"/>
  <c r="AD686" i="1"/>
  <c r="AC686" i="1"/>
  <c r="AB686" i="1"/>
  <c r="P686" i="1"/>
  <c r="AH685" i="1"/>
  <c r="AE685" i="1"/>
  <c r="AD685" i="1"/>
  <c r="AC685" i="1"/>
  <c r="AB685" i="1"/>
  <c r="P685" i="1"/>
  <c r="N685" i="1" s="1"/>
  <c r="G685" i="1"/>
  <c r="AH684" i="1"/>
  <c r="AE684" i="1"/>
  <c r="AD684" i="1"/>
  <c r="AC684" i="1"/>
  <c r="AB684" i="1"/>
  <c r="P684" i="1"/>
  <c r="N684" i="1" s="1"/>
  <c r="G684" i="1"/>
  <c r="AH683" i="1"/>
  <c r="AE683" i="1"/>
  <c r="AD683" i="1"/>
  <c r="AC683" i="1"/>
  <c r="AB683" i="1"/>
  <c r="P683" i="1"/>
  <c r="N683" i="1" s="1"/>
  <c r="G683" i="1"/>
  <c r="AH682" i="1"/>
  <c r="AE682" i="1"/>
  <c r="AD682" i="1"/>
  <c r="AC682" i="1"/>
  <c r="AB682" i="1"/>
  <c r="P682" i="1"/>
  <c r="N682" i="1" s="1"/>
  <c r="G682" i="1"/>
  <c r="AH681" i="1"/>
  <c r="AE681" i="1"/>
  <c r="AD681" i="1"/>
  <c r="AC681" i="1"/>
  <c r="AB681" i="1"/>
  <c r="P681" i="1"/>
  <c r="N681" i="1" s="1"/>
  <c r="G681" i="1"/>
  <c r="AH680" i="1"/>
  <c r="AE680" i="1"/>
  <c r="AD680" i="1"/>
  <c r="AC680" i="1"/>
  <c r="AB680" i="1"/>
  <c r="P680" i="1"/>
  <c r="N680" i="1" s="1"/>
  <c r="G680" i="1"/>
  <c r="AH679" i="1"/>
  <c r="AE679" i="1"/>
  <c r="AD679" i="1"/>
  <c r="AC679" i="1"/>
  <c r="AB679" i="1"/>
  <c r="P679" i="1"/>
  <c r="N679" i="1" s="1"/>
  <c r="G679" i="1"/>
  <c r="AH678" i="1"/>
  <c r="P678" i="1"/>
  <c r="G678" i="1"/>
  <c r="AH677" i="1"/>
  <c r="AE677" i="1"/>
  <c r="AD677" i="1"/>
  <c r="AC677" i="1"/>
  <c r="AB677" i="1"/>
  <c r="P677" i="1"/>
  <c r="N677" i="1" s="1"/>
  <c r="G677" i="1"/>
  <c r="AH676" i="1"/>
  <c r="AE676" i="1"/>
  <c r="AD676" i="1"/>
  <c r="AC676" i="1"/>
  <c r="AB676" i="1"/>
  <c r="P676" i="1"/>
  <c r="N676" i="1" s="1"/>
  <c r="G676" i="1"/>
  <c r="AH675" i="1"/>
  <c r="AE675" i="1"/>
  <c r="AD675" i="1"/>
  <c r="AC675" i="1"/>
  <c r="AB675" i="1"/>
  <c r="P675" i="1"/>
  <c r="N675" i="1" s="1"/>
  <c r="G675" i="1"/>
  <c r="AH674" i="1"/>
  <c r="AE674" i="1"/>
  <c r="AD674" i="1"/>
  <c r="AC674" i="1"/>
  <c r="AB674" i="1"/>
  <c r="P674" i="1"/>
  <c r="N674" i="1" s="1"/>
  <c r="G674" i="1"/>
  <c r="AH673" i="1"/>
  <c r="P673" i="1"/>
  <c r="G673" i="1"/>
  <c r="AH672" i="1"/>
  <c r="AE672" i="1"/>
  <c r="AD672" i="1"/>
  <c r="AC672" i="1"/>
  <c r="AB672" i="1"/>
  <c r="P672" i="1"/>
  <c r="N672" i="1" s="1"/>
  <c r="G672" i="1"/>
  <c r="AH671" i="1"/>
  <c r="AE671" i="1"/>
  <c r="AD671" i="1"/>
  <c r="AC671" i="1"/>
  <c r="AB671" i="1"/>
  <c r="P671" i="1"/>
  <c r="N671" i="1" s="1"/>
  <c r="G671" i="1"/>
  <c r="AH670" i="1"/>
  <c r="AE670" i="1"/>
  <c r="AD670" i="1"/>
  <c r="AC670" i="1"/>
  <c r="AB670" i="1"/>
  <c r="P670" i="1"/>
  <c r="N670" i="1" s="1"/>
  <c r="G670" i="1"/>
  <c r="AH669" i="1"/>
  <c r="AE669" i="1"/>
  <c r="AD669" i="1"/>
  <c r="AC669" i="1"/>
  <c r="AB669" i="1"/>
  <c r="P669" i="1"/>
  <c r="N669" i="1" s="1"/>
  <c r="G669" i="1"/>
  <c r="AH668" i="1"/>
  <c r="AE668" i="1"/>
  <c r="AD668" i="1"/>
  <c r="AC668" i="1"/>
  <c r="AB668" i="1"/>
  <c r="P668" i="1"/>
  <c r="N668" i="1" s="1"/>
  <c r="G668" i="1"/>
  <c r="AH667" i="1"/>
  <c r="AE667" i="1"/>
  <c r="AD667" i="1"/>
  <c r="AC667" i="1"/>
  <c r="AB667" i="1"/>
  <c r="P667" i="1"/>
  <c r="N667" i="1" s="1"/>
  <c r="G667" i="1"/>
  <c r="AH666" i="1"/>
  <c r="P666" i="1"/>
  <c r="G666" i="1"/>
  <c r="AH665" i="1"/>
  <c r="P665" i="1"/>
  <c r="G665" i="1"/>
  <c r="AH664" i="1"/>
  <c r="AE664" i="1"/>
  <c r="AD664" i="1"/>
  <c r="AC664" i="1"/>
  <c r="AB664" i="1"/>
  <c r="P664" i="1"/>
  <c r="N664" i="1" s="1"/>
  <c r="G664" i="1"/>
  <c r="AH663" i="1"/>
  <c r="AE663" i="1"/>
  <c r="AD663" i="1"/>
  <c r="AC663" i="1"/>
  <c r="AB663" i="1"/>
  <c r="P663" i="1"/>
  <c r="N663" i="1" s="1"/>
  <c r="G663" i="1"/>
  <c r="AH662" i="1"/>
  <c r="AE662" i="1"/>
  <c r="AD662" i="1"/>
  <c r="AC662" i="1"/>
  <c r="AB662" i="1"/>
  <c r="P662" i="1"/>
  <c r="N662" i="1" s="1"/>
  <c r="G662" i="1"/>
  <c r="AH661" i="1"/>
  <c r="AE661" i="1"/>
  <c r="AD661" i="1"/>
  <c r="AC661" i="1"/>
  <c r="AB661" i="1"/>
  <c r="P661" i="1"/>
  <c r="N661" i="1" s="1"/>
  <c r="G661" i="1"/>
  <c r="AH660" i="1"/>
  <c r="AE660" i="1"/>
  <c r="AD660" i="1"/>
  <c r="AC660" i="1"/>
  <c r="AB660" i="1"/>
  <c r="P660" i="1"/>
  <c r="N660" i="1" s="1"/>
  <c r="G660" i="1"/>
  <c r="AH659" i="1"/>
  <c r="AE659" i="1"/>
  <c r="AD659" i="1"/>
  <c r="AC659" i="1"/>
  <c r="AB659" i="1"/>
  <c r="P659" i="1"/>
  <c r="N659" i="1" s="1"/>
  <c r="G659" i="1"/>
  <c r="AH658" i="1"/>
  <c r="AE658" i="1"/>
  <c r="AD658" i="1"/>
  <c r="AC658" i="1"/>
  <c r="AB658" i="1"/>
  <c r="P658" i="1"/>
  <c r="N658" i="1" s="1"/>
  <c r="G658" i="1"/>
  <c r="AH657" i="1"/>
  <c r="P657" i="1"/>
  <c r="G657" i="1"/>
  <c r="AH656" i="1"/>
  <c r="AE656" i="1"/>
  <c r="AD656" i="1"/>
  <c r="AC656" i="1"/>
  <c r="AB656" i="1"/>
  <c r="P656" i="1"/>
  <c r="N656" i="1" s="1"/>
  <c r="G656" i="1"/>
  <c r="AH655" i="1"/>
  <c r="AE655" i="1"/>
  <c r="AD655" i="1"/>
  <c r="AC655" i="1"/>
  <c r="AB655" i="1"/>
  <c r="P655" i="1"/>
  <c r="N655" i="1" s="1"/>
  <c r="G655" i="1"/>
  <c r="AH654" i="1"/>
  <c r="AE654" i="1"/>
  <c r="AD654" i="1"/>
  <c r="AC654" i="1"/>
  <c r="AB654" i="1"/>
  <c r="P654" i="1"/>
  <c r="N654" i="1" s="1"/>
  <c r="G654" i="1"/>
  <c r="AH653" i="1"/>
  <c r="AE653" i="1"/>
  <c r="AD653" i="1"/>
  <c r="AC653" i="1"/>
  <c r="AB653" i="1"/>
  <c r="P653" i="1"/>
  <c r="N653" i="1" s="1"/>
  <c r="G653" i="1"/>
  <c r="AH652" i="1"/>
  <c r="AE652" i="1"/>
  <c r="AD652" i="1"/>
  <c r="AC652" i="1"/>
  <c r="AB652" i="1"/>
  <c r="P652" i="1"/>
  <c r="N652" i="1" s="1"/>
  <c r="G652" i="1"/>
  <c r="AH651" i="1"/>
  <c r="AE651" i="1"/>
  <c r="AD651" i="1"/>
  <c r="AC651" i="1"/>
  <c r="AB651" i="1"/>
  <c r="P651" i="1"/>
  <c r="N651" i="1" s="1"/>
  <c r="G651" i="1"/>
  <c r="AH650" i="1"/>
  <c r="AE650" i="1"/>
  <c r="AD650" i="1"/>
  <c r="AC650" i="1"/>
  <c r="AB650" i="1"/>
  <c r="P650" i="1"/>
  <c r="N650" i="1" s="1"/>
  <c r="G650" i="1"/>
  <c r="AH649" i="1"/>
  <c r="AE649" i="1"/>
  <c r="AD649" i="1"/>
  <c r="AC649" i="1"/>
  <c r="AB649" i="1"/>
  <c r="P649" i="1"/>
  <c r="N649" i="1" s="1"/>
  <c r="G649" i="1"/>
  <c r="AH648" i="1"/>
  <c r="AE648" i="1"/>
  <c r="AD648" i="1"/>
  <c r="AC648" i="1"/>
  <c r="AB648" i="1"/>
  <c r="P648" i="1"/>
  <c r="N648" i="1" s="1"/>
  <c r="G648" i="1"/>
  <c r="AE647" i="1"/>
  <c r="AD647" i="1"/>
  <c r="AC647" i="1"/>
  <c r="AB647" i="1"/>
  <c r="P647" i="1"/>
  <c r="N647" i="1" s="1"/>
  <c r="G647" i="1"/>
  <c r="AH646" i="1"/>
  <c r="AE646" i="1"/>
  <c r="AD646" i="1"/>
  <c r="AC646" i="1"/>
  <c r="AB646" i="1"/>
  <c r="P646" i="1"/>
  <c r="N646" i="1" s="1"/>
  <c r="G646" i="1"/>
  <c r="AH645" i="1"/>
  <c r="P645" i="1"/>
  <c r="G645" i="1"/>
  <c r="AH644" i="1"/>
  <c r="AE644" i="1"/>
  <c r="AD644" i="1"/>
  <c r="AC644" i="1"/>
  <c r="AB644" i="1"/>
  <c r="P644" i="1"/>
  <c r="N644" i="1" s="1"/>
  <c r="G644" i="1"/>
  <c r="AH643" i="1"/>
  <c r="AE643" i="1"/>
  <c r="AD643" i="1"/>
  <c r="AC643" i="1"/>
  <c r="AB643" i="1"/>
  <c r="P643" i="1"/>
  <c r="N643" i="1" s="1"/>
  <c r="G643" i="1"/>
  <c r="AH642" i="1"/>
  <c r="AE642" i="1"/>
  <c r="AD642" i="1"/>
  <c r="AC642" i="1"/>
  <c r="AB642" i="1"/>
  <c r="P642" i="1"/>
  <c r="N642" i="1" s="1"/>
  <c r="G642" i="1"/>
  <c r="AH641" i="1"/>
  <c r="P641" i="1"/>
  <c r="G641" i="1"/>
  <c r="AH640" i="1"/>
  <c r="AE640" i="1"/>
  <c r="AD640" i="1"/>
  <c r="AC640" i="1"/>
  <c r="AB640" i="1"/>
  <c r="P640" i="1"/>
  <c r="N640" i="1" s="1"/>
  <c r="G640" i="1"/>
  <c r="AH639" i="1"/>
  <c r="AE639" i="1"/>
  <c r="AD639" i="1"/>
  <c r="AC639" i="1"/>
  <c r="AB639" i="1"/>
  <c r="P639" i="1"/>
  <c r="N639" i="1" s="1"/>
  <c r="G639" i="1"/>
  <c r="AH638" i="1"/>
  <c r="AE638" i="1"/>
  <c r="AD638" i="1"/>
  <c r="AC638" i="1"/>
  <c r="AB638" i="1"/>
  <c r="P638" i="1"/>
  <c r="N638" i="1" s="1"/>
  <c r="G638" i="1"/>
  <c r="AH637" i="1"/>
  <c r="P637" i="1"/>
  <c r="K637" i="1"/>
  <c r="AH636" i="1"/>
  <c r="P636" i="1"/>
  <c r="K636" i="1"/>
  <c r="AH635" i="1"/>
  <c r="P635" i="1"/>
  <c r="K635" i="1"/>
  <c r="AH634" i="1"/>
  <c r="P634" i="1"/>
  <c r="K634" i="1"/>
  <c r="AH633" i="1"/>
  <c r="P633" i="1"/>
  <c r="K633" i="1"/>
  <c r="AH632" i="1"/>
  <c r="P632" i="1"/>
  <c r="K632" i="1"/>
  <c r="AH631" i="1"/>
  <c r="P631" i="1"/>
  <c r="K631" i="1"/>
  <c r="AH630" i="1"/>
  <c r="P630" i="1"/>
  <c r="K630" i="1"/>
  <c r="AH629" i="1"/>
  <c r="P629" i="1"/>
  <c r="K629" i="1"/>
  <c r="AH628" i="1"/>
  <c r="P628" i="1"/>
  <c r="K628" i="1"/>
  <c r="AH627" i="1"/>
  <c r="P627" i="1"/>
  <c r="K627" i="1"/>
  <c r="AH626" i="1"/>
  <c r="P626" i="1"/>
  <c r="K626" i="1"/>
  <c r="AH625" i="1"/>
  <c r="P625" i="1"/>
  <c r="K625" i="1"/>
  <c r="AH624" i="1"/>
  <c r="P624" i="1"/>
  <c r="K624" i="1"/>
  <c r="AH623" i="1"/>
  <c r="P623" i="1"/>
  <c r="K623" i="1"/>
  <c r="AH622" i="1"/>
  <c r="P622" i="1"/>
  <c r="K622" i="1"/>
  <c r="AH621" i="1"/>
  <c r="P621" i="1"/>
  <c r="K621" i="1"/>
  <c r="AH620" i="1"/>
  <c r="P620" i="1"/>
  <c r="K620" i="1"/>
  <c r="AH619" i="1"/>
  <c r="P619" i="1"/>
  <c r="K619" i="1"/>
  <c r="AH618" i="1"/>
  <c r="P618" i="1"/>
  <c r="K618" i="1"/>
  <c r="AH617" i="1"/>
  <c r="P617" i="1"/>
  <c r="K617" i="1"/>
  <c r="AH616" i="1"/>
  <c r="P616" i="1"/>
  <c r="K616" i="1"/>
  <c r="AH615" i="1"/>
  <c r="P615" i="1"/>
  <c r="K615" i="1"/>
  <c r="AH614" i="1"/>
  <c r="P614" i="1"/>
  <c r="K614" i="1"/>
  <c r="AH613" i="1"/>
  <c r="P613" i="1"/>
  <c r="K613" i="1"/>
  <c r="AH612" i="1"/>
  <c r="P612" i="1"/>
  <c r="K612" i="1"/>
  <c r="AH611" i="1"/>
  <c r="P611" i="1"/>
  <c r="K611" i="1"/>
  <c r="AH610" i="1"/>
  <c r="P610" i="1"/>
  <c r="K610" i="1"/>
  <c r="AH609" i="1"/>
  <c r="P609" i="1"/>
  <c r="K609" i="1"/>
  <c r="AH608" i="1"/>
  <c r="P608" i="1"/>
  <c r="K608" i="1"/>
  <c r="AH607" i="1"/>
  <c r="P607" i="1"/>
  <c r="K607" i="1"/>
  <c r="AH606" i="1"/>
  <c r="P606" i="1"/>
  <c r="K606" i="1"/>
  <c r="AH605" i="1"/>
  <c r="P605" i="1"/>
  <c r="K605" i="1"/>
  <c r="AH604" i="1"/>
  <c r="P604" i="1"/>
  <c r="K604" i="1"/>
  <c r="AH603" i="1"/>
  <c r="P603" i="1"/>
  <c r="K603" i="1"/>
  <c r="AH602" i="1"/>
  <c r="P602" i="1"/>
  <c r="K602" i="1"/>
  <c r="AH601" i="1"/>
  <c r="P601" i="1"/>
  <c r="K601" i="1"/>
  <c r="AH600" i="1"/>
  <c r="P600" i="1"/>
  <c r="K600" i="1"/>
  <c r="AH599" i="1"/>
  <c r="P599" i="1"/>
  <c r="K599" i="1"/>
  <c r="AH598" i="1"/>
  <c r="P598" i="1"/>
  <c r="K598" i="1"/>
  <c r="AH597" i="1"/>
  <c r="P597" i="1"/>
  <c r="K597" i="1"/>
  <c r="AH596" i="1"/>
  <c r="P596" i="1"/>
  <c r="K596" i="1"/>
  <c r="AH595" i="1"/>
  <c r="P595" i="1"/>
  <c r="K595" i="1"/>
  <c r="AH594" i="1"/>
  <c r="P594" i="1"/>
  <c r="K594" i="1"/>
  <c r="AH593" i="1"/>
  <c r="P593" i="1"/>
  <c r="K593" i="1"/>
  <c r="AH592" i="1"/>
  <c r="P592" i="1"/>
  <c r="K592" i="1"/>
  <c r="AH591" i="1"/>
  <c r="P591" i="1"/>
  <c r="K591" i="1"/>
  <c r="AH590" i="1"/>
  <c r="P590" i="1"/>
  <c r="K590" i="1"/>
  <c r="AH589" i="1"/>
  <c r="P589" i="1"/>
  <c r="K589" i="1"/>
  <c r="AH588" i="1"/>
  <c r="P588" i="1"/>
  <c r="K588" i="1"/>
  <c r="AH587" i="1"/>
  <c r="P587" i="1"/>
  <c r="K587" i="1"/>
  <c r="AH586" i="1"/>
  <c r="P586" i="1"/>
  <c r="K586" i="1"/>
  <c r="AH585" i="1"/>
  <c r="P585" i="1"/>
  <c r="K585" i="1"/>
  <c r="AH584" i="1"/>
  <c r="P584" i="1"/>
  <c r="K584" i="1"/>
  <c r="AH583" i="1"/>
  <c r="P583" i="1"/>
  <c r="K583" i="1"/>
  <c r="AH582" i="1"/>
  <c r="P582" i="1"/>
  <c r="K582" i="1"/>
  <c r="AH581" i="1"/>
  <c r="P581" i="1"/>
  <c r="K581" i="1"/>
  <c r="AH580" i="1"/>
  <c r="P580" i="1"/>
  <c r="K580" i="1"/>
  <c r="AH579" i="1"/>
  <c r="P579" i="1"/>
  <c r="K579" i="1"/>
  <c r="AH578" i="1"/>
  <c r="P578" i="1"/>
  <c r="K578" i="1"/>
  <c r="AH577" i="1"/>
  <c r="P577" i="1"/>
  <c r="K577" i="1"/>
  <c r="AH576" i="1"/>
  <c r="P576" i="1"/>
  <c r="K576" i="1"/>
  <c r="AH575" i="1"/>
  <c r="P575" i="1"/>
  <c r="K575" i="1"/>
  <c r="AH574" i="1"/>
  <c r="P574" i="1"/>
  <c r="K574" i="1"/>
  <c r="AH573" i="1"/>
  <c r="P573" i="1"/>
  <c r="K573" i="1"/>
  <c r="AH572" i="1"/>
  <c r="P572" i="1"/>
  <c r="K572" i="1"/>
  <c r="AH571" i="1"/>
  <c r="P571" i="1"/>
  <c r="K571" i="1"/>
  <c r="AH570" i="1"/>
  <c r="P570" i="1"/>
  <c r="K570" i="1"/>
  <c r="AH569" i="1"/>
  <c r="P569" i="1"/>
  <c r="K569" i="1"/>
  <c r="AH568" i="1"/>
  <c r="P568" i="1"/>
  <c r="K568" i="1"/>
  <c r="AH567" i="1"/>
  <c r="P567" i="1"/>
  <c r="K567" i="1"/>
  <c r="AH566" i="1"/>
  <c r="P566" i="1"/>
  <c r="K566" i="1"/>
  <c r="AH565" i="1"/>
  <c r="P565" i="1"/>
  <c r="K565" i="1"/>
  <c r="AH564" i="1"/>
  <c r="P564" i="1"/>
  <c r="K564" i="1"/>
  <c r="AH563" i="1"/>
  <c r="P563" i="1"/>
  <c r="K563" i="1"/>
  <c r="AH562" i="1"/>
  <c r="P562" i="1"/>
  <c r="K562" i="1"/>
  <c r="AH561" i="1"/>
  <c r="P561" i="1"/>
  <c r="K561" i="1"/>
  <c r="AH560" i="1"/>
  <c r="P560" i="1"/>
  <c r="K560" i="1"/>
  <c r="AH559" i="1"/>
  <c r="P559" i="1"/>
  <c r="K559" i="1"/>
  <c r="AH558" i="1"/>
  <c r="P558" i="1"/>
  <c r="K558" i="1"/>
  <c r="AH557" i="1"/>
  <c r="P557" i="1"/>
  <c r="K557" i="1"/>
  <c r="AH556" i="1"/>
  <c r="P556" i="1"/>
  <c r="K556" i="1"/>
  <c r="AH555" i="1"/>
  <c r="P555" i="1"/>
  <c r="K555" i="1"/>
  <c r="AH554" i="1"/>
  <c r="P554" i="1"/>
  <c r="K554" i="1"/>
  <c r="AH553" i="1"/>
  <c r="P553" i="1"/>
  <c r="K553" i="1"/>
  <c r="AH552" i="1"/>
  <c r="P552" i="1"/>
  <c r="K552" i="1"/>
  <c r="AH551" i="1"/>
  <c r="P551" i="1"/>
  <c r="K551" i="1"/>
  <c r="AH550" i="1"/>
  <c r="P550" i="1"/>
  <c r="K550" i="1"/>
  <c r="AH549" i="1"/>
  <c r="P549" i="1"/>
  <c r="K549" i="1"/>
  <c r="AH548" i="1"/>
  <c r="P548" i="1"/>
  <c r="K548" i="1"/>
  <c r="AH547" i="1"/>
  <c r="P547" i="1"/>
  <c r="K547" i="1"/>
  <c r="AH546" i="1"/>
  <c r="P546" i="1"/>
  <c r="K546" i="1"/>
  <c r="AH545" i="1"/>
  <c r="P545" i="1"/>
  <c r="K545" i="1"/>
  <c r="AH544" i="1"/>
  <c r="P544" i="1"/>
  <c r="K544" i="1"/>
  <c r="AH543" i="1"/>
  <c r="P543" i="1"/>
  <c r="K543" i="1"/>
  <c r="AH542" i="1"/>
  <c r="P542" i="1"/>
  <c r="K542" i="1"/>
  <c r="AH541" i="1"/>
  <c r="P541" i="1"/>
  <c r="K541" i="1"/>
  <c r="AH540" i="1"/>
  <c r="P540" i="1"/>
  <c r="K540" i="1"/>
  <c r="AH539" i="1"/>
  <c r="P539" i="1"/>
  <c r="K539" i="1"/>
  <c r="AH538" i="1"/>
  <c r="P538" i="1"/>
  <c r="K538" i="1"/>
  <c r="AH537" i="1"/>
  <c r="P537" i="1"/>
  <c r="K537" i="1"/>
  <c r="AH536" i="1"/>
  <c r="P536" i="1"/>
  <c r="K536" i="1"/>
  <c r="AH535" i="1"/>
  <c r="P535" i="1"/>
  <c r="K535" i="1"/>
  <c r="AH534" i="1"/>
  <c r="P534" i="1"/>
  <c r="K534" i="1"/>
  <c r="AH533" i="1"/>
  <c r="P533" i="1"/>
  <c r="K533" i="1"/>
  <c r="AH532" i="1"/>
  <c r="P532" i="1"/>
  <c r="K532" i="1"/>
  <c r="AH531" i="1"/>
  <c r="P531" i="1"/>
  <c r="K531" i="1"/>
  <c r="AH530" i="1"/>
  <c r="P530" i="1"/>
  <c r="K530" i="1"/>
  <c r="AH529" i="1"/>
  <c r="P529" i="1"/>
  <c r="K529" i="1"/>
  <c r="AH528" i="1"/>
  <c r="P528" i="1"/>
  <c r="K528" i="1"/>
  <c r="AH527" i="1"/>
  <c r="P527" i="1"/>
  <c r="K527" i="1"/>
  <c r="AH526" i="1"/>
  <c r="P526" i="1"/>
  <c r="K526" i="1"/>
  <c r="AH525" i="1"/>
  <c r="P525" i="1"/>
  <c r="K525" i="1"/>
  <c r="AH524" i="1"/>
  <c r="P524" i="1"/>
  <c r="K524" i="1"/>
  <c r="AH523" i="1"/>
  <c r="P523" i="1"/>
  <c r="K523" i="1"/>
  <c r="AH522" i="1"/>
  <c r="P522" i="1"/>
  <c r="K522" i="1"/>
  <c r="AH521" i="1"/>
  <c r="P521" i="1"/>
  <c r="K521" i="1"/>
  <c r="AH520" i="1"/>
  <c r="P520" i="1"/>
  <c r="K520" i="1"/>
  <c r="AH519" i="1"/>
  <c r="P519" i="1"/>
  <c r="K519" i="1"/>
  <c r="AH518" i="1"/>
  <c r="P518" i="1"/>
  <c r="K518" i="1"/>
  <c r="AH517" i="1"/>
  <c r="AE517" i="1"/>
  <c r="AD517" i="1"/>
  <c r="AC517" i="1"/>
  <c r="AB517" i="1"/>
  <c r="P517" i="1"/>
  <c r="N517" i="1" s="1"/>
  <c r="G517" i="1"/>
  <c r="AH516" i="1"/>
  <c r="AE516" i="1"/>
  <c r="AD516" i="1"/>
  <c r="AC516" i="1"/>
  <c r="AB516" i="1"/>
  <c r="P516" i="1"/>
  <c r="N516" i="1" s="1"/>
  <c r="G516" i="1"/>
  <c r="AH515" i="1"/>
  <c r="AE515" i="1"/>
  <c r="AD515" i="1"/>
  <c r="AC515" i="1"/>
  <c r="AB515" i="1"/>
  <c r="P515" i="1"/>
  <c r="N515" i="1" s="1"/>
  <c r="G515" i="1"/>
  <c r="AH514" i="1"/>
  <c r="AE514" i="1"/>
  <c r="AD514" i="1"/>
  <c r="AC514" i="1"/>
  <c r="AB514" i="1"/>
  <c r="P514" i="1"/>
  <c r="N514" i="1" s="1"/>
  <c r="G514" i="1"/>
  <c r="AH513" i="1"/>
  <c r="P513" i="1"/>
  <c r="G513" i="1"/>
  <c r="AH512" i="1"/>
  <c r="AE512" i="1"/>
  <c r="AD512" i="1"/>
  <c r="AC512" i="1"/>
  <c r="AB512" i="1"/>
  <c r="P512" i="1"/>
  <c r="N512" i="1" s="1"/>
  <c r="G512" i="1"/>
  <c r="AH511" i="1"/>
  <c r="AE511" i="1"/>
  <c r="AD511" i="1"/>
  <c r="AC511" i="1"/>
  <c r="AB511" i="1"/>
  <c r="P511" i="1"/>
  <c r="N511" i="1" s="1"/>
  <c r="G511" i="1"/>
  <c r="AH510" i="1"/>
  <c r="AE510" i="1"/>
  <c r="AD510" i="1"/>
  <c r="AC510" i="1"/>
  <c r="AB510" i="1"/>
  <c r="P510" i="1"/>
  <c r="N510" i="1" s="1"/>
  <c r="G510" i="1"/>
  <c r="AH509" i="1"/>
  <c r="AE509" i="1"/>
  <c r="AD509" i="1"/>
  <c r="AC509" i="1"/>
  <c r="AB509" i="1"/>
  <c r="P509" i="1"/>
  <c r="N509" i="1" s="1"/>
  <c r="G509" i="1"/>
  <c r="AH508" i="1"/>
  <c r="AE508" i="1"/>
  <c r="AD508" i="1"/>
  <c r="AC508" i="1"/>
  <c r="AB508" i="1"/>
  <c r="P508" i="1"/>
  <c r="N508" i="1" s="1"/>
  <c r="G508" i="1"/>
  <c r="AH507" i="1"/>
  <c r="AE507" i="1"/>
  <c r="AD507" i="1"/>
  <c r="AC507" i="1"/>
  <c r="AB507" i="1"/>
  <c r="P507" i="1"/>
  <c r="N507" i="1" s="1"/>
  <c r="G507" i="1"/>
  <c r="AH506" i="1"/>
  <c r="P506" i="1"/>
  <c r="G506" i="1"/>
  <c r="AH505" i="1"/>
  <c r="AE505" i="1"/>
  <c r="AD505" i="1"/>
  <c r="AC505" i="1"/>
  <c r="AB505" i="1"/>
  <c r="P505" i="1"/>
  <c r="N505" i="1" s="1"/>
  <c r="G505" i="1"/>
  <c r="AH504" i="1"/>
  <c r="AE504" i="1"/>
  <c r="AD504" i="1"/>
  <c r="AC504" i="1"/>
  <c r="AB504" i="1"/>
  <c r="P504" i="1"/>
  <c r="N504" i="1" s="1"/>
  <c r="G504" i="1"/>
  <c r="AH503" i="1"/>
  <c r="P503" i="1"/>
  <c r="G503" i="1"/>
  <c r="AH502" i="1"/>
  <c r="AE502" i="1"/>
  <c r="AD502" i="1"/>
  <c r="AC502" i="1"/>
  <c r="AB502" i="1"/>
  <c r="P502" i="1"/>
  <c r="N502" i="1" s="1"/>
  <c r="G502" i="1"/>
  <c r="AH501" i="1"/>
  <c r="AE501" i="1"/>
  <c r="AD501" i="1"/>
  <c r="AC501" i="1"/>
  <c r="AB501" i="1"/>
  <c r="P501" i="1"/>
  <c r="N501" i="1" s="1"/>
  <c r="G501" i="1"/>
  <c r="AH500" i="1"/>
  <c r="AE500" i="1"/>
  <c r="AD500" i="1"/>
  <c r="AC500" i="1"/>
  <c r="AB500" i="1"/>
  <c r="P500" i="1"/>
  <c r="N500" i="1" s="1"/>
  <c r="G500" i="1"/>
  <c r="AH499" i="1"/>
  <c r="AE499" i="1"/>
  <c r="AD499" i="1"/>
  <c r="AC499" i="1"/>
  <c r="AB499" i="1"/>
  <c r="P499" i="1"/>
  <c r="N499" i="1" s="1"/>
  <c r="G499" i="1"/>
  <c r="AH498" i="1"/>
  <c r="P498" i="1"/>
  <c r="G498" i="1"/>
  <c r="AH497" i="1"/>
  <c r="P497" i="1"/>
  <c r="G497" i="1"/>
  <c r="AH496" i="1"/>
  <c r="AE496" i="1"/>
  <c r="AD496" i="1"/>
  <c r="AC496" i="1"/>
  <c r="AB496" i="1"/>
  <c r="P496" i="1"/>
  <c r="N496" i="1" s="1"/>
  <c r="G496" i="1"/>
  <c r="AH495" i="1"/>
  <c r="AE495" i="1"/>
  <c r="AD495" i="1"/>
  <c r="AC495" i="1"/>
  <c r="AB495" i="1"/>
  <c r="P495" i="1"/>
  <c r="N495" i="1" s="1"/>
  <c r="G495" i="1"/>
  <c r="AH494" i="1"/>
  <c r="AE494" i="1"/>
  <c r="AD494" i="1"/>
  <c r="AC494" i="1"/>
  <c r="AB494" i="1"/>
  <c r="P494" i="1"/>
  <c r="N494" i="1" s="1"/>
  <c r="G494" i="1"/>
  <c r="AH493" i="1"/>
  <c r="AE493" i="1"/>
  <c r="AD493" i="1"/>
  <c r="AC493" i="1"/>
  <c r="AB493" i="1"/>
  <c r="V493" i="1"/>
  <c r="U493" i="1" s="1"/>
  <c r="P493" i="1"/>
  <c r="N493" i="1" s="1"/>
  <c r="G493" i="1"/>
  <c r="AH492" i="1"/>
  <c r="AE492" i="1"/>
  <c r="AD492" i="1"/>
  <c r="AC492" i="1"/>
  <c r="AB492" i="1"/>
  <c r="V492" i="1"/>
  <c r="U492" i="1" s="1"/>
  <c r="P492" i="1"/>
  <c r="N492" i="1" s="1"/>
  <c r="G492" i="1"/>
  <c r="AH491" i="1"/>
  <c r="AE491" i="1"/>
  <c r="AD491" i="1"/>
  <c r="AC491" i="1"/>
  <c r="AB491" i="1"/>
  <c r="V491" i="1"/>
  <c r="U491" i="1" s="1"/>
  <c r="P491" i="1"/>
  <c r="N491" i="1" s="1"/>
  <c r="G491" i="1"/>
  <c r="AH490" i="1"/>
  <c r="AE490" i="1"/>
  <c r="AD490" i="1"/>
  <c r="AC490" i="1"/>
  <c r="AB490" i="1"/>
  <c r="V490" i="1"/>
  <c r="U490" i="1" s="1"/>
  <c r="P490" i="1"/>
  <c r="N490" i="1" s="1"/>
  <c r="G490" i="1"/>
  <c r="AH489" i="1"/>
  <c r="AE489" i="1"/>
  <c r="AD489" i="1"/>
  <c r="AC489" i="1"/>
  <c r="AB489" i="1"/>
  <c r="V489" i="1"/>
  <c r="U489" i="1" s="1"/>
  <c r="P489" i="1"/>
  <c r="N489" i="1" s="1"/>
  <c r="G489" i="1"/>
  <c r="AH488" i="1"/>
  <c r="P488" i="1"/>
  <c r="G488" i="1"/>
  <c r="AH487" i="1"/>
  <c r="AE487" i="1"/>
  <c r="AD487" i="1"/>
  <c r="AC487" i="1"/>
  <c r="AB487" i="1"/>
  <c r="V487" i="1"/>
  <c r="U487" i="1" s="1"/>
  <c r="P487" i="1"/>
  <c r="N487" i="1" s="1"/>
  <c r="G487" i="1"/>
  <c r="AH486" i="1"/>
  <c r="AE486" i="1"/>
  <c r="AD486" i="1"/>
  <c r="AC486" i="1"/>
  <c r="AB486" i="1"/>
  <c r="V486" i="1"/>
  <c r="U486" i="1" s="1"/>
  <c r="P486" i="1"/>
  <c r="N486" i="1" s="1"/>
  <c r="G486" i="1"/>
  <c r="AH485" i="1"/>
  <c r="AE485" i="1"/>
  <c r="AD485" i="1"/>
  <c r="AC485" i="1"/>
  <c r="AB485" i="1"/>
  <c r="V485" i="1"/>
  <c r="U485" i="1" s="1"/>
  <c r="P485" i="1"/>
  <c r="N485" i="1" s="1"/>
  <c r="G485" i="1"/>
  <c r="AH484" i="1"/>
  <c r="AE484" i="1"/>
  <c r="AD484" i="1"/>
  <c r="AC484" i="1"/>
  <c r="AB484" i="1"/>
  <c r="V484" i="1"/>
  <c r="U484" i="1" s="1"/>
  <c r="P484" i="1"/>
  <c r="N484" i="1" s="1"/>
  <c r="G484" i="1"/>
  <c r="AH483" i="1"/>
  <c r="AE483" i="1"/>
  <c r="AD483" i="1"/>
  <c r="AC483" i="1"/>
  <c r="AB483" i="1"/>
  <c r="V483" i="1"/>
  <c r="U483" i="1" s="1"/>
  <c r="P483" i="1"/>
  <c r="N483" i="1" s="1"/>
  <c r="G483" i="1"/>
  <c r="AH482" i="1"/>
  <c r="P482" i="1"/>
  <c r="G482" i="1"/>
  <c r="AH481" i="1"/>
  <c r="AE481" i="1"/>
  <c r="AD481" i="1"/>
  <c r="AC481" i="1"/>
  <c r="AB481" i="1"/>
  <c r="V481" i="1"/>
  <c r="U481" i="1" s="1"/>
  <c r="P481" i="1"/>
  <c r="N481" i="1" s="1"/>
  <c r="G481" i="1"/>
  <c r="AH480" i="1"/>
  <c r="AE480" i="1"/>
  <c r="AD480" i="1"/>
  <c r="AC480" i="1"/>
  <c r="AB480" i="1"/>
  <c r="V480" i="1"/>
  <c r="U480" i="1" s="1"/>
  <c r="P480" i="1"/>
  <c r="N480" i="1" s="1"/>
  <c r="G480" i="1"/>
  <c r="AH479" i="1"/>
  <c r="AE479" i="1"/>
  <c r="AD479" i="1"/>
  <c r="AC479" i="1"/>
  <c r="AB479" i="1"/>
  <c r="V479" i="1"/>
  <c r="U479" i="1" s="1"/>
  <c r="P479" i="1"/>
  <c r="N479" i="1" s="1"/>
  <c r="G479" i="1"/>
  <c r="AH478" i="1"/>
  <c r="AE478" i="1"/>
  <c r="AD478" i="1"/>
  <c r="AC478" i="1"/>
  <c r="AB478" i="1"/>
  <c r="V478" i="1"/>
  <c r="U478" i="1" s="1"/>
  <c r="P478" i="1"/>
  <c r="N478" i="1" s="1"/>
  <c r="G478" i="1"/>
  <c r="AH477" i="1"/>
  <c r="AE477" i="1"/>
  <c r="AD477" i="1"/>
  <c r="AC477" i="1"/>
  <c r="AB477" i="1"/>
  <c r="V477" i="1"/>
  <c r="U477" i="1" s="1"/>
  <c r="P477" i="1"/>
  <c r="N477" i="1" s="1"/>
  <c r="G477" i="1"/>
  <c r="AH476" i="1"/>
  <c r="AE476" i="1"/>
  <c r="AD476" i="1"/>
  <c r="AC476" i="1"/>
  <c r="AB476" i="1"/>
  <c r="V476" i="1"/>
  <c r="U476" i="1" s="1"/>
  <c r="P476" i="1"/>
  <c r="N476" i="1" s="1"/>
  <c r="G476" i="1"/>
  <c r="AH475" i="1"/>
  <c r="AE475" i="1"/>
  <c r="AD475" i="1"/>
  <c r="AC475" i="1"/>
  <c r="AB475" i="1"/>
  <c r="V475" i="1"/>
  <c r="U475" i="1" s="1"/>
  <c r="P475" i="1"/>
  <c r="N475" i="1" s="1"/>
  <c r="G475" i="1"/>
  <c r="AH474" i="1"/>
  <c r="AE474" i="1"/>
  <c r="AD474" i="1"/>
  <c r="AC474" i="1"/>
  <c r="AB474" i="1"/>
  <c r="V474" i="1"/>
  <c r="U474" i="1" s="1"/>
  <c r="P474" i="1"/>
  <c r="N474" i="1" s="1"/>
  <c r="G474" i="1"/>
  <c r="AH473" i="1"/>
  <c r="AE473" i="1"/>
  <c r="AD473" i="1"/>
  <c r="AC473" i="1"/>
  <c r="AB473" i="1"/>
  <c r="V473" i="1"/>
  <c r="U473" i="1" s="1"/>
  <c r="P473" i="1"/>
  <c r="N473" i="1" s="1"/>
  <c r="G473" i="1"/>
  <c r="AH472" i="1"/>
  <c r="AE472" i="1"/>
  <c r="AD472" i="1"/>
  <c r="AC472" i="1"/>
  <c r="AB472" i="1"/>
  <c r="V472" i="1"/>
  <c r="U472" i="1" s="1"/>
  <c r="P472" i="1"/>
  <c r="N472" i="1" s="1"/>
  <c r="G472" i="1"/>
  <c r="AH471" i="1"/>
  <c r="AE471" i="1"/>
  <c r="AD471" i="1"/>
  <c r="AC471" i="1"/>
  <c r="AB471" i="1"/>
  <c r="V471" i="1"/>
  <c r="U471" i="1" s="1"/>
  <c r="P471" i="1"/>
  <c r="N471" i="1" s="1"/>
  <c r="G471" i="1"/>
  <c r="AH470" i="1"/>
  <c r="AE470" i="1"/>
  <c r="AD470" i="1"/>
  <c r="AC470" i="1"/>
  <c r="AB470" i="1"/>
  <c r="V470" i="1"/>
  <c r="U470" i="1" s="1"/>
  <c r="P470" i="1"/>
  <c r="N470" i="1" s="1"/>
  <c r="G470" i="1"/>
  <c r="AH469" i="1"/>
  <c r="Q469" i="1"/>
  <c r="R469" i="1" s="1"/>
  <c r="S469" i="1" s="1"/>
  <c r="P469" i="1"/>
  <c r="K469" i="1"/>
  <c r="AH468" i="1"/>
  <c r="Q468" i="1"/>
  <c r="R468" i="1" s="1"/>
  <c r="S468" i="1" s="1"/>
  <c r="P468" i="1"/>
  <c r="K468" i="1"/>
  <c r="AH467" i="1"/>
  <c r="Q467" i="1"/>
  <c r="R467" i="1" s="1"/>
  <c r="S467" i="1" s="1"/>
  <c r="P467" i="1"/>
  <c r="K467" i="1"/>
  <c r="AH466" i="1"/>
  <c r="Q466" i="1"/>
  <c r="R466" i="1" s="1"/>
  <c r="S466" i="1" s="1"/>
  <c r="P466" i="1"/>
  <c r="K466" i="1"/>
  <c r="AH465" i="1"/>
  <c r="Q465" i="1"/>
  <c r="R465" i="1" s="1"/>
  <c r="S465" i="1" s="1"/>
  <c r="P465" i="1"/>
  <c r="K465" i="1"/>
  <c r="AH464" i="1"/>
  <c r="Q464" i="1"/>
  <c r="R464" i="1" s="1"/>
  <c r="S464" i="1" s="1"/>
  <c r="P464" i="1"/>
  <c r="K464" i="1"/>
  <c r="AH463" i="1"/>
  <c r="Q463" i="1"/>
  <c r="R463" i="1" s="1"/>
  <c r="S463" i="1" s="1"/>
  <c r="P463" i="1"/>
  <c r="K463" i="1"/>
  <c r="AH462" i="1"/>
  <c r="Q462" i="1"/>
  <c r="R462" i="1" s="1"/>
  <c r="S462" i="1" s="1"/>
  <c r="U462" i="1" s="1"/>
  <c r="V462" i="1" s="1"/>
  <c r="P462" i="1"/>
  <c r="K462" i="1"/>
  <c r="AH461" i="1"/>
  <c r="Q461" i="1"/>
  <c r="R461" i="1" s="1"/>
  <c r="S461" i="1" s="1"/>
  <c r="P461" i="1"/>
  <c r="K461" i="1"/>
  <c r="AH460" i="1"/>
  <c r="Q460" i="1"/>
  <c r="R460" i="1" s="1"/>
  <c r="S460" i="1" s="1"/>
  <c r="P460" i="1"/>
  <c r="K460" i="1"/>
  <c r="AH459" i="1"/>
  <c r="Q459" i="1"/>
  <c r="R459" i="1" s="1"/>
  <c r="S459" i="1" s="1"/>
  <c r="P459" i="1"/>
  <c r="K459" i="1"/>
  <c r="AH458" i="1"/>
  <c r="Q458" i="1"/>
  <c r="R458" i="1" s="1"/>
  <c r="S458" i="1" s="1"/>
  <c r="U458" i="1" s="1"/>
  <c r="V458" i="1" s="1"/>
  <c r="P458" i="1"/>
  <c r="K458" i="1"/>
  <c r="AH457" i="1"/>
  <c r="Q457" i="1"/>
  <c r="R457" i="1" s="1"/>
  <c r="S457" i="1" s="1"/>
  <c r="P457" i="1"/>
  <c r="K457" i="1"/>
  <c r="AH456" i="1"/>
  <c r="Q456" i="1"/>
  <c r="R456" i="1" s="1"/>
  <c r="S456" i="1" s="1"/>
  <c r="P456" i="1"/>
  <c r="K456" i="1"/>
  <c r="AH455" i="1"/>
  <c r="Q455" i="1"/>
  <c r="R455" i="1" s="1"/>
  <c r="S455" i="1" s="1"/>
  <c r="P455" i="1"/>
  <c r="K455" i="1"/>
  <c r="AH454" i="1"/>
  <c r="Q454" i="1"/>
  <c r="R454" i="1" s="1"/>
  <c r="S454" i="1" s="1"/>
  <c r="T454" i="1" s="1"/>
  <c r="P454" i="1"/>
  <c r="K454" i="1"/>
  <c r="AH453" i="1"/>
  <c r="Q453" i="1"/>
  <c r="R453" i="1" s="1"/>
  <c r="S453" i="1" s="1"/>
  <c r="T453" i="1" s="1"/>
  <c r="P453" i="1"/>
  <c r="K453" i="1"/>
  <c r="AH452" i="1"/>
  <c r="Q452" i="1"/>
  <c r="R452" i="1" s="1"/>
  <c r="S452" i="1" s="1"/>
  <c r="T452" i="1" s="1"/>
  <c r="P452" i="1"/>
  <c r="K452" i="1"/>
  <c r="AH451" i="1"/>
  <c r="Q451" i="1"/>
  <c r="R451" i="1" s="1"/>
  <c r="S451" i="1" s="1"/>
  <c r="T451" i="1" s="1"/>
  <c r="P451" i="1"/>
  <c r="K451" i="1"/>
  <c r="AH450" i="1"/>
  <c r="Q450" i="1"/>
  <c r="R450" i="1" s="1"/>
  <c r="S450" i="1" s="1"/>
  <c r="U450" i="1" s="1"/>
  <c r="V450" i="1" s="1"/>
  <c r="P450" i="1"/>
  <c r="K450" i="1"/>
  <c r="AH449" i="1"/>
  <c r="Q449" i="1"/>
  <c r="R449" i="1" s="1"/>
  <c r="S449" i="1" s="1"/>
  <c r="U449" i="1" s="1"/>
  <c r="V449" i="1" s="1"/>
  <c r="P449" i="1"/>
  <c r="K449" i="1"/>
  <c r="AH448" i="1"/>
  <c r="Q448" i="1"/>
  <c r="R448" i="1" s="1"/>
  <c r="S448" i="1" s="1"/>
  <c r="P448" i="1"/>
  <c r="K448" i="1"/>
  <c r="AH447" i="1"/>
  <c r="Q447" i="1"/>
  <c r="R447" i="1" s="1"/>
  <c r="S447" i="1" s="1"/>
  <c r="P447" i="1"/>
  <c r="K447" i="1"/>
  <c r="AH446" i="1"/>
  <c r="Q446" i="1"/>
  <c r="R446" i="1" s="1"/>
  <c r="S446" i="1" s="1"/>
  <c r="P446" i="1"/>
  <c r="K446" i="1"/>
  <c r="AH445" i="1"/>
  <c r="Q445" i="1"/>
  <c r="R445" i="1" s="1"/>
  <c r="S445" i="1" s="1"/>
  <c r="T445" i="1" s="1"/>
  <c r="P445" i="1"/>
  <c r="K445" i="1"/>
  <c r="AH444" i="1"/>
  <c r="Q444" i="1"/>
  <c r="R444" i="1" s="1"/>
  <c r="S444" i="1" s="1"/>
  <c r="P444" i="1"/>
  <c r="K444" i="1"/>
  <c r="AH443" i="1"/>
  <c r="Q443" i="1"/>
  <c r="R443" i="1" s="1"/>
  <c r="S443" i="1" s="1"/>
  <c r="P443" i="1"/>
  <c r="K443" i="1"/>
  <c r="AH442" i="1"/>
  <c r="Q442" i="1"/>
  <c r="R442" i="1" s="1"/>
  <c r="S442" i="1" s="1"/>
  <c r="P442" i="1"/>
  <c r="K442" i="1"/>
  <c r="AH441" i="1"/>
  <c r="Q441" i="1"/>
  <c r="R441" i="1" s="1"/>
  <c r="S441" i="1" s="1"/>
  <c r="P441" i="1"/>
  <c r="K441" i="1"/>
  <c r="AH440" i="1"/>
  <c r="Q440" i="1"/>
  <c r="R440" i="1" s="1"/>
  <c r="S440" i="1" s="1"/>
  <c r="P440" i="1"/>
  <c r="K440" i="1"/>
  <c r="AH439" i="1"/>
  <c r="Q439" i="1"/>
  <c r="R439" i="1" s="1"/>
  <c r="S439" i="1" s="1"/>
  <c r="P439" i="1"/>
  <c r="K439" i="1"/>
  <c r="AH438" i="1"/>
  <c r="Q438" i="1"/>
  <c r="R438" i="1" s="1"/>
  <c r="S438" i="1" s="1"/>
  <c r="P438" i="1"/>
  <c r="K438" i="1"/>
  <c r="AH437" i="1"/>
  <c r="Q437" i="1"/>
  <c r="R437" i="1" s="1"/>
  <c r="S437" i="1" s="1"/>
  <c r="P437" i="1"/>
  <c r="K437" i="1"/>
  <c r="AH436" i="1"/>
  <c r="Q436" i="1"/>
  <c r="R436" i="1" s="1"/>
  <c r="S436" i="1" s="1"/>
  <c r="U436" i="1" s="1"/>
  <c r="V436" i="1" s="1"/>
  <c r="P436" i="1"/>
  <c r="K436" i="1"/>
  <c r="AH435" i="1"/>
  <c r="Q435" i="1"/>
  <c r="R435" i="1" s="1"/>
  <c r="S435" i="1" s="1"/>
  <c r="P435" i="1"/>
  <c r="K435" i="1"/>
  <c r="AH434" i="1"/>
  <c r="Q434" i="1"/>
  <c r="R434" i="1" s="1"/>
  <c r="S434" i="1" s="1"/>
  <c r="P434" i="1"/>
  <c r="K434" i="1"/>
  <c r="AH433" i="1"/>
  <c r="Q433" i="1"/>
  <c r="R433" i="1" s="1"/>
  <c r="S433" i="1" s="1"/>
  <c r="P433" i="1"/>
  <c r="K433" i="1"/>
  <c r="AH432" i="1"/>
  <c r="Q432" i="1"/>
  <c r="R432" i="1" s="1"/>
  <c r="S432" i="1" s="1"/>
  <c r="P432" i="1"/>
  <c r="K432" i="1"/>
  <c r="AH431" i="1"/>
  <c r="Q431" i="1"/>
  <c r="R431" i="1" s="1"/>
  <c r="S431" i="1" s="1"/>
  <c r="U431" i="1" s="1"/>
  <c r="V431" i="1" s="1"/>
  <c r="P431" i="1"/>
  <c r="K431" i="1"/>
  <c r="AH430" i="1"/>
  <c r="Q430" i="1"/>
  <c r="R430" i="1" s="1"/>
  <c r="S430" i="1" s="1"/>
  <c r="T430" i="1" s="1"/>
  <c r="P430" i="1"/>
  <c r="K430" i="1"/>
  <c r="AH429" i="1"/>
  <c r="Q429" i="1"/>
  <c r="R429" i="1" s="1"/>
  <c r="S429" i="1" s="1"/>
  <c r="P429" i="1"/>
  <c r="K429" i="1"/>
  <c r="AH428" i="1"/>
  <c r="Q428" i="1"/>
  <c r="R428" i="1" s="1"/>
  <c r="S428" i="1" s="1"/>
  <c r="P428" i="1"/>
  <c r="K428" i="1"/>
  <c r="AH427" i="1"/>
  <c r="Q427" i="1"/>
  <c r="R427" i="1" s="1"/>
  <c r="S427" i="1" s="1"/>
  <c r="P427" i="1"/>
  <c r="K427" i="1"/>
  <c r="AH426" i="1"/>
  <c r="Q426" i="1"/>
  <c r="R426" i="1" s="1"/>
  <c r="S426" i="1" s="1"/>
  <c r="P426" i="1"/>
  <c r="K426" i="1"/>
  <c r="AH425" i="1"/>
  <c r="Q425" i="1"/>
  <c r="R425" i="1" s="1"/>
  <c r="S425" i="1" s="1"/>
  <c r="P425" i="1"/>
  <c r="K425" i="1"/>
  <c r="AH424" i="1"/>
  <c r="Q424" i="1"/>
  <c r="R424" i="1" s="1"/>
  <c r="S424" i="1" s="1"/>
  <c r="P424" i="1"/>
  <c r="K424" i="1"/>
  <c r="AH423" i="1"/>
  <c r="Q423" i="1"/>
  <c r="R423" i="1" s="1"/>
  <c r="S423" i="1" s="1"/>
  <c r="P423" i="1"/>
  <c r="K423" i="1"/>
  <c r="AH422" i="1"/>
  <c r="Q422" i="1"/>
  <c r="R422" i="1" s="1"/>
  <c r="S422" i="1" s="1"/>
  <c r="U422" i="1" s="1"/>
  <c r="V422" i="1" s="1"/>
  <c r="P422" i="1"/>
  <c r="K422" i="1"/>
  <c r="AH421" i="1"/>
  <c r="Q421" i="1"/>
  <c r="R421" i="1" s="1"/>
  <c r="S421" i="1" s="1"/>
  <c r="U421" i="1" s="1"/>
  <c r="V421" i="1" s="1"/>
  <c r="P421" i="1"/>
  <c r="K421" i="1"/>
  <c r="AH420" i="1"/>
  <c r="Q420" i="1"/>
  <c r="R420" i="1" s="1"/>
  <c r="S420" i="1" s="1"/>
  <c r="U420" i="1" s="1"/>
  <c r="V420" i="1" s="1"/>
  <c r="P420" i="1"/>
  <c r="K420" i="1"/>
  <c r="AH419" i="1"/>
  <c r="Q419" i="1"/>
  <c r="R419" i="1" s="1"/>
  <c r="S419" i="1" s="1"/>
  <c r="P419" i="1"/>
  <c r="K419" i="1"/>
  <c r="AH418" i="1"/>
  <c r="Q418" i="1"/>
  <c r="R418" i="1" s="1"/>
  <c r="S418" i="1" s="1"/>
  <c r="P418" i="1"/>
  <c r="K418" i="1"/>
  <c r="AH417" i="1"/>
  <c r="Q417" i="1"/>
  <c r="R417" i="1" s="1"/>
  <c r="S417" i="1" s="1"/>
  <c r="U417" i="1" s="1"/>
  <c r="V417" i="1" s="1"/>
  <c r="P417" i="1"/>
  <c r="K417" i="1"/>
  <c r="AH416" i="1"/>
  <c r="Q416" i="1"/>
  <c r="R416" i="1" s="1"/>
  <c r="S416" i="1" s="1"/>
  <c r="U416" i="1" s="1"/>
  <c r="V416" i="1" s="1"/>
  <c r="P416" i="1"/>
  <c r="K416" i="1"/>
  <c r="AH415" i="1"/>
  <c r="Q415" i="1"/>
  <c r="R415" i="1" s="1"/>
  <c r="S415" i="1" s="1"/>
  <c r="P415" i="1"/>
  <c r="K415" i="1"/>
  <c r="AH414" i="1"/>
  <c r="Q414" i="1"/>
  <c r="R414" i="1" s="1"/>
  <c r="S414" i="1" s="1"/>
  <c r="U414" i="1" s="1"/>
  <c r="V414" i="1" s="1"/>
  <c r="P414" i="1"/>
  <c r="K414" i="1"/>
  <c r="AH413" i="1"/>
  <c r="Q413" i="1"/>
  <c r="R413" i="1" s="1"/>
  <c r="S413" i="1" s="1"/>
  <c r="P413" i="1"/>
  <c r="K413" i="1"/>
  <c r="AH412" i="1"/>
  <c r="Q412" i="1"/>
  <c r="R412" i="1" s="1"/>
  <c r="S412" i="1" s="1"/>
  <c r="U412" i="1" s="1"/>
  <c r="V412" i="1" s="1"/>
  <c r="P412" i="1"/>
  <c r="K412" i="1"/>
  <c r="AH411" i="1"/>
  <c r="Q411" i="1"/>
  <c r="R411" i="1" s="1"/>
  <c r="S411" i="1" s="1"/>
  <c r="P411" i="1"/>
  <c r="K411" i="1"/>
  <c r="AH410" i="1"/>
  <c r="Q410" i="1"/>
  <c r="R410" i="1" s="1"/>
  <c r="S410" i="1" s="1"/>
  <c r="U410" i="1" s="1"/>
  <c r="V410" i="1" s="1"/>
  <c r="P410" i="1"/>
  <c r="K410" i="1"/>
  <c r="AH409" i="1"/>
  <c r="Q409" i="1"/>
  <c r="R409" i="1" s="1"/>
  <c r="S409" i="1" s="1"/>
  <c r="P409" i="1"/>
  <c r="K409" i="1"/>
  <c r="AH408" i="1"/>
  <c r="Q408" i="1"/>
  <c r="R408" i="1" s="1"/>
  <c r="S408" i="1" s="1"/>
  <c r="U408" i="1" s="1"/>
  <c r="V408" i="1" s="1"/>
  <c r="P408" i="1"/>
  <c r="K408" i="1"/>
  <c r="AH407" i="1"/>
  <c r="Q407" i="1"/>
  <c r="R407" i="1" s="1"/>
  <c r="S407" i="1" s="1"/>
  <c r="P407" i="1"/>
  <c r="K407" i="1"/>
  <c r="AH406" i="1"/>
  <c r="Q406" i="1"/>
  <c r="R406" i="1" s="1"/>
  <c r="S406" i="1" s="1"/>
  <c r="P406" i="1"/>
  <c r="K406" i="1"/>
  <c r="AH405" i="1"/>
  <c r="Q405" i="1"/>
  <c r="R405" i="1" s="1"/>
  <c r="S405" i="1" s="1"/>
  <c r="U405" i="1" s="1"/>
  <c r="V405" i="1" s="1"/>
  <c r="P405" i="1"/>
  <c r="K405" i="1"/>
  <c r="AH404" i="1"/>
  <c r="Q404" i="1"/>
  <c r="R404" i="1" s="1"/>
  <c r="S404" i="1" s="1"/>
  <c r="U404" i="1" s="1"/>
  <c r="V404" i="1" s="1"/>
  <c r="P404" i="1"/>
  <c r="K404" i="1"/>
  <c r="AH403" i="1"/>
  <c r="Q403" i="1"/>
  <c r="R403" i="1" s="1"/>
  <c r="S403" i="1" s="1"/>
  <c r="U403" i="1" s="1"/>
  <c r="V403" i="1" s="1"/>
  <c r="P403" i="1"/>
  <c r="K403" i="1"/>
  <c r="AH402" i="1"/>
  <c r="Q402" i="1"/>
  <c r="R402" i="1" s="1"/>
  <c r="S402" i="1" s="1"/>
  <c r="P402" i="1"/>
  <c r="K402" i="1"/>
  <c r="AH401" i="1"/>
  <c r="Q401" i="1"/>
  <c r="R401" i="1" s="1"/>
  <c r="S401" i="1" s="1"/>
  <c r="P401" i="1"/>
  <c r="K401" i="1"/>
  <c r="AH400" i="1"/>
  <c r="Q400" i="1"/>
  <c r="R400" i="1" s="1"/>
  <c r="S400" i="1" s="1"/>
  <c r="U400" i="1" s="1"/>
  <c r="V400" i="1" s="1"/>
  <c r="P400" i="1"/>
  <c r="K400" i="1"/>
  <c r="AH399" i="1"/>
  <c r="Q399" i="1"/>
  <c r="R399" i="1" s="1"/>
  <c r="S399" i="1" s="1"/>
  <c r="P399" i="1"/>
  <c r="K399" i="1"/>
  <c r="AH398" i="1"/>
  <c r="Q398" i="1"/>
  <c r="R398" i="1" s="1"/>
  <c r="S398" i="1" s="1"/>
  <c r="P398" i="1"/>
  <c r="K398" i="1"/>
  <c r="AH397" i="1"/>
  <c r="Q397" i="1"/>
  <c r="R397" i="1" s="1"/>
  <c r="S397" i="1" s="1"/>
  <c r="P397" i="1"/>
  <c r="K397" i="1"/>
  <c r="AH396" i="1"/>
  <c r="Q396" i="1"/>
  <c r="R396" i="1" s="1"/>
  <c r="S396" i="1" s="1"/>
  <c r="P396" i="1"/>
  <c r="K396" i="1"/>
  <c r="AH395" i="1"/>
  <c r="Q395" i="1"/>
  <c r="R395" i="1" s="1"/>
  <c r="S395" i="1" s="1"/>
  <c r="P395" i="1"/>
  <c r="K395" i="1"/>
  <c r="AH394" i="1"/>
  <c r="Q394" i="1"/>
  <c r="R394" i="1" s="1"/>
  <c r="S394" i="1" s="1"/>
  <c r="T394" i="1" s="1"/>
  <c r="P394" i="1"/>
  <c r="K394" i="1"/>
  <c r="AH393" i="1"/>
  <c r="Q393" i="1"/>
  <c r="R393" i="1" s="1"/>
  <c r="S393" i="1" s="1"/>
  <c r="U393" i="1" s="1"/>
  <c r="V393" i="1" s="1"/>
  <c r="P393" i="1"/>
  <c r="K393" i="1"/>
  <c r="AH392" i="1"/>
  <c r="Q392" i="1"/>
  <c r="R392" i="1" s="1"/>
  <c r="S392" i="1" s="1"/>
  <c r="T392" i="1" s="1"/>
  <c r="P392" i="1"/>
  <c r="K392" i="1"/>
  <c r="AH391" i="1"/>
  <c r="Q391" i="1"/>
  <c r="R391" i="1" s="1"/>
  <c r="S391" i="1" s="1"/>
  <c r="T391" i="1" s="1"/>
  <c r="P391" i="1"/>
  <c r="K391" i="1"/>
  <c r="AH390" i="1"/>
  <c r="Q390" i="1"/>
  <c r="R390" i="1" s="1"/>
  <c r="S390" i="1" s="1"/>
  <c r="P390" i="1"/>
  <c r="K390" i="1"/>
  <c r="AH389" i="1"/>
  <c r="Q389" i="1"/>
  <c r="R389" i="1" s="1"/>
  <c r="S389" i="1" s="1"/>
  <c r="P389" i="1"/>
  <c r="K389" i="1"/>
  <c r="AH388" i="1"/>
  <c r="Q388" i="1"/>
  <c r="R388" i="1" s="1"/>
  <c r="S388" i="1" s="1"/>
  <c r="P388" i="1"/>
  <c r="K388" i="1"/>
  <c r="AH387" i="1"/>
  <c r="Q387" i="1"/>
  <c r="R387" i="1" s="1"/>
  <c r="S387" i="1" s="1"/>
  <c r="P387" i="1"/>
  <c r="K387" i="1"/>
  <c r="AH386" i="1"/>
  <c r="Q386" i="1"/>
  <c r="R386" i="1" s="1"/>
  <c r="S386" i="1" s="1"/>
  <c r="T386" i="1" s="1"/>
  <c r="P386" i="1"/>
  <c r="K386" i="1"/>
  <c r="AH385" i="1"/>
  <c r="Q385" i="1"/>
  <c r="R385" i="1" s="1"/>
  <c r="S385" i="1" s="1"/>
  <c r="U385" i="1" s="1"/>
  <c r="V385" i="1" s="1"/>
  <c r="P385" i="1"/>
  <c r="K385" i="1"/>
  <c r="AH384" i="1"/>
  <c r="Q384" i="1"/>
  <c r="R384" i="1" s="1"/>
  <c r="S384" i="1" s="1"/>
  <c r="U384" i="1" s="1"/>
  <c r="V384" i="1" s="1"/>
  <c r="P384" i="1"/>
  <c r="K384" i="1"/>
  <c r="AH383" i="1"/>
  <c r="Q383" i="1"/>
  <c r="R383" i="1" s="1"/>
  <c r="S383" i="1" s="1"/>
  <c r="P383" i="1"/>
  <c r="K383" i="1"/>
  <c r="AH382" i="1"/>
  <c r="Q382" i="1"/>
  <c r="R382" i="1" s="1"/>
  <c r="S382" i="1" s="1"/>
  <c r="P382" i="1"/>
  <c r="K382" i="1"/>
  <c r="AH381" i="1"/>
  <c r="Q381" i="1"/>
  <c r="R381" i="1" s="1"/>
  <c r="S381" i="1" s="1"/>
  <c r="P381" i="1"/>
  <c r="K381" i="1"/>
  <c r="AH380" i="1"/>
  <c r="Q380" i="1"/>
  <c r="R380" i="1" s="1"/>
  <c r="S380" i="1" s="1"/>
  <c r="P380" i="1"/>
  <c r="K380" i="1"/>
  <c r="AH379" i="1"/>
  <c r="Q379" i="1"/>
  <c r="R379" i="1" s="1"/>
  <c r="S379" i="1" s="1"/>
  <c r="P379" i="1"/>
  <c r="K379" i="1"/>
  <c r="AH378" i="1"/>
  <c r="Q378" i="1"/>
  <c r="R378" i="1" s="1"/>
  <c r="S378" i="1" s="1"/>
  <c r="P378" i="1"/>
  <c r="K378" i="1"/>
  <c r="AH377" i="1"/>
  <c r="Q377" i="1"/>
  <c r="R377" i="1" s="1"/>
  <c r="S377" i="1" s="1"/>
  <c r="P377" i="1"/>
  <c r="K377" i="1"/>
  <c r="AH376" i="1"/>
  <c r="Q376" i="1"/>
  <c r="R376" i="1" s="1"/>
  <c r="S376" i="1" s="1"/>
  <c r="U376" i="1" s="1"/>
  <c r="V376" i="1" s="1"/>
  <c r="P376" i="1"/>
  <c r="K376" i="1"/>
  <c r="AH375" i="1"/>
  <c r="Q375" i="1"/>
  <c r="R375" i="1" s="1"/>
  <c r="S375" i="1" s="1"/>
  <c r="P375" i="1"/>
  <c r="K375" i="1"/>
  <c r="AH374" i="1"/>
  <c r="Q374" i="1"/>
  <c r="R374" i="1" s="1"/>
  <c r="S374" i="1" s="1"/>
  <c r="P374" i="1"/>
  <c r="K374" i="1"/>
  <c r="AH373" i="1"/>
  <c r="Q373" i="1"/>
  <c r="R373" i="1" s="1"/>
  <c r="S373" i="1" s="1"/>
  <c r="P373" i="1"/>
  <c r="K373" i="1"/>
  <c r="AH372" i="1"/>
  <c r="Q372" i="1"/>
  <c r="R372" i="1" s="1"/>
  <c r="S372" i="1" s="1"/>
  <c r="P372" i="1"/>
  <c r="K372" i="1"/>
  <c r="AH371" i="1"/>
  <c r="Q371" i="1"/>
  <c r="R371" i="1" s="1"/>
  <c r="S371" i="1" s="1"/>
  <c r="P371" i="1"/>
  <c r="K371" i="1"/>
  <c r="AH370" i="1"/>
  <c r="Q370" i="1"/>
  <c r="R370" i="1" s="1"/>
  <c r="S370" i="1" s="1"/>
  <c r="P370" i="1"/>
  <c r="K370" i="1"/>
  <c r="AH369" i="1"/>
  <c r="Q369" i="1"/>
  <c r="R369" i="1" s="1"/>
  <c r="S369" i="1" s="1"/>
  <c r="P369" i="1"/>
  <c r="K369" i="1"/>
  <c r="AH368" i="1"/>
  <c r="Q368" i="1"/>
  <c r="R368" i="1" s="1"/>
  <c r="S368" i="1" s="1"/>
  <c r="U368" i="1" s="1"/>
  <c r="V368" i="1" s="1"/>
  <c r="P368" i="1"/>
  <c r="K368" i="1"/>
  <c r="AH367" i="1"/>
  <c r="Q367" i="1"/>
  <c r="R367" i="1" s="1"/>
  <c r="S367" i="1" s="1"/>
  <c r="T367" i="1" s="1"/>
  <c r="P367" i="1"/>
  <c r="K367" i="1"/>
  <c r="AH366" i="1"/>
  <c r="Q366" i="1"/>
  <c r="R366" i="1" s="1"/>
  <c r="S366" i="1" s="1"/>
  <c r="P366" i="1"/>
  <c r="K366" i="1"/>
  <c r="AH365" i="1"/>
  <c r="Q365" i="1"/>
  <c r="R365" i="1" s="1"/>
  <c r="S365" i="1" s="1"/>
  <c r="U365" i="1" s="1"/>
  <c r="V365" i="1" s="1"/>
  <c r="P365" i="1"/>
  <c r="K365" i="1"/>
  <c r="AH364" i="1"/>
  <c r="Q364" i="1"/>
  <c r="R364" i="1" s="1"/>
  <c r="S364" i="1" s="1"/>
  <c r="U364" i="1" s="1"/>
  <c r="V364" i="1" s="1"/>
  <c r="P364" i="1"/>
  <c r="K364" i="1"/>
  <c r="AH363" i="1"/>
  <c r="Q363" i="1"/>
  <c r="R363" i="1" s="1"/>
  <c r="S363" i="1" s="1"/>
  <c r="U363" i="1" s="1"/>
  <c r="V363" i="1" s="1"/>
  <c r="P363" i="1"/>
  <c r="K363" i="1"/>
  <c r="AH362" i="1"/>
  <c r="Q362" i="1"/>
  <c r="R362" i="1" s="1"/>
  <c r="S362" i="1" s="1"/>
  <c r="P362" i="1"/>
  <c r="K362" i="1"/>
  <c r="AH361" i="1"/>
  <c r="P361" i="1"/>
  <c r="K361" i="1"/>
  <c r="AH360" i="1"/>
  <c r="P360" i="1"/>
  <c r="K360" i="1"/>
  <c r="AH359" i="1"/>
  <c r="P359" i="1"/>
  <c r="K359" i="1"/>
  <c r="AH358" i="1"/>
  <c r="P358" i="1"/>
  <c r="K358" i="1"/>
  <c r="AH357" i="1"/>
  <c r="P357" i="1"/>
  <c r="K357" i="1"/>
  <c r="AH356" i="1"/>
  <c r="P356" i="1"/>
  <c r="K356" i="1"/>
  <c r="AH355" i="1"/>
  <c r="P355" i="1"/>
  <c r="K355" i="1"/>
  <c r="AH354" i="1"/>
  <c r="P354" i="1"/>
  <c r="K354" i="1"/>
  <c r="AH353" i="1"/>
  <c r="O353" i="1"/>
  <c r="Q353" i="1" s="1"/>
  <c r="K353" i="1"/>
  <c r="AH352" i="1"/>
  <c r="P352" i="1"/>
  <c r="K352" i="1"/>
  <c r="AH351" i="1"/>
  <c r="O351" i="1"/>
  <c r="Q351" i="1" s="1"/>
  <c r="K351" i="1"/>
  <c r="AH350" i="1"/>
  <c r="P350" i="1"/>
  <c r="K350" i="1"/>
  <c r="AH349" i="1"/>
  <c r="P349" i="1"/>
  <c r="K349" i="1"/>
  <c r="AH348" i="1"/>
  <c r="P348" i="1"/>
  <c r="K348" i="1"/>
  <c r="AH347" i="1"/>
  <c r="P347" i="1"/>
  <c r="K347" i="1"/>
  <c r="AH346" i="1"/>
  <c r="P346" i="1"/>
  <c r="K346" i="1"/>
  <c r="AH345" i="1"/>
  <c r="P345" i="1"/>
  <c r="K345" i="1"/>
  <c r="AH344" i="1"/>
  <c r="P344" i="1"/>
  <c r="K344" i="1"/>
  <c r="AH343" i="1"/>
  <c r="P343" i="1"/>
  <c r="K343" i="1"/>
  <c r="AH342" i="1"/>
  <c r="P342" i="1"/>
  <c r="K342" i="1"/>
  <c r="AH341" i="1"/>
  <c r="P341" i="1"/>
  <c r="K341" i="1"/>
  <c r="AH340" i="1"/>
  <c r="P340" i="1"/>
  <c r="K340" i="1"/>
  <c r="AH339" i="1"/>
  <c r="P339" i="1"/>
  <c r="K339" i="1"/>
  <c r="AH338" i="1"/>
  <c r="P338" i="1"/>
  <c r="K338" i="1"/>
  <c r="AH337" i="1"/>
  <c r="P337" i="1"/>
  <c r="K337" i="1"/>
  <c r="AH336" i="1"/>
  <c r="P336" i="1"/>
  <c r="K336" i="1"/>
  <c r="AH335" i="1"/>
  <c r="P335" i="1"/>
  <c r="K335" i="1"/>
  <c r="AH334" i="1"/>
  <c r="P334" i="1"/>
  <c r="K334" i="1"/>
  <c r="AH333" i="1"/>
  <c r="P333" i="1"/>
  <c r="K333" i="1"/>
  <c r="AH332" i="1"/>
  <c r="P332" i="1"/>
  <c r="K332" i="1"/>
  <c r="AH331" i="1"/>
  <c r="P331" i="1"/>
  <c r="K331" i="1"/>
  <c r="AH330" i="1"/>
  <c r="P330" i="1"/>
  <c r="K330" i="1"/>
  <c r="AH329" i="1"/>
  <c r="P329" i="1"/>
  <c r="K329" i="1"/>
  <c r="AH328" i="1"/>
  <c r="P328" i="1"/>
  <c r="K328" i="1"/>
  <c r="AH327" i="1"/>
  <c r="P327" i="1"/>
  <c r="K327" i="1"/>
  <c r="AH326" i="1"/>
  <c r="P326" i="1"/>
  <c r="K326" i="1"/>
  <c r="AH325" i="1"/>
  <c r="P325" i="1"/>
  <c r="K325" i="1"/>
  <c r="AH324" i="1"/>
  <c r="P324" i="1"/>
  <c r="K324" i="1"/>
  <c r="AH323" i="1"/>
  <c r="P323" i="1"/>
  <c r="K323" i="1"/>
  <c r="AH322" i="1"/>
  <c r="P322" i="1"/>
  <c r="K322" i="1"/>
  <c r="AH321" i="1"/>
  <c r="P321" i="1"/>
  <c r="K321" i="1"/>
  <c r="AH320" i="1"/>
  <c r="P320" i="1"/>
  <c r="K320" i="1"/>
  <c r="AH319" i="1"/>
  <c r="P319" i="1"/>
  <c r="K319" i="1"/>
  <c r="AH318" i="1"/>
  <c r="P318" i="1"/>
  <c r="K318" i="1"/>
  <c r="AH317" i="1"/>
  <c r="P317" i="1"/>
  <c r="K317" i="1"/>
  <c r="AH316" i="1"/>
  <c r="P316" i="1"/>
  <c r="K316" i="1"/>
  <c r="AH315" i="1"/>
  <c r="P315" i="1"/>
  <c r="K315" i="1"/>
  <c r="AH314" i="1"/>
  <c r="P314" i="1"/>
  <c r="K314" i="1"/>
  <c r="AH313" i="1"/>
  <c r="P313" i="1"/>
  <c r="K313" i="1"/>
  <c r="AH312" i="1"/>
  <c r="P312" i="1"/>
  <c r="K312" i="1"/>
  <c r="AH311" i="1"/>
  <c r="P311" i="1"/>
  <c r="K311" i="1"/>
  <c r="AH310" i="1"/>
  <c r="P310" i="1"/>
  <c r="K310" i="1"/>
  <c r="AH309" i="1"/>
  <c r="O309" i="1"/>
  <c r="Q309" i="1" s="1"/>
  <c r="K309" i="1"/>
  <c r="AH308" i="1"/>
  <c r="O308" i="1"/>
  <c r="Q308" i="1" s="1"/>
  <c r="K308" i="1"/>
  <c r="AH307" i="1"/>
  <c r="P307" i="1"/>
  <c r="K307" i="1"/>
  <c r="AH306" i="1"/>
  <c r="P306" i="1"/>
  <c r="K306" i="1"/>
  <c r="AH305" i="1"/>
  <c r="P305" i="1"/>
  <c r="K305" i="1"/>
  <c r="AH304" i="1"/>
  <c r="P304" i="1"/>
  <c r="K304" i="1"/>
  <c r="AH303" i="1"/>
  <c r="P303" i="1"/>
  <c r="K303" i="1"/>
  <c r="AH302" i="1"/>
  <c r="P302" i="1"/>
  <c r="K302" i="1"/>
  <c r="AH301" i="1"/>
  <c r="P301" i="1"/>
  <c r="K301" i="1"/>
  <c r="AH300" i="1"/>
  <c r="P300" i="1"/>
  <c r="K300" i="1"/>
  <c r="AH299" i="1"/>
  <c r="P299" i="1"/>
  <c r="K299" i="1"/>
  <c r="AH298" i="1"/>
  <c r="P298" i="1"/>
  <c r="K298" i="1"/>
  <c r="AH297" i="1"/>
  <c r="P297" i="1"/>
  <c r="K297" i="1"/>
  <c r="AH296" i="1"/>
  <c r="P296" i="1"/>
  <c r="K296" i="1"/>
  <c r="AH295" i="1"/>
  <c r="P295" i="1"/>
  <c r="K295" i="1"/>
  <c r="AH294" i="1"/>
  <c r="P294" i="1"/>
  <c r="K294" i="1"/>
  <c r="AH293" i="1"/>
  <c r="P293" i="1"/>
  <c r="K293" i="1"/>
  <c r="AH292" i="1"/>
  <c r="P292" i="1"/>
  <c r="K292" i="1"/>
  <c r="AH291" i="1"/>
  <c r="P291" i="1"/>
  <c r="K291" i="1"/>
  <c r="AH290" i="1"/>
  <c r="P290" i="1"/>
  <c r="K290" i="1"/>
  <c r="AH289" i="1"/>
  <c r="P289" i="1"/>
  <c r="K289" i="1"/>
  <c r="AH288" i="1"/>
  <c r="P288" i="1"/>
  <c r="K288" i="1"/>
  <c r="AH287" i="1"/>
  <c r="P287" i="1"/>
  <c r="K287" i="1"/>
  <c r="AH286" i="1"/>
  <c r="P286" i="1"/>
  <c r="K286" i="1"/>
  <c r="AH285" i="1"/>
  <c r="P285" i="1"/>
  <c r="K285" i="1"/>
  <c r="AH284" i="1"/>
  <c r="P284" i="1"/>
  <c r="K284" i="1"/>
  <c r="AH283" i="1"/>
  <c r="P283" i="1"/>
  <c r="K283" i="1"/>
  <c r="AH282" i="1"/>
  <c r="P282" i="1"/>
  <c r="K282" i="1"/>
  <c r="AH281" i="1"/>
  <c r="P281" i="1"/>
  <c r="K281" i="1"/>
  <c r="AH280" i="1"/>
  <c r="P280" i="1"/>
  <c r="K280" i="1"/>
  <c r="AH279" i="1"/>
  <c r="P279" i="1"/>
  <c r="K279" i="1"/>
  <c r="AH278" i="1"/>
  <c r="P278" i="1"/>
  <c r="K278" i="1"/>
  <c r="AH277" i="1"/>
  <c r="P277" i="1"/>
  <c r="K277" i="1"/>
  <c r="AH276" i="1"/>
  <c r="P276" i="1"/>
  <c r="K276" i="1"/>
  <c r="AH275" i="1"/>
  <c r="P275" i="1"/>
  <c r="K275" i="1"/>
  <c r="AH274" i="1"/>
  <c r="P274" i="1"/>
  <c r="K274" i="1"/>
  <c r="AH273" i="1"/>
  <c r="P273" i="1"/>
  <c r="K273" i="1"/>
  <c r="AH272" i="1"/>
  <c r="P272" i="1"/>
  <c r="K272" i="1"/>
  <c r="AH271" i="1"/>
  <c r="O271" i="1"/>
  <c r="Q271" i="1" s="1"/>
  <c r="K271" i="1"/>
  <c r="AH270" i="1"/>
  <c r="P270" i="1"/>
  <c r="K270" i="1"/>
  <c r="AH269" i="1"/>
  <c r="O269" i="1"/>
  <c r="Q269" i="1" s="1"/>
  <c r="K269" i="1"/>
  <c r="AH268" i="1"/>
  <c r="O268" i="1"/>
  <c r="Q268" i="1" s="1"/>
  <c r="K268" i="1"/>
  <c r="AH267" i="1"/>
  <c r="P267" i="1"/>
  <c r="K267" i="1"/>
  <c r="AH266" i="1"/>
  <c r="P266" i="1"/>
  <c r="K266" i="1"/>
  <c r="AH265" i="1"/>
  <c r="P265" i="1"/>
  <c r="K265" i="1"/>
  <c r="AH264" i="1"/>
  <c r="P264" i="1"/>
  <c r="K264" i="1"/>
  <c r="AH263" i="1"/>
  <c r="P263" i="1"/>
  <c r="K263" i="1"/>
  <c r="AH262" i="1"/>
  <c r="P262" i="1"/>
  <c r="K262" i="1"/>
  <c r="AH261" i="1"/>
  <c r="P261" i="1"/>
  <c r="AH260" i="1"/>
  <c r="AE260" i="1"/>
  <c r="AD260" i="1"/>
  <c r="AC260" i="1"/>
  <c r="AB260" i="1"/>
  <c r="P260" i="1"/>
  <c r="AH259" i="1"/>
  <c r="AE259" i="1"/>
  <c r="AD259" i="1"/>
  <c r="AC259" i="1"/>
  <c r="AB259" i="1"/>
  <c r="P259" i="1"/>
  <c r="AH258" i="1"/>
  <c r="AE258" i="1"/>
  <c r="AD258" i="1"/>
  <c r="AC258" i="1"/>
  <c r="AB258" i="1"/>
  <c r="P258" i="1"/>
  <c r="AH257" i="1"/>
  <c r="P257" i="1"/>
  <c r="AH256" i="1"/>
  <c r="AE256" i="1"/>
  <c r="AD256" i="1"/>
  <c r="AC256" i="1"/>
  <c r="AB256" i="1"/>
  <c r="P256" i="1"/>
  <c r="AH255" i="1"/>
  <c r="AE255" i="1"/>
  <c r="AD255" i="1"/>
  <c r="AC255" i="1"/>
  <c r="AB255" i="1"/>
  <c r="P255" i="1"/>
  <c r="AH254" i="1"/>
  <c r="AE254" i="1"/>
  <c r="AD254" i="1"/>
  <c r="AC254" i="1"/>
  <c r="AB254" i="1"/>
  <c r="P254" i="1"/>
  <c r="AH253" i="1"/>
  <c r="P253" i="1"/>
  <c r="AH252" i="1"/>
  <c r="AE252" i="1"/>
  <c r="AD252" i="1"/>
  <c r="AC252" i="1"/>
  <c r="AB252" i="1"/>
  <c r="P252" i="1"/>
  <c r="AH251" i="1"/>
  <c r="AE251" i="1"/>
  <c r="AD251" i="1"/>
  <c r="AC251" i="1"/>
  <c r="AB251" i="1"/>
  <c r="P251" i="1"/>
  <c r="AH250" i="1"/>
  <c r="AE250" i="1"/>
  <c r="AD250" i="1"/>
  <c r="AC250" i="1"/>
  <c r="AB250" i="1"/>
  <c r="P250" i="1"/>
  <c r="AH249" i="1"/>
  <c r="P249" i="1"/>
  <c r="AH248" i="1"/>
  <c r="O248" i="1"/>
  <c r="Q248" i="1" s="1"/>
  <c r="R248" i="1" s="1"/>
  <c r="S248" i="1" s="1"/>
  <c r="AH247" i="1"/>
  <c r="AE247" i="1"/>
  <c r="AD247" i="1"/>
  <c r="AC247" i="1"/>
  <c r="AB247" i="1"/>
  <c r="P247" i="1"/>
  <c r="AH246" i="1"/>
  <c r="AE246" i="1"/>
  <c r="AD246" i="1"/>
  <c r="AC246" i="1"/>
  <c r="AB246" i="1"/>
  <c r="P246" i="1"/>
  <c r="AH245" i="1"/>
  <c r="P245" i="1"/>
  <c r="AH244" i="1"/>
  <c r="AE244" i="1"/>
  <c r="AD244" i="1"/>
  <c r="AC244" i="1"/>
  <c r="AB244" i="1"/>
  <c r="P244" i="1"/>
  <c r="AH243" i="1"/>
  <c r="AE243" i="1"/>
  <c r="AD243" i="1"/>
  <c r="AC243" i="1"/>
  <c r="AB243" i="1"/>
  <c r="P243" i="1"/>
  <c r="AH242" i="1"/>
  <c r="AE242" i="1"/>
  <c r="AD242" i="1"/>
  <c r="AC242" i="1"/>
  <c r="AB242" i="1"/>
  <c r="P242" i="1"/>
  <c r="AH241" i="1"/>
  <c r="P241" i="1"/>
  <c r="AH240" i="1"/>
  <c r="AE240" i="1"/>
  <c r="AD240" i="1"/>
  <c r="AC240" i="1"/>
  <c r="AB240" i="1"/>
  <c r="P240" i="1"/>
  <c r="AH239" i="1"/>
  <c r="AE239" i="1"/>
  <c r="AD239" i="1"/>
  <c r="AC239" i="1"/>
  <c r="AB239" i="1"/>
  <c r="P239" i="1"/>
  <c r="AH238" i="1"/>
  <c r="AE238" i="1"/>
  <c r="AD238" i="1"/>
  <c r="AC238" i="1"/>
  <c r="AB238" i="1"/>
  <c r="P238" i="1"/>
  <c r="AH237" i="1"/>
  <c r="P237" i="1"/>
  <c r="AH236" i="1"/>
  <c r="AE236" i="1"/>
  <c r="AD236" i="1"/>
  <c r="AC236" i="1"/>
  <c r="AB236" i="1"/>
  <c r="P236" i="1"/>
  <c r="AH235" i="1"/>
  <c r="AE235" i="1"/>
  <c r="AD235" i="1"/>
  <c r="AC235" i="1"/>
  <c r="AB235" i="1"/>
  <c r="P235" i="1"/>
  <c r="AH234" i="1"/>
  <c r="AE234" i="1"/>
  <c r="AD234" i="1"/>
  <c r="AC234" i="1"/>
  <c r="AB234" i="1"/>
  <c r="P234" i="1"/>
  <c r="AH233" i="1"/>
  <c r="P233" i="1"/>
  <c r="AH232" i="1"/>
  <c r="AE232" i="1"/>
  <c r="AD232" i="1"/>
  <c r="AC232" i="1"/>
  <c r="AB232" i="1"/>
  <c r="P232" i="1"/>
  <c r="AH231" i="1"/>
  <c r="AE231" i="1"/>
  <c r="AD231" i="1"/>
  <c r="AC231" i="1"/>
  <c r="AB231" i="1"/>
  <c r="P231" i="1"/>
  <c r="AH230" i="1"/>
  <c r="AE230" i="1"/>
  <c r="AD230" i="1"/>
  <c r="AC230" i="1"/>
  <c r="AB230" i="1"/>
  <c r="P230" i="1"/>
  <c r="AH229" i="1"/>
  <c r="P229" i="1"/>
  <c r="AH228" i="1"/>
  <c r="AE228" i="1"/>
  <c r="AD228" i="1"/>
  <c r="AC228" i="1"/>
  <c r="AB228" i="1"/>
  <c r="P228" i="1"/>
  <c r="AH227" i="1"/>
  <c r="AE227" i="1"/>
  <c r="AD227" i="1"/>
  <c r="AC227" i="1"/>
  <c r="AB227" i="1"/>
  <c r="P227" i="1"/>
  <c r="AH226" i="1"/>
  <c r="AE226" i="1"/>
  <c r="AD226" i="1"/>
  <c r="AC226" i="1"/>
  <c r="AB226" i="1"/>
  <c r="P226" i="1"/>
  <c r="AH225" i="1"/>
  <c r="P225" i="1"/>
  <c r="AH224" i="1"/>
  <c r="AE224" i="1"/>
  <c r="AD224" i="1"/>
  <c r="AC224" i="1"/>
  <c r="AB224" i="1"/>
  <c r="P224" i="1"/>
  <c r="AH223" i="1"/>
  <c r="AE223" i="1"/>
  <c r="AD223" i="1"/>
  <c r="AC223" i="1"/>
  <c r="AB223" i="1"/>
  <c r="P223" i="1"/>
  <c r="AH222" i="1"/>
  <c r="AE222" i="1"/>
  <c r="AD222" i="1"/>
  <c r="AC222" i="1"/>
  <c r="AB222" i="1"/>
  <c r="P222" i="1"/>
  <c r="AH221" i="1"/>
  <c r="P221" i="1"/>
  <c r="AH220" i="1"/>
  <c r="P220" i="1"/>
  <c r="AH219" i="1"/>
  <c r="AE219" i="1"/>
  <c r="AD219" i="1"/>
  <c r="AC219" i="1"/>
  <c r="AB219" i="1"/>
  <c r="P219" i="1"/>
  <c r="AH218" i="1"/>
  <c r="AE218" i="1"/>
  <c r="AD218" i="1"/>
  <c r="AC218" i="1"/>
  <c r="AB218" i="1"/>
  <c r="P218" i="1"/>
  <c r="AH217" i="1"/>
  <c r="P217" i="1"/>
  <c r="AH216" i="1"/>
  <c r="AE216" i="1"/>
  <c r="AD216" i="1"/>
  <c r="AC216" i="1"/>
  <c r="AB216" i="1"/>
  <c r="P216" i="1"/>
  <c r="AH215" i="1"/>
  <c r="AE215" i="1"/>
  <c r="AD215" i="1"/>
  <c r="AC215" i="1"/>
  <c r="AB215" i="1"/>
  <c r="P215" i="1"/>
  <c r="AH214" i="1"/>
  <c r="AE214" i="1"/>
  <c r="AD214" i="1"/>
  <c r="AC214" i="1"/>
  <c r="AB214" i="1"/>
  <c r="P214" i="1"/>
  <c r="AH213" i="1"/>
  <c r="P213" i="1"/>
  <c r="AH212" i="1"/>
  <c r="AE212" i="1"/>
  <c r="AD212" i="1"/>
  <c r="AC212" i="1"/>
  <c r="AB212" i="1"/>
  <c r="P212" i="1"/>
  <c r="AH211" i="1"/>
  <c r="AE211" i="1"/>
  <c r="AD211" i="1"/>
  <c r="AC211" i="1"/>
  <c r="AB211" i="1"/>
  <c r="P211" i="1"/>
  <c r="AH210" i="1"/>
  <c r="AE210" i="1"/>
  <c r="AD210" i="1"/>
  <c r="AC210" i="1"/>
  <c r="AB210" i="1"/>
  <c r="P210" i="1"/>
  <c r="AH209" i="1"/>
  <c r="P209" i="1"/>
  <c r="AH208" i="1"/>
  <c r="AE208" i="1"/>
  <c r="AD208" i="1"/>
  <c r="AC208" i="1"/>
  <c r="AB208" i="1"/>
  <c r="P208" i="1"/>
  <c r="AH207" i="1"/>
  <c r="AE207" i="1"/>
  <c r="AD207" i="1"/>
  <c r="AC207" i="1"/>
  <c r="AB207" i="1"/>
  <c r="P207" i="1"/>
  <c r="AH206" i="1"/>
  <c r="AE206" i="1"/>
  <c r="AD206" i="1"/>
  <c r="AC206" i="1"/>
  <c r="AB206" i="1"/>
  <c r="P206" i="1"/>
  <c r="AH205" i="1"/>
  <c r="O205" i="1"/>
  <c r="Q205" i="1" s="1"/>
  <c r="R205" i="1" s="1"/>
  <c r="S205" i="1" s="1"/>
  <c r="AH204" i="1"/>
  <c r="P204" i="1"/>
  <c r="AH203" i="1"/>
  <c r="AE203" i="1"/>
  <c r="AD203" i="1"/>
  <c r="AC203" i="1"/>
  <c r="AB203" i="1"/>
  <c r="P203" i="1"/>
  <c r="AH202" i="1"/>
  <c r="AE202" i="1"/>
  <c r="AD202" i="1"/>
  <c r="AC202" i="1"/>
  <c r="AB202" i="1"/>
  <c r="P202" i="1"/>
  <c r="AH201" i="1"/>
  <c r="P201" i="1"/>
  <c r="AH200" i="1"/>
  <c r="AE200" i="1"/>
  <c r="AD200" i="1"/>
  <c r="AC200" i="1"/>
  <c r="AB200" i="1"/>
  <c r="P200" i="1"/>
  <c r="AH199" i="1"/>
  <c r="AE199" i="1"/>
  <c r="AD199" i="1"/>
  <c r="AC199" i="1"/>
  <c r="AB199" i="1"/>
  <c r="P199" i="1"/>
  <c r="AH198" i="1"/>
  <c r="AE198" i="1"/>
  <c r="AD198" i="1"/>
  <c r="AC198" i="1"/>
  <c r="AB198" i="1"/>
  <c r="P198" i="1"/>
  <c r="AH197" i="1"/>
  <c r="P197" i="1"/>
  <c r="AH196" i="1"/>
  <c r="AE196" i="1"/>
  <c r="AD196" i="1"/>
  <c r="AC196" i="1"/>
  <c r="AB196" i="1"/>
  <c r="P196" i="1"/>
  <c r="AH195" i="1"/>
  <c r="O195" i="1"/>
  <c r="Q195" i="1" s="1"/>
  <c r="R195" i="1" s="1"/>
  <c r="S195" i="1" s="1"/>
  <c r="AH194" i="1"/>
  <c r="AE194" i="1"/>
  <c r="AD194" i="1"/>
  <c r="AC194" i="1"/>
  <c r="AB194" i="1"/>
  <c r="P194" i="1"/>
  <c r="AH193" i="1"/>
  <c r="P193" i="1"/>
  <c r="AH192" i="1"/>
  <c r="AE192" i="1"/>
  <c r="AD192" i="1"/>
  <c r="AC192" i="1"/>
  <c r="AB192" i="1"/>
  <c r="P192" i="1"/>
  <c r="AH191" i="1"/>
  <c r="AE191" i="1"/>
  <c r="AD191" i="1"/>
  <c r="AC191" i="1"/>
  <c r="AB191" i="1"/>
  <c r="P191" i="1"/>
  <c r="AH190" i="1"/>
  <c r="AE190" i="1"/>
  <c r="AD190" i="1"/>
  <c r="AC190" i="1"/>
  <c r="AB190" i="1"/>
  <c r="P190" i="1"/>
  <c r="AH189" i="1"/>
  <c r="P189" i="1"/>
  <c r="AH188" i="1"/>
  <c r="AE188" i="1"/>
  <c r="AD188" i="1"/>
  <c r="AC188" i="1"/>
  <c r="AB188" i="1"/>
  <c r="P188" i="1"/>
  <c r="AH187" i="1"/>
  <c r="AE187" i="1"/>
  <c r="AD187" i="1"/>
  <c r="AC187" i="1"/>
  <c r="AB187" i="1"/>
  <c r="P187" i="1"/>
  <c r="AH186" i="1"/>
  <c r="AE186" i="1"/>
  <c r="AD186" i="1"/>
  <c r="AC186" i="1"/>
  <c r="AB186" i="1"/>
  <c r="P186" i="1"/>
  <c r="AH185" i="1"/>
  <c r="P185" i="1"/>
  <c r="AH184" i="1"/>
  <c r="AE184" i="1"/>
  <c r="AD184" i="1"/>
  <c r="AC184" i="1"/>
  <c r="AB184" i="1"/>
  <c r="P184" i="1"/>
  <c r="AH183" i="1"/>
  <c r="AE183" i="1"/>
  <c r="AD183" i="1"/>
  <c r="AC183" i="1"/>
  <c r="AB183" i="1"/>
  <c r="P183" i="1"/>
  <c r="AH182" i="1"/>
  <c r="AE182" i="1"/>
  <c r="AD182" i="1"/>
  <c r="AC182" i="1"/>
  <c r="AB182" i="1"/>
  <c r="P182" i="1"/>
  <c r="AH181" i="1"/>
  <c r="P181" i="1"/>
  <c r="AH180" i="1"/>
  <c r="AE180" i="1"/>
  <c r="AD180" i="1"/>
  <c r="AC180" i="1"/>
  <c r="AB180" i="1"/>
  <c r="P180" i="1"/>
  <c r="AH179" i="1"/>
  <c r="AE179" i="1"/>
  <c r="AD179" i="1"/>
  <c r="AC179" i="1"/>
  <c r="AB179" i="1"/>
  <c r="P179" i="1"/>
  <c r="AH178" i="1"/>
  <c r="AE178" i="1"/>
  <c r="AD178" i="1"/>
  <c r="AC178" i="1"/>
  <c r="AB178" i="1"/>
  <c r="P178" i="1"/>
  <c r="AH177" i="1"/>
  <c r="P177" i="1"/>
  <c r="AH176" i="1"/>
  <c r="AE176" i="1"/>
  <c r="AD176" i="1"/>
  <c r="AC176" i="1"/>
  <c r="AB176" i="1"/>
  <c r="P176" i="1"/>
  <c r="AH175" i="1"/>
  <c r="AE175" i="1"/>
  <c r="AD175" i="1"/>
  <c r="AC175" i="1"/>
  <c r="AB175" i="1"/>
  <c r="P175" i="1"/>
  <c r="AH174" i="1"/>
  <c r="AE174" i="1"/>
  <c r="AD174" i="1"/>
  <c r="AC174" i="1"/>
  <c r="AB174" i="1"/>
  <c r="P174" i="1"/>
  <c r="AH173" i="1"/>
  <c r="P173" i="1"/>
  <c r="AH172" i="1"/>
  <c r="AE172" i="1"/>
  <c r="AD172" i="1"/>
  <c r="AC172" i="1"/>
  <c r="AB172" i="1"/>
  <c r="P172" i="1"/>
  <c r="AH171" i="1"/>
  <c r="AE171" i="1"/>
  <c r="AD171" i="1"/>
  <c r="AC171" i="1"/>
  <c r="AB171" i="1"/>
  <c r="P171" i="1"/>
  <c r="AH170" i="1"/>
  <c r="AE170" i="1"/>
  <c r="AD170" i="1"/>
  <c r="AC170" i="1"/>
  <c r="AB170" i="1"/>
  <c r="P170" i="1"/>
  <c r="AH169" i="1"/>
  <c r="P169" i="1"/>
  <c r="AH168" i="1"/>
  <c r="AE168" i="1"/>
  <c r="AD168" i="1"/>
  <c r="AC168" i="1"/>
  <c r="AB168" i="1"/>
  <c r="P168" i="1"/>
  <c r="AH167" i="1"/>
  <c r="AE167" i="1"/>
  <c r="AD167" i="1"/>
  <c r="AC167" i="1"/>
  <c r="AB167" i="1"/>
  <c r="P167" i="1"/>
  <c r="AH166" i="1"/>
  <c r="AE166" i="1"/>
  <c r="AD166" i="1"/>
  <c r="AC166" i="1"/>
  <c r="AB166" i="1"/>
  <c r="P166" i="1"/>
  <c r="AH165" i="1"/>
  <c r="P165" i="1"/>
  <c r="AH164" i="1"/>
  <c r="AE164" i="1"/>
  <c r="AD164" i="1"/>
  <c r="AC164" i="1"/>
  <c r="AB164" i="1"/>
  <c r="P164" i="1"/>
  <c r="AH163" i="1"/>
  <c r="AE163" i="1"/>
  <c r="AD163" i="1"/>
  <c r="AC163" i="1"/>
  <c r="AB163" i="1"/>
  <c r="P163" i="1"/>
  <c r="AH162" i="1"/>
  <c r="AE162" i="1"/>
  <c r="AD162" i="1"/>
  <c r="AC162" i="1"/>
  <c r="AB162" i="1"/>
  <c r="P162" i="1"/>
  <c r="AH161" i="1"/>
  <c r="P161" i="1"/>
  <c r="AH160" i="1"/>
  <c r="AE160" i="1"/>
  <c r="AD160" i="1"/>
  <c r="AC160" i="1"/>
  <c r="AB160" i="1"/>
  <c r="P160" i="1"/>
  <c r="AH159" i="1"/>
  <c r="AE159" i="1"/>
  <c r="AD159" i="1"/>
  <c r="AC159" i="1"/>
  <c r="AB159" i="1"/>
  <c r="P159" i="1"/>
  <c r="AH158" i="1"/>
  <c r="AE158" i="1"/>
  <c r="AD158" i="1"/>
  <c r="AC158" i="1"/>
  <c r="AB158" i="1"/>
  <c r="P158" i="1"/>
  <c r="AH157" i="1"/>
  <c r="P157" i="1"/>
  <c r="AH156" i="1"/>
  <c r="AE156" i="1"/>
  <c r="AD156" i="1"/>
  <c r="AC156" i="1"/>
  <c r="AB156" i="1"/>
  <c r="P156" i="1"/>
  <c r="AH155" i="1"/>
  <c r="AE155" i="1"/>
  <c r="AD155" i="1"/>
  <c r="AC155" i="1"/>
  <c r="AB155" i="1"/>
  <c r="P155" i="1"/>
  <c r="AH154" i="1"/>
  <c r="AE154" i="1"/>
  <c r="AD154" i="1"/>
  <c r="AC154" i="1"/>
  <c r="AB154" i="1"/>
  <c r="P154" i="1"/>
  <c r="AH153" i="1"/>
  <c r="P153" i="1"/>
  <c r="AH152" i="1"/>
  <c r="AE152" i="1"/>
  <c r="AD152" i="1"/>
  <c r="AC152" i="1"/>
  <c r="AB152" i="1"/>
  <c r="P152" i="1"/>
  <c r="AH151" i="1"/>
  <c r="AE151" i="1"/>
  <c r="AD151" i="1"/>
  <c r="AC151" i="1"/>
  <c r="AB151" i="1"/>
  <c r="P151" i="1"/>
  <c r="AH150" i="1"/>
  <c r="AE150" i="1"/>
  <c r="AD150" i="1"/>
  <c r="AC150" i="1"/>
  <c r="AB150" i="1"/>
  <c r="P150" i="1"/>
  <c r="AH149" i="1"/>
  <c r="P149" i="1"/>
  <c r="AH148" i="1"/>
  <c r="AE148" i="1"/>
  <c r="AD148" i="1"/>
  <c r="AC148" i="1"/>
  <c r="AB148" i="1"/>
  <c r="P148" i="1"/>
  <c r="AH147" i="1"/>
  <c r="AE147" i="1"/>
  <c r="AD147" i="1"/>
  <c r="AC147" i="1"/>
  <c r="AB147" i="1"/>
  <c r="P147" i="1"/>
  <c r="AH146" i="1"/>
  <c r="AE146" i="1"/>
  <c r="AD146" i="1"/>
  <c r="AC146" i="1"/>
  <c r="AB146" i="1"/>
  <c r="P146" i="1"/>
  <c r="AH145" i="1"/>
  <c r="P145" i="1"/>
  <c r="AH144" i="1"/>
  <c r="AE144" i="1"/>
  <c r="AD144" i="1"/>
  <c r="AC144" i="1"/>
  <c r="AB144" i="1"/>
  <c r="P144" i="1"/>
  <c r="AH143" i="1"/>
  <c r="AE143" i="1"/>
  <c r="AD143" i="1"/>
  <c r="AC143" i="1"/>
  <c r="AB143" i="1"/>
  <c r="P143" i="1"/>
  <c r="AH142" i="1"/>
  <c r="AE142" i="1"/>
  <c r="AD142" i="1"/>
  <c r="AC142" i="1"/>
  <c r="AB142" i="1"/>
  <c r="P142" i="1"/>
  <c r="AH141" i="1"/>
  <c r="P141" i="1"/>
  <c r="AH140" i="1"/>
  <c r="AE140" i="1"/>
  <c r="AD140" i="1"/>
  <c r="AC140" i="1"/>
  <c r="AB140" i="1"/>
  <c r="P140" i="1"/>
  <c r="AH139" i="1"/>
  <c r="AE139" i="1"/>
  <c r="AD139" i="1"/>
  <c r="AC139" i="1"/>
  <c r="AB139" i="1"/>
  <c r="P139" i="1"/>
  <c r="AH138" i="1"/>
  <c r="AE138" i="1"/>
  <c r="AD138" i="1"/>
  <c r="AC138" i="1"/>
  <c r="AB138" i="1"/>
  <c r="P138" i="1"/>
  <c r="AH137" i="1"/>
  <c r="P137" i="1"/>
  <c r="AH136" i="1"/>
  <c r="AE136" i="1"/>
  <c r="AD136" i="1"/>
  <c r="AC136" i="1"/>
  <c r="AB136" i="1"/>
  <c r="P136" i="1"/>
  <c r="AH135" i="1"/>
  <c r="AE135" i="1"/>
  <c r="AD135" i="1"/>
  <c r="AC135" i="1"/>
  <c r="AB135" i="1"/>
  <c r="P135" i="1"/>
  <c r="AH134" i="1"/>
  <c r="AE134" i="1"/>
  <c r="AD134" i="1"/>
  <c r="AC134" i="1"/>
  <c r="AB134" i="1"/>
  <c r="P134" i="1"/>
  <c r="AH133" i="1"/>
  <c r="P133" i="1"/>
  <c r="AH132" i="1"/>
  <c r="AE132" i="1"/>
  <c r="AD132" i="1"/>
  <c r="AC132" i="1"/>
  <c r="AB132" i="1"/>
  <c r="P132" i="1"/>
  <c r="AH131" i="1"/>
  <c r="AE131" i="1"/>
  <c r="AD131" i="1"/>
  <c r="AC131" i="1"/>
  <c r="AB131" i="1"/>
  <c r="P131" i="1"/>
  <c r="AH130" i="1"/>
  <c r="AE130" i="1"/>
  <c r="AD130" i="1"/>
  <c r="AC130" i="1"/>
  <c r="AB130" i="1"/>
  <c r="P130" i="1"/>
  <c r="AH129" i="1"/>
  <c r="P129" i="1"/>
  <c r="AH128" i="1"/>
  <c r="AE128" i="1"/>
  <c r="AD128" i="1"/>
  <c r="AC128" i="1"/>
  <c r="AB128" i="1"/>
  <c r="P128" i="1"/>
  <c r="AH127" i="1"/>
  <c r="AE127" i="1"/>
  <c r="AD127" i="1"/>
  <c r="AC127" i="1"/>
  <c r="AB127" i="1"/>
  <c r="P127" i="1"/>
  <c r="AH126" i="1"/>
  <c r="AE126" i="1"/>
  <c r="AD126" i="1"/>
  <c r="AC126" i="1"/>
  <c r="AB126" i="1"/>
  <c r="P126" i="1"/>
  <c r="AH125" i="1"/>
  <c r="P125" i="1"/>
  <c r="AH124" i="1"/>
  <c r="AE124" i="1"/>
  <c r="AD124" i="1"/>
  <c r="AC124" i="1"/>
  <c r="AB124" i="1"/>
  <c r="P124" i="1"/>
  <c r="AH123" i="1"/>
  <c r="AE123" i="1"/>
  <c r="AD123" i="1"/>
  <c r="AC123" i="1"/>
  <c r="AB123" i="1"/>
  <c r="P123" i="1"/>
  <c r="AH122" i="1"/>
  <c r="AE122" i="1"/>
  <c r="AD122" i="1"/>
  <c r="AC122" i="1"/>
  <c r="AB122" i="1"/>
  <c r="P122" i="1"/>
  <c r="AH121" i="1"/>
  <c r="P121" i="1"/>
  <c r="AH120" i="1"/>
  <c r="AE120" i="1"/>
  <c r="AD120" i="1"/>
  <c r="AC120" i="1"/>
  <c r="AB120" i="1"/>
  <c r="P120" i="1"/>
  <c r="AH119" i="1"/>
  <c r="AE119" i="1"/>
  <c r="AD119" i="1"/>
  <c r="AC119" i="1"/>
  <c r="AB119" i="1"/>
  <c r="P119" i="1"/>
  <c r="AH118" i="1"/>
  <c r="AE118" i="1"/>
  <c r="AD118" i="1"/>
  <c r="AC118" i="1"/>
  <c r="AB118" i="1"/>
  <c r="P118" i="1"/>
  <c r="AH117" i="1"/>
  <c r="P117" i="1"/>
  <c r="AH116" i="1"/>
  <c r="AE116" i="1"/>
  <c r="AD116" i="1"/>
  <c r="AC116" i="1"/>
  <c r="AB116" i="1"/>
  <c r="P116" i="1"/>
  <c r="AH115" i="1"/>
  <c r="AE115" i="1"/>
  <c r="AD115" i="1"/>
  <c r="AC115" i="1"/>
  <c r="AB115" i="1"/>
  <c r="P115" i="1"/>
  <c r="AH114" i="1"/>
  <c r="AE114" i="1"/>
  <c r="AD114" i="1"/>
  <c r="AC114" i="1"/>
  <c r="AB114" i="1"/>
  <c r="P114" i="1"/>
  <c r="AH113" i="1"/>
  <c r="P113" i="1"/>
  <c r="AH112" i="1"/>
  <c r="AE112" i="1"/>
  <c r="AD112" i="1"/>
  <c r="AC112" i="1"/>
  <c r="AB112" i="1"/>
  <c r="P112" i="1"/>
  <c r="AH111" i="1"/>
  <c r="AE111" i="1"/>
  <c r="AD111" i="1"/>
  <c r="AC111" i="1"/>
  <c r="AB111" i="1"/>
  <c r="P111" i="1"/>
  <c r="AH110" i="1"/>
  <c r="AE110" i="1"/>
  <c r="AD110" i="1"/>
  <c r="AC110" i="1"/>
  <c r="AB110" i="1"/>
  <c r="P110" i="1"/>
  <c r="AH109" i="1"/>
  <c r="P109" i="1"/>
  <c r="AH108" i="1"/>
  <c r="AE108" i="1"/>
  <c r="AD108" i="1"/>
  <c r="AC108" i="1"/>
  <c r="AB108" i="1"/>
  <c r="P108" i="1"/>
  <c r="AH107" i="1"/>
  <c r="AE107" i="1"/>
  <c r="AD107" i="1"/>
  <c r="AC107" i="1"/>
  <c r="AB107" i="1"/>
  <c r="P107" i="1"/>
  <c r="AH106" i="1"/>
  <c r="AE106" i="1"/>
  <c r="AD106" i="1"/>
  <c r="AC106" i="1"/>
  <c r="AB106" i="1"/>
  <c r="P106" i="1"/>
  <c r="AH105" i="1"/>
  <c r="P105" i="1"/>
  <c r="AH104" i="1"/>
  <c r="AE104" i="1"/>
  <c r="AD104" i="1"/>
  <c r="AC104" i="1"/>
  <c r="AB104" i="1"/>
  <c r="P104" i="1"/>
  <c r="AH103" i="1"/>
  <c r="AE103" i="1"/>
  <c r="AD103" i="1"/>
  <c r="AC103" i="1"/>
  <c r="AB103" i="1"/>
  <c r="P103" i="1"/>
  <c r="AH102" i="1"/>
  <c r="AE102" i="1"/>
  <c r="AD102" i="1"/>
  <c r="AC102" i="1"/>
  <c r="AB102" i="1"/>
  <c r="P102" i="1"/>
  <c r="AH101" i="1"/>
  <c r="P101" i="1"/>
  <c r="AH100" i="1"/>
  <c r="AE100" i="1"/>
  <c r="AD100" i="1"/>
  <c r="AC100" i="1"/>
  <c r="AB100" i="1"/>
  <c r="P100" i="1"/>
  <c r="AH99" i="1"/>
  <c r="AE99" i="1"/>
  <c r="AD99" i="1"/>
  <c r="AC99" i="1"/>
  <c r="AB99" i="1"/>
  <c r="P99" i="1"/>
  <c r="AH98" i="1"/>
  <c r="AE98" i="1"/>
  <c r="AD98" i="1"/>
  <c r="AC98" i="1"/>
  <c r="AB98" i="1"/>
  <c r="P98" i="1"/>
  <c r="AH97" i="1"/>
  <c r="P97" i="1"/>
  <c r="AH96" i="1"/>
  <c r="AE96" i="1"/>
  <c r="AD96" i="1"/>
  <c r="AC96" i="1"/>
  <c r="AB96" i="1"/>
  <c r="P96" i="1"/>
  <c r="AH95" i="1"/>
  <c r="AE95" i="1"/>
  <c r="AD95" i="1"/>
  <c r="AC95" i="1"/>
  <c r="AB95" i="1"/>
  <c r="P95" i="1"/>
  <c r="AH94" i="1"/>
  <c r="AE94" i="1"/>
  <c r="AD94" i="1"/>
  <c r="AC94" i="1"/>
  <c r="AB94" i="1"/>
  <c r="P94" i="1"/>
  <c r="AH93" i="1"/>
  <c r="P93" i="1"/>
  <c r="AH92" i="1"/>
  <c r="AE92" i="1"/>
  <c r="AD92" i="1"/>
  <c r="AC92" i="1"/>
  <c r="AB92" i="1"/>
  <c r="P92" i="1"/>
  <c r="AH91" i="1"/>
  <c r="AE91" i="1"/>
  <c r="AD91" i="1"/>
  <c r="AC91" i="1"/>
  <c r="AB91" i="1"/>
  <c r="P91" i="1"/>
  <c r="AH90" i="1"/>
  <c r="AE90" i="1"/>
  <c r="AD90" i="1"/>
  <c r="AC90" i="1"/>
  <c r="AB90" i="1"/>
  <c r="P90" i="1"/>
  <c r="AH89" i="1"/>
  <c r="P89" i="1"/>
  <c r="AH88" i="1"/>
  <c r="AE88" i="1"/>
  <c r="AD88" i="1"/>
  <c r="AC88" i="1"/>
  <c r="AB88" i="1"/>
  <c r="P88" i="1"/>
  <c r="AH87" i="1"/>
  <c r="AE87" i="1"/>
  <c r="AD87" i="1"/>
  <c r="AC87" i="1"/>
  <c r="AB87" i="1"/>
  <c r="P87" i="1"/>
  <c r="AH86" i="1"/>
  <c r="AE86" i="1"/>
  <c r="AD86" i="1"/>
  <c r="AC86" i="1"/>
  <c r="AB86" i="1"/>
  <c r="P86" i="1"/>
  <c r="AH85" i="1"/>
  <c r="P85" i="1"/>
  <c r="AH84" i="1"/>
  <c r="AE84" i="1"/>
  <c r="AD84" i="1"/>
  <c r="AC84" i="1"/>
  <c r="AB84" i="1"/>
  <c r="P84" i="1"/>
  <c r="AH83" i="1"/>
  <c r="AE83" i="1"/>
  <c r="AD83" i="1"/>
  <c r="AC83" i="1"/>
  <c r="AB83" i="1"/>
  <c r="P83" i="1"/>
  <c r="AH82" i="1"/>
  <c r="AE82" i="1"/>
  <c r="AD82" i="1"/>
  <c r="AC82" i="1"/>
  <c r="AB82" i="1"/>
  <c r="P82" i="1"/>
  <c r="AH81" i="1"/>
  <c r="P81" i="1"/>
  <c r="AH80" i="1"/>
  <c r="AE80" i="1"/>
  <c r="AD80" i="1"/>
  <c r="AC80" i="1"/>
  <c r="AB80" i="1"/>
  <c r="P80" i="1"/>
  <c r="AH79" i="1"/>
  <c r="AE79" i="1"/>
  <c r="AD79" i="1"/>
  <c r="AC79" i="1"/>
  <c r="AB79" i="1"/>
  <c r="P79" i="1"/>
  <c r="AH78" i="1"/>
  <c r="AE78" i="1"/>
  <c r="AD78" i="1"/>
  <c r="AC78" i="1"/>
  <c r="AB78" i="1"/>
  <c r="P78" i="1"/>
  <c r="AH77" i="1"/>
  <c r="P77" i="1"/>
  <c r="AH76" i="1"/>
  <c r="AE76" i="1"/>
  <c r="AD76" i="1"/>
  <c r="AC76" i="1"/>
  <c r="AB76" i="1"/>
  <c r="P76" i="1"/>
  <c r="AH75" i="1"/>
  <c r="AE75" i="1"/>
  <c r="AD75" i="1"/>
  <c r="AC75" i="1"/>
  <c r="AB75" i="1"/>
  <c r="P75" i="1"/>
  <c r="AH74" i="1"/>
  <c r="AE74" i="1"/>
  <c r="AD74" i="1"/>
  <c r="AC74" i="1"/>
  <c r="AB74" i="1"/>
  <c r="P74" i="1"/>
  <c r="AH73" i="1"/>
  <c r="P73" i="1"/>
  <c r="AH72" i="1"/>
  <c r="O72" i="1"/>
  <c r="P72" i="1" s="1"/>
  <c r="AH71" i="1"/>
  <c r="AE71" i="1"/>
  <c r="AD71" i="1"/>
  <c r="AC71" i="1"/>
  <c r="AB71" i="1"/>
  <c r="P71" i="1"/>
  <c r="AH70" i="1"/>
  <c r="AE70" i="1"/>
  <c r="AD70" i="1"/>
  <c r="AC70" i="1"/>
  <c r="AB70" i="1"/>
  <c r="P70" i="1"/>
  <c r="AH69" i="1"/>
  <c r="P69" i="1"/>
  <c r="AH68" i="1"/>
  <c r="AE68" i="1"/>
  <c r="AD68" i="1"/>
  <c r="AC68" i="1"/>
  <c r="AB68" i="1"/>
  <c r="P68" i="1"/>
  <c r="AH67" i="1"/>
  <c r="AE67" i="1"/>
  <c r="AD67" i="1"/>
  <c r="AC67" i="1"/>
  <c r="AB67" i="1"/>
  <c r="P67" i="1"/>
  <c r="AH66" i="1"/>
  <c r="AE66" i="1"/>
  <c r="AD66" i="1"/>
  <c r="AC66" i="1"/>
  <c r="AB66" i="1"/>
  <c r="P66" i="1"/>
  <c r="AH65" i="1"/>
  <c r="P65" i="1"/>
  <c r="AH64" i="1"/>
  <c r="AE64" i="1"/>
  <c r="AD64" i="1"/>
  <c r="AC64" i="1"/>
  <c r="AB64" i="1"/>
  <c r="P64" i="1"/>
  <c r="AH63" i="1"/>
  <c r="P63" i="1"/>
  <c r="AH62" i="1"/>
  <c r="AE62" i="1"/>
  <c r="AD62" i="1"/>
  <c r="AC62" i="1"/>
  <c r="AB62" i="1"/>
  <c r="P62" i="1"/>
  <c r="AH61" i="1"/>
  <c r="P61" i="1"/>
  <c r="AH60" i="1"/>
  <c r="AE60" i="1"/>
  <c r="AD60" i="1"/>
  <c r="AC60" i="1"/>
  <c r="AB60" i="1"/>
  <c r="P60" i="1"/>
  <c r="AH59" i="1"/>
  <c r="AE59" i="1"/>
  <c r="AD59" i="1"/>
  <c r="AC59" i="1"/>
  <c r="AB59" i="1"/>
  <c r="P59" i="1"/>
  <c r="AH58" i="1"/>
  <c r="AE58" i="1"/>
  <c r="AD58" i="1"/>
  <c r="AC58" i="1"/>
  <c r="AB58" i="1"/>
  <c r="P58" i="1"/>
  <c r="AH57" i="1"/>
  <c r="P57" i="1"/>
  <c r="AH56" i="1"/>
  <c r="AE56" i="1"/>
  <c r="AD56" i="1"/>
  <c r="AC56" i="1"/>
  <c r="AB56" i="1"/>
  <c r="P56" i="1"/>
  <c r="AH55" i="1"/>
  <c r="AE55" i="1"/>
  <c r="AD55" i="1"/>
  <c r="AC55" i="1"/>
  <c r="AB55" i="1"/>
  <c r="P55" i="1"/>
  <c r="AH54" i="1"/>
  <c r="AE54" i="1"/>
  <c r="AD54" i="1"/>
  <c r="AC54" i="1"/>
  <c r="AB54" i="1"/>
  <c r="P54" i="1"/>
  <c r="AH53" i="1"/>
  <c r="P53" i="1"/>
  <c r="AH52" i="1"/>
  <c r="O52" i="1"/>
  <c r="Q52" i="1" s="1"/>
  <c r="R52" i="1" s="1"/>
  <c r="S52" i="1" s="1"/>
  <c r="AH51" i="1"/>
  <c r="AE51" i="1"/>
  <c r="AD51" i="1"/>
  <c r="AC51" i="1"/>
  <c r="AB51" i="1"/>
  <c r="P51" i="1"/>
  <c r="AH50" i="1"/>
  <c r="AE50" i="1"/>
  <c r="AD50" i="1"/>
  <c r="AC50" i="1"/>
  <c r="AB50" i="1"/>
  <c r="P50" i="1"/>
  <c r="AH49" i="1"/>
  <c r="P49" i="1"/>
  <c r="AH48" i="1"/>
  <c r="AE48" i="1"/>
  <c r="AD48" i="1"/>
  <c r="AC48" i="1"/>
  <c r="AB48" i="1"/>
  <c r="P48" i="1"/>
  <c r="AH47" i="1"/>
  <c r="AE47" i="1"/>
  <c r="AD47" i="1"/>
  <c r="AC47" i="1"/>
  <c r="AB47" i="1"/>
  <c r="P47" i="1"/>
  <c r="AH46" i="1"/>
  <c r="AE46" i="1"/>
  <c r="AD46" i="1"/>
  <c r="AC46" i="1"/>
  <c r="AB46" i="1"/>
  <c r="P46" i="1"/>
  <c r="AH45" i="1"/>
  <c r="P45" i="1"/>
  <c r="AH44" i="1"/>
  <c r="O44" i="1"/>
  <c r="Q44" i="1" s="1"/>
  <c r="R44" i="1" s="1"/>
  <c r="S44" i="1" s="1"/>
  <c r="AH43" i="1"/>
  <c r="AE43" i="1"/>
  <c r="AD43" i="1"/>
  <c r="AC43" i="1"/>
  <c r="AB43" i="1"/>
  <c r="P43" i="1"/>
  <c r="AH42" i="1"/>
  <c r="AE42" i="1"/>
  <c r="AD42" i="1"/>
  <c r="AC42" i="1"/>
  <c r="AB42" i="1"/>
  <c r="P42" i="1"/>
  <c r="AH41" i="1"/>
  <c r="P41" i="1"/>
  <c r="AH40" i="1"/>
  <c r="AE40" i="1"/>
  <c r="AD40" i="1"/>
  <c r="AC40" i="1"/>
  <c r="AB40" i="1"/>
  <c r="P40" i="1"/>
  <c r="AH39" i="1"/>
  <c r="AE39" i="1"/>
  <c r="AD39" i="1"/>
  <c r="AC39" i="1"/>
  <c r="AB39" i="1"/>
  <c r="P39" i="1"/>
  <c r="AH38" i="1"/>
  <c r="AE38" i="1"/>
  <c r="AD38" i="1"/>
  <c r="AC38" i="1"/>
  <c r="AB38" i="1"/>
  <c r="P38" i="1"/>
  <c r="AH37" i="1"/>
  <c r="P37" i="1"/>
  <c r="AH36" i="1"/>
  <c r="AE36" i="1"/>
  <c r="AD36" i="1"/>
  <c r="AC36" i="1"/>
  <c r="AB36" i="1"/>
  <c r="P36" i="1"/>
  <c r="AH35" i="1"/>
  <c r="AE35" i="1"/>
  <c r="AD35" i="1"/>
  <c r="AC35" i="1"/>
  <c r="AB35" i="1"/>
  <c r="P35" i="1"/>
  <c r="AH34" i="1"/>
  <c r="AE34" i="1"/>
  <c r="AD34" i="1"/>
  <c r="AC34" i="1"/>
  <c r="AB34" i="1"/>
  <c r="P34" i="1"/>
  <c r="AH33" i="1"/>
  <c r="P33" i="1"/>
  <c r="AH32" i="1"/>
  <c r="AE32" i="1"/>
  <c r="AD32" i="1"/>
  <c r="AC32" i="1"/>
  <c r="AB32" i="1"/>
  <c r="P32" i="1"/>
  <c r="AH31" i="1"/>
  <c r="AE31" i="1"/>
  <c r="AD31" i="1"/>
  <c r="AC31" i="1"/>
  <c r="AB31" i="1"/>
  <c r="P31" i="1"/>
  <c r="AH30" i="1"/>
  <c r="AE30" i="1"/>
  <c r="AD30" i="1"/>
  <c r="AC30" i="1"/>
  <c r="AB30" i="1"/>
  <c r="P30" i="1"/>
  <c r="AH29" i="1"/>
  <c r="P29" i="1"/>
  <c r="AH28" i="1"/>
  <c r="AE28" i="1"/>
  <c r="AD28" i="1"/>
  <c r="AC28" i="1"/>
  <c r="AB28" i="1"/>
  <c r="P28" i="1"/>
  <c r="AH27" i="1"/>
  <c r="AE27" i="1"/>
  <c r="AD27" i="1"/>
  <c r="AC27" i="1"/>
  <c r="AB27" i="1"/>
  <c r="P27" i="1"/>
  <c r="AH26" i="1"/>
  <c r="AE26" i="1"/>
  <c r="AD26" i="1"/>
  <c r="AC26" i="1"/>
  <c r="AB26" i="1"/>
  <c r="P26" i="1"/>
  <c r="AH25" i="1"/>
  <c r="P25" i="1"/>
  <c r="AH24" i="1"/>
  <c r="AE24" i="1"/>
  <c r="AD24" i="1"/>
  <c r="AC24" i="1"/>
  <c r="AB24" i="1"/>
  <c r="P24" i="1"/>
  <c r="AH23" i="1"/>
  <c r="AE23" i="1"/>
  <c r="AD23" i="1"/>
  <c r="AC23" i="1"/>
  <c r="AB23" i="1"/>
  <c r="P23" i="1"/>
  <c r="AH22" i="1"/>
  <c r="AE22" i="1"/>
  <c r="AD22" i="1"/>
  <c r="AC22" i="1"/>
  <c r="AB22" i="1"/>
  <c r="P22" i="1"/>
  <c r="AH21" i="1"/>
  <c r="P21" i="1"/>
  <c r="AH20" i="1"/>
  <c r="O20" i="1"/>
  <c r="AH19" i="1"/>
  <c r="AE19" i="1"/>
  <c r="AD19" i="1"/>
  <c r="AC19" i="1"/>
  <c r="AB19" i="1"/>
  <c r="P19" i="1"/>
  <c r="AH18" i="1"/>
  <c r="AE18" i="1"/>
  <c r="AD18" i="1"/>
  <c r="AC18" i="1"/>
  <c r="AB18" i="1"/>
  <c r="P18" i="1"/>
  <c r="AH17" i="1"/>
  <c r="P17" i="1"/>
  <c r="AH16" i="1"/>
  <c r="AE16" i="1"/>
  <c r="AD16" i="1"/>
  <c r="AC16" i="1"/>
  <c r="AB16" i="1"/>
  <c r="P16" i="1"/>
  <c r="AH15" i="1"/>
  <c r="AE15" i="1"/>
  <c r="AD15" i="1"/>
  <c r="AC15" i="1"/>
  <c r="AB15" i="1"/>
  <c r="P15" i="1"/>
  <c r="AH14" i="1"/>
  <c r="AE14" i="1"/>
  <c r="AD14" i="1"/>
  <c r="AC14" i="1"/>
  <c r="AB14" i="1"/>
  <c r="P14" i="1"/>
  <c r="AH13" i="1"/>
  <c r="P13" i="1"/>
  <c r="AH12" i="1"/>
  <c r="AE12" i="1"/>
  <c r="AD12" i="1"/>
  <c r="AC12" i="1"/>
  <c r="AB12" i="1"/>
  <c r="P12" i="1"/>
  <c r="AH11" i="1"/>
  <c r="AE11" i="1"/>
  <c r="AD11" i="1"/>
  <c r="AC11" i="1"/>
  <c r="AB11" i="1"/>
  <c r="P11" i="1"/>
  <c r="AH10" i="1"/>
  <c r="AE10" i="1"/>
  <c r="AD10" i="1"/>
  <c r="AC10" i="1"/>
  <c r="AB10" i="1"/>
  <c r="P10" i="1"/>
  <c r="AH9" i="1"/>
  <c r="P9" i="1"/>
  <c r="AH8" i="1"/>
  <c r="AE8" i="1"/>
  <c r="AD8" i="1"/>
  <c r="AC8" i="1"/>
  <c r="AB8" i="1"/>
  <c r="P8" i="1"/>
  <c r="AH7" i="1"/>
  <c r="P7" i="1"/>
  <c r="AH6" i="1"/>
  <c r="AE6" i="1"/>
  <c r="AD6" i="1"/>
  <c r="AC6" i="1"/>
  <c r="AB6" i="1"/>
  <c r="P6" i="1"/>
  <c r="AH5" i="1"/>
  <c r="P5" i="1"/>
  <c r="AH4" i="1"/>
  <c r="AE4" i="1"/>
  <c r="AD4" i="1"/>
  <c r="AC4" i="1"/>
  <c r="AB4" i="1"/>
  <c r="P4" i="1"/>
  <c r="AH3" i="1"/>
  <c r="AE3" i="1"/>
  <c r="AD3" i="1"/>
  <c r="AC3" i="1"/>
  <c r="AB3" i="1"/>
  <c r="P3" i="1"/>
  <c r="AH2" i="1"/>
  <c r="AE2" i="1"/>
  <c r="AD2" i="1"/>
  <c r="AC2" i="1"/>
  <c r="AB2" i="1"/>
  <c r="P2" i="1"/>
  <c r="P351" i="1" l="1"/>
  <c r="R351" i="1" s="1"/>
  <c r="S351" i="1" s="1"/>
  <c r="U351" i="1" s="1"/>
  <c r="V351" i="1" s="1"/>
  <c r="P991" i="1"/>
  <c r="R991" i="1" s="1"/>
  <c r="S991" i="1" s="1"/>
  <c r="P353" i="1"/>
  <c r="R353" i="1" s="1"/>
  <c r="S353" i="1" s="1"/>
  <c r="T353" i="1" s="1"/>
  <c r="P309" i="1"/>
  <c r="R309" i="1" s="1"/>
  <c r="S309" i="1" s="1"/>
  <c r="T309" i="1" s="1"/>
  <c r="U418" i="1"/>
  <c r="V418" i="1" s="1"/>
  <c r="T418" i="1"/>
  <c r="P974" i="1"/>
  <c r="R974" i="1" s="1"/>
  <c r="S974" i="1" s="1"/>
  <c r="U974" i="1" s="1"/>
  <c r="V974" i="1" s="1"/>
  <c r="P1005" i="1"/>
  <c r="R1005" i="1" s="1"/>
  <c r="S1005" i="1" s="1"/>
  <c r="U1005" i="1" s="1"/>
  <c r="V1005" i="1" s="1"/>
  <c r="T376" i="1"/>
  <c r="T444" i="1"/>
  <c r="U444" i="1"/>
  <c r="V444" i="1" s="1"/>
  <c r="T400" i="1"/>
  <c r="T450" i="1"/>
  <c r="U445" i="1"/>
  <c r="V445" i="1" s="1"/>
  <c r="P980" i="1"/>
  <c r="R980" i="1" s="1"/>
  <c r="S980" i="1" s="1"/>
  <c r="T980" i="1" s="1"/>
  <c r="P308" i="1"/>
  <c r="R308" i="1" s="1"/>
  <c r="S308" i="1" s="1"/>
  <c r="U308" i="1" s="1"/>
  <c r="V308" i="1" s="1"/>
  <c r="U392" i="1"/>
  <c r="V392" i="1" s="1"/>
  <c r="P1012" i="1"/>
  <c r="R1012" i="1" s="1"/>
  <c r="S1012" i="1" s="1"/>
  <c r="T1012" i="1" s="1"/>
  <c r="T438" i="1"/>
  <c r="U438" i="1"/>
  <c r="V438" i="1" s="1"/>
  <c r="U396" i="1"/>
  <c r="V396" i="1" s="1"/>
  <c r="T396" i="1"/>
  <c r="U397" i="1"/>
  <c r="V397" i="1" s="1"/>
  <c r="T397" i="1"/>
  <c r="U395" i="1"/>
  <c r="V395" i="1" s="1"/>
  <c r="T395" i="1"/>
  <c r="U437" i="1"/>
  <c r="V437" i="1" s="1"/>
  <c r="T437" i="1"/>
  <c r="T459" i="1"/>
  <c r="U459" i="1"/>
  <c r="V459" i="1" s="1"/>
  <c r="T368" i="1"/>
  <c r="T413" i="1"/>
  <c r="U413" i="1"/>
  <c r="V413" i="1" s="1"/>
  <c r="U430" i="1"/>
  <c r="V430" i="1" s="1"/>
  <c r="U452" i="1"/>
  <c r="V452" i="1" s="1"/>
  <c r="P44" i="1"/>
  <c r="P248" i="1"/>
  <c r="T385" i="1"/>
  <c r="U386" i="1"/>
  <c r="V386" i="1" s="1"/>
  <c r="Q20" i="1"/>
  <c r="R20" i="1" s="1"/>
  <c r="S20" i="1" s="1"/>
  <c r="T20" i="1" s="1"/>
  <c r="P20" i="1"/>
  <c r="V1338" i="1"/>
  <c r="AE1338" i="1"/>
  <c r="AD1338" i="1"/>
  <c r="AC1338" i="1"/>
  <c r="P269" i="1"/>
  <c r="R269" i="1" s="1"/>
  <c r="S269" i="1" s="1"/>
  <c r="U269" i="1" s="1"/>
  <c r="V269" i="1" s="1"/>
  <c r="P271" i="1"/>
  <c r="R271" i="1" s="1"/>
  <c r="S271" i="1" s="1"/>
  <c r="T271" i="1" s="1"/>
  <c r="P999" i="1"/>
  <c r="R999" i="1" s="1"/>
  <c r="S999" i="1" s="1"/>
  <c r="T999" i="1" s="1"/>
  <c r="P992" i="1"/>
  <c r="R992" i="1" s="1"/>
  <c r="S992" i="1" s="1"/>
  <c r="U992" i="1" s="1"/>
  <c r="V992" i="1" s="1"/>
  <c r="T425" i="1"/>
  <c r="U425" i="1"/>
  <c r="V425" i="1" s="1"/>
  <c r="U432" i="1"/>
  <c r="V432" i="1" s="1"/>
  <c r="T432" i="1"/>
  <c r="U195" i="1"/>
  <c r="V195" i="1" s="1"/>
  <c r="T195" i="1"/>
  <c r="U390" i="1"/>
  <c r="V390" i="1" s="1"/>
  <c r="T390" i="1"/>
  <c r="U464" i="1"/>
  <c r="V464" i="1" s="1"/>
  <c r="T464" i="1"/>
  <c r="U205" i="1"/>
  <c r="V205" i="1" s="1"/>
  <c r="T205" i="1"/>
  <c r="U374" i="1"/>
  <c r="V374" i="1" s="1"/>
  <c r="T374" i="1"/>
  <c r="U381" i="1"/>
  <c r="V381" i="1" s="1"/>
  <c r="T381" i="1"/>
  <c r="U389" i="1"/>
  <c r="V389" i="1" s="1"/>
  <c r="T389" i="1"/>
  <c r="U401" i="1"/>
  <c r="V401" i="1" s="1"/>
  <c r="T401" i="1"/>
  <c r="T419" i="1"/>
  <c r="U419" i="1"/>
  <c r="V419" i="1" s="1"/>
  <c r="T433" i="1"/>
  <c r="U433" i="1"/>
  <c r="V433" i="1" s="1"/>
  <c r="U442" i="1"/>
  <c r="V442" i="1" s="1"/>
  <c r="T442" i="1"/>
  <c r="U465" i="1"/>
  <c r="V465" i="1" s="1"/>
  <c r="T465" i="1"/>
  <c r="T383" i="1"/>
  <c r="U383" i="1"/>
  <c r="V383" i="1" s="1"/>
  <c r="U406" i="1"/>
  <c r="V406" i="1" s="1"/>
  <c r="T406" i="1"/>
  <c r="T448" i="1"/>
  <c r="U448" i="1"/>
  <c r="V448" i="1" s="1"/>
  <c r="T467" i="1"/>
  <c r="U467" i="1"/>
  <c r="V467" i="1" s="1"/>
  <c r="U469" i="1"/>
  <c r="V469" i="1" s="1"/>
  <c r="T469" i="1"/>
  <c r="U52" i="1"/>
  <c r="V52" i="1" s="1"/>
  <c r="T52" i="1"/>
  <c r="U248" i="1"/>
  <c r="V248" i="1" s="1"/>
  <c r="T248" i="1"/>
  <c r="U369" i="1"/>
  <c r="V369" i="1" s="1"/>
  <c r="T369" i="1"/>
  <c r="U398" i="1"/>
  <c r="V398" i="1" s="1"/>
  <c r="T398" i="1"/>
  <c r="T439" i="1"/>
  <c r="U439" i="1"/>
  <c r="V439" i="1" s="1"/>
  <c r="U455" i="1"/>
  <c r="V455" i="1" s="1"/>
  <c r="T455" i="1"/>
  <c r="T460" i="1"/>
  <c r="U460" i="1"/>
  <c r="V460" i="1" s="1"/>
  <c r="U366" i="1"/>
  <c r="V366" i="1" s="1"/>
  <c r="T366" i="1"/>
  <c r="T378" i="1"/>
  <c r="U378" i="1"/>
  <c r="V378" i="1" s="1"/>
  <c r="T388" i="1"/>
  <c r="U388" i="1"/>
  <c r="V388" i="1" s="1"/>
  <c r="T415" i="1"/>
  <c r="U415" i="1"/>
  <c r="V415" i="1" s="1"/>
  <c r="T435" i="1"/>
  <c r="U435" i="1"/>
  <c r="V435" i="1" s="1"/>
  <c r="U441" i="1"/>
  <c r="V441" i="1" s="1"/>
  <c r="T441" i="1"/>
  <c r="U373" i="1"/>
  <c r="V373" i="1" s="1"/>
  <c r="T373" i="1"/>
  <c r="U382" i="1"/>
  <c r="V382" i="1" s="1"/>
  <c r="T382" i="1"/>
  <c r="T402" i="1"/>
  <c r="U402" i="1"/>
  <c r="V402" i="1" s="1"/>
  <c r="U409" i="1"/>
  <c r="V409" i="1" s="1"/>
  <c r="T409" i="1"/>
  <c r="U429" i="1"/>
  <c r="V429" i="1" s="1"/>
  <c r="T429" i="1"/>
  <c r="U466" i="1"/>
  <c r="V466" i="1" s="1"/>
  <c r="T466" i="1"/>
  <c r="U44" i="1"/>
  <c r="V44" i="1" s="1"/>
  <c r="T44" i="1"/>
  <c r="U377" i="1"/>
  <c r="V377" i="1" s="1"/>
  <c r="T377" i="1"/>
  <c r="T399" i="1"/>
  <c r="U399" i="1"/>
  <c r="V399" i="1" s="1"/>
  <c r="T411" i="1"/>
  <c r="U411" i="1"/>
  <c r="V411" i="1" s="1"/>
  <c r="T440" i="1"/>
  <c r="U440" i="1"/>
  <c r="V440" i="1" s="1"/>
  <c r="T461" i="1"/>
  <c r="U461" i="1"/>
  <c r="V461" i="1" s="1"/>
  <c r="U371" i="1"/>
  <c r="V371" i="1" s="1"/>
  <c r="T371" i="1"/>
  <c r="U380" i="1"/>
  <c r="V380" i="1" s="1"/>
  <c r="T380" i="1"/>
  <c r="U423" i="1"/>
  <c r="V423" i="1" s="1"/>
  <c r="T423" i="1"/>
  <c r="U457" i="1"/>
  <c r="V457" i="1" s="1"/>
  <c r="T457" i="1"/>
  <c r="T375" i="1"/>
  <c r="U375" i="1"/>
  <c r="V375" i="1" s="1"/>
  <c r="T427" i="1"/>
  <c r="U427" i="1"/>
  <c r="V427" i="1" s="1"/>
  <c r="T407" i="1"/>
  <c r="U407" i="1"/>
  <c r="V407" i="1" s="1"/>
  <c r="T443" i="1"/>
  <c r="U443" i="1"/>
  <c r="V443" i="1" s="1"/>
  <c r="U468" i="1"/>
  <c r="V468" i="1" s="1"/>
  <c r="T468" i="1"/>
  <c r="U991" i="1"/>
  <c r="V991" i="1" s="1"/>
  <c r="T991" i="1"/>
  <c r="T362" i="1"/>
  <c r="U362" i="1"/>
  <c r="V362" i="1" s="1"/>
  <c r="T370" i="1"/>
  <c r="U370" i="1"/>
  <c r="V370" i="1" s="1"/>
  <c r="U372" i="1"/>
  <c r="V372" i="1" s="1"/>
  <c r="T372" i="1"/>
  <c r="U379" i="1"/>
  <c r="V379" i="1" s="1"/>
  <c r="T379" i="1"/>
  <c r="T387" i="1"/>
  <c r="U387" i="1"/>
  <c r="V387" i="1" s="1"/>
  <c r="U424" i="1"/>
  <c r="V424" i="1" s="1"/>
  <c r="T424" i="1"/>
  <c r="U446" i="1"/>
  <c r="V446" i="1" s="1"/>
  <c r="T446" i="1"/>
  <c r="T456" i="1"/>
  <c r="U456" i="1"/>
  <c r="V456" i="1" s="1"/>
  <c r="U463" i="1"/>
  <c r="V463" i="1" s="1"/>
  <c r="T463" i="1"/>
  <c r="U367" i="1"/>
  <c r="V367" i="1" s="1"/>
  <c r="T384" i="1"/>
  <c r="T393" i="1"/>
  <c r="U394" i="1"/>
  <c r="V394" i="1" s="1"/>
  <c r="T403" i="1"/>
  <c r="T404" i="1"/>
  <c r="T405" i="1"/>
  <c r="T410" i="1"/>
  <c r="T416" i="1"/>
  <c r="T417" i="1"/>
  <c r="T436" i="1"/>
  <c r="U451" i="1"/>
  <c r="V451" i="1" s="1"/>
  <c r="T458" i="1"/>
  <c r="P268" i="1"/>
  <c r="R268" i="1" s="1"/>
  <c r="S268" i="1" s="1"/>
  <c r="T414" i="1"/>
  <c r="T412" i="1"/>
  <c r="T421" i="1"/>
  <c r="T449" i="1"/>
  <c r="U453" i="1"/>
  <c r="V453" i="1" s="1"/>
  <c r="U454" i="1"/>
  <c r="V454" i="1" s="1"/>
  <c r="T462" i="1"/>
  <c r="U428" i="1"/>
  <c r="V428" i="1" s="1"/>
  <c r="T428" i="1"/>
  <c r="U434" i="1"/>
  <c r="V434" i="1" s="1"/>
  <c r="T434" i="1"/>
  <c r="T363" i="1"/>
  <c r="T364" i="1"/>
  <c r="T365" i="1"/>
  <c r="T408" i="1"/>
  <c r="P205" i="1"/>
  <c r="T420" i="1"/>
  <c r="T422" i="1"/>
  <c r="P52" i="1"/>
  <c r="Q72" i="1"/>
  <c r="R72" i="1" s="1"/>
  <c r="S72" i="1" s="1"/>
  <c r="P195" i="1"/>
  <c r="T431" i="1"/>
  <c r="U447" i="1"/>
  <c r="V447" i="1" s="1"/>
  <c r="T447" i="1"/>
  <c r="P1338" i="1"/>
  <c r="N1337" i="1"/>
  <c r="U391" i="1"/>
  <c r="V391" i="1" s="1"/>
  <c r="U426" i="1"/>
  <c r="V426" i="1" s="1"/>
  <c r="T426" i="1"/>
  <c r="P993" i="1"/>
  <c r="R993" i="1" s="1"/>
  <c r="S993" i="1" s="1"/>
  <c r="U980" i="1" l="1"/>
  <c r="V980" i="1" s="1"/>
  <c r="T351" i="1"/>
  <c r="U353" i="1"/>
  <c r="V353" i="1" s="1"/>
  <c r="U20" i="1"/>
  <c r="V20" i="1" s="1"/>
  <c r="T1005" i="1"/>
  <c r="AE1005" i="1" s="1"/>
  <c r="U309" i="1"/>
  <c r="V309" i="1" s="1"/>
  <c r="T974" i="1"/>
  <c r="AD974" i="1" s="1"/>
  <c r="T992" i="1"/>
  <c r="AB992" i="1" s="1"/>
  <c r="T269" i="1"/>
  <c r="U1012" i="1"/>
  <c r="V1012" i="1" s="1"/>
  <c r="U271" i="1"/>
  <c r="V271" i="1" s="1"/>
  <c r="T308" i="1"/>
  <c r="U999" i="1"/>
  <c r="V999" i="1" s="1"/>
  <c r="R1338" i="1"/>
  <c r="N1338" i="1"/>
  <c r="U268" i="1"/>
  <c r="V268" i="1" s="1"/>
  <c r="T268" i="1"/>
  <c r="AE980" i="1"/>
  <c r="AB980" i="1"/>
  <c r="AD980" i="1"/>
  <c r="AC980" i="1"/>
  <c r="AE248" i="1"/>
  <c r="AD248" i="1"/>
  <c r="AC248" i="1"/>
  <c r="AB248" i="1"/>
  <c r="AB20" i="1"/>
  <c r="AC20" i="1"/>
  <c r="AE20" i="1"/>
  <c r="AD20" i="1"/>
  <c r="U72" i="1"/>
  <c r="V72" i="1" s="1"/>
  <c r="T72" i="1"/>
  <c r="AD52" i="1"/>
  <c r="AC52" i="1"/>
  <c r="AB52" i="1"/>
  <c r="AE52" i="1"/>
  <c r="AD1012" i="1"/>
  <c r="AC1012" i="1"/>
  <c r="AE1012" i="1"/>
  <c r="AB1012" i="1"/>
  <c r="AE991" i="1"/>
  <c r="AD991" i="1"/>
  <c r="AC991" i="1"/>
  <c r="AB991" i="1"/>
  <c r="AC44" i="1"/>
  <c r="AB44" i="1"/>
  <c r="AE44" i="1"/>
  <c r="AD44" i="1"/>
  <c r="AD195" i="1"/>
  <c r="AC195" i="1"/>
  <c r="AB195" i="1"/>
  <c r="AE195" i="1"/>
  <c r="U993" i="1"/>
  <c r="V993" i="1" s="1"/>
  <c r="T993" i="1"/>
  <c r="AC999" i="1"/>
  <c r="AE999" i="1"/>
  <c r="AD999" i="1"/>
  <c r="AB999" i="1"/>
  <c r="AB1005" i="1" l="1"/>
  <c r="AC1005" i="1"/>
  <c r="AD1005" i="1"/>
  <c r="AC974" i="1"/>
  <c r="AB974" i="1"/>
  <c r="AE974" i="1"/>
  <c r="AD992" i="1"/>
  <c r="AE992" i="1"/>
  <c r="AC992" i="1"/>
  <c r="AC993" i="1"/>
  <c r="AB993" i="1"/>
  <c r="AD993" i="1"/>
  <c r="AE993" i="1"/>
  <c r="AE72" i="1"/>
  <c r="AB72" i="1"/>
  <c r="AD72" i="1"/>
  <c r="AC72" i="1"/>
</calcChain>
</file>

<file path=xl/sharedStrings.xml><?xml version="1.0" encoding="utf-8"?>
<sst xmlns="http://schemas.openxmlformats.org/spreadsheetml/2006/main" count="40712" uniqueCount="351">
  <si>
    <t>Establish Year</t>
  </si>
  <si>
    <t>Harvest Year</t>
  </si>
  <si>
    <t>Trial ID</t>
  </si>
  <si>
    <t>Site (SAS)</t>
  </si>
  <si>
    <t>Rep</t>
  </si>
  <si>
    <t>Clone ID</t>
  </si>
  <si>
    <t>Epithet</t>
  </si>
  <si>
    <t>Family</t>
  </si>
  <si>
    <t>New Diversity Group</t>
  </si>
  <si>
    <t>Clone (SAS)</t>
  </si>
  <si>
    <t>Ploidy level</t>
  </si>
  <si>
    <t>Survival (%)</t>
  </si>
  <si>
    <t>Surviv prop</t>
  </si>
  <si>
    <t>Wet Yield (Mg/ha)</t>
  </si>
  <si>
    <t>Dry Yield (Mg/ha)</t>
  </si>
  <si>
    <t>Annual Yield (Mg/ha/yr)</t>
  </si>
  <si>
    <t>Dry tons/ac</t>
  </si>
  <si>
    <t>Dry tons/ac/yr</t>
  </si>
  <si>
    <t>% Hemicellulose</t>
  </si>
  <si>
    <t>% Cellulose</t>
  </si>
  <si>
    <t>% Lignin</t>
  </si>
  <si>
    <t>% Ash</t>
  </si>
  <si>
    <t>Density (g/cm3)</t>
  </si>
  <si>
    <t>Hemicellulose yield</t>
  </si>
  <si>
    <t>Cellulose yield</t>
  </si>
  <si>
    <t>Lignin yield</t>
  </si>
  <si>
    <t>Ash yield</t>
  </si>
  <si>
    <t>% Organic Matter</t>
  </si>
  <si>
    <t>Soil pH</t>
  </si>
  <si>
    <t>[H+]</t>
  </si>
  <si>
    <t>Available water capacity (cm/cm)</t>
  </si>
  <si>
    <t>Land capability class</t>
  </si>
  <si>
    <t>LC subclass</t>
  </si>
  <si>
    <t>Height (m)</t>
  </si>
  <si>
    <t>Area per plot (cm2)</t>
  </si>
  <si>
    <t>Comments</t>
  </si>
  <si>
    <t>New Diversity</t>
  </si>
  <si>
    <t>BellevilleNY_2005_YT</t>
  </si>
  <si>
    <t>Bellevil</t>
  </si>
  <si>
    <t>Oneonta</t>
  </si>
  <si>
    <t>Triploid</t>
  </si>
  <si>
    <t>e</t>
  </si>
  <si>
    <t>Diploid</t>
  </si>
  <si>
    <t>6a</t>
  </si>
  <si>
    <t>0X032094</t>
  </si>
  <si>
    <t>.</t>
  </si>
  <si>
    <t>1X268015</t>
  </si>
  <si>
    <t>00X-026-082</t>
  </si>
  <si>
    <t>0X026082</t>
  </si>
  <si>
    <t>00X-032-094</t>
  </si>
  <si>
    <t>erroneous plot weight</t>
  </si>
  <si>
    <t>01X-265-019</t>
  </si>
  <si>
    <t>6b</t>
  </si>
  <si>
    <t>1X265019</t>
  </si>
  <si>
    <t>Tetraploid</t>
  </si>
  <si>
    <t>01X-265-020</t>
  </si>
  <si>
    <t>Boonville</t>
  </si>
  <si>
    <t>1X265020</t>
  </si>
  <si>
    <t>01X-266-016</t>
  </si>
  <si>
    <t>Sheridan</t>
  </si>
  <si>
    <t>1X266016</t>
  </si>
  <si>
    <t>9832-49</t>
  </si>
  <si>
    <t>9832</t>
  </si>
  <si>
    <t>01X-268-015</t>
  </si>
  <si>
    <t>Preble</t>
  </si>
  <si>
    <t>01X-268-016</t>
  </si>
  <si>
    <t>1X268016</t>
  </si>
  <si>
    <t>01X-271-009</t>
  </si>
  <si>
    <t>1X271009</t>
  </si>
  <si>
    <t>02X-326-010</t>
  </si>
  <si>
    <t>2X326010</t>
  </si>
  <si>
    <t>9837-77</t>
  </si>
  <si>
    <t>9837</t>
  </si>
  <si>
    <t>02X-326-015</t>
  </si>
  <si>
    <t>2X326015</t>
  </si>
  <si>
    <t>05X-281-043</t>
  </si>
  <si>
    <t>5X281043</t>
  </si>
  <si>
    <t>05X-281-068</t>
  </si>
  <si>
    <t>5X281068</t>
  </si>
  <si>
    <t>05X-291-049</t>
  </si>
  <si>
    <t>5X291049</t>
  </si>
  <si>
    <t>9871-31</t>
  </si>
  <si>
    <t>Sherburne</t>
  </si>
  <si>
    <t>9871</t>
  </si>
  <si>
    <t>05X-291-050</t>
  </si>
  <si>
    <t>5X291050</t>
  </si>
  <si>
    <t>05X-293-047</t>
  </si>
  <si>
    <t>5X293047</t>
  </si>
  <si>
    <t>no dry wt data collected, so used mean of other 3 reps for moisture content</t>
  </si>
  <si>
    <t>05X-295-014</t>
  </si>
  <si>
    <t>5X295014</t>
  </si>
  <si>
    <t>05X-295-015</t>
  </si>
  <si>
    <t>5X295015</t>
  </si>
  <si>
    <t>9882-34</t>
  </si>
  <si>
    <t>Fish Creek</t>
  </si>
  <si>
    <t>9882</t>
  </si>
  <si>
    <t>9870-1</t>
  </si>
  <si>
    <t>Cicero</t>
  </si>
  <si>
    <t>9870-23</t>
  </si>
  <si>
    <t>Marcy</t>
  </si>
  <si>
    <t>99113-012</t>
  </si>
  <si>
    <t>Onondaga</t>
  </si>
  <si>
    <t>9882-41</t>
  </si>
  <si>
    <t>Wolcott</t>
  </si>
  <si>
    <t>99201-007</t>
  </si>
  <si>
    <t>Otisco</t>
  </si>
  <si>
    <t>99201-002</t>
  </si>
  <si>
    <t>Verona</t>
  </si>
  <si>
    <t>99202-004</t>
  </si>
  <si>
    <t>Fabius</t>
  </si>
  <si>
    <t>99202-011</t>
  </si>
  <si>
    <t>Tully Champion</t>
  </si>
  <si>
    <t>99202-043</t>
  </si>
  <si>
    <t>Taberg</t>
  </si>
  <si>
    <t>99207-018</t>
  </si>
  <si>
    <t>Owasco</t>
  </si>
  <si>
    <t>99207-020</t>
  </si>
  <si>
    <t>Truxton</t>
  </si>
  <si>
    <t>99208-038</t>
  </si>
  <si>
    <t>Erie</t>
  </si>
  <si>
    <t>99217-015</t>
  </si>
  <si>
    <t>Millbrook</t>
  </si>
  <si>
    <t>99217-023</t>
  </si>
  <si>
    <t>Saratoga</t>
  </si>
  <si>
    <t>99239-015</t>
  </si>
  <si>
    <t>Allegany</t>
  </si>
  <si>
    <t>9970-036</t>
  </si>
  <si>
    <t>Canastota</t>
  </si>
  <si>
    <t>9980-005</t>
  </si>
  <si>
    <t>Oneida</t>
  </si>
  <si>
    <t>Dimitrios</t>
  </si>
  <si>
    <t>Dimitrio</t>
  </si>
  <si>
    <t>???</t>
  </si>
  <si>
    <t>India</t>
  </si>
  <si>
    <t>Klara</t>
  </si>
  <si>
    <t>LA970253</t>
  </si>
  <si>
    <t>LA980451</t>
  </si>
  <si>
    <t>Nimrod</t>
  </si>
  <si>
    <t>S25</t>
  </si>
  <si>
    <t>S365</t>
  </si>
  <si>
    <t>Stina</t>
  </si>
  <si>
    <t>SV1</t>
  </si>
  <si>
    <t>SX61</t>
  </si>
  <si>
    <t>SX64</t>
  </si>
  <si>
    <t>SX67</t>
  </si>
  <si>
    <t>Terra Nova</t>
  </si>
  <si>
    <t>Terranov</t>
  </si>
  <si>
    <t>TullyNY_2005_YT</t>
  </si>
  <si>
    <t>Tully</t>
  </si>
  <si>
    <t>w</t>
  </si>
  <si>
    <t/>
  </si>
  <si>
    <t>ConstablevilleNY_2006_YT</t>
  </si>
  <si>
    <t>Constvil</t>
  </si>
  <si>
    <t>All dry matter values for this trial are at least 10% too low</t>
  </si>
  <si>
    <t>This value is just inside 3 StDev, so will keep</t>
  </si>
  <si>
    <t>00X032</t>
  </si>
  <si>
    <t>01X268</t>
  </si>
  <si>
    <t>9870</t>
  </si>
  <si>
    <t>erroneous dry matter value. Appears to be missing bags for dry wt, so used mean of other 3 reps</t>
  </si>
  <si>
    <t>No moisture content subsample was collected, so used mean of other 3 reps to calc dry yield</t>
  </si>
  <si>
    <t>These values were recalcuated based on notes in the original masterfile on bag wts</t>
  </si>
  <si>
    <t>WasecaMN_2006_YT</t>
  </si>
  <si>
    <t>Waseca</t>
  </si>
  <si>
    <t>P and K, 30 and 184, respectively are Bray soil extraction</t>
  </si>
  <si>
    <t>pH from Greg Johnson</t>
  </si>
  <si>
    <t>OM % from Web Soil Survey</t>
  </si>
  <si>
    <t>Moisture content outside 3 StDev, so used mean of other reps to calc dry yield</t>
  </si>
  <si>
    <t>BiosbriandQU_2007_YT</t>
  </si>
  <si>
    <t>Boisbria</t>
  </si>
  <si>
    <t>BirchHillsSK_2007_YT</t>
  </si>
  <si>
    <t>BirchSK</t>
  </si>
  <si>
    <t>Modified Kelowna soil extraction</t>
  </si>
  <si>
    <t>EstevanSK_2007_YT</t>
  </si>
  <si>
    <t>EstevSK</t>
  </si>
  <si>
    <t>MiddleburyVT_2007_YT</t>
  </si>
  <si>
    <t>Middlebu</t>
  </si>
  <si>
    <t>Soil data from Quaye &amp; Volk, 2013, with conversion from Melich III to Morgan using QM Ketterings etal 2001 conversion equations</t>
  </si>
  <si>
    <t>PrinceAlbertSK_2007_YT</t>
  </si>
  <si>
    <t>PrinAlSK</t>
  </si>
  <si>
    <t>outlier pH value of 3.5 was removed</t>
  </si>
  <si>
    <t>SaskatoonSK_2007_YT</t>
  </si>
  <si>
    <t>SaskaSK</t>
  </si>
  <si>
    <t>BigFlatsNY_2008_YT</t>
  </si>
  <si>
    <t>BigFlats</t>
  </si>
  <si>
    <t>no plot wet wt data</t>
  </si>
  <si>
    <t>EscanabaMI_2008_YT</t>
  </si>
  <si>
    <t>Escanaba</t>
  </si>
  <si>
    <t>FredoniaNY_2008_YT</t>
  </si>
  <si>
    <t>Fredonia</t>
  </si>
  <si>
    <t>Density measurement of 0.98 was removed b/c outlier.</t>
  </si>
  <si>
    <t>GenevaNY_2008_ST</t>
  </si>
  <si>
    <t>Geneva</t>
  </si>
  <si>
    <t>01X265</t>
  </si>
  <si>
    <t>01X266</t>
  </si>
  <si>
    <t>StorrsCT_2008_YT</t>
  </si>
  <si>
    <t>StorrsG9</t>
  </si>
  <si>
    <t>Moisture content outside 3StDev, so used mean of other reps</t>
  </si>
  <si>
    <t>BrimleyMI_2009_YT</t>
  </si>
  <si>
    <t>Brimley</t>
  </si>
  <si>
    <t>Harvested in July 2013 (3.5 yr rotation)</t>
  </si>
  <si>
    <t>GenevaNY_2009_YT_DR</t>
  </si>
  <si>
    <t>LoomDR</t>
  </si>
  <si>
    <t>4 year harvest</t>
  </si>
  <si>
    <t>GenevaNY_2009_YT_SR</t>
  </si>
  <si>
    <t>LoomSR</t>
  </si>
  <si>
    <t>PostdamNY_2009_YT</t>
  </si>
  <si>
    <t>Potsdam</t>
  </si>
  <si>
    <t>erroneous ash value (9.4%)</t>
  </si>
  <si>
    <t>Moisture value is low, but survival was 56%, suggesting that there was a lot of dead stems collected, so moisture could be real. Increasing it by averaging would decrease yield even lower.</t>
  </si>
  <si>
    <t>SkandiaMI_2009_YT</t>
  </si>
  <si>
    <t>Skandia</t>
  </si>
  <si>
    <t>StorrsCT_2009_YT</t>
  </si>
  <si>
    <t>StorS1S2</t>
  </si>
  <si>
    <t>Erroneous plot weight</t>
  </si>
  <si>
    <t>LakeCityMI_2010_YT</t>
  </si>
  <si>
    <t>LakeCity</t>
  </si>
  <si>
    <t>01X265020</t>
  </si>
  <si>
    <t>s</t>
  </si>
  <si>
    <t>01X266016</t>
  </si>
  <si>
    <t>Density measurement of 0.86 was removed b/c outlier.</t>
  </si>
  <si>
    <t>Moisture value outside 3 StDev, but since no other outliers at this site, including a value of 59.8% for Saratoga, accepted this as a real value.</t>
  </si>
  <si>
    <t>AlbionMI_2011_YT</t>
  </si>
  <si>
    <t>Albion</t>
  </si>
  <si>
    <t>GenevaNY_2012_YT</t>
  </si>
  <si>
    <t>Loomis</t>
  </si>
  <si>
    <t>2 year harvest</t>
  </si>
  <si>
    <t>Date</t>
  </si>
  <si>
    <t>Name</t>
  </si>
  <si>
    <t>Notes</t>
  </si>
  <si>
    <t xml:space="preserve">Michelle S. </t>
  </si>
  <si>
    <t>Turned over this file and other individual masterfiles to E. Fabio for continued analysis.</t>
  </si>
  <si>
    <t>Eric Fabio</t>
  </si>
  <si>
    <t>Supplied a copy of this file to Felipe at PSU to use in practice with Random Forests</t>
  </si>
  <si>
    <t>Found that 2009 Geneva YT had moisture content presented as a proportion, where all others were in percent. Geneva was changed to percent.</t>
  </si>
  <si>
    <t>It was initially thought that higher soil test P in older trials could have been from a different extraction used, but it appears that new soil samples were collected when the willow breeding program was taken to Cornell. CNAL test reports (Morgan extraction) were located for Belle, Tully, Fred, BigFlats. Changes that where made to soils data:
1-Mistake was found in Fredonia soils data in converting from lbs ac-1 to mg kg-1. For P and K instead of dividing by 2, numbers were divided by 4 and 8 respectively. Have been changed here, but note that P and K are much higher now compared to other sites.
2-Transfered 2013 soil sample analyses from 2009 Storrs (4 samples) instead of single sample from earlier analysis.</t>
  </si>
  <si>
    <t>Added a column called Ploidy Level for each clone in the All data worksheet.</t>
  </si>
  <si>
    <t>Replaced 2008 Escanaba Rep 3 clone name 0X032096 to 0X32094 to match other clone names.</t>
  </si>
  <si>
    <t>Created this new data file so that my database (based on KDF files) and Michelle and Becky's database (included only sites/plots with composition data) could be merged for future analyses.</t>
  </si>
  <si>
    <t>Found that Mg and K got mixed up for Belleville soil data. Changed on Combined dataset, but not on Michelles data. Tully was also switched.</t>
  </si>
  <si>
    <t>Found a sorting error in 2008 Storrs yield data due to clone ID text not the same in all four reps in original data file from Julia. Error was fixed in Combined dataset but not in Michelles data.</t>
  </si>
  <si>
    <t>Added percent moisture and soils data from the 4 Saskatchewan trials, however soils data were expressed on a per area basis, so I took bulk density data (site level only) from Ryan's dissertation and converted to mg/kg. Also, his data are 0-60cm and were extracted using the Modified Kelowna method.</t>
  </si>
  <si>
    <t>Added 2012 Loomis YT yield, density and soils data to combined dataset. Still need to all composition when that is complete.</t>
  </si>
  <si>
    <t>In an effort to deal with the exceptionally low moisture content values at the 2007 Boisbriand site, coefficients of variation across all sites and most cultivars were calculated to determine the source of the most variability in moisture content. The overall mean CV for cultivars across sites was more than twice as large as the overall mean CV for sites across most cultivars. Also, a single value was used at Boisbriand for moisture content for each cultivar, so the best comprimise seems to be to use a single value for the entire site or to use a common correction factor. I chose to use a correction factor where the overall mean moisture content for all clones planted at Boisbriand was calculated, with that site excluded. Then the mean moisture content for Boisbriand was calculated and the difference between these two values was added to the values originally reported for the site. This value was 14.20 %, which was also very close to the value of 3 standard deviations of the pop mean (14.25%).</t>
  </si>
  <si>
    <t>Colored outliers for moisture content for all other sites. Constab: 14, Waseca: 7, BirchH: 2, Storr08: 14, Potsd: 1, Storr09: 6.</t>
  </si>
  <si>
    <r>
      <rPr>
        <i/>
        <sz val="11"/>
        <color theme="1"/>
        <rFont val="Calibri"/>
        <family val="2"/>
        <scheme val="minor"/>
      </rPr>
      <t>Citing Web Soil Survey as a Source of Soils Data</t>
    </r>
    <r>
      <rPr>
        <sz val="11"/>
        <color theme="1"/>
        <rFont val="Calibri"/>
        <family val="2"/>
        <scheme val="minor"/>
      </rPr>
      <t xml:space="preserve">
</t>
    </r>
    <r>
      <rPr>
        <u/>
        <sz val="11"/>
        <color theme="1"/>
        <rFont val="Calibri"/>
        <family val="2"/>
        <scheme val="minor"/>
      </rPr>
      <t>The following format is suggested for citing Web Soil Survey:</t>
    </r>
    <r>
      <rPr>
        <sz val="11"/>
        <color theme="1"/>
        <rFont val="Calibri"/>
        <family val="2"/>
        <scheme val="minor"/>
      </rPr>
      <t xml:space="preserve">
Soil Survey Staff, Natural Resources Conservation Service, United States Department of Agriculture. Web Soil Survey. Available online at http://websoilsurvey.nrcs.usda.gov/. Accessed [month/day/year].</t>
    </r>
  </si>
  <si>
    <t>Began eliminating outliers for moisture content. Looked at distributions by genotype and removed any values that were greater than 3 standard deviations away from the mean (99.7% of all samples for a normal distribution).</t>
  </si>
  <si>
    <t>Added in survival and moisture data for Lake City, and survival only for Brimley. Will ignore moisture data for now for that site, since harvested in June with leaves. MSU did a moisture correction, so dry annual yield is okay.</t>
  </si>
  <si>
    <t>Title:</t>
  </si>
  <si>
    <t>Compiled by:</t>
  </si>
  <si>
    <t>Contributions from:</t>
  </si>
  <si>
    <t>E. S. Fabio</t>
  </si>
  <si>
    <t xml:space="preserve"> M. J. Serapiglia</t>
  </si>
  <si>
    <t xml:space="preserve"> B. Chase</t>
  </si>
  <si>
    <t>L.B. Smart</t>
  </si>
  <si>
    <t>T.A. Volk</t>
  </si>
  <si>
    <t>R.O. Miller</t>
  </si>
  <si>
    <t>L.P. Abrahamson</t>
  </si>
  <si>
    <t>G.A. Johnson</t>
  </si>
  <si>
    <t>M. Labrecque</t>
  </si>
  <si>
    <t>R.D. Hangs</t>
  </si>
  <si>
    <t>K.C.J. Van Rees</t>
  </si>
  <si>
    <t>Y.A. Kuzovkina</t>
  </si>
  <si>
    <t>R.G. Ewy</t>
  </si>
  <si>
    <t>B.A. Bender</t>
  </si>
  <si>
    <t>Data description:</t>
  </si>
  <si>
    <t>Data quality:</t>
  </si>
  <si>
    <t>Data structure:</t>
  </si>
  <si>
    <t>Notes:</t>
  </si>
  <si>
    <t>The READ_ME worksheet is a log of changes made to the dataset ordered chronologically.</t>
  </si>
  <si>
    <t>Genotype x Environment interactions in first-rotation yield and biomass composition for improved shrub willow cultivars in North American yield trials</t>
  </si>
  <si>
    <r>
      <t>Shrub willow yield trials were established between 2005 and 2012 in the Northeastern and upper Midwestern US and provinces Quebec and Saskatchewan Canada using breeding material developed at SUNY ESF and Cornell University. All yield trials have a randomized complete block design, containing between 8 and 30 cultivars, with four replicates of each cultivar. Most yield trials followed the planting and maintenance protocols developed by SUNY ESF. These trials were planted in a double row configuration with three double rows per plot, each with 26 plants. After the first growing season, all aboveground stems were cutback to approximately five cm aboveground to promote coppice regrowth. In general a measurement plot, consisting of an inner subset of 18 plants from the middle double row, were harvested three years post-coppice. Three trials established at the Geneva, NY Ag Experiment Station had variations on the planting design and harvest cycle. Two of these trials were planted in single rows and were harvested after two years post-coppice, while the third trial was planted in a modified version of the double row configuration and harvested on a four year rotation post-coppice (see Gouker et al. (in prep) for detailed descriptions of these designs). At harvest, after dormancy all stems from the measurement plot were weighed in the field and a subest of stem material from each plot was collected for moisture content determination after oven drying at 65</t>
    </r>
    <r>
      <rPr>
        <vertAlign val="superscript"/>
        <sz val="11"/>
        <color theme="1"/>
        <rFont val="Calibri"/>
        <family val="2"/>
        <scheme val="minor"/>
      </rPr>
      <t>o</t>
    </r>
    <r>
      <rPr>
        <sz val="11"/>
        <color theme="1"/>
        <rFont val="Calibri"/>
        <family val="2"/>
        <scheme val="minor"/>
      </rPr>
      <t>C. Yield was calculated by applying the dry matter factor from the moisture content subsample to the plot fresh weight and is expressed in oven dry Mg ha</t>
    </r>
    <r>
      <rPr>
        <vertAlign val="superscript"/>
        <sz val="11"/>
        <color theme="1"/>
        <rFont val="Calibri"/>
        <family val="2"/>
        <scheme val="minor"/>
      </rPr>
      <t>-1</t>
    </r>
    <r>
      <rPr>
        <sz val="11"/>
        <color theme="1"/>
        <rFont val="Calibri"/>
        <family val="2"/>
        <scheme val="minor"/>
      </rPr>
      <t xml:space="preserve"> yr</t>
    </r>
    <r>
      <rPr>
        <vertAlign val="superscript"/>
        <sz val="11"/>
        <color theme="1"/>
        <rFont val="Calibri"/>
        <family val="2"/>
        <scheme val="minor"/>
      </rPr>
      <t>-1</t>
    </r>
    <r>
      <rPr>
        <sz val="11"/>
        <color theme="1"/>
        <rFont val="Calibri"/>
        <family val="2"/>
        <scheme val="minor"/>
      </rPr>
      <t>.
In most trials a 15 cm long stem sample representing all years of wood development during the first rotation was collected from a border plant outside of the measurement plot. Specific gravity was determined on these stems and after which they were milled to pass a 0.5 mm screen. These milled samples were analyzed for biomass composition using a HR-TGA, where the derivative of weight loss across a 25 to 600oC temperature range is used to calculate mass on a percent basis of hemicellulose, cellulose, lignin and ash. (See Serapiglia et al. 2008, 2009 for methodology). When stem segments were not available, a subsample of wood chips from the moisture content sample was used in place.
Soil samples from 0-30 cm were collected at most sites across replicate blocks and pooled by block. Most soil samples were analyzed using the Morgan Extraction method at Dairy One Laboratories in Ithaca, NY. Samples from one site, 2007 Middlebury, VT, were extracted using the Mehlich III method and the Saskatchewan soils were extracted using the modified Kenlowna method. The 2006 Waseca, MN soil samples were tested for Bray phosphorus and ammonium acetate extracted potassium. Attempts were made to normalize nutrient availability levels to the Morgan method when possible through established regression models.
Daily weather observations for nearest weather stations were downloaded from NOAA's National Climatic Data Center for US sites and Environment Canada Climate Data for Canadian locations. Data from all years of the first rotation, including the establishment year, were downloaded and annual and seasonal summaries were calculated for each site.
The USDA NRCS Web Soil Survey was used to access soil series information at all US sites. Values for Depth to water table, available water capacity and land capability class were obtained from this database.</t>
    </r>
  </si>
  <si>
    <t>Land capability class is from Canadian system</t>
  </si>
  <si>
    <t>A correction factor (see readme file) of 14.2% moisture was added to each value to get a value closer to others in the database</t>
  </si>
  <si>
    <t>Each row represents one observation at the plot level.
Missing data are represented with a period. Text coloring  represents changes due to outliers or cautionary situations. See comments column for explanations. Cell shading represents data that may be available in the future. For the time being they are effectively missing.
INDEPENDENT VARIABLES: 
The variables in the dataset are color coded, by category. The first grey set refer to the trial ID, and timing of planting and harvest, as well as the rep number. The second green set are the genotype names, ploidy levels, codes and diversity group (pedigree).
DEPENDENT VARIABLES: 
These start with survival and yield variables by plot colored in yellow. The most important variable will be Annual dry yield, which will have a high degree of autocorrelation with wet yield and moisture content, since these were used in the Annual dry yield calculation. Survival data is missing for a number of trials, but could be used as a covariate to help explain variation in yield. The orange variables represent biomass composition measurements. There is inherent correlation among these and yield and this relationship should be explored. The yield variables here are simply the Annual dry yield multiplied by the biomass composition concentrations. Brown variables are the site (or rep) specific soil chemical variables. The blue variables are from weather data. The white variables are from the Web Soil Survey database. Pink variables are height and stem area measurements taken prior to harvest. Very limited dataset, so should be ignored at this point.</t>
  </si>
  <si>
    <t>Biomass % Moisture</t>
  </si>
  <si>
    <t>Biomass Moisture prop</t>
  </si>
  <si>
    <t>Biomas % dry matter</t>
  </si>
  <si>
    <t>Biomass dry matter prop</t>
  </si>
  <si>
    <t>Soil P (mg/kg)</t>
  </si>
  <si>
    <t>Soil Ca (mg/kg)</t>
  </si>
  <si>
    <t>Soil Mg (mg/kg)</t>
  </si>
  <si>
    <t>Soil Fe (mg/kg)</t>
  </si>
  <si>
    <t>Soil Mn (mg/kg)</t>
  </si>
  <si>
    <t>Soil Zn (mg/kg)</t>
  </si>
  <si>
    <t>Soil Al (mg/kg)</t>
  </si>
  <si>
    <t>Soil K (mg/kg)</t>
  </si>
  <si>
    <t>Mean ann prcp (mm)</t>
  </si>
  <si>
    <t>Mean ann GDD (base 10oC)</t>
  </si>
  <si>
    <t>Prcp: April-Oct (mm)</t>
  </si>
  <si>
    <t>Tmax: April-Oct(oC)</t>
  </si>
  <si>
    <t>Annual Tmin (oC)</t>
  </si>
  <si>
    <t>Depth to Water Table-high(cm)</t>
  </si>
  <si>
    <t>Depth to water table-low(cm)</t>
  </si>
  <si>
    <t>Some plot fresh weights were deemed to be too great and were excluded from the dataset. This only occurred three times in total, from two sites.
The moisture content subsamples directly affect final yield and can be very influential, since willow is on average 47% moisture. A set of samples (7.5%) from five particular trials had moisture content values that were far outside the normal range of values. Most of these occurrences were for values on the extreme low end of the distribution. This likely resulted from samples being removed from the drying oven before all of the free water was removed, which would artificially underestimate the true moisture content of the sample. When a moisture value fell beyond three standard deviations of the population mean, they were removed from the dataset. In order to retain the yield data point, the mean moisture content of the remaining replicates for that particular cultivar in that trial was used in the dry matter calculation. For the 2007 Boisbriand, QC trial, all samples fit the outlier classification. Here mean moisture content was calculated from samples in other trials were those particular cultivars were present. The overall mean difference was used as a correction factor. In the 2006 Constableville, NY trial a number of samples had moisture contents on the upper extreme of the distribution, and here the mean moisture content of the remaining replicates was also used to calculate dry matter yield.</t>
  </si>
  <si>
    <t>Summary:</t>
  </si>
  <si>
    <t>Total of 25 environments testing between 8 and 30 cultivars each, with 33 genotypes represented on a minimum of 4 environments. There is a total of 1555 observations.</t>
  </si>
  <si>
    <t>Od volume (m3)</t>
  </si>
  <si>
    <t>Annual solar radiation (MJ m-1 day-1)</t>
  </si>
  <si>
    <t>Solar radiation: Apr-Oct (MJ m-1 d-1)</t>
  </si>
  <si>
    <t>Elevation (ft)</t>
  </si>
  <si>
    <t>Elevation (m)</t>
  </si>
  <si>
    <t>Bell05NY</t>
  </si>
  <si>
    <t>Tull05NY</t>
  </si>
  <si>
    <t>Cons06NY</t>
  </si>
  <si>
    <t>00X026</t>
  </si>
  <si>
    <t>Wase06MN</t>
  </si>
  <si>
    <t>BoisbriandQU_2007_YT</t>
  </si>
  <si>
    <t>Bois07QC</t>
  </si>
  <si>
    <t>BirH07SK</t>
  </si>
  <si>
    <t>Este07SK</t>
  </si>
  <si>
    <t>Midd07VT</t>
  </si>
  <si>
    <t>PriA07SK</t>
  </si>
  <si>
    <t>Ryan's yield data:</t>
  </si>
  <si>
    <t>Sask07SK</t>
  </si>
  <si>
    <t>Soils data are means by rep of Ryan's six clones</t>
  </si>
  <si>
    <t>0X026083</t>
  </si>
  <si>
    <t>0X026084</t>
  </si>
  <si>
    <t>0X026085</t>
  </si>
  <si>
    <t>0X032095</t>
  </si>
  <si>
    <t>0X032096</t>
  </si>
  <si>
    <t>0X032097</t>
  </si>
  <si>
    <t>1X268017</t>
  </si>
  <si>
    <t>1X268018</t>
  </si>
  <si>
    <t>9882-041</t>
  </si>
  <si>
    <t>BigF08NY</t>
  </si>
  <si>
    <t>Esca08MI</t>
  </si>
  <si>
    <t>Fred08NY</t>
  </si>
  <si>
    <t>Gene08NY</t>
  </si>
  <si>
    <t>01X271</t>
  </si>
  <si>
    <t>02X326</t>
  </si>
  <si>
    <t>05X281</t>
  </si>
  <si>
    <t>05X291</t>
  </si>
  <si>
    <t>05X293</t>
  </si>
  <si>
    <t>05X295</t>
  </si>
  <si>
    <t>Stor08CT</t>
  </si>
  <si>
    <t>Brim09MI</t>
  </si>
  <si>
    <t>GenD09NY</t>
  </si>
  <si>
    <t>LA970</t>
  </si>
  <si>
    <t>LA980</t>
  </si>
  <si>
    <t>Nim</t>
  </si>
  <si>
    <t>Terra N</t>
  </si>
  <si>
    <t>GenS09NY</t>
  </si>
  <si>
    <t>Pots09NY</t>
  </si>
  <si>
    <t>Skan09NY</t>
  </si>
  <si>
    <t>Stor09CT</t>
  </si>
  <si>
    <t>LakC10MI</t>
  </si>
  <si>
    <t>01X268016</t>
  </si>
  <si>
    <t>Albi11MI</t>
  </si>
  <si>
    <t>Gene12NY</t>
  </si>
  <si>
    <t>Dimitr</t>
  </si>
  <si>
    <t>Added composition data for 2012 Geneva and 2011 Albion trials. Also updated soils data for Albion.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</si>
</sst>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0"/>
    <numFmt numFmtId="166" formatCode="0.000"/>
  </numFmts>
  <fonts count="19" x14ac:knownFonts="1">
    <font>
      <sz val="11"/>
      <color theme="1"/>
      <name val="Calibri"/>
      <family val="2"/>
      <scheme val="minor"/>
    </font>
    <font>
      <sz val="11"/>
      <color rgb="FFFF0000"/>
      <name val="Calibri"/>
      <family val="2"/>
      <scheme val="minor"/>
    </font>
    <font>
      <b/>
      <sz val="11"/>
      <color theme="1"/>
      <name val="Calibri"/>
      <family val="2"/>
      <scheme val="minor"/>
    </font>
    <font>
      <b/>
      <sz val="11"/>
      <color indexed="8"/>
      <name val="Calibri"/>
      <family val="2"/>
    </font>
    <font>
      <sz val="11"/>
      <color theme="1"/>
      <name val="Calibri"/>
      <family val="2"/>
    </font>
    <font>
      <sz val="11"/>
      <name val="Calibri"/>
      <family val="2"/>
    </font>
    <font>
      <sz val="11"/>
      <color rgb="FFFF0000"/>
      <name val="Calibri"/>
      <family val="2"/>
    </font>
    <font>
      <sz val="11"/>
      <color rgb="FFFFC000"/>
      <name val="Calibri"/>
      <family val="2"/>
      <scheme val="minor"/>
    </font>
    <font>
      <sz val="11"/>
      <color rgb="FFFFC000"/>
      <name val="Calibri"/>
      <family val="2"/>
    </font>
    <font>
      <sz val="10"/>
      <name val="Arial"/>
      <family val="2"/>
    </font>
    <font>
      <sz val="11"/>
      <color indexed="8"/>
      <name val="Calibri"/>
      <family val="2"/>
    </font>
    <font>
      <sz val="11"/>
      <name val="Calibri"/>
      <family val="2"/>
      <scheme val="minor"/>
    </font>
    <font>
      <sz val="11"/>
      <color rgb="FF00B050"/>
      <name val="Calibri"/>
      <family val="2"/>
      <scheme val="minor"/>
    </font>
    <font>
      <sz val="11"/>
      <color rgb="FF00B050"/>
      <name val="Calibri"/>
      <family val="2"/>
    </font>
    <font>
      <sz val="12"/>
      <name val="Arial"/>
      <family val="2"/>
    </font>
    <font>
      <u/>
      <sz val="10"/>
      <color indexed="12"/>
      <name val="Arial"/>
      <family val="2"/>
    </font>
    <font>
      <i/>
      <sz val="11"/>
      <color theme="1"/>
      <name val="Calibri"/>
      <family val="2"/>
      <scheme val="minor"/>
    </font>
    <font>
      <u/>
      <sz val="11"/>
      <color theme="1"/>
      <name val="Calibri"/>
      <family val="2"/>
      <scheme val="minor"/>
    </font>
    <font>
      <vertAlign val="superscript"/>
      <sz val="11"/>
      <color theme="1"/>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rgb="FFFFFF99"/>
        <bgColor indexed="64"/>
      </patternFill>
    </fill>
    <fill>
      <patternFill patternType="solid">
        <fgColor rgb="FFFFC0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7">
    <xf numFmtId="0" fontId="0" fillId="0" borderId="0"/>
    <xf numFmtId="0" fontId="9" fillId="0" borderId="0"/>
    <xf numFmtId="0" fontId="9" fillId="0" borderId="0"/>
    <xf numFmtId="9" fontId="10" fillId="0" borderId="0" applyFont="0" applyFill="0" applyBorder="0" applyAlignment="0" applyProtection="0"/>
    <xf numFmtId="0" fontId="15" fillId="0" borderId="0" applyNumberFormat="0" applyFill="0" applyBorder="0" applyAlignment="0" applyProtection="0">
      <alignment vertical="top"/>
      <protection locked="0"/>
    </xf>
    <xf numFmtId="0" fontId="14" fillId="0" borderId="0"/>
    <xf numFmtId="0" fontId="14" fillId="0" borderId="0"/>
  </cellStyleXfs>
  <cellXfs count="110">
    <xf numFmtId="0" fontId="0" fillId="0" borderId="0" xfId="0"/>
    <xf numFmtId="0" fontId="2" fillId="2" borderId="0" xfId="0" applyFont="1" applyFill="1" applyAlignment="1">
      <alignment wrapText="1"/>
    </xf>
    <xf numFmtId="0" fontId="3" fillId="2" borderId="0" xfId="0" applyFont="1" applyFill="1" applyAlignment="1">
      <alignment horizontal="center" wrapText="1"/>
    </xf>
    <xf numFmtId="0" fontId="3" fillId="3" borderId="0" xfId="0" applyFont="1" applyFill="1" applyAlignment="1">
      <alignment horizontal="center" wrapText="1"/>
    </xf>
    <xf numFmtId="49" fontId="3" fillId="3" borderId="0" xfId="0" applyNumberFormat="1" applyFont="1" applyFill="1" applyAlignment="1">
      <alignment horizontal="center" wrapText="1"/>
    </xf>
    <xf numFmtId="0" fontId="2" fillId="3" borderId="0" xfId="0" applyFont="1" applyFill="1" applyAlignment="1">
      <alignment wrapText="1"/>
    </xf>
    <xf numFmtId="0" fontId="3" fillId="4" borderId="0" xfId="0" applyFont="1" applyFill="1" applyAlignment="1">
      <alignment horizontal="center" wrapText="1"/>
    </xf>
    <xf numFmtId="0" fontId="2" fillId="4" borderId="0" xfId="0" applyFont="1" applyFill="1" applyAlignment="1">
      <alignment wrapText="1"/>
    </xf>
    <xf numFmtId="0" fontId="2" fillId="5" borderId="0" xfId="0" applyFont="1" applyFill="1" applyAlignment="1">
      <alignment wrapText="1"/>
    </xf>
    <xf numFmtId="0" fontId="2" fillId="6" borderId="0" xfId="0" applyFont="1" applyFill="1" applyAlignment="1">
      <alignment wrapText="1"/>
    </xf>
    <xf numFmtId="0" fontId="2" fillId="7" borderId="0" xfId="0" applyFont="1" applyFill="1" applyAlignment="1">
      <alignment wrapText="1"/>
    </xf>
    <xf numFmtId="0" fontId="2" fillId="0" borderId="0" xfId="0" applyFont="1" applyAlignment="1">
      <alignment wrapText="1"/>
    </xf>
    <xf numFmtId="0" fontId="2" fillId="8" borderId="0" xfId="0" applyFont="1" applyFill="1" applyAlignment="1">
      <alignment wrapText="1"/>
    </xf>
    <xf numFmtId="0" fontId="3" fillId="0" borderId="0" xfId="0" applyFont="1" applyAlignment="1">
      <alignment horizontal="center" wrapText="1"/>
    </xf>
    <xf numFmtId="0" fontId="0" fillId="0" borderId="1" xfId="0" applyNumberFormat="1" applyBorder="1"/>
    <xf numFmtId="0" fontId="4" fillId="0" borderId="1" xfId="0" applyFont="1" applyFill="1" applyBorder="1" applyAlignment="1"/>
    <xf numFmtId="0" fontId="5" fillId="0" borderId="1" xfId="0" applyFont="1" applyBorder="1" applyAlignment="1">
      <alignment horizontal="left"/>
    </xf>
    <xf numFmtId="0" fontId="0" fillId="0" borderId="1" xfId="0" applyBorder="1"/>
    <xf numFmtId="0" fontId="4" fillId="0" borderId="1" xfId="0" applyFont="1" applyBorder="1" applyAlignment="1">
      <alignment horizontal="right"/>
    </xf>
    <xf numFmtId="49" fontId="4" fillId="0" borderId="1" xfId="0" applyNumberFormat="1" applyFont="1" applyBorder="1" applyAlignment="1">
      <alignment horizontal="right"/>
    </xf>
    <xf numFmtId="0" fontId="4" fillId="0" borderId="1" xfId="0" applyFont="1" applyBorder="1" applyAlignment="1">
      <alignment horizontal="left"/>
    </xf>
    <xf numFmtId="0" fontId="4" fillId="0" borderId="1" xfId="0" applyNumberFormat="1" applyFont="1" applyBorder="1" applyAlignment="1"/>
    <xf numFmtId="49" fontId="0" fillId="0" borderId="1" xfId="0" applyNumberFormat="1" applyBorder="1" applyAlignment="1">
      <alignment horizontal="right"/>
    </xf>
    <xf numFmtId="164" fontId="4" fillId="0" borderId="1" xfId="0" applyNumberFormat="1" applyFont="1" applyBorder="1" applyAlignment="1">
      <alignment horizontal="right"/>
    </xf>
    <xf numFmtId="164" fontId="4" fillId="0" borderId="1" xfId="0" applyNumberFormat="1" applyFont="1" applyBorder="1" applyAlignment="1"/>
    <xf numFmtId="2" fontId="4" fillId="0" borderId="1" xfId="0" applyNumberFormat="1" applyFont="1" applyBorder="1" applyAlignment="1"/>
    <xf numFmtId="2" fontId="0" fillId="0" borderId="1" xfId="0" applyNumberFormat="1" applyBorder="1"/>
    <xf numFmtId="164" fontId="0" fillId="0" borderId="1" xfId="0" applyNumberFormat="1" applyBorder="1"/>
    <xf numFmtId="165" fontId="0" fillId="0" borderId="1" xfId="0" applyNumberFormat="1" applyBorder="1"/>
    <xf numFmtId="2" fontId="0" fillId="0" borderId="0" xfId="0" applyNumberFormat="1"/>
    <xf numFmtId="49" fontId="0" fillId="0" borderId="0" xfId="0" applyNumberFormat="1"/>
    <xf numFmtId="0" fontId="4" fillId="0" borderId="1" xfId="0" applyFont="1" applyBorder="1" applyAlignment="1"/>
    <xf numFmtId="0" fontId="5" fillId="0" borderId="1" xfId="0" applyFont="1" applyBorder="1" applyAlignment="1">
      <alignment horizontal="right"/>
    </xf>
    <xf numFmtId="49" fontId="5" fillId="0" borderId="1" xfId="0" applyNumberFormat="1" applyFont="1" applyBorder="1" applyAlignment="1">
      <alignment horizontal="right"/>
    </xf>
    <xf numFmtId="2" fontId="6" fillId="0" borderId="1" xfId="0" applyNumberFormat="1" applyFont="1" applyBorder="1" applyAlignment="1"/>
    <xf numFmtId="0" fontId="6" fillId="0" borderId="1" xfId="0" applyFont="1" applyBorder="1" applyAlignment="1"/>
    <xf numFmtId="2" fontId="5" fillId="0" borderId="1" xfId="0" applyNumberFormat="1" applyFont="1" applyBorder="1" applyAlignment="1"/>
    <xf numFmtId="2" fontId="7" fillId="0" borderId="1" xfId="0" applyNumberFormat="1" applyFont="1" applyBorder="1"/>
    <xf numFmtId="2" fontId="8" fillId="0" borderId="1" xfId="0" applyNumberFormat="1" applyFont="1" applyBorder="1" applyAlignment="1"/>
    <xf numFmtId="0" fontId="8" fillId="0" borderId="1" xfId="0" applyFont="1" applyBorder="1" applyAlignment="1"/>
    <xf numFmtId="0" fontId="5" fillId="0" borderId="1" xfId="0" applyFont="1" applyBorder="1" applyAlignment="1"/>
    <xf numFmtId="49" fontId="5" fillId="0" borderId="1" xfId="1" applyNumberFormat="1" applyFont="1" applyBorder="1" applyAlignment="1">
      <alignment horizontal="right"/>
    </xf>
    <xf numFmtId="0" fontId="5" fillId="0" borderId="1" xfId="1" applyFont="1" applyBorder="1" applyAlignment="1">
      <alignment horizontal="left"/>
    </xf>
    <xf numFmtId="164" fontId="5" fillId="0" borderId="1" xfId="1" applyNumberFormat="1" applyFont="1" applyBorder="1" applyAlignment="1">
      <alignment horizontal="right"/>
    </xf>
    <xf numFmtId="49" fontId="10" fillId="0" borderId="1" xfId="0" quotePrefix="1" applyNumberFormat="1" applyFont="1" applyBorder="1" applyAlignment="1">
      <alignment horizontal="right"/>
    </xf>
    <xf numFmtId="0" fontId="5" fillId="0" borderId="1" xfId="2" applyFont="1" applyBorder="1" applyAlignment="1">
      <alignment horizontal="left"/>
    </xf>
    <xf numFmtId="2" fontId="11" fillId="0" borderId="1" xfId="0" applyNumberFormat="1" applyFont="1" applyBorder="1"/>
    <xf numFmtId="2" fontId="12" fillId="0" borderId="1" xfId="0" applyNumberFormat="1" applyFont="1" applyBorder="1"/>
    <xf numFmtId="0" fontId="13" fillId="0" borderId="1" xfId="0" applyFont="1" applyBorder="1" applyAlignment="1"/>
    <xf numFmtId="0" fontId="1" fillId="0" borderId="1" xfId="0" applyFont="1" applyBorder="1"/>
    <xf numFmtId="164" fontId="11" fillId="0" borderId="1" xfId="0" applyNumberFormat="1" applyFont="1" applyBorder="1"/>
    <xf numFmtId="0" fontId="0" fillId="0" borderId="0" xfId="0" applyNumberFormat="1"/>
    <xf numFmtId="0" fontId="0" fillId="0" borderId="1" xfId="0" applyFill="1" applyBorder="1"/>
    <xf numFmtId="49" fontId="10" fillId="0" borderId="1" xfId="0" applyNumberFormat="1" applyFont="1" applyBorder="1" applyAlignment="1">
      <alignment horizontal="right"/>
    </xf>
    <xf numFmtId="0" fontId="10" fillId="0" borderId="1" xfId="0" applyFont="1" applyBorder="1" applyAlignment="1">
      <alignment horizontal="left"/>
    </xf>
    <xf numFmtId="164" fontId="5" fillId="0" borderId="1" xfId="3" applyNumberFormat="1" applyFont="1" applyBorder="1" applyAlignment="1"/>
    <xf numFmtId="0" fontId="7" fillId="0" borderId="1" xfId="0" applyFont="1" applyBorder="1"/>
    <xf numFmtId="0" fontId="5" fillId="0" borderId="1" xfId="0" applyFont="1" applyFill="1" applyBorder="1" applyAlignment="1">
      <alignment horizontal="right"/>
    </xf>
    <xf numFmtId="49" fontId="10" fillId="0" borderId="1" xfId="0" applyNumberFormat="1" applyFont="1" applyFill="1" applyBorder="1" applyAlignment="1">
      <alignment horizontal="right"/>
    </xf>
    <xf numFmtId="0" fontId="10" fillId="0" borderId="1" xfId="0" applyFont="1" applyFill="1" applyBorder="1" applyAlignment="1">
      <alignment horizontal="left"/>
    </xf>
    <xf numFmtId="2" fontId="8" fillId="0" borderId="1" xfId="3" applyNumberFormat="1" applyFont="1" applyBorder="1" applyAlignment="1"/>
    <xf numFmtId="164" fontId="8" fillId="0" borderId="1" xfId="0" applyNumberFormat="1" applyFont="1" applyBorder="1" applyAlignment="1"/>
    <xf numFmtId="0" fontId="10" fillId="0" borderId="1" xfId="0" quotePrefix="1" applyFont="1" applyBorder="1" applyAlignment="1">
      <alignment horizontal="left"/>
    </xf>
    <xf numFmtId="164" fontId="4" fillId="0" borderId="1" xfId="3" applyNumberFormat="1" applyFont="1" applyBorder="1" applyAlignment="1"/>
    <xf numFmtId="49" fontId="10" fillId="0" borderId="1" xfId="0" quotePrefix="1" applyNumberFormat="1" applyFont="1" applyFill="1" applyBorder="1" applyAlignment="1">
      <alignment horizontal="right"/>
    </xf>
    <xf numFmtId="0" fontId="10" fillId="0" borderId="1" xfId="0" quotePrefix="1" applyFont="1" applyFill="1" applyBorder="1" applyAlignment="1">
      <alignment horizontal="left"/>
    </xf>
    <xf numFmtId="0" fontId="4" fillId="0" borderId="1" xfId="0" applyFont="1" applyFill="1" applyBorder="1" applyAlignment="1">
      <alignment horizontal="left"/>
    </xf>
    <xf numFmtId="49" fontId="0" fillId="0" borderId="1" xfId="0" applyNumberFormat="1" applyBorder="1"/>
    <xf numFmtId="164" fontId="7" fillId="0" borderId="1" xfId="0" applyNumberFormat="1" applyFont="1" applyBorder="1"/>
    <xf numFmtId="0" fontId="5" fillId="0" borderId="1" xfId="2" applyFont="1" applyBorder="1" applyAlignment="1">
      <alignment horizontal="right"/>
    </xf>
    <xf numFmtId="49" fontId="4" fillId="0" borderId="1" xfId="0" applyNumberFormat="1" applyFont="1" applyBorder="1" applyAlignment="1">
      <alignment horizontal="left"/>
    </xf>
    <xf numFmtId="1" fontId="4" fillId="0" borderId="1" xfId="0" applyNumberFormat="1" applyFont="1" applyBorder="1" applyAlignment="1">
      <alignment horizontal="right"/>
    </xf>
    <xf numFmtId="2" fontId="4" fillId="0" borderId="1" xfId="0" applyNumberFormat="1" applyFont="1" applyBorder="1" applyAlignment="1">
      <alignment horizontal="right"/>
    </xf>
    <xf numFmtId="164" fontId="1" fillId="0" borderId="1" xfId="0" applyNumberFormat="1" applyFont="1" applyBorder="1"/>
    <xf numFmtId="2" fontId="1" fillId="0" borderId="1" xfId="0" applyNumberFormat="1" applyFont="1" applyBorder="1"/>
    <xf numFmtId="49" fontId="4" fillId="0" borderId="1" xfId="0" applyNumberFormat="1" applyFont="1" applyFill="1" applyBorder="1" applyAlignment="1">
      <alignment horizontal="left"/>
    </xf>
    <xf numFmtId="49" fontId="5" fillId="0" borderId="1" xfId="2" applyNumberFormat="1" applyFont="1" applyBorder="1" applyAlignment="1">
      <alignment horizontal="right"/>
    </xf>
    <xf numFmtId="0" fontId="5" fillId="0" borderId="1" xfId="2" applyNumberFormat="1" applyFont="1" applyBorder="1" applyAlignment="1">
      <alignment horizontal="left"/>
    </xf>
    <xf numFmtId="2" fontId="5" fillId="0" borderId="1" xfId="2" applyNumberFormat="1" applyFont="1" applyBorder="1" applyAlignment="1"/>
    <xf numFmtId="2" fontId="0" fillId="9" borderId="1" xfId="0" applyNumberFormat="1" applyFill="1" applyBorder="1"/>
    <xf numFmtId="2" fontId="0" fillId="0" borderId="1" xfId="0" applyNumberFormat="1" applyFill="1" applyBorder="1"/>
    <xf numFmtId="0" fontId="1" fillId="0" borderId="1" xfId="0" applyFont="1" applyFill="1" applyBorder="1"/>
    <xf numFmtId="0" fontId="9" fillId="0" borderId="1" xfId="2" applyBorder="1"/>
    <xf numFmtId="1" fontId="1" fillId="0" borderId="1" xfId="0" applyNumberFormat="1" applyFont="1" applyBorder="1"/>
    <xf numFmtId="165" fontId="4" fillId="0" borderId="1" xfId="0" applyNumberFormat="1" applyFont="1" applyBorder="1" applyAlignment="1"/>
    <xf numFmtId="0" fontId="10" fillId="0" borderId="1" xfId="0" quotePrefix="1" applyFont="1" applyBorder="1" applyAlignment="1">
      <alignment horizontal="right"/>
    </xf>
    <xf numFmtId="0" fontId="9" fillId="0" borderId="1" xfId="2" quotePrefix="1" applyBorder="1"/>
    <xf numFmtId="164" fontId="5" fillId="0" borderId="1" xfId="0" applyNumberFormat="1" applyFont="1" applyFill="1" applyBorder="1" applyAlignment="1">
      <alignment horizontal="right"/>
    </xf>
    <xf numFmtId="2" fontId="4" fillId="0" borderId="1" xfId="3" applyNumberFormat="1" applyFont="1" applyBorder="1" applyAlignment="1"/>
    <xf numFmtId="166" fontId="0" fillId="0" borderId="1" xfId="0" applyNumberFormat="1" applyBorder="1"/>
    <xf numFmtId="0" fontId="11" fillId="0" borderId="1" xfId="0" applyNumberFormat="1" applyFont="1" applyBorder="1"/>
    <xf numFmtId="0" fontId="4" fillId="0" borderId="2" xfId="0" applyFont="1" applyBorder="1" applyAlignment="1"/>
    <xf numFmtId="0" fontId="14" fillId="0" borderId="1" xfId="0" applyFont="1" applyFill="1" applyBorder="1" applyAlignment="1">
      <alignment horizontal="right"/>
    </xf>
    <xf numFmtId="164" fontId="11" fillId="0" borderId="1" xfId="0" applyNumberFormat="1" applyFont="1" applyFill="1" applyBorder="1" applyAlignment="1">
      <alignment horizontal="right"/>
    </xf>
    <xf numFmtId="164" fontId="8" fillId="0" borderId="1" xfId="3" applyNumberFormat="1" applyFont="1" applyBorder="1" applyAlignment="1"/>
    <xf numFmtId="2" fontId="4" fillId="0" borderId="1" xfId="0" applyNumberFormat="1" applyFont="1" applyFill="1" applyBorder="1" applyAlignment="1"/>
    <xf numFmtId="0" fontId="12" fillId="0" borderId="1" xfId="0" applyFont="1" applyBorder="1"/>
    <xf numFmtId="14" fontId="0" fillId="0" borderId="0" xfId="0" applyNumberFormat="1"/>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9" borderId="1" xfId="0" applyFill="1" applyBorder="1"/>
    <xf numFmtId="0" fontId="2" fillId="0" borderId="0" xfId="0" applyFont="1" applyFill="1" applyAlignment="1">
      <alignment wrapText="1"/>
    </xf>
    <xf numFmtId="1" fontId="0" fillId="0" borderId="1" xfId="0" applyNumberFormat="1" applyBorder="1"/>
    <xf numFmtId="0" fontId="4" fillId="0" borderId="1" xfId="0" applyNumberFormat="1" applyFont="1" applyBorder="1" applyAlignment="1">
      <alignment horizontal="left"/>
    </xf>
    <xf numFmtId="0" fontId="7" fillId="0" borderId="1" xfId="0" applyFont="1" applyFill="1" applyBorder="1"/>
    <xf numFmtId="0" fontId="5" fillId="0" borderId="1" xfId="2" applyFont="1" applyFill="1" applyBorder="1" applyAlignment="1">
      <alignment horizontal="left"/>
    </xf>
    <xf numFmtId="0" fontId="4" fillId="0" borderId="1" xfId="0" applyNumberFormat="1" applyFont="1" applyFill="1" applyBorder="1" applyAlignment="1"/>
    <xf numFmtId="0" fontId="0" fillId="0" borderId="1" xfId="0" applyNumberFormat="1" applyBorder="1" applyAlignment="1">
      <alignment horizontal="left"/>
    </xf>
    <xf numFmtId="0" fontId="0" fillId="0" borderId="0" xfId="0" applyBorder="1"/>
  </cellXfs>
  <cellStyles count="7">
    <cellStyle name="Hyperlink 2" xfId="4"/>
    <cellStyle name="Normal" xfId="0" builtinId="0"/>
    <cellStyle name="Normal 2" xfId="2"/>
    <cellStyle name="Normal 3" xfId="5"/>
    <cellStyle name="Normal 4" xfId="6"/>
    <cellStyle name="Normal_2005YieldTrial Tul Biomass Data Est yr ORIGINAL DATA" xfId="1"/>
    <cellStyle name="Percent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activeCell="B30" sqref="B29:B30"/>
    </sheetView>
  </sheetViews>
  <sheetFormatPr defaultRowHeight="15" x14ac:dyDescent="0.25"/>
  <cols>
    <col min="1" max="1" width="18.7109375" bestFit="1" customWidth="1"/>
    <col min="2" max="2" width="133.85546875" customWidth="1"/>
  </cols>
  <sheetData>
    <row r="1" spans="1:2" x14ac:dyDescent="0.25">
      <c r="A1" t="s">
        <v>247</v>
      </c>
      <c r="B1" t="s">
        <v>269</v>
      </c>
    </row>
    <row r="3" spans="1:2" x14ac:dyDescent="0.25">
      <c r="A3" t="s">
        <v>248</v>
      </c>
      <c r="B3" t="s">
        <v>250</v>
      </c>
    </row>
    <row r="4" spans="1:2" x14ac:dyDescent="0.25">
      <c r="B4" t="s">
        <v>251</v>
      </c>
    </row>
    <row r="5" spans="1:2" x14ac:dyDescent="0.25">
      <c r="B5" t="s">
        <v>252</v>
      </c>
    </row>
    <row r="7" spans="1:2" x14ac:dyDescent="0.25">
      <c r="A7" t="s">
        <v>249</v>
      </c>
      <c r="B7" t="s">
        <v>256</v>
      </c>
    </row>
    <row r="8" spans="1:2" x14ac:dyDescent="0.25">
      <c r="B8" t="s">
        <v>254</v>
      </c>
    </row>
    <row r="9" spans="1:2" x14ac:dyDescent="0.25">
      <c r="B9" t="s">
        <v>255</v>
      </c>
    </row>
    <row r="10" spans="1:2" x14ac:dyDescent="0.25">
      <c r="B10" t="s">
        <v>257</v>
      </c>
    </row>
    <row r="11" spans="1:2" x14ac:dyDescent="0.25">
      <c r="B11" t="s">
        <v>258</v>
      </c>
    </row>
    <row r="12" spans="1:2" x14ac:dyDescent="0.25">
      <c r="B12" t="s">
        <v>259</v>
      </c>
    </row>
    <row r="13" spans="1:2" x14ac:dyDescent="0.25">
      <c r="B13" t="s">
        <v>260</v>
      </c>
    </row>
    <row r="14" spans="1:2" x14ac:dyDescent="0.25">
      <c r="B14" t="s">
        <v>261</v>
      </c>
    </row>
    <row r="15" spans="1:2" x14ac:dyDescent="0.25">
      <c r="B15" t="s">
        <v>262</v>
      </c>
    </row>
    <row r="16" spans="1:2" x14ac:dyDescent="0.25">
      <c r="B16" t="s">
        <v>263</v>
      </c>
    </row>
    <row r="17" spans="1:2" x14ac:dyDescent="0.25">
      <c r="B17" t="s">
        <v>253</v>
      </c>
    </row>
    <row r="19" spans="1:2" ht="409.5" x14ac:dyDescent="0.25">
      <c r="A19" s="99" t="s">
        <v>264</v>
      </c>
      <c r="B19" s="98" t="s">
        <v>270</v>
      </c>
    </row>
    <row r="21" spans="1:2" ht="165.75" customHeight="1" x14ac:dyDescent="0.25">
      <c r="A21" s="99" t="s">
        <v>265</v>
      </c>
      <c r="B21" s="98" t="s">
        <v>293</v>
      </c>
    </row>
    <row r="23" spans="1:2" ht="210" x14ac:dyDescent="0.25">
      <c r="A23" s="99" t="s">
        <v>266</v>
      </c>
      <c r="B23" s="100" t="s">
        <v>273</v>
      </c>
    </row>
    <row r="25" spans="1:2" ht="30" x14ac:dyDescent="0.25">
      <c r="A25" t="s">
        <v>294</v>
      </c>
      <c r="B25" s="98" t="s">
        <v>295</v>
      </c>
    </row>
    <row r="27" spans="1:2" x14ac:dyDescent="0.25">
      <c r="A27" t="s">
        <v>267</v>
      </c>
      <c r="B27" t="s">
        <v>268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
  <sheetViews>
    <sheetView topLeftCell="A16" workbookViewId="0">
      <selection activeCell="A19" sqref="A19"/>
    </sheetView>
  </sheetViews>
  <sheetFormatPr defaultRowHeight="15" x14ac:dyDescent="0.25"/>
  <cols>
    <col min="1" max="1" width="11.140625" customWidth="1"/>
    <col min="2" max="2" width="10.42578125" customWidth="1"/>
    <col min="3" max="3" width="55.28515625" customWidth="1"/>
  </cols>
  <sheetData>
    <row r="1" spans="1:3" x14ac:dyDescent="0.25">
      <c r="A1" t="s">
        <v>226</v>
      </c>
      <c r="B1" t="s">
        <v>227</v>
      </c>
      <c r="C1" t="s">
        <v>228</v>
      </c>
    </row>
    <row r="2" spans="1:3" ht="30" x14ac:dyDescent="0.25">
      <c r="A2" s="97">
        <v>41628</v>
      </c>
      <c r="B2" t="s">
        <v>229</v>
      </c>
      <c r="C2" s="98" t="s">
        <v>230</v>
      </c>
    </row>
    <row r="3" spans="1:3" ht="30" x14ac:dyDescent="0.25">
      <c r="A3" s="97">
        <v>41655</v>
      </c>
      <c r="B3" t="s">
        <v>231</v>
      </c>
      <c r="C3" s="98" t="s">
        <v>232</v>
      </c>
    </row>
    <row r="4" spans="1:3" ht="45" x14ac:dyDescent="0.25">
      <c r="A4" s="97">
        <v>41670</v>
      </c>
      <c r="B4" t="s">
        <v>231</v>
      </c>
      <c r="C4" s="98" t="s">
        <v>233</v>
      </c>
    </row>
    <row r="5" spans="1:3" ht="195" x14ac:dyDescent="0.25">
      <c r="A5" s="97">
        <v>41681</v>
      </c>
      <c r="B5" t="s">
        <v>231</v>
      </c>
      <c r="C5" s="98" t="s">
        <v>234</v>
      </c>
    </row>
    <row r="6" spans="1:3" ht="30" x14ac:dyDescent="0.25">
      <c r="A6" s="97">
        <v>41828</v>
      </c>
      <c r="B6" t="s">
        <v>231</v>
      </c>
      <c r="C6" s="98" t="s">
        <v>235</v>
      </c>
    </row>
    <row r="7" spans="1:3" ht="30" x14ac:dyDescent="0.25">
      <c r="A7" s="97">
        <v>41913</v>
      </c>
      <c r="B7" t="s">
        <v>231</v>
      </c>
      <c r="C7" s="98" t="s">
        <v>236</v>
      </c>
    </row>
    <row r="8" spans="1:3" ht="60" x14ac:dyDescent="0.25">
      <c r="A8" s="97">
        <v>41913</v>
      </c>
      <c r="B8" t="s">
        <v>231</v>
      </c>
      <c r="C8" s="98" t="s">
        <v>237</v>
      </c>
    </row>
    <row r="9" spans="1:3" ht="45" x14ac:dyDescent="0.25">
      <c r="A9" s="97">
        <v>41914</v>
      </c>
      <c r="B9" t="s">
        <v>231</v>
      </c>
      <c r="C9" s="98" t="s">
        <v>238</v>
      </c>
    </row>
    <row r="10" spans="1:3" ht="60" x14ac:dyDescent="0.25">
      <c r="A10" s="97">
        <v>41934</v>
      </c>
      <c r="B10" t="s">
        <v>231</v>
      </c>
      <c r="C10" s="98" t="s">
        <v>239</v>
      </c>
    </row>
    <row r="11" spans="1:3" ht="90" x14ac:dyDescent="0.25">
      <c r="A11" s="97">
        <v>41935</v>
      </c>
      <c r="B11" t="s">
        <v>231</v>
      </c>
      <c r="C11" s="98" t="s">
        <v>240</v>
      </c>
    </row>
    <row r="12" spans="1:3" ht="45" x14ac:dyDescent="0.25">
      <c r="A12" s="97">
        <v>42026</v>
      </c>
      <c r="B12" t="s">
        <v>231</v>
      </c>
      <c r="C12" s="98" t="s">
        <v>241</v>
      </c>
    </row>
    <row r="13" spans="1:3" ht="270" x14ac:dyDescent="0.25">
      <c r="A13" s="97">
        <v>42033</v>
      </c>
      <c r="B13" t="s">
        <v>231</v>
      </c>
      <c r="C13" s="98" t="s">
        <v>242</v>
      </c>
    </row>
    <row r="14" spans="1:3" ht="45" x14ac:dyDescent="0.25">
      <c r="A14" s="97">
        <v>42033</v>
      </c>
      <c r="B14" t="s">
        <v>231</v>
      </c>
      <c r="C14" s="98" t="s">
        <v>243</v>
      </c>
    </row>
    <row r="15" spans="1:3" ht="105" x14ac:dyDescent="0.25">
      <c r="A15" s="97">
        <v>42037</v>
      </c>
      <c r="B15" t="s">
        <v>231</v>
      </c>
      <c r="C15" s="98" t="s">
        <v>244</v>
      </c>
    </row>
    <row r="16" spans="1:3" ht="60" x14ac:dyDescent="0.25">
      <c r="A16" s="97">
        <v>42045</v>
      </c>
      <c r="B16" t="s">
        <v>231</v>
      </c>
      <c r="C16" s="98" t="s">
        <v>245</v>
      </c>
    </row>
    <row r="17" spans="1:3" ht="60" x14ac:dyDescent="0.25">
      <c r="A17" s="97">
        <v>42045</v>
      </c>
      <c r="B17" t="s">
        <v>231</v>
      </c>
      <c r="C17" s="98" t="s">
        <v>246</v>
      </c>
    </row>
    <row r="18" spans="1:3" ht="30" x14ac:dyDescent="0.25">
      <c r="A18" s="97">
        <v>42081</v>
      </c>
      <c r="B18" t="s">
        <v>231</v>
      </c>
      <c r="C18" s="98" t="s">
        <v>350</v>
      </c>
    </row>
    <row r="19" spans="1:3" x14ac:dyDescent="0.25">
      <c r="C19" s="98"/>
    </row>
    <row r="20" spans="1:3" x14ac:dyDescent="0.25">
      <c r="C20" s="98"/>
    </row>
    <row r="21" spans="1:3" x14ac:dyDescent="0.25">
      <c r="C21" s="98"/>
    </row>
    <row r="22" spans="1:3" x14ac:dyDescent="0.25">
      <c r="C22" s="98"/>
    </row>
    <row r="23" spans="1:3" x14ac:dyDescent="0.25">
      <c r="C23" s="98"/>
    </row>
    <row r="24" spans="1:3" x14ac:dyDescent="0.25">
      <c r="C24" s="98"/>
    </row>
    <row r="25" spans="1:3" x14ac:dyDescent="0.25">
      <c r="C25" s="98"/>
    </row>
    <row r="26" spans="1:3" x14ac:dyDescent="0.25">
      <c r="C26" s="98"/>
    </row>
    <row r="27" spans="1:3" x14ac:dyDescent="0.25">
      <c r="C27" s="98"/>
    </row>
    <row r="28" spans="1:3" x14ac:dyDescent="0.25">
      <c r="C28" s="98"/>
    </row>
    <row r="29" spans="1:3" x14ac:dyDescent="0.25">
      <c r="C29" s="98"/>
    </row>
    <row r="30" spans="1:3" x14ac:dyDescent="0.25">
      <c r="C30" s="98"/>
    </row>
    <row r="31" spans="1:3" x14ac:dyDescent="0.25">
      <c r="C31" s="98"/>
    </row>
    <row r="32" spans="1:3" x14ac:dyDescent="0.25">
      <c r="C32" s="98"/>
    </row>
    <row r="33" spans="3:3" x14ac:dyDescent="0.25">
      <c r="C33" s="98"/>
    </row>
    <row r="34" spans="3:3" x14ac:dyDescent="0.25">
      <c r="C34" s="98"/>
    </row>
    <row r="35" spans="3:3" x14ac:dyDescent="0.25">
      <c r="C35" s="98"/>
    </row>
    <row r="36" spans="3:3" x14ac:dyDescent="0.25">
      <c r="C36" s="98"/>
    </row>
    <row r="37" spans="3:3" x14ac:dyDescent="0.25">
      <c r="C37" s="98"/>
    </row>
    <row r="38" spans="3:3" x14ac:dyDescent="0.25">
      <c r="C38" s="98"/>
    </row>
    <row r="39" spans="3:3" x14ac:dyDescent="0.25">
      <c r="C39" s="98"/>
    </row>
    <row r="40" spans="3:3" x14ac:dyDescent="0.25">
      <c r="C40" s="98"/>
    </row>
    <row r="41" spans="3:3" x14ac:dyDescent="0.25">
      <c r="C41" s="98"/>
    </row>
    <row r="42" spans="3:3" x14ac:dyDescent="0.25">
      <c r="C42" s="98"/>
    </row>
    <row r="43" spans="3:3" x14ac:dyDescent="0.25">
      <c r="C43" s="98"/>
    </row>
    <row r="44" spans="3:3" x14ac:dyDescent="0.25">
      <c r="C44" s="98"/>
    </row>
    <row r="45" spans="3:3" x14ac:dyDescent="0.25">
      <c r="C45" s="98"/>
    </row>
    <row r="46" spans="3:3" x14ac:dyDescent="0.25">
      <c r="C46" s="98"/>
    </row>
    <row r="47" spans="3:3" x14ac:dyDescent="0.25">
      <c r="C47" s="98"/>
    </row>
    <row r="48" spans="3:3" x14ac:dyDescent="0.25">
      <c r="C48" s="98"/>
    </row>
    <row r="49" spans="3:3" x14ac:dyDescent="0.25">
      <c r="C49" s="98"/>
    </row>
    <row r="50" spans="3:3" x14ac:dyDescent="0.25">
      <c r="C50" s="98"/>
    </row>
    <row r="51" spans="3:3" x14ac:dyDescent="0.25">
      <c r="C51" s="98"/>
    </row>
    <row r="52" spans="3:3" x14ac:dyDescent="0.25">
      <c r="C52" s="98"/>
    </row>
    <row r="53" spans="3:3" x14ac:dyDescent="0.25">
      <c r="C53" s="98"/>
    </row>
    <row r="54" spans="3:3" x14ac:dyDescent="0.25">
      <c r="C54" s="98"/>
    </row>
    <row r="55" spans="3:3" x14ac:dyDescent="0.25">
      <c r="C55" s="98"/>
    </row>
    <row r="56" spans="3:3" x14ac:dyDescent="0.25">
      <c r="C56" s="98"/>
    </row>
    <row r="57" spans="3:3" x14ac:dyDescent="0.25">
      <c r="C57" s="98"/>
    </row>
    <row r="58" spans="3:3" x14ac:dyDescent="0.25">
      <c r="C58" s="98"/>
    </row>
    <row r="59" spans="3:3" x14ac:dyDescent="0.25">
      <c r="C59" s="98"/>
    </row>
    <row r="60" spans="3:3" x14ac:dyDescent="0.25">
      <c r="C60" s="98"/>
    </row>
    <row r="61" spans="3:3" x14ac:dyDescent="0.25">
      <c r="C61" s="9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R1558"/>
  <sheetViews>
    <sheetView zoomScaleNormal="100" workbookViewId="0">
      <pane xSplit="7" ySplit="1" topLeftCell="Z1435" activePane="bottomRight" state="frozen"/>
      <selection pane="topRight" activeCell="G1" sqref="G1"/>
      <selection pane="bottomLeft" activeCell="A2" sqref="A2"/>
      <selection pane="bottomRight" sqref="A1:G1556"/>
    </sheetView>
  </sheetViews>
  <sheetFormatPr defaultRowHeight="15" x14ac:dyDescent="0.25"/>
  <cols>
    <col min="2" max="2" width="11.42578125" customWidth="1"/>
    <col min="3" max="3" width="24.5703125" bestFit="1" customWidth="1"/>
    <col min="4" max="4" width="9.140625" customWidth="1"/>
    <col min="5" max="5" width="10.140625" customWidth="1"/>
    <col min="6" max="6" width="12.28515625" customWidth="1"/>
    <col min="7" max="7" width="14.85546875" bestFit="1" customWidth="1"/>
    <col min="8" max="8" width="14.85546875" customWidth="1"/>
    <col min="9" max="9" width="10" customWidth="1"/>
    <col min="10" max="10" width="10.85546875" style="30" customWidth="1"/>
    <col min="11" max="11" width="10.140625" customWidth="1"/>
    <col min="12" max="13" width="10.42578125" customWidth="1"/>
    <col min="14" max="14" width="11.42578125" customWidth="1"/>
    <col min="15" max="15" width="9" customWidth="1"/>
    <col min="16" max="16" width="9.42578125" customWidth="1"/>
    <col min="17" max="20" width="11.42578125" customWidth="1"/>
    <col min="21" max="21" width="10.5703125" customWidth="1"/>
    <col min="22" max="22" width="11.42578125" customWidth="1"/>
    <col min="23" max="23" width="8.5703125" customWidth="1"/>
    <col min="24" max="24" width="8.42578125" customWidth="1"/>
    <col min="25" max="25" width="9.42578125" customWidth="1"/>
    <col min="26" max="47" width="8.5703125" customWidth="1"/>
    <col min="48" max="48" width="10.140625" customWidth="1"/>
    <col min="49" max="49" width="8.5703125" customWidth="1"/>
    <col min="50" max="50" width="10.140625" customWidth="1"/>
    <col min="51" max="51" width="9.28515625" customWidth="1"/>
    <col min="52" max="52" width="10.140625" customWidth="1"/>
    <col min="55" max="55" width="21.85546875" customWidth="1"/>
    <col min="57" max="57" width="12.28515625" customWidth="1"/>
    <col min="60" max="60" width="11.5703125" bestFit="1" customWidth="1"/>
    <col min="61" max="62" width="11.42578125" bestFit="1" customWidth="1"/>
    <col min="63" max="63" width="14.85546875" bestFit="1" customWidth="1"/>
  </cols>
  <sheetData>
    <row r="1" spans="1:64" ht="90" x14ac:dyDescent="0.25">
      <c r="A1" s="1" t="s">
        <v>0</v>
      </c>
      <c r="B1" s="2" t="s">
        <v>1</v>
      </c>
      <c r="C1" s="2" t="s">
        <v>2</v>
      </c>
      <c r="D1" s="2" t="s">
        <v>3</v>
      </c>
      <c r="E1" s="2" t="s">
        <v>4</v>
      </c>
      <c r="F1" s="3" t="s">
        <v>5</v>
      </c>
      <c r="G1" s="3" t="s">
        <v>6</v>
      </c>
      <c r="H1" s="3" t="s">
        <v>7</v>
      </c>
      <c r="I1" s="3" t="s">
        <v>8</v>
      </c>
      <c r="J1" s="4" t="s">
        <v>9</v>
      </c>
      <c r="K1" s="5" t="s">
        <v>10</v>
      </c>
      <c r="L1" s="6" t="s">
        <v>11</v>
      </c>
      <c r="M1" s="6" t="s">
        <v>12</v>
      </c>
      <c r="N1" s="6" t="s">
        <v>13</v>
      </c>
      <c r="O1" s="7" t="s">
        <v>274</v>
      </c>
      <c r="P1" s="7" t="s">
        <v>275</v>
      </c>
      <c r="Q1" s="6" t="s">
        <v>276</v>
      </c>
      <c r="R1" s="6" t="s">
        <v>277</v>
      </c>
      <c r="S1" s="6" t="s">
        <v>14</v>
      </c>
      <c r="T1" s="6" t="s">
        <v>15</v>
      </c>
      <c r="U1" s="6" t="s">
        <v>16</v>
      </c>
      <c r="V1" s="6" t="s">
        <v>17</v>
      </c>
      <c r="W1" s="8" t="s">
        <v>18</v>
      </c>
      <c r="X1" s="8" t="s">
        <v>19</v>
      </c>
      <c r="Y1" s="8" t="s">
        <v>20</v>
      </c>
      <c r="Z1" s="8" t="s">
        <v>21</v>
      </c>
      <c r="AA1" s="8" t="s">
        <v>22</v>
      </c>
      <c r="AB1" s="8" t="s">
        <v>23</v>
      </c>
      <c r="AC1" s="8" t="s">
        <v>24</v>
      </c>
      <c r="AD1" s="8" t="s">
        <v>25</v>
      </c>
      <c r="AE1" s="8" t="s">
        <v>26</v>
      </c>
      <c r="AF1" s="9" t="s">
        <v>27</v>
      </c>
      <c r="AG1" s="9" t="s">
        <v>28</v>
      </c>
      <c r="AH1" s="9" t="s">
        <v>29</v>
      </c>
      <c r="AI1" s="9" t="s">
        <v>278</v>
      </c>
      <c r="AJ1" s="9" t="s">
        <v>285</v>
      </c>
      <c r="AK1" s="9" t="s">
        <v>279</v>
      </c>
      <c r="AL1" s="9" t="s">
        <v>280</v>
      </c>
      <c r="AM1" s="9" t="s">
        <v>281</v>
      </c>
      <c r="AN1" s="9" t="s">
        <v>282</v>
      </c>
      <c r="AO1" s="9" t="s">
        <v>283</v>
      </c>
      <c r="AP1" s="9" t="s">
        <v>284</v>
      </c>
      <c r="AQ1" s="10" t="s">
        <v>286</v>
      </c>
      <c r="AR1" s="10" t="s">
        <v>287</v>
      </c>
      <c r="AS1" s="10" t="s">
        <v>288</v>
      </c>
      <c r="AT1" s="10" t="s">
        <v>289</v>
      </c>
      <c r="AU1" s="10" t="s">
        <v>290</v>
      </c>
      <c r="AV1" s="11" t="s">
        <v>292</v>
      </c>
      <c r="AW1" s="11" t="s">
        <v>291</v>
      </c>
      <c r="AX1" s="11" t="s">
        <v>30</v>
      </c>
      <c r="AY1" s="11" t="s">
        <v>31</v>
      </c>
      <c r="AZ1" s="11" t="s">
        <v>32</v>
      </c>
      <c r="BA1" s="12" t="s">
        <v>33</v>
      </c>
      <c r="BB1" s="12" t="s">
        <v>34</v>
      </c>
      <c r="BC1" s="13" t="s">
        <v>35</v>
      </c>
      <c r="BD1" s="11"/>
      <c r="BH1" t="s">
        <v>5</v>
      </c>
      <c r="BI1" t="s">
        <v>6</v>
      </c>
      <c r="BJ1" t="s">
        <v>36</v>
      </c>
      <c r="BK1" t="s">
        <v>9</v>
      </c>
      <c r="BL1" t="s">
        <v>10</v>
      </c>
    </row>
    <row r="2" spans="1:64" x14ac:dyDescent="0.25">
      <c r="A2" s="14">
        <v>2005</v>
      </c>
      <c r="B2" s="15">
        <v>2008</v>
      </c>
      <c r="C2" s="16" t="s">
        <v>37</v>
      </c>
      <c r="D2" s="17" t="s">
        <v>38</v>
      </c>
      <c r="E2" s="18">
        <v>1</v>
      </c>
      <c r="F2" s="19">
        <v>9879</v>
      </c>
      <c r="G2" s="20" t="s">
        <v>39</v>
      </c>
      <c r="H2" s="20">
        <v>9879</v>
      </c>
      <c r="I2" s="21">
        <v>9</v>
      </c>
      <c r="J2" s="22">
        <v>9879</v>
      </c>
      <c r="K2" s="17" t="s">
        <v>40</v>
      </c>
      <c r="L2" s="23">
        <v>100</v>
      </c>
      <c r="M2" s="24">
        <v>1</v>
      </c>
      <c r="N2" s="25">
        <v>59.011164274322169</v>
      </c>
      <c r="O2" s="26">
        <v>46.542882404951371</v>
      </c>
      <c r="P2" s="26">
        <f t="shared" ref="P2:P65" si="0">O2/100</f>
        <v>0.46542882404951369</v>
      </c>
      <c r="Q2" s="25">
        <v>53.457117595048629</v>
      </c>
      <c r="R2" s="25">
        <v>0.53457117595048631</v>
      </c>
      <c r="S2" s="25">
        <v>31.54566748033173</v>
      </c>
      <c r="T2" s="25">
        <v>10.515222493443909</v>
      </c>
      <c r="U2" s="25">
        <v>14.069367696227951</v>
      </c>
      <c r="V2" s="25">
        <v>4.6897892320759835</v>
      </c>
      <c r="W2" s="26">
        <v>18.429238378111762</v>
      </c>
      <c r="X2" s="26">
        <v>45.211905819088543</v>
      </c>
      <c r="Y2" s="26">
        <v>24.94714286330121</v>
      </c>
      <c r="Z2" s="26">
        <v>2.212341830422389</v>
      </c>
      <c r="AA2" s="26">
        <v>0.42633333333333329</v>
      </c>
      <c r="AB2" s="26">
        <f>W2/100*$T2</f>
        <v>1.9378754193056056</v>
      </c>
      <c r="AC2" s="26">
        <f t="shared" ref="AC2:AE4" si="1">X2/100*$T2</f>
        <v>4.7541324904034745</v>
      </c>
      <c r="AD2" s="26">
        <f t="shared" si="1"/>
        <v>2.6232475778334354</v>
      </c>
      <c r="AE2" s="26">
        <f t="shared" si="1"/>
        <v>0.23263266578444375</v>
      </c>
      <c r="AF2" s="17">
        <v>3.6</v>
      </c>
      <c r="AG2" s="17">
        <v>6.6</v>
      </c>
      <c r="AH2" s="17">
        <f>10^(-AG2)</f>
        <v>2.511886431509578E-7</v>
      </c>
      <c r="AI2" s="27">
        <v>7.5955906038967571</v>
      </c>
      <c r="AJ2" s="27">
        <v>98.502311059395282</v>
      </c>
      <c r="AK2" s="27">
        <v>2867.0950861797633</v>
      </c>
      <c r="AL2" s="27">
        <v>53.649867809802409</v>
      </c>
      <c r="AM2" s="27">
        <v>3.0406399094713281</v>
      </c>
      <c r="AN2" s="27">
        <v>25.310623119947106</v>
      </c>
      <c r="AO2" s="27">
        <v>0.62783805877779519</v>
      </c>
      <c r="AP2" s="27">
        <v>13.801861154295944</v>
      </c>
      <c r="AQ2" s="27">
        <v>997.02499999999952</v>
      </c>
      <c r="AR2" s="17">
        <v>1274.1375</v>
      </c>
      <c r="AS2" s="26">
        <v>602.375</v>
      </c>
      <c r="AT2" s="26">
        <v>20.994626168224293</v>
      </c>
      <c r="AU2" s="26">
        <v>1.9932532375177785</v>
      </c>
      <c r="AV2" s="17">
        <v>50</v>
      </c>
      <c r="AW2" s="17">
        <v>100</v>
      </c>
      <c r="AX2" s="17">
        <v>0.08</v>
      </c>
      <c r="AY2" s="14">
        <v>2</v>
      </c>
      <c r="AZ2" s="17" t="s">
        <v>41</v>
      </c>
      <c r="BA2" s="28"/>
      <c r="BB2" s="26"/>
      <c r="BC2" s="25"/>
      <c r="BD2" s="29"/>
      <c r="BH2" s="30">
        <v>9879</v>
      </c>
      <c r="BI2" t="s">
        <v>39</v>
      </c>
      <c r="BJ2">
        <v>9</v>
      </c>
      <c r="BK2">
        <v>9879</v>
      </c>
      <c r="BL2" t="s">
        <v>40</v>
      </c>
    </row>
    <row r="3" spans="1:64" x14ac:dyDescent="0.25">
      <c r="A3" s="14">
        <v>2005</v>
      </c>
      <c r="B3" s="15">
        <v>2008</v>
      </c>
      <c r="C3" s="16" t="s">
        <v>37</v>
      </c>
      <c r="D3" s="17" t="s">
        <v>38</v>
      </c>
      <c r="E3" s="18">
        <v>2</v>
      </c>
      <c r="F3" s="19">
        <v>9879</v>
      </c>
      <c r="G3" s="20" t="s">
        <v>39</v>
      </c>
      <c r="H3" s="20">
        <v>9879</v>
      </c>
      <c r="I3" s="21">
        <v>9</v>
      </c>
      <c r="J3" s="22">
        <v>9879</v>
      </c>
      <c r="K3" s="17" t="s">
        <v>40</v>
      </c>
      <c r="L3" s="23">
        <v>83.333333333333343</v>
      </c>
      <c r="M3" s="24">
        <v>0.83333333333333348</v>
      </c>
      <c r="N3" s="25">
        <v>45.454545454545453</v>
      </c>
      <c r="O3" s="26">
        <v>46.191505165777571</v>
      </c>
      <c r="P3" s="26">
        <f t="shared" si="0"/>
        <v>0.46191505165777569</v>
      </c>
      <c r="Q3" s="25">
        <v>53.808494834222429</v>
      </c>
      <c r="R3" s="25">
        <v>0.53808494834222431</v>
      </c>
      <c r="S3" s="25">
        <v>24.458406742828377</v>
      </c>
      <c r="T3" s="25">
        <v>8.1528022476094595</v>
      </c>
      <c r="U3" s="25">
        <v>10.908449407301456</v>
      </c>
      <c r="V3" s="25">
        <v>3.636149802433819</v>
      </c>
      <c r="W3" s="26">
        <v>18.459373247215339</v>
      </c>
      <c r="X3" s="26">
        <v>41.92724244603572</v>
      </c>
      <c r="Y3" s="26">
        <v>26.157936608983206</v>
      </c>
      <c r="Z3" s="26">
        <v>2.8029345271481674</v>
      </c>
      <c r="AA3" s="26">
        <v>0.41433333333333339</v>
      </c>
      <c r="AB3" s="26">
        <f>W3/100*$T3</f>
        <v>1.5049561969935914</v>
      </c>
      <c r="AC3" s="26">
        <f t="shared" si="1"/>
        <v>3.4182451645010672</v>
      </c>
      <c r="AD3" s="26">
        <f t="shared" si="1"/>
        <v>2.1326048437854404</v>
      </c>
      <c r="AE3" s="26">
        <f t="shared" si="1"/>
        <v>0.22851770912835737</v>
      </c>
      <c r="AF3" s="17">
        <v>3.7</v>
      </c>
      <c r="AG3" s="17">
        <v>6.53</v>
      </c>
      <c r="AH3" s="17">
        <f t="shared" ref="AH3:AH66" si="2">10^(-AG3)</f>
        <v>2.9512092266663814E-7</v>
      </c>
      <c r="AI3" s="27">
        <v>8.0345697694491687</v>
      </c>
      <c r="AJ3" s="27">
        <v>119.72007998079849</v>
      </c>
      <c r="AK3" s="27">
        <v>3059.624053198314</v>
      </c>
      <c r="AL3" s="27">
        <v>54.495342784090013</v>
      </c>
      <c r="AM3" s="27">
        <v>3.4748266648866193</v>
      </c>
      <c r="AN3" s="27">
        <v>29.183952802322196</v>
      </c>
      <c r="AO3" s="27">
        <v>0.63028954154126082</v>
      </c>
      <c r="AP3" s="27">
        <v>20.365887719951587</v>
      </c>
      <c r="AQ3" s="27">
        <v>997.02499999999952</v>
      </c>
      <c r="AR3" s="17">
        <v>1274.1375</v>
      </c>
      <c r="AS3" s="26">
        <v>602.375</v>
      </c>
      <c r="AT3" s="26">
        <v>20.994626168224293</v>
      </c>
      <c r="AU3" s="26">
        <v>1.9932532375177785</v>
      </c>
      <c r="AV3" s="17">
        <v>50</v>
      </c>
      <c r="AW3" s="17">
        <v>100</v>
      </c>
      <c r="AX3" s="17">
        <v>0.08</v>
      </c>
      <c r="AY3" s="14">
        <v>2</v>
      </c>
      <c r="AZ3" s="17" t="s">
        <v>41</v>
      </c>
      <c r="BA3" s="28"/>
      <c r="BB3" s="26"/>
      <c r="BC3" s="31"/>
      <c r="BD3" s="29"/>
      <c r="BH3" s="30">
        <v>94001</v>
      </c>
      <c r="BI3">
        <v>94001</v>
      </c>
      <c r="BJ3" t="s">
        <v>43</v>
      </c>
      <c r="BK3">
        <v>94001</v>
      </c>
      <c r="BL3" t="s">
        <v>42</v>
      </c>
    </row>
    <row r="4" spans="1:64" x14ac:dyDescent="0.25">
      <c r="A4" s="14">
        <v>2005</v>
      </c>
      <c r="B4" s="15">
        <v>2008</v>
      </c>
      <c r="C4" s="16" t="s">
        <v>37</v>
      </c>
      <c r="D4" s="17" t="s">
        <v>38</v>
      </c>
      <c r="E4" s="18">
        <v>3</v>
      </c>
      <c r="F4" s="19">
        <v>9879</v>
      </c>
      <c r="G4" s="20" t="s">
        <v>39</v>
      </c>
      <c r="H4" s="20">
        <v>9879</v>
      </c>
      <c r="I4" s="21">
        <v>9</v>
      </c>
      <c r="J4" s="22">
        <v>9879</v>
      </c>
      <c r="K4" s="17" t="s">
        <v>40</v>
      </c>
      <c r="L4" s="23">
        <v>100</v>
      </c>
      <c r="M4" s="24">
        <v>1</v>
      </c>
      <c r="N4" s="25">
        <v>61.403508771929822</v>
      </c>
      <c r="O4" s="26">
        <v>44.493448659758506</v>
      </c>
      <c r="P4" s="26">
        <f t="shared" si="0"/>
        <v>0.44493448659758505</v>
      </c>
      <c r="Q4" s="25">
        <v>55.506551340241494</v>
      </c>
      <c r="R4" s="25">
        <v>0.55506551340241495</v>
      </c>
      <c r="S4" s="25">
        <v>34.082970121200916</v>
      </c>
      <c r="T4" s="25">
        <v>11.360990040400305</v>
      </c>
      <c r="U4" s="25">
        <v>15.201004674055609</v>
      </c>
      <c r="V4" s="25">
        <v>5.0670015580185357</v>
      </c>
      <c r="W4" s="26">
        <v>20.091895344927281</v>
      </c>
      <c r="X4" s="26">
        <v>43.741902255644263</v>
      </c>
      <c r="Y4" s="26">
        <v>24.46963513477273</v>
      </c>
      <c r="Z4" s="26">
        <v>2.0119682615868015</v>
      </c>
      <c r="AA4" s="26">
        <v>0.41033333333333338</v>
      </c>
      <c r="AB4" s="26">
        <f>W4/100*$T4</f>
        <v>2.2826382290648408</v>
      </c>
      <c r="AC4" s="26">
        <f t="shared" si="1"/>
        <v>4.9695131587453805</v>
      </c>
      <c r="AD4" s="26">
        <f t="shared" si="1"/>
        <v>2.7799928105838236</v>
      </c>
      <c r="AE4" s="26">
        <f t="shared" si="1"/>
        <v>0.22857951381489167</v>
      </c>
      <c r="AF4" s="17">
        <v>2.6</v>
      </c>
      <c r="AG4" s="17">
        <v>6.17</v>
      </c>
      <c r="AH4" s="17">
        <f t="shared" si="2"/>
        <v>6.7608297539198085E-7</v>
      </c>
      <c r="AI4" s="27">
        <v>4.0937090948911541</v>
      </c>
      <c r="AJ4" s="27">
        <v>88.891968917636461</v>
      </c>
      <c r="AK4" s="27">
        <v>1952.309361206424</v>
      </c>
      <c r="AL4" s="27">
        <v>46.215051603396205</v>
      </c>
      <c r="AM4" s="27">
        <v>5.7360661960558188</v>
      </c>
      <c r="AN4" s="27">
        <v>19.016253438411049</v>
      </c>
      <c r="AO4" s="27">
        <v>0.49465651563268104</v>
      </c>
      <c r="AP4" s="27">
        <v>34.996339298111167</v>
      </c>
      <c r="AQ4" s="27">
        <v>997.02499999999952</v>
      </c>
      <c r="AR4" s="17">
        <v>1274.1375</v>
      </c>
      <c r="AS4" s="26">
        <v>602.375</v>
      </c>
      <c r="AT4" s="26">
        <v>20.994626168224293</v>
      </c>
      <c r="AU4" s="26">
        <v>1.9932532375177785</v>
      </c>
      <c r="AV4" s="17">
        <v>50</v>
      </c>
      <c r="AW4" s="17">
        <v>100</v>
      </c>
      <c r="AX4" s="17">
        <v>0.08</v>
      </c>
      <c r="AY4" s="14">
        <v>2</v>
      </c>
      <c r="AZ4" s="17" t="s">
        <v>41</v>
      </c>
      <c r="BA4" s="28"/>
      <c r="BB4" s="26"/>
      <c r="BC4" s="31"/>
      <c r="BD4" s="29"/>
      <c r="BH4" s="30">
        <v>94006</v>
      </c>
      <c r="BI4">
        <v>94006</v>
      </c>
      <c r="BJ4" t="s">
        <v>43</v>
      </c>
      <c r="BK4">
        <v>94006</v>
      </c>
      <c r="BL4" t="s">
        <v>42</v>
      </c>
    </row>
    <row r="5" spans="1:64" x14ac:dyDescent="0.25">
      <c r="A5" s="14">
        <v>2005</v>
      </c>
      <c r="B5" s="15">
        <v>2008</v>
      </c>
      <c r="C5" s="16" t="s">
        <v>37</v>
      </c>
      <c r="D5" s="17" t="s">
        <v>38</v>
      </c>
      <c r="E5" s="18">
        <v>4</v>
      </c>
      <c r="F5" s="19">
        <v>9879</v>
      </c>
      <c r="G5" s="20" t="s">
        <v>39</v>
      </c>
      <c r="H5" s="20">
        <v>9879</v>
      </c>
      <c r="I5" s="21">
        <v>9</v>
      </c>
      <c r="J5" s="22">
        <v>9879</v>
      </c>
      <c r="K5" s="17" t="s">
        <v>40</v>
      </c>
      <c r="L5" s="23">
        <v>94.444444444444443</v>
      </c>
      <c r="M5" s="24">
        <v>0.94444444444444442</v>
      </c>
      <c r="N5" s="25">
        <v>47.846889952153113</v>
      </c>
      <c r="O5" s="26">
        <v>45.714200619490107</v>
      </c>
      <c r="P5" s="26">
        <f t="shared" si="0"/>
        <v>0.45714200619490108</v>
      </c>
      <c r="Q5" s="25">
        <v>54.285799380509893</v>
      </c>
      <c r="R5" s="25">
        <v>0.54285799380509892</v>
      </c>
      <c r="S5" s="25">
        <v>25.974066689239184</v>
      </c>
      <c r="T5" s="25">
        <v>8.6580222297463951</v>
      </c>
      <c r="U5" s="25">
        <v>11.584433743400677</v>
      </c>
      <c r="V5" s="25">
        <v>3.8614779144668923</v>
      </c>
      <c r="W5" s="26" t="s">
        <v>45</v>
      </c>
      <c r="X5" s="26" t="s">
        <v>45</v>
      </c>
      <c r="Y5" s="26" t="s">
        <v>45</v>
      </c>
      <c r="Z5" s="26" t="s">
        <v>45</v>
      </c>
      <c r="AA5" s="26" t="s">
        <v>45</v>
      </c>
      <c r="AB5" s="26" t="s">
        <v>45</v>
      </c>
      <c r="AC5" s="26" t="s">
        <v>45</v>
      </c>
      <c r="AD5" s="26" t="s">
        <v>45</v>
      </c>
      <c r="AE5" s="26" t="s">
        <v>45</v>
      </c>
      <c r="AF5" s="17">
        <v>3.1</v>
      </c>
      <c r="AG5" s="17">
        <v>6.65</v>
      </c>
      <c r="AH5" s="17">
        <f t="shared" si="2"/>
        <v>2.2387211385683346E-7</v>
      </c>
      <c r="AI5" s="27">
        <v>11.4673418</v>
      </c>
      <c r="AJ5" s="27">
        <v>130.57400000000001</v>
      </c>
      <c r="AK5" s="27">
        <v>3674.85</v>
      </c>
      <c r="AL5" s="27">
        <v>52.952100000000002</v>
      </c>
      <c r="AM5" s="27">
        <v>3.55199</v>
      </c>
      <c r="AN5" s="27">
        <v>30.003</v>
      </c>
      <c r="AO5" s="27">
        <v>0.65816799999999998</v>
      </c>
      <c r="AP5" s="27">
        <v>23.421299999999999</v>
      </c>
      <c r="AQ5" s="27">
        <v>997.02499999999952</v>
      </c>
      <c r="AR5" s="17">
        <v>1274.1375</v>
      </c>
      <c r="AS5" s="26">
        <v>602.375</v>
      </c>
      <c r="AT5" s="26">
        <v>20.994626168224293</v>
      </c>
      <c r="AU5" s="26">
        <v>1.9932532375177785</v>
      </c>
      <c r="AV5" s="17">
        <v>50</v>
      </c>
      <c r="AW5" s="17">
        <v>100</v>
      </c>
      <c r="AX5" s="17">
        <v>0.08</v>
      </c>
      <c r="AY5" s="14">
        <v>2</v>
      </c>
      <c r="AZ5" s="17" t="s">
        <v>41</v>
      </c>
      <c r="BA5" s="28"/>
      <c r="BB5" s="26"/>
      <c r="BC5" s="31"/>
      <c r="BD5" s="29"/>
      <c r="BH5" s="30" t="s">
        <v>47</v>
      </c>
      <c r="BI5" t="s">
        <v>47</v>
      </c>
      <c r="BJ5">
        <v>4</v>
      </c>
      <c r="BK5" t="s">
        <v>48</v>
      </c>
      <c r="BL5" t="s">
        <v>42</v>
      </c>
    </row>
    <row r="6" spans="1:64" x14ac:dyDescent="0.25">
      <c r="A6" s="14">
        <v>2005</v>
      </c>
      <c r="B6" s="15">
        <v>2008</v>
      </c>
      <c r="C6" s="16" t="s">
        <v>37</v>
      </c>
      <c r="D6" s="17" t="s">
        <v>38</v>
      </c>
      <c r="E6" s="18">
        <v>1</v>
      </c>
      <c r="F6" s="19">
        <v>94001</v>
      </c>
      <c r="G6" s="20">
        <v>94001</v>
      </c>
      <c r="H6" s="20">
        <v>94001</v>
      </c>
      <c r="I6" s="21" t="s">
        <v>43</v>
      </c>
      <c r="J6" s="22">
        <v>94001</v>
      </c>
      <c r="K6" s="17" t="s">
        <v>42</v>
      </c>
      <c r="L6" s="23">
        <v>94.444444444444443</v>
      </c>
      <c r="M6" s="24">
        <v>0.94444444444444442</v>
      </c>
      <c r="N6" s="25">
        <v>71.770334928229659</v>
      </c>
      <c r="O6" s="26">
        <v>45.617472758554769</v>
      </c>
      <c r="P6" s="26">
        <f t="shared" si="0"/>
        <v>0.45617472758554767</v>
      </c>
      <c r="Q6" s="25">
        <v>54.382527241445231</v>
      </c>
      <c r="R6" s="25">
        <v>0.54382527241445233</v>
      </c>
      <c r="S6" s="25">
        <v>39.030521943620975</v>
      </c>
      <c r="T6" s="25">
        <v>13.010173981206991</v>
      </c>
      <c r="U6" s="25">
        <v>17.407612786854955</v>
      </c>
      <c r="V6" s="25">
        <v>5.8025375956183183</v>
      </c>
      <c r="W6" s="26">
        <v>18.493857605056562</v>
      </c>
      <c r="X6" s="26">
        <v>45.62614455849706</v>
      </c>
      <c r="Y6" s="26">
        <v>24.748704351502397</v>
      </c>
      <c r="Z6" s="26">
        <v>1.815203269173665</v>
      </c>
      <c r="AA6" s="26">
        <v>0.44500000000000001</v>
      </c>
      <c r="AB6" s="26">
        <f>W6/100*$T6</f>
        <v>2.4060830502545394</v>
      </c>
      <c r="AC6" s="26">
        <f>X6/100*$T6</f>
        <v>5.9360407879774737</v>
      </c>
      <c r="AD6" s="26">
        <f>Y6/100*$T6</f>
        <v>3.2198494942250071</v>
      </c>
      <c r="AE6" s="26">
        <f>Z6/100*$T6</f>
        <v>0.23616110343205085</v>
      </c>
      <c r="AF6" s="17">
        <v>3.6</v>
      </c>
      <c r="AG6" s="17">
        <v>6.6</v>
      </c>
      <c r="AH6" s="17">
        <f t="shared" si="2"/>
        <v>2.511886431509578E-7</v>
      </c>
      <c r="AI6" s="27">
        <v>7.5955906038967571</v>
      </c>
      <c r="AJ6" s="27">
        <v>98.502311059395282</v>
      </c>
      <c r="AK6" s="27">
        <v>2867.0950861797633</v>
      </c>
      <c r="AL6" s="27">
        <v>53.649867809802409</v>
      </c>
      <c r="AM6" s="27">
        <v>3.0406399094713281</v>
      </c>
      <c r="AN6" s="27">
        <v>25.310623119947106</v>
      </c>
      <c r="AO6" s="27">
        <v>0.62783805877779519</v>
      </c>
      <c r="AP6" s="27">
        <v>13.801861154295944</v>
      </c>
      <c r="AQ6" s="27">
        <v>997.02499999999952</v>
      </c>
      <c r="AR6" s="17">
        <v>1274.1375</v>
      </c>
      <c r="AS6" s="26">
        <v>602.375</v>
      </c>
      <c r="AT6" s="26">
        <v>20.994626168224293</v>
      </c>
      <c r="AU6" s="26">
        <v>1.9932532375177785</v>
      </c>
      <c r="AV6" s="17">
        <v>50</v>
      </c>
      <c r="AW6" s="17">
        <v>100</v>
      </c>
      <c r="AX6" s="17">
        <v>0.08</v>
      </c>
      <c r="AY6" s="14">
        <v>2</v>
      </c>
      <c r="AZ6" s="17" t="s">
        <v>41</v>
      </c>
      <c r="BA6" s="28"/>
      <c r="BB6" s="26"/>
      <c r="BC6" s="31"/>
      <c r="BD6" s="29"/>
      <c r="BH6" s="30" t="s">
        <v>49</v>
      </c>
      <c r="BI6" t="s">
        <v>49</v>
      </c>
      <c r="BJ6">
        <v>4</v>
      </c>
      <c r="BK6" t="s">
        <v>44</v>
      </c>
      <c r="BL6" t="s">
        <v>42</v>
      </c>
    </row>
    <row r="7" spans="1:64" x14ac:dyDescent="0.25">
      <c r="A7" s="14">
        <v>2005</v>
      </c>
      <c r="B7" s="15">
        <v>2008</v>
      </c>
      <c r="C7" s="16" t="s">
        <v>37</v>
      </c>
      <c r="D7" s="17" t="s">
        <v>38</v>
      </c>
      <c r="E7" s="32">
        <v>2</v>
      </c>
      <c r="F7" s="33">
        <v>94001</v>
      </c>
      <c r="G7" s="16">
        <v>94001</v>
      </c>
      <c r="H7" s="20">
        <v>94001</v>
      </c>
      <c r="I7" s="21" t="s">
        <v>43</v>
      </c>
      <c r="J7" s="22">
        <v>94001</v>
      </c>
      <c r="K7" s="17" t="s">
        <v>42</v>
      </c>
      <c r="L7" s="23">
        <v>100</v>
      </c>
      <c r="M7" s="24">
        <v>1</v>
      </c>
      <c r="N7" s="34">
        <v>141.94577352472089</v>
      </c>
      <c r="O7" s="26">
        <v>44.307085319743543</v>
      </c>
      <c r="P7" s="26">
        <f t="shared" si="0"/>
        <v>0.44307085319743544</v>
      </c>
      <c r="Q7" s="25">
        <v>55.692914680256457</v>
      </c>
      <c r="R7" s="25">
        <v>0.55692914680256456</v>
      </c>
      <c r="S7" s="25" t="s">
        <v>45</v>
      </c>
      <c r="T7" s="25" t="s">
        <v>45</v>
      </c>
      <c r="U7" s="25" t="s">
        <v>45</v>
      </c>
      <c r="V7" s="25" t="s">
        <v>45</v>
      </c>
      <c r="W7" s="26">
        <v>19.319899723440585</v>
      </c>
      <c r="X7" s="26">
        <v>45.633899259338165</v>
      </c>
      <c r="Y7" s="26">
        <v>24.789734967075347</v>
      </c>
      <c r="Z7" s="26">
        <v>1.2020123786010686</v>
      </c>
      <c r="AA7" s="26">
        <v>0.4423333333333333</v>
      </c>
      <c r="AB7" s="26" t="s">
        <v>45</v>
      </c>
      <c r="AC7" s="26" t="s">
        <v>45</v>
      </c>
      <c r="AD7" s="26" t="s">
        <v>45</v>
      </c>
      <c r="AE7" s="26" t="s">
        <v>45</v>
      </c>
      <c r="AF7" s="17">
        <v>3.7</v>
      </c>
      <c r="AG7" s="17">
        <v>6.53</v>
      </c>
      <c r="AH7" s="17">
        <f t="shared" si="2"/>
        <v>2.9512092266663814E-7</v>
      </c>
      <c r="AI7" s="27">
        <v>8.0345697694491687</v>
      </c>
      <c r="AJ7" s="27">
        <v>119.72007998079849</v>
      </c>
      <c r="AK7" s="27">
        <v>3059.624053198314</v>
      </c>
      <c r="AL7" s="27">
        <v>54.495342784090013</v>
      </c>
      <c r="AM7" s="27">
        <v>3.4748266648866193</v>
      </c>
      <c r="AN7" s="27">
        <v>29.183952802322196</v>
      </c>
      <c r="AO7" s="27">
        <v>0.63028954154126082</v>
      </c>
      <c r="AP7" s="27">
        <v>20.365887719951587</v>
      </c>
      <c r="AQ7" s="27">
        <v>997.02499999999952</v>
      </c>
      <c r="AR7" s="17">
        <v>1274.1375</v>
      </c>
      <c r="AS7" s="26">
        <v>602.375</v>
      </c>
      <c r="AT7" s="26">
        <v>20.994626168224293</v>
      </c>
      <c r="AU7" s="26">
        <v>1.9932532375177785</v>
      </c>
      <c r="AV7" s="17">
        <v>50</v>
      </c>
      <c r="AW7" s="17">
        <v>100</v>
      </c>
      <c r="AX7" s="17">
        <v>0.08</v>
      </c>
      <c r="AY7" s="14">
        <v>2</v>
      </c>
      <c r="AZ7" s="17" t="s">
        <v>41</v>
      </c>
      <c r="BA7" s="28"/>
      <c r="BB7" s="26"/>
      <c r="BC7" s="35" t="s">
        <v>50</v>
      </c>
      <c r="BD7" s="29"/>
      <c r="BH7" s="30" t="s">
        <v>51</v>
      </c>
      <c r="BI7" t="s">
        <v>51</v>
      </c>
      <c r="BJ7" t="s">
        <v>52</v>
      </c>
      <c r="BK7" t="s">
        <v>53</v>
      </c>
      <c r="BL7" t="s">
        <v>42</v>
      </c>
    </row>
    <row r="8" spans="1:64" x14ac:dyDescent="0.25">
      <c r="A8" s="14">
        <v>2005</v>
      </c>
      <c r="B8" s="15">
        <v>2008</v>
      </c>
      <c r="C8" s="16" t="s">
        <v>37</v>
      </c>
      <c r="D8" s="17" t="s">
        <v>38</v>
      </c>
      <c r="E8" s="18">
        <v>3</v>
      </c>
      <c r="F8" s="19">
        <v>94001</v>
      </c>
      <c r="G8" s="20">
        <v>94001</v>
      </c>
      <c r="H8" s="20">
        <v>94001</v>
      </c>
      <c r="I8" s="21" t="s">
        <v>43</v>
      </c>
      <c r="J8" s="22">
        <v>94001</v>
      </c>
      <c r="K8" s="17" t="s">
        <v>42</v>
      </c>
      <c r="L8" s="23">
        <v>94.444444444444443</v>
      </c>
      <c r="M8" s="24">
        <v>0.94444444444444442</v>
      </c>
      <c r="N8" s="25">
        <v>66.188197767145141</v>
      </c>
      <c r="O8" s="26">
        <v>46.76431424766978</v>
      </c>
      <c r="P8" s="26">
        <f t="shared" si="0"/>
        <v>0.4676431424766978</v>
      </c>
      <c r="Q8" s="25">
        <v>53.23568575233022</v>
      </c>
      <c r="R8" s="25">
        <v>0.5323568575233022</v>
      </c>
      <c r="S8" s="25">
        <v>35.235740968448233</v>
      </c>
      <c r="T8" s="25">
        <v>11.745246989482744</v>
      </c>
      <c r="U8" s="25">
        <v>15.715140471927912</v>
      </c>
      <c r="V8" s="25">
        <v>5.2383801573093045</v>
      </c>
      <c r="W8" s="26">
        <v>18.357636758165626</v>
      </c>
      <c r="X8" s="26">
        <v>46.155234040399577</v>
      </c>
      <c r="Y8" s="26">
        <v>24.938191066039934</v>
      </c>
      <c r="Z8" s="26">
        <v>1.5211512548158765</v>
      </c>
      <c r="AA8" s="26">
        <v>0.41466666666666668</v>
      </c>
      <c r="AB8" s="26">
        <f>W8/100*$T8</f>
        <v>2.1561497786786261</v>
      </c>
      <c r="AC8" s="26">
        <f>X8/100*$T8</f>
        <v>5.4210462366187464</v>
      </c>
      <c r="AD8" s="26">
        <f>Y8/100*$T8</f>
        <v>2.9290521354155099</v>
      </c>
      <c r="AE8" s="26">
        <f>Z8/100*$T8</f>
        <v>0.17866297196174072</v>
      </c>
      <c r="AF8" s="17">
        <v>2.6</v>
      </c>
      <c r="AG8" s="17">
        <v>6.17</v>
      </c>
      <c r="AH8" s="17">
        <f t="shared" si="2"/>
        <v>6.7608297539198085E-7</v>
      </c>
      <c r="AI8" s="27">
        <v>4.0937090948911541</v>
      </c>
      <c r="AJ8" s="27">
        <v>88.891968917636461</v>
      </c>
      <c r="AK8" s="27">
        <v>1952.309361206424</v>
      </c>
      <c r="AL8" s="27">
        <v>46.215051603396205</v>
      </c>
      <c r="AM8" s="27">
        <v>5.7360661960558188</v>
      </c>
      <c r="AN8" s="27">
        <v>19.016253438411049</v>
      </c>
      <c r="AO8" s="27">
        <v>0.49465651563268104</v>
      </c>
      <c r="AP8" s="27">
        <v>34.996339298111167</v>
      </c>
      <c r="AQ8" s="27">
        <v>997.02499999999952</v>
      </c>
      <c r="AR8" s="17">
        <v>1274.1375</v>
      </c>
      <c r="AS8" s="26">
        <v>602.375</v>
      </c>
      <c r="AT8" s="26">
        <v>20.994626168224293</v>
      </c>
      <c r="AU8" s="26">
        <v>1.9932532375177785</v>
      </c>
      <c r="AV8" s="17">
        <v>50</v>
      </c>
      <c r="AW8" s="17">
        <v>100</v>
      </c>
      <c r="AX8" s="17">
        <v>0.08</v>
      </c>
      <c r="AY8" s="14">
        <v>2</v>
      </c>
      <c r="AZ8" s="17" t="s">
        <v>41</v>
      </c>
      <c r="BA8" s="28"/>
      <c r="BB8" s="26"/>
      <c r="BC8" s="31"/>
      <c r="BD8" s="29"/>
      <c r="BH8" s="30" t="s">
        <v>55</v>
      </c>
      <c r="BI8" t="s">
        <v>56</v>
      </c>
      <c r="BJ8" t="s">
        <v>52</v>
      </c>
      <c r="BK8" t="s">
        <v>57</v>
      </c>
      <c r="BL8" t="s">
        <v>42</v>
      </c>
    </row>
    <row r="9" spans="1:64" x14ac:dyDescent="0.25">
      <c r="A9" s="14">
        <v>2005</v>
      </c>
      <c r="B9" s="15">
        <v>2008</v>
      </c>
      <c r="C9" s="16" t="s">
        <v>37</v>
      </c>
      <c r="D9" s="17" t="s">
        <v>38</v>
      </c>
      <c r="E9" s="18">
        <v>4</v>
      </c>
      <c r="F9" s="19">
        <v>94001</v>
      </c>
      <c r="G9" s="20">
        <v>94001</v>
      </c>
      <c r="H9" s="20">
        <v>94001</v>
      </c>
      <c r="I9" s="21" t="s">
        <v>43</v>
      </c>
      <c r="J9" s="22">
        <v>94001</v>
      </c>
      <c r="K9" s="17" t="s">
        <v>42</v>
      </c>
      <c r="L9" s="23">
        <v>100</v>
      </c>
      <c r="M9" s="24">
        <v>1</v>
      </c>
      <c r="N9" s="25">
        <v>50.239234449760765</v>
      </c>
      <c r="O9" s="26">
        <v>45.589182227945912</v>
      </c>
      <c r="P9" s="26">
        <f t="shared" si="0"/>
        <v>0.45589182227945912</v>
      </c>
      <c r="Q9" s="25">
        <v>54.410817772054088</v>
      </c>
      <c r="R9" s="25">
        <v>0.54410817772054088</v>
      </c>
      <c r="S9" s="25">
        <v>27.335578306534352</v>
      </c>
      <c r="T9" s="25">
        <v>9.1118594355114499</v>
      </c>
      <c r="U9" s="25">
        <v>12.191667924714322</v>
      </c>
      <c r="V9" s="25">
        <v>4.0638893082381067</v>
      </c>
      <c r="W9" s="26" t="s">
        <v>45</v>
      </c>
      <c r="X9" s="26" t="s">
        <v>45</v>
      </c>
      <c r="Y9" s="26" t="s">
        <v>45</v>
      </c>
      <c r="Z9" s="26" t="s">
        <v>45</v>
      </c>
      <c r="AA9" s="26" t="s">
        <v>45</v>
      </c>
      <c r="AB9" s="26" t="s">
        <v>45</v>
      </c>
      <c r="AC9" s="26" t="s">
        <v>45</v>
      </c>
      <c r="AD9" s="26" t="s">
        <v>45</v>
      </c>
      <c r="AE9" s="26" t="s">
        <v>45</v>
      </c>
      <c r="AF9" s="17">
        <v>3.1</v>
      </c>
      <c r="AG9" s="17">
        <v>6.65</v>
      </c>
      <c r="AH9" s="17">
        <f t="shared" si="2"/>
        <v>2.2387211385683346E-7</v>
      </c>
      <c r="AI9" s="27">
        <v>11.4673418</v>
      </c>
      <c r="AJ9" s="27">
        <v>130.57400000000001</v>
      </c>
      <c r="AK9" s="27">
        <v>3674.85</v>
      </c>
      <c r="AL9" s="27">
        <v>52.952100000000002</v>
      </c>
      <c r="AM9" s="27">
        <v>3.55199</v>
      </c>
      <c r="AN9" s="27">
        <v>30.003</v>
      </c>
      <c r="AO9" s="27">
        <v>0.65816799999999998</v>
      </c>
      <c r="AP9" s="27">
        <v>23.421299999999999</v>
      </c>
      <c r="AQ9" s="27">
        <v>997.02499999999952</v>
      </c>
      <c r="AR9" s="17">
        <v>1274.1375</v>
      </c>
      <c r="AS9" s="26">
        <v>602.375</v>
      </c>
      <c r="AT9" s="26">
        <v>20.994626168224293</v>
      </c>
      <c r="AU9" s="26">
        <v>1.9932532375177785</v>
      </c>
      <c r="AV9" s="17">
        <v>50</v>
      </c>
      <c r="AW9" s="17">
        <v>100</v>
      </c>
      <c r="AX9" s="17">
        <v>0.08</v>
      </c>
      <c r="AY9" s="14">
        <v>2</v>
      </c>
      <c r="AZ9" s="17" t="s">
        <v>41</v>
      </c>
      <c r="BA9" s="28"/>
      <c r="BB9" s="26"/>
      <c r="BC9" s="31"/>
      <c r="BD9" s="29"/>
      <c r="BH9" s="30" t="s">
        <v>58</v>
      </c>
      <c r="BI9" t="s">
        <v>59</v>
      </c>
      <c r="BJ9">
        <v>8</v>
      </c>
      <c r="BK9" t="s">
        <v>60</v>
      </c>
      <c r="BL9" t="s">
        <v>40</v>
      </c>
    </row>
    <row r="10" spans="1:64" x14ac:dyDescent="0.25">
      <c r="A10" s="14">
        <v>2005</v>
      </c>
      <c r="B10" s="15">
        <v>2008</v>
      </c>
      <c r="C10" s="16" t="s">
        <v>37</v>
      </c>
      <c r="D10" s="17" t="s">
        <v>38</v>
      </c>
      <c r="E10" s="18">
        <v>1</v>
      </c>
      <c r="F10" s="19" t="s">
        <v>61</v>
      </c>
      <c r="G10" s="20" t="s">
        <v>61</v>
      </c>
      <c r="H10" s="20" t="s">
        <v>62</v>
      </c>
      <c r="I10" s="21">
        <v>4</v>
      </c>
      <c r="J10" s="22">
        <v>983249</v>
      </c>
      <c r="K10" s="17" t="s">
        <v>42</v>
      </c>
      <c r="L10" s="23">
        <v>88.888888888888886</v>
      </c>
      <c r="M10" s="24">
        <v>0.88888888888888884</v>
      </c>
      <c r="N10" s="25">
        <v>37.480063795853269</v>
      </c>
      <c r="O10" s="26">
        <v>51.622354381668714</v>
      </c>
      <c r="P10" s="26">
        <f t="shared" si="0"/>
        <v>0.51622354381668711</v>
      </c>
      <c r="Q10" s="25">
        <v>48.377645618331286</v>
      </c>
      <c r="R10" s="25">
        <v>0.48377645618331289</v>
      </c>
      <c r="S10" s="25">
        <v>18.131972440682382</v>
      </c>
      <c r="T10" s="25">
        <v>6.0439908135607938</v>
      </c>
      <c r="U10" s="25">
        <v>8.0868597085443419</v>
      </c>
      <c r="V10" s="25">
        <v>2.6956199028481143</v>
      </c>
      <c r="W10" s="26">
        <v>18.163250000000001</v>
      </c>
      <c r="X10" s="26">
        <v>42.318339999999999</v>
      </c>
      <c r="Y10" s="26">
        <v>25.72429</v>
      </c>
      <c r="Z10" s="26">
        <v>3.6698110000000002</v>
      </c>
      <c r="AA10" s="26">
        <v>0.38866666666666666</v>
      </c>
      <c r="AB10" s="26">
        <f t="shared" ref="AB10:AE12" si="3">W10/100*$T10</f>
        <v>1.097785161444081</v>
      </c>
      <c r="AC10" s="26">
        <f t="shared" si="3"/>
        <v>2.5577165820514227</v>
      </c>
      <c r="AD10" s="26">
        <f t="shared" si="3"/>
        <v>1.5547737244537378</v>
      </c>
      <c r="AE10" s="26">
        <f t="shared" si="3"/>
        <v>0.2218030397150435</v>
      </c>
      <c r="AF10" s="17">
        <v>3.6</v>
      </c>
      <c r="AG10" s="17">
        <v>6.6</v>
      </c>
      <c r="AH10" s="17">
        <f t="shared" si="2"/>
        <v>2.511886431509578E-7</v>
      </c>
      <c r="AI10" s="27">
        <v>7.5955906038967571</v>
      </c>
      <c r="AJ10" s="27">
        <v>98.502311059395282</v>
      </c>
      <c r="AK10" s="27">
        <v>2867.0950861797633</v>
      </c>
      <c r="AL10" s="27">
        <v>53.649867809802409</v>
      </c>
      <c r="AM10" s="27">
        <v>3.0406399094713281</v>
      </c>
      <c r="AN10" s="27">
        <v>25.310623119947106</v>
      </c>
      <c r="AO10" s="27">
        <v>0.62783805877779519</v>
      </c>
      <c r="AP10" s="27">
        <v>13.801861154295944</v>
      </c>
      <c r="AQ10" s="27">
        <v>997.02499999999952</v>
      </c>
      <c r="AR10" s="17">
        <v>1274.1375</v>
      </c>
      <c r="AS10" s="26">
        <v>602.375</v>
      </c>
      <c r="AT10" s="26">
        <v>20.994626168224293</v>
      </c>
      <c r="AU10" s="26">
        <v>1.9932532375177785</v>
      </c>
      <c r="AV10" s="17">
        <v>50</v>
      </c>
      <c r="AW10" s="17">
        <v>100</v>
      </c>
      <c r="AX10" s="17">
        <v>0.08</v>
      </c>
      <c r="AY10" s="14">
        <v>2</v>
      </c>
      <c r="AZ10" s="17" t="s">
        <v>41</v>
      </c>
      <c r="BA10" s="28"/>
      <c r="BB10" s="26"/>
      <c r="BC10" s="31"/>
      <c r="BD10" s="29"/>
      <c r="BH10" s="30" t="s">
        <v>63</v>
      </c>
      <c r="BI10" t="s">
        <v>64</v>
      </c>
      <c r="BJ10">
        <v>8</v>
      </c>
      <c r="BK10" t="s">
        <v>46</v>
      </c>
      <c r="BL10" t="s">
        <v>40</v>
      </c>
    </row>
    <row r="11" spans="1:64" x14ac:dyDescent="0.25">
      <c r="A11" s="14">
        <v>2005</v>
      </c>
      <c r="B11" s="15">
        <v>2008</v>
      </c>
      <c r="C11" s="16" t="s">
        <v>37</v>
      </c>
      <c r="D11" s="17" t="s">
        <v>38</v>
      </c>
      <c r="E11" s="18">
        <v>2</v>
      </c>
      <c r="F11" s="19" t="s">
        <v>61</v>
      </c>
      <c r="G11" s="20" t="s">
        <v>61</v>
      </c>
      <c r="H11" s="20" t="s">
        <v>62</v>
      </c>
      <c r="I11" s="21">
        <v>4</v>
      </c>
      <c r="J11" s="22">
        <v>983249</v>
      </c>
      <c r="K11" s="17" t="s">
        <v>42</v>
      </c>
      <c r="L11" s="23">
        <v>94.444444444444443</v>
      </c>
      <c r="M11" s="24">
        <v>0.94444444444444442</v>
      </c>
      <c r="N11" s="25">
        <v>44.657097288676233</v>
      </c>
      <c r="O11" s="26">
        <v>54.439530127930745</v>
      </c>
      <c r="P11" s="26">
        <f t="shared" si="0"/>
        <v>0.54439530127930746</v>
      </c>
      <c r="Q11" s="25">
        <v>45.560469872069255</v>
      </c>
      <c r="R11" s="25">
        <v>0.45560469872069254</v>
      </c>
      <c r="S11" s="25">
        <v>20.34598335594799</v>
      </c>
      <c r="T11" s="25">
        <v>6.7819944519826629</v>
      </c>
      <c r="U11" s="25">
        <v>9.074308576752804</v>
      </c>
      <c r="V11" s="25">
        <v>3.0247695255842677</v>
      </c>
      <c r="W11" s="26">
        <v>18.59216</v>
      </c>
      <c r="X11" s="26">
        <v>44.539340000000003</v>
      </c>
      <c r="Y11" s="26">
        <v>23.996680000000001</v>
      </c>
      <c r="Z11" s="26">
        <v>3.0766010000000001</v>
      </c>
      <c r="AA11" s="26">
        <v>0.37166666666666665</v>
      </c>
      <c r="AB11" s="26">
        <f t="shared" si="3"/>
        <v>1.2609192597037397</v>
      </c>
      <c r="AC11" s="26">
        <f t="shared" si="3"/>
        <v>3.0206555677496953</v>
      </c>
      <c r="AD11" s="26">
        <f t="shared" si="3"/>
        <v>1.6274535062600333</v>
      </c>
      <c r="AE11" s="26">
        <f t="shared" si="3"/>
        <v>0.20865490912964313</v>
      </c>
      <c r="AF11" s="17">
        <v>3.7</v>
      </c>
      <c r="AG11" s="17">
        <v>6.53</v>
      </c>
      <c r="AH11" s="17">
        <f t="shared" si="2"/>
        <v>2.9512092266663814E-7</v>
      </c>
      <c r="AI11" s="27">
        <v>8.0345697694491687</v>
      </c>
      <c r="AJ11" s="27">
        <v>119.72007998079849</v>
      </c>
      <c r="AK11" s="27">
        <v>3059.624053198314</v>
      </c>
      <c r="AL11" s="27">
        <v>54.495342784090013</v>
      </c>
      <c r="AM11" s="27">
        <v>3.4748266648866193</v>
      </c>
      <c r="AN11" s="27">
        <v>29.183952802322196</v>
      </c>
      <c r="AO11" s="27">
        <v>0.63028954154126082</v>
      </c>
      <c r="AP11" s="27">
        <v>20.365887719951587</v>
      </c>
      <c r="AQ11" s="27">
        <v>997.02499999999952</v>
      </c>
      <c r="AR11" s="17">
        <v>1274.1375</v>
      </c>
      <c r="AS11" s="26">
        <v>602.375</v>
      </c>
      <c r="AT11" s="26">
        <v>20.994626168224293</v>
      </c>
      <c r="AU11" s="26">
        <v>1.9932532375177785</v>
      </c>
      <c r="AV11" s="17">
        <v>50</v>
      </c>
      <c r="AW11" s="17">
        <v>100</v>
      </c>
      <c r="AX11" s="17">
        <v>0.08</v>
      </c>
      <c r="AY11" s="14">
        <v>2</v>
      </c>
      <c r="AZ11" s="17" t="s">
        <v>41</v>
      </c>
      <c r="BA11" s="28"/>
      <c r="BB11" s="26"/>
      <c r="BC11" s="31"/>
      <c r="BD11" s="29"/>
      <c r="BH11" s="30" t="s">
        <v>65</v>
      </c>
      <c r="BI11" s="30" t="s">
        <v>65</v>
      </c>
      <c r="BJ11">
        <v>8</v>
      </c>
      <c r="BK11" t="s">
        <v>66</v>
      </c>
      <c r="BL11" t="s">
        <v>40</v>
      </c>
    </row>
    <row r="12" spans="1:64" x14ac:dyDescent="0.25">
      <c r="A12" s="14">
        <v>2005</v>
      </c>
      <c r="B12" s="15">
        <v>2008</v>
      </c>
      <c r="C12" s="16" t="s">
        <v>37</v>
      </c>
      <c r="D12" s="17" t="s">
        <v>38</v>
      </c>
      <c r="E12" s="18">
        <v>3</v>
      </c>
      <c r="F12" s="19" t="s">
        <v>61</v>
      </c>
      <c r="G12" s="20" t="s">
        <v>61</v>
      </c>
      <c r="H12" s="20" t="s">
        <v>62</v>
      </c>
      <c r="I12" s="21">
        <v>4</v>
      </c>
      <c r="J12" s="22">
        <v>983249</v>
      </c>
      <c r="K12" s="17" t="s">
        <v>42</v>
      </c>
      <c r="L12" s="23">
        <v>100</v>
      </c>
      <c r="M12" s="24">
        <v>1</v>
      </c>
      <c r="N12" s="25">
        <v>47.049441786283893</v>
      </c>
      <c r="O12" s="26">
        <v>50.956785591934604</v>
      </c>
      <c r="P12" s="26">
        <f t="shared" si="0"/>
        <v>0.50956785591934606</v>
      </c>
      <c r="Q12" s="25">
        <v>49.043214408065396</v>
      </c>
      <c r="R12" s="25">
        <v>0.49043214408065394</v>
      </c>
      <c r="S12" s="25">
        <v>23.074558613045124</v>
      </c>
      <c r="T12" s="25">
        <v>7.6915195376817076</v>
      </c>
      <c r="U12" s="25">
        <v>10.291253141418125</v>
      </c>
      <c r="V12" s="25">
        <v>3.4304177138060417</v>
      </c>
      <c r="W12" s="26">
        <v>18.093309999999999</v>
      </c>
      <c r="X12" s="26">
        <v>43.119250000000001</v>
      </c>
      <c r="Y12" s="26">
        <v>25.194099999999999</v>
      </c>
      <c r="Z12" s="26">
        <v>3.1826680000000001</v>
      </c>
      <c r="AA12" s="26">
        <v>0.40800000000000003</v>
      </c>
      <c r="AB12" s="26">
        <f t="shared" si="3"/>
        <v>1.391650473663318</v>
      </c>
      <c r="AC12" s="26">
        <f t="shared" si="3"/>
        <v>3.3165255382518199</v>
      </c>
      <c r="AD12" s="26">
        <f t="shared" si="3"/>
        <v>1.9378091238430668</v>
      </c>
      <c r="AE12" s="26">
        <f t="shared" si="3"/>
        <v>0.24479553103954368</v>
      </c>
      <c r="AF12" s="17">
        <v>2.6</v>
      </c>
      <c r="AG12" s="17">
        <v>6.17</v>
      </c>
      <c r="AH12" s="17">
        <f t="shared" si="2"/>
        <v>6.7608297539198085E-7</v>
      </c>
      <c r="AI12" s="27">
        <v>4.0937090948911541</v>
      </c>
      <c r="AJ12" s="27">
        <v>88.891968917636461</v>
      </c>
      <c r="AK12" s="27">
        <v>1952.309361206424</v>
      </c>
      <c r="AL12" s="27">
        <v>46.215051603396205</v>
      </c>
      <c r="AM12" s="27">
        <v>5.7360661960558188</v>
      </c>
      <c r="AN12" s="27">
        <v>19.016253438411049</v>
      </c>
      <c r="AO12" s="27">
        <v>0.49465651563268104</v>
      </c>
      <c r="AP12" s="27">
        <v>34.996339298111167</v>
      </c>
      <c r="AQ12" s="27">
        <v>997.02499999999952</v>
      </c>
      <c r="AR12" s="17">
        <v>1274.1375</v>
      </c>
      <c r="AS12" s="26">
        <v>602.375</v>
      </c>
      <c r="AT12" s="26">
        <v>20.994626168224293</v>
      </c>
      <c r="AU12" s="26">
        <v>1.9932532375177785</v>
      </c>
      <c r="AV12" s="17">
        <v>50</v>
      </c>
      <c r="AW12" s="17">
        <v>100</v>
      </c>
      <c r="AX12" s="17">
        <v>0.08</v>
      </c>
      <c r="AY12" s="14">
        <v>2</v>
      </c>
      <c r="AZ12" s="17" t="s">
        <v>41</v>
      </c>
      <c r="BA12" s="28"/>
      <c r="BB12" s="26"/>
      <c r="BC12" s="31"/>
      <c r="BD12" s="29"/>
      <c r="BH12" s="30" t="s">
        <v>67</v>
      </c>
      <c r="BI12" t="s">
        <v>67</v>
      </c>
      <c r="BJ12">
        <v>8</v>
      </c>
      <c r="BK12" t="s">
        <v>68</v>
      </c>
      <c r="BL12" t="s">
        <v>40</v>
      </c>
    </row>
    <row r="13" spans="1:64" x14ac:dyDescent="0.25">
      <c r="A13" s="14">
        <v>2005</v>
      </c>
      <c r="B13" s="15">
        <v>2008</v>
      </c>
      <c r="C13" s="16" t="s">
        <v>37</v>
      </c>
      <c r="D13" s="17" t="s">
        <v>38</v>
      </c>
      <c r="E13" s="18">
        <v>4</v>
      </c>
      <c r="F13" s="19" t="s">
        <v>61</v>
      </c>
      <c r="G13" s="20" t="s">
        <v>61</v>
      </c>
      <c r="H13" s="20" t="s">
        <v>62</v>
      </c>
      <c r="I13" s="21">
        <v>4</v>
      </c>
      <c r="J13" s="22">
        <v>983249</v>
      </c>
      <c r="K13" s="17" t="s">
        <v>42</v>
      </c>
      <c r="L13" s="23">
        <v>94.444444444444443</v>
      </c>
      <c r="M13" s="24">
        <v>0.94444444444444442</v>
      </c>
      <c r="N13" s="25">
        <v>34.290271132376397</v>
      </c>
      <c r="O13" s="26">
        <v>51.968855702342211</v>
      </c>
      <c r="P13" s="26">
        <f t="shared" si="0"/>
        <v>0.51968855702342209</v>
      </c>
      <c r="Q13" s="25">
        <v>48.031144297657789</v>
      </c>
      <c r="R13" s="25">
        <v>0.48031144297657791</v>
      </c>
      <c r="S13" s="25">
        <v>16.4700096076498</v>
      </c>
      <c r="T13" s="25">
        <v>5.490003202549933</v>
      </c>
      <c r="U13" s="25">
        <v>7.3456242850118105</v>
      </c>
      <c r="V13" s="25">
        <v>2.4485414283372702</v>
      </c>
      <c r="W13" s="26" t="s">
        <v>45</v>
      </c>
      <c r="X13" s="26" t="s">
        <v>45</v>
      </c>
      <c r="Y13" s="26" t="s">
        <v>45</v>
      </c>
      <c r="Z13" s="26" t="s">
        <v>45</v>
      </c>
      <c r="AA13" s="26" t="s">
        <v>45</v>
      </c>
      <c r="AB13" s="26" t="s">
        <v>45</v>
      </c>
      <c r="AC13" s="26" t="s">
        <v>45</v>
      </c>
      <c r="AD13" s="26" t="s">
        <v>45</v>
      </c>
      <c r="AE13" s="26" t="s">
        <v>45</v>
      </c>
      <c r="AF13" s="17">
        <v>3.1</v>
      </c>
      <c r="AG13" s="17">
        <v>6.65</v>
      </c>
      <c r="AH13" s="17">
        <f t="shared" si="2"/>
        <v>2.2387211385683346E-7</v>
      </c>
      <c r="AI13" s="27">
        <v>11.4673418</v>
      </c>
      <c r="AJ13" s="27">
        <v>130.57400000000001</v>
      </c>
      <c r="AK13" s="27">
        <v>3674.85</v>
      </c>
      <c r="AL13" s="27">
        <v>52.952100000000002</v>
      </c>
      <c r="AM13" s="27">
        <v>3.55199</v>
      </c>
      <c r="AN13" s="27">
        <v>30.003</v>
      </c>
      <c r="AO13" s="27">
        <v>0.65816799999999998</v>
      </c>
      <c r="AP13" s="27">
        <v>23.421299999999999</v>
      </c>
      <c r="AQ13" s="27">
        <v>997.02499999999952</v>
      </c>
      <c r="AR13" s="17">
        <v>1274.1375</v>
      </c>
      <c r="AS13" s="26">
        <v>602.375</v>
      </c>
      <c r="AT13" s="26">
        <v>20.994626168224293</v>
      </c>
      <c r="AU13" s="26">
        <v>1.9932532375177785</v>
      </c>
      <c r="AV13" s="17">
        <v>50</v>
      </c>
      <c r="AW13" s="17">
        <v>100</v>
      </c>
      <c r="AX13" s="17">
        <v>0.08</v>
      </c>
      <c r="AY13" s="14">
        <v>2</v>
      </c>
      <c r="AZ13" s="17" t="s">
        <v>41</v>
      </c>
      <c r="BA13" s="28"/>
      <c r="BB13" s="26"/>
      <c r="BC13" s="31"/>
      <c r="BD13" s="29"/>
      <c r="BH13" s="30" t="s">
        <v>69</v>
      </c>
      <c r="BI13" t="s">
        <v>69</v>
      </c>
      <c r="BJ13">
        <v>10</v>
      </c>
      <c r="BK13" t="s">
        <v>70</v>
      </c>
      <c r="BL13" t="s">
        <v>40</v>
      </c>
    </row>
    <row r="14" spans="1:64" x14ac:dyDescent="0.25">
      <c r="A14" s="14">
        <v>2005</v>
      </c>
      <c r="B14" s="15">
        <v>2008</v>
      </c>
      <c r="C14" s="16" t="s">
        <v>37</v>
      </c>
      <c r="D14" s="17" t="s">
        <v>38</v>
      </c>
      <c r="E14" s="18">
        <v>1</v>
      </c>
      <c r="F14" s="19" t="s">
        <v>71</v>
      </c>
      <c r="G14" s="20" t="s">
        <v>71</v>
      </c>
      <c r="H14" s="20" t="s">
        <v>72</v>
      </c>
      <c r="I14" s="21">
        <v>4</v>
      </c>
      <c r="J14" s="22">
        <v>983777</v>
      </c>
      <c r="K14" s="17" t="s">
        <v>42</v>
      </c>
      <c r="L14" s="23">
        <v>100</v>
      </c>
      <c r="M14" s="24">
        <v>1</v>
      </c>
      <c r="N14" s="25">
        <v>42.264752791068581</v>
      </c>
      <c r="O14" s="26">
        <v>47.701886101446625</v>
      </c>
      <c r="P14" s="26">
        <f t="shared" si="0"/>
        <v>0.47701886101446628</v>
      </c>
      <c r="Q14" s="25">
        <v>52.298113898553375</v>
      </c>
      <c r="R14" s="25">
        <v>0.52298113898553378</v>
      </c>
      <c r="S14" s="25">
        <v>22.103668553615066</v>
      </c>
      <c r="T14" s="25">
        <v>7.3678895178716886</v>
      </c>
      <c r="U14" s="25">
        <v>9.8582361749123191</v>
      </c>
      <c r="V14" s="25">
        <v>3.286078724970773</v>
      </c>
      <c r="W14" s="26">
        <v>17.698228486854845</v>
      </c>
      <c r="X14" s="26">
        <v>48.024797296939141</v>
      </c>
      <c r="Y14" s="26">
        <v>24.693578110248552</v>
      </c>
      <c r="Z14" s="26">
        <v>1.4792290834647162</v>
      </c>
      <c r="AA14" s="26">
        <v>0.41300000000000003</v>
      </c>
      <c r="AB14" s="26">
        <f t="shared" ref="AB14:AE16" si="4">W14/100*$T14</f>
        <v>1.3039859215319591</v>
      </c>
      <c r="AC14" s="26">
        <f t="shared" si="4"/>
        <v>3.5384140060203051</v>
      </c>
      <c r="AD14" s="26">
        <f t="shared" si="4"/>
        <v>1.8193955531724608</v>
      </c>
      <c r="AE14" s="26">
        <f t="shared" si="4"/>
        <v>0.10898796458590627</v>
      </c>
      <c r="AF14" s="17">
        <v>3.6</v>
      </c>
      <c r="AG14" s="17">
        <v>6.6</v>
      </c>
      <c r="AH14" s="17">
        <f t="shared" si="2"/>
        <v>2.511886431509578E-7</v>
      </c>
      <c r="AI14" s="27">
        <v>7.5955906038967571</v>
      </c>
      <c r="AJ14" s="27">
        <v>98.502311059395282</v>
      </c>
      <c r="AK14" s="27">
        <v>2867.0950861797633</v>
      </c>
      <c r="AL14" s="27">
        <v>53.649867809802409</v>
      </c>
      <c r="AM14" s="27">
        <v>3.0406399094713281</v>
      </c>
      <c r="AN14" s="27">
        <v>25.310623119947106</v>
      </c>
      <c r="AO14" s="27">
        <v>0.62783805877779519</v>
      </c>
      <c r="AP14" s="27">
        <v>13.801861154295944</v>
      </c>
      <c r="AQ14" s="27">
        <v>997.02499999999952</v>
      </c>
      <c r="AR14" s="17">
        <v>1274.1375</v>
      </c>
      <c r="AS14" s="26">
        <v>602.375</v>
      </c>
      <c r="AT14" s="26">
        <v>20.994626168224293</v>
      </c>
      <c r="AU14" s="26">
        <v>1.9932532375177785</v>
      </c>
      <c r="AV14" s="17">
        <v>50</v>
      </c>
      <c r="AW14" s="17">
        <v>100</v>
      </c>
      <c r="AX14" s="17">
        <v>0.08</v>
      </c>
      <c r="AY14" s="14">
        <v>2</v>
      </c>
      <c r="AZ14" s="17" t="s">
        <v>41</v>
      </c>
      <c r="BA14" s="28"/>
      <c r="BB14" s="26"/>
      <c r="BC14" s="31"/>
      <c r="BD14" s="29"/>
      <c r="BH14" s="30" t="s">
        <v>73</v>
      </c>
      <c r="BI14" t="s">
        <v>73</v>
      </c>
      <c r="BJ14">
        <v>10</v>
      </c>
      <c r="BK14" t="s">
        <v>74</v>
      </c>
      <c r="BL14" t="s">
        <v>40</v>
      </c>
    </row>
    <row r="15" spans="1:64" x14ac:dyDescent="0.25">
      <c r="A15" s="14">
        <v>2005</v>
      </c>
      <c r="B15" s="15">
        <v>2008</v>
      </c>
      <c r="C15" s="16" t="s">
        <v>37</v>
      </c>
      <c r="D15" s="17" t="s">
        <v>38</v>
      </c>
      <c r="E15" s="18">
        <v>2</v>
      </c>
      <c r="F15" s="19" t="s">
        <v>71</v>
      </c>
      <c r="G15" s="20" t="s">
        <v>71</v>
      </c>
      <c r="H15" s="20" t="s">
        <v>72</v>
      </c>
      <c r="I15" s="21">
        <v>4</v>
      </c>
      <c r="J15" s="22">
        <v>983777</v>
      </c>
      <c r="K15" s="17" t="s">
        <v>42</v>
      </c>
      <c r="L15" s="23">
        <v>100</v>
      </c>
      <c r="M15" s="24">
        <v>1</v>
      </c>
      <c r="N15" s="25">
        <v>46.251993620414673</v>
      </c>
      <c r="O15" s="26">
        <v>45.454545454545446</v>
      </c>
      <c r="P15" s="26">
        <f t="shared" si="0"/>
        <v>0.45454545454545447</v>
      </c>
      <c r="Q15" s="25">
        <v>54.545454545454554</v>
      </c>
      <c r="R15" s="25">
        <v>0.54545454545454553</v>
      </c>
      <c r="S15" s="25">
        <v>25.228360156589826</v>
      </c>
      <c r="T15" s="25">
        <v>8.4094533855299414</v>
      </c>
      <c r="U15" s="25">
        <v>11.251848629839063</v>
      </c>
      <c r="V15" s="25">
        <v>3.750616209946354</v>
      </c>
      <c r="W15" s="26">
        <v>18.054942626052224</v>
      </c>
      <c r="X15" s="26">
        <v>47.331382781447033</v>
      </c>
      <c r="Y15" s="26">
        <v>24.711528361049403</v>
      </c>
      <c r="Z15" s="26">
        <v>1.5934994923819801</v>
      </c>
      <c r="AA15" s="26">
        <v>0.42433333333333328</v>
      </c>
      <c r="AB15" s="26">
        <f t="shared" si="4"/>
        <v>1.5183219839220372</v>
      </c>
      <c r="AC15" s="26">
        <f t="shared" si="4"/>
        <v>3.9803105717325336</v>
      </c>
      <c r="AD15" s="26">
        <f t="shared" si="4"/>
        <v>2.0781044583744608</v>
      </c>
      <c r="AE15" s="26">
        <f t="shared" si="4"/>
        <v>0.13400459701051884</v>
      </c>
      <c r="AF15" s="17">
        <v>3.7</v>
      </c>
      <c r="AG15" s="17">
        <v>6.53</v>
      </c>
      <c r="AH15" s="17">
        <f t="shared" si="2"/>
        <v>2.9512092266663814E-7</v>
      </c>
      <c r="AI15" s="27">
        <v>8.0345697694491687</v>
      </c>
      <c r="AJ15" s="27">
        <v>119.72007998079849</v>
      </c>
      <c r="AK15" s="27">
        <v>3059.624053198314</v>
      </c>
      <c r="AL15" s="27">
        <v>54.495342784090013</v>
      </c>
      <c r="AM15" s="27">
        <v>3.4748266648866193</v>
      </c>
      <c r="AN15" s="27">
        <v>29.183952802322196</v>
      </c>
      <c r="AO15" s="27">
        <v>0.63028954154126082</v>
      </c>
      <c r="AP15" s="27">
        <v>20.365887719951587</v>
      </c>
      <c r="AQ15" s="27">
        <v>997.02499999999952</v>
      </c>
      <c r="AR15" s="17">
        <v>1274.1375</v>
      </c>
      <c r="AS15" s="26">
        <v>602.375</v>
      </c>
      <c r="AT15" s="26">
        <v>20.994626168224293</v>
      </c>
      <c r="AU15" s="26">
        <v>1.9932532375177785</v>
      </c>
      <c r="AV15" s="17">
        <v>50</v>
      </c>
      <c r="AW15" s="17">
        <v>100</v>
      </c>
      <c r="AX15" s="17">
        <v>0.08</v>
      </c>
      <c r="AY15" s="14">
        <v>2</v>
      </c>
      <c r="AZ15" s="17" t="s">
        <v>41</v>
      </c>
      <c r="BA15" s="28"/>
      <c r="BB15" s="26"/>
      <c r="BC15" s="31"/>
      <c r="BD15" s="29"/>
      <c r="BH15" s="30" t="s">
        <v>75</v>
      </c>
      <c r="BI15" t="s">
        <v>75</v>
      </c>
      <c r="BJ15">
        <v>9</v>
      </c>
      <c r="BK15" t="s">
        <v>76</v>
      </c>
      <c r="BL15" t="s">
        <v>40</v>
      </c>
    </row>
    <row r="16" spans="1:64" x14ac:dyDescent="0.25">
      <c r="A16" s="14">
        <v>2005</v>
      </c>
      <c r="B16" s="15">
        <v>2008</v>
      </c>
      <c r="C16" s="16" t="s">
        <v>37</v>
      </c>
      <c r="D16" s="17" t="s">
        <v>38</v>
      </c>
      <c r="E16" s="18">
        <v>3</v>
      </c>
      <c r="F16" s="19" t="s">
        <v>71</v>
      </c>
      <c r="G16" s="20" t="s">
        <v>71</v>
      </c>
      <c r="H16" s="20" t="s">
        <v>72</v>
      </c>
      <c r="I16" s="21">
        <v>4</v>
      </c>
      <c r="J16" s="22">
        <v>983777</v>
      </c>
      <c r="K16" s="17" t="s">
        <v>42</v>
      </c>
      <c r="L16" s="23">
        <v>94.444444444444443</v>
      </c>
      <c r="M16" s="24">
        <v>0.94444444444444442</v>
      </c>
      <c r="N16" s="25">
        <v>64.593301435406701</v>
      </c>
      <c r="O16" s="26">
        <v>48.086085762739231</v>
      </c>
      <c r="P16" s="26">
        <f t="shared" si="0"/>
        <v>0.48086085762739228</v>
      </c>
      <c r="Q16" s="25">
        <v>51.913914237260769</v>
      </c>
      <c r="R16" s="25">
        <v>0.51913914237260772</v>
      </c>
      <c r="S16" s="25">
        <v>33.532911110192366</v>
      </c>
      <c r="T16" s="25">
        <v>11.177637036730788</v>
      </c>
      <c r="U16" s="25">
        <v>14.955678355145796</v>
      </c>
      <c r="V16" s="25">
        <v>4.9852261183819317</v>
      </c>
      <c r="W16" s="26">
        <v>18.503304009318953</v>
      </c>
      <c r="X16" s="26">
        <v>48.108909857937178</v>
      </c>
      <c r="Y16" s="26">
        <v>23.68660855812594</v>
      </c>
      <c r="Z16" s="26">
        <v>1.358447921302897</v>
      </c>
      <c r="AA16" s="26">
        <v>0.41666666666666669</v>
      </c>
      <c r="AB16" s="26">
        <f t="shared" si="4"/>
        <v>2.0682321619645281</v>
      </c>
      <c r="AC16" s="26">
        <f t="shared" si="4"/>
        <v>5.377439326248215</v>
      </c>
      <c r="AD16" s="26">
        <f t="shared" si="4"/>
        <v>2.6476031309385295</v>
      </c>
      <c r="AE16" s="26">
        <f t="shared" si="4"/>
        <v>0.15184237797625214</v>
      </c>
      <c r="AF16" s="17">
        <v>2.6</v>
      </c>
      <c r="AG16" s="17">
        <v>6.17</v>
      </c>
      <c r="AH16" s="17">
        <f t="shared" si="2"/>
        <v>6.7608297539198085E-7</v>
      </c>
      <c r="AI16" s="27">
        <v>4.0937090948911541</v>
      </c>
      <c r="AJ16" s="27">
        <v>88.891968917636461</v>
      </c>
      <c r="AK16" s="27">
        <v>1952.309361206424</v>
      </c>
      <c r="AL16" s="27">
        <v>46.215051603396205</v>
      </c>
      <c r="AM16" s="27">
        <v>5.7360661960558188</v>
      </c>
      <c r="AN16" s="27">
        <v>19.016253438411049</v>
      </c>
      <c r="AO16" s="27">
        <v>0.49465651563268104</v>
      </c>
      <c r="AP16" s="27">
        <v>34.996339298111167</v>
      </c>
      <c r="AQ16" s="27">
        <v>997.02499999999952</v>
      </c>
      <c r="AR16" s="17">
        <v>1274.1375</v>
      </c>
      <c r="AS16" s="26">
        <v>602.375</v>
      </c>
      <c r="AT16" s="26">
        <v>20.994626168224293</v>
      </c>
      <c r="AU16" s="26">
        <v>1.9932532375177785</v>
      </c>
      <c r="AV16" s="17">
        <v>50</v>
      </c>
      <c r="AW16" s="17">
        <v>100</v>
      </c>
      <c r="AX16" s="17">
        <v>0.08</v>
      </c>
      <c r="AY16" s="14">
        <v>2</v>
      </c>
      <c r="AZ16" s="17" t="s">
        <v>41</v>
      </c>
      <c r="BA16" s="28"/>
      <c r="BB16" s="26"/>
      <c r="BC16" s="31"/>
      <c r="BD16" s="29"/>
      <c r="BH16" s="30" t="s">
        <v>77</v>
      </c>
      <c r="BI16" t="s">
        <v>77</v>
      </c>
      <c r="BJ16">
        <v>9</v>
      </c>
      <c r="BK16" t="s">
        <v>78</v>
      </c>
      <c r="BL16" t="s">
        <v>40</v>
      </c>
    </row>
    <row r="17" spans="1:64" x14ac:dyDescent="0.25">
      <c r="A17" s="14">
        <v>2005</v>
      </c>
      <c r="B17" s="15">
        <v>2008</v>
      </c>
      <c r="C17" s="16" t="s">
        <v>37</v>
      </c>
      <c r="D17" s="17" t="s">
        <v>38</v>
      </c>
      <c r="E17" s="18">
        <v>4</v>
      </c>
      <c r="F17" s="19" t="s">
        <v>71</v>
      </c>
      <c r="G17" s="20" t="s">
        <v>71</v>
      </c>
      <c r="H17" s="20" t="s">
        <v>72</v>
      </c>
      <c r="I17" s="21">
        <v>4</v>
      </c>
      <c r="J17" s="22">
        <v>983777</v>
      </c>
      <c r="K17" s="17" t="s">
        <v>42</v>
      </c>
      <c r="L17" s="23">
        <v>94.444444444444443</v>
      </c>
      <c r="M17" s="24">
        <v>0.94444444444444442</v>
      </c>
      <c r="N17" s="25">
        <v>50.239234449760765</v>
      </c>
      <c r="O17" s="26">
        <v>49.837018418882309</v>
      </c>
      <c r="P17" s="26">
        <f t="shared" si="0"/>
        <v>0.49837018418882306</v>
      </c>
      <c r="Q17" s="25">
        <v>50.162981581117691</v>
      </c>
      <c r="R17" s="25">
        <v>0.50162981581117694</v>
      </c>
      <c r="S17" s="25">
        <v>25.201497923528027</v>
      </c>
      <c r="T17" s="25">
        <v>8.4004993078426757</v>
      </c>
      <c r="U17" s="25">
        <v>11.239868073893501</v>
      </c>
      <c r="V17" s="25">
        <v>3.7466226912978335</v>
      </c>
      <c r="W17" s="26" t="s">
        <v>45</v>
      </c>
      <c r="X17" s="26" t="s">
        <v>45</v>
      </c>
      <c r="Y17" s="26" t="s">
        <v>45</v>
      </c>
      <c r="Z17" s="26" t="s">
        <v>45</v>
      </c>
      <c r="AA17" s="26" t="s">
        <v>45</v>
      </c>
      <c r="AB17" s="26" t="s">
        <v>45</v>
      </c>
      <c r="AC17" s="26" t="s">
        <v>45</v>
      </c>
      <c r="AD17" s="26" t="s">
        <v>45</v>
      </c>
      <c r="AE17" s="26" t="s">
        <v>45</v>
      </c>
      <c r="AF17" s="17">
        <v>3.1</v>
      </c>
      <c r="AG17" s="17">
        <v>6.65</v>
      </c>
      <c r="AH17" s="17">
        <f t="shared" si="2"/>
        <v>2.2387211385683346E-7</v>
      </c>
      <c r="AI17" s="27">
        <v>11.4673418</v>
      </c>
      <c r="AJ17" s="27">
        <v>130.57400000000001</v>
      </c>
      <c r="AK17" s="27">
        <v>3674.85</v>
      </c>
      <c r="AL17" s="27">
        <v>52.952100000000002</v>
      </c>
      <c r="AM17" s="27">
        <v>3.55199</v>
      </c>
      <c r="AN17" s="27">
        <v>30.003</v>
      </c>
      <c r="AO17" s="27">
        <v>0.65816799999999998</v>
      </c>
      <c r="AP17" s="27">
        <v>23.421299999999999</v>
      </c>
      <c r="AQ17" s="27">
        <v>997.02499999999952</v>
      </c>
      <c r="AR17" s="17">
        <v>1274.1375</v>
      </c>
      <c r="AS17" s="26">
        <v>602.375</v>
      </c>
      <c r="AT17" s="26">
        <v>20.994626168224293</v>
      </c>
      <c r="AU17" s="26">
        <v>1.9932532375177785</v>
      </c>
      <c r="AV17" s="17">
        <v>50</v>
      </c>
      <c r="AW17" s="17">
        <v>100</v>
      </c>
      <c r="AX17" s="17">
        <v>0.08</v>
      </c>
      <c r="AY17" s="14">
        <v>2</v>
      </c>
      <c r="AZ17" s="17" t="s">
        <v>41</v>
      </c>
      <c r="BA17" s="28"/>
      <c r="BB17" s="26"/>
      <c r="BC17" s="31"/>
      <c r="BD17" s="29"/>
      <c r="BH17" s="30" t="s">
        <v>79</v>
      </c>
      <c r="BI17" t="s">
        <v>79</v>
      </c>
      <c r="BJ17">
        <v>9</v>
      </c>
      <c r="BK17" t="s">
        <v>80</v>
      </c>
      <c r="BL17" t="s">
        <v>40</v>
      </c>
    </row>
    <row r="18" spans="1:64" x14ac:dyDescent="0.25">
      <c r="A18" s="14">
        <v>2005</v>
      </c>
      <c r="B18" s="15">
        <v>2008</v>
      </c>
      <c r="C18" s="16" t="s">
        <v>37</v>
      </c>
      <c r="D18" s="17" t="s">
        <v>38</v>
      </c>
      <c r="E18" s="18">
        <v>1</v>
      </c>
      <c r="F18" s="19" t="s">
        <v>81</v>
      </c>
      <c r="G18" s="20" t="s">
        <v>82</v>
      </c>
      <c r="H18" s="20" t="s">
        <v>83</v>
      </c>
      <c r="I18" s="21">
        <v>5</v>
      </c>
      <c r="J18" s="22">
        <v>987131</v>
      </c>
      <c r="K18" s="17" t="s">
        <v>54</v>
      </c>
      <c r="L18" s="23">
        <v>100</v>
      </c>
      <c r="M18" s="24">
        <v>1</v>
      </c>
      <c r="N18" s="25">
        <v>51.834130781499205</v>
      </c>
      <c r="O18" s="26">
        <v>48.542029762702775</v>
      </c>
      <c r="P18" s="26">
        <f t="shared" si="0"/>
        <v>0.48542029762702776</v>
      </c>
      <c r="Q18" s="25">
        <v>51.457970237297225</v>
      </c>
      <c r="R18" s="25">
        <v>0.51457970237297224</v>
      </c>
      <c r="S18" s="25">
        <v>26.672791590305579</v>
      </c>
      <c r="T18" s="25">
        <v>8.8909305301018602</v>
      </c>
      <c r="U18" s="25">
        <v>11.896065049276288</v>
      </c>
      <c r="V18" s="25">
        <v>3.9653550164254296</v>
      </c>
      <c r="W18" s="26">
        <v>18.875948972242981</v>
      </c>
      <c r="X18" s="26">
        <v>47.237345125436349</v>
      </c>
      <c r="Y18" s="26">
        <v>23.412830334084106</v>
      </c>
      <c r="Z18" s="26">
        <v>1.9304437176317322</v>
      </c>
      <c r="AA18" s="26">
        <v>0.34766666666666673</v>
      </c>
      <c r="AB18" s="26">
        <f t="shared" ref="AB18:AE20" si="5">W18/100*$T18</f>
        <v>1.6782475100195995</v>
      </c>
      <c r="AC18" s="26">
        <f t="shared" si="5"/>
        <v>4.1998395393670034</v>
      </c>
      <c r="AD18" s="26">
        <f t="shared" si="5"/>
        <v>2.0816184801340332</v>
      </c>
      <c r="AE18" s="26">
        <f t="shared" si="5"/>
        <v>0.17163440985735304</v>
      </c>
      <c r="AF18" s="17">
        <v>3.6</v>
      </c>
      <c r="AG18" s="17">
        <v>6.6</v>
      </c>
      <c r="AH18" s="17">
        <f t="shared" si="2"/>
        <v>2.511886431509578E-7</v>
      </c>
      <c r="AI18" s="27">
        <v>7.5955906038967571</v>
      </c>
      <c r="AJ18" s="27">
        <v>98.502311059395282</v>
      </c>
      <c r="AK18" s="27">
        <v>2867.0950861797633</v>
      </c>
      <c r="AL18" s="27">
        <v>53.649867809802409</v>
      </c>
      <c r="AM18" s="27">
        <v>3.0406399094713281</v>
      </c>
      <c r="AN18" s="27">
        <v>25.310623119947106</v>
      </c>
      <c r="AO18" s="27">
        <v>0.62783805877779519</v>
      </c>
      <c r="AP18" s="27">
        <v>13.801861154295944</v>
      </c>
      <c r="AQ18" s="27">
        <v>997.02499999999952</v>
      </c>
      <c r="AR18" s="17">
        <v>1274.1375</v>
      </c>
      <c r="AS18" s="26">
        <v>602.375</v>
      </c>
      <c r="AT18" s="26">
        <v>20.994626168224293</v>
      </c>
      <c r="AU18" s="26">
        <v>1.9932532375177785</v>
      </c>
      <c r="AV18" s="17">
        <v>50</v>
      </c>
      <c r="AW18" s="17">
        <v>100</v>
      </c>
      <c r="AX18" s="17">
        <v>0.08</v>
      </c>
      <c r="AY18" s="14">
        <v>2</v>
      </c>
      <c r="AZ18" s="17" t="s">
        <v>41</v>
      </c>
      <c r="BA18" s="28"/>
      <c r="BB18" s="26"/>
      <c r="BC18" s="31"/>
      <c r="BD18" s="29"/>
      <c r="BH18" s="30" t="s">
        <v>84</v>
      </c>
      <c r="BI18" t="s">
        <v>84</v>
      </c>
      <c r="BJ18">
        <v>9</v>
      </c>
      <c r="BK18" t="s">
        <v>85</v>
      </c>
      <c r="BL18" t="s">
        <v>40</v>
      </c>
    </row>
    <row r="19" spans="1:64" x14ac:dyDescent="0.25">
      <c r="A19" s="14">
        <v>2005</v>
      </c>
      <c r="B19" s="15">
        <v>2008</v>
      </c>
      <c r="C19" s="16" t="s">
        <v>37</v>
      </c>
      <c r="D19" s="17" t="s">
        <v>38</v>
      </c>
      <c r="E19" s="18">
        <v>2</v>
      </c>
      <c r="F19" s="19" t="s">
        <v>81</v>
      </c>
      <c r="G19" s="20" t="s">
        <v>82</v>
      </c>
      <c r="H19" s="20" t="s">
        <v>83</v>
      </c>
      <c r="I19" s="21">
        <v>5</v>
      </c>
      <c r="J19" s="22">
        <v>987131</v>
      </c>
      <c r="K19" s="17" t="s">
        <v>54</v>
      </c>
      <c r="L19" s="23">
        <v>100</v>
      </c>
      <c r="M19" s="24">
        <v>1</v>
      </c>
      <c r="N19" s="25">
        <v>51.834130781499205</v>
      </c>
      <c r="O19" s="26">
        <v>49.168142620713681</v>
      </c>
      <c r="P19" s="26">
        <f t="shared" si="0"/>
        <v>0.49168142620713678</v>
      </c>
      <c r="Q19" s="25">
        <v>50.831857379286319</v>
      </c>
      <c r="R19" s="25">
        <v>0.50831857379286316</v>
      </c>
      <c r="S19" s="25">
        <v>26.348251432644425</v>
      </c>
      <c r="T19" s="25">
        <v>8.7827504775481415</v>
      </c>
      <c r="U19" s="25">
        <v>11.751320138959414</v>
      </c>
      <c r="V19" s="25">
        <v>3.9171067129864712</v>
      </c>
      <c r="W19" s="26">
        <v>19.343388484116204</v>
      </c>
      <c r="X19" s="26">
        <v>43.314414346790514</v>
      </c>
      <c r="Y19" s="26">
        <v>23.631292843150788</v>
      </c>
      <c r="Z19" s="26">
        <v>3.1314005942046919</v>
      </c>
      <c r="AA19" s="26">
        <v>0.35700000000000004</v>
      </c>
      <c r="AB19" s="26">
        <f t="shared" si="5"/>
        <v>1.6988815444627081</v>
      </c>
      <c r="AC19" s="26">
        <f t="shared" si="5"/>
        <v>3.8041969328899246</v>
      </c>
      <c r="AD19" s="26">
        <f t="shared" si="5"/>
        <v>2.0754774850326259</v>
      </c>
      <c r="AE19" s="26">
        <f t="shared" si="5"/>
        <v>0.27502310064145791</v>
      </c>
      <c r="AF19" s="17">
        <v>3.7</v>
      </c>
      <c r="AG19" s="17">
        <v>6.53</v>
      </c>
      <c r="AH19" s="17">
        <f t="shared" si="2"/>
        <v>2.9512092266663814E-7</v>
      </c>
      <c r="AI19" s="27">
        <v>8.0345697694491687</v>
      </c>
      <c r="AJ19" s="27">
        <v>119.72007998079849</v>
      </c>
      <c r="AK19" s="27">
        <v>3059.624053198314</v>
      </c>
      <c r="AL19" s="27">
        <v>54.495342784090013</v>
      </c>
      <c r="AM19" s="27">
        <v>3.4748266648866193</v>
      </c>
      <c r="AN19" s="27">
        <v>29.183952802322196</v>
      </c>
      <c r="AO19" s="27">
        <v>0.63028954154126082</v>
      </c>
      <c r="AP19" s="27">
        <v>20.365887719951587</v>
      </c>
      <c r="AQ19" s="27">
        <v>997.02499999999952</v>
      </c>
      <c r="AR19" s="17">
        <v>1274.1375</v>
      </c>
      <c r="AS19" s="26">
        <v>602.375</v>
      </c>
      <c r="AT19" s="26">
        <v>20.994626168224293</v>
      </c>
      <c r="AU19" s="26">
        <v>1.9932532375177785</v>
      </c>
      <c r="AV19" s="17">
        <v>50</v>
      </c>
      <c r="AW19" s="17">
        <v>100</v>
      </c>
      <c r="AX19" s="17">
        <v>0.08</v>
      </c>
      <c r="AY19" s="14">
        <v>2</v>
      </c>
      <c r="AZ19" s="17" t="s">
        <v>41</v>
      </c>
      <c r="BA19" s="28"/>
      <c r="BB19" s="26"/>
      <c r="BC19" s="31"/>
      <c r="BD19" s="29"/>
      <c r="BH19" s="30" t="s">
        <v>86</v>
      </c>
      <c r="BI19" t="s">
        <v>86</v>
      </c>
      <c r="BJ19" t="s">
        <v>43</v>
      </c>
      <c r="BK19" t="s">
        <v>87</v>
      </c>
      <c r="BL19" t="s">
        <v>42</v>
      </c>
    </row>
    <row r="20" spans="1:64" x14ac:dyDescent="0.25">
      <c r="A20" s="14">
        <v>2005</v>
      </c>
      <c r="B20" s="15">
        <v>2008</v>
      </c>
      <c r="C20" s="16" t="s">
        <v>37</v>
      </c>
      <c r="D20" s="17" t="s">
        <v>38</v>
      </c>
      <c r="E20" s="32">
        <v>3</v>
      </c>
      <c r="F20" s="33" t="s">
        <v>81</v>
      </c>
      <c r="G20" s="20" t="s">
        <v>82</v>
      </c>
      <c r="H20" s="20" t="s">
        <v>83</v>
      </c>
      <c r="I20" s="21">
        <v>5</v>
      </c>
      <c r="J20" s="22">
        <v>987131</v>
      </c>
      <c r="K20" s="17" t="s">
        <v>54</v>
      </c>
      <c r="L20" s="23">
        <v>94.444444444444443</v>
      </c>
      <c r="M20" s="24">
        <v>0.94444444444444442</v>
      </c>
      <c r="N20" s="36">
        <v>58.21371610845295</v>
      </c>
      <c r="O20" s="37">
        <f>AVERAGE(O18:O19,O21)</f>
        <v>49.152955417623183</v>
      </c>
      <c r="P20" s="37">
        <f t="shared" si="0"/>
        <v>0.49152955417623184</v>
      </c>
      <c r="Q20" s="38">
        <f>100-O20</f>
        <v>50.847044582376817</v>
      </c>
      <c r="R20" s="38">
        <f>Q20/100</f>
        <v>0.50847044582376821</v>
      </c>
      <c r="S20" s="38">
        <f>N20*R20</f>
        <v>29.599954182723348</v>
      </c>
      <c r="T20" s="38">
        <f>S20/3</f>
        <v>9.8666513942411154</v>
      </c>
      <c r="U20" s="38">
        <f>S20/2.24</f>
        <v>13.21426526014435</v>
      </c>
      <c r="V20" s="38">
        <f>U20/3</f>
        <v>4.4047550867147836</v>
      </c>
      <c r="W20" s="26">
        <v>19.289662932341869</v>
      </c>
      <c r="X20" s="26">
        <v>45.730366017548349</v>
      </c>
      <c r="Y20" s="26">
        <v>23.848965602580748</v>
      </c>
      <c r="Z20" s="26">
        <v>1.852874988848825</v>
      </c>
      <c r="AA20" s="26">
        <v>0.34866666666666662</v>
      </c>
      <c r="AB20" s="26">
        <f t="shared" si="5"/>
        <v>1.9032437966583207</v>
      </c>
      <c r="AC20" s="26">
        <f t="shared" si="5"/>
        <v>4.5120557962619987</v>
      </c>
      <c r="AD20" s="26">
        <f t="shared" si="5"/>
        <v>2.3530942971391173</v>
      </c>
      <c r="AE20" s="26">
        <f t="shared" si="5"/>
        <v>0.18281671592079748</v>
      </c>
      <c r="AF20" s="17">
        <v>2.6</v>
      </c>
      <c r="AG20" s="17">
        <v>6.17</v>
      </c>
      <c r="AH20" s="17">
        <f t="shared" si="2"/>
        <v>6.7608297539198085E-7</v>
      </c>
      <c r="AI20" s="27">
        <v>4.0937090948911541</v>
      </c>
      <c r="AJ20" s="27">
        <v>88.891968917636461</v>
      </c>
      <c r="AK20" s="27">
        <v>1952.309361206424</v>
      </c>
      <c r="AL20" s="27">
        <v>46.215051603396205</v>
      </c>
      <c r="AM20" s="27">
        <v>5.7360661960558188</v>
      </c>
      <c r="AN20" s="27">
        <v>19.016253438411049</v>
      </c>
      <c r="AO20" s="27">
        <v>0.49465651563268104</v>
      </c>
      <c r="AP20" s="27">
        <v>34.996339298111167</v>
      </c>
      <c r="AQ20" s="27">
        <v>997.02499999999952</v>
      </c>
      <c r="AR20" s="17">
        <v>1274.1375</v>
      </c>
      <c r="AS20" s="26">
        <v>602.375</v>
      </c>
      <c r="AT20" s="26">
        <v>20.994626168224293</v>
      </c>
      <c r="AU20" s="26">
        <v>1.9932532375177785</v>
      </c>
      <c r="AV20" s="17">
        <v>50</v>
      </c>
      <c r="AW20" s="17">
        <v>100</v>
      </c>
      <c r="AX20" s="17">
        <v>0.08</v>
      </c>
      <c r="AY20" s="14">
        <v>2</v>
      </c>
      <c r="AZ20" s="17" t="s">
        <v>41</v>
      </c>
      <c r="BA20" s="28"/>
      <c r="BB20" s="26"/>
      <c r="BC20" s="39" t="s">
        <v>88</v>
      </c>
      <c r="BD20" s="29"/>
      <c r="BH20" s="30" t="s">
        <v>89</v>
      </c>
      <c r="BI20" t="s">
        <v>89</v>
      </c>
      <c r="BJ20">
        <v>9</v>
      </c>
      <c r="BK20" t="s">
        <v>90</v>
      </c>
      <c r="BL20" t="s">
        <v>40</v>
      </c>
    </row>
    <row r="21" spans="1:64" x14ac:dyDescent="0.25">
      <c r="A21" s="14">
        <v>2005</v>
      </c>
      <c r="B21" s="15">
        <v>2008</v>
      </c>
      <c r="C21" s="16" t="s">
        <v>37</v>
      </c>
      <c r="D21" s="17" t="s">
        <v>38</v>
      </c>
      <c r="E21" s="18">
        <v>4</v>
      </c>
      <c r="F21" s="19" t="s">
        <v>81</v>
      </c>
      <c r="G21" s="20" t="s">
        <v>82</v>
      </c>
      <c r="H21" s="20" t="s">
        <v>83</v>
      </c>
      <c r="I21" s="21">
        <v>5</v>
      </c>
      <c r="J21" s="22">
        <v>987131</v>
      </c>
      <c r="K21" s="17" t="s">
        <v>54</v>
      </c>
      <c r="L21" s="23">
        <v>88.888888888888886</v>
      </c>
      <c r="M21" s="24">
        <v>0.88888888888888884</v>
      </c>
      <c r="N21" s="25">
        <v>49.441786283891545</v>
      </c>
      <c r="O21" s="26">
        <v>49.748693869453078</v>
      </c>
      <c r="P21" s="26">
        <f t="shared" si="0"/>
        <v>0.49748693869453076</v>
      </c>
      <c r="Q21" s="25">
        <v>50.251306130546922</v>
      </c>
      <c r="R21" s="25">
        <v>0.50251306130546924</v>
      </c>
      <c r="S21" s="25">
        <v>24.845143381929102</v>
      </c>
      <c r="T21" s="25">
        <v>8.281714460643034</v>
      </c>
      <c r="U21" s="25">
        <v>11.08093394834038</v>
      </c>
      <c r="V21" s="25">
        <v>3.6936446494467932</v>
      </c>
      <c r="W21" s="26" t="s">
        <v>45</v>
      </c>
      <c r="X21" s="26" t="s">
        <v>45</v>
      </c>
      <c r="Y21" s="26" t="s">
        <v>45</v>
      </c>
      <c r="Z21" s="26" t="s">
        <v>45</v>
      </c>
      <c r="AA21" s="26" t="s">
        <v>45</v>
      </c>
      <c r="AB21" s="26" t="s">
        <v>45</v>
      </c>
      <c r="AC21" s="26" t="s">
        <v>45</v>
      </c>
      <c r="AD21" s="26" t="s">
        <v>45</v>
      </c>
      <c r="AE21" s="26" t="s">
        <v>45</v>
      </c>
      <c r="AF21" s="17">
        <v>3.1</v>
      </c>
      <c r="AG21" s="17">
        <v>6.65</v>
      </c>
      <c r="AH21" s="17">
        <f t="shared" si="2"/>
        <v>2.2387211385683346E-7</v>
      </c>
      <c r="AI21" s="27">
        <v>11.4673418</v>
      </c>
      <c r="AJ21" s="27">
        <v>130.57400000000001</v>
      </c>
      <c r="AK21" s="27">
        <v>3674.85</v>
      </c>
      <c r="AL21" s="27">
        <v>52.952100000000002</v>
      </c>
      <c r="AM21" s="27">
        <v>3.55199</v>
      </c>
      <c r="AN21" s="27">
        <v>30.003</v>
      </c>
      <c r="AO21" s="27">
        <v>0.65816799999999998</v>
      </c>
      <c r="AP21" s="27">
        <v>23.421299999999999</v>
      </c>
      <c r="AQ21" s="27">
        <v>997.02499999999952</v>
      </c>
      <c r="AR21" s="17">
        <v>1274.1375</v>
      </c>
      <c r="AS21" s="26">
        <v>602.375</v>
      </c>
      <c r="AT21" s="26">
        <v>20.994626168224293</v>
      </c>
      <c r="AU21" s="26">
        <v>1.9932532375177785</v>
      </c>
      <c r="AV21" s="17">
        <v>50</v>
      </c>
      <c r="AW21" s="17">
        <v>100</v>
      </c>
      <c r="AX21" s="17">
        <v>0.08</v>
      </c>
      <c r="AY21" s="14">
        <v>2</v>
      </c>
      <c r="AZ21" s="17" t="s">
        <v>41</v>
      </c>
      <c r="BA21" s="28"/>
      <c r="BB21" s="26"/>
      <c r="BC21" s="31"/>
      <c r="BD21" s="29"/>
      <c r="BH21" s="30" t="s">
        <v>91</v>
      </c>
      <c r="BI21" t="s">
        <v>91</v>
      </c>
      <c r="BJ21">
        <v>9</v>
      </c>
      <c r="BK21" t="s">
        <v>92</v>
      </c>
      <c r="BL21" t="s">
        <v>40</v>
      </c>
    </row>
    <row r="22" spans="1:64" x14ac:dyDescent="0.25">
      <c r="A22" s="14">
        <v>2005</v>
      </c>
      <c r="B22" s="15">
        <v>2008</v>
      </c>
      <c r="C22" s="16" t="s">
        <v>37</v>
      </c>
      <c r="D22" s="17" t="s">
        <v>38</v>
      </c>
      <c r="E22" s="18">
        <v>1</v>
      </c>
      <c r="F22" s="19" t="s">
        <v>93</v>
      </c>
      <c r="G22" s="20" t="s">
        <v>94</v>
      </c>
      <c r="H22" s="20" t="s">
        <v>95</v>
      </c>
      <c r="I22" s="21" t="s">
        <v>43</v>
      </c>
      <c r="J22" s="22">
        <v>988234</v>
      </c>
      <c r="K22" s="17" t="s">
        <v>42</v>
      </c>
      <c r="L22" s="23">
        <v>94.444444444444443</v>
      </c>
      <c r="M22" s="24">
        <v>0.94444444444444442</v>
      </c>
      <c r="N22" s="25">
        <v>77.35247208931419</v>
      </c>
      <c r="O22" s="26">
        <v>45.405158639580002</v>
      </c>
      <c r="P22" s="26">
        <f t="shared" si="0"/>
        <v>0.45405158639580001</v>
      </c>
      <c r="Q22" s="25">
        <v>54.594841360419998</v>
      </c>
      <c r="R22" s="25">
        <v>0.54594841360419999</v>
      </c>
      <c r="S22" s="25">
        <v>42.230459425524238</v>
      </c>
      <c r="T22" s="25">
        <v>14.076819808508079</v>
      </c>
      <c r="U22" s="25">
        <v>18.83478490378381</v>
      </c>
      <c r="V22" s="25">
        <v>6.2782616345946032</v>
      </c>
      <c r="W22" s="26">
        <v>19.393451248543556</v>
      </c>
      <c r="X22" s="26">
        <v>45.542152658230947</v>
      </c>
      <c r="Y22" s="26">
        <v>24.059701976064702</v>
      </c>
      <c r="Z22" s="26">
        <v>1.6348949856059676</v>
      </c>
      <c r="AA22" s="26">
        <v>0.41699999999999998</v>
      </c>
      <c r="AB22" s="26">
        <f t="shared" ref="AB22:AE24" si="6">W22/100*$T22</f>
        <v>2.7299811869083364</v>
      </c>
      <c r="AC22" s="26">
        <f t="shared" si="6"/>
        <v>6.4108867666148424</v>
      </c>
      <c r="AD22" s="26">
        <f t="shared" si="6"/>
        <v>3.3868408936346857</v>
      </c>
      <c r="AE22" s="26">
        <f t="shared" si="6"/>
        <v>0.23014122118208616</v>
      </c>
      <c r="AF22" s="17">
        <v>3.6</v>
      </c>
      <c r="AG22" s="17">
        <v>6.6</v>
      </c>
      <c r="AH22" s="17">
        <f t="shared" si="2"/>
        <v>2.511886431509578E-7</v>
      </c>
      <c r="AI22" s="27">
        <v>7.5955906038967571</v>
      </c>
      <c r="AJ22" s="27">
        <v>98.502311059395282</v>
      </c>
      <c r="AK22" s="27">
        <v>2867.0950861797633</v>
      </c>
      <c r="AL22" s="27">
        <v>53.649867809802409</v>
      </c>
      <c r="AM22" s="27">
        <v>3.0406399094713281</v>
      </c>
      <c r="AN22" s="27">
        <v>25.310623119947106</v>
      </c>
      <c r="AO22" s="27">
        <v>0.62783805877779519</v>
      </c>
      <c r="AP22" s="27">
        <v>13.801861154295944</v>
      </c>
      <c r="AQ22" s="27">
        <v>997.02499999999952</v>
      </c>
      <c r="AR22" s="17">
        <v>1274.1375</v>
      </c>
      <c r="AS22" s="26">
        <v>602.375</v>
      </c>
      <c r="AT22" s="26">
        <v>20.994626168224293</v>
      </c>
      <c r="AU22" s="26">
        <v>1.9932532375177785</v>
      </c>
      <c r="AV22" s="17">
        <v>50</v>
      </c>
      <c r="AW22" s="17">
        <v>100</v>
      </c>
      <c r="AX22" s="17">
        <v>0.08</v>
      </c>
      <c r="AY22" s="14">
        <v>2</v>
      </c>
      <c r="AZ22" s="17" t="s">
        <v>41</v>
      </c>
      <c r="BA22" s="28"/>
      <c r="BB22" s="26"/>
      <c r="BC22" s="31"/>
      <c r="BD22" s="29"/>
      <c r="BH22" s="30" t="s">
        <v>61</v>
      </c>
      <c r="BI22" t="s">
        <v>61</v>
      </c>
      <c r="BJ22">
        <v>4</v>
      </c>
      <c r="BK22">
        <v>983249</v>
      </c>
      <c r="BL22" t="s">
        <v>42</v>
      </c>
    </row>
    <row r="23" spans="1:64" x14ac:dyDescent="0.25">
      <c r="A23" s="14">
        <v>2005</v>
      </c>
      <c r="B23" s="15">
        <v>2008</v>
      </c>
      <c r="C23" s="16" t="s">
        <v>37</v>
      </c>
      <c r="D23" s="17" t="s">
        <v>38</v>
      </c>
      <c r="E23" s="18">
        <v>2</v>
      </c>
      <c r="F23" s="19" t="s">
        <v>93</v>
      </c>
      <c r="G23" s="20" t="s">
        <v>94</v>
      </c>
      <c r="H23" s="20" t="s">
        <v>95</v>
      </c>
      <c r="I23" s="21" t="s">
        <v>43</v>
      </c>
      <c r="J23" s="22">
        <v>988234</v>
      </c>
      <c r="K23" s="17" t="s">
        <v>42</v>
      </c>
      <c r="L23" s="23">
        <v>100</v>
      </c>
      <c r="M23" s="24">
        <v>1</v>
      </c>
      <c r="N23" s="25">
        <v>79.744816586921843</v>
      </c>
      <c r="O23" s="26">
        <v>45.824441101353955</v>
      </c>
      <c r="P23" s="26">
        <f t="shared" si="0"/>
        <v>0.45824441101353952</v>
      </c>
      <c r="Q23" s="25">
        <v>54.175558898646045</v>
      </c>
      <c r="R23" s="25">
        <v>0.54175558898646048</v>
      </c>
      <c r="S23" s="25">
        <v>43.202200078665108</v>
      </c>
      <c r="T23" s="25">
        <v>14.400733359555035</v>
      </c>
      <c r="U23" s="25">
        <v>19.26818123508464</v>
      </c>
      <c r="V23" s="25">
        <v>6.4227270783615458</v>
      </c>
      <c r="W23" s="26">
        <v>19.445064268268283</v>
      </c>
      <c r="X23" s="26">
        <v>44.984268048980397</v>
      </c>
      <c r="Y23" s="26">
        <v>25.247007804297709</v>
      </c>
      <c r="Z23" s="26">
        <v>1.3254065937680792</v>
      </c>
      <c r="AA23" s="26">
        <v>0.41666666666666669</v>
      </c>
      <c r="AB23" s="26">
        <f t="shared" si="6"/>
        <v>2.8002318568674269</v>
      </c>
      <c r="AC23" s="26">
        <f t="shared" si="6"/>
        <v>6.4780644954811768</v>
      </c>
      <c r="AD23" s="26">
        <f t="shared" si="6"/>
        <v>3.6357542751629639</v>
      </c>
      <c r="AE23" s="26">
        <f t="shared" si="6"/>
        <v>0.19086826949850189</v>
      </c>
      <c r="AF23" s="17">
        <v>3.7</v>
      </c>
      <c r="AG23" s="17">
        <v>6.53</v>
      </c>
      <c r="AH23" s="17">
        <f t="shared" si="2"/>
        <v>2.9512092266663814E-7</v>
      </c>
      <c r="AI23" s="27">
        <v>8.0345697694491687</v>
      </c>
      <c r="AJ23" s="27">
        <v>119.72007998079849</v>
      </c>
      <c r="AK23" s="27">
        <v>3059.624053198314</v>
      </c>
      <c r="AL23" s="27">
        <v>54.495342784090013</v>
      </c>
      <c r="AM23" s="27">
        <v>3.4748266648866193</v>
      </c>
      <c r="AN23" s="27">
        <v>29.183952802322196</v>
      </c>
      <c r="AO23" s="27">
        <v>0.63028954154126082</v>
      </c>
      <c r="AP23" s="27">
        <v>20.365887719951587</v>
      </c>
      <c r="AQ23" s="27">
        <v>997.02499999999952</v>
      </c>
      <c r="AR23" s="17">
        <v>1274.1375</v>
      </c>
      <c r="AS23" s="26">
        <v>602.375</v>
      </c>
      <c r="AT23" s="26">
        <v>20.994626168224293</v>
      </c>
      <c r="AU23" s="26">
        <v>1.9932532375177785</v>
      </c>
      <c r="AV23" s="17">
        <v>50</v>
      </c>
      <c r="AW23" s="17">
        <v>100</v>
      </c>
      <c r="AX23" s="17">
        <v>0.08</v>
      </c>
      <c r="AY23" s="14">
        <v>2</v>
      </c>
      <c r="AZ23" s="17" t="s">
        <v>41</v>
      </c>
      <c r="BA23" s="28"/>
      <c r="BB23" s="26"/>
      <c r="BC23" s="31"/>
      <c r="BD23" s="29"/>
      <c r="BH23" s="30" t="s">
        <v>71</v>
      </c>
      <c r="BI23" t="s">
        <v>71</v>
      </c>
      <c r="BJ23">
        <v>4</v>
      </c>
      <c r="BK23">
        <v>983777</v>
      </c>
      <c r="BL23" t="s">
        <v>42</v>
      </c>
    </row>
    <row r="24" spans="1:64" x14ac:dyDescent="0.25">
      <c r="A24" s="14">
        <v>2005</v>
      </c>
      <c r="B24" s="15">
        <v>2008</v>
      </c>
      <c r="C24" s="16" t="s">
        <v>37</v>
      </c>
      <c r="D24" s="17" t="s">
        <v>38</v>
      </c>
      <c r="E24" s="18">
        <v>3</v>
      </c>
      <c r="F24" s="19" t="s">
        <v>93</v>
      </c>
      <c r="G24" s="20" t="s">
        <v>94</v>
      </c>
      <c r="H24" s="20" t="s">
        <v>95</v>
      </c>
      <c r="I24" s="21" t="s">
        <v>43</v>
      </c>
      <c r="J24" s="22">
        <v>988234</v>
      </c>
      <c r="K24" s="17" t="s">
        <v>42</v>
      </c>
      <c r="L24" s="23">
        <v>83.333333333333343</v>
      </c>
      <c r="M24" s="24">
        <v>0.83333333333333348</v>
      </c>
      <c r="N24" s="25">
        <v>84.529505582137162</v>
      </c>
      <c r="O24" s="26">
        <v>45.986527067608151</v>
      </c>
      <c r="P24" s="26">
        <f t="shared" si="0"/>
        <v>0.45986527067608152</v>
      </c>
      <c r="Q24" s="25">
        <v>54.013472932391849</v>
      </c>
      <c r="R24" s="25">
        <v>0.54013472932391848</v>
      </c>
      <c r="S24" s="25">
        <v>45.657321617492315</v>
      </c>
      <c r="T24" s="25">
        <v>15.219107205830772</v>
      </c>
      <c r="U24" s="25">
        <v>20.363165441401573</v>
      </c>
      <c r="V24" s="25">
        <v>6.7877218138005242</v>
      </c>
      <c r="W24" s="26">
        <v>20.380506819134609</v>
      </c>
      <c r="X24" s="26">
        <v>42.830168315330354</v>
      </c>
      <c r="Y24" s="26">
        <v>24.108367599967892</v>
      </c>
      <c r="Z24" s="26">
        <v>2.1005503474235354</v>
      </c>
      <c r="AA24" s="26">
        <v>0.3833333333333333</v>
      </c>
      <c r="AB24" s="26">
        <f t="shared" si="6"/>
        <v>3.1017311818957469</v>
      </c>
      <c r="AC24" s="26">
        <f t="shared" si="6"/>
        <v>6.5183692323478901</v>
      </c>
      <c r="AD24" s="26">
        <f t="shared" si="6"/>
        <v>3.6690783106148848</v>
      </c>
      <c r="AE24" s="26">
        <f t="shared" si="6"/>
        <v>0.31968500928683857</v>
      </c>
      <c r="AF24" s="17">
        <v>2.6</v>
      </c>
      <c r="AG24" s="17">
        <v>6.17</v>
      </c>
      <c r="AH24" s="17">
        <f t="shared" si="2"/>
        <v>6.7608297539198085E-7</v>
      </c>
      <c r="AI24" s="27">
        <v>4.0937090948911541</v>
      </c>
      <c r="AJ24" s="27">
        <v>88.891968917636461</v>
      </c>
      <c r="AK24" s="27">
        <v>1952.309361206424</v>
      </c>
      <c r="AL24" s="27">
        <v>46.215051603396205</v>
      </c>
      <c r="AM24" s="27">
        <v>5.7360661960558188</v>
      </c>
      <c r="AN24" s="27">
        <v>19.016253438411049</v>
      </c>
      <c r="AO24" s="27">
        <v>0.49465651563268104</v>
      </c>
      <c r="AP24" s="27">
        <v>34.996339298111167</v>
      </c>
      <c r="AQ24" s="27">
        <v>997.02499999999952</v>
      </c>
      <c r="AR24" s="17">
        <v>1274.1375</v>
      </c>
      <c r="AS24" s="26">
        <v>602.375</v>
      </c>
      <c r="AT24" s="26">
        <v>20.994626168224293</v>
      </c>
      <c r="AU24" s="26">
        <v>1.9932532375177785</v>
      </c>
      <c r="AV24" s="17">
        <v>50</v>
      </c>
      <c r="AW24" s="17">
        <v>100</v>
      </c>
      <c r="AX24" s="17">
        <v>0.08</v>
      </c>
      <c r="AY24" s="14">
        <v>2</v>
      </c>
      <c r="AZ24" s="17" t="s">
        <v>41</v>
      </c>
      <c r="BA24" s="28"/>
      <c r="BB24" s="26"/>
      <c r="BC24" s="31"/>
      <c r="BD24" s="29"/>
      <c r="BH24" s="30" t="s">
        <v>96</v>
      </c>
      <c r="BI24" t="s">
        <v>97</v>
      </c>
      <c r="BJ24">
        <v>5</v>
      </c>
      <c r="BK24">
        <v>98701</v>
      </c>
      <c r="BL24" t="s">
        <v>54</v>
      </c>
    </row>
    <row r="25" spans="1:64" x14ac:dyDescent="0.25">
      <c r="A25" s="14">
        <v>2005</v>
      </c>
      <c r="B25" s="15">
        <v>2008</v>
      </c>
      <c r="C25" s="16" t="s">
        <v>37</v>
      </c>
      <c r="D25" s="17" t="s">
        <v>38</v>
      </c>
      <c r="E25" s="18">
        <v>4</v>
      </c>
      <c r="F25" s="19" t="s">
        <v>93</v>
      </c>
      <c r="G25" s="20" t="s">
        <v>94</v>
      </c>
      <c r="H25" s="20" t="s">
        <v>95</v>
      </c>
      <c r="I25" s="21" t="s">
        <v>43</v>
      </c>
      <c r="J25" s="22">
        <v>988234</v>
      </c>
      <c r="K25" s="17" t="s">
        <v>42</v>
      </c>
      <c r="L25" s="23">
        <v>100</v>
      </c>
      <c r="M25" s="24">
        <v>1</v>
      </c>
      <c r="N25" s="25">
        <v>59.808612440191389</v>
      </c>
      <c r="O25" s="26">
        <v>46.50269983457661</v>
      </c>
      <c r="P25" s="26">
        <f t="shared" si="0"/>
        <v>0.46502699834576611</v>
      </c>
      <c r="Q25" s="25">
        <v>53.49730016542339</v>
      </c>
      <c r="R25" s="25">
        <v>0.53497300165423389</v>
      </c>
      <c r="S25" s="25">
        <v>31.995992921903941</v>
      </c>
      <c r="T25" s="25">
        <v>10.665330973967981</v>
      </c>
      <c r="U25" s="25">
        <v>14.270212843169158</v>
      </c>
      <c r="V25" s="25">
        <v>4.7567376143897198</v>
      </c>
      <c r="W25" s="26" t="s">
        <v>45</v>
      </c>
      <c r="X25" s="26" t="s">
        <v>45</v>
      </c>
      <c r="Y25" s="26" t="s">
        <v>45</v>
      </c>
      <c r="Z25" s="26" t="s">
        <v>45</v>
      </c>
      <c r="AA25" s="26" t="s">
        <v>45</v>
      </c>
      <c r="AB25" s="26" t="s">
        <v>45</v>
      </c>
      <c r="AC25" s="26" t="s">
        <v>45</v>
      </c>
      <c r="AD25" s="26" t="s">
        <v>45</v>
      </c>
      <c r="AE25" s="26" t="s">
        <v>45</v>
      </c>
      <c r="AF25" s="17">
        <v>3.1</v>
      </c>
      <c r="AG25" s="17">
        <v>6.65</v>
      </c>
      <c r="AH25" s="17">
        <f t="shared" si="2"/>
        <v>2.2387211385683346E-7</v>
      </c>
      <c r="AI25" s="27">
        <v>11.4673418</v>
      </c>
      <c r="AJ25" s="27">
        <v>130.57400000000001</v>
      </c>
      <c r="AK25" s="27">
        <v>3674.85</v>
      </c>
      <c r="AL25" s="27">
        <v>52.952100000000002</v>
      </c>
      <c r="AM25" s="27">
        <v>3.55199</v>
      </c>
      <c r="AN25" s="27">
        <v>30.003</v>
      </c>
      <c r="AO25" s="27">
        <v>0.65816799999999998</v>
      </c>
      <c r="AP25" s="27">
        <v>23.421299999999999</v>
      </c>
      <c r="AQ25" s="27">
        <v>997.02499999999952</v>
      </c>
      <c r="AR25" s="17">
        <v>1274.1375</v>
      </c>
      <c r="AS25" s="26">
        <v>602.375</v>
      </c>
      <c r="AT25" s="26">
        <v>20.994626168224293</v>
      </c>
      <c r="AU25" s="26">
        <v>1.9932532375177785</v>
      </c>
      <c r="AV25" s="17">
        <v>50</v>
      </c>
      <c r="AW25" s="17">
        <v>100</v>
      </c>
      <c r="AX25" s="17">
        <v>0.08</v>
      </c>
      <c r="AY25" s="14">
        <v>2</v>
      </c>
      <c r="AZ25" s="17" t="s">
        <v>41</v>
      </c>
      <c r="BA25" s="28"/>
      <c r="BB25" s="26"/>
      <c r="BC25" s="31"/>
      <c r="BD25" s="29"/>
      <c r="BH25" s="30" t="s">
        <v>98</v>
      </c>
      <c r="BI25" t="s">
        <v>99</v>
      </c>
      <c r="BJ25">
        <v>5</v>
      </c>
      <c r="BK25">
        <v>987023</v>
      </c>
      <c r="BL25" t="s">
        <v>54</v>
      </c>
    </row>
    <row r="26" spans="1:64" x14ac:dyDescent="0.25">
      <c r="A26" s="14">
        <v>2005</v>
      </c>
      <c r="B26" s="15">
        <v>2008</v>
      </c>
      <c r="C26" s="16" t="s">
        <v>37</v>
      </c>
      <c r="D26" s="17" t="s">
        <v>38</v>
      </c>
      <c r="E26" s="18">
        <v>1</v>
      </c>
      <c r="F26" s="19" t="s">
        <v>100</v>
      </c>
      <c r="G26" s="20" t="s">
        <v>101</v>
      </c>
      <c r="H26" s="20">
        <v>99113</v>
      </c>
      <c r="I26" s="21" t="s">
        <v>52</v>
      </c>
      <c r="J26" s="22">
        <v>99113012</v>
      </c>
      <c r="K26" s="17" t="s">
        <v>42</v>
      </c>
      <c r="L26" s="23">
        <v>100</v>
      </c>
      <c r="M26" s="24">
        <v>1</v>
      </c>
      <c r="N26" s="25">
        <v>57.41626794258373</v>
      </c>
      <c r="O26" s="26">
        <v>45.03985077157877</v>
      </c>
      <c r="P26" s="26">
        <f t="shared" si="0"/>
        <v>0.45039850771578771</v>
      </c>
      <c r="Q26" s="25">
        <v>54.96014922842123</v>
      </c>
      <c r="R26" s="25">
        <v>0.54960149228421229</v>
      </c>
      <c r="S26" s="25">
        <v>31.556066542634198</v>
      </c>
      <c r="T26" s="25">
        <v>10.518688847544732</v>
      </c>
      <c r="U26" s="25">
        <v>14.074005678014853</v>
      </c>
      <c r="V26" s="25">
        <v>4.6913352260049503</v>
      </c>
      <c r="W26" s="26">
        <v>17.772144732429652</v>
      </c>
      <c r="X26" s="26">
        <v>45.420140743961497</v>
      </c>
      <c r="Y26" s="26">
        <v>25.319359243925177</v>
      </c>
      <c r="Z26" s="26">
        <v>2.2642596023517712</v>
      </c>
      <c r="AA26" s="26">
        <v>0.38066666666666671</v>
      </c>
      <c r="AB26" s="26">
        <f t="shared" ref="AB26:AE28" si="7">W26/100*$T26</f>
        <v>1.8693966059395863</v>
      </c>
      <c r="AC26" s="26">
        <f t="shared" si="7"/>
        <v>4.7776032789741985</v>
      </c>
      <c r="AD26" s="26">
        <f t="shared" si="7"/>
        <v>2.6632646170605438</v>
      </c>
      <c r="AE26" s="26">
        <f t="shared" si="7"/>
        <v>0.23817042227203647</v>
      </c>
      <c r="AF26" s="17">
        <v>3.6</v>
      </c>
      <c r="AG26" s="17">
        <v>6.6</v>
      </c>
      <c r="AH26" s="17">
        <f t="shared" si="2"/>
        <v>2.511886431509578E-7</v>
      </c>
      <c r="AI26" s="27">
        <v>7.5955906038967571</v>
      </c>
      <c r="AJ26" s="27">
        <v>98.502311059395282</v>
      </c>
      <c r="AK26" s="27">
        <v>2867.0950861797633</v>
      </c>
      <c r="AL26" s="27">
        <v>53.649867809802409</v>
      </c>
      <c r="AM26" s="27">
        <v>3.0406399094713281</v>
      </c>
      <c r="AN26" s="27">
        <v>25.310623119947106</v>
      </c>
      <c r="AO26" s="27">
        <v>0.62783805877779519</v>
      </c>
      <c r="AP26" s="27">
        <v>13.801861154295944</v>
      </c>
      <c r="AQ26" s="27">
        <v>997.02499999999952</v>
      </c>
      <c r="AR26" s="17">
        <v>1274.1375</v>
      </c>
      <c r="AS26" s="26">
        <v>602.375</v>
      </c>
      <c r="AT26" s="26">
        <v>20.994626168224293</v>
      </c>
      <c r="AU26" s="26">
        <v>1.9932532375177785</v>
      </c>
      <c r="AV26" s="17">
        <v>50</v>
      </c>
      <c r="AW26" s="17">
        <v>100</v>
      </c>
      <c r="AX26" s="17">
        <v>0.08</v>
      </c>
      <c r="AY26" s="14">
        <v>2</v>
      </c>
      <c r="AZ26" s="17" t="s">
        <v>41</v>
      </c>
      <c r="BA26" s="28"/>
      <c r="BB26" s="26"/>
      <c r="BC26" s="31"/>
      <c r="BD26" s="29"/>
      <c r="BH26" s="30" t="s">
        <v>81</v>
      </c>
      <c r="BI26" t="s">
        <v>82</v>
      </c>
      <c r="BJ26">
        <v>5</v>
      </c>
      <c r="BK26">
        <v>987131</v>
      </c>
      <c r="BL26" t="s">
        <v>54</v>
      </c>
    </row>
    <row r="27" spans="1:64" x14ac:dyDescent="0.25">
      <c r="A27" s="14">
        <v>2005</v>
      </c>
      <c r="B27" s="15">
        <v>2008</v>
      </c>
      <c r="C27" s="16" t="s">
        <v>37</v>
      </c>
      <c r="D27" s="17" t="s">
        <v>38</v>
      </c>
      <c r="E27" s="18">
        <v>2</v>
      </c>
      <c r="F27" s="19" t="s">
        <v>100</v>
      </c>
      <c r="G27" s="20" t="s">
        <v>101</v>
      </c>
      <c r="H27" s="20">
        <v>99113</v>
      </c>
      <c r="I27" s="21" t="s">
        <v>52</v>
      </c>
      <c r="J27" s="22">
        <v>99113012</v>
      </c>
      <c r="K27" s="17" t="s">
        <v>42</v>
      </c>
      <c r="L27" s="23">
        <v>100</v>
      </c>
      <c r="M27" s="24">
        <v>1</v>
      </c>
      <c r="N27" s="25">
        <v>78.149920255183417</v>
      </c>
      <c r="O27" s="26">
        <v>43.166595411144357</v>
      </c>
      <c r="P27" s="26">
        <f t="shared" si="0"/>
        <v>0.43166595411144359</v>
      </c>
      <c r="Q27" s="25">
        <v>56.833404588855643</v>
      </c>
      <c r="R27" s="25">
        <v>0.56833404588855641</v>
      </c>
      <c r="S27" s="25">
        <v>44.415260364496433</v>
      </c>
      <c r="T27" s="25">
        <v>14.805086788165477</v>
      </c>
      <c r="U27" s="25">
        <v>19.80920612256541</v>
      </c>
      <c r="V27" s="25">
        <v>6.6030687075218033</v>
      </c>
      <c r="W27" s="26">
        <v>18.17059557609258</v>
      </c>
      <c r="X27" s="26">
        <v>46.346507089450014</v>
      </c>
      <c r="Y27" s="26">
        <v>25.471120162125459</v>
      </c>
      <c r="Z27" s="26">
        <v>1.6390436126288535</v>
      </c>
      <c r="AA27" s="26">
        <v>0.3666666666666667</v>
      </c>
      <c r="AB27" s="26">
        <f t="shared" si="7"/>
        <v>2.6901724449670632</v>
      </c>
      <c r="AC27" s="26">
        <f t="shared" si="7"/>
        <v>6.86164059787634</v>
      </c>
      <c r="AD27" s="26">
        <f t="shared" si="7"/>
        <v>3.7710214459205895</v>
      </c>
      <c r="AE27" s="26">
        <f t="shared" si="7"/>
        <v>0.2426618293455845</v>
      </c>
      <c r="AF27" s="17">
        <v>3.7</v>
      </c>
      <c r="AG27" s="17">
        <v>6.53</v>
      </c>
      <c r="AH27" s="17">
        <f t="shared" si="2"/>
        <v>2.9512092266663814E-7</v>
      </c>
      <c r="AI27" s="27">
        <v>8.0345697694491687</v>
      </c>
      <c r="AJ27" s="27">
        <v>119.72007998079849</v>
      </c>
      <c r="AK27" s="27">
        <v>3059.624053198314</v>
      </c>
      <c r="AL27" s="27">
        <v>54.495342784090013</v>
      </c>
      <c r="AM27" s="27">
        <v>3.4748266648866193</v>
      </c>
      <c r="AN27" s="27">
        <v>29.183952802322196</v>
      </c>
      <c r="AO27" s="27">
        <v>0.63028954154126082</v>
      </c>
      <c r="AP27" s="27">
        <v>20.365887719951587</v>
      </c>
      <c r="AQ27" s="27">
        <v>997.02499999999952</v>
      </c>
      <c r="AR27" s="17">
        <v>1274.1375</v>
      </c>
      <c r="AS27" s="26">
        <v>602.375</v>
      </c>
      <c r="AT27" s="26">
        <v>20.994626168224293</v>
      </c>
      <c r="AU27" s="26">
        <v>1.9932532375177785</v>
      </c>
      <c r="AV27" s="17">
        <v>50</v>
      </c>
      <c r="AW27" s="17">
        <v>100</v>
      </c>
      <c r="AX27" s="17">
        <v>0.08</v>
      </c>
      <c r="AY27" s="14">
        <v>2</v>
      </c>
      <c r="AZ27" s="17" t="s">
        <v>41</v>
      </c>
      <c r="BA27" s="28"/>
      <c r="BB27" s="26"/>
      <c r="BC27" s="31"/>
      <c r="BD27" s="29"/>
      <c r="BH27" s="30" t="s">
        <v>93</v>
      </c>
      <c r="BI27" t="s">
        <v>94</v>
      </c>
      <c r="BJ27" t="s">
        <v>43</v>
      </c>
      <c r="BK27">
        <v>988234</v>
      </c>
      <c r="BL27" t="s">
        <v>42</v>
      </c>
    </row>
    <row r="28" spans="1:64" x14ac:dyDescent="0.25">
      <c r="A28" s="14">
        <v>2005</v>
      </c>
      <c r="B28" s="15">
        <v>2008</v>
      </c>
      <c r="C28" s="16" t="s">
        <v>37</v>
      </c>
      <c r="D28" s="17" t="s">
        <v>38</v>
      </c>
      <c r="E28" s="18">
        <v>3</v>
      </c>
      <c r="F28" s="19" t="s">
        <v>100</v>
      </c>
      <c r="G28" s="20" t="s">
        <v>101</v>
      </c>
      <c r="H28" s="20">
        <v>99113</v>
      </c>
      <c r="I28" s="21" t="s">
        <v>52</v>
      </c>
      <c r="J28" s="22">
        <v>99113012</v>
      </c>
      <c r="K28" s="17" t="s">
        <v>42</v>
      </c>
      <c r="L28" s="23">
        <v>100</v>
      </c>
      <c r="M28" s="24">
        <v>1</v>
      </c>
      <c r="N28" s="25">
        <v>73.365231259968098</v>
      </c>
      <c r="O28" s="26">
        <v>41.914950048625229</v>
      </c>
      <c r="P28" s="26">
        <f t="shared" si="0"/>
        <v>0.41914950048625227</v>
      </c>
      <c r="Q28" s="25">
        <v>58.085049951374771</v>
      </c>
      <c r="R28" s="25">
        <v>0.58085049951374768</v>
      </c>
      <c r="S28" s="25">
        <v>42.614231224294087</v>
      </c>
      <c r="T28" s="25">
        <v>14.204743741431363</v>
      </c>
      <c r="U28" s="25">
        <v>19.005947126035164</v>
      </c>
      <c r="V28" s="25">
        <v>6.3353157086783884</v>
      </c>
      <c r="W28" s="26">
        <v>17.861025791847524</v>
      </c>
      <c r="X28" s="26">
        <v>45.488162551071795</v>
      </c>
      <c r="Y28" s="26">
        <v>24.353479736029939</v>
      </c>
      <c r="Z28" s="26">
        <v>2.6235669864941258</v>
      </c>
      <c r="AA28" s="26">
        <v>0.37633333333333335</v>
      </c>
      <c r="AB28" s="26">
        <f t="shared" si="7"/>
        <v>2.5371129433229025</v>
      </c>
      <c r="AC28" s="26">
        <f t="shared" si="7"/>
        <v>6.4614769230654963</v>
      </c>
      <c r="AD28" s="26">
        <f t="shared" si="7"/>
        <v>3.4593493886244682</v>
      </c>
      <c r="AE28" s="26">
        <f t="shared" si="7"/>
        <v>0.37267096731628374</v>
      </c>
      <c r="AF28" s="17">
        <v>2.6</v>
      </c>
      <c r="AG28" s="17">
        <v>6.17</v>
      </c>
      <c r="AH28" s="17">
        <f t="shared" si="2"/>
        <v>6.7608297539198085E-7</v>
      </c>
      <c r="AI28" s="27">
        <v>4.0937090948911541</v>
      </c>
      <c r="AJ28" s="27">
        <v>88.891968917636461</v>
      </c>
      <c r="AK28" s="27">
        <v>1952.309361206424</v>
      </c>
      <c r="AL28" s="27">
        <v>46.215051603396205</v>
      </c>
      <c r="AM28" s="27">
        <v>5.7360661960558188</v>
      </c>
      <c r="AN28" s="27">
        <v>19.016253438411049</v>
      </c>
      <c r="AO28" s="27">
        <v>0.49465651563268104</v>
      </c>
      <c r="AP28" s="27">
        <v>34.996339298111167</v>
      </c>
      <c r="AQ28" s="27">
        <v>997.02499999999952</v>
      </c>
      <c r="AR28" s="17">
        <v>1274.1375</v>
      </c>
      <c r="AS28" s="26">
        <v>602.375</v>
      </c>
      <c r="AT28" s="26">
        <v>20.994626168224293</v>
      </c>
      <c r="AU28" s="26">
        <v>1.9932532375177785</v>
      </c>
      <c r="AV28" s="17">
        <v>50</v>
      </c>
      <c r="AW28" s="17">
        <v>100</v>
      </c>
      <c r="AX28" s="17">
        <v>0.08</v>
      </c>
      <c r="AY28" s="14">
        <v>2</v>
      </c>
      <c r="AZ28" s="17" t="s">
        <v>41</v>
      </c>
      <c r="BA28" s="28"/>
      <c r="BB28" s="26"/>
      <c r="BC28" s="31"/>
      <c r="BD28" s="29"/>
      <c r="BH28" s="30" t="s">
        <v>102</v>
      </c>
      <c r="BI28" t="s">
        <v>103</v>
      </c>
      <c r="BJ28" t="s">
        <v>43</v>
      </c>
      <c r="BK28">
        <v>988241</v>
      </c>
      <c r="BL28" t="s">
        <v>42</v>
      </c>
    </row>
    <row r="29" spans="1:64" x14ac:dyDescent="0.25">
      <c r="A29" s="14">
        <v>2005</v>
      </c>
      <c r="B29" s="15">
        <v>2008</v>
      </c>
      <c r="C29" s="16" t="s">
        <v>37</v>
      </c>
      <c r="D29" s="17" t="s">
        <v>38</v>
      </c>
      <c r="E29" s="18">
        <v>4</v>
      </c>
      <c r="F29" s="19" t="s">
        <v>100</v>
      </c>
      <c r="G29" s="20" t="s">
        <v>101</v>
      </c>
      <c r="H29" s="20">
        <v>99113</v>
      </c>
      <c r="I29" s="21" t="s">
        <v>52</v>
      </c>
      <c r="J29" s="22">
        <v>99113012</v>
      </c>
      <c r="K29" s="17" t="s">
        <v>54</v>
      </c>
      <c r="L29" s="23">
        <v>100</v>
      </c>
      <c r="M29" s="24">
        <v>1</v>
      </c>
      <c r="N29" s="25">
        <v>44.657097288676233</v>
      </c>
      <c r="O29" s="26">
        <v>43.436685018835121</v>
      </c>
      <c r="P29" s="26">
        <f t="shared" si="0"/>
        <v>0.43436685018835119</v>
      </c>
      <c r="Q29" s="25">
        <v>56.563314981164879</v>
      </c>
      <c r="R29" s="25">
        <v>0.56563314981164881</v>
      </c>
      <c r="S29" s="25">
        <v>25.259534600839178</v>
      </c>
      <c r="T29" s="25">
        <v>8.4198448669463932</v>
      </c>
      <c r="U29" s="25">
        <v>11.265752431974274</v>
      </c>
      <c r="V29" s="25">
        <v>3.7552508106580915</v>
      </c>
      <c r="W29" s="26" t="s">
        <v>45</v>
      </c>
      <c r="X29" s="26" t="s">
        <v>45</v>
      </c>
      <c r="Y29" s="26" t="s">
        <v>45</v>
      </c>
      <c r="Z29" s="26" t="s">
        <v>45</v>
      </c>
      <c r="AA29" s="26" t="s">
        <v>45</v>
      </c>
      <c r="AB29" s="26" t="s">
        <v>45</v>
      </c>
      <c r="AC29" s="26" t="s">
        <v>45</v>
      </c>
      <c r="AD29" s="26" t="s">
        <v>45</v>
      </c>
      <c r="AE29" s="26" t="s">
        <v>45</v>
      </c>
      <c r="AF29" s="17">
        <v>3.1</v>
      </c>
      <c r="AG29" s="17">
        <v>6.65</v>
      </c>
      <c r="AH29" s="17">
        <f t="shared" si="2"/>
        <v>2.2387211385683346E-7</v>
      </c>
      <c r="AI29" s="27">
        <v>11.4673418</v>
      </c>
      <c r="AJ29" s="27">
        <v>130.57400000000001</v>
      </c>
      <c r="AK29" s="27">
        <v>3674.85</v>
      </c>
      <c r="AL29" s="27">
        <v>52.952100000000002</v>
      </c>
      <c r="AM29" s="27">
        <v>3.55199</v>
      </c>
      <c r="AN29" s="27">
        <v>30.003</v>
      </c>
      <c r="AO29" s="27">
        <v>0.65816799999999998</v>
      </c>
      <c r="AP29" s="27">
        <v>23.421299999999999</v>
      </c>
      <c r="AQ29" s="27">
        <v>997.02499999999952</v>
      </c>
      <c r="AR29" s="17">
        <v>1274.1375</v>
      </c>
      <c r="AS29" s="26">
        <v>602.375</v>
      </c>
      <c r="AT29" s="26">
        <v>20.994626168224293</v>
      </c>
      <c r="AU29" s="26">
        <v>1.9932532375177785</v>
      </c>
      <c r="AV29" s="17">
        <v>50</v>
      </c>
      <c r="AW29" s="17">
        <v>100</v>
      </c>
      <c r="AX29" s="17">
        <v>0.08</v>
      </c>
      <c r="AY29" s="14">
        <v>2</v>
      </c>
      <c r="AZ29" s="17" t="s">
        <v>41</v>
      </c>
      <c r="BA29" s="28"/>
      <c r="BB29" s="26"/>
      <c r="BC29" s="31"/>
      <c r="BD29" s="29"/>
      <c r="BH29" s="30" t="s">
        <v>100</v>
      </c>
      <c r="BI29" t="s">
        <v>101</v>
      </c>
      <c r="BJ29" t="s">
        <v>52</v>
      </c>
      <c r="BK29">
        <v>99113012</v>
      </c>
      <c r="BL29" t="s">
        <v>42</v>
      </c>
    </row>
    <row r="30" spans="1:64" x14ac:dyDescent="0.25">
      <c r="A30" s="14">
        <v>2005</v>
      </c>
      <c r="B30" s="15">
        <v>2008</v>
      </c>
      <c r="C30" s="16" t="s">
        <v>37</v>
      </c>
      <c r="D30" s="17" t="s">
        <v>38</v>
      </c>
      <c r="E30" s="18">
        <v>1</v>
      </c>
      <c r="F30" s="19" t="s">
        <v>104</v>
      </c>
      <c r="G30" s="20" t="s">
        <v>105</v>
      </c>
      <c r="H30" s="20">
        <v>99201</v>
      </c>
      <c r="I30" s="21">
        <v>8</v>
      </c>
      <c r="J30" s="22">
        <v>99201007</v>
      </c>
      <c r="K30" s="17" t="s">
        <v>40</v>
      </c>
      <c r="L30" s="23">
        <v>100</v>
      </c>
      <c r="M30" s="24">
        <v>1</v>
      </c>
      <c r="N30" s="25">
        <v>43.062200956937801</v>
      </c>
      <c r="O30" s="26">
        <v>45.256870887966031</v>
      </c>
      <c r="P30" s="26">
        <f t="shared" si="0"/>
        <v>0.45256870887966033</v>
      </c>
      <c r="Q30" s="25">
        <v>54.743129112033969</v>
      </c>
      <c r="R30" s="25">
        <v>0.54743129112033972</v>
      </c>
      <c r="S30" s="25">
        <v>23.57359626833999</v>
      </c>
      <c r="T30" s="25">
        <v>7.8578654227799971</v>
      </c>
      <c r="U30" s="25">
        <v>10.513823935679635</v>
      </c>
      <c r="V30" s="25">
        <v>3.5046079785598789</v>
      </c>
      <c r="W30" s="26">
        <v>18.77204490054514</v>
      </c>
      <c r="X30" s="26">
        <v>47.03698102536751</v>
      </c>
      <c r="Y30" s="26">
        <v>23.63696205431448</v>
      </c>
      <c r="Z30" s="26">
        <v>2.1520512003665289</v>
      </c>
      <c r="AA30" s="26">
        <v>0.42733333333333334</v>
      </c>
      <c r="AB30" s="26">
        <f t="shared" ref="AB30:AE32" si="8">W30/100*$T30</f>
        <v>1.4750820253886723</v>
      </c>
      <c r="AC30" s="26">
        <f t="shared" si="8"/>
        <v>3.6961026679119415</v>
      </c>
      <c r="AD30" s="26">
        <f t="shared" si="8"/>
        <v>1.8573606682616062</v>
      </c>
      <c r="AE30" s="26">
        <f t="shared" si="8"/>
        <v>0.16910528715412335</v>
      </c>
      <c r="AF30" s="17">
        <v>3.6</v>
      </c>
      <c r="AG30" s="17">
        <v>6.6</v>
      </c>
      <c r="AH30" s="17">
        <f t="shared" si="2"/>
        <v>2.511886431509578E-7</v>
      </c>
      <c r="AI30" s="27">
        <v>7.5955906038967571</v>
      </c>
      <c r="AJ30" s="27">
        <v>98.502311059395282</v>
      </c>
      <c r="AK30" s="27">
        <v>2867.0950861797633</v>
      </c>
      <c r="AL30" s="27">
        <v>53.649867809802409</v>
      </c>
      <c r="AM30" s="27">
        <v>3.0406399094713281</v>
      </c>
      <c r="AN30" s="27">
        <v>25.310623119947106</v>
      </c>
      <c r="AO30" s="27">
        <v>0.62783805877779519</v>
      </c>
      <c r="AP30" s="27">
        <v>13.801861154295944</v>
      </c>
      <c r="AQ30" s="27">
        <v>997.02499999999952</v>
      </c>
      <c r="AR30" s="17">
        <v>1274.1375</v>
      </c>
      <c r="AS30" s="26">
        <v>602.375</v>
      </c>
      <c r="AT30" s="26">
        <v>20.994626168224293</v>
      </c>
      <c r="AU30" s="26">
        <v>1.9932532375177785</v>
      </c>
      <c r="AV30" s="17">
        <v>50</v>
      </c>
      <c r="AW30" s="17">
        <v>100</v>
      </c>
      <c r="AX30" s="17">
        <v>0.08</v>
      </c>
      <c r="AY30" s="14">
        <v>2</v>
      </c>
      <c r="AZ30" s="17" t="s">
        <v>41</v>
      </c>
      <c r="BA30" s="28"/>
      <c r="BB30" s="26"/>
      <c r="BC30" s="31"/>
      <c r="BD30" s="29"/>
      <c r="BH30" s="30" t="s">
        <v>106</v>
      </c>
      <c r="BI30" t="s">
        <v>107</v>
      </c>
      <c r="BJ30">
        <v>8</v>
      </c>
      <c r="BK30">
        <v>99201002</v>
      </c>
      <c r="BL30" t="s">
        <v>40</v>
      </c>
    </row>
    <row r="31" spans="1:64" x14ac:dyDescent="0.25">
      <c r="A31" s="14">
        <v>2005</v>
      </c>
      <c r="B31" s="15">
        <v>2008</v>
      </c>
      <c r="C31" s="16" t="s">
        <v>37</v>
      </c>
      <c r="D31" s="17" t="s">
        <v>38</v>
      </c>
      <c r="E31" s="18">
        <v>2</v>
      </c>
      <c r="F31" s="19" t="s">
        <v>104</v>
      </c>
      <c r="G31" s="20" t="s">
        <v>105</v>
      </c>
      <c r="H31" s="20">
        <v>99201</v>
      </c>
      <c r="I31" s="21">
        <v>8</v>
      </c>
      <c r="J31" s="22">
        <v>99201007</v>
      </c>
      <c r="K31" s="17" t="s">
        <v>40</v>
      </c>
      <c r="L31" s="23">
        <v>100</v>
      </c>
      <c r="M31" s="24">
        <v>1</v>
      </c>
      <c r="N31" s="25">
        <v>54.226475279106857</v>
      </c>
      <c r="O31" s="26">
        <v>47.038724373576301</v>
      </c>
      <c r="P31" s="26">
        <f t="shared" si="0"/>
        <v>0.47038724373576302</v>
      </c>
      <c r="Q31" s="25">
        <v>52.961275626423699</v>
      </c>
      <c r="R31" s="25">
        <v>0.52961275626423698</v>
      </c>
      <c r="S31" s="25">
        <v>28.719033035062292</v>
      </c>
      <c r="T31" s="25">
        <v>9.5730110116874307</v>
      </c>
      <c r="U31" s="25">
        <v>12.808688733637782</v>
      </c>
      <c r="V31" s="25">
        <v>4.2695629112125939</v>
      </c>
      <c r="W31" s="26">
        <v>18.732590194027068</v>
      </c>
      <c r="X31" s="26">
        <v>46.337161351193501</v>
      </c>
      <c r="Y31" s="26">
        <v>24.627489522024618</v>
      </c>
      <c r="Z31" s="26">
        <v>1.4959115036295856</v>
      </c>
      <c r="AA31" s="26">
        <v>0.42299999999999999</v>
      </c>
      <c r="AB31" s="26">
        <f t="shared" si="8"/>
        <v>1.7932729220484911</v>
      </c>
      <c r="AC31" s="26">
        <f t="shared" si="8"/>
        <v>4.4358615586531265</v>
      </c>
      <c r="AD31" s="26">
        <f t="shared" si="8"/>
        <v>2.3575922838455847</v>
      </c>
      <c r="AE31" s="26">
        <f t="shared" si="8"/>
        <v>0.14320377296755923</v>
      </c>
      <c r="AF31" s="17">
        <v>3.7</v>
      </c>
      <c r="AG31" s="17">
        <v>6.53</v>
      </c>
      <c r="AH31" s="17">
        <f t="shared" si="2"/>
        <v>2.9512092266663814E-7</v>
      </c>
      <c r="AI31" s="27">
        <v>8.0345697694491687</v>
      </c>
      <c r="AJ31" s="27">
        <v>119.72007998079849</v>
      </c>
      <c r="AK31" s="27">
        <v>3059.624053198314</v>
      </c>
      <c r="AL31" s="27">
        <v>54.495342784090013</v>
      </c>
      <c r="AM31" s="27">
        <v>3.4748266648866193</v>
      </c>
      <c r="AN31" s="27">
        <v>29.183952802322196</v>
      </c>
      <c r="AO31" s="27">
        <v>0.63028954154126082</v>
      </c>
      <c r="AP31" s="27">
        <v>20.365887719951587</v>
      </c>
      <c r="AQ31" s="27">
        <v>997.02499999999952</v>
      </c>
      <c r="AR31" s="17">
        <v>1274.1375</v>
      </c>
      <c r="AS31" s="26">
        <v>602.375</v>
      </c>
      <c r="AT31" s="26">
        <v>20.994626168224293</v>
      </c>
      <c r="AU31" s="26">
        <v>1.9932532375177785</v>
      </c>
      <c r="AV31" s="17">
        <v>50</v>
      </c>
      <c r="AW31" s="17">
        <v>100</v>
      </c>
      <c r="AX31" s="17">
        <v>0.08</v>
      </c>
      <c r="AY31" s="14">
        <v>2</v>
      </c>
      <c r="AZ31" s="17" t="s">
        <v>41</v>
      </c>
      <c r="BA31" s="28"/>
      <c r="BB31" s="26"/>
      <c r="BC31" s="31"/>
      <c r="BD31" s="29"/>
      <c r="BH31" s="30" t="s">
        <v>104</v>
      </c>
      <c r="BI31" t="s">
        <v>105</v>
      </c>
      <c r="BJ31">
        <v>8</v>
      </c>
      <c r="BK31">
        <v>99201007</v>
      </c>
      <c r="BL31" t="s">
        <v>40</v>
      </c>
    </row>
    <row r="32" spans="1:64" x14ac:dyDescent="0.25">
      <c r="A32" s="14">
        <v>2005</v>
      </c>
      <c r="B32" s="15">
        <v>2008</v>
      </c>
      <c r="C32" s="16" t="s">
        <v>37</v>
      </c>
      <c r="D32" s="17" t="s">
        <v>38</v>
      </c>
      <c r="E32" s="18">
        <v>3</v>
      </c>
      <c r="F32" s="19" t="s">
        <v>104</v>
      </c>
      <c r="G32" s="20" t="s">
        <v>105</v>
      </c>
      <c r="H32" s="20">
        <v>99201</v>
      </c>
      <c r="I32" s="21">
        <v>8</v>
      </c>
      <c r="J32" s="22">
        <v>99201007</v>
      </c>
      <c r="K32" s="17" t="s">
        <v>40</v>
      </c>
      <c r="L32" s="23">
        <v>94.444444444444443</v>
      </c>
      <c r="M32" s="24">
        <v>0.94444444444444442</v>
      </c>
      <c r="N32" s="25">
        <v>65.390749601275914</v>
      </c>
      <c r="O32" s="26">
        <v>45.823303623706977</v>
      </c>
      <c r="P32" s="26">
        <f t="shared" si="0"/>
        <v>0.45823303623706979</v>
      </c>
      <c r="Q32" s="25">
        <v>54.176696376293023</v>
      </c>
      <c r="R32" s="25">
        <v>0.54176696376293021</v>
      </c>
      <c r="S32" s="25">
        <v>35.426547869665292</v>
      </c>
      <c r="T32" s="25">
        <v>11.80884928988843</v>
      </c>
      <c r="U32" s="25">
        <v>15.800240349870721</v>
      </c>
      <c r="V32" s="25">
        <v>5.2667467832902402</v>
      </c>
      <c r="W32" s="26">
        <v>17.942953331520869</v>
      </c>
      <c r="X32" s="26">
        <v>47.883098989747708</v>
      </c>
      <c r="Y32" s="26">
        <v>24.866115116775646</v>
      </c>
      <c r="Z32" s="26">
        <v>1.2763230224326207</v>
      </c>
      <c r="AA32" s="26">
        <v>0.43099999999999999</v>
      </c>
      <c r="AB32" s="26">
        <f t="shared" si="8"/>
        <v>2.1188563170743144</v>
      </c>
      <c r="AC32" s="26">
        <f t="shared" si="8"/>
        <v>5.654442995027396</v>
      </c>
      <c r="AD32" s="26">
        <f t="shared" si="8"/>
        <v>2.9364020583902004</v>
      </c>
      <c r="AE32" s="26">
        <f t="shared" si="8"/>
        <v>0.15071906217121708</v>
      </c>
      <c r="AF32" s="17">
        <v>2.6</v>
      </c>
      <c r="AG32" s="17">
        <v>6.17</v>
      </c>
      <c r="AH32" s="17">
        <f t="shared" si="2"/>
        <v>6.7608297539198085E-7</v>
      </c>
      <c r="AI32" s="27">
        <v>4.0937090948911541</v>
      </c>
      <c r="AJ32" s="27">
        <v>88.891968917636461</v>
      </c>
      <c r="AK32" s="27">
        <v>1952.309361206424</v>
      </c>
      <c r="AL32" s="27">
        <v>46.215051603396205</v>
      </c>
      <c r="AM32" s="27">
        <v>5.7360661960558188</v>
      </c>
      <c r="AN32" s="27">
        <v>19.016253438411049</v>
      </c>
      <c r="AO32" s="27">
        <v>0.49465651563268104</v>
      </c>
      <c r="AP32" s="27">
        <v>34.996339298111167</v>
      </c>
      <c r="AQ32" s="27">
        <v>997.02499999999952</v>
      </c>
      <c r="AR32" s="17">
        <v>1274.1375</v>
      </c>
      <c r="AS32" s="26">
        <v>602.375</v>
      </c>
      <c r="AT32" s="26">
        <v>20.994626168224293</v>
      </c>
      <c r="AU32" s="26">
        <v>1.9932532375177785</v>
      </c>
      <c r="AV32" s="17">
        <v>50</v>
      </c>
      <c r="AW32" s="17">
        <v>100</v>
      </c>
      <c r="AX32" s="17">
        <v>0.08</v>
      </c>
      <c r="AY32" s="14">
        <v>2</v>
      </c>
      <c r="AZ32" s="17" t="s">
        <v>41</v>
      </c>
      <c r="BA32" s="28"/>
      <c r="BB32" s="26"/>
      <c r="BC32" s="31"/>
      <c r="BD32" s="29"/>
      <c r="BH32" s="30" t="s">
        <v>108</v>
      </c>
      <c r="BI32" t="s">
        <v>109</v>
      </c>
      <c r="BJ32">
        <v>8</v>
      </c>
      <c r="BK32">
        <v>99202004</v>
      </c>
      <c r="BL32" t="s">
        <v>40</v>
      </c>
    </row>
    <row r="33" spans="1:64" x14ac:dyDescent="0.25">
      <c r="A33" s="14">
        <v>2005</v>
      </c>
      <c r="B33" s="15">
        <v>2008</v>
      </c>
      <c r="C33" s="16" t="s">
        <v>37</v>
      </c>
      <c r="D33" s="17" t="s">
        <v>38</v>
      </c>
      <c r="E33" s="18">
        <v>4</v>
      </c>
      <c r="F33" s="19" t="s">
        <v>104</v>
      </c>
      <c r="G33" s="20" t="s">
        <v>105</v>
      </c>
      <c r="H33" s="20">
        <v>99201</v>
      </c>
      <c r="I33" s="21">
        <v>8</v>
      </c>
      <c r="J33" s="22">
        <v>99201007</v>
      </c>
      <c r="K33" s="17" t="s">
        <v>40</v>
      </c>
      <c r="L33" s="23">
        <v>100</v>
      </c>
      <c r="M33" s="24">
        <v>1</v>
      </c>
      <c r="N33" s="25">
        <v>43.062200956937801</v>
      </c>
      <c r="O33" s="26">
        <v>46.203030016693432</v>
      </c>
      <c r="P33" s="26">
        <f t="shared" si="0"/>
        <v>0.4620303001669343</v>
      </c>
      <c r="Q33" s="25">
        <v>53.796969983306568</v>
      </c>
      <c r="R33" s="25">
        <v>0.53796969983306564</v>
      </c>
      <c r="S33" s="25">
        <v>23.166159322954982</v>
      </c>
      <c r="T33" s="25">
        <v>7.7220531076516608</v>
      </c>
      <c r="U33" s="25">
        <v>10.332107058037922</v>
      </c>
      <c r="V33" s="25">
        <v>3.4440356860126409</v>
      </c>
      <c r="W33" s="26" t="s">
        <v>45</v>
      </c>
      <c r="X33" s="26" t="s">
        <v>45</v>
      </c>
      <c r="Y33" s="26" t="s">
        <v>45</v>
      </c>
      <c r="Z33" s="26" t="s">
        <v>45</v>
      </c>
      <c r="AA33" s="26" t="s">
        <v>45</v>
      </c>
      <c r="AB33" s="26" t="s">
        <v>45</v>
      </c>
      <c r="AC33" s="26" t="s">
        <v>45</v>
      </c>
      <c r="AD33" s="26" t="s">
        <v>45</v>
      </c>
      <c r="AE33" s="26" t="s">
        <v>45</v>
      </c>
      <c r="AF33" s="17">
        <v>3.1</v>
      </c>
      <c r="AG33" s="17">
        <v>6.65</v>
      </c>
      <c r="AH33" s="17">
        <f t="shared" si="2"/>
        <v>2.2387211385683346E-7</v>
      </c>
      <c r="AI33" s="27">
        <v>11.4673418</v>
      </c>
      <c r="AJ33" s="27">
        <v>130.57400000000001</v>
      </c>
      <c r="AK33" s="27">
        <v>3674.85</v>
      </c>
      <c r="AL33" s="27">
        <v>52.952100000000002</v>
      </c>
      <c r="AM33" s="27">
        <v>3.55199</v>
      </c>
      <c r="AN33" s="27">
        <v>30.003</v>
      </c>
      <c r="AO33" s="27">
        <v>0.65816799999999998</v>
      </c>
      <c r="AP33" s="27">
        <v>23.421299999999999</v>
      </c>
      <c r="AQ33" s="27">
        <v>997.02499999999952</v>
      </c>
      <c r="AR33" s="17">
        <v>1274.1375</v>
      </c>
      <c r="AS33" s="26">
        <v>602.375</v>
      </c>
      <c r="AT33" s="26">
        <v>20.994626168224293</v>
      </c>
      <c r="AU33" s="26">
        <v>1.9932532375177785</v>
      </c>
      <c r="AV33" s="17">
        <v>50</v>
      </c>
      <c r="AW33" s="17">
        <v>100</v>
      </c>
      <c r="AX33" s="17">
        <v>0.08</v>
      </c>
      <c r="AY33" s="14">
        <v>2</v>
      </c>
      <c r="AZ33" s="17" t="s">
        <v>41</v>
      </c>
      <c r="BA33" s="28"/>
      <c r="BB33" s="26"/>
      <c r="BC33" s="31"/>
      <c r="BD33" s="29"/>
      <c r="BH33" s="30" t="s">
        <v>110</v>
      </c>
      <c r="BI33" t="s">
        <v>111</v>
      </c>
      <c r="BJ33">
        <v>8</v>
      </c>
      <c r="BK33">
        <v>99202011</v>
      </c>
      <c r="BL33" t="s">
        <v>40</v>
      </c>
    </row>
    <row r="34" spans="1:64" x14ac:dyDescent="0.25">
      <c r="A34" s="14">
        <v>2005</v>
      </c>
      <c r="B34" s="15">
        <v>2008</v>
      </c>
      <c r="C34" s="16" t="s">
        <v>37</v>
      </c>
      <c r="D34" s="17" t="s">
        <v>38</v>
      </c>
      <c r="E34" s="18">
        <v>1</v>
      </c>
      <c r="F34" s="19" t="s">
        <v>110</v>
      </c>
      <c r="G34" s="20" t="s">
        <v>111</v>
      </c>
      <c r="H34" s="20">
        <v>99202</v>
      </c>
      <c r="I34" s="21">
        <v>8</v>
      </c>
      <c r="J34" s="22">
        <v>99202011</v>
      </c>
      <c r="K34" s="17" t="s">
        <v>40</v>
      </c>
      <c r="L34" s="23">
        <v>94.444444444444443</v>
      </c>
      <c r="M34" s="24">
        <v>0.94444444444444442</v>
      </c>
      <c r="N34" s="25">
        <v>53.429027113237638</v>
      </c>
      <c r="O34" s="26">
        <v>46.51692452682007</v>
      </c>
      <c r="P34" s="26">
        <f t="shared" si="0"/>
        <v>0.46516924526820069</v>
      </c>
      <c r="Q34" s="25">
        <v>53.48307547317993</v>
      </c>
      <c r="R34" s="25">
        <v>0.53483075473179931</v>
      </c>
      <c r="S34" s="25">
        <v>28.575486895558655</v>
      </c>
      <c r="T34" s="25">
        <v>9.5251622985195521</v>
      </c>
      <c r="U34" s="25">
        <v>12.74466715541916</v>
      </c>
      <c r="V34" s="25">
        <v>4.2482223851397203</v>
      </c>
      <c r="W34" s="26">
        <v>18.237540219404906</v>
      </c>
      <c r="X34" s="26">
        <v>47.83427892305545</v>
      </c>
      <c r="Y34" s="26">
        <v>24.150458125703253</v>
      </c>
      <c r="Z34" s="26">
        <v>1.3907975629873448</v>
      </c>
      <c r="AA34" s="26">
        <v>0.39599999999999996</v>
      </c>
      <c r="AB34" s="26">
        <f t="shared" ref="AB34:AE36" si="9">W34/100*$T34</f>
        <v>1.737155305156096</v>
      </c>
      <c r="AC34" s="26">
        <f t="shared" si="9"/>
        <v>4.5562927017475623</v>
      </c>
      <c r="AD34" s="26">
        <f t="shared" si="9"/>
        <v>2.3003703323092379</v>
      </c>
      <c r="AE34" s="26">
        <f t="shared" si="9"/>
        <v>0.13247572511839928</v>
      </c>
      <c r="AF34" s="17">
        <v>3.6</v>
      </c>
      <c r="AG34" s="17">
        <v>6.6</v>
      </c>
      <c r="AH34" s="17">
        <f t="shared" si="2"/>
        <v>2.511886431509578E-7</v>
      </c>
      <c r="AI34" s="27">
        <v>7.5955906038967571</v>
      </c>
      <c r="AJ34" s="27">
        <v>98.502311059395282</v>
      </c>
      <c r="AK34" s="27">
        <v>2867.0950861797633</v>
      </c>
      <c r="AL34" s="27">
        <v>53.649867809802409</v>
      </c>
      <c r="AM34" s="27">
        <v>3.0406399094713281</v>
      </c>
      <c r="AN34" s="27">
        <v>25.310623119947106</v>
      </c>
      <c r="AO34" s="27">
        <v>0.62783805877779519</v>
      </c>
      <c r="AP34" s="27">
        <v>13.801861154295944</v>
      </c>
      <c r="AQ34" s="27">
        <v>997.02499999999952</v>
      </c>
      <c r="AR34" s="17">
        <v>1274.1375</v>
      </c>
      <c r="AS34" s="26">
        <v>602.375</v>
      </c>
      <c r="AT34" s="26">
        <v>20.994626168224293</v>
      </c>
      <c r="AU34" s="26">
        <v>1.9932532375177785</v>
      </c>
      <c r="AV34" s="17">
        <v>50</v>
      </c>
      <c r="AW34" s="17">
        <v>100</v>
      </c>
      <c r="AX34" s="17">
        <v>0.08</v>
      </c>
      <c r="AY34" s="14">
        <v>2</v>
      </c>
      <c r="AZ34" s="17" t="s">
        <v>41</v>
      </c>
      <c r="BA34" s="28"/>
      <c r="BB34" s="26"/>
      <c r="BC34" s="31"/>
      <c r="BD34" s="29"/>
      <c r="BH34" s="30" t="s">
        <v>112</v>
      </c>
      <c r="BI34" t="s">
        <v>113</v>
      </c>
      <c r="BJ34">
        <v>8</v>
      </c>
      <c r="BK34">
        <v>99202043</v>
      </c>
      <c r="BL34" t="s">
        <v>40</v>
      </c>
    </row>
    <row r="35" spans="1:64" x14ac:dyDescent="0.25">
      <c r="A35" s="14">
        <v>2005</v>
      </c>
      <c r="B35" s="15">
        <v>2008</v>
      </c>
      <c r="C35" s="16" t="s">
        <v>37</v>
      </c>
      <c r="D35" s="17" t="s">
        <v>38</v>
      </c>
      <c r="E35" s="18">
        <v>2</v>
      </c>
      <c r="F35" s="19" t="s">
        <v>110</v>
      </c>
      <c r="G35" s="20" t="s">
        <v>111</v>
      </c>
      <c r="H35" s="20">
        <v>99202</v>
      </c>
      <c r="I35" s="21">
        <v>8</v>
      </c>
      <c r="J35" s="22">
        <v>99202011</v>
      </c>
      <c r="K35" s="17" t="s">
        <v>40</v>
      </c>
      <c r="L35" s="23">
        <v>100</v>
      </c>
      <c r="M35" s="24">
        <v>1</v>
      </c>
      <c r="N35" s="25">
        <v>59.011164274322169</v>
      </c>
      <c r="O35" s="26">
        <v>47.560781821071032</v>
      </c>
      <c r="P35" s="26">
        <f t="shared" si="0"/>
        <v>0.4756078182107103</v>
      </c>
      <c r="Q35" s="25">
        <v>52.439218178928968</v>
      </c>
      <c r="R35" s="25">
        <v>0.5243921817892897</v>
      </c>
      <c r="S35" s="25">
        <v>30.944993183737989</v>
      </c>
      <c r="T35" s="25">
        <v>10.314997727912663</v>
      </c>
      <c r="U35" s="25">
        <v>13.801466959947144</v>
      </c>
      <c r="V35" s="25">
        <v>4.6004889866490482</v>
      </c>
      <c r="W35" s="26">
        <v>18.299561463784585</v>
      </c>
      <c r="X35" s="26">
        <v>47.805544709098001</v>
      </c>
      <c r="Y35" s="26">
        <v>23.963807491981512</v>
      </c>
      <c r="Z35" s="26">
        <v>1.2033321771857857</v>
      </c>
      <c r="AA35" s="26">
        <v>0.38133333333333336</v>
      </c>
      <c r="AB35" s="26">
        <f t="shared" si="9"/>
        <v>1.8875993492073613</v>
      </c>
      <c r="AC35" s="26">
        <f t="shared" si="9"/>
        <v>4.9311408505597312</v>
      </c>
      <c r="AD35" s="26">
        <f t="shared" si="9"/>
        <v>2.4718661983192574</v>
      </c>
      <c r="AE35" s="26">
        <f t="shared" si="9"/>
        <v>0.12412368673595578</v>
      </c>
      <c r="AF35" s="17">
        <v>3.7</v>
      </c>
      <c r="AG35" s="17">
        <v>6.53</v>
      </c>
      <c r="AH35" s="17">
        <f t="shared" si="2"/>
        <v>2.9512092266663814E-7</v>
      </c>
      <c r="AI35" s="27">
        <v>8.0345697694491687</v>
      </c>
      <c r="AJ35" s="27">
        <v>119.72007998079849</v>
      </c>
      <c r="AK35" s="27">
        <v>3059.624053198314</v>
      </c>
      <c r="AL35" s="27">
        <v>54.495342784090013</v>
      </c>
      <c r="AM35" s="27">
        <v>3.4748266648866193</v>
      </c>
      <c r="AN35" s="27">
        <v>29.183952802322196</v>
      </c>
      <c r="AO35" s="27">
        <v>0.63028954154126082</v>
      </c>
      <c r="AP35" s="27">
        <v>20.365887719951587</v>
      </c>
      <c r="AQ35" s="27">
        <v>997.02499999999952</v>
      </c>
      <c r="AR35" s="17">
        <v>1274.1375</v>
      </c>
      <c r="AS35" s="26">
        <v>602.375</v>
      </c>
      <c r="AT35" s="26">
        <v>20.994626168224293</v>
      </c>
      <c r="AU35" s="26">
        <v>1.9932532375177785</v>
      </c>
      <c r="AV35" s="17">
        <v>50</v>
      </c>
      <c r="AW35" s="17">
        <v>100</v>
      </c>
      <c r="AX35" s="17">
        <v>0.08</v>
      </c>
      <c r="AY35" s="14">
        <v>2</v>
      </c>
      <c r="AZ35" s="17" t="s">
        <v>41</v>
      </c>
      <c r="BA35" s="28"/>
      <c r="BB35" s="26"/>
      <c r="BC35" s="31"/>
      <c r="BD35" s="29"/>
      <c r="BH35" s="30" t="s">
        <v>114</v>
      </c>
      <c r="BI35" t="s">
        <v>115</v>
      </c>
      <c r="BJ35">
        <v>8</v>
      </c>
      <c r="BK35">
        <v>99207018</v>
      </c>
      <c r="BL35" t="s">
        <v>40</v>
      </c>
    </row>
    <row r="36" spans="1:64" x14ac:dyDescent="0.25">
      <c r="A36" s="14">
        <v>2005</v>
      </c>
      <c r="B36" s="15">
        <v>2008</v>
      </c>
      <c r="C36" s="16" t="s">
        <v>37</v>
      </c>
      <c r="D36" s="17" t="s">
        <v>38</v>
      </c>
      <c r="E36" s="18">
        <v>3</v>
      </c>
      <c r="F36" s="19" t="s">
        <v>110</v>
      </c>
      <c r="G36" s="20" t="s">
        <v>111</v>
      </c>
      <c r="H36" s="20">
        <v>99202</v>
      </c>
      <c r="I36" s="21">
        <v>8</v>
      </c>
      <c r="J36" s="22">
        <v>99202011</v>
      </c>
      <c r="K36" s="17" t="s">
        <v>40</v>
      </c>
      <c r="L36" s="23">
        <v>100</v>
      </c>
      <c r="M36" s="24">
        <v>1</v>
      </c>
      <c r="N36" s="25">
        <v>59.808612440191389</v>
      </c>
      <c r="O36" s="26">
        <v>47.222411328204785</v>
      </c>
      <c r="P36" s="26">
        <f t="shared" si="0"/>
        <v>0.47222411328204783</v>
      </c>
      <c r="Q36" s="25">
        <v>52.777588671795215</v>
      </c>
      <c r="R36" s="25">
        <v>0.52777588671795217</v>
      </c>
      <c r="S36" s="25">
        <v>31.565543463992356</v>
      </c>
      <c r="T36" s="25">
        <v>10.521847821330786</v>
      </c>
      <c r="U36" s="25">
        <v>14.078232384940591</v>
      </c>
      <c r="V36" s="25">
        <v>4.6927441283135307</v>
      </c>
      <c r="W36" s="26">
        <v>19.058559417323863</v>
      </c>
      <c r="X36" s="26">
        <v>45.821625470292318</v>
      </c>
      <c r="Y36" s="26">
        <v>24.621665804220925</v>
      </c>
      <c r="Z36" s="26">
        <v>1.4831135717833632</v>
      </c>
      <c r="AA36" s="26">
        <v>0.37866666666666671</v>
      </c>
      <c r="AB36" s="26">
        <f t="shared" si="9"/>
        <v>2.0053126188287242</v>
      </c>
      <c r="AC36" s="26">
        <f t="shared" si="9"/>
        <v>4.8212817012443043</v>
      </c>
      <c r="AD36" s="26">
        <f t="shared" si="9"/>
        <v>2.5906542069967662</v>
      </c>
      <c r="AE36" s="26">
        <f t="shared" si="9"/>
        <v>0.156050953040549</v>
      </c>
      <c r="AF36" s="17">
        <v>2.6</v>
      </c>
      <c r="AG36" s="17">
        <v>6.17</v>
      </c>
      <c r="AH36" s="17">
        <f t="shared" si="2"/>
        <v>6.7608297539198085E-7</v>
      </c>
      <c r="AI36" s="27">
        <v>4.0937090948911541</v>
      </c>
      <c r="AJ36" s="27">
        <v>88.891968917636461</v>
      </c>
      <c r="AK36" s="27">
        <v>1952.309361206424</v>
      </c>
      <c r="AL36" s="27">
        <v>46.215051603396205</v>
      </c>
      <c r="AM36" s="27">
        <v>5.7360661960558188</v>
      </c>
      <c r="AN36" s="27">
        <v>19.016253438411049</v>
      </c>
      <c r="AO36" s="27">
        <v>0.49465651563268104</v>
      </c>
      <c r="AP36" s="27">
        <v>34.996339298111167</v>
      </c>
      <c r="AQ36" s="27">
        <v>997.02499999999952</v>
      </c>
      <c r="AR36" s="17">
        <v>1274.1375</v>
      </c>
      <c r="AS36" s="26">
        <v>602.375</v>
      </c>
      <c r="AT36" s="26">
        <v>20.994626168224293</v>
      </c>
      <c r="AU36" s="26">
        <v>1.9932532375177785</v>
      </c>
      <c r="AV36" s="17">
        <v>50</v>
      </c>
      <c r="AW36" s="17">
        <v>100</v>
      </c>
      <c r="AX36" s="17">
        <v>0.08</v>
      </c>
      <c r="AY36" s="14">
        <v>2</v>
      </c>
      <c r="AZ36" s="17" t="s">
        <v>41</v>
      </c>
      <c r="BA36" s="28"/>
      <c r="BB36" s="26"/>
      <c r="BC36" s="31"/>
      <c r="BD36" s="29"/>
      <c r="BH36" s="30" t="s">
        <v>116</v>
      </c>
      <c r="BI36" t="s">
        <v>117</v>
      </c>
      <c r="BJ36">
        <v>8</v>
      </c>
      <c r="BK36">
        <v>99207020</v>
      </c>
      <c r="BL36" t="s">
        <v>40</v>
      </c>
    </row>
    <row r="37" spans="1:64" x14ac:dyDescent="0.25">
      <c r="A37" s="14">
        <v>2005</v>
      </c>
      <c r="B37" s="15">
        <v>2008</v>
      </c>
      <c r="C37" s="16" t="s">
        <v>37</v>
      </c>
      <c r="D37" s="17" t="s">
        <v>38</v>
      </c>
      <c r="E37" s="18">
        <v>4</v>
      </c>
      <c r="F37" s="19" t="s">
        <v>110</v>
      </c>
      <c r="G37" s="20" t="s">
        <v>111</v>
      </c>
      <c r="H37" s="20">
        <v>99202</v>
      </c>
      <c r="I37" s="21">
        <v>8</v>
      </c>
      <c r="J37" s="22">
        <v>99202011</v>
      </c>
      <c r="K37" s="17" t="s">
        <v>42</v>
      </c>
      <c r="L37" s="23">
        <v>94.444444444444443</v>
      </c>
      <c r="M37" s="24">
        <v>0.94444444444444442</v>
      </c>
      <c r="N37" s="25">
        <v>43.062200956937801</v>
      </c>
      <c r="O37" s="26">
        <v>46.681720354232084</v>
      </c>
      <c r="P37" s="26">
        <f t="shared" si="0"/>
        <v>0.46681720354232081</v>
      </c>
      <c r="Q37" s="25">
        <v>53.318279645767916</v>
      </c>
      <c r="R37" s="25">
        <v>0.53318279645767919</v>
      </c>
      <c r="S37" s="25">
        <v>22.960024727842644</v>
      </c>
      <c r="T37" s="25">
        <v>7.6533415759475476</v>
      </c>
      <c r="U37" s="25">
        <v>10.240171028617819</v>
      </c>
      <c r="V37" s="25">
        <v>3.4133903428726065</v>
      </c>
      <c r="W37" s="26" t="s">
        <v>45</v>
      </c>
      <c r="X37" s="26" t="s">
        <v>45</v>
      </c>
      <c r="Y37" s="26" t="s">
        <v>45</v>
      </c>
      <c r="Z37" s="26" t="s">
        <v>45</v>
      </c>
      <c r="AA37" s="26" t="s">
        <v>45</v>
      </c>
      <c r="AB37" s="26" t="s">
        <v>45</v>
      </c>
      <c r="AC37" s="26" t="s">
        <v>45</v>
      </c>
      <c r="AD37" s="26" t="s">
        <v>45</v>
      </c>
      <c r="AE37" s="26" t="s">
        <v>45</v>
      </c>
      <c r="AF37" s="17">
        <v>3.1</v>
      </c>
      <c r="AG37" s="17">
        <v>6.65</v>
      </c>
      <c r="AH37" s="17">
        <f t="shared" si="2"/>
        <v>2.2387211385683346E-7</v>
      </c>
      <c r="AI37" s="27">
        <v>11.4673418</v>
      </c>
      <c r="AJ37" s="27">
        <v>130.57400000000001</v>
      </c>
      <c r="AK37" s="27">
        <v>3674.85</v>
      </c>
      <c r="AL37" s="27">
        <v>52.952100000000002</v>
      </c>
      <c r="AM37" s="27">
        <v>3.55199</v>
      </c>
      <c r="AN37" s="27">
        <v>30.003</v>
      </c>
      <c r="AO37" s="27">
        <v>0.65816799999999998</v>
      </c>
      <c r="AP37" s="27">
        <v>23.421299999999999</v>
      </c>
      <c r="AQ37" s="27">
        <v>997.02499999999952</v>
      </c>
      <c r="AR37" s="17">
        <v>1274.1375</v>
      </c>
      <c r="AS37" s="26">
        <v>602.375</v>
      </c>
      <c r="AT37" s="26">
        <v>20.994626168224293</v>
      </c>
      <c r="AU37" s="26">
        <v>1.9932532375177785</v>
      </c>
      <c r="AV37" s="17">
        <v>50</v>
      </c>
      <c r="AW37" s="17">
        <v>100</v>
      </c>
      <c r="AX37" s="17">
        <v>0.08</v>
      </c>
      <c r="AY37" s="14">
        <v>2</v>
      </c>
      <c r="AZ37" s="17" t="s">
        <v>41</v>
      </c>
      <c r="BA37" s="28"/>
      <c r="BB37" s="26"/>
      <c r="BC37" s="31"/>
      <c r="BD37" s="29"/>
      <c r="BH37" s="30" t="s">
        <v>118</v>
      </c>
      <c r="BI37" t="s">
        <v>119</v>
      </c>
      <c r="BJ37">
        <v>8</v>
      </c>
      <c r="BK37">
        <v>99208038</v>
      </c>
      <c r="BL37" t="s">
        <v>40</v>
      </c>
    </row>
    <row r="38" spans="1:64" x14ac:dyDescent="0.25">
      <c r="A38" s="14">
        <v>2005</v>
      </c>
      <c r="B38" s="15">
        <v>2008</v>
      </c>
      <c r="C38" s="16" t="s">
        <v>37</v>
      </c>
      <c r="D38" s="17" t="s">
        <v>38</v>
      </c>
      <c r="E38" s="18">
        <v>1</v>
      </c>
      <c r="F38" s="19" t="s">
        <v>114</v>
      </c>
      <c r="G38" s="20" t="s">
        <v>115</v>
      </c>
      <c r="H38" s="20">
        <v>99207</v>
      </c>
      <c r="I38" s="21">
        <v>8</v>
      </c>
      <c r="J38" s="22">
        <v>99207018</v>
      </c>
      <c r="K38" s="17" t="s">
        <v>40</v>
      </c>
      <c r="L38" s="23">
        <v>94.444444444444443</v>
      </c>
      <c r="M38" s="24">
        <v>0.94444444444444442</v>
      </c>
      <c r="N38" s="25">
        <v>44.657097288676233</v>
      </c>
      <c r="O38" s="26">
        <v>49.225830815709969</v>
      </c>
      <c r="P38" s="26">
        <f t="shared" si="0"/>
        <v>0.4922583081570997</v>
      </c>
      <c r="Q38" s="25">
        <v>50.774169184290031</v>
      </c>
      <c r="R38" s="25">
        <v>0.5077416918429003</v>
      </c>
      <c r="S38" s="25">
        <v>22.674270130145466</v>
      </c>
      <c r="T38" s="25">
        <v>7.5580900433818217</v>
      </c>
      <c r="U38" s="25">
        <v>10.112724478044878</v>
      </c>
      <c r="V38" s="25">
        <v>3.3709081593482924</v>
      </c>
      <c r="W38" s="26">
        <v>18.955986376735652</v>
      </c>
      <c r="X38" s="26">
        <v>40.45049567323364</v>
      </c>
      <c r="Y38" s="26">
        <v>25.00962148044006</v>
      </c>
      <c r="Z38" s="26">
        <v>4.6124269289458368</v>
      </c>
      <c r="AA38" s="26">
        <v>0.37233333333333335</v>
      </c>
      <c r="AB38" s="26">
        <f t="shared" ref="AB38:AE40" si="10">W38/100*$T38</f>
        <v>1.4327105189648717</v>
      </c>
      <c r="AC38" s="26">
        <f t="shared" si="10"/>
        <v>3.0572848859772663</v>
      </c>
      <c r="AD38" s="26">
        <f t="shared" si="10"/>
        <v>1.8902497110006213</v>
      </c>
      <c r="AE38" s="26">
        <f t="shared" si="10"/>
        <v>0.34861138047491724</v>
      </c>
      <c r="AF38" s="17">
        <v>3.6</v>
      </c>
      <c r="AG38" s="17">
        <v>6.6</v>
      </c>
      <c r="AH38" s="17">
        <f t="shared" si="2"/>
        <v>2.511886431509578E-7</v>
      </c>
      <c r="AI38" s="27">
        <v>7.5955906038967571</v>
      </c>
      <c r="AJ38" s="27">
        <v>98.502311059395282</v>
      </c>
      <c r="AK38" s="27">
        <v>2867.0950861797633</v>
      </c>
      <c r="AL38" s="27">
        <v>53.649867809802409</v>
      </c>
      <c r="AM38" s="27">
        <v>3.0406399094713281</v>
      </c>
      <c r="AN38" s="27">
        <v>25.310623119947106</v>
      </c>
      <c r="AO38" s="27">
        <v>0.62783805877779519</v>
      </c>
      <c r="AP38" s="27">
        <v>13.801861154295944</v>
      </c>
      <c r="AQ38" s="27">
        <v>997.02499999999952</v>
      </c>
      <c r="AR38" s="17">
        <v>1274.1375</v>
      </c>
      <c r="AS38" s="26">
        <v>602.375</v>
      </c>
      <c r="AT38" s="26">
        <v>20.994626168224293</v>
      </c>
      <c r="AU38" s="26">
        <v>1.9932532375177785</v>
      </c>
      <c r="AV38" s="17">
        <v>50</v>
      </c>
      <c r="AW38" s="17">
        <v>100</v>
      </c>
      <c r="AX38" s="17">
        <v>0.08</v>
      </c>
      <c r="AY38" s="14">
        <v>2</v>
      </c>
      <c r="AZ38" s="17" t="s">
        <v>41</v>
      </c>
      <c r="BA38" s="28"/>
      <c r="BB38" s="26"/>
      <c r="BC38" s="31"/>
      <c r="BD38" s="29"/>
      <c r="BH38" s="30" t="s">
        <v>120</v>
      </c>
      <c r="BI38" t="s">
        <v>121</v>
      </c>
      <c r="BJ38">
        <v>9</v>
      </c>
      <c r="BK38">
        <v>99217015</v>
      </c>
      <c r="BL38" t="s">
        <v>40</v>
      </c>
    </row>
    <row r="39" spans="1:64" x14ac:dyDescent="0.25">
      <c r="A39" s="14">
        <v>2005</v>
      </c>
      <c r="B39" s="15">
        <v>2008</v>
      </c>
      <c r="C39" s="16" t="s">
        <v>37</v>
      </c>
      <c r="D39" s="17" t="s">
        <v>38</v>
      </c>
      <c r="E39" s="18">
        <v>2</v>
      </c>
      <c r="F39" s="19" t="s">
        <v>114</v>
      </c>
      <c r="G39" s="20" t="s">
        <v>115</v>
      </c>
      <c r="H39" s="20">
        <v>99207</v>
      </c>
      <c r="I39" s="21">
        <v>8</v>
      </c>
      <c r="J39" s="22">
        <v>99207018</v>
      </c>
      <c r="K39" s="17" t="s">
        <v>40</v>
      </c>
      <c r="L39" s="23">
        <v>100</v>
      </c>
      <c r="M39" s="24">
        <v>1</v>
      </c>
      <c r="N39" s="25">
        <v>62.998405103668262</v>
      </c>
      <c r="O39" s="26">
        <v>47.566202140039174</v>
      </c>
      <c r="P39" s="26">
        <f t="shared" si="0"/>
        <v>0.47566202140039171</v>
      </c>
      <c r="Q39" s="25">
        <v>52.433797859960826</v>
      </c>
      <c r="R39" s="25">
        <v>0.52433797859960829</v>
      </c>
      <c r="S39" s="25">
        <v>33.032456387056662</v>
      </c>
      <c r="T39" s="25">
        <v>11.010818795685553</v>
      </c>
      <c r="U39" s="25">
        <v>14.732475548627271</v>
      </c>
      <c r="V39" s="25">
        <v>4.9108251828757572</v>
      </c>
      <c r="W39" s="26">
        <v>18.457221306407632</v>
      </c>
      <c r="X39" s="26">
        <v>45.545382931263305</v>
      </c>
      <c r="Y39" s="26">
        <v>25.78823288399056</v>
      </c>
      <c r="Z39" s="26">
        <v>1.556963461823301</v>
      </c>
      <c r="AA39" s="26">
        <v>0.34400000000000003</v>
      </c>
      <c r="AB39" s="26">
        <f t="shared" si="10"/>
        <v>2.03229119276721</v>
      </c>
      <c r="AC39" s="26">
        <f t="shared" si="10"/>
        <v>5.0149195843624996</v>
      </c>
      <c r="AD39" s="26">
        <f t="shared" si="10"/>
        <v>2.8394955934655952</v>
      </c>
      <c r="AE39" s="26">
        <f t="shared" si="10"/>
        <v>0.17143442549639651</v>
      </c>
      <c r="AF39" s="17">
        <v>3.7</v>
      </c>
      <c r="AG39" s="17">
        <v>6.53</v>
      </c>
      <c r="AH39" s="17">
        <f t="shared" si="2"/>
        <v>2.9512092266663814E-7</v>
      </c>
      <c r="AI39" s="27">
        <v>8.0345697694491687</v>
      </c>
      <c r="AJ39" s="27">
        <v>119.72007998079849</v>
      </c>
      <c r="AK39" s="27">
        <v>3059.624053198314</v>
      </c>
      <c r="AL39" s="27">
        <v>54.495342784090013</v>
      </c>
      <c r="AM39" s="27">
        <v>3.4748266648866193</v>
      </c>
      <c r="AN39" s="27">
        <v>29.183952802322196</v>
      </c>
      <c r="AO39" s="27">
        <v>0.63028954154126082</v>
      </c>
      <c r="AP39" s="27">
        <v>20.365887719951587</v>
      </c>
      <c r="AQ39" s="27">
        <v>997.02499999999952</v>
      </c>
      <c r="AR39" s="17">
        <v>1274.1375</v>
      </c>
      <c r="AS39" s="26">
        <v>602.375</v>
      </c>
      <c r="AT39" s="26">
        <v>20.994626168224293</v>
      </c>
      <c r="AU39" s="26">
        <v>1.9932532375177785</v>
      </c>
      <c r="AV39" s="17">
        <v>50</v>
      </c>
      <c r="AW39" s="17">
        <v>100</v>
      </c>
      <c r="AX39" s="17">
        <v>0.08</v>
      </c>
      <c r="AY39" s="14">
        <v>2</v>
      </c>
      <c r="AZ39" s="17" t="s">
        <v>41</v>
      </c>
      <c r="BA39" s="28"/>
      <c r="BB39" s="26"/>
      <c r="BC39" s="31"/>
      <c r="BD39" s="29"/>
      <c r="BH39" s="30" t="s">
        <v>122</v>
      </c>
      <c r="BI39" t="s">
        <v>123</v>
      </c>
      <c r="BJ39">
        <v>9</v>
      </c>
      <c r="BK39">
        <v>99217023</v>
      </c>
      <c r="BL39" t="s">
        <v>40</v>
      </c>
    </row>
    <row r="40" spans="1:64" x14ac:dyDescent="0.25">
      <c r="A40" s="14">
        <v>2005</v>
      </c>
      <c r="B40" s="15">
        <v>2008</v>
      </c>
      <c r="C40" s="16" t="s">
        <v>37</v>
      </c>
      <c r="D40" s="17" t="s">
        <v>38</v>
      </c>
      <c r="E40" s="18">
        <v>3</v>
      </c>
      <c r="F40" s="19" t="s">
        <v>114</v>
      </c>
      <c r="G40" s="20" t="s">
        <v>115</v>
      </c>
      <c r="H40" s="20">
        <v>99207</v>
      </c>
      <c r="I40" s="21">
        <v>8</v>
      </c>
      <c r="J40" s="22">
        <v>99207018</v>
      </c>
      <c r="K40" s="17" t="s">
        <v>40</v>
      </c>
      <c r="L40" s="23">
        <v>94.444444444444443</v>
      </c>
      <c r="M40" s="24">
        <v>0.94444444444444442</v>
      </c>
      <c r="N40" s="25">
        <v>74.960127591706538</v>
      </c>
      <c r="O40" s="26">
        <v>47.19344187635204</v>
      </c>
      <c r="P40" s="26">
        <f t="shared" si="0"/>
        <v>0.47193441876352038</v>
      </c>
      <c r="Q40" s="25">
        <v>52.80655812364796</v>
      </c>
      <c r="R40" s="25">
        <v>0.52806558123647962</v>
      </c>
      <c r="S40" s="25">
        <v>39.583863346275187</v>
      </c>
      <c r="T40" s="25">
        <v>13.194621115425063</v>
      </c>
      <c r="U40" s="25">
        <v>17.654403052438735</v>
      </c>
      <c r="V40" s="25">
        <v>5.8848010174795782</v>
      </c>
      <c r="W40" s="26">
        <v>18.127348437653694</v>
      </c>
      <c r="X40" s="26">
        <v>44.251411521689249</v>
      </c>
      <c r="Y40" s="26">
        <v>25.908958982261709</v>
      </c>
      <c r="Z40" s="26">
        <v>2.3970556411685635</v>
      </c>
      <c r="AA40" s="26">
        <v>0.34099999999999997</v>
      </c>
      <c r="AB40" s="26">
        <f t="shared" si="10"/>
        <v>2.3918349446213298</v>
      </c>
      <c r="AC40" s="26">
        <f t="shared" si="10"/>
        <v>5.838806088514449</v>
      </c>
      <c r="AD40" s="26">
        <f t="shared" si="10"/>
        <v>3.4185889726603218</v>
      </c>
      <c r="AE40" s="26">
        <f t="shared" si="10"/>
        <v>0.31628240977811489</v>
      </c>
      <c r="AF40" s="17">
        <v>2.6</v>
      </c>
      <c r="AG40" s="17">
        <v>6.17</v>
      </c>
      <c r="AH40" s="17">
        <f t="shared" si="2"/>
        <v>6.7608297539198085E-7</v>
      </c>
      <c r="AI40" s="27">
        <v>4.0937090948911541</v>
      </c>
      <c r="AJ40" s="27">
        <v>88.891968917636461</v>
      </c>
      <c r="AK40" s="27">
        <v>1952.309361206424</v>
      </c>
      <c r="AL40" s="27">
        <v>46.215051603396205</v>
      </c>
      <c r="AM40" s="27">
        <v>5.7360661960558188</v>
      </c>
      <c r="AN40" s="27">
        <v>19.016253438411049</v>
      </c>
      <c r="AO40" s="27">
        <v>0.49465651563268104</v>
      </c>
      <c r="AP40" s="27">
        <v>34.996339298111167</v>
      </c>
      <c r="AQ40" s="27">
        <v>997.02499999999952</v>
      </c>
      <c r="AR40" s="17">
        <v>1274.1375</v>
      </c>
      <c r="AS40" s="26">
        <v>602.375</v>
      </c>
      <c r="AT40" s="26">
        <v>20.994626168224293</v>
      </c>
      <c r="AU40" s="26">
        <v>1.9932532375177785</v>
      </c>
      <c r="AV40" s="17">
        <v>50</v>
      </c>
      <c r="AW40" s="17">
        <v>100</v>
      </c>
      <c r="AX40" s="17">
        <v>0.08</v>
      </c>
      <c r="AY40" s="14">
        <v>2</v>
      </c>
      <c r="AZ40" s="17" t="s">
        <v>41</v>
      </c>
      <c r="BA40" s="28"/>
      <c r="BB40" s="26"/>
      <c r="BC40" s="31"/>
      <c r="BD40" s="29"/>
      <c r="BH40" s="30" t="s">
        <v>124</v>
      </c>
      <c r="BI40" t="s">
        <v>125</v>
      </c>
      <c r="BJ40" t="s">
        <v>52</v>
      </c>
      <c r="BK40">
        <v>99239015</v>
      </c>
      <c r="BL40" t="s">
        <v>42</v>
      </c>
    </row>
    <row r="41" spans="1:64" x14ac:dyDescent="0.25">
      <c r="A41" s="14">
        <v>2005</v>
      </c>
      <c r="B41" s="15">
        <v>2008</v>
      </c>
      <c r="C41" s="16" t="s">
        <v>37</v>
      </c>
      <c r="D41" s="17" t="s">
        <v>38</v>
      </c>
      <c r="E41" s="18">
        <v>4</v>
      </c>
      <c r="F41" s="19" t="s">
        <v>114</v>
      </c>
      <c r="G41" s="20" t="s">
        <v>115</v>
      </c>
      <c r="H41" s="20">
        <v>99207</v>
      </c>
      <c r="I41" s="21">
        <v>8</v>
      </c>
      <c r="J41" s="22">
        <v>99207018</v>
      </c>
      <c r="K41" s="17" t="s">
        <v>40</v>
      </c>
      <c r="L41" s="23">
        <v>94.444444444444443</v>
      </c>
      <c r="M41" s="24">
        <v>0.94444444444444442</v>
      </c>
      <c r="N41" s="25">
        <v>62.200956937799042</v>
      </c>
      <c r="O41" s="26">
        <v>48.784949842973433</v>
      </c>
      <c r="P41" s="26">
        <f t="shared" si="0"/>
        <v>0.48784949842973435</v>
      </c>
      <c r="Q41" s="25">
        <v>51.215050157026567</v>
      </c>
      <c r="R41" s="25">
        <v>0.51215050157026565</v>
      </c>
      <c r="S41" s="25">
        <v>31.856251293844274</v>
      </c>
      <c r="T41" s="25">
        <v>10.618750431281425</v>
      </c>
      <c r="U41" s="25">
        <v>14.207888077054546</v>
      </c>
      <c r="V41" s="25">
        <v>4.7359626923515155</v>
      </c>
      <c r="W41" s="26" t="s">
        <v>45</v>
      </c>
      <c r="X41" s="26" t="s">
        <v>45</v>
      </c>
      <c r="Y41" s="26" t="s">
        <v>45</v>
      </c>
      <c r="Z41" s="26" t="s">
        <v>45</v>
      </c>
      <c r="AA41" s="26" t="s">
        <v>45</v>
      </c>
      <c r="AB41" s="26" t="s">
        <v>45</v>
      </c>
      <c r="AC41" s="26" t="s">
        <v>45</v>
      </c>
      <c r="AD41" s="26" t="s">
        <v>45</v>
      </c>
      <c r="AE41" s="26" t="s">
        <v>45</v>
      </c>
      <c r="AF41" s="17">
        <v>3.1</v>
      </c>
      <c r="AG41" s="17">
        <v>6.65</v>
      </c>
      <c r="AH41" s="17">
        <f t="shared" si="2"/>
        <v>2.2387211385683346E-7</v>
      </c>
      <c r="AI41" s="27">
        <v>11.4673418</v>
      </c>
      <c r="AJ41" s="27">
        <v>130.57400000000001</v>
      </c>
      <c r="AK41" s="27">
        <v>3674.85</v>
      </c>
      <c r="AL41" s="27">
        <v>52.952100000000002</v>
      </c>
      <c r="AM41" s="27">
        <v>3.55199</v>
      </c>
      <c r="AN41" s="27">
        <v>30.003</v>
      </c>
      <c r="AO41" s="27">
        <v>0.65816799999999998</v>
      </c>
      <c r="AP41" s="27">
        <v>23.421299999999999</v>
      </c>
      <c r="AQ41" s="27">
        <v>997.02499999999952</v>
      </c>
      <c r="AR41" s="17">
        <v>1274.1375</v>
      </c>
      <c r="AS41" s="26">
        <v>602.375</v>
      </c>
      <c r="AT41" s="26">
        <v>20.994626168224293</v>
      </c>
      <c r="AU41" s="26">
        <v>1.9932532375177785</v>
      </c>
      <c r="AV41" s="17">
        <v>50</v>
      </c>
      <c r="AW41" s="17">
        <v>100</v>
      </c>
      <c r="AX41" s="17">
        <v>0.08</v>
      </c>
      <c r="AY41" s="14">
        <v>2</v>
      </c>
      <c r="AZ41" s="17" t="s">
        <v>41</v>
      </c>
      <c r="BA41" s="28"/>
      <c r="BB41" s="26"/>
      <c r="BC41" s="31"/>
      <c r="BD41" s="29"/>
      <c r="BH41" s="30" t="s">
        <v>126</v>
      </c>
      <c r="BI41" t="s">
        <v>127</v>
      </c>
      <c r="BJ41">
        <v>5</v>
      </c>
      <c r="BK41">
        <v>9970036</v>
      </c>
      <c r="BL41" t="s">
        <v>54</v>
      </c>
    </row>
    <row r="42" spans="1:64" x14ac:dyDescent="0.25">
      <c r="A42" s="14">
        <v>2005</v>
      </c>
      <c r="B42" s="15">
        <v>2008</v>
      </c>
      <c r="C42" s="16" t="s">
        <v>37</v>
      </c>
      <c r="D42" s="17" t="s">
        <v>38</v>
      </c>
      <c r="E42" s="18">
        <v>1</v>
      </c>
      <c r="F42" s="19" t="s">
        <v>120</v>
      </c>
      <c r="G42" s="20" t="s">
        <v>121</v>
      </c>
      <c r="H42" s="20">
        <v>99217</v>
      </c>
      <c r="I42" s="21">
        <v>9</v>
      </c>
      <c r="J42" s="22">
        <v>99217015</v>
      </c>
      <c r="K42" s="17" t="s">
        <v>40</v>
      </c>
      <c r="L42" s="23">
        <v>100</v>
      </c>
      <c r="M42" s="24">
        <v>1</v>
      </c>
      <c r="N42" s="25">
        <v>70.175438596491233</v>
      </c>
      <c r="O42" s="26">
        <v>48.40373568832792</v>
      </c>
      <c r="P42" s="26">
        <f t="shared" si="0"/>
        <v>0.4840373568832792</v>
      </c>
      <c r="Q42" s="25">
        <v>51.59626431167208</v>
      </c>
      <c r="R42" s="25">
        <v>0.5159626431167208</v>
      </c>
      <c r="S42" s="25">
        <v>36.207904780120764</v>
      </c>
      <c r="T42" s="25">
        <v>12.069301593373588</v>
      </c>
      <c r="U42" s="25">
        <v>16.148725531933859</v>
      </c>
      <c r="V42" s="25">
        <v>5.3829085106446204</v>
      </c>
      <c r="W42" s="26">
        <v>18.848385819240846</v>
      </c>
      <c r="X42" s="26">
        <v>46.482936804075663</v>
      </c>
      <c r="Y42" s="26">
        <v>24.203396474477287</v>
      </c>
      <c r="Z42" s="26">
        <v>1.6362078673631828</v>
      </c>
      <c r="AA42" s="26">
        <v>0.35166666666666674</v>
      </c>
      <c r="AB42" s="26">
        <f t="shared" ref="AB42:AE44" si="11">W42/100*$T42</f>
        <v>2.2748685300068368</v>
      </c>
      <c r="AC42" s="26">
        <f t="shared" si="11"/>
        <v>5.6101658323411421</v>
      </c>
      <c r="AD42" s="26">
        <f t="shared" si="11"/>
        <v>2.9211809163446141</v>
      </c>
      <c r="AE42" s="26">
        <f t="shared" si="11"/>
        <v>0.19747886220656863</v>
      </c>
      <c r="AF42" s="17">
        <v>3.6</v>
      </c>
      <c r="AG42" s="17">
        <v>6.6</v>
      </c>
      <c r="AH42" s="17">
        <f t="shared" si="2"/>
        <v>2.511886431509578E-7</v>
      </c>
      <c r="AI42" s="27">
        <v>7.5955906038967571</v>
      </c>
      <c r="AJ42" s="27">
        <v>98.502311059395282</v>
      </c>
      <c r="AK42" s="27">
        <v>2867.0950861797633</v>
      </c>
      <c r="AL42" s="27">
        <v>53.649867809802409</v>
      </c>
      <c r="AM42" s="27">
        <v>3.0406399094713281</v>
      </c>
      <c r="AN42" s="27">
        <v>25.310623119947106</v>
      </c>
      <c r="AO42" s="27">
        <v>0.62783805877779519</v>
      </c>
      <c r="AP42" s="27">
        <v>13.801861154295944</v>
      </c>
      <c r="AQ42" s="27">
        <v>997.02499999999952</v>
      </c>
      <c r="AR42" s="17">
        <v>1274.1375</v>
      </c>
      <c r="AS42" s="26">
        <v>602.375</v>
      </c>
      <c r="AT42" s="26">
        <v>20.994626168224293</v>
      </c>
      <c r="AU42" s="26">
        <v>1.9932532375177785</v>
      </c>
      <c r="AV42" s="17">
        <v>50</v>
      </c>
      <c r="AW42" s="17">
        <v>100</v>
      </c>
      <c r="AX42" s="17">
        <v>0.08</v>
      </c>
      <c r="AY42" s="14">
        <v>2</v>
      </c>
      <c r="AZ42" s="17" t="s">
        <v>41</v>
      </c>
      <c r="BA42" s="28"/>
      <c r="BB42" s="26"/>
      <c r="BC42" s="31"/>
      <c r="BD42" s="29"/>
      <c r="BH42" s="30" t="s">
        <v>128</v>
      </c>
      <c r="BI42" t="s">
        <v>129</v>
      </c>
      <c r="BJ42">
        <v>9</v>
      </c>
      <c r="BK42">
        <v>9980005</v>
      </c>
      <c r="BL42" t="s">
        <v>40</v>
      </c>
    </row>
    <row r="43" spans="1:64" x14ac:dyDescent="0.25">
      <c r="A43" s="14">
        <v>2005</v>
      </c>
      <c r="B43" s="15">
        <v>2008</v>
      </c>
      <c r="C43" s="16" t="s">
        <v>37</v>
      </c>
      <c r="D43" s="17" t="s">
        <v>38</v>
      </c>
      <c r="E43" s="18">
        <v>2</v>
      </c>
      <c r="F43" s="19" t="s">
        <v>120</v>
      </c>
      <c r="G43" s="20" t="s">
        <v>121</v>
      </c>
      <c r="H43" s="20">
        <v>99217</v>
      </c>
      <c r="I43" s="21">
        <v>9</v>
      </c>
      <c r="J43" s="22">
        <v>99217015</v>
      </c>
      <c r="K43" s="17" t="s">
        <v>40</v>
      </c>
      <c r="L43" s="23">
        <v>100</v>
      </c>
      <c r="M43" s="24">
        <v>1</v>
      </c>
      <c r="N43" s="25">
        <v>78.94736842105263</v>
      </c>
      <c r="O43" s="26">
        <v>49.214762465645855</v>
      </c>
      <c r="P43" s="26">
        <f t="shared" si="0"/>
        <v>0.49214762465645856</v>
      </c>
      <c r="Q43" s="25">
        <v>50.785237534354145</v>
      </c>
      <c r="R43" s="25">
        <v>0.50785237534354144</v>
      </c>
      <c r="S43" s="25">
        <v>40.093608579753273</v>
      </c>
      <c r="T43" s="25">
        <v>13.364536193251091</v>
      </c>
      <c r="U43" s="25">
        <v>17.881749426569961</v>
      </c>
      <c r="V43" s="25">
        <v>5.9605831421899866</v>
      </c>
      <c r="W43" s="26">
        <v>19.087971330409388</v>
      </c>
      <c r="X43" s="26">
        <v>43.983026972049061</v>
      </c>
      <c r="Y43" s="26">
        <v>24.313196415823668</v>
      </c>
      <c r="Z43" s="26">
        <v>2.6361435485064675</v>
      </c>
      <c r="AA43" s="26">
        <v>0.34999999999999992</v>
      </c>
      <c r="AB43" s="26">
        <f t="shared" si="11"/>
        <v>2.5510188370099547</v>
      </c>
      <c r="AC43" s="26">
        <f t="shared" si="11"/>
        <v>5.8781275585668862</v>
      </c>
      <c r="AD43" s="26">
        <f t="shared" si="11"/>
        <v>3.2493459347289813</v>
      </c>
      <c r="AE43" s="26">
        <f t="shared" si="11"/>
        <v>0.35230835864620047</v>
      </c>
      <c r="AF43" s="17">
        <v>3.7</v>
      </c>
      <c r="AG43" s="17">
        <v>6.53</v>
      </c>
      <c r="AH43" s="17">
        <f t="shared" si="2"/>
        <v>2.9512092266663814E-7</v>
      </c>
      <c r="AI43" s="27">
        <v>8.0345697694491687</v>
      </c>
      <c r="AJ43" s="27">
        <v>119.72007998079849</v>
      </c>
      <c r="AK43" s="27">
        <v>3059.624053198314</v>
      </c>
      <c r="AL43" s="27">
        <v>54.495342784090013</v>
      </c>
      <c r="AM43" s="27">
        <v>3.4748266648866193</v>
      </c>
      <c r="AN43" s="27">
        <v>29.183952802322196</v>
      </c>
      <c r="AO43" s="27">
        <v>0.63028954154126082</v>
      </c>
      <c r="AP43" s="27">
        <v>20.365887719951587</v>
      </c>
      <c r="AQ43" s="27">
        <v>997.02499999999952</v>
      </c>
      <c r="AR43" s="17">
        <v>1274.1375</v>
      </c>
      <c r="AS43" s="26">
        <v>602.375</v>
      </c>
      <c r="AT43" s="26">
        <v>20.994626168224293</v>
      </c>
      <c r="AU43" s="26">
        <v>1.9932532375177785</v>
      </c>
      <c r="AV43" s="17">
        <v>50</v>
      </c>
      <c r="AW43" s="17">
        <v>100</v>
      </c>
      <c r="AX43" s="17">
        <v>0.08</v>
      </c>
      <c r="AY43" s="14">
        <v>2</v>
      </c>
      <c r="AZ43" s="17" t="s">
        <v>41</v>
      </c>
      <c r="BA43" s="28"/>
      <c r="BB43" s="26"/>
      <c r="BC43" s="31"/>
      <c r="BD43" s="29"/>
      <c r="BH43" s="30" t="s">
        <v>130</v>
      </c>
      <c r="BI43" t="s">
        <v>130</v>
      </c>
      <c r="BJ43">
        <v>14</v>
      </c>
      <c r="BK43" t="s">
        <v>131</v>
      </c>
      <c r="BL43" t="s">
        <v>132</v>
      </c>
    </row>
    <row r="44" spans="1:64" x14ac:dyDescent="0.25">
      <c r="A44" s="14">
        <v>2005</v>
      </c>
      <c r="B44" s="15">
        <v>2008</v>
      </c>
      <c r="C44" s="16" t="s">
        <v>37</v>
      </c>
      <c r="D44" s="17" t="s">
        <v>38</v>
      </c>
      <c r="E44" s="32">
        <v>3</v>
      </c>
      <c r="F44" s="33" t="s">
        <v>120</v>
      </c>
      <c r="G44" s="16" t="s">
        <v>121</v>
      </c>
      <c r="H44" s="20">
        <v>99217</v>
      </c>
      <c r="I44" s="21">
        <v>9</v>
      </c>
      <c r="J44" s="22">
        <v>99217015</v>
      </c>
      <c r="K44" s="17" t="s">
        <v>40</v>
      </c>
      <c r="L44" s="23">
        <v>100</v>
      </c>
      <c r="M44" s="24">
        <v>1</v>
      </c>
      <c r="N44" s="25">
        <v>62.200956937799042</v>
      </c>
      <c r="O44" s="37">
        <f>AVERAGE(O42,O43,O45)</f>
        <v>48.828145260181081</v>
      </c>
      <c r="P44" s="37">
        <f t="shared" si="0"/>
        <v>0.48828145260181083</v>
      </c>
      <c r="Q44" s="38">
        <f>100-O44</f>
        <v>51.171854739818919</v>
      </c>
      <c r="R44" s="38">
        <f>Q44/100</f>
        <v>0.51171854739818923</v>
      </c>
      <c r="S44" s="38">
        <f>N44*R44</f>
        <v>31.829383330987845</v>
      </c>
      <c r="T44" s="38">
        <f>S44/3</f>
        <v>10.609794443662615</v>
      </c>
      <c r="U44" s="38">
        <f>S44/2.24</f>
        <v>14.209546129905286</v>
      </c>
      <c r="V44" s="38">
        <f>U44/3</f>
        <v>4.7365153766350954</v>
      </c>
      <c r="W44" s="26">
        <v>18.968304746434129</v>
      </c>
      <c r="X44" s="26">
        <v>46.292680808785136</v>
      </c>
      <c r="Y44" s="26">
        <v>24.483749462040137</v>
      </c>
      <c r="Z44" s="26">
        <v>1.0122182335505556</v>
      </c>
      <c r="AA44" s="26">
        <v>0.32833333333333337</v>
      </c>
      <c r="AB44" s="26">
        <f t="shared" si="11"/>
        <v>2.0124981430441604</v>
      </c>
      <c r="AC44" s="26">
        <f t="shared" si="11"/>
        <v>4.911558276272955</v>
      </c>
      <c r="AD44" s="26">
        <f t="shared" si="11"/>
        <v>2.5976754900238102</v>
      </c>
      <c r="AE44" s="26">
        <f t="shared" si="11"/>
        <v>0.10739427390098671</v>
      </c>
      <c r="AF44" s="17">
        <v>2.6</v>
      </c>
      <c r="AG44" s="17">
        <v>6.17</v>
      </c>
      <c r="AH44" s="17">
        <f t="shared" si="2"/>
        <v>6.7608297539198085E-7</v>
      </c>
      <c r="AI44" s="27">
        <v>4.0937090948911541</v>
      </c>
      <c r="AJ44" s="27">
        <v>88.891968917636461</v>
      </c>
      <c r="AK44" s="27">
        <v>1952.309361206424</v>
      </c>
      <c r="AL44" s="27">
        <v>46.215051603396205</v>
      </c>
      <c r="AM44" s="27">
        <v>5.7360661960558188</v>
      </c>
      <c r="AN44" s="27">
        <v>19.016253438411049</v>
      </c>
      <c r="AO44" s="27">
        <v>0.49465651563268104</v>
      </c>
      <c r="AP44" s="27">
        <v>34.996339298111167</v>
      </c>
      <c r="AQ44" s="27">
        <v>997.02499999999952</v>
      </c>
      <c r="AR44" s="17">
        <v>1274.1375</v>
      </c>
      <c r="AS44" s="26">
        <v>602.375</v>
      </c>
      <c r="AT44" s="26">
        <v>20.994626168224293</v>
      </c>
      <c r="AU44" s="26">
        <v>1.9932532375177785</v>
      </c>
      <c r="AV44" s="17">
        <v>50</v>
      </c>
      <c r="AW44" s="17">
        <v>100</v>
      </c>
      <c r="AX44" s="17">
        <v>0.08</v>
      </c>
      <c r="AY44" s="14">
        <v>2</v>
      </c>
      <c r="AZ44" s="17" t="s">
        <v>41</v>
      </c>
      <c r="BA44" s="28"/>
      <c r="BB44" s="26"/>
      <c r="BC44" s="39" t="s">
        <v>88</v>
      </c>
      <c r="BD44" s="29"/>
      <c r="BH44" s="30" t="s">
        <v>133</v>
      </c>
      <c r="BI44" t="s">
        <v>133</v>
      </c>
      <c r="BJ44">
        <v>15</v>
      </c>
      <c r="BK44" t="s">
        <v>133</v>
      </c>
      <c r="BL44" t="s">
        <v>132</v>
      </c>
    </row>
    <row r="45" spans="1:64" x14ac:dyDescent="0.25">
      <c r="A45" s="14">
        <v>2005</v>
      </c>
      <c r="B45" s="15">
        <v>2008</v>
      </c>
      <c r="C45" s="16" t="s">
        <v>37</v>
      </c>
      <c r="D45" s="17" t="s">
        <v>38</v>
      </c>
      <c r="E45" s="18">
        <v>4</v>
      </c>
      <c r="F45" s="19" t="s">
        <v>120</v>
      </c>
      <c r="G45" s="20" t="s">
        <v>121</v>
      </c>
      <c r="H45" s="20">
        <v>99217</v>
      </c>
      <c r="I45" s="21">
        <v>9</v>
      </c>
      <c r="J45" s="22">
        <v>99217015</v>
      </c>
      <c r="K45" s="17" t="s">
        <v>40</v>
      </c>
      <c r="L45" s="23">
        <v>94.444444444444443</v>
      </c>
      <c r="M45" s="24">
        <v>0.94444444444444442</v>
      </c>
      <c r="N45" s="25">
        <v>49.441786283891545</v>
      </c>
      <c r="O45" s="26">
        <v>48.865937626569455</v>
      </c>
      <c r="P45" s="26">
        <f t="shared" si="0"/>
        <v>0.48865937626569456</v>
      </c>
      <c r="Q45" s="25">
        <v>51.134062373430545</v>
      </c>
      <c r="R45" s="25">
        <v>0.51134062373430544</v>
      </c>
      <c r="S45" s="25">
        <v>25.28159383694333</v>
      </c>
      <c r="T45" s="25">
        <v>8.4271979456477766</v>
      </c>
      <c r="U45" s="25">
        <v>11.275590851276725</v>
      </c>
      <c r="V45" s="25">
        <v>3.7585302837589083</v>
      </c>
      <c r="W45" s="26" t="s">
        <v>45</v>
      </c>
      <c r="X45" s="26" t="s">
        <v>45</v>
      </c>
      <c r="Y45" s="26" t="s">
        <v>45</v>
      </c>
      <c r="Z45" s="26" t="s">
        <v>45</v>
      </c>
      <c r="AA45" s="26" t="s">
        <v>45</v>
      </c>
      <c r="AB45" s="26" t="s">
        <v>45</v>
      </c>
      <c r="AC45" s="26" t="s">
        <v>45</v>
      </c>
      <c r="AD45" s="26" t="s">
        <v>45</v>
      </c>
      <c r="AE45" s="26" t="s">
        <v>45</v>
      </c>
      <c r="AF45" s="17">
        <v>3.1</v>
      </c>
      <c r="AG45" s="17">
        <v>6.65</v>
      </c>
      <c r="AH45" s="17">
        <f t="shared" si="2"/>
        <v>2.2387211385683346E-7</v>
      </c>
      <c r="AI45" s="27">
        <v>11.4673418</v>
      </c>
      <c r="AJ45" s="27">
        <v>130.57400000000001</v>
      </c>
      <c r="AK45" s="27">
        <v>3674.85</v>
      </c>
      <c r="AL45" s="27">
        <v>52.952100000000002</v>
      </c>
      <c r="AM45" s="27">
        <v>3.55199</v>
      </c>
      <c r="AN45" s="27">
        <v>30.003</v>
      </c>
      <c r="AO45" s="27">
        <v>0.65816799999999998</v>
      </c>
      <c r="AP45" s="27">
        <v>23.421299999999999</v>
      </c>
      <c r="AQ45" s="27">
        <v>997.02499999999952</v>
      </c>
      <c r="AR45" s="17">
        <v>1274.1375</v>
      </c>
      <c r="AS45" s="26">
        <v>602.375</v>
      </c>
      <c r="AT45" s="26">
        <v>20.994626168224293</v>
      </c>
      <c r="AU45" s="26">
        <v>1.9932532375177785</v>
      </c>
      <c r="AV45" s="17">
        <v>50</v>
      </c>
      <c r="AW45" s="17">
        <v>100</v>
      </c>
      <c r="AX45" s="17">
        <v>0.08</v>
      </c>
      <c r="AY45" s="14">
        <v>2</v>
      </c>
      <c r="AZ45" s="17" t="s">
        <v>41</v>
      </c>
      <c r="BA45" s="28"/>
      <c r="BB45" s="26"/>
      <c r="BC45" s="31"/>
      <c r="BD45" s="29"/>
      <c r="BH45" s="30" t="s">
        <v>134</v>
      </c>
      <c r="BI45" t="s">
        <v>134</v>
      </c>
      <c r="BJ45">
        <v>16</v>
      </c>
      <c r="BK45" t="s">
        <v>134</v>
      </c>
      <c r="BL45" t="s">
        <v>132</v>
      </c>
    </row>
    <row r="46" spans="1:64" x14ac:dyDescent="0.25">
      <c r="A46" s="14">
        <v>2005</v>
      </c>
      <c r="B46" s="15">
        <v>2008</v>
      </c>
      <c r="C46" s="16" t="s">
        <v>37</v>
      </c>
      <c r="D46" s="17" t="s">
        <v>38</v>
      </c>
      <c r="E46" s="18">
        <v>1</v>
      </c>
      <c r="F46" s="19" t="s">
        <v>124</v>
      </c>
      <c r="G46" s="20" t="s">
        <v>125</v>
      </c>
      <c r="H46" s="20">
        <v>99239</v>
      </c>
      <c r="I46" s="21" t="s">
        <v>52</v>
      </c>
      <c r="J46" s="22">
        <v>99239015</v>
      </c>
      <c r="K46" s="17" t="s">
        <v>42</v>
      </c>
      <c r="L46" s="23">
        <v>100</v>
      </c>
      <c r="M46" s="24">
        <v>1</v>
      </c>
      <c r="N46" s="25">
        <v>51.834130781499205</v>
      </c>
      <c r="O46" s="26">
        <v>46.676342525399129</v>
      </c>
      <c r="P46" s="26">
        <f t="shared" si="0"/>
        <v>0.46676342525399128</v>
      </c>
      <c r="Q46" s="25">
        <v>53.323657474600871</v>
      </c>
      <c r="R46" s="25">
        <v>0.53323657474600872</v>
      </c>
      <c r="S46" s="25">
        <v>27.639854352863292</v>
      </c>
      <c r="T46" s="25">
        <v>9.2132847842877634</v>
      </c>
      <c r="U46" s="25">
        <v>12.327375041377028</v>
      </c>
      <c r="V46" s="25">
        <v>4.109125013792343</v>
      </c>
      <c r="W46" s="26">
        <v>18.508807637752867</v>
      </c>
      <c r="X46" s="26">
        <v>44.083080283887341</v>
      </c>
      <c r="Y46" s="26">
        <v>24.992171480295013</v>
      </c>
      <c r="Z46" s="26">
        <v>2.4430689314276037</v>
      </c>
      <c r="AA46" s="26">
        <v>0.37766666666666665</v>
      </c>
      <c r="AB46" s="26">
        <f t="shared" ref="AB46:AE48" si="12">W46/100*$T46</f>
        <v>1.7052691578421764</v>
      </c>
      <c r="AC46" s="26">
        <f t="shared" si="12"/>
        <v>4.0614997282407517</v>
      </c>
      <c r="AD46" s="26">
        <f t="shared" si="12"/>
        <v>2.3025999322571264</v>
      </c>
      <c r="AE46" s="26">
        <f t="shared" si="12"/>
        <v>0.22508689812888108</v>
      </c>
      <c r="AF46" s="17">
        <v>3.6</v>
      </c>
      <c r="AG46" s="17">
        <v>6.6</v>
      </c>
      <c r="AH46" s="17">
        <f t="shared" si="2"/>
        <v>2.511886431509578E-7</v>
      </c>
      <c r="AI46" s="27">
        <v>7.5955906038967571</v>
      </c>
      <c r="AJ46" s="27">
        <v>98.502311059395282</v>
      </c>
      <c r="AK46" s="27">
        <v>2867.0950861797633</v>
      </c>
      <c r="AL46" s="27">
        <v>53.649867809802409</v>
      </c>
      <c r="AM46" s="27">
        <v>3.0406399094713281</v>
      </c>
      <c r="AN46" s="27">
        <v>25.310623119947106</v>
      </c>
      <c r="AO46" s="27">
        <v>0.62783805877779519</v>
      </c>
      <c r="AP46" s="27">
        <v>13.801861154295944</v>
      </c>
      <c r="AQ46" s="27">
        <v>997.02499999999952</v>
      </c>
      <c r="AR46" s="17">
        <v>1274.1375</v>
      </c>
      <c r="AS46" s="26">
        <v>602.375</v>
      </c>
      <c r="AT46" s="26">
        <v>20.994626168224293</v>
      </c>
      <c r="AU46" s="26">
        <v>1.9932532375177785</v>
      </c>
      <c r="AV46" s="17">
        <v>50</v>
      </c>
      <c r="AW46" s="17">
        <v>100</v>
      </c>
      <c r="AX46" s="17">
        <v>0.08</v>
      </c>
      <c r="AY46" s="14">
        <v>2</v>
      </c>
      <c r="AZ46" s="17" t="s">
        <v>41</v>
      </c>
      <c r="BA46" s="28"/>
      <c r="BB46" s="26"/>
      <c r="BC46" s="31"/>
      <c r="BD46" s="29"/>
      <c r="BH46" s="30" t="s">
        <v>135</v>
      </c>
      <c r="BI46" t="s">
        <v>135</v>
      </c>
      <c r="BJ46">
        <v>8</v>
      </c>
      <c r="BK46" t="s">
        <v>135</v>
      </c>
      <c r="BL46" t="s">
        <v>42</v>
      </c>
    </row>
    <row r="47" spans="1:64" x14ac:dyDescent="0.25">
      <c r="A47" s="14">
        <v>2005</v>
      </c>
      <c r="B47" s="15">
        <v>2008</v>
      </c>
      <c r="C47" s="16" t="s">
        <v>37</v>
      </c>
      <c r="D47" s="17" t="s">
        <v>38</v>
      </c>
      <c r="E47" s="18">
        <v>2</v>
      </c>
      <c r="F47" s="19" t="s">
        <v>124</v>
      </c>
      <c r="G47" s="20" t="s">
        <v>125</v>
      </c>
      <c r="H47" s="20">
        <v>99239</v>
      </c>
      <c r="I47" s="21" t="s">
        <v>52</v>
      </c>
      <c r="J47" s="22">
        <v>99239015</v>
      </c>
      <c r="K47" s="17" t="s">
        <v>42</v>
      </c>
      <c r="L47" s="23">
        <v>100</v>
      </c>
      <c r="M47" s="24">
        <v>1</v>
      </c>
      <c r="N47" s="25">
        <v>64.593301435406701</v>
      </c>
      <c r="O47" s="26">
        <v>47.6707169439089</v>
      </c>
      <c r="P47" s="26">
        <f t="shared" si="0"/>
        <v>0.47670716943908897</v>
      </c>
      <c r="Q47" s="25">
        <v>52.3292830560911</v>
      </c>
      <c r="R47" s="25">
        <v>0.52329283056091103</v>
      </c>
      <c r="S47" s="25">
        <v>33.80121154340813</v>
      </c>
      <c r="T47" s="25">
        <v>11.267070514469376</v>
      </c>
      <c r="U47" s="25">
        <v>15.075340348360026</v>
      </c>
      <c r="V47" s="25">
        <v>5.0251134494533414</v>
      </c>
      <c r="W47" s="26">
        <v>18.901595079433292</v>
      </c>
      <c r="X47" s="26">
        <v>46.407601480274764</v>
      </c>
      <c r="Y47" s="26">
        <v>24.831814362769947</v>
      </c>
      <c r="Z47" s="26">
        <v>1.0318913267956731</v>
      </c>
      <c r="AA47" s="26">
        <v>0.36766666666666664</v>
      </c>
      <c r="AB47" s="26">
        <f t="shared" si="12"/>
        <v>2.1296560459592229</v>
      </c>
      <c r="AC47" s="26">
        <f t="shared" si="12"/>
        <v>5.2287771828564917</v>
      </c>
      <c r="AD47" s="26">
        <f t="shared" si="12"/>
        <v>2.7978180342754242</v>
      </c>
      <c r="AE47" s="26">
        <f t="shared" si="12"/>
        <v>0.11626392342276211</v>
      </c>
      <c r="AF47" s="17">
        <v>3.7</v>
      </c>
      <c r="AG47" s="17">
        <v>6.53</v>
      </c>
      <c r="AH47" s="17">
        <f t="shared" si="2"/>
        <v>2.9512092266663814E-7</v>
      </c>
      <c r="AI47" s="27">
        <v>8.0345697694491687</v>
      </c>
      <c r="AJ47" s="27">
        <v>119.72007998079849</v>
      </c>
      <c r="AK47" s="27">
        <v>3059.624053198314</v>
      </c>
      <c r="AL47" s="27">
        <v>54.495342784090013</v>
      </c>
      <c r="AM47" s="27">
        <v>3.4748266648866193</v>
      </c>
      <c r="AN47" s="27">
        <v>29.183952802322196</v>
      </c>
      <c r="AO47" s="27">
        <v>0.63028954154126082</v>
      </c>
      <c r="AP47" s="27">
        <v>20.365887719951587</v>
      </c>
      <c r="AQ47" s="27">
        <v>997.02499999999952</v>
      </c>
      <c r="AR47" s="17">
        <v>1274.1375</v>
      </c>
      <c r="AS47" s="26">
        <v>602.375</v>
      </c>
      <c r="AT47" s="26">
        <v>20.994626168224293</v>
      </c>
      <c r="AU47" s="26">
        <v>1.9932532375177785</v>
      </c>
      <c r="AV47" s="17">
        <v>50</v>
      </c>
      <c r="AW47" s="17">
        <v>100</v>
      </c>
      <c r="AX47" s="17">
        <v>0.08</v>
      </c>
      <c r="AY47" s="14">
        <v>2</v>
      </c>
      <c r="AZ47" s="17" t="s">
        <v>41</v>
      </c>
      <c r="BA47" s="28"/>
      <c r="BB47" s="26"/>
      <c r="BC47" s="31"/>
      <c r="BD47" s="29"/>
      <c r="BH47" s="30" t="s">
        <v>136</v>
      </c>
      <c r="BI47" t="s">
        <v>136</v>
      </c>
      <c r="BJ47">
        <v>13</v>
      </c>
      <c r="BK47" t="s">
        <v>136</v>
      </c>
      <c r="BL47" t="s">
        <v>42</v>
      </c>
    </row>
    <row r="48" spans="1:64" x14ac:dyDescent="0.25">
      <c r="A48" s="14">
        <v>2005</v>
      </c>
      <c r="B48" s="15">
        <v>2008</v>
      </c>
      <c r="C48" s="16" t="s">
        <v>37</v>
      </c>
      <c r="D48" s="17" t="s">
        <v>38</v>
      </c>
      <c r="E48" s="18">
        <v>3</v>
      </c>
      <c r="F48" s="19" t="s">
        <v>124</v>
      </c>
      <c r="G48" s="20" t="s">
        <v>125</v>
      </c>
      <c r="H48" s="20">
        <v>99239</v>
      </c>
      <c r="I48" s="21" t="s">
        <v>52</v>
      </c>
      <c r="J48" s="22">
        <v>99239015</v>
      </c>
      <c r="K48" s="17" t="s">
        <v>42</v>
      </c>
      <c r="L48" s="23">
        <v>100</v>
      </c>
      <c r="M48" s="24">
        <v>1</v>
      </c>
      <c r="N48" s="25">
        <v>60.606060606060609</v>
      </c>
      <c r="O48" s="26">
        <v>48.455678670360115</v>
      </c>
      <c r="P48" s="26">
        <f t="shared" si="0"/>
        <v>0.48455678670360114</v>
      </c>
      <c r="Q48" s="25">
        <v>51.544321329639885</v>
      </c>
      <c r="R48" s="25">
        <v>0.51544321329639886</v>
      </c>
      <c r="S48" s="25">
        <v>31.238982624024175</v>
      </c>
      <c r="T48" s="25">
        <v>10.412994208008058</v>
      </c>
      <c r="U48" s="25">
        <v>13.932586250314783</v>
      </c>
      <c r="V48" s="25">
        <v>4.644195416771594</v>
      </c>
      <c r="W48" s="26">
        <v>19.404388192137603</v>
      </c>
      <c r="X48" s="26">
        <v>45.379134089125046</v>
      </c>
      <c r="Y48" s="26">
        <v>24.898004359054454</v>
      </c>
      <c r="Z48" s="26">
        <v>1.3742582395479417</v>
      </c>
      <c r="AA48" s="26">
        <v>0.38066666666666665</v>
      </c>
      <c r="AB48" s="26">
        <f t="shared" si="12"/>
        <v>2.0205778185466881</v>
      </c>
      <c r="AC48" s="26">
        <f t="shared" si="12"/>
        <v>4.7253266043448017</v>
      </c>
      <c r="AD48" s="26">
        <f t="shared" si="12"/>
        <v>2.5926277518179344</v>
      </c>
      <c r="AE48" s="26">
        <f t="shared" si="12"/>
        <v>0.14310143088720068</v>
      </c>
      <c r="AF48" s="17">
        <v>2.6</v>
      </c>
      <c r="AG48" s="17">
        <v>6.17</v>
      </c>
      <c r="AH48" s="17">
        <f t="shared" si="2"/>
        <v>6.7608297539198085E-7</v>
      </c>
      <c r="AI48" s="27">
        <v>4.0937090948911541</v>
      </c>
      <c r="AJ48" s="27">
        <v>88.891968917636461</v>
      </c>
      <c r="AK48" s="27">
        <v>1952.309361206424</v>
      </c>
      <c r="AL48" s="27">
        <v>46.215051603396205</v>
      </c>
      <c r="AM48" s="27">
        <v>5.7360661960558188</v>
      </c>
      <c r="AN48" s="27">
        <v>19.016253438411049</v>
      </c>
      <c r="AO48" s="27">
        <v>0.49465651563268104</v>
      </c>
      <c r="AP48" s="27">
        <v>34.996339298111167</v>
      </c>
      <c r="AQ48" s="27">
        <v>997.02499999999952</v>
      </c>
      <c r="AR48" s="17">
        <v>1274.1375</v>
      </c>
      <c r="AS48" s="26">
        <v>602.375</v>
      </c>
      <c r="AT48" s="26">
        <v>20.994626168224293</v>
      </c>
      <c r="AU48" s="26">
        <v>1.9932532375177785</v>
      </c>
      <c r="AV48" s="17">
        <v>50</v>
      </c>
      <c r="AW48" s="17">
        <v>100</v>
      </c>
      <c r="AX48" s="17">
        <v>0.08</v>
      </c>
      <c r="AY48" s="14">
        <v>2</v>
      </c>
      <c r="AZ48" s="17" t="s">
        <v>41</v>
      </c>
      <c r="BA48" s="28"/>
      <c r="BB48" s="26"/>
      <c r="BC48" s="31"/>
      <c r="BD48" s="29"/>
      <c r="BH48" s="30" t="s">
        <v>137</v>
      </c>
      <c r="BI48" t="s">
        <v>137</v>
      </c>
      <c r="BJ48">
        <v>8</v>
      </c>
      <c r="BK48" t="s">
        <v>137</v>
      </c>
      <c r="BL48" t="s">
        <v>40</v>
      </c>
    </row>
    <row r="49" spans="1:64" x14ac:dyDescent="0.25">
      <c r="A49" s="14">
        <v>2005</v>
      </c>
      <c r="B49" s="15">
        <v>2008</v>
      </c>
      <c r="C49" s="16" t="s">
        <v>37</v>
      </c>
      <c r="D49" s="17" t="s">
        <v>38</v>
      </c>
      <c r="E49" s="18">
        <v>4</v>
      </c>
      <c r="F49" s="19" t="s">
        <v>124</v>
      </c>
      <c r="G49" s="20" t="s">
        <v>125</v>
      </c>
      <c r="H49" s="20">
        <v>99239</v>
      </c>
      <c r="I49" s="21" t="s">
        <v>52</v>
      </c>
      <c r="J49" s="22">
        <v>99239015</v>
      </c>
      <c r="K49" s="17" t="s">
        <v>40</v>
      </c>
      <c r="L49" s="23">
        <v>100</v>
      </c>
      <c r="M49" s="24">
        <v>1</v>
      </c>
      <c r="N49" s="25">
        <v>62.998405103668262</v>
      </c>
      <c r="O49" s="26">
        <v>51.203180581711663</v>
      </c>
      <c r="P49" s="26">
        <f t="shared" si="0"/>
        <v>0.5120318058171166</v>
      </c>
      <c r="Q49" s="25">
        <v>48.796819418288337</v>
      </c>
      <c r="R49" s="25">
        <v>0.48796819418288334</v>
      </c>
      <c r="S49" s="25">
        <v>30.741217974838744</v>
      </c>
      <c r="T49" s="25">
        <v>10.247072658279581</v>
      </c>
      <c r="U49" s="25">
        <v>13.71058321677808</v>
      </c>
      <c r="V49" s="25">
        <v>4.5701944055926935</v>
      </c>
      <c r="W49" s="26" t="s">
        <v>45</v>
      </c>
      <c r="X49" s="26" t="s">
        <v>45</v>
      </c>
      <c r="Y49" s="26" t="s">
        <v>45</v>
      </c>
      <c r="Z49" s="26" t="s">
        <v>45</v>
      </c>
      <c r="AA49" s="26" t="s">
        <v>45</v>
      </c>
      <c r="AB49" s="26" t="s">
        <v>45</v>
      </c>
      <c r="AC49" s="26" t="s">
        <v>45</v>
      </c>
      <c r="AD49" s="26" t="s">
        <v>45</v>
      </c>
      <c r="AE49" s="26" t="s">
        <v>45</v>
      </c>
      <c r="AF49" s="17">
        <v>3.1</v>
      </c>
      <c r="AG49" s="17">
        <v>6.65</v>
      </c>
      <c r="AH49" s="17">
        <f t="shared" si="2"/>
        <v>2.2387211385683346E-7</v>
      </c>
      <c r="AI49" s="27">
        <v>11.4673418</v>
      </c>
      <c r="AJ49" s="27">
        <v>130.57400000000001</v>
      </c>
      <c r="AK49" s="27">
        <v>3674.85</v>
      </c>
      <c r="AL49" s="27">
        <v>52.952100000000002</v>
      </c>
      <c r="AM49" s="27">
        <v>3.55199</v>
      </c>
      <c r="AN49" s="27">
        <v>30.003</v>
      </c>
      <c r="AO49" s="27">
        <v>0.65816799999999998</v>
      </c>
      <c r="AP49" s="27">
        <v>23.421299999999999</v>
      </c>
      <c r="AQ49" s="27">
        <v>997.02499999999952</v>
      </c>
      <c r="AR49" s="17">
        <v>1274.1375</v>
      </c>
      <c r="AS49" s="26">
        <v>602.375</v>
      </c>
      <c r="AT49" s="26">
        <v>20.994626168224293</v>
      </c>
      <c r="AU49" s="26">
        <v>1.9932532375177785</v>
      </c>
      <c r="AV49" s="17">
        <v>50</v>
      </c>
      <c r="AW49" s="17">
        <v>100</v>
      </c>
      <c r="AX49" s="17">
        <v>0.08</v>
      </c>
      <c r="AY49" s="14">
        <v>2</v>
      </c>
      <c r="AZ49" s="17" t="s">
        <v>41</v>
      </c>
      <c r="BA49" s="28"/>
      <c r="BB49" s="26"/>
      <c r="BC49" s="31"/>
      <c r="BD49" s="29"/>
      <c r="BH49" s="30" t="s">
        <v>138</v>
      </c>
      <c r="BI49" t="s">
        <v>138</v>
      </c>
      <c r="BJ49">
        <v>4</v>
      </c>
      <c r="BK49" t="s">
        <v>138</v>
      </c>
      <c r="BL49" t="s">
        <v>42</v>
      </c>
    </row>
    <row r="50" spans="1:64" x14ac:dyDescent="0.25">
      <c r="A50" s="14">
        <v>2005</v>
      </c>
      <c r="B50" s="15">
        <v>2008</v>
      </c>
      <c r="C50" s="16" t="s">
        <v>37</v>
      </c>
      <c r="D50" s="17" t="s">
        <v>38</v>
      </c>
      <c r="E50" s="18">
        <v>1</v>
      </c>
      <c r="F50" s="19" t="s">
        <v>126</v>
      </c>
      <c r="G50" s="20" t="s">
        <v>127</v>
      </c>
      <c r="H50" s="20">
        <v>9970</v>
      </c>
      <c r="I50" s="21">
        <v>5</v>
      </c>
      <c r="J50" s="22">
        <v>9970036</v>
      </c>
      <c r="K50" s="17" t="s">
        <v>54</v>
      </c>
      <c r="L50" s="23">
        <v>94.444444444444443</v>
      </c>
      <c r="M50" s="24">
        <v>0.94444444444444442</v>
      </c>
      <c r="N50" s="25">
        <v>55.023923444976077</v>
      </c>
      <c r="O50" s="26">
        <v>47.364305995638034</v>
      </c>
      <c r="P50" s="26">
        <f t="shared" si="0"/>
        <v>0.47364305995638034</v>
      </c>
      <c r="Q50" s="25">
        <v>52.635694004361966</v>
      </c>
      <c r="R50" s="25">
        <v>0.52635694004361966</v>
      </c>
      <c r="S50" s="25">
        <v>28.962223973691991</v>
      </c>
      <c r="T50" s="25">
        <v>9.6540746578973309</v>
      </c>
      <c r="U50" s="25">
        <v>12.917151892266627</v>
      </c>
      <c r="V50" s="25">
        <v>4.30571729742221</v>
      </c>
      <c r="W50" s="26">
        <v>19.429767120798786</v>
      </c>
      <c r="X50" s="26">
        <v>44.655821169522468</v>
      </c>
      <c r="Y50" s="26">
        <v>24.441984852956978</v>
      </c>
      <c r="Z50" s="26">
        <v>2.0578675670509625</v>
      </c>
      <c r="AA50" s="26">
        <v>0.44933333333333331</v>
      </c>
      <c r="AB50" s="26">
        <f t="shared" ref="AB50:AE52" si="13">W50/100*$T50</f>
        <v>1.8757642236975034</v>
      </c>
      <c r="AC50" s="26">
        <f t="shared" si="13"/>
        <v>4.3111063148028199</v>
      </c>
      <c r="AD50" s="26">
        <f t="shared" si="13"/>
        <v>2.3596474655764239</v>
      </c>
      <c r="AE50" s="26">
        <f t="shared" si="13"/>
        <v>0.19866807128375533</v>
      </c>
      <c r="AF50" s="17">
        <v>3.6</v>
      </c>
      <c r="AG50" s="17">
        <v>6.6</v>
      </c>
      <c r="AH50" s="17">
        <f t="shared" si="2"/>
        <v>2.511886431509578E-7</v>
      </c>
      <c r="AI50" s="27">
        <v>7.5955906038967571</v>
      </c>
      <c r="AJ50" s="27">
        <v>98.502311059395282</v>
      </c>
      <c r="AK50" s="27">
        <v>2867.0950861797633</v>
      </c>
      <c r="AL50" s="27">
        <v>53.649867809802409</v>
      </c>
      <c r="AM50" s="27">
        <v>3.0406399094713281</v>
      </c>
      <c r="AN50" s="27">
        <v>25.310623119947106</v>
      </c>
      <c r="AO50" s="27">
        <v>0.62783805877779519</v>
      </c>
      <c r="AP50" s="27">
        <v>13.801861154295944</v>
      </c>
      <c r="AQ50" s="27">
        <v>997.02499999999952</v>
      </c>
      <c r="AR50" s="17">
        <v>1274.1375</v>
      </c>
      <c r="AS50" s="26">
        <v>602.375</v>
      </c>
      <c r="AT50" s="26">
        <v>20.994626168224293</v>
      </c>
      <c r="AU50" s="26">
        <v>1.9932532375177785</v>
      </c>
      <c r="AV50" s="17">
        <v>50</v>
      </c>
      <c r="AW50" s="17">
        <v>100</v>
      </c>
      <c r="AX50" s="17">
        <v>0.08</v>
      </c>
      <c r="AY50" s="14">
        <v>2</v>
      </c>
      <c r="AZ50" s="17" t="s">
        <v>41</v>
      </c>
      <c r="BA50" s="28"/>
      <c r="BB50" s="26"/>
      <c r="BC50" s="31"/>
      <c r="BD50" s="29"/>
      <c r="BH50" s="30" t="s">
        <v>139</v>
      </c>
      <c r="BI50" t="s">
        <v>139</v>
      </c>
      <c r="BJ50">
        <v>3</v>
      </c>
      <c r="BK50" t="s">
        <v>139</v>
      </c>
      <c r="BL50" t="s">
        <v>42</v>
      </c>
    </row>
    <row r="51" spans="1:64" x14ac:dyDescent="0.25">
      <c r="A51" s="14">
        <v>2005</v>
      </c>
      <c r="B51" s="15">
        <v>2008</v>
      </c>
      <c r="C51" s="16" t="s">
        <v>37</v>
      </c>
      <c r="D51" s="17" t="s">
        <v>38</v>
      </c>
      <c r="E51" s="18">
        <v>2</v>
      </c>
      <c r="F51" s="19" t="s">
        <v>126</v>
      </c>
      <c r="G51" s="20" t="s">
        <v>127</v>
      </c>
      <c r="H51" s="20">
        <v>9970</v>
      </c>
      <c r="I51" s="21">
        <v>5</v>
      </c>
      <c r="J51" s="22">
        <v>9970036</v>
      </c>
      <c r="K51" s="17" t="s">
        <v>54</v>
      </c>
      <c r="L51" s="23">
        <v>88.888888888888886</v>
      </c>
      <c r="M51" s="24">
        <v>0.88888888888888884</v>
      </c>
      <c r="N51" s="25">
        <v>48.644338118022326</v>
      </c>
      <c r="O51" s="26">
        <v>50.583946533450344</v>
      </c>
      <c r="P51" s="26">
        <f t="shared" si="0"/>
        <v>0.50583946533450341</v>
      </c>
      <c r="Q51" s="25">
        <v>49.416053466549656</v>
      </c>
      <c r="R51" s="25">
        <v>0.49416053466549653</v>
      </c>
      <c r="S51" s="25">
        <v>24.038112132851104</v>
      </c>
      <c r="T51" s="25">
        <v>8.0127040442837014</v>
      </c>
      <c r="U51" s="25">
        <v>10.720998011251593</v>
      </c>
      <c r="V51" s="25">
        <v>3.5736660037505308</v>
      </c>
      <c r="W51" s="26">
        <v>19.312792918431782</v>
      </c>
      <c r="X51" s="26">
        <v>45.308214211885499</v>
      </c>
      <c r="Y51" s="26">
        <v>24.013528627714749</v>
      </c>
      <c r="Z51" s="26">
        <v>2.2382794060023059</v>
      </c>
      <c r="AA51" s="26">
        <v>0.45100000000000001</v>
      </c>
      <c r="AB51" s="26">
        <f t="shared" si="13"/>
        <v>1.5474769392393197</v>
      </c>
      <c r="AC51" s="26">
        <f t="shared" si="13"/>
        <v>3.6304131125484722</v>
      </c>
      <c r="AD51" s="26">
        <f t="shared" si="13"/>
        <v>1.9241329795281239</v>
      </c>
      <c r="AE51" s="26">
        <f t="shared" si="13"/>
        <v>0.17934670448711598</v>
      </c>
      <c r="AF51" s="17">
        <v>3.7</v>
      </c>
      <c r="AG51" s="17">
        <v>6.53</v>
      </c>
      <c r="AH51" s="17">
        <f t="shared" si="2"/>
        <v>2.9512092266663814E-7</v>
      </c>
      <c r="AI51" s="27">
        <v>8.0345697694491687</v>
      </c>
      <c r="AJ51" s="27">
        <v>119.72007998079849</v>
      </c>
      <c r="AK51" s="27">
        <v>3059.624053198314</v>
      </c>
      <c r="AL51" s="27">
        <v>54.495342784090013</v>
      </c>
      <c r="AM51" s="27">
        <v>3.4748266648866193</v>
      </c>
      <c r="AN51" s="27">
        <v>29.183952802322196</v>
      </c>
      <c r="AO51" s="27">
        <v>0.63028954154126082</v>
      </c>
      <c r="AP51" s="27">
        <v>20.365887719951587</v>
      </c>
      <c r="AQ51" s="27">
        <v>997.02499999999952</v>
      </c>
      <c r="AR51" s="17">
        <v>1274.1375</v>
      </c>
      <c r="AS51" s="26">
        <v>602.375</v>
      </c>
      <c r="AT51" s="26">
        <v>20.994626168224293</v>
      </c>
      <c r="AU51" s="26">
        <v>1.9932532375177785</v>
      </c>
      <c r="AV51" s="17">
        <v>50</v>
      </c>
      <c r="AW51" s="17">
        <v>100</v>
      </c>
      <c r="AX51" s="17">
        <v>0.08</v>
      </c>
      <c r="AY51" s="14">
        <v>2</v>
      </c>
      <c r="AZ51" s="17" t="s">
        <v>41</v>
      </c>
      <c r="BA51" s="28"/>
      <c r="BB51" s="26"/>
      <c r="BC51" s="31"/>
      <c r="BD51" s="29"/>
      <c r="BH51" s="30" t="s">
        <v>140</v>
      </c>
      <c r="BI51" t="s">
        <v>140</v>
      </c>
      <c r="BJ51">
        <v>16</v>
      </c>
      <c r="BK51" t="s">
        <v>140</v>
      </c>
      <c r="BL51" t="s">
        <v>132</v>
      </c>
    </row>
    <row r="52" spans="1:64" x14ac:dyDescent="0.25">
      <c r="A52" s="14">
        <v>2005</v>
      </c>
      <c r="B52" s="15">
        <v>2008</v>
      </c>
      <c r="C52" s="16" t="s">
        <v>37</v>
      </c>
      <c r="D52" s="17" t="s">
        <v>38</v>
      </c>
      <c r="E52" s="32">
        <v>3</v>
      </c>
      <c r="F52" s="33" t="s">
        <v>126</v>
      </c>
      <c r="G52" s="16" t="s">
        <v>127</v>
      </c>
      <c r="H52" s="20">
        <v>9970</v>
      </c>
      <c r="I52" s="21">
        <v>5</v>
      </c>
      <c r="J52" s="22">
        <v>9970036</v>
      </c>
      <c r="K52" s="17" t="s">
        <v>54</v>
      </c>
      <c r="L52" s="23">
        <v>88.888888888888886</v>
      </c>
      <c r="M52" s="24">
        <v>0.88888888888888884</v>
      </c>
      <c r="N52" s="36">
        <v>84.529505582137162</v>
      </c>
      <c r="O52" s="37">
        <f>AVERAGE(O50,O51,O53)</f>
        <v>50.001422166114111</v>
      </c>
      <c r="P52" s="37">
        <f t="shared" si="0"/>
        <v>0.50001422166114107</v>
      </c>
      <c r="Q52" s="38">
        <f>100-O52</f>
        <v>49.998577833885889</v>
      </c>
      <c r="R52" s="38">
        <f>Q52/100</f>
        <v>0.49998577833885888</v>
      </c>
      <c r="S52" s="38">
        <f>N52*R52</f>
        <v>42.263550641083768</v>
      </c>
      <c r="T52" s="38">
        <f>S52/3</f>
        <v>14.087850213694589</v>
      </c>
      <c r="U52" s="38">
        <f>S52/2.24</f>
        <v>18.867656536198108</v>
      </c>
      <c r="V52" s="38">
        <f>U52/3</f>
        <v>6.2892188453993692</v>
      </c>
      <c r="W52" s="26">
        <v>19.046522758155845</v>
      </c>
      <c r="X52" s="26">
        <v>40.255204974985034</v>
      </c>
      <c r="Y52" s="26">
        <v>23.936726217315496</v>
      </c>
      <c r="Z52" s="26">
        <v>4.6661521580890479</v>
      </c>
      <c r="AA52" s="26">
        <v>0.45733333333333337</v>
      </c>
      <c r="AB52" s="26">
        <f t="shared" si="13"/>
        <v>2.6832455970862465</v>
      </c>
      <c r="AC52" s="26">
        <f t="shared" si="13"/>
        <v>5.6710929800916237</v>
      </c>
      <c r="AD52" s="26">
        <f t="shared" si="13"/>
        <v>3.3721701355575697</v>
      </c>
      <c r="AE52" s="26">
        <f t="shared" si="13"/>
        <v>0.65736052677466261</v>
      </c>
      <c r="AF52" s="17">
        <v>2.6</v>
      </c>
      <c r="AG52" s="17">
        <v>6.17</v>
      </c>
      <c r="AH52" s="17">
        <f t="shared" si="2"/>
        <v>6.7608297539198085E-7</v>
      </c>
      <c r="AI52" s="27">
        <v>4.0937090948911541</v>
      </c>
      <c r="AJ52" s="27">
        <v>88.891968917636461</v>
      </c>
      <c r="AK52" s="27">
        <v>1952.309361206424</v>
      </c>
      <c r="AL52" s="27">
        <v>46.215051603396205</v>
      </c>
      <c r="AM52" s="27">
        <v>5.7360661960558188</v>
      </c>
      <c r="AN52" s="27">
        <v>19.016253438411049</v>
      </c>
      <c r="AO52" s="27">
        <v>0.49465651563268104</v>
      </c>
      <c r="AP52" s="27">
        <v>34.996339298111167</v>
      </c>
      <c r="AQ52" s="27">
        <v>997.02499999999952</v>
      </c>
      <c r="AR52" s="17">
        <v>1274.1375</v>
      </c>
      <c r="AS52" s="26">
        <v>602.375</v>
      </c>
      <c r="AT52" s="26">
        <v>20.994626168224293</v>
      </c>
      <c r="AU52" s="26">
        <v>1.9932532375177785</v>
      </c>
      <c r="AV52" s="17">
        <v>50</v>
      </c>
      <c r="AW52" s="17">
        <v>100</v>
      </c>
      <c r="AX52" s="17">
        <v>0.08</v>
      </c>
      <c r="AY52" s="14">
        <v>2</v>
      </c>
      <c r="AZ52" s="17" t="s">
        <v>41</v>
      </c>
      <c r="BA52" s="28"/>
      <c r="BB52" s="26"/>
      <c r="BC52" s="39" t="s">
        <v>88</v>
      </c>
      <c r="BD52" s="29"/>
      <c r="BH52" s="30" t="s">
        <v>141</v>
      </c>
      <c r="BI52" t="s">
        <v>141</v>
      </c>
      <c r="BJ52">
        <v>1</v>
      </c>
      <c r="BK52" t="s">
        <v>141</v>
      </c>
      <c r="BL52" t="s">
        <v>42</v>
      </c>
    </row>
    <row r="53" spans="1:64" x14ac:dyDescent="0.25">
      <c r="A53" s="14">
        <v>2005</v>
      </c>
      <c r="B53" s="15">
        <v>2008</v>
      </c>
      <c r="C53" s="16" t="s">
        <v>37</v>
      </c>
      <c r="D53" s="17" t="s">
        <v>38</v>
      </c>
      <c r="E53" s="18">
        <v>4</v>
      </c>
      <c r="F53" s="19" t="s">
        <v>126</v>
      </c>
      <c r="G53" s="20" t="s">
        <v>127</v>
      </c>
      <c r="H53" s="20">
        <v>9970</v>
      </c>
      <c r="I53" s="21">
        <v>5</v>
      </c>
      <c r="J53" s="22">
        <v>9970036</v>
      </c>
      <c r="K53" s="17" t="s">
        <v>40</v>
      </c>
      <c r="L53" s="23">
        <v>72.222222222222214</v>
      </c>
      <c r="M53" s="24">
        <v>0.7222222222222221</v>
      </c>
      <c r="N53" s="25">
        <v>44.657097288676233</v>
      </c>
      <c r="O53" s="26">
        <v>52.056013969253947</v>
      </c>
      <c r="P53" s="26">
        <f t="shared" si="0"/>
        <v>0.52056013969253945</v>
      </c>
      <c r="Q53" s="25">
        <v>47.943986030746053</v>
      </c>
      <c r="R53" s="25">
        <v>0.47943986030746055</v>
      </c>
      <c r="S53" s="25">
        <v>21.41039248581961</v>
      </c>
      <c r="T53" s="25">
        <v>7.1367974952732034</v>
      </c>
      <c r="U53" s="25">
        <v>9.5490350486755471</v>
      </c>
      <c r="V53" s="25">
        <v>3.1830116828918489</v>
      </c>
      <c r="W53" s="26" t="s">
        <v>45</v>
      </c>
      <c r="X53" s="26" t="s">
        <v>45</v>
      </c>
      <c r="Y53" s="26" t="s">
        <v>45</v>
      </c>
      <c r="Z53" s="26" t="s">
        <v>45</v>
      </c>
      <c r="AA53" s="26" t="s">
        <v>45</v>
      </c>
      <c r="AB53" s="26" t="s">
        <v>45</v>
      </c>
      <c r="AC53" s="26" t="s">
        <v>45</v>
      </c>
      <c r="AD53" s="26" t="s">
        <v>45</v>
      </c>
      <c r="AE53" s="26" t="s">
        <v>45</v>
      </c>
      <c r="AF53" s="17">
        <v>3.1</v>
      </c>
      <c r="AG53" s="17">
        <v>6.65</v>
      </c>
      <c r="AH53" s="17">
        <f t="shared" si="2"/>
        <v>2.2387211385683346E-7</v>
      </c>
      <c r="AI53" s="27">
        <v>11.4673418</v>
      </c>
      <c r="AJ53" s="27">
        <v>130.57400000000001</v>
      </c>
      <c r="AK53" s="27">
        <v>3674.85</v>
      </c>
      <c r="AL53" s="27">
        <v>52.952100000000002</v>
      </c>
      <c r="AM53" s="27">
        <v>3.55199</v>
      </c>
      <c r="AN53" s="27">
        <v>30.003</v>
      </c>
      <c r="AO53" s="27">
        <v>0.65816799999999998</v>
      </c>
      <c r="AP53" s="27">
        <v>23.421299999999999</v>
      </c>
      <c r="AQ53" s="27">
        <v>997.02499999999952</v>
      </c>
      <c r="AR53" s="17">
        <v>1274.1375</v>
      </c>
      <c r="AS53" s="26">
        <v>602.375</v>
      </c>
      <c r="AT53" s="26">
        <v>20.994626168224293</v>
      </c>
      <c r="AU53" s="26">
        <v>1.9932532375177785</v>
      </c>
      <c r="AV53" s="17">
        <v>50</v>
      </c>
      <c r="AW53" s="17">
        <v>100</v>
      </c>
      <c r="AX53" s="17">
        <v>0.08</v>
      </c>
      <c r="AY53" s="14">
        <v>2</v>
      </c>
      <c r="AZ53" s="17" t="s">
        <v>41</v>
      </c>
      <c r="BA53" s="28"/>
      <c r="BB53" s="26"/>
      <c r="BC53" s="31"/>
      <c r="BD53" s="29"/>
      <c r="BH53" s="30" t="s">
        <v>142</v>
      </c>
      <c r="BI53" t="s">
        <v>142</v>
      </c>
      <c r="BJ53">
        <v>5</v>
      </c>
      <c r="BK53" t="s">
        <v>142</v>
      </c>
      <c r="BL53" t="s">
        <v>54</v>
      </c>
    </row>
    <row r="54" spans="1:64" x14ac:dyDescent="0.25">
      <c r="A54" s="14">
        <v>2005</v>
      </c>
      <c r="B54" s="15">
        <v>2008</v>
      </c>
      <c r="C54" s="16" t="s">
        <v>37</v>
      </c>
      <c r="D54" s="17" t="s">
        <v>38</v>
      </c>
      <c r="E54" s="18">
        <v>1</v>
      </c>
      <c r="F54" s="19" t="s">
        <v>128</v>
      </c>
      <c r="G54" s="20" t="s">
        <v>129</v>
      </c>
      <c r="H54" s="20">
        <v>9980</v>
      </c>
      <c r="I54" s="21">
        <v>9</v>
      </c>
      <c r="J54" s="22">
        <v>9980005</v>
      </c>
      <c r="K54" s="17" t="s">
        <v>40</v>
      </c>
      <c r="L54" s="23">
        <v>94.444444444444443</v>
      </c>
      <c r="M54" s="24">
        <v>0.94444444444444442</v>
      </c>
      <c r="N54" s="25">
        <v>73.365231259968098</v>
      </c>
      <c r="O54" s="26">
        <v>48.52728731942215</v>
      </c>
      <c r="P54" s="26">
        <f t="shared" si="0"/>
        <v>0.48527287319422152</v>
      </c>
      <c r="Q54" s="25">
        <v>51.47271268057785</v>
      </c>
      <c r="R54" s="25">
        <v>0.51472712680577848</v>
      </c>
      <c r="S54" s="25">
        <v>37.76307469388486</v>
      </c>
      <c r="T54" s="25">
        <v>12.587691564628287</v>
      </c>
      <c r="U54" s="25">
        <v>16.842331313472648</v>
      </c>
      <c r="V54" s="25">
        <v>5.6141104378242161</v>
      </c>
      <c r="W54" s="26">
        <v>19.051904689006292</v>
      </c>
      <c r="X54" s="26">
        <v>45.079931979825659</v>
      </c>
      <c r="Y54" s="26">
        <v>24.060672009532766</v>
      </c>
      <c r="Z54" s="26">
        <v>2.6153045392295127</v>
      </c>
      <c r="AA54" s="26">
        <v>0.42133333333333334</v>
      </c>
      <c r="AB54" s="26">
        <f t="shared" ref="AB54:AE56" si="14">W54/100*$T54</f>
        <v>2.3981949994390663</v>
      </c>
      <c r="AC54" s="26">
        <f t="shared" si="14"/>
        <v>5.6745227951646839</v>
      </c>
      <c r="AD54" s="26">
        <f t="shared" si="14"/>
        <v>3.0286831809368353</v>
      </c>
      <c r="AE54" s="26">
        <f t="shared" si="14"/>
        <v>0.32920646887393407</v>
      </c>
      <c r="AF54" s="17">
        <v>3.6</v>
      </c>
      <c r="AG54" s="17">
        <v>6.6</v>
      </c>
      <c r="AH54" s="17">
        <f t="shared" si="2"/>
        <v>2.511886431509578E-7</v>
      </c>
      <c r="AI54" s="27">
        <v>7.5955906038967571</v>
      </c>
      <c r="AJ54" s="27">
        <v>98.502311059395282</v>
      </c>
      <c r="AK54" s="27">
        <v>2867.0950861797633</v>
      </c>
      <c r="AL54" s="27">
        <v>53.649867809802409</v>
      </c>
      <c r="AM54" s="27">
        <v>3.0406399094713281</v>
      </c>
      <c r="AN54" s="27">
        <v>25.310623119947106</v>
      </c>
      <c r="AO54" s="27">
        <v>0.62783805877779519</v>
      </c>
      <c r="AP54" s="27">
        <v>13.801861154295944</v>
      </c>
      <c r="AQ54" s="27">
        <v>997.02499999999952</v>
      </c>
      <c r="AR54" s="17">
        <v>1274.1375</v>
      </c>
      <c r="AS54" s="26">
        <v>602.375</v>
      </c>
      <c r="AT54" s="26">
        <v>20.994626168224293</v>
      </c>
      <c r="AU54" s="26">
        <v>1.9932532375177785</v>
      </c>
      <c r="AV54" s="17">
        <v>50</v>
      </c>
      <c r="AW54" s="17">
        <v>100</v>
      </c>
      <c r="AX54" s="17">
        <v>0.08</v>
      </c>
      <c r="AY54" s="14">
        <v>2</v>
      </c>
      <c r="AZ54" s="17" t="s">
        <v>41</v>
      </c>
      <c r="BA54" s="28"/>
      <c r="BB54" s="26"/>
      <c r="BC54" s="31"/>
      <c r="BD54" s="29"/>
      <c r="BH54" s="30" t="s">
        <v>143</v>
      </c>
      <c r="BI54" t="s">
        <v>143</v>
      </c>
      <c r="BJ54">
        <v>5</v>
      </c>
      <c r="BK54" t="s">
        <v>143</v>
      </c>
      <c r="BL54" t="s">
        <v>54</v>
      </c>
    </row>
    <row r="55" spans="1:64" x14ac:dyDescent="0.25">
      <c r="A55" s="14">
        <v>2005</v>
      </c>
      <c r="B55" s="15">
        <v>2008</v>
      </c>
      <c r="C55" s="16" t="s">
        <v>37</v>
      </c>
      <c r="D55" s="17" t="s">
        <v>38</v>
      </c>
      <c r="E55" s="18">
        <v>2</v>
      </c>
      <c r="F55" s="19" t="s">
        <v>128</v>
      </c>
      <c r="G55" s="20" t="s">
        <v>129</v>
      </c>
      <c r="H55" s="20">
        <v>9980</v>
      </c>
      <c r="I55" s="21">
        <v>9</v>
      </c>
      <c r="J55" s="22">
        <v>9980005</v>
      </c>
      <c r="K55" s="17" t="s">
        <v>40</v>
      </c>
      <c r="L55" s="23">
        <v>83.333333333333343</v>
      </c>
      <c r="M55" s="24">
        <v>0.83333333333333348</v>
      </c>
      <c r="N55" s="25">
        <v>51.834130781499205</v>
      </c>
      <c r="O55" s="26">
        <v>49.61848635235733</v>
      </c>
      <c r="P55" s="26">
        <f t="shared" si="0"/>
        <v>0.49618486352357327</v>
      </c>
      <c r="Q55" s="25">
        <v>50.38151364764267</v>
      </c>
      <c r="R55" s="25">
        <v>0.50381513647642673</v>
      </c>
      <c r="S55" s="25">
        <v>26.114819673817973</v>
      </c>
      <c r="T55" s="25">
        <v>8.704939891272657</v>
      </c>
      <c r="U55" s="25">
        <v>11.647209574522815</v>
      </c>
      <c r="V55" s="25">
        <v>3.8824031915076049</v>
      </c>
      <c r="W55" s="26">
        <v>19.436098216647096</v>
      </c>
      <c r="X55" s="26">
        <v>45.893377651159881</v>
      </c>
      <c r="Y55" s="26">
        <v>24.682625480458611</v>
      </c>
      <c r="Z55" s="26">
        <v>1.5415139382978538</v>
      </c>
      <c r="AA55" s="26">
        <v>0.42699999999999999</v>
      </c>
      <c r="AB55" s="26">
        <f t="shared" si="14"/>
        <v>1.6919006669678465</v>
      </c>
      <c r="AC55" s="26">
        <f t="shared" si="14"/>
        <v>3.9949909386082272</v>
      </c>
      <c r="AD55" s="26">
        <f t="shared" si="14"/>
        <v>2.1486077116618709</v>
      </c>
      <c r="AE55" s="26">
        <f t="shared" si="14"/>
        <v>0.13418786174441805</v>
      </c>
      <c r="AF55" s="17">
        <v>3.7</v>
      </c>
      <c r="AG55" s="17">
        <v>6.53</v>
      </c>
      <c r="AH55" s="17">
        <f t="shared" si="2"/>
        <v>2.9512092266663814E-7</v>
      </c>
      <c r="AI55" s="27">
        <v>8.0345697694491687</v>
      </c>
      <c r="AJ55" s="27">
        <v>119.72007998079849</v>
      </c>
      <c r="AK55" s="27">
        <v>3059.624053198314</v>
      </c>
      <c r="AL55" s="27">
        <v>54.495342784090013</v>
      </c>
      <c r="AM55" s="27">
        <v>3.4748266648866193</v>
      </c>
      <c r="AN55" s="27">
        <v>29.183952802322196</v>
      </c>
      <c r="AO55" s="27">
        <v>0.63028954154126082</v>
      </c>
      <c r="AP55" s="27">
        <v>20.365887719951587</v>
      </c>
      <c r="AQ55" s="27">
        <v>997.02499999999952</v>
      </c>
      <c r="AR55" s="17">
        <v>1274.1375</v>
      </c>
      <c r="AS55" s="26">
        <v>602.375</v>
      </c>
      <c r="AT55" s="26">
        <v>20.994626168224293</v>
      </c>
      <c r="AU55" s="26">
        <v>1.9932532375177785</v>
      </c>
      <c r="AV55" s="17">
        <v>50</v>
      </c>
      <c r="AW55" s="17">
        <v>100</v>
      </c>
      <c r="AX55" s="17">
        <v>0.08</v>
      </c>
      <c r="AY55" s="14">
        <v>2</v>
      </c>
      <c r="AZ55" s="17" t="s">
        <v>41</v>
      </c>
      <c r="BA55" s="28"/>
      <c r="BB55" s="26"/>
      <c r="BC55" s="31"/>
      <c r="BD55" s="29"/>
      <c r="BH55" s="30" t="s">
        <v>144</v>
      </c>
      <c r="BI55" t="s">
        <v>144</v>
      </c>
      <c r="BJ55">
        <v>5</v>
      </c>
      <c r="BK55" t="s">
        <v>144</v>
      </c>
      <c r="BL55" t="s">
        <v>54</v>
      </c>
    </row>
    <row r="56" spans="1:64" x14ac:dyDescent="0.25">
      <c r="A56" s="14">
        <v>2005</v>
      </c>
      <c r="B56" s="15">
        <v>2008</v>
      </c>
      <c r="C56" s="16" t="s">
        <v>37</v>
      </c>
      <c r="D56" s="17" t="s">
        <v>38</v>
      </c>
      <c r="E56" s="18">
        <v>3</v>
      </c>
      <c r="F56" s="19" t="s">
        <v>128</v>
      </c>
      <c r="G56" s="20" t="s">
        <v>129</v>
      </c>
      <c r="H56" s="20">
        <v>9980</v>
      </c>
      <c r="I56" s="21">
        <v>9</v>
      </c>
      <c r="J56" s="22">
        <v>9980005</v>
      </c>
      <c r="K56" s="17" t="s">
        <v>40</v>
      </c>
      <c r="L56" s="23">
        <v>77.777777777777786</v>
      </c>
      <c r="M56" s="24">
        <v>0.7777777777777779</v>
      </c>
      <c r="N56" s="25">
        <v>77.35247208931419</v>
      </c>
      <c r="O56" s="26">
        <v>48.19515181876374</v>
      </c>
      <c r="P56" s="26">
        <f t="shared" si="0"/>
        <v>0.48195151818763743</v>
      </c>
      <c r="Q56" s="25">
        <v>51.80484818123626</v>
      </c>
      <c r="R56" s="25">
        <v>0.51804848181236263</v>
      </c>
      <c r="S56" s="25">
        <v>40.072330730302369</v>
      </c>
      <c r="T56" s="25">
        <v>13.357443576767457</v>
      </c>
      <c r="U56" s="25">
        <v>17.872259505714858</v>
      </c>
      <c r="V56" s="25">
        <v>5.9574198352382854</v>
      </c>
      <c r="W56" s="26">
        <v>19.649100802716887</v>
      </c>
      <c r="X56" s="26">
        <v>44.807441211279198</v>
      </c>
      <c r="Y56" s="26">
        <v>23.569819645981269</v>
      </c>
      <c r="Z56" s="26">
        <v>2.1560851793248901</v>
      </c>
      <c r="AA56" s="26">
        <v>0.40766666666666668</v>
      </c>
      <c r="AB56" s="26">
        <f t="shared" si="14"/>
        <v>2.6246175530650695</v>
      </c>
      <c r="AC56" s="26">
        <f t="shared" si="14"/>
        <v>5.9851286779898674</v>
      </c>
      <c r="AD56" s="26">
        <f t="shared" si="14"/>
        <v>3.148325360357799</v>
      </c>
      <c r="AE56" s="26">
        <f t="shared" si="14"/>
        <v>0.28799786129536764</v>
      </c>
      <c r="AF56" s="17">
        <v>2.6</v>
      </c>
      <c r="AG56" s="17">
        <v>6.17</v>
      </c>
      <c r="AH56" s="17">
        <f t="shared" si="2"/>
        <v>6.7608297539198085E-7</v>
      </c>
      <c r="AI56" s="27">
        <v>4.0937090948911541</v>
      </c>
      <c r="AJ56" s="27">
        <v>88.891968917636461</v>
      </c>
      <c r="AK56" s="27">
        <v>1952.309361206424</v>
      </c>
      <c r="AL56" s="27">
        <v>46.215051603396205</v>
      </c>
      <c r="AM56" s="27">
        <v>5.7360661960558188</v>
      </c>
      <c r="AN56" s="27">
        <v>19.016253438411049</v>
      </c>
      <c r="AO56" s="27">
        <v>0.49465651563268104</v>
      </c>
      <c r="AP56" s="27">
        <v>34.996339298111167</v>
      </c>
      <c r="AQ56" s="27">
        <v>997.02499999999952</v>
      </c>
      <c r="AR56" s="17">
        <v>1274.1375</v>
      </c>
      <c r="AS56" s="26">
        <v>602.375</v>
      </c>
      <c r="AT56" s="26">
        <v>20.994626168224293</v>
      </c>
      <c r="AU56" s="26">
        <v>1.9932532375177785</v>
      </c>
      <c r="AV56" s="17">
        <v>50</v>
      </c>
      <c r="AW56" s="17">
        <v>100</v>
      </c>
      <c r="AX56" s="17">
        <v>0.08</v>
      </c>
      <c r="AY56" s="14">
        <v>2</v>
      </c>
      <c r="AZ56" s="17" t="s">
        <v>41</v>
      </c>
      <c r="BA56" s="28"/>
      <c r="BB56" s="26"/>
      <c r="BC56" s="31"/>
      <c r="BD56" s="29"/>
      <c r="BH56" s="30" t="s">
        <v>145</v>
      </c>
      <c r="BI56" t="s">
        <v>145</v>
      </c>
      <c r="BJ56">
        <v>8</v>
      </c>
      <c r="BK56" t="s">
        <v>146</v>
      </c>
      <c r="BL56" t="s">
        <v>40</v>
      </c>
    </row>
    <row r="57" spans="1:64" x14ac:dyDescent="0.25">
      <c r="A57" s="14">
        <v>2005</v>
      </c>
      <c r="B57" s="15">
        <v>2008</v>
      </c>
      <c r="C57" s="16" t="s">
        <v>37</v>
      </c>
      <c r="D57" s="17" t="s">
        <v>38</v>
      </c>
      <c r="E57" s="18">
        <v>4</v>
      </c>
      <c r="F57" s="19" t="s">
        <v>128</v>
      </c>
      <c r="G57" s="20" t="s">
        <v>129</v>
      </c>
      <c r="H57" s="20">
        <v>9980</v>
      </c>
      <c r="I57" s="21">
        <v>9</v>
      </c>
      <c r="J57" s="22">
        <v>9980005</v>
      </c>
      <c r="K57" s="17" t="s">
        <v>42</v>
      </c>
      <c r="L57" s="23">
        <v>94.444444444444443</v>
      </c>
      <c r="M57" s="24">
        <v>0.94444444444444442</v>
      </c>
      <c r="N57" s="25">
        <v>51.036682615629985</v>
      </c>
      <c r="O57" s="26">
        <v>49.738129496402884</v>
      </c>
      <c r="P57" s="26">
        <f t="shared" si="0"/>
        <v>0.49738129496402883</v>
      </c>
      <c r="Q57" s="25">
        <v>50.261870503597116</v>
      </c>
      <c r="R57" s="25">
        <v>0.50261870503597117</v>
      </c>
      <c r="S57" s="25">
        <v>25.651991325599806</v>
      </c>
      <c r="T57" s="25">
        <v>8.5506637751999346</v>
      </c>
      <c r="U57" s="25">
        <v>11.440788131217513</v>
      </c>
      <c r="V57" s="25">
        <v>3.8135960437391709</v>
      </c>
      <c r="W57" s="26" t="s">
        <v>45</v>
      </c>
      <c r="X57" s="26" t="s">
        <v>45</v>
      </c>
      <c r="Y57" s="26" t="s">
        <v>45</v>
      </c>
      <c r="Z57" s="26" t="s">
        <v>45</v>
      </c>
      <c r="AA57" s="26" t="s">
        <v>45</v>
      </c>
      <c r="AB57" s="26" t="s">
        <v>45</v>
      </c>
      <c r="AC57" s="26" t="s">
        <v>45</v>
      </c>
      <c r="AD57" s="26" t="s">
        <v>45</v>
      </c>
      <c r="AE57" s="26" t="s">
        <v>45</v>
      </c>
      <c r="AF57" s="17">
        <v>3.1</v>
      </c>
      <c r="AG57" s="17">
        <v>6.65</v>
      </c>
      <c r="AH57" s="17">
        <f t="shared" si="2"/>
        <v>2.2387211385683346E-7</v>
      </c>
      <c r="AI57" s="27">
        <v>11.4673418</v>
      </c>
      <c r="AJ57" s="27">
        <v>130.57400000000001</v>
      </c>
      <c r="AK57" s="27">
        <v>3674.85</v>
      </c>
      <c r="AL57" s="27">
        <v>52.952100000000002</v>
      </c>
      <c r="AM57" s="27">
        <v>3.55199</v>
      </c>
      <c r="AN57" s="27">
        <v>30.003</v>
      </c>
      <c r="AO57" s="27">
        <v>0.65816799999999998</v>
      </c>
      <c r="AP57" s="27">
        <v>23.421299999999999</v>
      </c>
      <c r="AQ57" s="27">
        <v>997.02499999999952</v>
      </c>
      <c r="AR57" s="17">
        <v>1274.1375</v>
      </c>
      <c r="AS57" s="26">
        <v>602.375</v>
      </c>
      <c r="AT57" s="26">
        <v>20.994626168224293</v>
      </c>
      <c r="AU57" s="26">
        <v>1.9932532375177785</v>
      </c>
      <c r="AV57" s="17">
        <v>50</v>
      </c>
      <c r="AW57" s="17">
        <v>100</v>
      </c>
      <c r="AX57" s="17">
        <v>0.08</v>
      </c>
      <c r="AY57" s="14">
        <v>2</v>
      </c>
      <c r="AZ57" s="17" t="s">
        <v>41</v>
      </c>
      <c r="BA57" s="28"/>
      <c r="BB57" s="26"/>
      <c r="BC57" s="31"/>
      <c r="BD57" s="29"/>
    </row>
    <row r="58" spans="1:64" x14ac:dyDescent="0.25">
      <c r="A58" s="14">
        <v>2005</v>
      </c>
      <c r="B58" s="15">
        <v>2008</v>
      </c>
      <c r="C58" s="16" t="s">
        <v>37</v>
      </c>
      <c r="D58" s="17" t="s">
        <v>38</v>
      </c>
      <c r="E58" s="18">
        <v>1</v>
      </c>
      <c r="F58" s="19" t="s">
        <v>138</v>
      </c>
      <c r="G58" s="20" t="s">
        <v>138</v>
      </c>
      <c r="H58" s="20" t="s">
        <v>138</v>
      </c>
      <c r="I58" s="21">
        <v>4</v>
      </c>
      <c r="J58" s="22" t="s">
        <v>138</v>
      </c>
      <c r="K58" s="17" t="s">
        <v>42</v>
      </c>
      <c r="L58" s="23">
        <v>100</v>
      </c>
      <c r="M58" s="24">
        <v>1</v>
      </c>
      <c r="N58" s="25">
        <v>47.846889952153113</v>
      </c>
      <c r="O58" s="26">
        <v>54.542534052942692</v>
      </c>
      <c r="P58" s="26">
        <f t="shared" si="0"/>
        <v>0.54542534052942693</v>
      </c>
      <c r="Q58" s="25">
        <v>45.457465947057308</v>
      </c>
      <c r="R58" s="25">
        <v>0.45457465947057307</v>
      </c>
      <c r="S58" s="25">
        <v>21.749983706725985</v>
      </c>
      <c r="T58" s="25">
        <v>7.2499945689086616</v>
      </c>
      <c r="U58" s="25">
        <v>9.7004927331997894</v>
      </c>
      <c r="V58" s="25">
        <v>3.2334975777332633</v>
      </c>
      <c r="W58" s="26">
        <v>18.209682574731659</v>
      </c>
      <c r="X58" s="26">
        <v>43.414456383943005</v>
      </c>
      <c r="Y58" s="26">
        <v>24.740832930574712</v>
      </c>
      <c r="Z58" s="26">
        <v>3.0858416317051649</v>
      </c>
      <c r="AA58" s="26">
        <v>0.40466666666666667</v>
      </c>
      <c r="AB58" s="26">
        <f t="shared" ref="AB58:AE60" si="15">W58/100*$T58</f>
        <v>1.3202009976835523</v>
      </c>
      <c r="AC58" s="26">
        <f t="shared" si="15"/>
        <v>3.1475457299570877</v>
      </c>
      <c r="AD58" s="26">
        <f t="shared" si="15"/>
        <v>1.7937090437694321</v>
      </c>
      <c r="AE58" s="26">
        <f t="shared" si="15"/>
        <v>0.22372335070374688</v>
      </c>
      <c r="AF58" s="17">
        <v>3.6</v>
      </c>
      <c r="AG58" s="17">
        <v>6.6</v>
      </c>
      <c r="AH58" s="17">
        <f t="shared" si="2"/>
        <v>2.511886431509578E-7</v>
      </c>
      <c r="AI58" s="27">
        <v>7.5955906038967571</v>
      </c>
      <c r="AJ58" s="27">
        <v>98.502311059395282</v>
      </c>
      <c r="AK58" s="27">
        <v>2867.0950861797633</v>
      </c>
      <c r="AL58" s="27">
        <v>53.649867809802409</v>
      </c>
      <c r="AM58" s="27">
        <v>3.0406399094713281</v>
      </c>
      <c r="AN58" s="27">
        <v>25.310623119947106</v>
      </c>
      <c r="AO58" s="27">
        <v>0.62783805877779519</v>
      </c>
      <c r="AP58" s="27">
        <v>13.801861154295944</v>
      </c>
      <c r="AQ58" s="27">
        <v>997.02499999999952</v>
      </c>
      <c r="AR58" s="17">
        <v>1274.1375</v>
      </c>
      <c r="AS58" s="26">
        <v>602.375</v>
      </c>
      <c r="AT58" s="26">
        <v>20.994626168224293</v>
      </c>
      <c r="AU58" s="26">
        <v>1.9932532375177785</v>
      </c>
      <c r="AV58" s="17">
        <v>50</v>
      </c>
      <c r="AW58" s="17">
        <v>100</v>
      </c>
      <c r="AX58" s="17">
        <v>0.08</v>
      </c>
      <c r="AY58" s="14">
        <v>2</v>
      </c>
      <c r="AZ58" s="17" t="s">
        <v>41</v>
      </c>
      <c r="BA58" s="28"/>
      <c r="BB58" s="26"/>
      <c r="BC58" s="31"/>
      <c r="BD58" s="29"/>
    </row>
    <row r="59" spans="1:64" x14ac:dyDescent="0.25">
      <c r="A59" s="14">
        <v>2005</v>
      </c>
      <c r="B59" s="15">
        <v>2008</v>
      </c>
      <c r="C59" s="16" t="s">
        <v>37</v>
      </c>
      <c r="D59" s="17" t="s">
        <v>38</v>
      </c>
      <c r="E59" s="18">
        <v>2</v>
      </c>
      <c r="F59" s="19" t="s">
        <v>138</v>
      </c>
      <c r="G59" s="20" t="s">
        <v>138</v>
      </c>
      <c r="H59" s="20" t="s">
        <v>138</v>
      </c>
      <c r="I59" s="21">
        <v>4</v>
      </c>
      <c r="J59" s="22" t="s">
        <v>138</v>
      </c>
      <c r="K59" s="17" t="s">
        <v>42</v>
      </c>
      <c r="L59" s="23">
        <v>94.444444444444443</v>
      </c>
      <c r="M59" s="24">
        <v>0.94444444444444442</v>
      </c>
      <c r="N59" s="25">
        <v>51.036682615629985</v>
      </c>
      <c r="O59" s="26">
        <v>53.24363456580852</v>
      </c>
      <c r="P59" s="26">
        <f t="shared" si="0"/>
        <v>0.53243634565808518</v>
      </c>
      <c r="Q59" s="25">
        <v>46.75636543419148</v>
      </c>
      <c r="R59" s="25">
        <v>0.46756365434191482</v>
      </c>
      <c r="S59" s="25">
        <v>23.862897829252432</v>
      </c>
      <c r="T59" s="25">
        <v>7.9542992764174771</v>
      </c>
      <c r="U59" s="25">
        <v>10.642852431846585</v>
      </c>
      <c r="V59" s="25">
        <v>3.5476174772821949</v>
      </c>
      <c r="W59" s="26">
        <v>18.315641968333665</v>
      </c>
      <c r="X59" s="26">
        <v>47.926478323671262</v>
      </c>
      <c r="Y59" s="26">
        <v>23.641873707588729</v>
      </c>
      <c r="Z59" s="26">
        <v>1.4558708521077932</v>
      </c>
      <c r="AA59" s="26">
        <v>0.38666666666666666</v>
      </c>
      <c r="AB59" s="26">
        <f t="shared" si="15"/>
        <v>1.4568809765583806</v>
      </c>
      <c r="AC59" s="26">
        <f t="shared" si="15"/>
        <v>3.8122155185121622</v>
      </c>
      <c r="AD59" s="26">
        <f t="shared" si="15"/>
        <v>1.8805453892542641</v>
      </c>
      <c r="AE59" s="26">
        <f t="shared" si="15"/>
        <v>0.11580432465478316</v>
      </c>
      <c r="AF59" s="17">
        <v>3.7</v>
      </c>
      <c r="AG59" s="17">
        <v>6.53</v>
      </c>
      <c r="AH59" s="17">
        <f t="shared" si="2"/>
        <v>2.9512092266663814E-7</v>
      </c>
      <c r="AI59" s="27">
        <v>8.0345697694491687</v>
      </c>
      <c r="AJ59" s="27">
        <v>119.72007998079849</v>
      </c>
      <c r="AK59" s="27">
        <v>3059.624053198314</v>
      </c>
      <c r="AL59" s="27">
        <v>54.495342784090013</v>
      </c>
      <c r="AM59" s="27">
        <v>3.4748266648866193</v>
      </c>
      <c r="AN59" s="27">
        <v>29.183952802322196</v>
      </c>
      <c r="AO59" s="27">
        <v>0.63028954154126082</v>
      </c>
      <c r="AP59" s="27">
        <v>20.365887719951587</v>
      </c>
      <c r="AQ59" s="27">
        <v>997.02499999999952</v>
      </c>
      <c r="AR59" s="17">
        <v>1274.1375</v>
      </c>
      <c r="AS59" s="26">
        <v>602.375</v>
      </c>
      <c r="AT59" s="26">
        <v>20.994626168224293</v>
      </c>
      <c r="AU59" s="26">
        <v>1.9932532375177785</v>
      </c>
      <c r="AV59" s="17">
        <v>50</v>
      </c>
      <c r="AW59" s="17">
        <v>100</v>
      </c>
      <c r="AX59" s="17">
        <v>0.08</v>
      </c>
      <c r="AY59" s="14">
        <v>2</v>
      </c>
      <c r="AZ59" s="17" t="s">
        <v>41</v>
      </c>
      <c r="BA59" s="28"/>
      <c r="BB59" s="26"/>
      <c r="BC59" s="31"/>
      <c r="BD59" s="29"/>
    </row>
    <row r="60" spans="1:64" x14ac:dyDescent="0.25">
      <c r="A60" s="14">
        <v>2005</v>
      </c>
      <c r="B60" s="15">
        <v>2008</v>
      </c>
      <c r="C60" s="16" t="s">
        <v>37</v>
      </c>
      <c r="D60" s="17" t="s">
        <v>38</v>
      </c>
      <c r="E60" s="18">
        <v>3</v>
      </c>
      <c r="F60" s="19" t="s">
        <v>138</v>
      </c>
      <c r="G60" s="20" t="s">
        <v>138</v>
      </c>
      <c r="H60" s="20" t="s">
        <v>138</v>
      </c>
      <c r="I60" s="21">
        <v>4</v>
      </c>
      <c r="J60" s="22" t="s">
        <v>138</v>
      </c>
      <c r="K60" s="17" t="s">
        <v>42</v>
      </c>
      <c r="L60" s="23">
        <v>100</v>
      </c>
      <c r="M60" s="24">
        <v>1</v>
      </c>
      <c r="N60" s="25">
        <v>66.985645933014354</v>
      </c>
      <c r="O60" s="26">
        <v>53.113703581991459</v>
      </c>
      <c r="P60" s="26">
        <f t="shared" si="0"/>
        <v>0.53113703581991456</v>
      </c>
      <c r="Q60" s="25">
        <v>46.886296418008541</v>
      </c>
      <c r="R60" s="25">
        <v>0.46886296418008544</v>
      </c>
      <c r="S60" s="25">
        <v>31.407088509670796</v>
      </c>
      <c r="T60" s="25">
        <v>10.469029503223599</v>
      </c>
      <c r="U60" s="25">
        <v>14.007561475313175</v>
      </c>
      <c r="V60" s="25">
        <v>4.6691871584377251</v>
      </c>
      <c r="W60" s="26">
        <v>17.804838471630703</v>
      </c>
      <c r="X60" s="26">
        <v>49.310107234386749</v>
      </c>
      <c r="Y60" s="26">
        <v>23.3710500587502</v>
      </c>
      <c r="Z60" s="26">
        <v>1.4236430989115121</v>
      </c>
      <c r="AA60" s="26">
        <v>0.35799999999999993</v>
      </c>
      <c r="AB60" s="26">
        <f t="shared" si="15"/>
        <v>1.8639937925963239</v>
      </c>
      <c r="AC60" s="26">
        <f t="shared" si="15"/>
        <v>5.1622896744391422</v>
      </c>
      <c r="AD60" s="26">
        <f t="shared" si="15"/>
        <v>2.4467221258637148</v>
      </c>
      <c r="AE60" s="26">
        <f t="shared" si="15"/>
        <v>0.14904161604565291</v>
      </c>
      <c r="AF60" s="17">
        <v>2.6</v>
      </c>
      <c r="AG60" s="17">
        <v>6.17</v>
      </c>
      <c r="AH60" s="17">
        <f t="shared" si="2"/>
        <v>6.7608297539198085E-7</v>
      </c>
      <c r="AI60" s="27">
        <v>4.0937090948911541</v>
      </c>
      <c r="AJ60" s="27">
        <v>88.891968917636461</v>
      </c>
      <c r="AK60" s="27">
        <v>1952.309361206424</v>
      </c>
      <c r="AL60" s="27">
        <v>46.215051603396205</v>
      </c>
      <c r="AM60" s="27">
        <v>5.7360661960558188</v>
      </c>
      <c r="AN60" s="27">
        <v>19.016253438411049</v>
      </c>
      <c r="AO60" s="27">
        <v>0.49465651563268104</v>
      </c>
      <c r="AP60" s="27">
        <v>34.996339298111167</v>
      </c>
      <c r="AQ60" s="27">
        <v>997.02499999999952</v>
      </c>
      <c r="AR60" s="17">
        <v>1274.1375</v>
      </c>
      <c r="AS60" s="26">
        <v>602.375</v>
      </c>
      <c r="AT60" s="26">
        <v>20.994626168224293</v>
      </c>
      <c r="AU60" s="26">
        <v>1.9932532375177785</v>
      </c>
      <c r="AV60" s="17">
        <v>50</v>
      </c>
      <c r="AW60" s="17">
        <v>100</v>
      </c>
      <c r="AX60" s="17">
        <v>0.08</v>
      </c>
      <c r="AY60" s="14">
        <v>2</v>
      </c>
      <c r="AZ60" s="17" t="s">
        <v>41</v>
      </c>
      <c r="BA60" s="28"/>
      <c r="BB60" s="26"/>
      <c r="BC60" s="31"/>
      <c r="BD60" s="29"/>
    </row>
    <row r="61" spans="1:64" x14ac:dyDescent="0.25">
      <c r="A61" s="14">
        <v>2005</v>
      </c>
      <c r="B61" s="15">
        <v>2008</v>
      </c>
      <c r="C61" s="16" t="s">
        <v>37</v>
      </c>
      <c r="D61" s="17" t="s">
        <v>38</v>
      </c>
      <c r="E61" s="18">
        <v>4</v>
      </c>
      <c r="F61" s="19" t="s">
        <v>138</v>
      </c>
      <c r="G61" s="20" t="s">
        <v>138</v>
      </c>
      <c r="H61" s="20" t="s">
        <v>138</v>
      </c>
      <c r="I61" s="21">
        <v>4</v>
      </c>
      <c r="J61" s="22" t="s">
        <v>138</v>
      </c>
      <c r="K61" s="17" t="s">
        <v>42</v>
      </c>
      <c r="L61" s="23">
        <v>100</v>
      </c>
      <c r="M61" s="24">
        <v>1</v>
      </c>
      <c r="N61" s="25">
        <v>31.897926634768741</v>
      </c>
      <c r="O61" s="26">
        <v>51.263759625832662</v>
      </c>
      <c r="P61" s="26">
        <f t="shared" si="0"/>
        <v>0.51263759625832661</v>
      </c>
      <c r="Q61" s="25">
        <v>48.736240374167338</v>
      </c>
      <c r="R61" s="25">
        <v>0.48736240374167339</v>
      </c>
      <c r="S61" s="25">
        <v>15.54585019909644</v>
      </c>
      <c r="T61" s="25">
        <v>5.1819500663654798</v>
      </c>
      <c r="U61" s="25">
        <v>6.9334491887970122</v>
      </c>
      <c r="V61" s="25">
        <v>2.3111497295990042</v>
      </c>
      <c r="W61" s="26" t="s">
        <v>45</v>
      </c>
      <c r="X61" s="26" t="s">
        <v>45</v>
      </c>
      <c r="Y61" s="26" t="s">
        <v>45</v>
      </c>
      <c r="Z61" s="26" t="s">
        <v>45</v>
      </c>
      <c r="AA61" s="26" t="s">
        <v>45</v>
      </c>
      <c r="AB61" s="26" t="s">
        <v>45</v>
      </c>
      <c r="AC61" s="26" t="s">
        <v>45</v>
      </c>
      <c r="AD61" s="26" t="s">
        <v>45</v>
      </c>
      <c r="AE61" s="26" t="s">
        <v>45</v>
      </c>
      <c r="AF61" s="17">
        <v>3.1</v>
      </c>
      <c r="AG61" s="17">
        <v>6.65</v>
      </c>
      <c r="AH61" s="17">
        <f t="shared" si="2"/>
        <v>2.2387211385683346E-7</v>
      </c>
      <c r="AI61" s="27">
        <v>11.4673418</v>
      </c>
      <c r="AJ61" s="27">
        <v>130.57400000000001</v>
      </c>
      <c r="AK61" s="27">
        <v>3674.85</v>
      </c>
      <c r="AL61" s="27">
        <v>52.952100000000002</v>
      </c>
      <c r="AM61" s="27">
        <v>3.55199</v>
      </c>
      <c r="AN61" s="27">
        <v>30.003</v>
      </c>
      <c r="AO61" s="27">
        <v>0.65816799999999998</v>
      </c>
      <c r="AP61" s="27">
        <v>23.421299999999999</v>
      </c>
      <c r="AQ61" s="27">
        <v>997.02499999999952</v>
      </c>
      <c r="AR61" s="17">
        <v>1274.1375</v>
      </c>
      <c r="AS61" s="26">
        <v>602.375</v>
      </c>
      <c r="AT61" s="26">
        <v>20.994626168224293</v>
      </c>
      <c r="AU61" s="26">
        <v>1.9932532375177785</v>
      </c>
      <c r="AV61" s="17">
        <v>50</v>
      </c>
      <c r="AW61" s="17">
        <v>100</v>
      </c>
      <c r="AX61" s="17">
        <v>0.08</v>
      </c>
      <c r="AY61" s="14">
        <v>2</v>
      </c>
      <c r="AZ61" s="17" t="s">
        <v>41</v>
      </c>
      <c r="BA61" s="28"/>
      <c r="BB61" s="26"/>
      <c r="BC61" s="31"/>
      <c r="BD61" s="29"/>
    </row>
    <row r="62" spans="1:64" x14ac:dyDescent="0.25">
      <c r="A62" s="14">
        <v>2005</v>
      </c>
      <c r="B62" s="15">
        <v>2008</v>
      </c>
      <c r="C62" s="16" t="s">
        <v>37</v>
      </c>
      <c r="D62" s="17" t="s">
        <v>38</v>
      </c>
      <c r="E62" s="18">
        <v>1</v>
      </c>
      <c r="F62" s="19" t="s">
        <v>141</v>
      </c>
      <c r="G62" s="20" t="s">
        <v>141</v>
      </c>
      <c r="H62" s="20" t="s">
        <v>141</v>
      </c>
      <c r="I62" s="21">
        <v>1</v>
      </c>
      <c r="J62" s="22" t="s">
        <v>141</v>
      </c>
      <c r="K62" s="17" t="s">
        <v>42</v>
      </c>
      <c r="L62" s="23">
        <v>100</v>
      </c>
      <c r="M62" s="24">
        <v>1</v>
      </c>
      <c r="N62" s="25">
        <v>66.188197767145141</v>
      </c>
      <c r="O62" s="26">
        <v>46.390779807238673</v>
      </c>
      <c r="P62" s="26">
        <f t="shared" si="0"/>
        <v>0.46390779807238675</v>
      </c>
      <c r="Q62" s="25">
        <v>53.609220192761327</v>
      </c>
      <c r="R62" s="25">
        <v>0.53609220192761331</v>
      </c>
      <c r="S62" s="25">
        <v>35.482976682609177</v>
      </c>
      <c r="T62" s="25">
        <v>11.82765889420306</v>
      </c>
      <c r="U62" s="25">
        <v>15.825407600443693</v>
      </c>
      <c r="V62" s="25">
        <v>5.2751358668145647</v>
      </c>
      <c r="W62" s="26">
        <v>17.986446190573872</v>
      </c>
      <c r="X62" s="26">
        <v>44.709212963375876</v>
      </c>
      <c r="Y62" s="26">
        <v>24.382304236791811</v>
      </c>
      <c r="Z62" s="26">
        <v>2.7849644580408608</v>
      </c>
      <c r="AA62" s="26">
        <v>0.44733333333333336</v>
      </c>
      <c r="AB62" s="26">
        <f>W62/100*$T62</f>
        <v>2.1273755026104579</v>
      </c>
      <c r="AC62" s="26">
        <f>X62/100*$T62</f>
        <v>5.2880532035909145</v>
      </c>
      <c r="AD62" s="26">
        <f>Y62/100*$T62</f>
        <v>2.8838557756745558</v>
      </c>
      <c r="AE62" s="26">
        <f>Z62/100*$T62</f>
        <v>0.3293960964218639</v>
      </c>
      <c r="AF62" s="17">
        <v>3.6</v>
      </c>
      <c r="AG62" s="17">
        <v>6.6</v>
      </c>
      <c r="AH62" s="17">
        <f t="shared" si="2"/>
        <v>2.511886431509578E-7</v>
      </c>
      <c r="AI62" s="27">
        <v>7.5955906038967571</v>
      </c>
      <c r="AJ62" s="27">
        <v>98.502311059395282</v>
      </c>
      <c r="AK62" s="27">
        <v>2867.0950861797633</v>
      </c>
      <c r="AL62" s="27">
        <v>53.649867809802409</v>
      </c>
      <c r="AM62" s="27">
        <v>3.0406399094713281</v>
      </c>
      <c r="AN62" s="27">
        <v>25.310623119947106</v>
      </c>
      <c r="AO62" s="27">
        <v>0.62783805877779519</v>
      </c>
      <c r="AP62" s="27">
        <v>13.801861154295944</v>
      </c>
      <c r="AQ62" s="27">
        <v>997.02499999999952</v>
      </c>
      <c r="AR62" s="17">
        <v>1274.1375</v>
      </c>
      <c r="AS62" s="26">
        <v>602.375</v>
      </c>
      <c r="AT62" s="26">
        <v>20.994626168224293</v>
      </c>
      <c r="AU62" s="26">
        <v>1.9932532375177785</v>
      </c>
      <c r="AV62" s="17">
        <v>50</v>
      </c>
      <c r="AW62" s="17">
        <v>100</v>
      </c>
      <c r="AX62" s="17">
        <v>0.08</v>
      </c>
      <c r="AY62" s="14">
        <v>2</v>
      </c>
      <c r="AZ62" s="17" t="s">
        <v>41</v>
      </c>
      <c r="BA62" s="28"/>
      <c r="BB62" s="26"/>
      <c r="BC62" s="31"/>
      <c r="BD62" s="29"/>
    </row>
    <row r="63" spans="1:64" x14ac:dyDescent="0.25">
      <c r="A63" s="14">
        <v>2005</v>
      </c>
      <c r="B63" s="15">
        <v>2008</v>
      </c>
      <c r="C63" s="16" t="s">
        <v>37</v>
      </c>
      <c r="D63" s="17" t="s">
        <v>38</v>
      </c>
      <c r="E63" s="32">
        <v>2</v>
      </c>
      <c r="F63" s="33" t="s">
        <v>141</v>
      </c>
      <c r="G63" s="16" t="s">
        <v>141</v>
      </c>
      <c r="H63" s="20" t="s">
        <v>141</v>
      </c>
      <c r="I63" s="21">
        <v>1</v>
      </c>
      <c r="J63" s="22" t="s">
        <v>141</v>
      </c>
      <c r="K63" s="17" t="s">
        <v>42</v>
      </c>
      <c r="L63" s="23">
        <v>94.444444444444443</v>
      </c>
      <c r="M63" s="24">
        <v>0.94444444444444442</v>
      </c>
      <c r="N63" s="34">
        <v>153.11004784688996</v>
      </c>
      <c r="O63" s="26">
        <v>46.858921033983428</v>
      </c>
      <c r="P63" s="26">
        <f t="shared" si="0"/>
        <v>0.46858921033983431</v>
      </c>
      <c r="Q63" s="25">
        <v>53.141078966016572</v>
      </c>
      <c r="R63" s="25" t="s">
        <v>45</v>
      </c>
      <c r="S63" s="25" t="s">
        <v>45</v>
      </c>
      <c r="T63" s="25" t="s">
        <v>45</v>
      </c>
      <c r="U63" s="25" t="s">
        <v>45</v>
      </c>
      <c r="V63" s="25" t="s">
        <v>45</v>
      </c>
      <c r="W63" s="26">
        <v>18.691402858774268</v>
      </c>
      <c r="X63" s="26">
        <v>48.136069500677664</v>
      </c>
      <c r="Y63" s="26">
        <v>23.330351952136652</v>
      </c>
      <c r="Z63" s="26">
        <v>1.3024578686263055</v>
      </c>
      <c r="AA63" s="26">
        <v>0.46933333333333332</v>
      </c>
      <c r="AB63" s="26" t="s">
        <v>45</v>
      </c>
      <c r="AC63" s="26" t="s">
        <v>45</v>
      </c>
      <c r="AD63" s="26" t="s">
        <v>45</v>
      </c>
      <c r="AE63" s="26" t="s">
        <v>45</v>
      </c>
      <c r="AF63" s="17">
        <v>3.7</v>
      </c>
      <c r="AG63" s="17">
        <v>6.53</v>
      </c>
      <c r="AH63" s="17">
        <f t="shared" si="2"/>
        <v>2.9512092266663814E-7</v>
      </c>
      <c r="AI63" s="27">
        <v>8.0345697694491687</v>
      </c>
      <c r="AJ63" s="27">
        <v>119.72007998079849</v>
      </c>
      <c r="AK63" s="27">
        <v>3059.624053198314</v>
      </c>
      <c r="AL63" s="27">
        <v>54.495342784090013</v>
      </c>
      <c r="AM63" s="27">
        <v>3.4748266648866193</v>
      </c>
      <c r="AN63" s="27">
        <v>29.183952802322196</v>
      </c>
      <c r="AO63" s="27">
        <v>0.63028954154126082</v>
      </c>
      <c r="AP63" s="27">
        <v>20.365887719951587</v>
      </c>
      <c r="AQ63" s="27">
        <v>997.02499999999952</v>
      </c>
      <c r="AR63" s="17">
        <v>1274.1375</v>
      </c>
      <c r="AS63" s="26">
        <v>602.375</v>
      </c>
      <c r="AT63" s="26">
        <v>20.994626168224293</v>
      </c>
      <c r="AU63" s="26">
        <v>1.9932532375177785</v>
      </c>
      <c r="AV63" s="17">
        <v>50</v>
      </c>
      <c r="AW63" s="17">
        <v>100</v>
      </c>
      <c r="AX63" s="17">
        <v>0.08</v>
      </c>
      <c r="AY63" s="14">
        <v>2</v>
      </c>
      <c r="AZ63" s="17" t="s">
        <v>41</v>
      </c>
      <c r="BA63" s="28"/>
      <c r="BB63" s="26"/>
      <c r="BC63" s="35" t="s">
        <v>50</v>
      </c>
      <c r="BD63" s="29"/>
    </row>
    <row r="64" spans="1:64" x14ac:dyDescent="0.25">
      <c r="A64" s="14">
        <v>2005</v>
      </c>
      <c r="B64" s="15">
        <v>2008</v>
      </c>
      <c r="C64" s="16" t="s">
        <v>37</v>
      </c>
      <c r="D64" s="17" t="s">
        <v>38</v>
      </c>
      <c r="E64" s="18">
        <v>3</v>
      </c>
      <c r="F64" s="19" t="s">
        <v>141</v>
      </c>
      <c r="G64" s="20" t="s">
        <v>141</v>
      </c>
      <c r="H64" s="20" t="s">
        <v>141</v>
      </c>
      <c r="I64" s="21">
        <v>1</v>
      </c>
      <c r="J64" s="22" t="s">
        <v>141</v>
      </c>
      <c r="K64" s="17" t="s">
        <v>42</v>
      </c>
      <c r="L64" s="23">
        <v>100</v>
      </c>
      <c r="M64" s="24">
        <v>1</v>
      </c>
      <c r="N64" s="25">
        <v>84.529505582137162</v>
      </c>
      <c r="O64" s="26">
        <v>45.417252695733708</v>
      </c>
      <c r="P64" s="26">
        <f t="shared" si="0"/>
        <v>0.45417252695733706</v>
      </c>
      <c r="Q64" s="25">
        <v>54.582747304266292</v>
      </c>
      <c r="R64" s="25">
        <v>0.54582747304266288</v>
      </c>
      <c r="S64" s="25">
        <v>46.138526429443594</v>
      </c>
      <c r="T64" s="25">
        <v>15.379508809814531</v>
      </c>
      <c r="U64" s="25">
        <v>20.577782787531845</v>
      </c>
      <c r="V64" s="25">
        <v>6.8592609291772808</v>
      </c>
      <c r="W64" s="26">
        <v>18.152515377772659</v>
      </c>
      <c r="X64" s="26">
        <v>47.99966963740431</v>
      </c>
      <c r="Y64" s="26">
        <v>24.052774666947514</v>
      </c>
      <c r="Z64" s="26">
        <v>1.5185063670570855</v>
      </c>
      <c r="AA64" s="26">
        <v>0.43733333333333335</v>
      </c>
      <c r="AB64" s="26">
        <f>W64/100*$T64</f>
        <v>2.7917677017274838</v>
      </c>
      <c r="AC64" s="26">
        <f>X64/100*$T64</f>
        <v>7.3821134205664665</v>
      </c>
      <c r="AD64" s="26">
        <f>Y64/100*$T64</f>
        <v>3.6991985989080307</v>
      </c>
      <c r="AE64" s="26">
        <f>Z64/100*$T64</f>
        <v>0.23353882049913904</v>
      </c>
      <c r="AF64" s="17">
        <v>2.6</v>
      </c>
      <c r="AG64" s="17">
        <v>6.17</v>
      </c>
      <c r="AH64" s="17">
        <f t="shared" si="2"/>
        <v>6.7608297539198085E-7</v>
      </c>
      <c r="AI64" s="27">
        <v>4.0937090948911541</v>
      </c>
      <c r="AJ64" s="27">
        <v>88.891968917636461</v>
      </c>
      <c r="AK64" s="27">
        <v>1952.309361206424</v>
      </c>
      <c r="AL64" s="27">
        <v>46.215051603396205</v>
      </c>
      <c r="AM64" s="27">
        <v>5.7360661960558188</v>
      </c>
      <c r="AN64" s="27">
        <v>19.016253438411049</v>
      </c>
      <c r="AO64" s="27">
        <v>0.49465651563268104</v>
      </c>
      <c r="AP64" s="27">
        <v>34.996339298111167</v>
      </c>
      <c r="AQ64" s="27">
        <v>997.02499999999952</v>
      </c>
      <c r="AR64" s="17">
        <v>1274.1375</v>
      </c>
      <c r="AS64" s="26">
        <v>602.375</v>
      </c>
      <c r="AT64" s="26">
        <v>20.994626168224293</v>
      </c>
      <c r="AU64" s="26">
        <v>1.9932532375177785</v>
      </c>
      <c r="AV64" s="17">
        <v>50</v>
      </c>
      <c r="AW64" s="17">
        <v>100</v>
      </c>
      <c r="AX64" s="17">
        <v>0.08</v>
      </c>
      <c r="AY64" s="14">
        <v>2</v>
      </c>
      <c r="AZ64" s="17" t="s">
        <v>41</v>
      </c>
      <c r="BA64" s="28"/>
      <c r="BB64" s="26"/>
      <c r="BC64" s="31"/>
      <c r="BD64" s="29"/>
    </row>
    <row r="65" spans="1:56" x14ac:dyDescent="0.25">
      <c r="A65" s="14">
        <v>2005</v>
      </c>
      <c r="B65" s="15">
        <v>2008</v>
      </c>
      <c r="C65" s="16" t="s">
        <v>37</v>
      </c>
      <c r="D65" s="17" t="s">
        <v>38</v>
      </c>
      <c r="E65" s="18">
        <v>4</v>
      </c>
      <c r="F65" s="19" t="s">
        <v>141</v>
      </c>
      <c r="G65" s="20" t="s">
        <v>141</v>
      </c>
      <c r="H65" s="20" t="s">
        <v>141</v>
      </c>
      <c r="I65" s="21">
        <v>1</v>
      </c>
      <c r="J65" s="22" t="s">
        <v>141</v>
      </c>
      <c r="K65" s="17" t="s">
        <v>42</v>
      </c>
      <c r="L65" s="23">
        <v>94.444444444444443</v>
      </c>
      <c r="M65" s="24">
        <v>0.94444444444444442</v>
      </c>
      <c r="N65" s="25">
        <v>62.998405103668262</v>
      </c>
      <c r="O65" s="26">
        <v>47.832218405351654</v>
      </c>
      <c r="P65" s="26">
        <f t="shared" si="0"/>
        <v>0.47832218405351656</v>
      </c>
      <c r="Q65" s="25">
        <v>52.167781594648346</v>
      </c>
      <c r="R65" s="25">
        <v>0.52167781594648344</v>
      </c>
      <c r="S65" s="25">
        <v>32.864870382593452</v>
      </c>
      <c r="T65" s="25">
        <v>10.954956794197818</v>
      </c>
      <c r="U65" s="25">
        <v>14.657732190636679</v>
      </c>
      <c r="V65" s="25">
        <v>4.8859107302122267</v>
      </c>
      <c r="W65" s="26" t="s">
        <v>45</v>
      </c>
      <c r="X65" s="26" t="s">
        <v>45</v>
      </c>
      <c r="Y65" s="26" t="s">
        <v>45</v>
      </c>
      <c r="Z65" s="26" t="s">
        <v>45</v>
      </c>
      <c r="AA65" s="26" t="s">
        <v>45</v>
      </c>
      <c r="AB65" s="26" t="s">
        <v>45</v>
      </c>
      <c r="AC65" s="26" t="s">
        <v>45</v>
      </c>
      <c r="AD65" s="26" t="s">
        <v>45</v>
      </c>
      <c r="AE65" s="26" t="s">
        <v>45</v>
      </c>
      <c r="AF65" s="17">
        <v>3.1</v>
      </c>
      <c r="AG65" s="17">
        <v>6.65</v>
      </c>
      <c r="AH65" s="17">
        <f t="shared" si="2"/>
        <v>2.2387211385683346E-7</v>
      </c>
      <c r="AI65" s="27">
        <v>11.4673418</v>
      </c>
      <c r="AJ65" s="27">
        <v>130.57400000000001</v>
      </c>
      <c r="AK65" s="27">
        <v>3674.85</v>
      </c>
      <c r="AL65" s="27">
        <v>52.952100000000002</v>
      </c>
      <c r="AM65" s="27">
        <v>3.55199</v>
      </c>
      <c r="AN65" s="27">
        <v>30.003</v>
      </c>
      <c r="AO65" s="27">
        <v>0.65816799999999998</v>
      </c>
      <c r="AP65" s="27">
        <v>23.421299999999999</v>
      </c>
      <c r="AQ65" s="27">
        <v>997.02499999999952</v>
      </c>
      <c r="AR65" s="17">
        <v>1274.1375</v>
      </c>
      <c r="AS65" s="26">
        <v>602.375</v>
      </c>
      <c r="AT65" s="26">
        <v>20.994626168224293</v>
      </c>
      <c r="AU65" s="26">
        <v>1.9932532375177785</v>
      </c>
      <c r="AV65" s="17">
        <v>50</v>
      </c>
      <c r="AW65" s="17">
        <v>100</v>
      </c>
      <c r="AX65" s="17">
        <v>0.08</v>
      </c>
      <c r="AY65" s="14">
        <v>2</v>
      </c>
      <c r="AZ65" s="17" t="s">
        <v>41</v>
      </c>
      <c r="BA65" s="28"/>
      <c r="BB65" s="26"/>
      <c r="BC65" s="31"/>
      <c r="BD65" s="29"/>
    </row>
    <row r="66" spans="1:56" x14ac:dyDescent="0.25">
      <c r="A66" s="14">
        <v>2005</v>
      </c>
      <c r="B66" s="15">
        <v>2008</v>
      </c>
      <c r="C66" s="16" t="s">
        <v>37</v>
      </c>
      <c r="D66" s="17" t="s">
        <v>38</v>
      </c>
      <c r="E66" s="18">
        <v>1</v>
      </c>
      <c r="F66" s="19" t="s">
        <v>142</v>
      </c>
      <c r="G66" s="20" t="s">
        <v>142</v>
      </c>
      <c r="H66" s="20" t="s">
        <v>142</v>
      </c>
      <c r="I66" s="21">
        <v>5</v>
      </c>
      <c r="J66" s="22" t="s">
        <v>142</v>
      </c>
      <c r="K66" s="17" t="s">
        <v>54</v>
      </c>
      <c r="L66" s="23">
        <v>94.444444444444443</v>
      </c>
      <c r="M66" s="24">
        <v>0.94444444444444442</v>
      </c>
      <c r="N66" s="25">
        <v>71.770334928229659</v>
      </c>
      <c r="O66" s="26">
        <v>50.244320617231033</v>
      </c>
      <c r="P66" s="26">
        <f t="shared" ref="P66:P129" si="16">O66/100</f>
        <v>0.50244320617231031</v>
      </c>
      <c r="Q66" s="25">
        <v>49.755679382768967</v>
      </c>
      <c r="R66" s="25">
        <v>0.49755679382768969</v>
      </c>
      <c r="S66" s="25">
        <v>35.7098177388294</v>
      </c>
      <c r="T66" s="25">
        <v>11.9032725796098</v>
      </c>
      <c r="U66" s="25">
        <v>15.926578711517912</v>
      </c>
      <c r="V66" s="25">
        <v>5.3088595705059705</v>
      </c>
      <c r="W66" s="26">
        <v>18.219863145881988</v>
      </c>
      <c r="X66" s="26">
        <v>39.957785838349253</v>
      </c>
      <c r="Y66" s="26">
        <v>25.632752749315046</v>
      </c>
      <c r="Z66" s="26">
        <v>5.0531369620087787</v>
      </c>
      <c r="AA66" s="26">
        <v>0.34666666666666668</v>
      </c>
      <c r="AB66" s="26">
        <f t="shared" ref="AB66:AE68" si="17">W66/100*$T66</f>
        <v>2.168759973886202</v>
      </c>
      <c r="AC66" s="26">
        <f t="shared" si="17"/>
        <v>4.7562841651154342</v>
      </c>
      <c r="AD66" s="26">
        <f t="shared" si="17"/>
        <v>3.0511364294083951</v>
      </c>
      <c r="AE66" s="26">
        <f t="shared" si="17"/>
        <v>0.60148866640891863</v>
      </c>
      <c r="AF66" s="17">
        <v>3.6</v>
      </c>
      <c r="AG66" s="17">
        <v>6.6</v>
      </c>
      <c r="AH66" s="17">
        <f t="shared" si="2"/>
        <v>2.511886431509578E-7</v>
      </c>
      <c r="AI66" s="27">
        <v>7.5955906038967571</v>
      </c>
      <c r="AJ66" s="27">
        <v>98.502311059395282</v>
      </c>
      <c r="AK66" s="27">
        <v>2867.0950861797633</v>
      </c>
      <c r="AL66" s="27">
        <v>53.649867809802409</v>
      </c>
      <c r="AM66" s="27">
        <v>3.0406399094713281</v>
      </c>
      <c r="AN66" s="27">
        <v>25.310623119947106</v>
      </c>
      <c r="AO66" s="27">
        <v>0.62783805877779519</v>
      </c>
      <c r="AP66" s="27">
        <v>13.801861154295944</v>
      </c>
      <c r="AQ66" s="27">
        <v>997.02499999999952</v>
      </c>
      <c r="AR66" s="17">
        <v>1274.1375</v>
      </c>
      <c r="AS66" s="26">
        <v>602.375</v>
      </c>
      <c r="AT66" s="26">
        <v>20.994626168224293</v>
      </c>
      <c r="AU66" s="26">
        <v>1.9932532375177785</v>
      </c>
      <c r="AV66" s="17">
        <v>50</v>
      </c>
      <c r="AW66" s="17">
        <v>100</v>
      </c>
      <c r="AX66" s="17">
        <v>0.08</v>
      </c>
      <c r="AY66" s="14">
        <v>2</v>
      </c>
      <c r="AZ66" s="17" t="s">
        <v>41</v>
      </c>
      <c r="BA66" s="28"/>
      <c r="BB66" s="26"/>
      <c r="BC66" s="31"/>
      <c r="BD66" s="29"/>
    </row>
    <row r="67" spans="1:56" x14ac:dyDescent="0.25">
      <c r="A67" s="14">
        <v>2005</v>
      </c>
      <c r="B67" s="15">
        <v>2008</v>
      </c>
      <c r="C67" s="16" t="s">
        <v>37</v>
      </c>
      <c r="D67" s="17" t="s">
        <v>38</v>
      </c>
      <c r="E67" s="18">
        <v>2</v>
      </c>
      <c r="F67" s="19" t="s">
        <v>142</v>
      </c>
      <c r="G67" s="20" t="s">
        <v>142</v>
      </c>
      <c r="H67" s="20" t="s">
        <v>142</v>
      </c>
      <c r="I67" s="21">
        <v>5</v>
      </c>
      <c r="J67" s="22" t="s">
        <v>142</v>
      </c>
      <c r="K67" s="17" t="s">
        <v>54</v>
      </c>
      <c r="L67" s="23">
        <v>88.888888888888886</v>
      </c>
      <c r="M67" s="24">
        <v>0.88888888888888884</v>
      </c>
      <c r="N67" s="25">
        <v>64.593301435406701</v>
      </c>
      <c r="O67" s="26">
        <v>48.854939952420537</v>
      </c>
      <c r="P67" s="26">
        <f t="shared" si="16"/>
        <v>0.4885493995242054</v>
      </c>
      <c r="Q67" s="25">
        <v>51.145060047579463</v>
      </c>
      <c r="R67" s="25">
        <v>0.5114506004757946</v>
      </c>
      <c r="S67" s="25">
        <v>33.036282805852764</v>
      </c>
      <c r="T67" s="25">
        <v>11.012094268617588</v>
      </c>
      <c r="U67" s="25">
        <v>14.734182131410334</v>
      </c>
      <c r="V67" s="25">
        <v>4.911394043803444</v>
      </c>
      <c r="W67" s="26">
        <v>19.357989644284174</v>
      </c>
      <c r="X67" s="26">
        <v>44.689071711416162</v>
      </c>
      <c r="Y67" s="26">
        <v>23.613616518923919</v>
      </c>
      <c r="Z67" s="26">
        <v>2.4371176835547033</v>
      </c>
      <c r="AA67" s="26">
        <v>0.34400000000000003</v>
      </c>
      <c r="AB67" s="26">
        <f t="shared" si="17"/>
        <v>2.1317200681378039</v>
      </c>
      <c r="AC67" s="26">
        <f t="shared" si="17"/>
        <v>4.9212027046312627</v>
      </c>
      <c r="AD67" s="26">
        <f t="shared" si="17"/>
        <v>2.6003537112937569</v>
      </c>
      <c r="AE67" s="26">
        <f t="shared" si="17"/>
        <v>0.26837769675019318</v>
      </c>
      <c r="AF67" s="17">
        <v>3.7</v>
      </c>
      <c r="AG67" s="17">
        <v>6.53</v>
      </c>
      <c r="AH67" s="17">
        <f t="shared" ref="AH67:AH130" si="18">10^(-AG67)</f>
        <v>2.9512092266663814E-7</v>
      </c>
      <c r="AI67" s="27">
        <v>8.0345697694491687</v>
      </c>
      <c r="AJ67" s="27">
        <v>119.72007998079849</v>
      </c>
      <c r="AK67" s="27">
        <v>3059.624053198314</v>
      </c>
      <c r="AL67" s="27">
        <v>54.495342784090013</v>
      </c>
      <c r="AM67" s="27">
        <v>3.4748266648866193</v>
      </c>
      <c r="AN67" s="27">
        <v>29.183952802322196</v>
      </c>
      <c r="AO67" s="27">
        <v>0.63028954154126082</v>
      </c>
      <c r="AP67" s="27">
        <v>20.365887719951587</v>
      </c>
      <c r="AQ67" s="27">
        <v>997.02499999999952</v>
      </c>
      <c r="AR67" s="17">
        <v>1274.1375</v>
      </c>
      <c r="AS67" s="26">
        <v>602.375</v>
      </c>
      <c r="AT67" s="26">
        <v>20.994626168224293</v>
      </c>
      <c r="AU67" s="26">
        <v>1.9932532375177785</v>
      </c>
      <c r="AV67" s="17">
        <v>50</v>
      </c>
      <c r="AW67" s="17">
        <v>100</v>
      </c>
      <c r="AX67" s="17">
        <v>0.08</v>
      </c>
      <c r="AY67" s="14">
        <v>2</v>
      </c>
      <c r="AZ67" s="17" t="s">
        <v>41</v>
      </c>
      <c r="BA67" s="28"/>
      <c r="BB67" s="26"/>
      <c r="BC67" s="31"/>
      <c r="BD67" s="29"/>
    </row>
    <row r="68" spans="1:56" x14ac:dyDescent="0.25">
      <c r="A68" s="14">
        <v>2005</v>
      </c>
      <c r="B68" s="15">
        <v>2008</v>
      </c>
      <c r="C68" s="16" t="s">
        <v>37</v>
      </c>
      <c r="D68" s="17" t="s">
        <v>38</v>
      </c>
      <c r="E68" s="18">
        <v>3</v>
      </c>
      <c r="F68" s="19" t="s">
        <v>142</v>
      </c>
      <c r="G68" s="20" t="s">
        <v>142</v>
      </c>
      <c r="H68" s="20" t="s">
        <v>142</v>
      </c>
      <c r="I68" s="21">
        <v>5</v>
      </c>
      <c r="J68" s="22" t="s">
        <v>142</v>
      </c>
      <c r="K68" s="17" t="s">
        <v>54</v>
      </c>
      <c r="L68" s="23">
        <v>94.444444444444443</v>
      </c>
      <c r="M68" s="24">
        <v>0.94444444444444442</v>
      </c>
      <c r="N68" s="25">
        <v>66.188197767145141</v>
      </c>
      <c r="O68" s="26">
        <v>48.186186406484985</v>
      </c>
      <c r="P68" s="26">
        <f t="shared" si="16"/>
        <v>0.48186186406484988</v>
      </c>
      <c r="Q68" s="25">
        <v>51.813813593515015</v>
      </c>
      <c r="R68" s="25">
        <v>0.51813813593515012</v>
      </c>
      <c r="S68" s="25">
        <v>34.294629411975649</v>
      </c>
      <c r="T68" s="25">
        <v>11.431543137325216</v>
      </c>
      <c r="U68" s="25">
        <v>15.295404717741139</v>
      </c>
      <c r="V68" s="25">
        <v>5.0984682392470466</v>
      </c>
      <c r="W68" s="26">
        <v>18.947335023667392</v>
      </c>
      <c r="X68" s="26">
        <v>43.614263611104363</v>
      </c>
      <c r="Y68" s="26">
        <v>24.241692116184822</v>
      </c>
      <c r="Z68" s="26">
        <v>3.1833944931833145</v>
      </c>
      <c r="AA68" s="26">
        <v>0.33433333333333337</v>
      </c>
      <c r="AB68" s="26">
        <f t="shared" si="17"/>
        <v>2.1659727766040668</v>
      </c>
      <c r="AC68" s="26">
        <f t="shared" si="17"/>
        <v>4.9857833587301297</v>
      </c>
      <c r="AD68" s="26">
        <f t="shared" si="17"/>
        <v>2.7711994914792339</v>
      </c>
      <c r="AE68" s="26">
        <f t="shared" si="17"/>
        <v>0.36391111471948595</v>
      </c>
      <c r="AF68" s="17">
        <v>2.6</v>
      </c>
      <c r="AG68" s="17">
        <v>6.17</v>
      </c>
      <c r="AH68" s="17">
        <f t="shared" si="18"/>
        <v>6.7608297539198085E-7</v>
      </c>
      <c r="AI68" s="27">
        <v>4.0937090948911541</v>
      </c>
      <c r="AJ68" s="27">
        <v>88.891968917636461</v>
      </c>
      <c r="AK68" s="27">
        <v>1952.309361206424</v>
      </c>
      <c r="AL68" s="27">
        <v>46.215051603396205</v>
      </c>
      <c r="AM68" s="27">
        <v>5.7360661960558188</v>
      </c>
      <c r="AN68" s="27">
        <v>19.016253438411049</v>
      </c>
      <c r="AO68" s="27">
        <v>0.49465651563268104</v>
      </c>
      <c r="AP68" s="27">
        <v>34.996339298111167</v>
      </c>
      <c r="AQ68" s="27">
        <v>997.02499999999952</v>
      </c>
      <c r="AR68" s="17">
        <v>1274.1375</v>
      </c>
      <c r="AS68" s="26">
        <v>602.375</v>
      </c>
      <c r="AT68" s="26">
        <v>20.994626168224293</v>
      </c>
      <c r="AU68" s="26">
        <v>1.9932532375177785</v>
      </c>
      <c r="AV68" s="17">
        <v>50</v>
      </c>
      <c r="AW68" s="17">
        <v>100</v>
      </c>
      <c r="AX68" s="17">
        <v>0.08</v>
      </c>
      <c r="AY68" s="14">
        <v>2</v>
      </c>
      <c r="AZ68" s="17" t="s">
        <v>41</v>
      </c>
      <c r="BA68" s="28"/>
      <c r="BB68" s="26"/>
      <c r="BC68" s="31"/>
      <c r="BD68" s="29"/>
    </row>
    <row r="69" spans="1:56" x14ac:dyDescent="0.25">
      <c r="A69" s="14">
        <v>2005</v>
      </c>
      <c r="B69" s="15">
        <v>2008</v>
      </c>
      <c r="C69" s="16" t="s">
        <v>37</v>
      </c>
      <c r="D69" s="17" t="s">
        <v>38</v>
      </c>
      <c r="E69" s="18">
        <v>4</v>
      </c>
      <c r="F69" s="19" t="s">
        <v>142</v>
      </c>
      <c r="G69" s="20" t="s">
        <v>142</v>
      </c>
      <c r="H69" s="20" t="s">
        <v>142</v>
      </c>
      <c r="I69" s="21">
        <v>5</v>
      </c>
      <c r="J69" s="22" t="s">
        <v>142</v>
      </c>
      <c r="K69" s="17" t="s">
        <v>54</v>
      </c>
      <c r="L69" s="23">
        <v>83.333333333333343</v>
      </c>
      <c r="M69" s="24">
        <v>0.83333333333333348</v>
      </c>
      <c r="N69" s="25">
        <v>46.251993620414673</v>
      </c>
      <c r="O69" s="26">
        <v>49.103185698563308</v>
      </c>
      <c r="P69" s="26">
        <f t="shared" si="16"/>
        <v>0.49103185698563306</v>
      </c>
      <c r="Q69" s="25">
        <v>50.896814301436692</v>
      </c>
      <c r="R69" s="25">
        <v>0.50896814301436688</v>
      </c>
      <c r="S69" s="25">
        <v>23.5407913036948</v>
      </c>
      <c r="T69" s="25">
        <v>7.8469304345649329</v>
      </c>
      <c r="U69" s="25">
        <v>10.499192921447881</v>
      </c>
      <c r="V69" s="25">
        <v>3.4997309738159603</v>
      </c>
      <c r="W69" s="26" t="s">
        <v>45</v>
      </c>
      <c r="X69" s="26" t="s">
        <v>45</v>
      </c>
      <c r="Y69" s="26" t="s">
        <v>45</v>
      </c>
      <c r="Z69" s="26" t="s">
        <v>45</v>
      </c>
      <c r="AA69" s="26" t="s">
        <v>45</v>
      </c>
      <c r="AB69" s="26" t="s">
        <v>45</v>
      </c>
      <c r="AC69" s="26" t="s">
        <v>45</v>
      </c>
      <c r="AD69" s="26" t="s">
        <v>45</v>
      </c>
      <c r="AE69" s="26" t="s">
        <v>45</v>
      </c>
      <c r="AF69" s="17">
        <v>3.1</v>
      </c>
      <c r="AG69" s="17">
        <v>6.65</v>
      </c>
      <c r="AH69" s="17">
        <f t="shared" si="18"/>
        <v>2.2387211385683346E-7</v>
      </c>
      <c r="AI69" s="27">
        <v>11.4673418</v>
      </c>
      <c r="AJ69" s="27">
        <v>130.57400000000001</v>
      </c>
      <c r="AK69" s="27">
        <v>3674.85</v>
      </c>
      <c r="AL69" s="27">
        <v>52.952100000000002</v>
      </c>
      <c r="AM69" s="27">
        <v>3.55199</v>
      </c>
      <c r="AN69" s="27">
        <v>30.003</v>
      </c>
      <c r="AO69" s="27">
        <v>0.65816799999999998</v>
      </c>
      <c r="AP69" s="27">
        <v>23.421299999999999</v>
      </c>
      <c r="AQ69" s="27">
        <v>997.02499999999952</v>
      </c>
      <c r="AR69" s="17">
        <v>1274.1375</v>
      </c>
      <c r="AS69" s="26">
        <v>602.375</v>
      </c>
      <c r="AT69" s="26">
        <v>20.994626168224293</v>
      </c>
      <c r="AU69" s="26">
        <v>1.9932532375177785</v>
      </c>
      <c r="AV69" s="17">
        <v>50</v>
      </c>
      <c r="AW69" s="17">
        <v>100</v>
      </c>
      <c r="AX69" s="17">
        <v>0.08</v>
      </c>
      <c r="AY69" s="14">
        <v>2</v>
      </c>
      <c r="AZ69" s="17" t="s">
        <v>41</v>
      </c>
      <c r="BA69" s="28"/>
      <c r="BB69" s="26"/>
      <c r="BC69" s="31"/>
      <c r="BD69" s="29"/>
    </row>
    <row r="70" spans="1:56" x14ac:dyDescent="0.25">
      <c r="A70" s="14">
        <v>2005</v>
      </c>
      <c r="B70" s="15">
        <v>2008</v>
      </c>
      <c r="C70" s="16" t="s">
        <v>37</v>
      </c>
      <c r="D70" s="17" t="s">
        <v>38</v>
      </c>
      <c r="E70" s="18">
        <v>1</v>
      </c>
      <c r="F70" s="19" t="s">
        <v>143</v>
      </c>
      <c r="G70" s="20" t="s">
        <v>143</v>
      </c>
      <c r="H70" s="20" t="s">
        <v>143</v>
      </c>
      <c r="I70" s="21">
        <v>5</v>
      </c>
      <c r="J70" s="22" t="s">
        <v>143</v>
      </c>
      <c r="K70" s="17" t="s">
        <v>54</v>
      </c>
      <c r="L70" s="23">
        <v>100</v>
      </c>
      <c r="M70" s="24">
        <v>1</v>
      </c>
      <c r="N70" s="25">
        <v>53.429027113237638</v>
      </c>
      <c r="O70" s="26">
        <v>49.4203256043414</v>
      </c>
      <c r="P70" s="26">
        <f t="shared" si="16"/>
        <v>0.49420325604341397</v>
      </c>
      <c r="Q70" s="25">
        <v>50.5796743956586</v>
      </c>
      <c r="R70" s="25">
        <v>0.50579674395658603</v>
      </c>
      <c r="S70" s="25">
        <v>27.024227946643752</v>
      </c>
      <c r="T70" s="25">
        <v>9.0080759822145833</v>
      </c>
      <c r="U70" s="25">
        <v>12.052805664203113</v>
      </c>
      <c r="V70" s="25">
        <v>4.0176018880677038</v>
      </c>
      <c r="W70" s="26">
        <v>18.867709267829994</v>
      </c>
      <c r="X70" s="26">
        <v>44.265201652286819</v>
      </c>
      <c r="Y70" s="26">
        <v>23.920718754715679</v>
      </c>
      <c r="Z70" s="26">
        <v>3.2498876531192593</v>
      </c>
      <c r="AA70" s="26">
        <v>0.39700000000000002</v>
      </c>
      <c r="AB70" s="26">
        <f t="shared" ref="AB70:AE72" si="19">W70/100*$T70</f>
        <v>1.6996175869494687</v>
      </c>
      <c r="AC70" s="26">
        <f t="shared" si="19"/>
        <v>3.9874429985185018</v>
      </c>
      <c r="AD70" s="26">
        <f t="shared" si="19"/>
        <v>2.1547965209166424</v>
      </c>
      <c r="AE70" s="26">
        <f t="shared" si="19"/>
        <v>0.29275234912959319</v>
      </c>
      <c r="AF70" s="17">
        <v>3.6</v>
      </c>
      <c r="AG70" s="17">
        <v>6.6</v>
      </c>
      <c r="AH70" s="17">
        <f t="shared" si="18"/>
        <v>2.511886431509578E-7</v>
      </c>
      <c r="AI70" s="27">
        <v>7.5955906038967571</v>
      </c>
      <c r="AJ70" s="27">
        <v>98.502311059395282</v>
      </c>
      <c r="AK70" s="27">
        <v>2867.0950861797633</v>
      </c>
      <c r="AL70" s="27">
        <v>53.649867809802409</v>
      </c>
      <c r="AM70" s="27">
        <v>3.0406399094713281</v>
      </c>
      <c r="AN70" s="27">
        <v>25.310623119947106</v>
      </c>
      <c r="AO70" s="27">
        <v>0.62783805877779519</v>
      </c>
      <c r="AP70" s="27">
        <v>13.801861154295944</v>
      </c>
      <c r="AQ70" s="27">
        <v>997.02499999999952</v>
      </c>
      <c r="AR70" s="17">
        <v>1274.1375</v>
      </c>
      <c r="AS70" s="26">
        <v>602.375</v>
      </c>
      <c r="AT70" s="26">
        <v>20.994626168224293</v>
      </c>
      <c r="AU70" s="26">
        <v>1.9932532375177785</v>
      </c>
      <c r="AV70" s="17">
        <v>50</v>
      </c>
      <c r="AW70" s="17">
        <v>100</v>
      </c>
      <c r="AX70" s="17">
        <v>0.08</v>
      </c>
      <c r="AY70" s="14">
        <v>2</v>
      </c>
      <c r="AZ70" s="17" t="s">
        <v>41</v>
      </c>
      <c r="BA70" s="28"/>
      <c r="BB70" s="26"/>
      <c r="BC70" s="31"/>
      <c r="BD70" s="29"/>
    </row>
    <row r="71" spans="1:56" x14ac:dyDescent="0.25">
      <c r="A71" s="14">
        <v>2005</v>
      </c>
      <c r="B71" s="15">
        <v>2008</v>
      </c>
      <c r="C71" s="16" t="s">
        <v>37</v>
      </c>
      <c r="D71" s="17" t="s">
        <v>38</v>
      </c>
      <c r="E71" s="18">
        <v>2</v>
      </c>
      <c r="F71" s="19" t="s">
        <v>143</v>
      </c>
      <c r="G71" s="20" t="s">
        <v>143</v>
      </c>
      <c r="H71" s="20" t="s">
        <v>143</v>
      </c>
      <c r="I71" s="21">
        <v>5</v>
      </c>
      <c r="J71" s="22" t="s">
        <v>143</v>
      </c>
      <c r="K71" s="17" t="s">
        <v>54</v>
      </c>
      <c r="L71" s="23">
        <v>100</v>
      </c>
      <c r="M71" s="24">
        <v>1</v>
      </c>
      <c r="N71" s="25">
        <v>54.226475279106857</v>
      </c>
      <c r="O71" s="26">
        <v>48.488226278389298</v>
      </c>
      <c r="P71" s="26">
        <f t="shared" si="16"/>
        <v>0.48488226278389296</v>
      </c>
      <c r="Q71" s="25">
        <v>51.511773721610702</v>
      </c>
      <c r="R71" s="25">
        <v>0.51511773721610699</v>
      </c>
      <c r="S71" s="25">
        <v>27.933019242978688</v>
      </c>
      <c r="T71" s="25">
        <v>9.3110064143262292</v>
      </c>
      <c r="U71" s="25">
        <v>12.458126582368495</v>
      </c>
      <c r="V71" s="25">
        <v>4.152708860789498</v>
      </c>
      <c r="W71" s="26">
        <v>18.549332003762075</v>
      </c>
      <c r="X71" s="26">
        <v>41.864950311051686</v>
      </c>
      <c r="Y71" s="26">
        <v>24.460305121493349</v>
      </c>
      <c r="Z71" s="26">
        <v>4.0336849898204719</v>
      </c>
      <c r="AA71" s="26">
        <v>0.39633333333333326</v>
      </c>
      <c r="AB71" s="26">
        <f t="shared" si="19"/>
        <v>1.727129492684955</v>
      </c>
      <c r="AC71" s="26">
        <f t="shared" si="19"/>
        <v>3.8980482088165109</v>
      </c>
      <c r="AD71" s="26">
        <f t="shared" si="19"/>
        <v>2.2775005788260128</v>
      </c>
      <c r="AE71" s="26">
        <f t="shared" si="19"/>
        <v>0.37557666813589846</v>
      </c>
      <c r="AF71" s="17">
        <v>3.7</v>
      </c>
      <c r="AG71" s="17">
        <v>6.53</v>
      </c>
      <c r="AH71" s="17">
        <f t="shared" si="18"/>
        <v>2.9512092266663814E-7</v>
      </c>
      <c r="AI71" s="27">
        <v>8.0345697694491687</v>
      </c>
      <c r="AJ71" s="27">
        <v>119.72007998079849</v>
      </c>
      <c r="AK71" s="27">
        <v>3059.624053198314</v>
      </c>
      <c r="AL71" s="27">
        <v>54.495342784090013</v>
      </c>
      <c r="AM71" s="27">
        <v>3.4748266648866193</v>
      </c>
      <c r="AN71" s="27">
        <v>29.183952802322196</v>
      </c>
      <c r="AO71" s="27">
        <v>0.63028954154126082</v>
      </c>
      <c r="AP71" s="27">
        <v>20.365887719951587</v>
      </c>
      <c r="AQ71" s="27">
        <v>997.02499999999952</v>
      </c>
      <c r="AR71" s="17">
        <v>1274.1375</v>
      </c>
      <c r="AS71" s="26">
        <v>602.375</v>
      </c>
      <c r="AT71" s="26">
        <v>20.994626168224293</v>
      </c>
      <c r="AU71" s="26">
        <v>1.9932532375177785</v>
      </c>
      <c r="AV71" s="17">
        <v>50</v>
      </c>
      <c r="AW71" s="17">
        <v>100</v>
      </c>
      <c r="AX71" s="17">
        <v>0.08</v>
      </c>
      <c r="AY71" s="14">
        <v>2</v>
      </c>
      <c r="AZ71" s="17" t="s">
        <v>41</v>
      </c>
      <c r="BA71" s="28"/>
      <c r="BB71" s="26"/>
      <c r="BC71" s="31"/>
      <c r="BD71" s="29"/>
    </row>
    <row r="72" spans="1:56" x14ac:dyDescent="0.25">
      <c r="A72" s="14">
        <v>2005</v>
      </c>
      <c r="B72" s="15">
        <v>2008</v>
      </c>
      <c r="C72" s="16" t="s">
        <v>37</v>
      </c>
      <c r="D72" s="17" t="s">
        <v>38</v>
      </c>
      <c r="E72" s="32">
        <v>3</v>
      </c>
      <c r="F72" s="33" t="s">
        <v>143</v>
      </c>
      <c r="G72" s="16" t="s">
        <v>143</v>
      </c>
      <c r="H72" s="20" t="s">
        <v>143</v>
      </c>
      <c r="I72" s="21">
        <v>5</v>
      </c>
      <c r="J72" s="22" t="s">
        <v>143</v>
      </c>
      <c r="K72" s="17" t="s">
        <v>54</v>
      </c>
      <c r="L72" s="23">
        <v>100</v>
      </c>
      <c r="M72" s="24">
        <v>1</v>
      </c>
      <c r="N72" s="25">
        <v>66.188197767145141</v>
      </c>
      <c r="O72" s="37">
        <f>AVERAGE(O70,O71,O73)</f>
        <v>49.186573888938938</v>
      </c>
      <c r="P72" s="37">
        <f t="shared" si="16"/>
        <v>0.49186573888938939</v>
      </c>
      <c r="Q72" s="38">
        <f>100-O72</f>
        <v>50.813426111061062</v>
      </c>
      <c r="R72" s="38">
        <f>Q72/100</f>
        <v>0.50813426111061066</v>
      </c>
      <c r="S72" s="38">
        <f>N72*R72</f>
        <v>33.632490966651268</v>
      </c>
      <c r="T72" s="38">
        <f>S72/3</f>
        <v>11.21083032221709</v>
      </c>
      <c r="U72" s="38">
        <f>S72/2.24</f>
        <v>15.014504895826457</v>
      </c>
      <c r="V72" s="38">
        <f>U72/3</f>
        <v>5.004834965275486</v>
      </c>
      <c r="W72" s="26">
        <v>18.906844072591994</v>
      </c>
      <c r="X72" s="26">
        <v>44.546843431194034</v>
      </c>
      <c r="Y72" s="26">
        <v>24.231158044021285</v>
      </c>
      <c r="Z72" s="26">
        <v>2.6823797289737286</v>
      </c>
      <c r="AA72" s="26">
        <v>0.45866666666666661</v>
      </c>
      <c r="AB72" s="26">
        <f t="shared" si="19"/>
        <v>2.1196142082644478</v>
      </c>
      <c r="AC72" s="26">
        <f t="shared" si="19"/>
        <v>4.9940710309748724</v>
      </c>
      <c r="AD72" s="26">
        <f t="shared" si="19"/>
        <v>2.7165140134234838</v>
      </c>
      <c r="AE72" s="26">
        <f t="shared" si="19"/>
        <v>0.30071704001279137</v>
      </c>
      <c r="AF72" s="17">
        <v>2.6</v>
      </c>
      <c r="AG72" s="17">
        <v>6.17</v>
      </c>
      <c r="AH72" s="17">
        <f t="shared" si="18"/>
        <v>6.7608297539198085E-7</v>
      </c>
      <c r="AI72" s="27">
        <v>4.0937090948911541</v>
      </c>
      <c r="AJ72" s="27">
        <v>88.891968917636461</v>
      </c>
      <c r="AK72" s="27">
        <v>1952.309361206424</v>
      </c>
      <c r="AL72" s="27">
        <v>46.215051603396205</v>
      </c>
      <c r="AM72" s="27">
        <v>5.7360661960558188</v>
      </c>
      <c r="AN72" s="27">
        <v>19.016253438411049</v>
      </c>
      <c r="AO72" s="27">
        <v>0.49465651563268104</v>
      </c>
      <c r="AP72" s="27">
        <v>34.996339298111167</v>
      </c>
      <c r="AQ72" s="27">
        <v>997.02499999999952</v>
      </c>
      <c r="AR72" s="17">
        <v>1274.1375</v>
      </c>
      <c r="AS72" s="26">
        <v>602.375</v>
      </c>
      <c r="AT72" s="26">
        <v>20.994626168224293</v>
      </c>
      <c r="AU72" s="26">
        <v>1.9932532375177785</v>
      </c>
      <c r="AV72" s="17">
        <v>50</v>
      </c>
      <c r="AW72" s="17">
        <v>100</v>
      </c>
      <c r="AX72" s="17">
        <v>0.08</v>
      </c>
      <c r="AY72" s="14">
        <v>2</v>
      </c>
      <c r="AZ72" s="17" t="s">
        <v>41</v>
      </c>
      <c r="BA72" s="28"/>
      <c r="BB72" s="26"/>
      <c r="BC72" s="39" t="s">
        <v>88</v>
      </c>
      <c r="BD72" s="29"/>
    </row>
    <row r="73" spans="1:56" x14ac:dyDescent="0.25">
      <c r="A73" s="14">
        <v>2005</v>
      </c>
      <c r="B73" s="15">
        <v>2008</v>
      </c>
      <c r="C73" s="16" t="s">
        <v>37</v>
      </c>
      <c r="D73" s="17" t="s">
        <v>38</v>
      </c>
      <c r="E73" s="18">
        <v>4</v>
      </c>
      <c r="F73" s="19" t="s">
        <v>143</v>
      </c>
      <c r="G73" s="20" t="s">
        <v>143</v>
      </c>
      <c r="H73" s="20" t="s">
        <v>143</v>
      </c>
      <c r="I73" s="21">
        <v>5</v>
      </c>
      <c r="J73" s="22" t="s">
        <v>143</v>
      </c>
      <c r="K73" s="17" t="s">
        <v>54</v>
      </c>
      <c r="L73" s="23">
        <v>94.444444444444443</v>
      </c>
      <c r="M73" s="24">
        <v>0.94444444444444442</v>
      </c>
      <c r="N73" s="25">
        <v>28.708133971291865</v>
      </c>
      <c r="O73" s="26">
        <v>49.651169784086122</v>
      </c>
      <c r="P73" s="26">
        <f t="shared" si="16"/>
        <v>0.49651169784086124</v>
      </c>
      <c r="Q73" s="25">
        <v>50.348830215913878</v>
      </c>
      <c r="R73" s="25">
        <v>0.50348830215913876</v>
      </c>
      <c r="S73" s="25">
        <v>14.454209631362835</v>
      </c>
      <c r="T73" s="25">
        <v>4.8180698771209451</v>
      </c>
      <c r="U73" s="25">
        <v>6.4465774955878246</v>
      </c>
      <c r="V73" s="25">
        <v>2.1488591651959417</v>
      </c>
      <c r="W73" s="26" t="s">
        <v>45</v>
      </c>
      <c r="X73" s="26" t="s">
        <v>45</v>
      </c>
      <c r="Y73" s="26" t="s">
        <v>45</v>
      </c>
      <c r="Z73" s="26" t="s">
        <v>45</v>
      </c>
      <c r="AA73" s="26" t="s">
        <v>45</v>
      </c>
      <c r="AB73" s="26" t="s">
        <v>45</v>
      </c>
      <c r="AC73" s="26" t="s">
        <v>45</v>
      </c>
      <c r="AD73" s="26" t="s">
        <v>45</v>
      </c>
      <c r="AE73" s="26" t="s">
        <v>45</v>
      </c>
      <c r="AF73" s="17">
        <v>3.1</v>
      </c>
      <c r="AG73" s="17">
        <v>6.65</v>
      </c>
      <c r="AH73" s="17">
        <f t="shared" si="18"/>
        <v>2.2387211385683346E-7</v>
      </c>
      <c r="AI73" s="27">
        <v>11.4673418</v>
      </c>
      <c r="AJ73" s="27">
        <v>130.57400000000001</v>
      </c>
      <c r="AK73" s="27">
        <v>3674.85</v>
      </c>
      <c r="AL73" s="27">
        <v>52.952100000000002</v>
      </c>
      <c r="AM73" s="27">
        <v>3.55199</v>
      </c>
      <c r="AN73" s="27">
        <v>30.003</v>
      </c>
      <c r="AO73" s="27">
        <v>0.65816799999999998</v>
      </c>
      <c r="AP73" s="27">
        <v>23.421299999999999</v>
      </c>
      <c r="AQ73" s="27">
        <v>997.02499999999952</v>
      </c>
      <c r="AR73" s="17">
        <v>1274.1375</v>
      </c>
      <c r="AS73" s="26">
        <v>602.375</v>
      </c>
      <c r="AT73" s="26">
        <v>20.994626168224293</v>
      </c>
      <c r="AU73" s="26">
        <v>1.9932532375177785</v>
      </c>
      <c r="AV73" s="17">
        <v>50</v>
      </c>
      <c r="AW73" s="17">
        <v>100</v>
      </c>
      <c r="AX73" s="17">
        <v>0.08</v>
      </c>
      <c r="AY73" s="14">
        <v>2</v>
      </c>
      <c r="AZ73" s="17" t="s">
        <v>41</v>
      </c>
      <c r="BA73" s="28"/>
      <c r="BB73" s="26"/>
      <c r="BC73" s="31"/>
      <c r="BD73" s="29"/>
    </row>
    <row r="74" spans="1:56" x14ac:dyDescent="0.25">
      <c r="A74" s="14">
        <v>2005</v>
      </c>
      <c r="B74" s="40">
        <v>2008</v>
      </c>
      <c r="C74" s="16" t="s">
        <v>147</v>
      </c>
      <c r="D74" s="17" t="s">
        <v>148</v>
      </c>
      <c r="E74" s="18">
        <v>1</v>
      </c>
      <c r="F74" s="41">
        <v>9879</v>
      </c>
      <c r="G74" s="42" t="s">
        <v>39</v>
      </c>
      <c r="H74" s="20">
        <v>9879</v>
      </c>
      <c r="I74" s="21">
        <v>9</v>
      </c>
      <c r="J74" s="22">
        <v>9879</v>
      </c>
      <c r="K74" s="17" t="s">
        <v>40</v>
      </c>
      <c r="L74" s="43">
        <v>100</v>
      </c>
      <c r="M74" s="24">
        <v>1</v>
      </c>
      <c r="N74" s="25">
        <v>63.795853269537481</v>
      </c>
      <c r="O74" s="26">
        <v>47.948963052242213</v>
      </c>
      <c r="P74" s="26">
        <f t="shared" si="16"/>
        <v>0.47948963052242211</v>
      </c>
      <c r="Q74" s="25">
        <v>52.051036947757787</v>
      </c>
      <c r="R74" s="25">
        <v>0.52051036947757789</v>
      </c>
      <c r="S74" s="25">
        <v>33.206403156464297</v>
      </c>
      <c r="T74" s="25">
        <v>11.068801052154766</v>
      </c>
      <c r="U74" s="25">
        <v>14.810055807783076</v>
      </c>
      <c r="V74" s="25">
        <v>4.9366852692610257</v>
      </c>
      <c r="W74" s="26">
        <v>18.574844631194281</v>
      </c>
      <c r="X74" s="26">
        <v>44.023601474369826</v>
      </c>
      <c r="Y74" s="26">
        <v>24.485072624683724</v>
      </c>
      <c r="Z74" s="26">
        <v>1.6656141350184868</v>
      </c>
      <c r="AA74" s="26">
        <v>0.44566666666666666</v>
      </c>
      <c r="AB74" s="26">
        <f t="shared" ref="AB74:AE76" si="20">W74/100*$T74</f>
        <v>2.0560125979737456</v>
      </c>
      <c r="AC74" s="26">
        <f t="shared" si="20"/>
        <v>4.8728848631914685</v>
      </c>
      <c r="AD74" s="26">
        <f t="shared" si="20"/>
        <v>2.7102039763018508</v>
      </c>
      <c r="AE74" s="26">
        <f t="shared" si="20"/>
        <v>0.18436351490176475</v>
      </c>
      <c r="AF74" s="17">
        <v>2.9</v>
      </c>
      <c r="AG74" s="17">
        <v>4.93</v>
      </c>
      <c r="AH74" s="17">
        <f t="shared" si="18"/>
        <v>1.1748975549395286E-5</v>
      </c>
      <c r="AI74" s="27">
        <v>2.2394507629999998</v>
      </c>
      <c r="AJ74" s="27">
        <v>71.141621900000004</v>
      </c>
      <c r="AK74" s="27">
        <v>839.53363469999999</v>
      </c>
      <c r="AL74" s="27">
        <v>63.277504100000002</v>
      </c>
      <c r="AM74" s="27">
        <v>38.023790740000003</v>
      </c>
      <c r="AN74" s="27">
        <v>28.795170389999999</v>
      </c>
      <c r="AO74" s="27">
        <v>0.95723499999999995</v>
      </c>
      <c r="AP74" s="27">
        <v>123.89891540000001</v>
      </c>
      <c r="AQ74" s="17">
        <v>1053.3499999999988</v>
      </c>
      <c r="AR74" s="17">
        <v>1155.0374999999999</v>
      </c>
      <c r="AS74" s="26">
        <v>816.02499999999986</v>
      </c>
      <c r="AT74" s="26">
        <v>19.501518691588782</v>
      </c>
      <c r="AU74" s="26">
        <v>2.4676836485535736</v>
      </c>
      <c r="AV74" s="17">
        <v>45</v>
      </c>
      <c r="AW74" s="17">
        <v>75</v>
      </c>
      <c r="AX74" s="17">
        <v>0.12</v>
      </c>
      <c r="AY74" s="14">
        <v>2</v>
      </c>
      <c r="AZ74" s="17" t="s">
        <v>149</v>
      </c>
      <c r="BA74" s="28"/>
      <c r="BB74" s="26"/>
      <c r="BC74" s="31"/>
      <c r="BD74" s="29"/>
    </row>
    <row r="75" spans="1:56" x14ac:dyDescent="0.25">
      <c r="A75" s="14">
        <v>2005</v>
      </c>
      <c r="B75" s="40">
        <v>2008</v>
      </c>
      <c r="C75" s="16" t="s">
        <v>147</v>
      </c>
      <c r="D75" s="17" t="s">
        <v>148</v>
      </c>
      <c r="E75" s="18">
        <v>2</v>
      </c>
      <c r="F75" s="41">
        <v>9879</v>
      </c>
      <c r="G75" s="42" t="s">
        <v>39</v>
      </c>
      <c r="H75" s="20">
        <v>9879</v>
      </c>
      <c r="I75" s="21">
        <v>9</v>
      </c>
      <c r="J75" s="22">
        <v>9879</v>
      </c>
      <c r="K75" s="17" t="s">
        <v>40</v>
      </c>
      <c r="L75" s="43">
        <v>100</v>
      </c>
      <c r="M75" s="24">
        <v>1</v>
      </c>
      <c r="N75" s="25">
        <v>59.808612440191389</v>
      </c>
      <c r="O75" s="26">
        <v>48.566623061110079</v>
      </c>
      <c r="P75" s="26">
        <f t="shared" si="16"/>
        <v>0.48566623061110081</v>
      </c>
      <c r="Q75" s="25">
        <v>51.433376938889921</v>
      </c>
      <c r="R75" s="25">
        <v>0.51433376938889919</v>
      </c>
      <c r="S75" s="25">
        <v>30.761589078283446</v>
      </c>
      <c r="T75" s="25">
        <v>10.253863026094482</v>
      </c>
      <c r="U75" s="25">
        <v>13.719668728914417</v>
      </c>
      <c r="V75" s="25">
        <v>4.5732229096381394</v>
      </c>
      <c r="W75" s="26">
        <v>19.742662942079278</v>
      </c>
      <c r="X75" s="26">
        <v>42.41440463754094</v>
      </c>
      <c r="Y75" s="26">
        <v>24.008817915573019</v>
      </c>
      <c r="Z75" s="26">
        <v>1.9360086500386302</v>
      </c>
      <c r="AA75" s="26">
        <v>0.44266666666666671</v>
      </c>
      <c r="AB75" s="26">
        <f t="shared" si="20"/>
        <v>2.0243856157843241</v>
      </c>
      <c r="AC75" s="26">
        <f t="shared" si="20"/>
        <v>4.3491149548669137</v>
      </c>
      <c r="AD75" s="26">
        <f t="shared" si="20"/>
        <v>2.4618313032472896</v>
      </c>
      <c r="AE75" s="26">
        <f t="shared" si="20"/>
        <v>0.19851567514830201</v>
      </c>
      <c r="AF75" s="17">
        <v>3.1</v>
      </c>
      <c r="AG75" s="17">
        <v>4.9800000000000004</v>
      </c>
      <c r="AH75" s="17">
        <f t="shared" si="18"/>
        <v>1.0471285480508972E-5</v>
      </c>
      <c r="AI75" s="27">
        <v>2.623011757</v>
      </c>
      <c r="AJ75" s="27">
        <v>80.563932539999996</v>
      </c>
      <c r="AK75" s="27">
        <v>830.26351739999996</v>
      </c>
      <c r="AL75" s="27">
        <v>60.436332120000003</v>
      </c>
      <c r="AM75" s="27">
        <v>37.05940897</v>
      </c>
      <c r="AN75" s="27">
        <v>27.862808560000001</v>
      </c>
      <c r="AO75" s="27">
        <v>0.78155044200000001</v>
      </c>
      <c r="AP75" s="27">
        <v>135.807772</v>
      </c>
      <c r="AQ75" s="17">
        <v>1053.3499999999988</v>
      </c>
      <c r="AR75" s="17">
        <v>1155.0374999999999</v>
      </c>
      <c r="AS75" s="26">
        <v>816.02499999999986</v>
      </c>
      <c r="AT75" s="26">
        <v>19.501518691588782</v>
      </c>
      <c r="AU75" s="26">
        <v>2.4676836485535736</v>
      </c>
      <c r="AV75" s="17">
        <v>200</v>
      </c>
      <c r="AW75" s="17">
        <v>200</v>
      </c>
      <c r="AX75" s="17">
        <v>0.14000000000000001</v>
      </c>
      <c r="AY75" s="17">
        <v>1</v>
      </c>
      <c r="AZ75" s="17" t="s">
        <v>150</v>
      </c>
      <c r="BA75" s="28"/>
      <c r="BB75" s="26"/>
      <c r="BC75" s="31"/>
      <c r="BD75" s="29"/>
    </row>
    <row r="76" spans="1:56" x14ac:dyDescent="0.25">
      <c r="A76" s="14">
        <v>2005</v>
      </c>
      <c r="B76" s="40">
        <v>2008</v>
      </c>
      <c r="C76" s="16" t="s">
        <v>147</v>
      </c>
      <c r="D76" s="17" t="s">
        <v>148</v>
      </c>
      <c r="E76" s="18">
        <v>3</v>
      </c>
      <c r="F76" s="41">
        <v>9879</v>
      </c>
      <c r="G76" s="42" t="s">
        <v>39</v>
      </c>
      <c r="H76" s="20">
        <v>9879</v>
      </c>
      <c r="I76" s="21">
        <v>9</v>
      </c>
      <c r="J76" s="22">
        <v>9879</v>
      </c>
      <c r="K76" s="17" t="s">
        <v>40</v>
      </c>
      <c r="L76" s="43">
        <v>100</v>
      </c>
      <c r="M76" s="24">
        <v>1</v>
      </c>
      <c r="N76" s="25">
        <v>66.188197767145141</v>
      </c>
      <c r="O76" s="26">
        <v>46.274595255411441</v>
      </c>
      <c r="P76" s="26">
        <f t="shared" si="16"/>
        <v>0.46274595255411444</v>
      </c>
      <c r="Q76" s="25">
        <v>53.725404744588559</v>
      </c>
      <c r="R76" s="25">
        <v>0.53725404744588556</v>
      </c>
      <c r="S76" s="25">
        <v>35.559877143547453</v>
      </c>
      <c r="T76" s="25">
        <v>11.853292381182484</v>
      </c>
      <c r="U76" s="25">
        <v>15.859705206022165</v>
      </c>
      <c r="V76" s="25">
        <v>5.2865684020073882</v>
      </c>
      <c r="W76" s="26">
        <v>19.270001742622938</v>
      </c>
      <c r="X76" s="26">
        <v>43.697640128426812</v>
      </c>
      <c r="Y76" s="26">
        <v>24.983710012108347</v>
      </c>
      <c r="Z76" s="26">
        <v>1.6707047077184001</v>
      </c>
      <c r="AA76" s="26">
        <v>0.41966666666666663</v>
      </c>
      <c r="AB76" s="26">
        <f t="shared" si="20"/>
        <v>2.2841296484120566</v>
      </c>
      <c r="AC76" s="26">
        <f t="shared" si="20"/>
        <v>5.1796090480993557</v>
      </c>
      <c r="AD76" s="26">
        <f t="shared" si="20"/>
        <v>2.961392195401964</v>
      </c>
      <c r="AE76" s="26">
        <f t="shared" si="20"/>
        <v>0.19803351383204221</v>
      </c>
      <c r="AF76" s="17">
        <v>3.4</v>
      </c>
      <c r="AG76" s="17">
        <v>5.05</v>
      </c>
      <c r="AH76" s="17">
        <f t="shared" si="18"/>
        <v>8.9125093813374425E-6</v>
      </c>
      <c r="AI76" s="27">
        <v>2.0625307500000001</v>
      </c>
      <c r="AJ76" s="27">
        <v>82.078146750000002</v>
      </c>
      <c r="AK76" s="27">
        <v>988.95705169999997</v>
      </c>
      <c r="AL76" s="27">
        <v>77.953085250000001</v>
      </c>
      <c r="AM76" s="27">
        <v>30.848056060000001</v>
      </c>
      <c r="AN76" s="27">
        <v>33.672136620000003</v>
      </c>
      <c r="AO76" s="27">
        <v>0.57856631800000002</v>
      </c>
      <c r="AP76" s="27">
        <v>114.8670971</v>
      </c>
      <c r="AQ76" s="17">
        <v>1053.3499999999988</v>
      </c>
      <c r="AR76" s="17">
        <v>1155.0374999999999</v>
      </c>
      <c r="AS76" s="26">
        <v>816.02499999999986</v>
      </c>
      <c r="AT76" s="26">
        <v>19.501518691588782</v>
      </c>
      <c r="AU76" s="26">
        <v>2.4676836485535736</v>
      </c>
      <c r="AV76" s="17">
        <v>200</v>
      </c>
      <c r="AW76" s="17">
        <v>200</v>
      </c>
      <c r="AX76" s="17">
        <v>0.14000000000000001</v>
      </c>
      <c r="AY76" s="17">
        <v>1</v>
      </c>
      <c r="AZ76" s="17" t="s">
        <v>150</v>
      </c>
      <c r="BA76" s="28"/>
      <c r="BB76" s="26"/>
      <c r="BC76" s="31"/>
      <c r="BD76" s="29"/>
    </row>
    <row r="77" spans="1:56" x14ac:dyDescent="0.25">
      <c r="A77" s="14">
        <v>2005</v>
      </c>
      <c r="B77" s="40">
        <v>2008</v>
      </c>
      <c r="C77" s="16" t="s">
        <v>147</v>
      </c>
      <c r="D77" s="17" t="s">
        <v>148</v>
      </c>
      <c r="E77" s="18">
        <v>4</v>
      </c>
      <c r="F77" s="41">
        <v>9879</v>
      </c>
      <c r="G77" s="42" t="s">
        <v>39</v>
      </c>
      <c r="H77" s="20">
        <v>9879</v>
      </c>
      <c r="I77" s="21">
        <v>9</v>
      </c>
      <c r="J77" s="41">
        <v>9879</v>
      </c>
      <c r="K77" s="17" t="s">
        <v>40</v>
      </c>
      <c r="L77" s="43">
        <v>94.4</v>
      </c>
      <c r="M77" s="24">
        <v>0.94400000000000006</v>
      </c>
      <c r="N77" s="25">
        <v>57.41626794258373</v>
      </c>
      <c r="O77" s="26">
        <v>48.420505288211544</v>
      </c>
      <c r="P77" s="26">
        <f t="shared" si="16"/>
        <v>0.48420505288211546</v>
      </c>
      <c r="Q77" s="25">
        <v>51.579494711788456</v>
      </c>
      <c r="R77" s="25">
        <v>0.51579494711788454</v>
      </c>
      <c r="S77" s="25">
        <v>29.615020887151264</v>
      </c>
      <c r="T77" s="25">
        <v>9.8716736290504219</v>
      </c>
      <c r="U77" s="25">
        <v>13.208299315669464</v>
      </c>
      <c r="V77" s="25">
        <v>4.4027664385564886</v>
      </c>
      <c r="W77" s="26" t="s">
        <v>45</v>
      </c>
      <c r="X77" s="26" t="s">
        <v>45</v>
      </c>
      <c r="Y77" s="26" t="s">
        <v>45</v>
      </c>
      <c r="Z77" s="26" t="s">
        <v>45</v>
      </c>
      <c r="AA77" s="26" t="s">
        <v>45</v>
      </c>
      <c r="AB77" s="26" t="s">
        <v>45</v>
      </c>
      <c r="AC77" s="26" t="s">
        <v>45</v>
      </c>
      <c r="AD77" s="26" t="s">
        <v>45</v>
      </c>
      <c r="AE77" s="26" t="s">
        <v>45</v>
      </c>
      <c r="AF77" s="17">
        <v>3.5</v>
      </c>
      <c r="AG77" s="17">
        <v>5.01</v>
      </c>
      <c r="AH77" s="17">
        <f t="shared" si="18"/>
        <v>9.7723722095581059E-6</v>
      </c>
      <c r="AI77" s="27">
        <v>2.5180073200000002</v>
      </c>
      <c r="AJ77" s="27">
        <v>74.950900000000004</v>
      </c>
      <c r="AK77" s="27">
        <v>1018.45</v>
      </c>
      <c r="AL77" s="27">
        <v>84.701499999999996</v>
      </c>
      <c r="AM77" s="27">
        <v>32.514400000000002</v>
      </c>
      <c r="AN77" s="27">
        <v>38.225499999999997</v>
      </c>
      <c r="AO77" s="27">
        <v>0.65093199999999996</v>
      </c>
      <c r="AP77" s="27">
        <v>102.542</v>
      </c>
      <c r="AQ77" s="17">
        <v>1053.3499999999988</v>
      </c>
      <c r="AR77" s="17">
        <v>1155.0374999999999</v>
      </c>
      <c r="AS77" s="26">
        <v>816.02499999999986</v>
      </c>
      <c r="AT77" s="26">
        <v>19.501518691588782</v>
      </c>
      <c r="AU77" s="26">
        <v>2.4676836485535736</v>
      </c>
      <c r="AV77" s="17">
        <v>200</v>
      </c>
      <c r="AW77" s="17">
        <v>200</v>
      </c>
      <c r="AX77" s="17">
        <v>0.14000000000000001</v>
      </c>
      <c r="AY77" s="17">
        <v>1</v>
      </c>
      <c r="AZ77" s="17" t="s">
        <v>150</v>
      </c>
      <c r="BA77" s="28"/>
      <c r="BB77" s="26"/>
      <c r="BC77" s="31"/>
      <c r="BD77" s="29"/>
    </row>
    <row r="78" spans="1:56" x14ac:dyDescent="0.25">
      <c r="A78" s="14">
        <v>2005</v>
      </c>
      <c r="B78" s="40">
        <v>2008</v>
      </c>
      <c r="C78" s="16" t="s">
        <v>147</v>
      </c>
      <c r="D78" s="17" t="s">
        <v>148</v>
      </c>
      <c r="E78" s="18">
        <v>1</v>
      </c>
      <c r="F78" s="41">
        <v>94001</v>
      </c>
      <c r="G78" s="42">
        <v>94001</v>
      </c>
      <c r="H78" s="20">
        <v>94001</v>
      </c>
      <c r="I78" s="21" t="s">
        <v>43</v>
      </c>
      <c r="J78" s="22">
        <v>94001</v>
      </c>
      <c r="K78" s="17" t="s">
        <v>42</v>
      </c>
      <c r="L78" s="43">
        <v>100</v>
      </c>
      <c r="M78" s="24">
        <v>1</v>
      </c>
      <c r="N78" s="25">
        <v>54.226475279106857</v>
      </c>
      <c r="O78" s="26">
        <v>44.021667327255919</v>
      </c>
      <c r="P78" s="26">
        <f t="shared" si="16"/>
        <v>0.4402166732725592</v>
      </c>
      <c r="Q78" s="25">
        <v>55.978332672744081</v>
      </c>
      <c r="R78" s="25">
        <v>0.5597833267274408</v>
      </c>
      <c r="S78" s="25">
        <v>30.355076728441766</v>
      </c>
      <c r="T78" s="25">
        <v>10.118358909480589</v>
      </c>
      <c r="U78" s="25">
        <v>13.538364220885027</v>
      </c>
      <c r="V78" s="25">
        <v>4.512788073628343</v>
      </c>
      <c r="W78" s="26">
        <v>19.295885984518407</v>
      </c>
      <c r="X78" s="26">
        <v>43.138492167137031</v>
      </c>
      <c r="Y78" s="26">
        <v>25.315420180918977</v>
      </c>
      <c r="Z78" s="26">
        <v>1.2017221280979129</v>
      </c>
      <c r="AA78" s="26">
        <v>0.46133333333333332</v>
      </c>
      <c r="AB78" s="26">
        <f t="shared" ref="AB78:AE80" si="21">W78/100*$T78</f>
        <v>1.9524269986777345</v>
      </c>
      <c r="AC78" s="26">
        <f t="shared" si="21"/>
        <v>4.3649074656090958</v>
      </c>
      <c r="AD78" s="26">
        <f t="shared" si="21"/>
        <v>2.5615050733484628</v>
      </c>
      <c r="AE78" s="26">
        <f t="shared" si="21"/>
        <v>0.12159455801559491</v>
      </c>
      <c r="AF78" s="17">
        <v>2.9</v>
      </c>
      <c r="AG78" s="17">
        <v>4.93</v>
      </c>
      <c r="AH78" s="17">
        <f t="shared" si="18"/>
        <v>1.1748975549395286E-5</v>
      </c>
      <c r="AI78" s="27">
        <v>2.2394507629999998</v>
      </c>
      <c r="AJ78" s="27">
        <v>71.141621900000004</v>
      </c>
      <c r="AK78" s="27">
        <v>839.53363469999999</v>
      </c>
      <c r="AL78" s="27">
        <v>63.277504100000002</v>
      </c>
      <c r="AM78" s="27">
        <v>38.023790740000003</v>
      </c>
      <c r="AN78" s="27">
        <v>28.795170389999999</v>
      </c>
      <c r="AO78" s="27">
        <v>0.95723499999999995</v>
      </c>
      <c r="AP78" s="27">
        <v>123.89891540000001</v>
      </c>
      <c r="AQ78" s="17">
        <v>1053.3499999999988</v>
      </c>
      <c r="AR78" s="17">
        <v>1155.0374999999999</v>
      </c>
      <c r="AS78" s="26">
        <v>816.02499999999986</v>
      </c>
      <c r="AT78" s="26">
        <v>19.501518691588782</v>
      </c>
      <c r="AU78" s="26">
        <v>2.4676836485535736</v>
      </c>
      <c r="AV78" s="17">
        <v>200</v>
      </c>
      <c r="AW78" s="17">
        <v>200</v>
      </c>
      <c r="AX78" s="17">
        <v>0.14000000000000001</v>
      </c>
      <c r="AY78" s="17">
        <v>1</v>
      </c>
      <c r="AZ78" s="17" t="s">
        <v>150</v>
      </c>
      <c r="BA78" s="28"/>
      <c r="BB78" s="26"/>
      <c r="BC78" s="31"/>
      <c r="BD78" s="29"/>
    </row>
    <row r="79" spans="1:56" x14ac:dyDescent="0.25">
      <c r="A79" s="14">
        <v>2005</v>
      </c>
      <c r="B79" s="40">
        <v>2008</v>
      </c>
      <c r="C79" s="16" t="s">
        <v>147</v>
      </c>
      <c r="D79" s="17" t="s">
        <v>148</v>
      </c>
      <c r="E79" s="18">
        <v>2</v>
      </c>
      <c r="F79" s="41">
        <v>94001</v>
      </c>
      <c r="G79" s="42">
        <v>94001</v>
      </c>
      <c r="H79" s="20">
        <v>94001</v>
      </c>
      <c r="I79" s="21" t="s">
        <v>43</v>
      </c>
      <c r="J79" s="22">
        <v>94001</v>
      </c>
      <c r="K79" s="17" t="s">
        <v>42</v>
      </c>
      <c r="L79" s="43">
        <v>100</v>
      </c>
      <c r="M79" s="24">
        <v>1</v>
      </c>
      <c r="N79" s="25">
        <v>46.251993620414673</v>
      </c>
      <c r="O79" s="26">
        <v>43.875496825478756</v>
      </c>
      <c r="P79" s="26">
        <f t="shared" si="16"/>
        <v>0.43875496825478755</v>
      </c>
      <c r="Q79" s="25">
        <v>56.124503174521244</v>
      </c>
      <c r="R79" s="25">
        <v>0.56124503174521245</v>
      </c>
      <c r="S79" s="25">
        <v>25.958701627768995</v>
      </c>
      <c r="T79" s="25">
        <v>8.6529005425896646</v>
      </c>
      <c r="U79" s="25">
        <v>11.577580925984972</v>
      </c>
      <c r="V79" s="25">
        <v>3.8591936419949904</v>
      </c>
      <c r="W79" s="26">
        <v>19.889250825815495</v>
      </c>
      <c r="X79" s="26">
        <v>43.145255394681641</v>
      </c>
      <c r="Y79" s="26">
        <v>24.595666804155698</v>
      </c>
      <c r="Z79" s="26">
        <v>1.4926152528211674</v>
      </c>
      <c r="AA79" s="26">
        <v>0.48299999999999993</v>
      </c>
      <c r="AB79" s="26">
        <f t="shared" si="21"/>
        <v>1.7209970926240081</v>
      </c>
      <c r="AC79" s="26">
        <f t="shared" si="21"/>
        <v>3.7333160381481045</v>
      </c>
      <c r="AD79" s="26">
        <f t="shared" si="21"/>
        <v>2.1282385863503341</v>
      </c>
      <c r="AE79" s="26">
        <f t="shared" si="21"/>
        <v>0.12915451331013889</v>
      </c>
      <c r="AF79" s="17">
        <v>3.1</v>
      </c>
      <c r="AG79" s="17">
        <v>4.9800000000000004</v>
      </c>
      <c r="AH79" s="17">
        <f t="shared" si="18"/>
        <v>1.0471285480508972E-5</v>
      </c>
      <c r="AI79" s="27">
        <v>2.623011757</v>
      </c>
      <c r="AJ79" s="27">
        <v>80.563932539999996</v>
      </c>
      <c r="AK79" s="27">
        <v>830.26351739999996</v>
      </c>
      <c r="AL79" s="27">
        <v>60.436332120000003</v>
      </c>
      <c r="AM79" s="27">
        <v>37.05940897</v>
      </c>
      <c r="AN79" s="27">
        <v>27.862808560000001</v>
      </c>
      <c r="AO79" s="27">
        <v>0.78155044200000001</v>
      </c>
      <c r="AP79" s="27">
        <v>135.807772</v>
      </c>
      <c r="AQ79" s="17">
        <v>1053.3499999999988</v>
      </c>
      <c r="AR79" s="17">
        <v>1155.0374999999999</v>
      </c>
      <c r="AS79" s="26">
        <v>816.02499999999986</v>
      </c>
      <c r="AT79" s="26">
        <v>19.501518691588782</v>
      </c>
      <c r="AU79" s="26">
        <v>2.4676836485535736</v>
      </c>
      <c r="AV79" s="17">
        <v>200</v>
      </c>
      <c r="AW79" s="17">
        <v>200</v>
      </c>
      <c r="AX79" s="17">
        <v>0.14000000000000001</v>
      </c>
      <c r="AY79" s="17">
        <v>1</v>
      </c>
      <c r="AZ79" s="17" t="s">
        <v>150</v>
      </c>
      <c r="BA79" s="28"/>
      <c r="BB79" s="26"/>
      <c r="BC79" s="31"/>
      <c r="BD79" s="29"/>
    </row>
    <row r="80" spans="1:56" x14ac:dyDescent="0.25">
      <c r="A80" s="14">
        <v>2005</v>
      </c>
      <c r="B80" s="40">
        <v>2008</v>
      </c>
      <c r="C80" s="16" t="s">
        <v>147</v>
      </c>
      <c r="D80" s="17" t="s">
        <v>148</v>
      </c>
      <c r="E80" s="18">
        <v>3</v>
      </c>
      <c r="F80" s="41">
        <v>94001</v>
      </c>
      <c r="G80" s="42">
        <v>94001</v>
      </c>
      <c r="H80" s="20">
        <v>94001</v>
      </c>
      <c r="I80" s="21" t="s">
        <v>43</v>
      </c>
      <c r="J80" s="22">
        <v>94001</v>
      </c>
      <c r="K80" s="17" t="s">
        <v>42</v>
      </c>
      <c r="L80" s="43">
        <v>100</v>
      </c>
      <c r="M80" s="24">
        <v>1</v>
      </c>
      <c r="N80" s="25">
        <v>53.429027113237638</v>
      </c>
      <c r="O80" s="26">
        <v>44.65976610888324</v>
      </c>
      <c r="P80" s="26">
        <f t="shared" si="16"/>
        <v>0.44659766108883242</v>
      </c>
      <c r="Q80" s="25">
        <v>55.34023389111676</v>
      </c>
      <c r="R80" s="25">
        <v>0.55340233891116763</v>
      </c>
      <c r="S80" s="25">
        <v>29.567748570213901</v>
      </c>
      <c r="T80" s="25">
        <v>9.8559161900712997</v>
      </c>
      <c r="U80" s="25">
        <v>13.1872158623154</v>
      </c>
      <c r="V80" s="25">
        <v>4.3957386207717999</v>
      </c>
      <c r="W80" s="26">
        <v>19.655910037284173</v>
      </c>
      <c r="X80" s="26">
        <v>40.51726909199067</v>
      </c>
      <c r="Y80" s="26">
        <v>26.143491493139535</v>
      </c>
      <c r="Z80" s="26">
        <v>1.9873786611947111</v>
      </c>
      <c r="AA80" s="26">
        <v>0.46400000000000002</v>
      </c>
      <c r="AB80" s="26">
        <f t="shared" si="21"/>
        <v>1.9372700196705404</v>
      </c>
      <c r="AC80" s="26">
        <f t="shared" si="21"/>
        <v>3.9933480842122631</v>
      </c>
      <c r="AD80" s="26">
        <f t="shared" si="21"/>
        <v>2.5766806107222524</v>
      </c>
      <c r="AE80" s="26">
        <f t="shared" si="21"/>
        <v>0.19587437522671178</v>
      </c>
      <c r="AF80" s="17">
        <v>3.4</v>
      </c>
      <c r="AG80" s="17">
        <v>5.05</v>
      </c>
      <c r="AH80" s="17">
        <f t="shared" si="18"/>
        <v>8.9125093813374425E-6</v>
      </c>
      <c r="AI80" s="27">
        <v>2.0625307500000001</v>
      </c>
      <c r="AJ80" s="27">
        <v>82.078146750000002</v>
      </c>
      <c r="AK80" s="27">
        <v>988.95705169999997</v>
      </c>
      <c r="AL80" s="27">
        <v>77.953085250000001</v>
      </c>
      <c r="AM80" s="27">
        <v>30.848056060000001</v>
      </c>
      <c r="AN80" s="27">
        <v>33.672136620000003</v>
      </c>
      <c r="AO80" s="27">
        <v>0.57856631800000002</v>
      </c>
      <c r="AP80" s="27">
        <v>114.8670971</v>
      </c>
      <c r="AQ80" s="17">
        <v>1053.3499999999988</v>
      </c>
      <c r="AR80" s="17">
        <v>1155.0374999999999</v>
      </c>
      <c r="AS80" s="26">
        <v>816.02499999999986</v>
      </c>
      <c r="AT80" s="26">
        <v>19.501518691588782</v>
      </c>
      <c r="AU80" s="26">
        <v>2.4676836485535736</v>
      </c>
      <c r="AV80" s="17">
        <v>200</v>
      </c>
      <c r="AW80" s="17">
        <v>200</v>
      </c>
      <c r="AX80" s="17">
        <v>0.14000000000000001</v>
      </c>
      <c r="AY80" s="17">
        <v>1</v>
      </c>
      <c r="AZ80" s="17" t="s">
        <v>150</v>
      </c>
      <c r="BA80" s="28"/>
      <c r="BB80" s="26"/>
      <c r="BC80" s="31"/>
      <c r="BD80" s="29"/>
    </row>
    <row r="81" spans="1:56" x14ac:dyDescent="0.25">
      <c r="A81" s="14">
        <v>2005</v>
      </c>
      <c r="B81" s="40">
        <v>2008</v>
      </c>
      <c r="C81" s="16" t="s">
        <v>147</v>
      </c>
      <c r="D81" s="17" t="s">
        <v>148</v>
      </c>
      <c r="E81" s="18">
        <v>4</v>
      </c>
      <c r="F81" s="41">
        <v>94001</v>
      </c>
      <c r="G81" s="42">
        <v>94001</v>
      </c>
      <c r="H81" s="20">
        <v>94001</v>
      </c>
      <c r="I81" s="21" t="s">
        <v>43</v>
      </c>
      <c r="J81" s="41">
        <v>94001</v>
      </c>
      <c r="K81" s="17" t="s">
        <v>42</v>
      </c>
      <c r="L81" s="43">
        <v>94.4</v>
      </c>
      <c r="M81" s="24">
        <v>0.94400000000000006</v>
      </c>
      <c r="N81" s="25">
        <v>56.618819776714517</v>
      </c>
      <c r="O81" s="26">
        <v>44.885972559996333</v>
      </c>
      <c r="P81" s="26">
        <f t="shared" si="16"/>
        <v>0.44885972559996334</v>
      </c>
      <c r="Q81" s="25">
        <v>55.114027440003667</v>
      </c>
      <c r="R81" s="25">
        <v>0.55114027440003666</v>
      </c>
      <c r="S81" s="25">
        <v>31.204911867944659</v>
      </c>
      <c r="T81" s="25">
        <v>10.401637289314886</v>
      </c>
      <c r="U81" s="25">
        <v>13.917390693103318</v>
      </c>
      <c r="V81" s="25">
        <v>4.6391302310344393</v>
      </c>
      <c r="W81" s="26" t="s">
        <v>45</v>
      </c>
      <c r="X81" s="26" t="s">
        <v>45</v>
      </c>
      <c r="Y81" s="26" t="s">
        <v>45</v>
      </c>
      <c r="Z81" s="26" t="s">
        <v>45</v>
      </c>
      <c r="AA81" s="26" t="s">
        <v>45</v>
      </c>
      <c r="AB81" s="26" t="s">
        <v>45</v>
      </c>
      <c r="AC81" s="26" t="s">
        <v>45</v>
      </c>
      <c r="AD81" s="26" t="s">
        <v>45</v>
      </c>
      <c r="AE81" s="26" t="s">
        <v>45</v>
      </c>
      <c r="AF81" s="17">
        <v>3.5</v>
      </c>
      <c r="AG81" s="17">
        <v>5.01</v>
      </c>
      <c r="AH81" s="17">
        <f t="shared" si="18"/>
        <v>9.7723722095581059E-6</v>
      </c>
      <c r="AI81" s="27">
        <v>2.5180073200000002</v>
      </c>
      <c r="AJ81" s="27">
        <v>74.950900000000004</v>
      </c>
      <c r="AK81" s="27">
        <v>1018.45</v>
      </c>
      <c r="AL81" s="27">
        <v>84.701499999999996</v>
      </c>
      <c r="AM81" s="27">
        <v>32.514400000000002</v>
      </c>
      <c r="AN81" s="27">
        <v>38.225499999999997</v>
      </c>
      <c r="AO81" s="27">
        <v>0.65093199999999996</v>
      </c>
      <c r="AP81" s="27">
        <v>102.542</v>
      </c>
      <c r="AQ81" s="17">
        <v>1053.3499999999988</v>
      </c>
      <c r="AR81" s="17">
        <v>1155.0374999999999</v>
      </c>
      <c r="AS81" s="26">
        <v>816.02499999999986</v>
      </c>
      <c r="AT81" s="26">
        <v>19.501518691588782</v>
      </c>
      <c r="AU81" s="26">
        <v>2.4676836485535736</v>
      </c>
      <c r="AV81" s="17">
        <v>200</v>
      </c>
      <c r="AW81" s="17">
        <v>200</v>
      </c>
      <c r="AX81" s="17">
        <v>0.14000000000000001</v>
      </c>
      <c r="AY81" s="17">
        <v>1</v>
      </c>
      <c r="AZ81" s="17" t="s">
        <v>150</v>
      </c>
      <c r="BA81" s="28"/>
      <c r="BB81" s="26"/>
      <c r="BC81" s="31"/>
      <c r="BD81" s="29"/>
    </row>
    <row r="82" spans="1:56" x14ac:dyDescent="0.25">
      <c r="A82" s="14">
        <v>2005</v>
      </c>
      <c r="B82" s="40">
        <v>2008</v>
      </c>
      <c r="C82" s="16" t="s">
        <v>147</v>
      </c>
      <c r="D82" s="17" t="s">
        <v>148</v>
      </c>
      <c r="E82" s="18">
        <v>1</v>
      </c>
      <c r="F82" s="41" t="s">
        <v>61</v>
      </c>
      <c r="G82" s="42" t="s">
        <v>61</v>
      </c>
      <c r="H82" s="20" t="s">
        <v>62</v>
      </c>
      <c r="I82" s="21">
        <v>4</v>
      </c>
      <c r="J82" s="22">
        <v>983249</v>
      </c>
      <c r="K82" s="17" t="s">
        <v>42</v>
      </c>
      <c r="L82" s="43">
        <v>100</v>
      </c>
      <c r="M82" s="24">
        <v>1</v>
      </c>
      <c r="N82" s="25">
        <v>23.125996810207337</v>
      </c>
      <c r="O82" s="26">
        <v>52.646673221894467</v>
      </c>
      <c r="P82" s="26">
        <f t="shared" si="16"/>
        <v>0.52646673221894469</v>
      </c>
      <c r="Q82" s="25">
        <v>47.353326778105533</v>
      </c>
      <c r="R82" s="25">
        <v>0.47353326778105531</v>
      </c>
      <c r="S82" s="25">
        <v>10.950928840231741</v>
      </c>
      <c r="T82" s="25">
        <v>3.6503096134105806</v>
      </c>
      <c r="U82" s="25">
        <v>4.8841142627433571</v>
      </c>
      <c r="V82" s="25">
        <v>1.6280380875811189</v>
      </c>
      <c r="W82" s="26">
        <v>19.373067336986395</v>
      </c>
      <c r="X82" s="26">
        <v>44.191315177656534</v>
      </c>
      <c r="Y82" s="26">
        <v>24.203207668685025</v>
      </c>
      <c r="Z82" s="26">
        <v>2.1258463370183733</v>
      </c>
      <c r="AA82" s="26">
        <v>0.39700000000000002</v>
      </c>
      <c r="AB82" s="26">
        <f t="shared" ref="AB82:AE84" si="22">W82/100*$T82</f>
        <v>0.70717693941451953</v>
      </c>
      <c r="AC82" s="26">
        <f t="shared" si="22"/>
        <v>1.6131198262225654</v>
      </c>
      <c r="AD82" s="26">
        <f t="shared" si="22"/>
        <v>0.8834920162837363</v>
      </c>
      <c r="AE82" s="26">
        <f t="shared" si="22"/>
        <v>7.7599973206518374E-2</v>
      </c>
      <c r="AF82" s="17">
        <v>2.9</v>
      </c>
      <c r="AG82" s="17">
        <v>4.93</v>
      </c>
      <c r="AH82" s="17">
        <f t="shared" si="18"/>
        <v>1.1748975549395286E-5</v>
      </c>
      <c r="AI82" s="27">
        <v>2.2394507629999998</v>
      </c>
      <c r="AJ82" s="27">
        <v>71.141621900000004</v>
      </c>
      <c r="AK82" s="27">
        <v>839.53363469999999</v>
      </c>
      <c r="AL82" s="27">
        <v>63.277504100000002</v>
      </c>
      <c r="AM82" s="27">
        <v>38.023790740000003</v>
      </c>
      <c r="AN82" s="27">
        <v>28.795170389999999</v>
      </c>
      <c r="AO82" s="27">
        <v>0.95723499999999995</v>
      </c>
      <c r="AP82" s="27">
        <v>123.89891540000001</v>
      </c>
      <c r="AQ82" s="17">
        <v>1053.3499999999988</v>
      </c>
      <c r="AR82" s="17">
        <v>1155.0374999999999</v>
      </c>
      <c r="AS82" s="26">
        <v>816.02499999999986</v>
      </c>
      <c r="AT82" s="26">
        <v>19.501518691588782</v>
      </c>
      <c r="AU82" s="26">
        <v>2.4676836485535736</v>
      </c>
      <c r="AV82" s="17">
        <v>200</v>
      </c>
      <c r="AW82" s="17">
        <v>200</v>
      </c>
      <c r="AX82" s="17">
        <v>0.14000000000000001</v>
      </c>
      <c r="AY82" s="17">
        <v>1</v>
      </c>
      <c r="AZ82" s="17" t="s">
        <v>150</v>
      </c>
      <c r="BA82" s="28"/>
      <c r="BB82" s="26"/>
      <c r="BC82" s="31"/>
      <c r="BD82" s="29"/>
    </row>
    <row r="83" spans="1:56" x14ac:dyDescent="0.25">
      <c r="A83" s="14">
        <v>2005</v>
      </c>
      <c r="B83" s="40">
        <v>2008</v>
      </c>
      <c r="C83" s="16" t="s">
        <v>147</v>
      </c>
      <c r="D83" s="17" t="s">
        <v>148</v>
      </c>
      <c r="E83" s="18">
        <v>2</v>
      </c>
      <c r="F83" s="41" t="s">
        <v>61</v>
      </c>
      <c r="G83" s="42" t="s">
        <v>61</v>
      </c>
      <c r="H83" s="20" t="s">
        <v>62</v>
      </c>
      <c r="I83" s="21">
        <v>4</v>
      </c>
      <c r="J83" s="22">
        <v>983249</v>
      </c>
      <c r="K83" s="17" t="s">
        <v>42</v>
      </c>
      <c r="L83" s="43">
        <v>100</v>
      </c>
      <c r="M83" s="24">
        <v>1</v>
      </c>
      <c r="N83" s="25">
        <v>24.720893141945773</v>
      </c>
      <c r="O83" s="26">
        <v>52.49981147726416</v>
      </c>
      <c r="P83" s="26">
        <f t="shared" si="16"/>
        <v>0.52499811477264158</v>
      </c>
      <c r="Q83" s="25">
        <v>47.50018852273584</v>
      </c>
      <c r="R83" s="25">
        <v>0.47500188522735842</v>
      </c>
      <c r="S83" s="25">
        <v>11.742470846928319</v>
      </c>
      <c r="T83" s="25">
        <v>3.9141569489761063</v>
      </c>
      <c r="U83" s="25">
        <v>5.2371419977300304</v>
      </c>
      <c r="V83" s="25">
        <v>1.7457139992433435</v>
      </c>
      <c r="W83" s="26">
        <v>18.662089864439068</v>
      </c>
      <c r="X83" s="26">
        <v>44.317710824167065</v>
      </c>
      <c r="Y83" s="26">
        <v>24.184235657639704</v>
      </c>
      <c r="Z83" s="26">
        <v>2.2023313086346974</v>
      </c>
      <c r="AA83" s="26">
        <v>0.40766666666666662</v>
      </c>
      <c r="AB83" s="26">
        <f t="shared" si="22"/>
        <v>0.73046348725310739</v>
      </c>
      <c r="AC83" s="26">
        <f t="shared" si="22"/>
        <v>1.7346647578512713</v>
      </c>
      <c r="AD83" s="26">
        <f t="shared" si="22"/>
        <v>0.9466089405502619</v>
      </c>
      <c r="AE83" s="26">
        <f t="shared" si="22"/>
        <v>8.6202703956401422E-2</v>
      </c>
      <c r="AF83" s="17">
        <v>3.1</v>
      </c>
      <c r="AG83" s="17">
        <v>4.9800000000000004</v>
      </c>
      <c r="AH83" s="17">
        <f t="shared" si="18"/>
        <v>1.0471285480508972E-5</v>
      </c>
      <c r="AI83" s="27">
        <v>2.623011757</v>
      </c>
      <c r="AJ83" s="27">
        <v>80.563932539999996</v>
      </c>
      <c r="AK83" s="27">
        <v>830.26351739999996</v>
      </c>
      <c r="AL83" s="27">
        <v>60.436332120000003</v>
      </c>
      <c r="AM83" s="27">
        <v>37.05940897</v>
      </c>
      <c r="AN83" s="27">
        <v>27.862808560000001</v>
      </c>
      <c r="AO83" s="27">
        <v>0.78155044200000001</v>
      </c>
      <c r="AP83" s="27">
        <v>135.807772</v>
      </c>
      <c r="AQ83" s="17">
        <v>1053.3499999999988</v>
      </c>
      <c r="AR83" s="17">
        <v>1155.0374999999999</v>
      </c>
      <c r="AS83" s="26">
        <v>816.02499999999986</v>
      </c>
      <c r="AT83" s="26">
        <v>19.501518691588782</v>
      </c>
      <c r="AU83" s="26">
        <v>2.4676836485535736</v>
      </c>
      <c r="AV83" s="17">
        <v>200</v>
      </c>
      <c r="AW83" s="17">
        <v>200</v>
      </c>
      <c r="AX83" s="17">
        <v>0.14000000000000001</v>
      </c>
      <c r="AY83" s="17">
        <v>1</v>
      </c>
      <c r="AZ83" s="17" t="s">
        <v>150</v>
      </c>
      <c r="BA83" s="28"/>
      <c r="BB83" s="26"/>
      <c r="BC83" s="31"/>
      <c r="BD83" s="29"/>
    </row>
    <row r="84" spans="1:56" x14ac:dyDescent="0.25">
      <c r="A84" s="14">
        <v>2005</v>
      </c>
      <c r="B84" s="40">
        <v>2008</v>
      </c>
      <c r="C84" s="16" t="s">
        <v>147</v>
      </c>
      <c r="D84" s="17" t="s">
        <v>148</v>
      </c>
      <c r="E84" s="18">
        <v>3</v>
      </c>
      <c r="F84" s="41" t="s">
        <v>61</v>
      </c>
      <c r="G84" s="42" t="s">
        <v>61</v>
      </c>
      <c r="H84" s="20" t="s">
        <v>62</v>
      </c>
      <c r="I84" s="21">
        <v>4</v>
      </c>
      <c r="J84" s="22">
        <v>983249</v>
      </c>
      <c r="K84" s="17" t="s">
        <v>42</v>
      </c>
      <c r="L84" s="43">
        <v>100</v>
      </c>
      <c r="M84" s="24">
        <v>1</v>
      </c>
      <c r="N84" s="25">
        <v>20.733652312599681</v>
      </c>
      <c r="O84" s="26">
        <v>48.6277225229762</v>
      </c>
      <c r="P84" s="26">
        <f t="shared" si="16"/>
        <v>0.48627722522976202</v>
      </c>
      <c r="Q84" s="25">
        <v>51.3722774770238</v>
      </c>
      <c r="R84" s="25">
        <v>0.51372277477023798</v>
      </c>
      <c r="S84" s="25">
        <v>10.651349397150069</v>
      </c>
      <c r="T84" s="25">
        <v>3.550449799050023</v>
      </c>
      <c r="U84" s="25">
        <v>4.7505018311289309</v>
      </c>
      <c r="V84" s="25">
        <v>1.5835006103763103</v>
      </c>
      <c r="W84" s="26">
        <v>18.679638724198284</v>
      </c>
      <c r="X84" s="26">
        <v>44.558907291024511</v>
      </c>
      <c r="Y84" s="26">
        <v>24.552655024086434</v>
      </c>
      <c r="Z84" s="26">
        <v>1.8969834380779389</v>
      </c>
      <c r="AA84" s="26">
        <v>0.41899999999999998</v>
      </c>
      <c r="AB84" s="26">
        <f t="shared" si="22"/>
        <v>0.66321119554656827</v>
      </c>
      <c r="AC84" s="26">
        <f t="shared" si="22"/>
        <v>1.5820416343730659</v>
      </c>
      <c r="AD84" s="26">
        <f t="shared" si="22"/>
        <v>0.87172969096412212</v>
      </c>
      <c r="AE84" s="26">
        <f t="shared" si="22"/>
        <v>6.7351444665250393E-2</v>
      </c>
      <c r="AF84" s="17">
        <v>3.4</v>
      </c>
      <c r="AG84" s="17">
        <v>5.05</v>
      </c>
      <c r="AH84" s="17">
        <f t="shared" si="18"/>
        <v>8.9125093813374425E-6</v>
      </c>
      <c r="AI84" s="27">
        <v>2.0625307500000001</v>
      </c>
      <c r="AJ84" s="27">
        <v>82.078146750000002</v>
      </c>
      <c r="AK84" s="27">
        <v>988.95705169999997</v>
      </c>
      <c r="AL84" s="27">
        <v>77.953085250000001</v>
      </c>
      <c r="AM84" s="27">
        <v>30.848056060000001</v>
      </c>
      <c r="AN84" s="27">
        <v>33.672136620000003</v>
      </c>
      <c r="AO84" s="27">
        <v>0.57856631800000002</v>
      </c>
      <c r="AP84" s="27">
        <v>114.8670971</v>
      </c>
      <c r="AQ84" s="17">
        <v>1053.3499999999988</v>
      </c>
      <c r="AR84" s="17">
        <v>1155.0374999999999</v>
      </c>
      <c r="AS84" s="26">
        <v>816.02499999999986</v>
      </c>
      <c r="AT84" s="26">
        <v>19.501518691588782</v>
      </c>
      <c r="AU84" s="26">
        <v>2.4676836485535736</v>
      </c>
      <c r="AV84" s="17">
        <v>200</v>
      </c>
      <c r="AW84" s="17">
        <v>200</v>
      </c>
      <c r="AX84" s="17">
        <v>0.14000000000000001</v>
      </c>
      <c r="AY84" s="17">
        <v>1</v>
      </c>
      <c r="AZ84" s="17" t="s">
        <v>150</v>
      </c>
      <c r="BA84" s="28"/>
      <c r="BB84" s="26"/>
      <c r="BC84" s="31"/>
      <c r="BD84" s="29"/>
    </row>
    <row r="85" spans="1:56" x14ac:dyDescent="0.25">
      <c r="A85" s="14">
        <v>2005</v>
      </c>
      <c r="B85" s="40">
        <v>2008</v>
      </c>
      <c r="C85" s="16" t="s">
        <v>147</v>
      </c>
      <c r="D85" s="17" t="s">
        <v>148</v>
      </c>
      <c r="E85" s="18">
        <v>4</v>
      </c>
      <c r="F85" s="41" t="s">
        <v>61</v>
      </c>
      <c r="G85" s="42" t="s">
        <v>61</v>
      </c>
      <c r="H85" s="20" t="s">
        <v>62</v>
      </c>
      <c r="I85" s="21">
        <v>4</v>
      </c>
      <c r="J85" s="41">
        <v>983249</v>
      </c>
      <c r="K85" s="17" t="s">
        <v>42</v>
      </c>
      <c r="L85" s="43">
        <v>100</v>
      </c>
      <c r="M85" s="24">
        <v>1</v>
      </c>
      <c r="N85" s="25">
        <v>17.543859649122808</v>
      </c>
      <c r="O85" s="26">
        <v>46.794315520346366</v>
      </c>
      <c r="P85" s="26">
        <f t="shared" si="16"/>
        <v>0.46794315520346363</v>
      </c>
      <c r="Q85" s="25">
        <v>53.205684479653634</v>
      </c>
      <c r="R85" s="25">
        <v>0.53205684479653637</v>
      </c>
      <c r="S85" s="25">
        <v>9.3343306104655515</v>
      </c>
      <c r="T85" s="25">
        <v>3.1114435368218505</v>
      </c>
      <c r="U85" s="25">
        <v>4.1631114522676365</v>
      </c>
      <c r="V85" s="25">
        <v>1.3877038174225453</v>
      </c>
      <c r="W85" s="26" t="s">
        <v>45</v>
      </c>
      <c r="X85" s="26" t="s">
        <v>45</v>
      </c>
      <c r="Y85" s="26" t="s">
        <v>45</v>
      </c>
      <c r="Z85" s="26" t="s">
        <v>45</v>
      </c>
      <c r="AA85" s="26" t="s">
        <v>45</v>
      </c>
      <c r="AB85" s="26" t="s">
        <v>45</v>
      </c>
      <c r="AC85" s="26" t="s">
        <v>45</v>
      </c>
      <c r="AD85" s="26" t="s">
        <v>45</v>
      </c>
      <c r="AE85" s="26" t="s">
        <v>45</v>
      </c>
      <c r="AF85" s="17">
        <v>3.5</v>
      </c>
      <c r="AG85" s="17">
        <v>5.01</v>
      </c>
      <c r="AH85" s="17">
        <f t="shared" si="18"/>
        <v>9.7723722095581059E-6</v>
      </c>
      <c r="AI85" s="27">
        <v>2.5180073200000002</v>
      </c>
      <c r="AJ85" s="27">
        <v>74.950900000000004</v>
      </c>
      <c r="AK85" s="27">
        <v>1018.45</v>
      </c>
      <c r="AL85" s="27">
        <v>84.701499999999996</v>
      </c>
      <c r="AM85" s="27">
        <v>32.514400000000002</v>
      </c>
      <c r="AN85" s="27">
        <v>38.225499999999997</v>
      </c>
      <c r="AO85" s="27">
        <v>0.65093199999999996</v>
      </c>
      <c r="AP85" s="27">
        <v>102.542</v>
      </c>
      <c r="AQ85" s="17">
        <v>1053.3499999999988</v>
      </c>
      <c r="AR85" s="17">
        <v>1155.0374999999999</v>
      </c>
      <c r="AS85" s="26">
        <v>816.02499999999986</v>
      </c>
      <c r="AT85" s="26">
        <v>19.501518691588782</v>
      </c>
      <c r="AU85" s="26">
        <v>2.4676836485535736</v>
      </c>
      <c r="AV85" s="17">
        <v>200</v>
      </c>
      <c r="AW85" s="17">
        <v>200</v>
      </c>
      <c r="AX85" s="17">
        <v>0.14000000000000001</v>
      </c>
      <c r="AY85" s="17">
        <v>1</v>
      </c>
      <c r="AZ85" s="17" t="s">
        <v>150</v>
      </c>
      <c r="BA85" s="28"/>
      <c r="BB85" s="26"/>
      <c r="BC85" s="31"/>
      <c r="BD85" s="29"/>
    </row>
    <row r="86" spans="1:56" x14ac:dyDescent="0.25">
      <c r="A86" s="14">
        <v>2005</v>
      </c>
      <c r="B86" s="40">
        <v>2008</v>
      </c>
      <c r="C86" s="16" t="s">
        <v>147</v>
      </c>
      <c r="D86" s="17" t="s">
        <v>148</v>
      </c>
      <c r="E86" s="18">
        <v>1</v>
      </c>
      <c r="F86" s="41" t="s">
        <v>71</v>
      </c>
      <c r="G86" s="42" t="s">
        <v>71</v>
      </c>
      <c r="H86" s="20" t="s">
        <v>72</v>
      </c>
      <c r="I86" s="21">
        <v>4</v>
      </c>
      <c r="J86" s="22">
        <v>983777</v>
      </c>
      <c r="K86" s="17" t="s">
        <v>42</v>
      </c>
      <c r="L86" s="43">
        <v>100</v>
      </c>
      <c r="M86" s="24">
        <v>1</v>
      </c>
      <c r="N86" s="25">
        <v>33.492822966507177</v>
      </c>
      <c r="O86" s="26">
        <v>51.611264744060051</v>
      </c>
      <c r="P86" s="26">
        <f t="shared" si="16"/>
        <v>0.51611264744060048</v>
      </c>
      <c r="Q86" s="25">
        <v>48.388735255939949</v>
      </c>
      <c r="R86" s="25">
        <v>0.48388735255939946</v>
      </c>
      <c r="S86" s="25">
        <v>16.206753435003808</v>
      </c>
      <c r="T86" s="25">
        <v>5.4022511450012694</v>
      </c>
      <c r="U86" s="25">
        <v>7.2282120320116983</v>
      </c>
      <c r="V86" s="25">
        <v>2.4094040106705661</v>
      </c>
      <c r="W86" s="26">
        <v>18.944678907893632</v>
      </c>
      <c r="X86" s="26">
        <v>41.046595910852744</v>
      </c>
      <c r="Y86" s="26">
        <v>25.978100972907541</v>
      </c>
      <c r="Z86" s="26">
        <v>2.6142292031725987</v>
      </c>
      <c r="AA86" s="26">
        <v>0.42466666666666669</v>
      </c>
      <c r="AB86" s="26">
        <f t="shared" ref="AB86:AE88" si="23">W86/100*$T86</f>
        <v>1.0234391332184976</v>
      </c>
      <c r="AC86" s="26">
        <f t="shared" si="23"/>
        <v>2.2174401975780866</v>
      </c>
      <c r="AD86" s="26">
        <f t="shared" si="23"/>
        <v>1.4034022572584837</v>
      </c>
      <c r="AE86" s="26">
        <f t="shared" si="23"/>
        <v>0.14122722706134927</v>
      </c>
      <c r="AF86" s="17">
        <v>2.9</v>
      </c>
      <c r="AG86" s="17">
        <v>4.93</v>
      </c>
      <c r="AH86" s="17">
        <f t="shared" si="18"/>
        <v>1.1748975549395286E-5</v>
      </c>
      <c r="AI86" s="27">
        <v>2.2394507629999998</v>
      </c>
      <c r="AJ86" s="27">
        <v>71.141621900000004</v>
      </c>
      <c r="AK86" s="27">
        <v>839.53363469999999</v>
      </c>
      <c r="AL86" s="27">
        <v>63.277504100000002</v>
      </c>
      <c r="AM86" s="27">
        <v>38.023790740000003</v>
      </c>
      <c r="AN86" s="27">
        <v>28.795170389999999</v>
      </c>
      <c r="AO86" s="27">
        <v>0.95723499999999995</v>
      </c>
      <c r="AP86" s="27">
        <v>123.89891540000001</v>
      </c>
      <c r="AQ86" s="17">
        <v>1053.3499999999988</v>
      </c>
      <c r="AR86" s="17">
        <v>1155.0374999999999</v>
      </c>
      <c r="AS86" s="26">
        <v>816.02499999999986</v>
      </c>
      <c r="AT86" s="26">
        <v>19.501518691588782</v>
      </c>
      <c r="AU86" s="26">
        <v>2.4676836485535736</v>
      </c>
      <c r="AV86" s="17">
        <v>200</v>
      </c>
      <c r="AW86" s="17">
        <v>200</v>
      </c>
      <c r="AX86" s="17">
        <v>0.14000000000000001</v>
      </c>
      <c r="AY86" s="17">
        <v>1</v>
      </c>
      <c r="AZ86" s="17" t="s">
        <v>150</v>
      </c>
      <c r="BA86" s="28"/>
      <c r="BB86" s="26"/>
      <c r="BC86" s="31"/>
      <c r="BD86" s="29"/>
    </row>
    <row r="87" spans="1:56" x14ac:dyDescent="0.25">
      <c r="A87" s="14">
        <v>2005</v>
      </c>
      <c r="B87" s="40">
        <v>2008</v>
      </c>
      <c r="C87" s="16" t="s">
        <v>147</v>
      </c>
      <c r="D87" s="17" t="s">
        <v>148</v>
      </c>
      <c r="E87" s="18">
        <v>2</v>
      </c>
      <c r="F87" s="41" t="s">
        <v>71</v>
      </c>
      <c r="G87" s="42" t="s">
        <v>71</v>
      </c>
      <c r="H87" s="20" t="s">
        <v>72</v>
      </c>
      <c r="I87" s="21">
        <v>4</v>
      </c>
      <c r="J87" s="22">
        <v>983777</v>
      </c>
      <c r="K87" s="17" t="s">
        <v>42</v>
      </c>
      <c r="L87" s="43">
        <v>100</v>
      </c>
      <c r="M87" s="24">
        <v>1</v>
      </c>
      <c r="N87" s="25">
        <v>33.492822966507177</v>
      </c>
      <c r="O87" s="26">
        <v>48.726987857422642</v>
      </c>
      <c r="P87" s="26">
        <f t="shared" si="16"/>
        <v>0.48726987857422643</v>
      </c>
      <c r="Q87" s="25">
        <v>51.273012142577358</v>
      </c>
      <c r="R87" s="25">
        <v>0.51273012142577357</v>
      </c>
      <c r="S87" s="25">
        <v>17.172779186509164</v>
      </c>
      <c r="T87" s="25">
        <v>5.7242597288363877</v>
      </c>
      <c r="U87" s="25">
        <v>7.6590595171830875</v>
      </c>
      <c r="V87" s="25">
        <v>2.553019839061029</v>
      </c>
      <c r="W87" s="26">
        <v>17.890485297969704</v>
      </c>
      <c r="X87" s="26">
        <v>41.536051309452425</v>
      </c>
      <c r="Y87" s="26">
        <v>26.044539858751932</v>
      </c>
      <c r="Z87" s="26">
        <v>2.7815403277024444</v>
      </c>
      <c r="AA87" s="26">
        <v>0.41966666666666663</v>
      </c>
      <c r="AB87" s="26">
        <f t="shared" si="23"/>
        <v>1.0240978452050744</v>
      </c>
      <c r="AC87" s="26">
        <f t="shared" si="23"/>
        <v>2.3776314580558044</v>
      </c>
      <c r="AD87" s="26">
        <f t="shared" si="23"/>
        <v>1.4908571066952783</v>
      </c>
      <c r="AE87" s="26">
        <f t="shared" si="23"/>
        <v>0.15922259282001472</v>
      </c>
      <c r="AF87" s="17">
        <v>3.1</v>
      </c>
      <c r="AG87" s="17">
        <v>4.9800000000000004</v>
      </c>
      <c r="AH87" s="17">
        <f t="shared" si="18"/>
        <v>1.0471285480508972E-5</v>
      </c>
      <c r="AI87" s="27">
        <v>2.623011757</v>
      </c>
      <c r="AJ87" s="27">
        <v>80.563932539999996</v>
      </c>
      <c r="AK87" s="27">
        <v>830.26351739999996</v>
      </c>
      <c r="AL87" s="27">
        <v>60.436332120000003</v>
      </c>
      <c r="AM87" s="27">
        <v>37.05940897</v>
      </c>
      <c r="AN87" s="27">
        <v>27.862808560000001</v>
      </c>
      <c r="AO87" s="27">
        <v>0.78155044200000001</v>
      </c>
      <c r="AP87" s="27">
        <v>135.807772</v>
      </c>
      <c r="AQ87" s="17">
        <v>1053.3499999999988</v>
      </c>
      <c r="AR87" s="17">
        <v>1155.0374999999999</v>
      </c>
      <c r="AS87" s="26">
        <v>816.02499999999986</v>
      </c>
      <c r="AT87" s="26">
        <v>19.501518691588782</v>
      </c>
      <c r="AU87" s="26">
        <v>2.4676836485535736</v>
      </c>
      <c r="AV87" s="17">
        <v>200</v>
      </c>
      <c r="AW87" s="17">
        <v>200</v>
      </c>
      <c r="AX87" s="17">
        <v>0.14000000000000001</v>
      </c>
      <c r="AY87" s="17">
        <v>1</v>
      </c>
      <c r="AZ87" s="17" t="s">
        <v>150</v>
      </c>
      <c r="BA87" s="28"/>
      <c r="BB87" s="26"/>
      <c r="BC87" s="31"/>
      <c r="BD87" s="29"/>
    </row>
    <row r="88" spans="1:56" x14ac:dyDescent="0.25">
      <c r="A88" s="14">
        <v>2005</v>
      </c>
      <c r="B88" s="40">
        <v>2008</v>
      </c>
      <c r="C88" s="16" t="s">
        <v>147</v>
      </c>
      <c r="D88" s="17" t="s">
        <v>148</v>
      </c>
      <c r="E88" s="18">
        <v>3</v>
      </c>
      <c r="F88" s="41" t="s">
        <v>71</v>
      </c>
      <c r="G88" s="42" t="s">
        <v>71</v>
      </c>
      <c r="H88" s="20" t="s">
        <v>72</v>
      </c>
      <c r="I88" s="21">
        <v>4</v>
      </c>
      <c r="J88" s="22">
        <v>983777</v>
      </c>
      <c r="K88" s="17" t="s">
        <v>42</v>
      </c>
      <c r="L88" s="43">
        <v>100</v>
      </c>
      <c r="M88" s="24">
        <v>1</v>
      </c>
      <c r="N88" s="25">
        <v>29.505582137161085</v>
      </c>
      <c r="O88" s="26">
        <v>49.682032646602003</v>
      </c>
      <c r="P88" s="26">
        <f t="shared" si="16"/>
        <v>0.49682032646602003</v>
      </c>
      <c r="Q88" s="25">
        <v>50.317967353397997</v>
      </c>
      <c r="R88" s="25">
        <v>0.50317967353397997</v>
      </c>
      <c r="S88" s="25">
        <v>14.846609187206745</v>
      </c>
      <c r="T88" s="25">
        <v>4.9488697290689148</v>
      </c>
      <c r="U88" s="25">
        <v>6.6215876974942081</v>
      </c>
      <c r="V88" s="25">
        <v>2.207195899164736</v>
      </c>
      <c r="W88" s="26">
        <v>19.349710627708774</v>
      </c>
      <c r="X88" s="26">
        <v>42.091933403294249</v>
      </c>
      <c r="Y88" s="26">
        <v>24.565916153605741</v>
      </c>
      <c r="Z88" s="26">
        <v>2.4530605365308702</v>
      </c>
      <c r="AA88" s="26">
        <v>0.41</v>
      </c>
      <c r="AB88" s="26">
        <f t="shared" si="23"/>
        <v>0.95759197191711021</v>
      </c>
      <c r="AC88" s="26">
        <f t="shared" si="23"/>
        <v>2.083074950575476</v>
      </c>
      <c r="AD88" s="26">
        <f t="shared" si="23"/>
        <v>1.2157351881942451</v>
      </c>
      <c r="AE88" s="26">
        <f t="shared" si="23"/>
        <v>0.12139877032811174</v>
      </c>
      <c r="AF88" s="17">
        <v>3.4</v>
      </c>
      <c r="AG88" s="17">
        <v>5.05</v>
      </c>
      <c r="AH88" s="17">
        <f t="shared" si="18"/>
        <v>8.9125093813374425E-6</v>
      </c>
      <c r="AI88" s="27">
        <v>2.0625307500000001</v>
      </c>
      <c r="AJ88" s="27">
        <v>82.078146750000002</v>
      </c>
      <c r="AK88" s="27">
        <v>988.95705169999997</v>
      </c>
      <c r="AL88" s="27">
        <v>77.953085250000001</v>
      </c>
      <c r="AM88" s="27">
        <v>30.848056060000001</v>
      </c>
      <c r="AN88" s="27">
        <v>33.672136620000003</v>
      </c>
      <c r="AO88" s="27">
        <v>0.57856631800000002</v>
      </c>
      <c r="AP88" s="27">
        <v>114.8670971</v>
      </c>
      <c r="AQ88" s="17">
        <v>1053.3499999999988</v>
      </c>
      <c r="AR88" s="17">
        <v>1155.0374999999999</v>
      </c>
      <c r="AS88" s="26">
        <v>816.02499999999986</v>
      </c>
      <c r="AT88" s="26">
        <v>19.501518691588782</v>
      </c>
      <c r="AU88" s="26">
        <v>2.4676836485535736</v>
      </c>
      <c r="AV88" s="17">
        <v>200</v>
      </c>
      <c r="AW88" s="17">
        <v>200</v>
      </c>
      <c r="AX88" s="17">
        <v>0.14000000000000001</v>
      </c>
      <c r="AY88" s="17">
        <v>1</v>
      </c>
      <c r="AZ88" s="17" t="s">
        <v>150</v>
      </c>
      <c r="BA88" s="28"/>
      <c r="BB88" s="26"/>
      <c r="BC88" s="31"/>
      <c r="BD88" s="29"/>
    </row>
    <row r="89" spans="1:56" x14ac:dyDescent="0.25">
      <c r="A89" s="14">
        <v>2005</v>
      </c>
      <c r="B89" s="40">
        <v>2008</v>
      </c>
      <c r="C89" s="16" t="s">
        <v>147</v>
      </c>
      <c r="D89" s="17" t="s">
        <v>148</v>
      </c>
      <c r="E89" s="18">
        <v>4</v>
      </c>
      <c r="F89" s="41" t="s">
        <v>71</v>
      </c>
      <c r="G89" s="42" t="s">
        <v>71</v>
      </c>
      <c r="H89" s="20" t="s">
        <v>72</v>
      </c>
      <c r="I89" s="21">
        <v>4</v>
      </c>
      <c r="J89" s="41">
        <v>983777</v>
      </c>
      <c r="K89" s="17" t="s">
        <v>42</v>
      </c>
      <c r="L89" s="43">
        <v>100</v>
      </c>
      <c r="M89" s="24">
        <v>1</v>
      </c>
      <c r="N89" s="25">
        <v>31.897926634768741</v>
      </c>
      <c r="O89" s="26">
        <v>46.671906868956547</v>
      </c>
      <c r="P89" s="26">
        <f t="shared" si="16"/>
        <v>0.46671906868956547</v>
      </c>
      <c r="Q89" s="25">
        <v>53.328093131043453</v>
      </c>
      <c r="R89" s="25">
        <v>0.53328093131043453</v>
      </c>
      <c r="S89" s="25">
        <v>17.01055602266139</v>
      </c>
      <c r="T89" s="25">
        <v>5.6701853408871301</v>
      </c>
      <c r="U89" s="25">
        <v>7.5867079861069806</v>
      </c>
      <c r="V89" s="25">
        <v>2.5289026620356601</v>
      </c>
      <c r="W89" s="26" t="s">
        <v>45</v>
      </c>
      <c r="X89" s="26" t="s">
        <v>45</v>
      </c>
      <c r="Y89" s="26" t="s">
        <v>45</v>
      </c>
      <c r="Z89" s="26" t="s">
        <v>45</v>
      </c>
      <c r="AA89" s="26" t="s">
        <v>45</v>
      </c>
      <c r="AB89" s="26" t="s">
        <v>45</v>
      </c>
      <c r="AC89" s="26" t="s">
        <v>45</v>
      </c>
      <c r="AD89" s="26" t="s">
        <v>45</v>
      </c>
      <c r="AE89" s="26" t="s">
        <v>45</v>
      </c>
      <c r="AF89" s="17">
        <v>3.5</v>
      </c>
      <c r="AG89" s="17">
        <v>5.01</v>
      </c>
      <c r="AH89" s="17">
        <f t="shared" si="18"/>
        <v>9.7723722095581059E-6</v>
      </c>
      <c r="AI89" s="27">
        <v>2.5180073200000002</v>
      </c>
      <c r="AJ89" s="27">
        <v>74.950900000000004</v>
      </c>
      <c r="AK89" s="27">
        <v>1018.45</v>
      </c>
      <c r="AL89" s="27">
        <v>84.701499999999996</v>
      </c>
      <c r="AM89" s="27">
        <v>32.514400000000002</v>
      </c>
      <c r="AN89" s="27">
        <v>38.225499999999997</v>
      </c>
      <c r="AO89" s="27">
        <v>0.65093199999999996</v>
      </c>
      <c r="AP89" s="27">
        <v>102.542</v>
      </c>
      <c r="AQ89" s="17">
        <v>1053.3499999999988</v>
      </c>
      <c r="AR89" s="17">
        <v>1155.0374999999999</v>
      </c>
      <c r="AS89" s="26">
        <v>816.02499999999986</v>
      </c>
      <c r="AT89" s="26">
        <v>19.501518691588782</v>
      </c>
      <c r="AU89" s="26">
        <v>2.4676836485535736</v>
      </c>
      <c r="AV89" s="17">
        <v>200</v>
      </c>
      <c r="AW89" s="17">
        <v>200</v>
      </c>
      <c r="AX89" s="17">
        <v>0.14000000000000001</v>
      </c>
      <c r="AY89" s="17">
        <v>1</v>
      </c>
      <c r="AZ89" s="17" t="s">
        <v>150</v>
      </c>
      <c r="BA89" s="28"/>
      <c r="BB89" s="26"/>
      <c r="BC89" s="31"/>
      <c r="BD89" s="29"/>
    </row>
    <row r="90" spans="1:56" x14ac:dyDescent="0.25">
      <c r="A90" s="14">
        <v>2005</v>
      </c>
      <c r="B90" s="40">
        <v>2008</v>
      </c>
      <c r="C90" s="16" t="s">
        <v>147</v>
      </c>
      <c r="D90" s="17" t="s">
        <v>148</v>
      </c>
      <c r="E90" s="18">
        <v>1</v>
      </c>
      <c r="F90" s="41" t="s">
        <v>81</v>
      </c>
      <c r="G90" s="20" t="s">
        <v>82</v>
      </c>
      <c r="H90" s="20" t="s">
        <v>83</v>
      </c>
      <c r="I90" s="21">
        <v>5</v>
      </c>
      <c r="J90" s="22">
        <v>987131</v>
      </c>
      <c r="K90" s="17" t="s">
        <v>54</v>
      </c>
      <c r="L90" s="43">
        <v>100</v>
      </c>
      <c r="M90" s="24">
        <v>1</v>
      </c>
      <c r="N90" s="25">
        <v>49.441786283891545</v>
      </c>
      <c r="O90" s="26">
        <v>44.284533475956621</v>
      </c>
      <c r="P90" s="26">
        <f t="shared" si="16"/>
        <v>0.44284533475956622</v>
      </c>
      <c r="Q90" s="25">
        <v>55.715466524043379</v>
      </c>
      <c r="R90" s="25">
        <v>0.55715466524043378</v>
      </c>
      <c r="S90" s="25">
        <v>27.546721885890666</v>
      </c>
      <c r="T90" s="25">
        <v>9.1822406286302218</v>
      </c>
      <c r="U90" s="25">
        <v>12.285837961107237</v>
      </c>
      <c r="V90" s="25">
        <v>4.0952793203690794</v>
      </c>
      <c r="W90" s="26">
        <v>18.504200984241891</v>
      </c>
      <c r="X90" s="26">
        <v>43.327992485980275</v>
      </c>
      <c r="Y90" s="26">
        <v>23.922962552240975</v>
      </c>
      <c r="Z90" s="26">
        <v>2.3850175419210444</v>
      </c>
      <c r="AA90" s="26">
        <v>0.39700000000000002</v>
      </c>
      <c r="AB90" s="26">
        <f t="shared" ref="AB90:AE92" si="24">W90/100*$T90</f>
        <v>1.6991002607784524</v>
      </c>
      <c r="AC90" s="26">
        <f t="shared" si="24"/>
        <v>3.9784805296175305</v>
      </c>
      <c r="AD90" s="26">
        <f t="shared" si="24"/>
        <v>2.1966639870438645</v>
      </c>
      <c r="AE90" s="26">
        <f t="shared" si="24"/>
        <v>0.21899804973423198</v>
      </c>
      <c r="AF90" s="17">
        <v>2.9</v>
      </c>
      <c r="AG90" s="17">
        <v>4.93</v>
      </c>
      <c r="AH90" s="17">
        <f t="shared" si="18"/>
        <v>1.1748975549395286E-5</v>
      </c>
      <c r="AI90" s="27">
        <v>2.2394507629999998</v>
      </c>
      <c r="AJ90" s="27">
        <v>71.141621900000004</v>
      </c>
      <c r="AK90" s="27">
        <v>839.53363469999999</v>
      </c>
      <c r="AL90" s="27">
        <v>63.277504100000002</v>
      </c>
      <c r="AM90" s="27">
        <v>38.023790740000003</v>
      </c>
      <c r="AN90" s="27">
        <v>28.795170389999999</v>
      </c>
      <c r="AO90" s="27">
        <v>0.95723499999999995</v>
      </c>
      <c r="AP90" s="27">
        <v>123.89891540000001</v>
      </c>
      <c r="AQ90" s="17">
        <v>1053.3499999999988</v>
      </c>
      <c r="AR90" s="17">
        <v>1155.0374999999999</v>
      </c>
      <c r="AS90" s="26">
        <v>816.02499999999986</v>
      </c>
      <c r="AT90" s="26">
        <v>19.501518691588782</v>
      </c>
      <c r="AU90" s="26">
        <v>2.4676836485535736</v>
      </c>
      <c r="AV90" s="17">
        <v>200</v>
      </c>
      <c r="AW90" s="17">
        <v>200</v>
      </c>
      <c r="AX90" s="17">
        <v>0.14000000000000001</v>
      </c>
      <c r="AY90" s="17">
        <v>1</v>
      </c>
      <c r="AZ90" s="17" t="s">
        <v>150</v>
      </c>
      <c r="BA90" s="28"/>
      <c r="BB90" s="26"/>
      <c r="BC90" s="31"/>
      <c r="BD90" s="29"/>
    </row>
    <row r="91" spans="1:56" x14ac:dyDescent="0.25">
      <c r="A91" s="14">
        <v>2005</v>
      </c>
      <c r="B91" s="40">
        <v>2008</v>
      </c>
      <c r="C91" s="16" t="s">
        <v>147</v>
      </c>
      <c r="D91" s="17" t="s">
        <v>148</v>
      </c>
      <c r="E91" s="18">
        <v>2</v>
      </c>
      <c r="F91" s="41" t="s">
        <v>81</v>
      </c>
      <c r="G91" s="20" t="s">
        <v>82</v>
      </c>
      <c r="H91" s="20" t="s">
        <v>83</v>
      </c>
      <c r="I91" s="21">
        <v>5</v>
      </c>
      <c r="J91" s="22">
        <v>987131</v>
      </c>
      <c r="K91" s="17" t="s">
        <v>54</v>
      </c>
      <c r="L91" s="43">
        <v>100</v>
      </c>
      <c r="M91" s="24">
        <v>1</v>
      </c>
      <c r="N91" s="25">
        <v>47.846889952153113</v>
      </c>
      <c r="O91" s="26">
        <v>44.764774044032443</v>
      </c>
      <c r="P91" s="26">
        <f t="shared" si="16"/>
        <v>0.4476477404403244</v>
      </c>
      <c r="Q91" s="25">
        <v>55.235225955967557</v>
      </c>
      <c r="R91" s="25">
        <v>0.5523522595596756</v>
      </c>
      <c r="S91" s="25">
        <v>26.42833777797491</v>
      </c>
      <c r="T91" s="25">
        <v>8.8094459259916373</v>
      </c>
      <c r="U91" s="25">
        <v>11.787038648976811</v>
      </c>
      <c r="V91" s="25">
        <v>3.9290128829922701</v>
      </c>
      <c r="W91" s="26">
        <v>18.774032026250339</v>
      </c>
      <c r="X91" s="26">
        <v>46.972200245573475</v>
      </c>
      <c r="Y91" s="26">
        <v>22.826724136641744</v>
      </c>
      <c r="Z91" s="26">
        <v>1.2023019895638782</v>
      </c>
      <c r="AA91" s="26">
        <v>0.38633333333333336</v>
      </c>
      <c r="AB91" s="26">
        <f t="shared" si="24"/>
        <v>1.6538881994808758</v>
      </c>
      <c r="AC91" s="26">
        <f t="shared" si="24"/>
        <v>4.1379905808823061</v>
      </c>
      <c r="AD91" s="26">
        <f t="shared" si="24"/>
        <v>2.0109079194927357</v>
      </c>
      <c r="AE91" s="26">
        <f t="shared" si="24"/>
        <v>0.10591614363775148</v>
      </c>
      <c r="AF91" s="17">
        <v>3.1</v>
      </c>
      <c r="AG91" s="17">
        <v>4.9800000000000004</v>
      </c>
      <c r="AH91" s="17">
        <f t="shared" si="18"/>
        <v>1.0471285480508972E-5</v>
      </c>
      <c r="AI91" s="27">
        <v>2.623011757</v>
      </c>
      <c r="AJ91" s="27">
        <v>80.563932539999996</v>
      </c>
      <c r="AK91" s="27">
        <v>830.26351739999996</v>
      </c>
      <c r="AL91" s="27">
        <v>60.436332120000003</v>
      </c>
      <c r="AM91" s="27">
        <v>37.05940897</v>
      </c>
      <c r="AN91" s="27">
        <v>27.862808560000001</v>
      </c>
      <c r="AO91" s="27">
        <v>0.78155044200000001</v>
      </c>
      <c r="AP91" s="27">
        <v>135.807772</v>
      </c>
      <c r="AQ91" s="17">
        <v>1053.3499999999988</v>
      </c>
      <c r="AR91" s="17">
        <v>1155.0374999999999</v>
      </c>
      <c r="AS91" s="26">
        <v>816.02499999999986</v>
      </c>
      <c r="AT91" s="26">
        <v>19.501518691588782</v>
      </c>
      <c r="AU91" s="26">
        <v>2.4676836485535736</v>
      </c>
      <c r="AV91" s="17">
        <v>200</v>
      </c>
      <c r="AW91" s="17">
        <v>200</v>
      </c>
      <c r="AX91" s="17">
        <v>0.14000000000000001</v>
      </c>
      <c r="AY91" s="17">
        <v>1</v>
      </c>
      <c r="AZ91" s="17" t="s">
        <v>150</v>
      </c>
      <c r="BA91" s="28"/>
      <c r="BB91" s="26"/>
      <c r="BC91" s="31"/>
      <c r="BD91" s="29"/>
    </row>
    <row r="92" spans="1:56" x14ac:dyDescent="0.25">
      <c r="A92" s="14">
        <v>2005</v>
      </c>
      <c r="B92" s="40">
        <v>2008</v>
      </c>
      <c r="C92" s="16" t="s">
        <v>147</v>
      </c>
      <c r="D92" s="17" t="s">
        <v>148</v>
      </c>
      <c r="E92" s="18">
        <v>3</v>
      </c>
      <c r="F92" s="41" t="s">
        <v>81</v>
      </c>
      <c r="G92" s="20" t="s">
        <v>82</v>
      </c>
      <c r="H92" s="20" t="s">
        <v>83</v>
      </c>
      <c r="I92" s="21">
        <v>5</v>
      </c>
      <c r="J92" s="22">
        <v>987131</v>
      </c>
      <c r="K92" s="17" t="s">
        <v>54</v>
      </c>
      <c r="L92" s="43">
        <v>100</v>
      </c>
      <c r="M92" s="24">
        <v>1</v>
      </c>
      <c r="N92" s="25">
        <v>48.644338118022326</v>
      </c>
      <c r="O92" s="26">
        <v>46.342673087924084</v>
      </c>
      <c r="P92" s="26">
        <f t="shared" si="16"/>
        <v>0.46342673087924086</v>
      </c>
      <c r="Q92" s="25">
        <v>53.657326912075916</v>
      </c>
      <c r="R92" s="25">
        <v>0.5365732691207592</v>
      </c>
      <c r="S92" s="25">
        <v>26.101251528202798</v>
      </c>
      <c r="T92" s="25">
        <v>8.7004171760675995</v>
      </c>
      <c r="U92" s="25">
        <v>11.641158181578449</v>
      </c>
      <c r="V92" s="25">
        <v>3.8803860605261495</v>
      </c>
      <c r="W92" s="26">
        <v>19.985879640074728</v>
      </c>
      <c r="X92" s="26">
        <v>44.318675129028207</v>
      </c>
      <c r="Y92" s="26">
        <v>24.551039460765622</v>
      </c>
      <c r="Z92" s="26">
        <v>1.2216655334072897</v>
      </c>
      <c r="AA92" s="26">
        <v>0.3833333333333333</v>
      </c>
      <c r="AB92" s="26">
        <f t="shared" si="24"/>
        <v>1.7388549049932589</v>
      </c>
      <c r="AC92" s="26">
        <f t="shared" si="24"/>
        <v>3.8559096231315695</v>
      </c>
      <c r="AD92" s="26">
        <f t="shared" si="24"/>
        <v>2.1360428541475862</v>
      </c>
      <c r="AE92" s="26">
        <f t="shared" si="24"/>
        <v>0.10628999790266568</v>
      </c>
      <c r="AF92" s="17">
        <v>3.4</v>
      </c>
      <c r="AG92" s="17">
        <v>5.05</v>
      </c>
      <c r="AH92" s="17">
        <f t="shared" si="18"/>
        <v>8.9125093813374425E-6</v>
      </c>
      <c r="AI92" s="27">
        <v>2.0625307500000001</v>
      </c>
      <c r="AJ92" s="27">
        <v>82.078146750000002</v>
      </c>
      <c r="AK92" s="27">
        <v>988.95705169999997</v>
      </c>
      <c r="AL92" s="27">
        <v>77.953085250000001</v>
      </c>
      <c r="AM92" s="27">
        <v>30.848056060000001</v>
      </c>
      <c r="AN92" s="27">
        <v>33.672136620000003</v>
      </c>
      <c r="AO92" s="27">
        <v>0.57856631800000002</v>
      </c>
      <c r="AP92" s="27">
        <v>114.8670971</v>
      </c>
      <c r="AQ92" s="17">
        <v>1053.3499999999988</v>
      </c>
      <c r="AR92" s="17">
        <v>1155.0374999999999</v>
      </c>
      <c r="AS92" s="26">
        <v>816.02499999999986</v>
      </c>
      <c r="AT92" s="26">
        <v>19.501518691588782</v>
      </c>
      <c r="AU92" s="26">
        <v>2.4676836485535736</v>
      </c>
      <c r="AV92" s="17">
        <v>200</v>
      </c>
      <c r="AW92" s="17">
        <v>200</v>
      </c>
      <c r="AX92" s="17">
        <v>0.14000000000000001</v>
      </c>
      <c r="AY92" s="17">
        <v>1</v>
      </c>
      <c r="AZ92" s="17" t="s">
        <v>150</v>
      </c>
      <c r="BA92" s="28"/>
      <c r="BB92" s="26"/>
      <c r="BC92" s="31"/>
      <c r="BD92" s="29"/>
    </row>
    <row r="93" spans="1:56" x14ac:dyDescent="0.25">
      <c r="A93" s="14">
        <v>2005</v>
      </c>
      <c r="B93" s="40">
        <v>2008</v>
      </c>
      <c r="C93" s="16" t="s">
        <v>147</v>
      </c>
      <c r="D93" s="17" t="s">
        <v>148</v>
      </c>
      <c r="E93" s="18">
        <v>4</v>
      </c>
      <c r="F93" s="41" t="s">
        <v>81</v>
      </c>
      <c r="G93" s="20" t="s">
        <v>82</v>
      </c>
      <c r="H93" s="20" t="s">
        <v>83</v>
      </c>
      <c r="I93" s="21">
        <v>5</v>
      </c>
      <c r="J93" s="41">
        <v>987131</v>
      </c>
      <c r="K93" s="17" t="s">
        <v>54</v>
      </c>
      <c r="L93" s="43">
        <v>100</v>
      </c>
      <c r="M93" s="24">
        <v>1</v>
      </c>
      <c r="N93" s="25">
        <v>52.631578947368418</v>
      </c>
      <c r="O93" s="26">
        <v>45.493998618600287</v>
      </c>
      <c r="P93" s="26">
        <f t="shared" si="16"/>
        <v>0.45493998618600284</v>
      </c>
      <c r="Q93" s="25">
        <v>54.506001381399713</v>
      </c>
      <c r="R93" s="25">
        <v>0.54506001381399716</v>
      </c>
      <c r="S93" s="25">
        <v>28.687369148105113</v>
      </c>
      <c r="T93" s="25">
        <v>9.5624563827017042</v>
      </c>
      <c r="U93" s="25">
        <v>12.79456664005488</v>
      </c>
      <c r="V93" s="25">
        <v>4.2648555466849603</v>
      </c>
      <c r="W93" s="26" t="s">
        <v>45</v>
      </c>
      <c r="X93" s="26" t="s">
        <v>45</v>
      </c>
      <c r="Y93" s="26" t="s">
        <v>45</v>
      </c>
      <c r="Z93" s="26" t="s">
        <v>45</v>
      </c>
      <c r="AA93" s="26" t="s">
        <v>45</v>
      </c>
      <c r="AB93" s="26" t="s">
        <v>45</v>
      </c>
      <c r="AC93" s="26" t="s">
        <v>45</v>
      </c>
      <c r="AD93" s="26" t="s">
        <v>45</v>
      </c>
      <c r="AE93" s="26" t="s">
        <v>45</v>
      </c>
      <c r="AF93" s="17">
        <v>3.5</v>
      </c>
      <c r="AG93" s="17">
        <v>5.01</v>
      </c>
      <c r="AH93" s="17">
        <f t="shared" si="18"/>
        <v>9.7723722095581059E-6</v>
      </c>
      <c r="AI93" s="27">
        <v>2.5180073200000002</v>
      </c>
      <c r="AJ93" s="27">
        <v>74.950900000000004</v>
      </c>
      <c r="AK93" s="27">
        <v>1018.45</v>
      </c>
      <c r="AL93" s="27">
        <v>84.701499999999996</v>
      </c>
      <c r="AM93" s="27">
        <v>32.514400000000002</v>
      </c>
      <c r="AN93" s="27">
        <v>38.225499999999997</v>
      </c>
      <c r="AO93" s="27">
        <v>0.65093199999999996</v>
      </c>
      <c r="AP93" s="27">
        <v>102.542</v>
      </c>
      <c r="AQ93" s="17">
        <v>1053.3499999999988</v>
      </c>
      <c r="AR93" s="17">
        <v>1155.0374999999999</v>
      </c>
      <c r="AS93" s="26">
        <v>816.02499999999986</v>
      </c>
      <c r="AT93" s="26">
        <v>19.501518691588782</v>
      </c>
      <c r="AU93" s="26">
        <v>2.4676836485535736</v>
      </c>
      <c r="AV93" s="17">
        <v>200</v>
      </c>
      <c r="AW93" s="17">
        <v>200</v>
      </c>
      <c r="AX93" s="17">
        <v>0.14000000000000001</v>
      </c>
      <c r="AY93" s="17">
        <v>1</v>
      </c>
      <c r="AZ93" s="17" t="s">
        <v>150</v>
      </c>
      <c r="BA93" s="28"/>
      <c r="BB93" s="26"/>
      <c r="BC93" s="31"/>
      <c r="BD93" s="29"/>
    </row>
    <row r="94" spans="1:56" x14ac:dyDescent="0.25">
      <c r="A94" s="14">
        <v>2005</v>
      </c>
      <c r="B94" s="40">
        <v>2008</v>
      </c>
      <c r="C94" s="16" t="s">
        <v>147</v>
      </c>
      <c r="D94" s="17" t="s">
        <v>148</v>
      </c>
      <c r="E94" s="18">
        <v>1</v>
      </c>
      <c r="F94" s="41" t="s">
        <v>93</v>
      </c>
      <c r="G94" s="20" t="s">
        <v>94</v>
      </c>
      <c r="H94" s="20" t="s">
        <v>95</v>
      </c>
      <c r="I94" s="21" t="s">
        <v>43</v>
      </c>
      <c r="J94" s="22">
        <v>988234</v>
      </c>
      <c r="K94" s="17" t="s">
        <v>42</v>
      </c>
      <c r="L94" s="43">
        <v>100</v>
      </c>
      <c r="M94" s="24">
        <v>1</v>
      </c>
      <c r="N94" s="25">
        <v>47.049441786283893</v>
      </c>
      <c r="O94" s="26">
        <v>44.52991991928873</v>
      </c>
      <c r="P94" s="26">
        <f t="shared" si="16"/>
        <v>0.4452991991928873</v>
      </c>
      <c r="Q94" s="25">
        <v>55.47008008071127</v>
      </c>
      <c r="R94" s="25">
        <v>0.5547008008071127</v>
      </c>
      <c r="S94" s="25">
        <v>26.098363036379308</v>
      </c>
      <c r="T94" s="25">
        <v>8.6994543454597686</v>
      </c>
      <c r="U94" s="25">
        <v>11.639869914225171</v>
      </c>
      <c r="V94" s="25">
        <v>3.8799566380750568</v>
      </c>
      <c r="W94" s="26">
        <v>19.287573529507611</v>
      </c>
      <c r="X94" s="26">
        <v>43.761628187364849</v>
      </c>
      <c r="Y94" s="26">
        <v>24.509301246466094</v>
      </c>
      <c r="Z94" s="26">
        <v>1.2018654629963947</v>
      </c>
      <c r="AA94" s="26">
        <v>0.45266666666666672</v>
      </c>
      <c r="AB94" s="26">
        <f t="shared" ref="AB94:AE96" si="25">W94/100*$T94</f>
        <v>1.677913653546498</v>
      </c>
      <c r="AC94" s="26">
        <f t="shared" si="25"/>
        <v>3.8070228649896585</v>
      </c>
      <c r="AD94" s="26">
        <f t="shared" si="25"/>
        <v>2.1321754723275199</v>
      </c>
      <c r="AE94" s="26">
        <f t="shared" si="25"/>
        <v>0.10455573724722003</v>
      </c>
      <c r="AF94" s="17">
        <v>2.9</v>
      </c>
      <c r="AG94" s="17">
        <v>4.93</v>
      </c>
      <c r="AH94" s="17">
        <f t="shared" si="18"/>
        <v>1.1748975549395286E-5</v>
      </c>
      <c r="AI94" s="27">
        <v>2.2394507629999998</v>
      </c>
      <c r="AJ94" s="27">
        <v>71.141621900000004</v>
      </c>
      <c r="AK94" s="27">
        <v>839.53363469999999</v>
      </c>
      <c r="AL94" s="27">
        <v>63.277504100000002</v>
      </c>
      <c r="AM94" s="27">
        <v>38.023790740000003</v>
      </c>
      <c r="AN94" s="27">
        <v>28.795170389999999</v>
      </c>
      <c r="AO94" s="27">
        <v>0.95723499999999995</v>
      </c>
      <c r="AP94" s="27">
        <v>123.89891540000001</v>
      </c>
      <c r="AQ94" s="17">
        <v>1053.3499999999988</v>
      </c>
      <c r="AR94" s="17">
        <v>1155.0374999999999</v>
      </c>
      <c r="AS94" s="26">
        <v>816.02499999999986</v>
      </c>
      <c r="AT94" s="26">
        <v>19.501518691588782</v>
      </c>
      <c r="AU94" s="26">
        <v>2.4676836485535736</v>
      </c>
      <c r="AV94" s="17">
        <v>200</v>
      </c>
      <c r="AW94" s="17">
        <v>200</v>
      </c>
      <c r="AX94" s="17">
        <v>0.14000000000000001</v>
      </c>
      <c r="AY94" s="17">
        <v>1</v>
      </c>
      <c r="AZ94" s="17" t="s">
        <v>150</v>
      </c>
      <c r="BA94" s="28"/>
      <c r="BB94" s="26"/>
      <c r="BC94" s="31"/>
      <c r="BD94" s="29"/>
    </row>
    <row r="95" spans="1:56" x14ac:dyDescent="0.25">
      <c r="A95" s="14">
        <v>2005</v>
      </c>
      <c r="B95" s="40">
        <v>2008</v>
      </c>
      <c r="C95" s="16" t="s">
        <v>147</v>
      </c>
      <c r="D95" s="17" t="s">
        <v>148</v>
      </c>
      <c r="E95" s="18">
        <v>2</v>
      </c>
      <c r="F95" s="41" t="s">
        <v>93</v>
      </c>
      <c r="G95" s="20" t="s">
        <v>94</v>
      </c>
      <c r="H95" s="20" t="s">
        <v>95</v>
      </c>
      <c r="I95" s="21" t="s">
        <v>43</v>
      </c>
      <c r="J95" s="22">
        <v>988234</v>
      </c>
      <c r="K95" s="17" t="s">
        <v>42</v>
      </c>
      <c r="L95" s="43">
        <v>100</v>
      </c>
      <c r="M95" s="24">
        <v>1</v>
      </c>
      <c r="N95" s="25">
        <v>52.631578947368418</v>
      </c>
      <c r="O95" s="26">
        <v>45.100647848218415</v>
      </c>
      <c r="P95" s="26">
        <f t="shared" si="16"/>
        <v>0.45100647848218417</v>
      </c>
      <c r="Q95" s="25">
        <v>54.899352151781585</v>
      </c>
      <c r="R95" s="25">
        <v>0.54899352151781589</v>
      </c>
      <c r="S95" s="25">
        <v>28.894395869358728</v>
      </c>
      <c r="T95" s="25">
        <v>9.6314652897862434</v>
      </c>
      <c r="U95" s="25">
        <v>12.886900557733993</v>
      </c>
      <c r="V95" s="25">
        <v>4.2956335192446646</v>
      </c>
      <c r="W95" s="26">
        <v>19.229592924091875</v>
      </c>
      <c r="X95" s="26">
        <v>44.610769035626134</v>
      </c>
      <c r="Y95" s="26">
        <v>24.499713798394311</v>
      </c>
      <c r="Z95" s="26">
        <v>1.1887346669662833</v>
      </c>
      <c r="AA95" s="26">
        <v>0.43166666666666664</v>
      </c>
      <c r="AB95" s="26">
        <f t="shared" si="25"/>
        <v>1.8520915678511005</v>
      </c>
      <c r="AC95" s="26">
        <f t="shared" si="25"/>
        <v>4.2966707351730404</v>
      </c>
      <c r="AD95" s="26">
        <f t="shared" si="25"/>
        <v>2.3596814305893186</v>
      </c>
      <c r="AE95" s="26">
        <f t="shared" si="25"/>
        <v>0.11449256683651367</v>
      </c>
      <c r="AF95" s="17">
        <v>3.1</v>
      </c>
      <c r="AG95" s="17">
        <v>4.9800000000000004</v>
      </c>
      <c r="AH95" s="17">
        <f t="shared" si="18"/>
        <v>1.0471285480508972E-5</v>
      </c>
      <c r="AI95" s="27">
        <v>2.623011757</v>
      </c>
      <c r="AJ95" s="27">
        <v>80.563932539999996</v>
      </c>
      <c r="AK95" s="27">
        <v>830.26351739999996</v>
      </c>
      <c r="AL95" s="27">
        <v>60.436332120000003</v>
      </c>
      <c r="AM95" s="27">
        <v>37.05940897</v>
      </c>
      <c r="AN95" s="27">
        <v>27.862808560000001</v>
      </c>
      <c r="AO95" s="27">
        <v>0.78155044200000001</v>
      </c>
      <c r="AP95" s="27">
        <v>135.807772</v>
      </c>
      <c r="AQ95" s="17">
        <v>1053.3499999999988</v>
      </c>
      <c r="AR95" s="17">
        <v>1155.0374999999999</v>
      </c>
      <c r="AS95" s="26">
        <v>816.02499999999986</v>
      </c>
      <c r="AT95" s="26">
        <v>19.501518691588782</v>
      </c>
      <c r="AU95" s="26">
        <v>2.4676836485535736</v>
      </c>
      <c r="AV95" s="17">
        <v>200</v>
      </c>
      <c r="AW95" s="17">
        <v>200</v>
      </c>
      <c r="AX95" s="17">
        <v>0.14000000000000001</v>
      </c>
      <c r="AY95" s="17">
        <v>1</v>
      </c>
      <c r="AZ95" s="17" t="s">
        <v>150</v>
      </c>
      <c r="BA95" s="28"/>
      <c r="BB95" s="26"/>
      <c r="BC95" s="31"/>
      <c r="BD95" s="29"/>
    </row>
    <row r="96" spans="1:56" x14ac:dyDescent="0.25">
      <c r="A96" s="14">
        <v>2005</v>
      </c>
      <c r="B96" s="40">
        <v>2008</v>
      </c>
      <c r="C96" s="16" t="s">
        <v>147</v>
      </c>
      <c r="D96" s="17" t="s">
        <v>148</v>
      </c>
      <c r="E96" s="18">
        <v>3</v>
      </c>
      <c r="F96" s="41" t="s">
        <v>93</v>
      </c>
      <c r="G96" s="20" t="s">
        <v>94</v>
      </c>
      <c r="H96" s="20" t="s">
        <v>95</v>
      </c>
      <c r="I96" s="21" t="s">
        <v>43</v>
      </c>
      <c r="J96" s="22">
        <v>988234</v>
      </c>
      <c r="K96" s="17" t="s">
        <v>42</v>
      </c>
      <c r="L96" s="43">
        <v>100</v>
      </c>
      <c r="M96" s="24">
        <v>1</v>
      </c>
      <c r="N96" s="25">
        <v>61.403508771929822</v>
      </c>
      <c r="O96" s="26">
        <v>44.929920296601857</v>
      </c>
      <c r="P96" s="26">
        <f t="shared" si="16"/>
        <v>0.44929920296601855</v>
      </c>
      <c r="Q96" s="25">
        <v>55.070079703398143</v>
      </c>
      <c r="R96" s="25">
        <v>0.55070079703398145</v>
      </c>
      <c r="S96" s="25">
        <v>33.814961221384827</v>
      </c>
      <c r="T96" s="25">
        <v>11.271653740461609</v>
      </c>
      <c r="U96" s="25">
        <v>15.081472704737633</v>
      </c>
      <c r="V96" s="25">
        <v>5.0271575682458778</v>
      </c>
      <c r="W96" s="26">
        <v>19.260653987675411</v>
      </c>
      <c r="X96" s="26">
        <v>45.138569008645035</v>
      </c>
      <c r="Y96" s="26">
        <v>24.360535167031358</v>
      </c>
      <c r="Z96" s="26">
        <v>1.0484204900238012</v>
      </c>
      <c r="AA96" s="26">
        <v>0.4363333333333333</v>
      </c>
      <c r="AB96" s="26">
        <f t="shared" si="25"/>
        <v>2.1709942256391837</v>
      </c>
      <c r="AC96" s="26">
        <f t="shared" si="25"/>
        <v>5.0878632020537831</v>
      </c>
      <c r="AD96" s="26">
        <f t="shared" si="25"/>
        <v>2.7458351733511557</v>
      </c>
      <c r="AE96" s="26">
        <f t="shared" si="25"/>
        <v>0.11817432737953373</v>
      </c>
      <c r="AF96" s="17">
        <v>3.4</v>
      </c>
      <c r="AG96" s="17">
        <v>5.05</v>
      </c>
      <c r="AH96" s="17">
        <f t="shared" si="18"/>
        <v>8.9125093813374425E-6</v>
      </c>
      <c r="AI96" s="27">
        <v>2.0625307500000001</v>
      </c>
      <c r="AJ96" s="27">
        <v>82.078146750000002</v>
      </c>
      <c r="AK96" s="27">
        <v>988.95705169999997</v>
      </c>
      <c r="AL96" s="27">
        <v>77.953085250000001</v>
      </c>
      <c r="AM96" s="27">
        <v>30.848056060000001</v>
      </c>
      <c r="AN96" s="27">
        <v>33.672136620000003</v>
      </c>
      <c r="AO96" s="27">
        <v>0.57856631800000002</v>
      </c>
      <c r="AP96" s="27">
        <v>114.8670971</v>
      </c>
      <c r="AQ96" s="17">
        <v>1053.3499999999988</v>
      </c>
      <c r="AR96" s="17">
        <v>1155.0374999999999</v>
      </c>
      <c r="AS96" s="26">
        <v>816.02499999999986</v>
      </c>
      <c r="AT96" s="26">
        <v>19.501518691588782</v>
      </c>
      <c r="AU96" s="26">
        <v>2.4676836485535736</v>
      </c>
      <c r="AV96" s="17">
        <v>200</v>
      </c>
      <c r="AW96" s="17">
        <v>200</v>
      </c>
      <c r="AX96" s="17">
        <v>0.14000000000000001</v>
      </c>
      <c r="AY96" s="17">
        <v>1</v>
      </c>
      <c r="AZ96" s="17" t="s">
        <v>150</v>
      </c>
      <c r="BA96" s="28"/>
      <c r="BB96" s="26"/>
      <c r="BC96" s="31"/>
      <c r="BD96" s="29"/>
    </row>
    <row r="97" spans="1:56" x14ac:dyDescent="0.25">
      <c r="A97" s="14">
        <v>2005</v>
      </c>
      <c r="B97" s="40">
        <v>2008</v>
      </c>
      <c r="C97" s="16" t="s">
        <v>147</v>
      </c>
      <c r="D97" s="17" t="s">
        <v>148</v>
      </c>
      <c r="E97" s="18">
        <v>4</v>
      </c>
      <c r="F97" s="44" t="s">
        <v>93</v>
      </c>
      <c r="G97" s="20" t="s">
        <v>94</v>
      </c>
      <c r="H97" s="20" t="s">
        <v>95</v>
      </c>
      <c r="I97" s="21" t="s">
        <v>43</v>
      </c>
      <c r="J97" s="44">
        <v>988234</v>
      </c>
      <c r="K97" s="17" t="s">
        <v>42</v>
      </c>
      <c r="L97" s="43">
        <v>100</v>
      </c>
      <c r="M97" s="24">
        <v>1</v>
      </c>
      <c r="N97" s="25">
        <v>52.631578947368418</v>
      </c>
      <c r="O97" s="26">
        <v>45.166229680125859</v>
      </c>
      <c r="P97" s="26">
        <f t="shared" si="16"/>
        <v>0.45166229680125858</v>
      </c>
      <c r="Q97" s="25">
        <v>54.833770319874141</v>
      </c>
      <c r="R97" s="25">
        <v>0.54833770319874142</v>
      </c>
      <c r="S97" s="25">
        <v>28.859879115723231</v>
      </c>
      <c r="T97" s="25">
        <v>9.6199597052410777</v>
      </c>
      <c r="U97" s="25">
        <v>12.871506085612561</v>
      </c>
      <c r="V97" s="25">
        <v>4.2905020285375208</v>
      </c>
      <c r="W97" s="26" t="s">
        <v>45</v>
      </c>
      <c r="X97" s="26" t="s">
        <v>45</v>
      </c>
      <c r="Y97" s="26" t="s">
        <v>45</v>
      </c>
      <c r="Z97" s="26" t="s">
        <v>45</v>
      </c>
      <c r="AA97" s="26" t="s">
        <v>45</v>
      </c>
      <c r="AB97" s="26" t="s">
        <v>45</v>
      </c>
      <c r="AC97" s="26" t="s">
        <v>45</v>
      </c>
      <c r="AD97" s="26" t="s">
        <v>45</v>
      </c>
      <c r="AE97" s="26" t="s">
        <v>45</v>
      </c>
      <c r="AF97" s="17">
        <v>3.5</v>
      </c>
      <c r="AG97" s="17">
        <v>5.01</v>
      </c>
      <c r="AH97" s="17">
        <f t="shared" si="18"/>
        <v>9.7723722095581059E-6</v>
      </c>
      <c r="AI97" s="27">
        <v>2.5180073200000002</v>
      </c>
      <c r="AJ97" s="27">
        <v>74.950900000000004</v>
      </c>
      <c r="AK97" s="27">
        <v>1018.45</v>
      </c>
      <c r="AL97" s="27">
        <v>84.701499999999996</v>
      </c>
      <c r="AM97" s="27">
        <v>32.514400000000002</v>
      </c>
      <c r="AN97" s="27">
        <v>38.225499999999997</v>
      </c>
      <c r="AO97" s="27">
        <v>0.65093199999999996</v>
      </c>
      <c r="AP97" s="27">
        <v>102.542</v>
      </c>
      <c r="AQ97" s="17">
        <v>1053.3499999999988</v>
      </c>
      <c r="AR97" s="17">
        <v>1155.0374999999999</v>
      </c>
      <c r="AS97" s="26">
        <v>816.02499999999986</v>
      </c>
      <c r="AT97" s="26">
        <v>19.501518691588782</v>
      </c>
      <c r="AU97" s="26">
        <v>2.4676836485535736</v>
      </c>
      <c r="AV97" s="17">
        <v>200</v>
      </c>
      <c r="AW97" s="17">
        <v>200</v>
      </c>
      <c r="AX97" s="17">
        <v>0.14000000000000001</v>
      </c>
      <c r="AY97" s="17">
        <v>1</v>
      </c>
      <c r="AZ97" s="17" t="s">
        <v>150</v>
      </c>
      <c r="BA97" s="28"/>
      <c r="BB97" s="26"/>
      <c r="BC97" s="31"/>
      <c r="BD97" s="29"/>
    </row>
    <row r="98" spans="1:56" x14ac:dyDescent="0.25">
      <c r="A98" s="14">
        <v>2005</v>
      </c>
      <c r="B98" s="40">
        <v>2008</v>
      </c>
      <c r="C98" s="16" t="s">
        <v>147</v>
      </c>
      <c r="D98" s="17" t="s">
        <v>148</v>
      </c>
      <c r="E98" s="18">
        <v>1</v>
      </c>
      <c r="F98" s="41" t="s">
        <v>100</v>
      </c>
      <c r="G98" s="42" t="s">
        <v>101</v>
      </c>
      <c r="H98" s="20">
        <v>99113</v>
      </c>
      <c r="I98" s="21" t="s">
        <v>52</v>
      </c>
      <c r="J98" s="22">
        <v>99113012</v>
      </c>
      <c r="K98" s="17" t="s">
        <v>42</v>
      </c>
      <c r="L98" s="43">
        <v>100</v>
      </c>
      <c r="M98" s="24">
        <v>1</v>
      </c>
      <c r="N98" s="25">
        <v>47.049441786283893</v>
      </c>
      <c r="O98" s="26">
        <v>48.026537726301591</v>
      </c>
      <c r="P98" s="26">
        <f t="shared" si="16"/>
        <v>0.48026537726301588</v>
      </c>
      <c r="Q98" s="25">
        <v>51.973462273698409</v>
      </c>
      <c r="R98" s="25">
        <v>0.51973462273698412</v>
      </c>
      <c r="S98" s="25">
        <v>24.453223876779955</v>
      </c>
      <c r="T98" s="25">
        <v>8.1510746255933189</v>
      </c>
      <c r="U98" s="25">
        <v>10.90613784904386</v>
      </c>
      <c r="V98" s="25">
        <v>3.6353792830146201</v>
      </c>
      <c r="W98" s="26">
        <v>18.003058584761391</v>
      </c>
      <c r="X98" s="26">
        <v>45.985021510140498</v>
      </c>
      <c r="Y98" s="26">
        <v>24.331319050409462</v>
      </c>
      <c r="Z98" s="26">
        <v>1.5417403918990402</v>
      </c>
      <c r="AA98" s="26">
        <v>0.4366666666666667</v>
      </c>
      <c r="AB98" s="26">
        <f t="shared" ref="AB98:AE100" si="26">W98/100*$T98</f>
        <v>1.4674427401331855</v>
      </c>
      <c r="AC98" s="26">
        <f t="shared" si="26"/>
        <v>3.7482734198866918</v>
      </c>
      <c r="AD98" s="26">
        <f t="shared" si="26"/>
        <v>1.9832639731900787</v>
      </c>
      <c r="AE98" s="26">
        <f t="shared" si="26"/>
        <v>0.12566840987660566</v>
      </c>
      <c r="AF98" s="17">
        <v>2.9</v>
      </c>
      <c r="AG98" s="17">
        <v>4.93</v>
      </c>
      <c r="AH98" s="17">
        <f t="shared" si="18"/>
        <v>1.1748975549395286E-5</v>
      </c>
      <c r="AI98" s="27">
        <v>2.2394507629999998</v>
      </c>
      <c r="AJ98" s="27">
        <v>71.141621900000004</v>
      </c>
      <c r="AK98" s="27">
        <v>839.53363469999999</v>
      </c>
      <c r="AL98" s="27">
        <v>63.277504100000002</v>
      </c>
      <c r="AM98" s="27">
        <v>38.023790740000003</v>
      </c>
      <c r="AN98" s="27">
        <v>28.795170389999999</v>
      </c>
      <c r="AO98" s="27">
        <v>0.95723499999999995</v>
      </c>
      <c r="AP98" s="27">
        <v>123.89891540000001</v>
      </c>
      <c r="AQ98" s="17">
        <v>1053.3499999999988</v>
      </c>
      <c r="AR98" s="17">
        <v>1155.0374999999999</v>
      </c>
      <c r="AS98" s="26">
        <v>816.02499999999986</v>
      </c>
      <c r="AT98" s="26">
        <v>19.501518691588782</v>
      </c>
      <c r="AU98" s="26">
        <v>2.4676836485535736</v>
      </c>
      <c r="AV98" s="17">
        <v>200</v>
      </c>
      <c r="AW98" s="17">
        <v>200</v>
      </c>
      <c r="AX98" s="17">
        <v>0.14000000000000001</v>
      </c>
      <c r="AY98" s="17">
        <v>1</v>
      </c>
      <c r="AZ98" s="17" t="s">
        <v>150</v>
      </c>
      <c r="BA98" s="28"/>
      <c r="BB98" s="26"/>
      <c r="BC98" s="31"/>
      <c r="BD98" s="29"/>
    </row>
    <row r="99" spans="1:56" x14ac:dyDescent="0.25">
      <c r="A99" s="14">
        <v>2005</v>
      </c>
      <c r="B99" s="40">
        <v>2008</v>
      </c>
      <c r="C99" s="16" t="s">
        <v>147</v>
      </c>
      <c r="D99" s="17" t="s">
        <v>148</v>
      </c>
      <c r="E99" s="18">
        <v>2</v>
      </c>
      <c r="F99" s="41" t="s">
        <v>100</v>
      </c>
      <c r="G99" s="42" t="s">
        <v>101</v>
      </c>
      <c r="H99" s="20">
        <v>99113</v>
      </c>
      <c r="I99" s="21" t="s">
        <v>52</v>
      </c>
      <c r="J99" s="22">
        <v>99113012</v>
      </c>
      <c r="K99" s="17" t="s">
        <v>42</v>
      </c>
      <c r="L99" s="43">
        <v>100</v>
      </c>
      <c r="M99" s="24">
        <v>1</v>
      </c>
      <c r="N99" s="25">
        <v>50.239234449760765</v>
      </c>
      <c r="O99" s="26">
        <v>46.740522184490338</v>
      </c>
      <c r="P99" s="26">
        <f t="shared" si="16"/>
        <v>0.46740522184490341</v>
      </c>
      <c r="Q99" s="25">
        <v>53.259477815509662</v>
      </c>
      <c r="R99" s="25">
        <v>0.53259477815509659</v>
      </c>
      <c r="S99" s="25">
        <v>26.757153926452222</v>
      </c>
      <c r="T99" s="25">
        <v>8.9190513088174068</v>
      </c>
      <c r="U99" s="25">
        <v>11.933690651197692</v>
      </c>
      <c r="V99" s="25">
        <v>3.9778968837325634</v>
      </c>
      <c r="W99" s="26">
        <v>18.205409128404739</v>
      </c>
      <c r="X99" s="26">
        <v>45.200355589726342</v>
      </c>
      <c r="Y99" s="26">
        <v>24.112146112138902</v>
      </c>
      <c r="Z99" s="26">
        <v>1.8889951386719872</v>
      </c>
      <c r="AA99" s="26">
        <v>0.44800000000000001</v>
      </c>
      <c r="AB99" s="26">
        <f t="shared" si="26"/>
        <v>1.6237497811425465</v>
      </c>
      <c r="AC99" s="26">
        <f t="shared" si="26"/>
        <v>4.0314429068156095</v>
      </c>
      <c r="AD99" s="26">
        <f t="shared" si="26"/>
        <v>2.1505746833986903</v>
      </c>
      <c r="AE99" s="26">
        <f t="shared" si="26"/>
        <v>0.16848044563922107</v>
      </c>
      <c r="AF99" s="17">
        <v>3.1</v>
      </c>
      <c r="AG99" s="17">
        <v>4.9800000000000004</v>
      </c>
      <c r="AH99" s="17">
        <f t="shared" si="18"/>
        <v>1.0471285480508972E-5</v>
      </c>
      <c r="AI99" s="27">
        <v>2.623011757</v>
      </c>
      <c r="AJ99" s="27">
        <v>80.563932539999996</v>
      </c>
      <c r="AK99" s="27">
        <v>830.26351739999996</v>
      </c>
      <c r="AL99" s="27">
        <v>60.436332120000003</v>
      </c>
      <c r="AM99" s="27">
        <v>37.05940897</v>
      </c>
      <c r="AN99" s="27">
        <v>27.862808560000001</v>
      </c>
      <c r="AO99" s="27">
        <v>0.78155044200000001</v>
      </c>
      <c r="AP99" s="27">
        <v>135.807772</v>
      </c>
      <c r="AQ99" s="17">
        <v>1053.3499999999988</v>
      </c>
      <c r="AR99" s="17">
        <v>1155.0374999999999</v>
      </c>
      <c r="AS99" s="26">
        <v>816.02499999999986</v>
      </c>
      <c r="AT99" s="26">
        <v>19.501518691588782</v>
      </c>
      <c r="AU99" s="26">
        <v>2.4676836485535736</v>
      </c>
      <c r="AV99" s="17">
        <v>200</v>
      </c>
      <c r="AW99" s="17">
        <v>200</v>
      </c>
      <c r="AX99" s="17">
        <v>0.14000000000000001</v>
      </c>
      <c r="AY99" s="17">
        <v>1</v>
      </c>
      <c r="AZ99" s="17" t="s">
        <v>150</v>
      </c>
      <c r="BA99" s="28"/>
      <c r="BB99" s="26"/>
      <c r="BC99" s="31"/>
      <c r="BD99" s="29"/>
    </row>
    <row r="100" spans="1:56" x14ac:dyDescent="0.25">
      <c r="A100" s="14">
        <v>2005</v>
      </c>
      <c r="B100" s="40">
        <v>2008</v>
      </c>
      <c r="C100" s="16" t="s">
        <v>147</v>
      </c>
      <c r="D100" s="17" t="s">
        <v>148</v>
      </c>
      <c r="E100" s="18">
        <v>3</v>
      </c>
      <c r="F100" s="41" t="s">
        <v>100</v>
      </c>
      <c r="G100" s="42" t="s">
        <v>101</v>
      </c>
      <c r="H100" s="20">
        <v>99113</v>
      </c>
      <c r="I100" s="21" t="s">
        <v>52</v>
      </c>
      <c r="J100" s="22">
        <v>99113012</v>
      </c>
      <c r="K100" s="17" t="s">
        <v>42</v>
      </c>
      <c r="L100" s="43">
        <v>94.4</v>
      </c>
      <c r="M100" s="24">
        <v>0.94400000000000006</v>
      </c>
      <c r="N100" s="25">
        <v>47.846889952153113</v>
      </c>
      <c r="O100" s="26">
        <v>47.349552596961416</v>
      </c>
      <c r="P100" s="26">
        <f t="shared" si="16"/>
        <v>0.47349552596961414</v>
      </c>
      <c r="Q100" s="25">
        <v>52.650447403038584</v>
      </c>
      <c r="R100" s="25">
        <v>0.52650447403038581</v>
      </c>
      <c r="S100" s="25">
        <v>25.191601628248126</v>
      </c>
      <c r="T100" s="25">
        <v>8.3972005427493759</v>
      </c>
      <c r="U100" s="25">
        <v>11.235454326198663</v>
      </c>
      <c r="V100" s="25">
        <v>3.7451514420662217</v>
      </c>
      <c r="W100" s="26">
        <v>18.919280619273522</v>
      </c>
      <c r="X100" s="26">
        <v>44.408770117845236</v>
      </c>
      <c r="Y100" s="26">
        <v>24.657280985224347</v>
      </c>
      <c r="Z100" s="26">
        <v>1.7893960450089281</v>
      </c>
      <c r="AA100" s="26">
        <v>0.41066666666666668</v>
      </c>
      <c r="AB100" s="26">
        <f t="shared" si="26"/>
        <v>1.5886899348459136</v>
      </c>
      <c r="AC100" s="26">
        <f t="shared" si="26"/>
        <v>3.729093485364023</v>
      </c>
      <c r="AD100" s="26">
        <f t="shared" si="26"/>
        <v>2.0705213327184975</v>
      </c>
      <c r="AE100" s="26">
        <f t="shared" si="26"/>
        <v>0.15025917440342559</v>
      </c>
      <c r="AF100" s="17">
        <v>3.4</v>
      </c>
      <c r="AG100" s="17">
        <v>5.05</v>
      </c>
      <c r="AH100" s="17">
        <f t="shared" si="18"/>
        <v>8.9125093813374425E-6</v>
      </c>
      <c r="AI100" s="27">
        <v>2.0625307500000001</v>
      </c>
      <c r="AJ100" s="27">
        <v>82.078146750000002</v>
      </c>
      <c r="AK100" s="27">
        <v>988.95705169999997</v>
      </c>
      <c r="AL100" s="27">
        <v>77.953085250000001</v>
      </c>
      <c r="AM100" s="27">
        <v>30.848056060000001</v>
      </c>
      <c r="AN100" s="27">
        <v>33.672136620000003</v>
      </c>
      <c r="AO100" s="27">
        <v>0.57856631800000002</v>
      </c>
      <c r="AP100" s="27">
        <v>114.8670971</v>
      </c>
      <c r="AQ100" s="17">
        <v>1053.3499999999988</v>
      </c>
      <c r="AR100" s="17">
        <v>1155.0374999999999</v>
      </c>
      <c r="AS100" s="26">
        <v>816.02499999999986</v>
      </c>
      <c r="AT100" s="26">
        <v>19.501518691588782</v>
      </c>
      <c r="AU100" s="26">
        <v>2.4676836485535736</v>
      </c>
      <c r="AV100" s="17">
        <v>200</v>
      </c>
      <c r="AW100" s="17">
        <v>200</v>
      </c>
      <c r="AX100" s="17">
        <v>0.14000000000000001</v>
      </c>
      <c r="AY100" s="17">
        <v>1</v>
      </c>
      <c r="AZ100" s="17" t="s">
        <v>150</v>
      </c>
      <c r="BA100" s="28"/>
      <c r="BB100" s="26"/>
      <c r="BC100" s="31"/>
      <c r="BD100" s="29"/>
    </row>
    <row r="101" spans="1:56" x14ac:dyDescent="0.25">
      <c r="A101" s="14">
        <v>2005</v>
      </c>
      <c r="B101" s="40">
        <v>2008</v>
      </c>
      <c r="C101" s="16" t="s">
        <v>147</v>
      </c>
      <c r="D101" s="17" t="s">
        <v>148</v>
      </c>
      <c r="E101" s="18">
        <v>4</v>
      </c>
      <c r="F101" s="44" t="s">
        <v>100</v>
      </c>
      <c r="G101" s="42" t="s">
        <v>101</v>
      </c>
      <c r="H101" s="20">
        <v>99113</v>
      </c>
      <c r="I101" s="21" t="s">
        <v>52</v>
      </c>
      <c r="J101" s="44">
        <v>99113012</v>
      </c>
      <c r="K101" s="17" t="s">
        <v>42</v>
      </c>
      <c r="L101" s="43">
        <v>100</v>
      </c>
      <c r="M101" s="24">
        <v>1</v>
      </c>
      <c r="N101" s="25">
        <v>48.644338118022326</v>
      </c>
      <c r="O101" s="26">
        <v>46.19150370165255</v>
      </c>
      <c r="P101" s="26">
        <f t="shared" si="16"/>
        <v>0.46191503701652548</v>
      </c>
      <c r="Q101" s="25">
        <v>53.80849629834745</v>
      </c>
      <c r="R101" s="25">
        <v>0.53808496298347452</v>
      </c>
      <c r="S101" s="25">
        <v>26.174786875591661</v>
      </c>
      <c r="T101" s="25">
        <v>8.7249289585305529</v>
      </c>
      <c r="U101" s="25">
        <v>11.673954946513881</v>
      </c>
      <c r="V101" s="25">
        <v>3.8913183155046265</v>
      </c>
      <c r="W101" s="26" t="s">
        <v>45</v>
      </c>
      <c r="X101" s="26" t="s">
        <v>45</v>
      </c>
      <c r="Y101" s="26" t="s">
        <v>45</v>
      </c>
      <c r="Z101" s="26" t="s">
        <v>45</v>
      </c>
      <c r="AA101" s="26" t="s">
        <v>45</v>
      </c>
      <c r="AB101" s="26" t="s">
        <v>45</v>
      </c>
      <c r="AC101" s="26" t="s">
        <v>45</v>
      </c>
      <c r="AD101" s="26" t="s">
        <v>45</v>
      </c>
      <c r="AE101" s="26" t="s">
        <v>45</v>
      </c>
      <c r="AF101" s="17">
        <v>3.5</v>
      </c>
      <c r="AG101" s="17">
        <v>5.01</v>
      </c>
      <c r="AH101" s="17">
        <f t="shared" si="18"/>
        <v>9.7723722095581059E-6</v>
      </c>
      <c r="AI101" s="27">
        <v>2.5180073200000002</v>
      </c>
      <c r="AJ101" s="27">
        <v>74.950900000000004</v>
      </c>
      <c r="AK101" s="27">
        <v>1018.45</v>
      </c>
      <c r="AL101" s="27">
        <v>84.701499999999996</v>
      </c>
      <c r="AM101" s="27">
        <v>32.514400000000002</v>
      </c>
      <c r="AN101" s="27">
        <v>38.225499999999997</v>
      </c>
      <c r="AO101" s="27">
        <v>0.65093199999999996</v>
      </c>
      <c r="AP101" s="27">
        <v>102.542</v>
      </c>
      <c r="AQ101" s="17">
        <v>1053.3499999999988</v>
      </c>
      <c r="AR101" s="17">
        <v>1155.0374999999999</v>
      </c>
      <c r="AS101" s="26">
        <v>816.02499999999986</v>
      </c>
      <c r="AT101" s="26">
        <v>19.501518691588782</v>
      </c>
      <c r="AU101" s="26">
        <v>2.4676836485535736</v>
      </c>
      <c r="AV101" s="17">
        <v>200</v>
      </c>
      <c r="AW101" s="17">
        <v>200</v>
      </c>
      <c r="AX101" s="17">
        <v>0.14000000000000001</v>
      </c>
      <c r="AY101" s="17">
        <v>1</v>
      </c>
      <c r="AZ101" s="17" t="s">
        <v>150</v>
      </c>
      <c r="BA101" s="28"/>
      <c r="BB101" s="26"/>
      <c r="BC101" s="31"/>
      <c r="BD101" s="29"/>
    </row>
    <row r="102" spans="1:56" x14ac:dyDescent="0.25">
      <c r="A102" s="14">
        <v>2005</v>
      </c>
      <c r="B102" s="40">
        <v>2008</v>
      </c>
      <c r="C102" s="16" t="s">
        <v>147</v>
      </c>
      <c r="D102" s="17" t="s">
        <v>148</v>
      </c>
      <c r="E102" s="18">
        <v>1</v>
      </c>
      <c r="F102" s="41" t="s">
        <v>104</v>
      </c>
      <c r="G102" s="42" t="s">
        <v>105</v>
      </c>
      <c r="H102" s="20">
        <v>99201</v>
      </c>
      <c r="I102" s="21">
        <v>8</v>
      </c>
      <c r="J102" s="22">
        <v>99201007</v>
      </c>
      <c r="K102" s="17" t="s">
        <v>40</v>
      </c>
      <c r="L102" s="43">
        <v>100</v>
      </c>
      <c r="M102" s="24">
        <v>1</v>
      </c>
      <c r="N102" s="25">
        <v>55.821371610845297</v>
      </c>
      <c r="O102" s="26">
        <v>47.286085772072482</v>
      </c>
      <c r="P102" s="26">
        <f t="shared" si="16"/>
        <v>0.47286085772072484</v>
      </c>
      <c r="Q102" s="25">
        <v>52.713914227927518</v>
      </c>
      <c r="R102" s="25">
        <v>0.52713914227927516</v>
      </c>
      <c r="S102" s="25">
        <v>29.42562995179367</v>
      </c>
      <c r="T102" s="25">
        <v>9.8085433172645562</v>
      </c>
      <c r="U102" s="25">
        <v>13.123830958499978</v>
      </c>
      <c r="V102" s="25">
        <v>4.3746103194999924</v>
      </c>
      <c r="W102" s="26">
        <v>18.157438047938641</v>
      </c>
      <c r="X102" s="26">
        <v>45.946161364952701</v>
      </c>
      <c r="Y102" s="26">
        <v>24.990537101648798</v>
      </c>
      <c r="Z102" s="26">
        <v>1.2582100465811408</v>
      </c>
      <c r="AA102" s="26">
        <v>0.45733333333333331</v>
      </c>
      <c r="AB102" s="26">
        <f t="shared" ref="AB102:AE104" si="27">W102/100*$T102</f>
        <v>1.7809801762375372</v>
      </c>
      <c r="AC102" s="26">
        <f t="shared" si="27"/>
        <v>4.5066491401016577</v>
      </c>
      <c r="AD102" s="26">
        <f t="shared" si="27"/>
        <v>2.4512076568322927</v>
      </c>
      <c r="AE102" s="26">
        <f t="shared" si="27"/>
        <v>0.12341207744108575</v>
      </c>
      <c r="AF102" s="17">
        <v>2.9</v>
      </c>
      <c r="AG102" s="17">
        <v>4.93</v>
      </c>
      <c r="AH102" s="17">
        <f t="shared" si="18"/>
        <v>1.1748975549395286E-5</v>
      </c>
      <c r="AI102" s="27">
        <v>2.2394507629999998</v>
      </c>
      <c r="AJ102" s="27">
        <v>71.141621900000004</v>
      </c>
      <c r="AK102" s="27">
        <v>839.53363469999999</v>
      </c>
      <c r="AL102" s="27">
        <v>63.277504100000002</v>
      </c>
      <c r="AM102" s="27">
        <v>38.023790740000003</v>
      </c>
      <c r="AN102" s="27">
        <v>28.795170389999999</v>
      </c>
      <c r="AO102" s="27">
        <v>0.95723499999999995</v>
      </c>
      <c r="AP102" s="27">
        <v>123.89891540000001</v>
      </c>
      <c r="AQ102" s="17">
        <v>1053.3499999999988</v>
      </c>
      <c r="AR102" s="17">
        <v>1155.0374999999999</v>
      </c>
      <c r="AS102" s="26">
        <v>816.02499999999986</v>
      </c>
      <c r="AT102" s="26">
        <v>19.501518691588782</v>
      </c>
      <c r="AU102" s="26">
        <v>2.4676836485535736</v>
      </c>
      <c r="AV102" s="17">
        <v>200</v>
      </c>
      <c r="AW102" s="17">
        <v>200</v>
      </c>
      <c r="AX102" s="17">
        <v>0.14000000000000001</v>
      </c>
      <c r="AY102" s="17">
        <v>1</v>
      </c>
      <c r="AZ102" s="17" t="s">
        <v>150</v>
      </c>
      <c r="BA102" s="28"/>
      <c r="BB102" s="26"/>
      <c r="BC102" s="31"/>
      <c r="BD102" s="29"/>
    </row>
    <row r="103" spans="1:56" x14ac:dyDescent="0.25">
      <c r="A103" s="14">
        <v>2005</v>
      </c>
      <c r="B103" s="40">
        <v>2008</v>
      </c>
      <c r="C103" s="16" t="s">
        <v>147</v>
      </c>
      <c r="D103" s="17" t="s">
        <v>148</v>
      </c>
      <c r="E103" s="18">
        <v>2</v>
      </c>
      <c r="F103" s="41" t="s">
        <v>104</v>
      </c>
      <c r="G103" s="42" t="s">
        <v>105</v>
      </c>
      <c r="H103" s="20">
        <v>99201</v>
      </c>
      <c r="I103" s="21">
        <v>8</v>
      </c>
      <c r="J103" s="22">
        <v>99201007</v>
      </c>
      <c r="K103" s="17" t="s">
        <v>40</v>
      </c>
      <c r="L103" s="43">
        <v>100</v>
      </c>
      <c r="M103" s="24">
        <v>1</v>
      </c>
      <c r="N103" s="25">
        <v>51.036682615629985</v>
      </c>
      <c r="O103" s="26">
        <v>45.599193635480042</v>
      </c>
      <c r="P103" s="26">
        <f t="shared" si="16"/>
        <v>0.4559919363548004</v>
      </c>
      <c r="Q103" s="25">
        <v>54.400806364519958</v>
      </c>
      <c r="R103" s="25">
        <v>0.5440080636451996</v>
      </c>
      <c r="S103" s="25">
        <v>27.76436688460349</v>
      </c>
      <c r="T103" s="25">
        <v>9.254788961534496</v>
      </c>
      <c r="U103" s="25">
        <v>12.382907630533158</v>
      </c>
      <c r="V103" s="25">
        <v>4.1276358768443853</v>
      </c>
      <c r="W103" s="26">
        <v>18.609295424119239</v>
      </c>
      <c r="X103" s="26">
        <v>44.68876600474681</v>
      </c>
      <c r="Y103" s="26">
        <v>24.272061470811323</v>
      </c>
      <c r="Z103" s="26">
        <v>1.8410501001443578</v>
      </c>
      <c r="AA103" s="26">
        <v>0.47300000000000003</v>
      </c>
      <c r="AB103" s="26">
        <f t="shared" si="27"/>
        <v>1.7222510187307314</v>
      </c>
      <c r="AC103" s="26">
        <f t="shared" si="27"/>
        <v>4.1358509832532881</v>
      </c>
      <c r="AD103" s="26">
        <f t="shared" si="27"/>
        <v>2.2463280657375138</v>
      </c>
      <c r="AE103" s="26">
        <f t="shared" si="27"/>
        <v>0.1703853014444798</v>
      </c>
      <c r="AF103" s="17">
        <v>3.1</v>
      </c>
      <c r="AG103" s="17">
        <v>4.9800000000000004</v>
      </c>
      <c r="AH103" s="17">
        <f t="shared" si="18"/>
        <v>1.0471285480508972E-5</v>
      </c>
      <c r="AI103" s="27">
        <v>2.623011757</v>
      </c>
      <c r="AJ103" s="27">
        <v>80.563932539999996</v>
      </c>
      <c r="AK103" s="27">
        <v>830.26351739999996</v>
      </c>
      <c r="AL103" s="27">
        <v>60.436332120000003</v>
      </c>
      <c r="AM103" s="27">
        <v>37.05940897</v>
      </c>
      <c r="AN103" s="27">
        <v>27.862808560000001</v>
      </c>
      <c r="AO103" s="27">
        <v>0.78155044200000001</v>
      </c>
      <c r="AP103" s="27">
        <v>135.807772</v>
      </c>
      <c r="AQ103" s="17">
        <v>1053.3499999999988</v>
      </c>
      <c r="AR103" s="17">
        <v>1155.0374999999999</v>
      </c>
      <c r="AS103" s="26">
        <v>816.02499999999986</v>
      </c>
      <c r="AT103" s="26">
        <v>19.501518691588782</v>
      </c>
      <c r="AU103" s="26">
        <v>2.4676836485535736</v>
      </c>
      <c r="AV103" s="17">
        <v>200</v>
      </c>
      <c r="AW103" s="17">
        <v>200</v>
      </c>
      <c r="AX103" s="17">
        <v>0.14000000000000001</v>
      </c>
      <c r="AY103" s="17">
        <v>1</v>
      </c>
      <c r="AZ103" s="17" t="s">
        <v>150</v>
      </c>
      <c r="BA103" s="28"/>
      <c r="BB103" s="26"/>
      <c r="BC103" s="31"/>
      <c r="BD103" s="29"/>
    </row>
    <row r="104" spans="1:56" x14ac:dyDescent="0.25">
      <c r="A104" s="14">
        <v>2005</v>
      </c>
      <c r="B104" s="40">
        <v>2008</v>
      </c>
      <c r="C104" s="16" t="s">
        <v>147</v>
      </c>
      <c r="D104" s="17" t="s">
        <v>148</v>
      </c>
      <c r="E104" s="18">
        <v>3</v>
      </c>
      <c r="F104" s="41" t="s">
        <v>104</v>
      </c>
      <c r="G104" s="42" t="s">
        <v>105</v>
      </c>
      <c r="H104" s="20">
        <v>99201</v>
      </c>
      <c r="I104" s="21">
        <v>8</v>
      </c>
      <c r="J104" s="22">
        <v>99201007</v>
      </c>
      <c r="K104" s="17" t="s">
        <v>40</v>
      </c>
      <c r="L104" s="43">
        <v>100</v>
      </c>
      <c r="M104" s="24">
        <v>1</v>
      </c>
      <c r="N104" s="25">
        <v>60.606060606060609</v>
      </c>
      <c r="O104" s="26">
        <v>45.46337582338198</v>
      </c>
      <c r="P104" s="26">
        <f t="shared" si="16"/>
        <v>0.4546337582338198</v>
      </c>
      <c r="Q104" s="25">
        <v>54.53662417661802</v>
      </c>
      <c r="R104" s="25">
        <v>0.5453662417661802</v>
      </c>
      <c r="S104" s="25">
        <v>33.052499500980623</v>
      </c>
      <c r="T104" s="25">
        <v>11.017499833660208</v>
      </c>
      <c r="U104" s="25">
        <v>14.741414777437358</v>
      </c>
      <c r="V104" s="25">
        <v>4.9138049258124532</v>
      </c>
      <c r="W104" s="26">
        <v>19.662001473399471</v>
      </c>
      <c r="X104" s="26">
        <v>41.291548707516483</v>
      </c>
      <c r="Y104" s="26">
        <v>24.650942401057961</v>
      </c>
      <c r="Z104" s="26">
        <v>2.4023658438899815</v>
      </c>
      <c r="AA104" s="26">
        <v>0.437</v>
      </c>
      <c r="AB104" s="26">
        <f t="shared" si="27"/>
        <v>2.1662609796260544</v>
      </c>
      <c r="AC104" s="26">
        <f t="shared" si="27"/>
        <v>4.5492963101663522</v>
      </c>
      <c r="AD104" s="26">
        <f t="shared" si="27"/>
        <v>2.7159175380322345</v>
      </c>
      <c r="AE104" s="26">
        <f t="shared" si="27"/>
        <v>0.26468065285448839</v>
      </c>
      <c r="AF104" s="17">
        <v>3.4</v>
      </c>
      <c r="AG104" s="17">
        <v>5.05</v>
      </c>
      <c r="AH104" s="17">
        <f t="shared" si="18"/>
        <v>8.9125093813374425E-6</v>
      </c>
      <c r="AI104" s="27">
        <v>2.0625307500000001</v>
      </c>
      <c r="AJ104" s="27">
        <v>82.078146750000002</v>
      </c>
      <c r="AK104" s="27">
        <v>988.95705169999997</v>
      </c>
      <c r="AL104" s="27">
        <v>77.953085250000001</v>
      </c>
      <c r="AM104" s="27">
        <v>30.848056060000001</v>
      </c>
      <c r="AN104" s="27">
        <v>33.672136620000003</v>
      </c>
      <c r="AO104" s="27">
        <v>0.57856631800000002</v>
      </c>
      <c r="AP104" s="27">
        <v>114.8670971</v>
      </c>
      <c r="AQ104" s="17">
        <v>1053.3499999999988</v>
      </c>
      <c r="AR104" s="17">
        <v>1155.0374999999999</v>
      </c>
      <c r="AS104" s="26">
        <v>816.02499999999986</v>
      </c>
      <c r="AT104" s="26">
        <v>19.501518691588782</v>
      </c>
      <c r="AU104" s="26">
        <v>2.4676836485535736</v>
      </c>
      <c r="AV104" s="17">
        <v>200</v>
      </c>
      <c r="AW104" s="17">
        <v>200</v>
      </c>
      <c r="AX104" s="17">
        <v>0.14000000000000001</v>
      </c>
      <c r="AY104" s="17">
        <v>1</v>
      </c>
      <c r="AZ104" s="17" t="s">
        <v>150</v>
      </c>
      <c r="BA104" s="28"/>
      <c r="BB104" s="26"/>
      <c r="BC104" s="31"/>
      <c r="BD104" s="29"/>
    </row>
    <row r="105" spans="1:56" x14ac:dyDescent="0.25">
      <c r="A105" s="14">
        <v>2005</v>
      </c>
      <c r="B105" s="40">
        <v>2008</v>
      </c>
      <c r="C105" s="16" t="s">
        <v>147</v>
      </c>
      <c r="D105" s="17" t="s">
        <v>148</v>
      </c>
      <c r="E105" s="18">
        <v>4</v>
      </c>
      <c r="F105" s="41" t="s">
        <v>104</v>
      </c>
      <c r="G105" s="42" t="s">
        <v>105</v>
      </c>
      <c r="H105" s="20">
        <v>99201</v>
      </c>
      <c r="I105" s="21">
        <v>8</v>
      </c>
      <c r="J105" s="41">
        <v>99201007</v>
      </c>
      <c r="K105" s="17" t="s">
        <v>40</v>
      </c>
      <c r="L105" s="43">
        <v>100</v>
      </c>
      <c r="M105" s="24">
        <v>1</v>
      </c>
      <c r="N105" s="25">
        <v>58.21371610845295</v>
      </c>
      <c r="O105" s="26">
        <v>45.829823083403532</v>
      </c>
      <c r="P105" s="26">
        <f t="shared" si="16"/>
        <v>0.45829823083403531</v>
      </c>
      <c r="Q105" s="25">
        <v>54.170176916596468</v>
      </c>
      <c r="R105" s="25">
        <v>0.54170176916596469</v>
      </c>
      <c r="S105" s="25">
        <v>31.53447300567418</v>
      </c>
      <c r="T105" s="25">
        <v>10.511491001891393</v>
      </c>
      <c r="U105" s="25">
        <v>14.064374960530685</v>
      </c>
      <c r="V105" s="25">
        <v>4.6881249868435617</v>
      </c>
      <c r="W105" s="26" t="s">
        <v>45</v>
      </c>
      <c r="X105" s="26" t="s">
        <v>45</v>
      </c>
      <c r="Y105" s="26" t="s">
        <v>45</v>
      </c>
      <c r="Z105" s="26" t="s">
        <v>45</v>
      </c>
      <c r="AA105" s="26" t="s">
        <v>45</v>
      </c>
      <c r="AB105" s="26" t="s">
        <v>45</v>
      </c>
      <c r="AC105" s="26" t="s">
        <v>45</v>
      </c>
      <c r="AD105" s="26" t="s">
        <v>45</v>
      </c>
      <c r="AE105" s="26" t="s">
        <v>45</v>
      </c>
      <c r="AF105" s="17">
        <v>3.5</v>
      </c>
      <c r="AG105" s="17">
        <v>5.01</v>
      </c>
      <c r="AH105" s="17">
        <f t="shared" si="18"/>
        <v>9.7723722095581059E-6</v>
      </c>
      <c r="AI105" s="27">
        <v>2.5180073200000002</v>
      </c>
      <c r="AJ105" s="27">
        <v>74.950900000000004</v>
      </c>
      <c r="AK105" s="27">
        <v>1018.45</v>
      </c>
      <c r="AL105" s="27">
        <v>84.701499999999996</v>
      </c>
      <c r="AM105" s="27">
        <v>32.514400000000002</v>
      </c>
      <c r="AN105" s="27">
        <v>38.225499999999997</v>
      </c>
      <c r="AO105" s="27">
        <v>0.65093199999999996</v>
      </c>
      <c r="AP105" s="27">
        <v>102.542</v>
      </c>
      <c r="AQ105" s="17">
        <v>1053.3499999999988</v>
      </c>
      <c r="AR105" s="17">
        <v>1155.0374999999999</v>
      </c>
      <c r="AS105" s="26">
        <v>816.02499999999986</v>
      </c>
      <c r="AT105" s="26">
        <v>19.501518691588782</v>
      </c>
      <c r="AU105" s="26">
        <v>2.4676836485535736</v>
      </c>
      <c r="AV105" s="17">
        <v>200</v>
      </c>
      <c r="AW105" s="17">
        <v>200</v>
      </c>
      <c r="AX105" s="17">
        <v>0.14000000000000001</v>
      </c>
      <c r="AY105" s="17">
        <v>1</v>
      </c>
      <c r="AZ105" s="17" t="s">
        <v>150</v>
      </c>
      <c r="BA105" s="28"/>
      <c r="BB105" s="26"/>
      <c r="BC105" s="31"/>
      <c r="BD105" s="29"/>
    </row>
    <row r="106" spans="1:56" x14ac:dyDescent="0.25">
      <c r="A106" s="14">
        <v>2005</v>
      </c>
      <c r="B106" s="40">
        <v>2008</v>
      </c>
      <c r="C106" s="16" t="s">
        <v>147</v>
      </c>
      <c r="D106" s="17" t="s">
        <v>148</v>
      </c>
      <c r="E106" s="18">
        <v>1</v>
      </c>
      <c r="F106" s="41" t="s">
        <v>110</v>
      </c>
      <c r="G106" s="42" t="s">
        <v>111</v>
      </c>
      <c r="H106" s="20">
        <v>99202</v>
      </c>
      <c r="I106" s="21">
        <v>8</v>
      </c>
      <c r="J106" s="22">
        <v>99202011</v>
      </c>
      <c r="K106" s="17" t="s">
        <v>40</v>
      </c>
      <c r="L106" s="43">
        <v>100</v>
      </c>
      <c r="M106" s="24">
        <v>1</v>
      </c>
      <c r="N106" s="25">
        <v>55.821371610845297</v>
      </c>
      <c r="O106" s="26">
        <v>46.697910396422735</v>
      </c>
      <c r="P106" s="26">
        <f t="shared" si="16"/>
        <v>0.46697910396422737</v>
      </c>
      <c r="Q106" s="25">
        <v>53.302089603577265</v>
      </c>
      <c r="R106" s="25">
        <v>0.53302089603577263</v>
      </c>
      <c r="S106" s="25">
        <v>29.7539575139586</v>
      </c>
      <c r="T106" s="25">
        <v>9.9179858379861994</v>
      </c>
      <c r="U106" s="25">
        <v>13.270265051225536</v>
      </c>
      <c r="V106" s="25">
        <v>4.4234216837418447</v>
      </c>
      <c r="W106" s="26">
        <v>18.943215521224033</v>
      </c>
      <c r="X106" s="26">
        <v>41.827265750896757</v>
      </c>
      <c r="Y106" s="26">
        <v>25.91674887289939</v>
      </c>
      <c r="Z106" s="26">
        <v>1.727681410523644</v>
      </c>
      <c r="AA106" s="26">
        <v>0.42766666666666664</v>
      </c>
      <c r="AB106" s="26">
        <f t="shared" ref="AB106:AE108" si="28">W106/100*$T106</f>
        <v>1.8787854326542031</v>
      </c>
      <c r="AC106" s="26">
        <f t="shared" si="28"/>
        <v>4.1484222935907926</v>
      </c>
      <c r="AD106" s="26">
        <f t="shared" si="28"/>
        <v>2.5704194828806095</v>
      </c>
      <c r="AE106" s="26">
        <f t="shared" si="28"/>
        <v>0.17135119762125522</v>
      </c>
      <c r="AF106" s="17">
        <v>2.9</v>
      </c>
      <c r="AG106" s="17">
        <v>4.93</v>
      </c>
      <c r="AH106" s="17">
        <f t="shared" si="18"/>
        <v>1.1748975549395286E-5</v>
      </c>
      <c r="AI106" s="27">
        <v>2.2394507629999998</v>
      </c>
      <c r="AJ106" s="27">
        <v>71.141621900000004</v>
      </c>
      <c r="AK106" s="27">
        <v>839.53363469999999</v>
      </c>
      <c r="AL106" s="27">
        <v>63.277504100000002</v>
      </c>
      <c r="AM106" s="27">
        <v>38.023790740000003</v>
      </c>
      <c r="AN106" s="27">
        <v>28.795170389999999</v>
      </c>
      <c r="AO106" s="27">
        <v>0.95723499999999995</v>
      </c>
      <c r="AP106" s="27">
        <v>123.89891540000001</v>
      </c>
      <c r="AQ106" s="17">
        <v>1053.3499999999988</v>
      </c>
      <c r="AR106" s="17">
        <v>1155.0374999999999</v>
      </c>
      <c r="AS106" s="26">
        <v>816.02499999999986</v>
      </c>
      <c r="AT106" s="26">
        <v>19.501518691588782</v>
      </c>
      <c r="AU106" s="26">
        <v>2.4676836485535736</v>
      </c>
      <c r="AV106" s="17">
        <v>200</v>
      </c>
      <c r="AW106" s="17">
        <v>200</v>
      </c>
      <c r="AX106" s="17">
        <v>0.14000000000000001</v>
      </c>
      <c r="AY106" s="17">
        <v>1</v>
      </c>
      <c r="AZ106" s="17" t="s">
        <v>150</v>
      </c>
      <c r="BA106" s="28"/>
      <c r="BB106" s="26"/>
      <c r="BC106" s="31"/>
      <c r="BD106" s="29"/>
    </row>
    <row r="107" spans="1:56" x14ac:dyDescent="0.25">
      <c r="A107" s="14">
        <v>2005</v>
      </c>
      <c r="B107" s="40">
        <v>2008</v>
      </c>
      <c r="C107" s="16" t="s">
        <v>147</v>
      </c>
      <c r="D107" s="17" t="s">
        <v>148</v>
      </c>
      <c r="E107" s="18">
        <v>2</v>
      </c>
      <c r="F107" s="41" t="s">
        <v>110</v>
      </c>
      <c r="G107" s="42" t="s">
        <v>111</v>
      </c>
      <c r="H107" s="20">
        <v>99202</v>
      </c>
      <c r="I107" s="21">
        <v>8</v>
      </c>
      <c r="J107" s="22">
        <v>99202011</v>
      </c>
      <c r="K107" s="17" t="s">
        <v>40</v>
      </c>
      <c r="L107" s="43">
        <v>100</v>
      </c>
      <c r="M107" s="24">
        <v>1</v>
      </c>
      <c r="N107" s="25">
        <v>51.036682615629985</v>
      </c>
      <c r="O107" s="26">
        <v>44.627627306141385</v>
      </c>
      <c r="P107" s="26">
        <f t="shared" si="16"/>
        <v>0.44627627306141382</v>
      </c>
      <c r="Q107" s="25">
        <v>55.372372693858615</v>
      </c>
      <c r="R107" s="25">
        <v>0.55372372693858618</v>
      </c>
      <c r="S107" s="25">
        <v>28.260222108508387</v>
      </c>
      <c r="T107" s="25">
        <v>9.4200740361694617</v>
      </c>
      <c r="U107" s="25">
        <v>12.604059060394741</v>
      </c>
      <c r="V107" s="25">
        <v>4.2013530201315801</v>
      </c>
      <c r="W107" s="26">
        <v>18.802478118560359</v>
      </c>
      <c r="X107" s="26">
        <v>42.832731411351944</v>
      </c>
      <c r="Y107" s="26">
        <v>25.341599123638872</v>
      </c>
      <c r="Z107" s="26">
        <v>2.0523094602418865</v>
      </c>
      <c r="AA107" s="26">
        <v>0.41633333333333328</v>
      </c>
      <c r="AB107" s="26">
        <f t="shared" si="28"/>
        <v>1.7712073594029487</v>
      </c>
      <c r="AC107" s="26">
        <f t="shared" si="28"/>
        <v>4.0348750106629661</v>
      </c>
      <c r="AD107" s="26">
        <f t="shared" si="28"/>
        <v>2.3871973993960531</v>
      </c>
      <c r="AE107" s="26">
        <f t="shared" si="28"/>
        <v>0.19332907060609558</v>
      </c>
      <c r="AF107" s="17">
        <v>3.1</v>
      </c>
      <c r="AG107" s="17">
        <v>4.9800000000000004</v>
      </c>
      <c r="AH107" s="17">
        <f t="shared" si="18"/>
        <v>1.0471285480508972E-5</v>
      </c>
      <c r="AI107" s="27">
        <v>2.623011757</v>
      </c>
      <c r="AJ107" s="27">
        <v>80.563932539999996</v>
      </c>
      <c r="AK107" s="27">
        <v>830.26351739999996</v>
      </c>
      <c r="AL107" s="27">
        <v>60.436332120000003</v>
      </c>
      <c r="AM107" s="27">
        <v>37.05940897</v>
      </c>
      <c r="AN107" s="27">
        <v>27.862808560000001</v>
      </c>
      <c r="AO107" s="27">
        <v>0.78155044200000001</v>
      </c>
      <c r="AP107" s="27">
        <v>135.807772</v>
      </c>
      <c r="AQ107" s="17">
        <v>1053.3499999999988</v>
      </c>
      <c r="AR107" s="17">
        <v>1155.0374999999999</v>
      </c>
      <c r="AS107" s="26">
        <v>816.02499999999986</v>
      </c>
      <c r="AT107" s="26">
        <v>19.501518691588782</v>
      </c>
      <c r="AU107" s="26">
        <v>2.4676836485535736</v>
      </c>
      <c r="AV107" s="17">
        <v>200</v>
      </c>
      <c r="AW107" s="17">
        <v>200</v>
      </c>
      <c r="AX107" s="17">
        <v>0.14000000000000001</v>
      </c>
      <c r="AY107" s="17">
        <v>1</v>
      </c>
      <c r="AZ107" s="17" t="s">
        <v>150</v>
      </c>
      <c r="BA107" s="28"/>
      <c r="BB107" s="26"/>
      <c r="BC107" s="31"/>
      <c r="BD107" s="29"/>
    </row>
    <row r="108" spans="1:56" x14ac:dyDescent="0.25">
      <c r="A108" s="14">
        <v>2005</v>
      </c>
      <c r="B108" s="40">
        <v>2008</v>
      </c>
      <c r="C108" s="16" t="s">
        <v>147</v>
      </c>
      <c r="D108" s="17" t="s">
        <v>148</v>
      </c>
      <c r="E108" s="18">
        <v>3</v>
      </c>
      <c r="F108" s="41" t="s">
        <v>110</v>
      </c>
      <c r="G108" s="42" t="s">
        <v>111</v>
      </c>
      <c r="H108" s="20">
        <v>99202</v>
      </c>
      <c r="I108" s="21">
        <v>8</v>
      </c>
      <c r="J108" s="22">
        <v>99202011</v>
      </c>
      <c r="K108" s="17" t="s">
        <v>40</v>
      </c>
      <c r="L108" s="43">
        <v>100</v>
      </c>
      <c r="M108" s="24">
        <v>1</v>
      </c>
      <c r="N108" s="25">
        <v>55.023923444976077</v>
      </c>
      <c r="O108" s="26">
        <v>47.7302125038497</v>
      </c>
      <c r="P108" s="26">
        <f t="shared" si="16"/>
        <v>0.477302125038497</v>
      </c>
      <c r="Q108" s="25">
        <v>52.2697874961503</v>
      </c>
      <c r="R108" s="25">
        <v>0.522697874961503</v>
      </c>
      <c r="S108" s="25">
        <v>28.760887856733419</v>
      </c>
      <c r="T108" s="25">
        <v>9.586962618911139</v>
      </c>
      <c r="U108" s="25">
        <v>12.827355984103106</v>
      </c>
      <c r="V108" s="25">
        <v>4.2757853280343685</v>
      </c>
      <c r="W108" s="26">
        <v>19.379349086258628</v>
      </c>
      <c r="X108" s="26">
        <v>44.230112230628549</v>
      </c>
      <c r="Y108" s="26">
        <v>25.569339405022291</v>
      </c>
      <c r="Z108" s="26">
        <v>1.3222302699989257</v>
      </c>
      <c r="AA108" s="26">
        <v>0.41766666666666669</v>
      </c>
      <c r="AB108" s="26">
        <f t="shared" si="28"/>
        <v>1.8578909526879122</v>
      </c>
      <c r="AC108" s="26">
        <f t="shared" si="28"/>
        <v>4.2403243258528027</v>
      </c>
      <c r="AD108" s="26">
        <f t="shared" si="28"/>
        <v>2.4513230106620028</v>
      </c>
      <c r="AE108" s="26">
        <f t="shared" si="28"/>
        <v>0.12676172172072483</v>
      </c>
      <c r="AF108" s="17">
        <v>3.4</v>
      </c>
      <c r="AG108" s="17">
        <v>5.05</v>
      </c>
      <c r="AH108" s="17">
        <f t="shared" si="18"/>
        <v>8.9125093813374425E-6</v>
      </c>
      <c r="AI108" s="27">
        <v>2.0625307500000001</v>
      </c>
      <c r="AJ108" s="27">
        <v>82.078146750000002</v>
      </c>
      <c r="AK108" s="27">
        <v>988.95705169999997</v>
      </c>
      <c r="AL108" s="27">
        <v>77.953085250000001</v>
      </c>
      <c r="AM108" s="27">
        <v>30.848056060000001</v>
      </c>
      <c r="AN108" s="27">
        <v>33.672136620000003</v>
      </c>
      <c r="AO108" s="27">
        <v>0.57856631800000002</v>
      </c>
      <c r="AP108" s="27">
        <v>114.8670971</v>
      </c>
      <c r="AQ108" s="17">
        <v>1053.3499999999988</v>
      </c>
      <c r="AR108" s="17">
        <v>1155.0374999999999</v>
      </c>
      <c r="AS108" s="26">
        <v>816.02499999999986</v>
      </c>
      <c r="AT108" s="26">
        <v>19.501518691588782</v>
      </c>
      <c r="AU108" s="26">
        <v>2.4676836485535736</v>
      </c>
      <c r="AV108" s="17">
        <v>200</v>
      </c>
      <c r="AW108" s="17">
        <v>200</v>
      </c>
      <c r="AX108" s="17">
        <v>0.14000000000000001</v>
      </c>
      <c r="AY108" s="17">
        <v>1</v>
      </c>
      <c r="AZ108" s="17" t="s">
        <v>150</v>
      </c>
      <c r="BA108" s="28"/>
      <c r="BB108" s="26"/>
      <c r="BC108" s="31"/>
      <c r="BD108" s="29"/>
    </row>
    <row r="109" spans="1:56" x14ac:dyDescent="0.25">
      <c r="A109" s="14">
        <v>2005</v>
      </c>
      <c r="B109" s="40">
        <v>2008</v>
      </c>
      <c r="C109" s="16" t="s">
        <v>147</v>
      </c>
      <c r="D109" s="17" t="s">
        <v>148</v>
      </c>
      <c r="E109" s="18">
        <v>4</v>
      </c>
      <c r="F109" s="41" t="s">
        <v>110</v>
      </c>
      <c r="G109" s="42" t="s">
        <v>111</v>
      </c>
      <c r="H109" s="20">
        <v>99202</v>
      </c>
      <c r="I109" s="21">
        <v>8</v>
      </c>
      <c r="J109" s="41">
        <v>99202011</v>
      </c>
      <c r="K109" s="17" t="s">
        <v>40</v>
      </c>
      <c r="L109" s="43">
        <v>94.4</v>
      </c>
      <c r="M109" s="24">
        <v>0.94400000000000006</v>
      </c>
      <c r="N109" s="25">
        <v>65.390749601275914</v>
      </c>
      <c r="O109" s="26">
        <v>48.513636970200892</v>
      </c>
      <c r="P109" s="26">
        <f t="shared" si="16"/>
        <v>0.48513636970200891</v>
      </c>
      <c r="Q109" s="25">
        <v>51.486363029799108</v>
      </c>
      <c r="R109" s="25">
        <v>0.51486363029799109</v>
      </c>
      <c r="S109" s="25">
        <v>33.667318727619829</v>
      </c>
      <c r="T109" s="25">
        <v>11.222439575873276</v>
      </c>
      <c r="U109" s="25">
        <v>15.015624152518445</v>
      </c>
      <c r="V109" s="25">
        <v>5.0052080508394807</v>
      </c>
      <c r="W109" s="26" t="s">
        <v>45</v>
      </c>
      <c r="X109" s="26" t="s">
        <v>45</v>
      </c>
      <c r="Y109" s="26" t="s">
        <v>45</v>
      </c>
      <c r="Z109" s="26" t="s">
        <v>45</v>
      </c>
      <c r="AA109" s="26" t="s">
        <v>45</v>
      </c>
      <c r="AB109" s="26" t="s">
        <v>45</v>
      </c>
      <c r="AC109" s="26" t="s">
        <v>45</v>
      </c>
      <c r="AD109" s="26" t="s">
        <v>45</v>
      </c>
      <c r="AE109" s="26" t="s">
        <v>45</v>
      </c>
      <c r="AF109" s="17">
        <v>3.5</v>
      </c>
      <c r="AG109" s="17">
        <v>5.01</v>
      </c>
      <c r="AH109" s="17">
        <f t="shared" si="18"/>
        <v>9.7723722095581059E-6</v>
      </c>
      <c r="AI109" s="27">
        <v>2.5180073200000002</v>
      </c>
      <c r="AJ109" s="27">
        <v>74.950900000000004</v>
      </c>
      <c r="AK109" s="27">
        <v>1018.45</v>
      </c>
      <c r="AL109" s="27">
        <v>84.701499999999996</v>
      </c>
      <c r="AM109" s="27">
        <v>32.514400000000002</v>
      </c>
      <c r="AN109" s="27">
        <v>38.225499999999997</v>
      </c>
      <c r="AO109" s="27">
        <v>0.65093199999999996</v>
      </c>
      <c r="AP109" s="27">
        <v>102.542</v>
      </c>
      <c r="AQ109" s="17">
        <v>1053.3499999999988</v>
      </c>
      <c r="AR109" s="17">
        <v>1155.0374999999999</v>
      </c>
      <c r="AS109" s="26">
        <v>816.02499999999986</v>
      </c>
      <c r="AT109" s="26">
        <v>19.501518691588782</v>
      </c>
      <c r="AU109" s="26">
        <v>2.4676836485535736</v>
      </c>
      <c r="AV109" s="17">
        <v>200</v>
      </c>
      <c r="AW109" s="17">
        <v>200</v>
      </c>
      <c r="AX109" s="17">
        <v>0.14000000000000001</v>
      </c>
      <c r="AY109" s="17">
        <v>1</v>
      </c>
      <c r="AZ109" s="17" t="s">
        <v>150</v>
      </c>
      <c r="BA109" s="28"/>
      <c r="BB109" s="26"/>
      <c r="BC109" s="31"/>
      <c r="BD109" s="29"/>
    </row>
    <row r="110" spans="1:56" x14ac:dyDescent="0.25">
      <c r="A110" s="14">
        <v>2005</v>
      </c>
      <c r="B110" s="40">
        <v>2008</v>
      </c>
      <c r="C110" s="16" t="s">
        <v>147</v>
      </c>
      <c r="D110" s="17" t="s">
        <v>148</v>
      </c>
      <c r="E110" s="18">
        <v>1</v>
      </c>
      <c r="F110" s="41" t="s">
        <v>114</v>
      </c>
      <c r="G110" s="42" t="s">
        <v>115</v>
      </c>
      <c r="H110" s="20">
        <v>99207</v>
      </c>
      <c r="I110" s="21">
        <v>8</v>
      </c>
      <c r="J110" s="22">
        <v>99207018</v>
      </c>
      <c r="K110" s="17" t="s">
        <v>40</v>
      </c>
      <c r="L110" s="43">
        <v>100</v>
      </c>
      <c r="M110" s="24">
        <v>1</v>
      </c>
      <c r="N110" s="25">
        <v>49.441786283891545</v>
      </c>
      <c r="O110" s="26">
        <v>48.523145807756194</v>
      </c>
      <c r="P110" s="26">
        <f t="shared" si="16"/>
        <v>0.48523145807756196</v>
      </c>
      <c r="Q110" s="25">
        <v>51.476854192243806</v>
      </c>
      <c r="R110" s="25">
        <v>0.51476854192243804</v>
      </c>
      <c r="S110" s="25">
        <v>25.451076235399647</v>
      </c>
      <c r="T110" s="25">
        <v>8.4836920784665484</v>
      </c>
      <c r="U110" s="25">
        <v>11.351180000988244</v>
      </c>
      <c r="V110" s="25">
        <v>3.7837266669960807</v>
      </c>
      <c r="W110" s="26">
        <v>18.732537482632537</v>
      </c>
      <c r="X110" s="26">
        <v>40.815479687834809</v>
      </c>
      <c r="Y110" s="26">
        <v>26.249188135511218</v>
      </c>
      <c r="Z110" s="26">
        <v>2.1431805456669508</v>
      </c>
      <c r="AA110" s="26">
        <v>0.39333333333333337</v>
      </c>
      <c r="AB110" s="26">
        <f t="shared" ref="AB110:AE112" si="29">W110/100*$T110</f>
        <v>1.5892107985098736</v>
      </c>
      <c r="AC110" s="26">
        <f t="shared" si="29"/>
        <v>3.4626596170649648</v>
      </c>
      <c r="AD110" s="26">
        <f t="shared" si="29"/>
        <v>2.2269002945141465</v>
      </c>
      <c r="AE110" s="26">
        <f t="shared" si="29"/>
        <v>0.18182083817998326</v>
      </c>
      <c r="AF110" s="17">
        <v>2.9</v>
      </c>
      <c r="AG110" s="17">
        <v>4.93</v>
      </c>
      <c r="AH110" s="17">
        <f t="shared" si="18"/>
        <v>1.1748975549395286E-5</v>
      </c>
      <c r="AI110" s="27">
        <v>2.2394507629999998</v>
      </c>
      <c r="AJ110" s="27">
        <v>71.141621900000004</v>
      </c>
      <c r="AK110" s="27">
        <v>839.53363469999999</v>
      </c>
      <c r="AL110" s="27">
        <v>63.277504100000002</v>
      </c>
      <c r="AM110" s="27">
        <v>38.023790740000003</v>
      </c>
      <c r="AN110" s="27">
        <v>28.795170389999999</v>
      </c>
      <c r="AO110" s="27">
        <v>0.95723499999999995</v>
      </c>
      <c r="AP110" s="27">
        <v>123.89891540000001</v>
      </c>
      <c r="AQ110" s="17">
        <v>1053.3499999999988</v>
      </c>
      <c r="AR110" s="17">
        <v>1155.0374999999999</v>
      </c>
      <c r="AS110" s="26">
        <v>816.02499999999986</v>
      </c>
      <c r="AT110" s="26">
        <v>19.501518691588782</v>
      </c>
      <c r="AU110" s="26">
        <v>2.4676836485535736</v>
      </c>
      <c r="AV110" s="17">
        <v>200</v>
      </c>
      <c r="AW110" s="17">
        <v>200</v>
      </c>
      <c r="AX110" s="17">
        <v>0.14000000000000001</v>
      </c>
      <c r="AY110" s="17">
        <v>1</v>
      </c>
      <c r="AZ110" s="17" t="s">
        <v>150</v>
      </c>
      <c r="BA110" s="28"/>
      <c r="BB110" s="26"/>
      <c r="BC110" s="31"/>
      <c r="BD110" s="29"/>
    </row>
    <row r="111" spans="1:56" x14ac:dyDescent="0.25">
      <c r="A111" s="14">
        <v>2005</v>
      </c>
      <c r="B111" s="40">
        <v>2008</v>
      </c>
      <c r="C111" s="16" t="s">
        <v>147</v>
      </c>
      <c r="D111" s="17" t="s">
        <v>148</v>
      </c>
      <c r="E111" s="18">
        <v>2</v>
      </c>
      <c r="F111" s="41" t="s">
        <v>114</v>
      </c>
      <c r="G111" s="42" t="s">
        <v>115</v>
      </c>
      <c r="H111" s="20">
        <v>99207</v>
      </c>
      <c r="I111" s="21">
        <v>8</v>
      </c>
      <c r="J111" s="22">
        <v>99207018</v>
      </c>
      <c r="K111" s="17" t="s">
        <v>40</v>
      </c>
      <c r="L111" s="43">
        <v>100</v>
      </c>
      <c r="M111" s="24">
        <v>1</v>
      </c>
      <c r="N111" s="25">
        <v>55.023923444976077</v>
      </c>
      <c r="O111" s="26">
        <v>48.270494638533378</v>
      </c>
      <c r="P111" s="26">
        <f t="shared" si="16"/>
        <v>0.48270494638533379</v>
      </c>
      <c r="Q111" s="25">
        <v>51.729505361466622</v>
      </c>
      <c r="R111" s="25">
        <v>0.51729505361466621</v>
      </c>
      <c r="S111" s="25">
        <v>28.463603428558191</v>
      </c>
      <c r="T111" s="25">
        <v>9.4878678095193969</v>
      </c>
      <c r="U111" s="25">
        <v>12.694767129136954</v>
      </c>
      <c r="V111" s="25">
        <v>4.2315890430456511</v>
      </c>
      <c r="W111" s="26">
        <v>18.71675783172833</v>
      </c>
      <c r="X111" s="26">
        <v>44.930760338302008</v>
      </c>
      <c r="Y111" s="26">
        <v>24.56281977051772</v>
      </c>
      <c r="Z111" s="26">
        <v>1.7683147793866851</v>
      </c>
      <c r="AA111" s="26">
        <v>0.40033333333333337</v>
      </c>
      <c r="AB111" s="26">
        <f t="shared" si="29"/>
        <v>1.7758212413022529</v>
      </c>
      <c r="AC111" s="26">
        <f t="shared" si="29"/>
        <v>4.2629711467100648</v>
      </c>
      <c r="AD111" s="26">
        <f t="shared" si="29"/>
        <v>2.3304878701172167</v>
      </c>
      <c r="AE111" s="26">
        <f t="shared" si="29"/>
        <v>0.16777536872440324</v>
      </c>
      <c r="AF111" s="17">
        <v>3.1</v>
      </c>
      <c r="AG111" s="17">
        <v>4.9800000000000004</v>
      </c>
      <c r="AH111" s="17">
        <f t="shared" si="18"/>
        <v>1.0471285480508972E-5</v>
      </c>
      <c r="AI111" s="27">
        <v>2.623011757</v>
      </c>
      <c r="AJ111" s="27">
        <v>80.563932539999996</v>
      </c>
      <c r="AK111" s="27">
        <v>830.26351739999996</v>
      </c>
      <c r="AL111" s="27">
        <v>60.436332120000003</v>
      </c>
      <c r="AM111" s="27">
        <v>37.05940897</v>
      </c>
      <c r="AN111" s="27">
        <v>27.862808560000001</v>
      </c>
      <c r="AO111" s="27">
        <v>0.78155044200000001</v>
      </c>
      <c r="AP111" s="27">
        <v>135.807772</v>
      </c>
      <c r="AQ111" s="17">
        <v>1053.3499999999988</v>
      </c>
      <c r="AR111" s="17">
        <v>1155.0374999999999</v>
      </c>
      <c r="AS111" s="26">
        <v>816.02499999999986</v>
      </c>
      <c r="AT111" s="26">
        <v>19.501518691588782</v>
      </c>
      <c r="AU111" s="26">
        <v>2.4676836485535736</v>
      </c>
      <c r="AV111" s="17">
        <v>200</v>
      </c>
      <c r="AW111" s="17">
        <v>200</v>
      </c>
      <c r="AX111" s="17">
        <v>0.14000000000000001</v>
      </c>
      <c r="AY111" s="17">
        <v>1</v>
      </c>
      <c r="AZ111" s="17" t="s">
        <v>150</v>
      </c>
      <c r="BA111" s="28"/>
      <c r="BB111" s="26"/>
      <c r="BC111" s="31"/>
      <c r="BD111" s="29"/>
    </row>
    <row r="112" spans="1:56" x14ac:dyDescent="0.25">
      <c r="A112" s="14">
        <v>2005</v>
      </c>
      <c r="B112" s="40">
        <v>2008</v>
      </c>
      <c r="C112" s="16" t="s">
        <v>147</v>
      </c>
      <c r="D112" s="17" t="s">
        <v>148</v>
      </c>
      <c r="E112" s="18">
        <v>3</v>
      </c>
      <c r="F112" s="41" t="s">
        <v>114</v>
      </c>
      <c r="G112" s="42" t="s">
        <v>115</v>
      </c>
      <c r="H112" s="20">
        <v>99207</v>
      </c>
      <c r="I112" s="21">
        <v>8</v>
      </c>
      <c r="J112" s="22">
        <v>99207018</v>
      </c>
      <c r="K112" s="17" t="s">
        <v>40</v>
      </c>
      <c r="L112" s="43">
        <v>100</v>
      </c>
      <c r="M112" s="24">
        <v>1</v>
      </c>
      <c r="N112" s="25">
        <v>55.023923444976077</v>
      </c>
      <c r="O112" s="26">
        <v>47.786457608338573</v>
      </c>
      <c r="P112" s="26">
        <f t="shared" si="16"/>
        <v>0.47786457608338573</v>
      </c>
      <c r="Q112" s="25">
        <v>52.213542391661427</v>
      </c>
      <c r="R112" s="25">
        <v>0.52213542391661427</v>
      </c>
      <c r="S112" s="25">
        <v>28.729939593497914</v>
      </c>
      <c r="T112" s="25">
        <v>9.5766465311659719</v>
      </c>
      <c r="U112" s="25">
        <v>12.813553058700069</v>
      </c>
      <c r="V112" s="25">
        <v>4.2711843529000237</v>
      </c>
      <c r="W112" s="26">
        <v>19.655815786759405</v>
      </c>
      <c r="X112" s="26">
        <v>44.103540748817537</v>
      </c>
      <c r="Y112" s="26">
        <v>24.670936353456014</v>
      </c>
      <c r="Z112" s="26">
        <v>1.604744389762331</v>
      </c>
      <c r="AA112" s="26">
        <v>0.41366666666666668</v>
      </c>
      <c r="AB112" s="26">
        <f t="shared" si="29"/>
        <v>1.8823680007150678</v>
      </c>
      <c r="AC112" s="26">
        <f t="shared" si="29"/>
        <v>4.2236402052430053</v>
      </c>
      <c r="AD112" s="26">
        <f t="shared" si="29"/>
        <v>2.3626483704994099</v>
      </c>
      <c r="AE112" s="26">
        <f t="shared" si="29"/>
        <v>0.15368069793625483</v>
      </c>
      <c r="AF112" s="17">
        <v>3.4</v>
      </c>
      <c r="AG112" s="17">
        <v>5.05</v>
      </c>
      <c r="AH112" s="17">
        <f t="shared" si="18"/>
        <v>8.9125093813374425E-6</v>
      </c>
      <c r="AI112" s="27">
        <v>2.0625307500000001</v>
      </c>
      <c r="AJ112" s="27">
        <v>82.078146750000002</v>
      </c>
      <c r="AK112" s="27">
        <v>988.95705169999997</v>
      </c>
      <c r="AL112" s="27">
        <v>77.953085250000001</v>
      </c>
      <c r="AM112" s="27">
        <v>30.848056060000001</v>
      </c>
      <c r="AN112" s="27">
        <v>33.672136620000003</v>
      </c>
      <c r="AO112" s="27">
        <v>0.57856631800000002</v>
      </c>
      <c r="AP112" s="27">
        <v>114.8670971</v>
      </c>
      <c r="AQ112" s="17">
        <v>1053.3499999999988</v>
      </c>
      <c r="AR112" s="17">
        <v>1155.0374999999999</v>
      </c>
      <c r="AS112" s="26">
        <v>816.02499999999986</v>
      </c>
      <c r="AT112" s="26">
        <v>19.501518691588782</v>
      </c>
      <c r="AU112" s="26">
        <v>2.4676836485535736</v>
      </c>
      <c r="AV112" s="17">
        <v>200</v>
      </c>
      <c r="AW112" s="17">
        <v>200</v>
      </c>
      <c r="AX112" s="17">
        <v>0.14000000000000001</v>
      </c>
      <c r="AY112" s="17">
        <v>1</v>
      </c>
      <c r="AZ112" s="17" t="s">
        <v>150</v>
      </c>
      <c r="BA112" s="28"/>
      <c r="BB112" s="26"/>
      <c r="BC112" s="31"/>
      <c r="BD112" s="29"/>
    </row>
    <row r="113" spans="1:56" x14ac:dyDescent="0.25">
      <c r="A113" s="14">
        <v>2005</v>
      </c>
      <c r="B113" s="40">
        <v>2008</v>
      </c>
      <c r="C113" s="16" t="s">
        <v>147</v>
      </c>
      <c r="D113" s="17" t="s">
        <v>148</v>
      </c>
      <c r="E113" s="18">
        <v>4</v>
      </c>
      <c r="F113" s="41" t="s">
        <v>114</v>
      </c>
      <c r="G113" s="42" t="s">
        <v>115</v>
      </c>
      <c r="H113" s="20">
        <v>99207</v>
      </c>
      <c r="I113" s="21">
        <v>8</v>
      </c>
      <c r="J113" s="41">
        <v>99207018</v>
      </c>
      <c r="K113" s="17" t="s">
        <v>40</v>
      </c>
      <c r="L113" s="43">
        <v>94.4</v>
      </c>
      <c r="M113" s="24">
        <v>0.94400000000000006</v>
      </c>
      <c r="N113" s="25">
        <v>47.049441786283893</v>
      </c>
      <c r="O113" s="26">
        <v>47.984540081335034</v>
      </c>
      <c r="P113" s="26">
        <f t="shared" si="16"/>
        <v>0.47984540081335036</v>
      </c>
      <c r="Q113" s="25">
        <v>52.015459918664966</v>
      </c>
      <c r="R113" s="25">
        <v>0.52015459918664964</v>
      </c>
      <c r="S113" s="25">
        <v>24.472983534300102</v>
      </c>
      <c r="T113" s="25">
        <v>8.1576611781000334</v>
      </c>
      <c r="U113" s="25">
        <v>10.914950656297846</v>
      </c>
      <c r="V113" s="25">
        <v>3.6383168854326149</v>
      </c>
      <c r="W113" s="26" t="s">
        <v>45</v>
      </c>
      <c r="X113" s="26" t="s">
        <v>45</v>
      </c>
      <c r="Y113" s="26" t="s">
        <v>45</v>
      </c>
      <c r="Z113" s="26" t="s">
        <v>45</v>
      </c>
      <c r="AA113" s="26" t="s">
        <v>45</v>
      </c>
      <c r="AB113" s="26" t="s">
        <v>45</v>
      </c>
      <c r="AC113" s="26" t="s">
        <v>45</v>
      </c>
      <c r="AD113" s="26" t="s">
        <v>45</v>
      </c>
      <c r="AE113" s="26" t="s">
        <v>45</v>
      </c>
      <c r="AF113" s="17">
        <v>3.5</v>
      </c>
      <c r="AG113" s="17">
        <v>5.01</v>
      </c>
      <c r="AH113" s="17">
        <f t="shared" si="18"/>
        <v>9.7723722095581059E-6</v>
      </c>
      <c r="AI113" s="27">
        <v>2.5180073200000002</v>
      </c>
      <c r="AJ113" s="27">
        <v>74.950900000000004</v>
      </c>
      <c r="AK113" s="27">
        <v>1018.45</v>
      </c>
      <c r="AL113" s="27">
        <v>84.701499999999996</v>
      </c>
      <c r="AM113" s="27">
        <v>32.514400000000002</v>
      </c>
      <c r="AN113" s="27">
        <v>38.225499999999997</v>
      </c>
      <c r="AO113" s="27">
        <v>0.65093199999999996</v>
      </c>
      <c r="AP113" s="27">
        <v>102.542</v>
      </c>
      <c r="AQ113" s="17">
        <v>1053.3499999999988</v>
      </c>
      <c r="AR113" s="17">
        <v>1155.0374999999999</v>
      </c>
      <c r="AS113" s="26">
        <v>816.02499999999986</v>
      </c>
      <c r="AT113" s="26">
        <v>19.501518691588782</v>
      </c>
      <c r="AU113" s="26">
        <v>2.4676836485535736</v>
      </c>
      <c r="AV113" s="17">
        <v>200</v>
      </c>
      <c r="AW113" s="17">
        <v>200</v>
      </c>
      <c r="AX113" s="17">
        <v>0.14000000000000001</v>
      </c>
      <c r="AY113" s="17">
        <v>1</v>
      </c>
      <c r="AZ113" s="17" t="s">
        <v>150</v>
      </c>
      <c r="BA113" s="28"/>
      <c r="BB113" s="26"/>
      <c r="BC113" s="31"/>
      <c r="BD113" s="29"/>
    </row>
    <row r="114" spans="1:56" x14ac:dyDescent="0.25">
      <c r="A114" s="14">
        <v>2005</v>
      </c>
      <c r="B114" s="40">
        <v>2008</v>
      </c>
      <c r="C114" s="16" t="s">
        <v>147</v>
      </c>
      <c r="D114" s="17" t="s">
        <v>148</v>
      </c>
      <c r="E114" s="18">
        <v>1</v>
      </c>
      <c r="F114" s="41" t="s">
        <v>120</v>
      </c>
      <c r="G114" s="42" t="s">
        <v>121</v>
      </c>
      <c r="H114" s="20">
        <v>99217</v>
      </c>
      <c r="I114" s="21">
        <v>9</v>
      </c>
      <c r="J114" s="22">
        <v>99217015</v>
      </c>
      <c r="K114" s="17" t="s">
        <v>40</v>
      </c>
      <c r="L114" s="43">
        <v>100</v>
      </c>
      <c r="M114" s="24">
        <v>1</v>
      </c>
      <c r="N114" s="25">
        <v>51.834130781499205</v>
      </c>
      <c r="O114" s="26">
        <v>49.125903049688411</v>
      </c>
      <c r="P114" s="26">
        <f t="shared" si="16"/>
        <v>0.49125903049688413</v>
      </c>
      <c r="Q114" s="25">
        <v>50.874096950311589</v>
      </c>
      <c r="R114" s="25">
        <v>0.50874096950311587</v>
      </c>
      <c r="S114" s="25">
        <v>26.370145947131206</v>
      </c>
      <c r="T114" s="25">
        <v>8.7900486490437348</v>
      </c>
      <c r="U114" s="25">
        <v>11.761085092420519</v>
      </c>
      <c r="V114" s="25">
        <v>3.9203616974735058</v>
      </c>
      <c r="W114" s="26">
        <v>19.768198293534567</v>
      </c>
      <c r="X114" s="26">
        <v>41.253991806784612</v>
      </c>
      <c r="Y114" s="26">
        <v>23.992761069275943</v>
      </c>
      <c r="Z114" s="26">
        <v>2.3029412842285666</v>
      </c>
      <c r="AA114" s="26">
        <v>0.39133333333333331</v>
      </c>
      <c r="AB114" s="26">
        <f t="shared" ref="AB114:AE116" si="30">W114/100*$T114</f>
        <v>1.7376342470411219</v>
      </c>
      <c r="AC114" s="26">
        <f t="shared" si="30"/>
        <v>3.6262459494888839</v>
      </c>
      <c r="AD114" s="26">
        <f t="shared" si="30"/>
        <v>2.108975370238181</v>
      </c>
      <c r="AE114" s="26">
        <f t="shared" si="30"/>
        <v>0.20242965924260356</v>
      </c>
      <c r="AF114" s="17">
        <v>2.9</v>
      </c>
      <c r="AG114" s="17">
        <v>4.93</v>
      </c>
      <c r="AH114" s="17">
        <f t="shared" si="18"/>
        <v>1.1748975549395286E-5</v>
      </c>
      <c r="AI114" s="27">
        <v>2.2394507629999998</v>
      </c>
      <c r="AJ114" s="27">
        <v>71.141621900000004</v>
      </c>
      <c r="AK114" s="27">
        <v>839.53363469999999</v>
      </c>
      <c r="AL114" s="27">
        <v>63.277504100000002</v>
      </c>
      <c r="AM114" s="27">
        <v>38.023790740000003</v>
      </c>
      <c r="AN114" s="27">
        <v>28.795170389999999</v>
      </c>
      <c r="AO114" s="27">
        <v>0.95723499999999995</v>
      </c>
      <c r="AP114" s="27">
        <v>123.89891540000001</v>
      </c>
      <c r="AQ114" s="17">
        <v>1053.3499999999988</v>
      </c>
      <c r="AR114" s="17">
        <v>1155.0374999999999</v>
      </c>
      <c r="AS114" s="26">
        <v>816.02499999999986</v>
      </c>
      <c r="AT114" s="26">
        <v>19.501518691588782</v>
      </c>
      <c r="AU114" s="26">
        <v>2.4676836485535736</v>
      </c>
      <c r="AV114" s="17">
        <v>200</v>
      </c>
      <c r="AW114" s="17">
        <v>200</v>
      </c>
      <c r="AX114" s="17">
        <v>0.14000000000000001</v>
      </c>
      <c r="AY114" s="17">
        <v>1</v>
      </c>
      <c r="AZ114" s="17" t="s">
        <v>150</v>
      </c>
      <c r="BA114" s="28"/>
      <c r="BB114" s="26"/>
      <c r="BC114" s="31"/>
      <c r="BD114" s="29"/>
    </row>
    <row r="115" spans="1:56" x14ac:dyDescent="0.25">
      <c r="A115" s="14">
        <v>2005</v>
      </c>
      <c r="B115" s="40">
        <v>2008</v>
      </c>
      <c r="C115" s="16" t="s">
        <v>147</v>
      </c>
      <c r="D115" s="17" t="s">
        <v>148</v>
      </c>
      <c r="E115" s="18">
        <v>2</v>
      </c>
      <c r="F115" s="41" t="s">
        <v>120</v>
      </c>
      <c r="G115" s="42" t="s">
        <v>121</v>
      </c>
      <c r="H115" s="20">
        <v>99217</v>
      </c>
      <c r="I115" s="21">
        <v>9</v>
      </c>
      <c r="J115" s="22">
        <v>99217015</v>
      </c>
      <c r="K115" s="17" t="s">
        <v>40</v>
      </c>
      <c r="L115" s="43">
        <v>100</v>
      </c>
      <c r="M115" s="24">
        <v>1</v>
      </c>
      <c r="N115" s="25">
        <v>62.200956937799042</v>
      </c>
      <c r="O115" s="26">
        <v>50.111058226241468</v>
      </c>
      <c r="P115" s="26">
        <f t="shared" si="16"/>
        <v>0.50111058226241467</v>
      </c>
      <c r="Q115" s="25">
        <v>49.888941773758532</v>
      </c>
      <c r="R115" s="25">
        <v>0.49888941773758533</v>
      </c>
      <c r="S115" s="25">
        <v>31.031399189419183</v>
      </c>
      <c r="T115" s="25">
        <v>10.343799729806394</v>
      </c>
      <c r="U115" s="25">
        <v>13.840004038480956</v>
      </c>
      <c r="V115" s="25">
        <v>4.6133346794936516</v>
      </c>
      <c r="W115" s="26">
        <v>18.92322428302883</v>
      </c>
      <c r="X115" s="26">
        <v>45.452777023685329</v>
      </c>
      <c r="Y115" s="26">
        <v>24.219414721819561</v>
      </c>
      <c r="Z115" s="26">
        <v>1.1302053009568738</v>
      </c>
      <c r="AA115" s="26">
        <v>0.38233333333333336</v>
      </c>
      <c r="AB115" s="26">
        <f t="shared" si="30"/>
        <v>1.957380422258594</v>
      </c>
      <c r="AC115" s="26">
        <f t="shared" si="30"/>
        <v>4.7015442269654661</v>
      </c>
      <c r="AD115" s="26">
        <f t="shared" si="30"/>
        <v>2.5052077545562614</v>
      </c>
      <c r="AE115" s="26">
        <f t="shared" si="30"/>
        <v>0.11690617286663464</v>
      </c>
      <c r="AF115" s="17">
        <v>3.1</v>
      </c>
      <c r="AG115" s="17">
        <v>4.9800000000000004</v>
      </c>
      <c r="AH115" s="17">
        <f t="shared" si="18"/>
        <v>1.0471285480508972E-5</v>
      </c>
      <c r="AI115" s="27">
        <v>2.623011757</v>
      </c>
      <c r="AJ115" s="27">
        <v>80.563932539999996</v>
      </c>
      <c r="AK115" s="27">
        <v>830.26351739999996</v>
      </c>
      <c r="AL115" s="27">
        <v>60.436332120000003</v>
      </c>
      <c r="AM115" s="27">
        <v>37.05940897</v>
      </c>
      <c r="AN115" s="27">
        <v>27.862808560000001</v>
      </c>
      <c r="AO115" s="27">
        <v>0.78155044200000001</v>
      </c>
      <c r="AP115" s="27">
        <v>135.807772</v>
      </c>
      <c r="AQ115" s="17">
        <v>1053.3499999999988</v>
      </c>
      <c r="AR115" s="17">
        <v>1155.0374999999999</v>
      </c>
      <c r="AS115" s="26">
        <v>816.02499999999986</v>
      </c>
      <c r="AT115" s="26">
        <v>19.501518691588782</v>
      </c>
      <c r="AU115" s="26">
        <v>2.4676836485535736</v>
      </c>
      <c r="AV115" s="17">
        <v>200</v>
      </c>
      <c r="AW115" s="17">
        <v>200</v>
      </c>
      <c r="AX115" s="17">
        <v>0.14000000000000001</v>
      </c>
      <c r="AY115" s="17">
        <v>1</v>
      </c>
      <c r="AZ115" s="17" t="s">
        <v>150</v>
      </c>
      <c r="BA115" s="28"/>
      <c r="BB115" s="26"/>
      <c r="BC115" s="31"/>
      <c r="BD115" s="29"/>
    </row>
    <row r="116" spans="1:56" x14ac:dyDescent="0.25">
      <c r="A116" s="14">
        <v>2005</v>
      </c>
      <c r="B116" s="40">
        <v>2008</v>
      </c>
      <c r="C116" s="16" t="s">
        <v>147</v>
      </c>
      <c r="D116" s="17" t="s">
        <v>148</v>
      </c>
      <c r="E116" s="18">
        <v>3</v>
      </c>
      <c r="F116" s="41" t="s">
        <v>120</v>
      </c>
      <c r="G116" s="42" t="s">
        <v>121</v>
      </c>
      <c r="H116" s="20">
        <v>99217</v>
      </c>
      <c r="I116" s="21">
        <v>9</v>
      </c>
      <c r="J116" s="22">
        <v>99217015</v>
      </c>
      <c r="K116" s="17" t="s">
        <v>40</v>
      </c>
      <c r="L116" s="43">
        <v>100</v>
      </c>
      <c r="M116" s="24">
        <v>1</v>
      </c>
      <c r="N116" s="25">
        <v>51.834130781499205</v>
      </c>
      <c r="O116" s="26">
        <v>47.830344403099915</v>
      </c>
      <c r="P116" s="26">
        <f t="shared" si="16"/>
        <v>0.47830344403099917</v>
      </c>
      <c r="Q116" s="25">
        <v>52.169655596900085</v>
      </c>
      <c r="R116" s="25">
        <v>0.52169655596900089</v>
      </c>
      <c r="S116" s="25">
        <v>27.041687510354912</v>
      </c>
      <c r="T116" s="25">
        <v>9.01389583678497</v>
      </c>
      <c r="U116" s="25">
        <v>12.060592629618291</v>
      </c>
      <c r="V116" s="25">
        <v>4.0201975432060966</v>
      </c>
      <c r="W116" s="26">
        <v>19.699988547294325</v>
      </c>
      <c r="X116" s="26">
        <v>43.202431928495571</v>
      </c>
      <c r="Y116" s="26">
        <v>24.249110355470563</v>
      </c>
      <c r="Z116" s="26">
        <v>1.8928933077473857</v>
      </c>
      <c r="AA116" s="26">
        <v>0.38366666666666666</v>
      </c>
      <c r="AB116" s="26">
        <f t="shared" si="30"/>
        <v>1.775736447511679</v>
      </c>
      <c r="AC116" s="26">
        <f t="shared" si="30"/>
        <v>3.8942222129925228</v>
      </c>
      <c r="AD116" s="26">
        <f t="shared" si="30"/>
        <v>2.1857895487891539</v>
      </c>
      <c r="AE116" s="26">
        <f t="shared" si="30"/>
        <v>0.1706234310618229</v>
      </c>
      <c r="AF116" s="17">
        <v>3.4</v>
      </c>
      <c r="AG116" s="17">
        <v>5.05</v>
      </c>
      <c r="AH116" s="17">
        <f t="shared" si="18"/>
        <v>8.9125093813374425E-6</v>
      </c>
      <c r="AI116" s="27">
        <v>2.0625307500000001</v>
      </c>
      <c r="AJ116" s="27">
        <v>82.078146750000002</v>
      </c>
      <c r="AK116" s="27">
        <v>988.95705169999997</v>
      </c>
      <c r="AL116" s="27">
        <v>77.953085250000001</v>
      </c>
      <c r="AM116" s="27">
        <v>30.848056060000001</v>
      </c>
      <c r="AN116" s="27">
        <v>33.672136620000003</v>
      </c>
      <c r="AO116" s="27">
        <v>0.57856631800000002</v>
      </c>
      <c r="AP116" s="27">
        <v>114.8670971</v>
      </c>
      <c r="AQ116" s="17">
        <v>1053.3499999999988</v>
      </c>
      <c r="AR116" s="17">
        <v>1155.0374999999999</v>
      </c>
      <c r="AS116" s="26">
        <v>816.02499999999986</v>
      </c>
      <c r="AT116" s="26">
        <v>19.501518691588782</v>
      </c>
      <c r="AU116" s="26">
        <v>2.4676836485535736</v>
      </c>
      <c r="AV116" s="17">
        <v>200</v>
      </c>
      <c r="AW116" s="17">
        <v>200</v>
      </c>
      <c r="AX116" s="17">
        <v>0.14000000000000001</v>
      </c>
      <c r="AY116" s="17">
        <v>1</v>
      </c>
      <c r="AZ116" s="17" t="s">
        <v>150</v>
      </c>
      <c r="BA116" s="28"/>
      <c r="BB116" s="26"/>
      <c r="BC116" s="31"/>
      <c r="BD116" s="29"/>
    </row>
    <row r="117" spans="1:56" x14ac:dyDescent="0.25">
      <c r="A117" s="14">
        <v>2005</v>
      </c>
      <c r="B117" s="40">
        <v>2008</v>
      </c>
      <c r="C117" s="16" t="s">
        <v>147</v>
      </c>
      <c r="D117" s="17" t="s">
        <v>148</v>
      </c>
      <c r="E117" s="18">
        <v>4</v>
      </c>
      <c r="F117" s="41" t="s">
        <v>120</v>
      </c>
      <c r="G117" s="42" t="s">
        <v>121</v>
      </c>
      <c r="H117" s="20">
        <v>99217</v>
      </c>
      <c r="I117" s="21">
        <v>9</v>
      </c>
      <c r="J117" s="41">
        <v>99217015</v>
      </c>
      <c r="K117" s="17" t="s">
        <v>40</v>
      </c>
      <c r="L117" s="43">
        <v>100</v>
      </c>
      <c r="M117" s="24">
        <v>1</v>
      </c>
      <c r="N117" s="25">
        <v>60.606060606060609</v>
      </c>
      <c r="O117" s="26">
        <v>50.053967111807154</v>
      </c>
      <c r="P117" s="26">
        <f t="shared" si="16"/>
        <v>0.50053967111807152</v>
      </c>
      <c r="Q117" s="25">
        <v>49.946032888192846</v>
      </c>
      <c r="R117" s="25">
        <v>0.49946032888192848</v>
      </c>
      <c r="S117" s="25">
        <v>30.270322962541123</v>
      </c>
      <c r="T117" s="25">
        <v>10.090107654180374</v>
      </c>
      <c r="U117" s="25">
        <v>13.500564041293341</v>
      </c>
      <c r="V117" s="25">
        <v>4.500188013764447</v>
      </c>
      <c r="W117" s="26" t="s">
        <v>45</v>
      </c>
      <c r="X117" s="26" t="s">
        <v>45</v>
      </c>
      <c r="Y117" s="26" t="s">
        <v>45</v>
      </c>
      <c r="Z117" s="26" t="s">
        <v>45</v>
      </c>
      <c r="AA117" s="26" t="s">
        <v>45</v>
      </c>
      <c r="AB117" s="26" t="s">
        <v>45</v>
      </c>
      <c r="AC117" s="26" t="s">
        <v>45</v>
      </c>
      <c r="AD117" s="26" t="s">
        <v>45</v>
      </c>
      <c r="AE117" s="26" t="s">
        <v>45</v>
      </c>
      <c r="AF117" s="17">
        <v>3.5</v>
      </c>
      <c r="AG117" s="17">
        <v>5.01</v>
      </c>
      <c r="AH117" s="17">
        <f t="shared" si="18"/>
        <v>9.7723722095581059E-6</v>
      </c>
      <c r="AI117" s="27">
        <v>2.5180073200000002</v>
      </c>
      <c r="AJ117" s="27">
        <v>74.950900000000004</v>
      </c>
      <c r="AK117" s="27">
        <v>1018.45</v>
      </c>
      <c r="AL117" s="27">
        <v>84.701499999999996</v>
      </c>
      <c r="AM117" s="27">
        <v>32.514400000000002</v>
      </c>
      <c r="AN117" s="27">
        <v>38.225499999999997</v>
      </c>
      <c r="AO117" s="27">
        <v>0.65093199999999996</v>
      </c>
      <c r="AP117" s="27">
        <v>102.542</v>
      </c>
      <c r="AQ117" s="17">
        <v>1053.3499999999988</v>
      </c>
      <c r="AR117" s="17">
        <v>1155.0374999999999</v>
      </c>
      <c r="AS117" s="26">
        <v>816.02499999999986</v>
      </c>
      <c r="AT117" s="26">
        <v>19.501518691588782</v>
      </c>
      <c r="AU117" s="26">
        <v>2.4676836485535736</v>
      </c>
      <c r="AV117" s="17">
        <v>200</v>
      </c>
      <c r="AW117" s="17">
        <v>200</v>
      </c>
      <c r="AX117" s="17">
        <v>0.14000000000000001</v>
      </c>
      <c r="AY117" s="17">
        <v>1</v>
      </c>
      <c r="AZ117" s="17" t="s">
        <v>150</v>
      </c>
      <c r="BA117" s="28"/>
      <c r="BB117" s="26"/>
      <c r="BC117" s="31"/>
      <c r="BD117" s="29"/>
    </row>
    <row r="118" spans="1:56" x14ac:dyDescent="0.25">
      <c r="A118" s="14">
        <v>2005</v>
      </c>
      <c r="B118" s="40">
        <v>2008</v>
      </c>
      <c r="C118" s="16" t="s">
        <v>147</v>
      </c>
      <c r="D118" s="17" t="s">
        <v>148</v>
      </c>
      <c r="E118" s="18">
        <v>1</v>
      </c>
      <c r="F118" s="41" t="s">
        <v>124</v>
      </c>
      <c r="G118" s="42" t="s">
        <v>125</v>
      </c>
      <c r="H118" s="20">
        <v>99239</v>
      </c>
      <c r="I118" s="21" t="s">
        <v>52</v>
      </c>
      <c r="J118" s="22">
        <v>99239015</v>
      </c>
      <c r="K118" s="17" t="s">
        <v>42</v>
      </c>
      <c r="L118" s="43">
        <v>100</v>
      </c>
      <c r="M118" s="24">
        <v>1</v>
      </c>
      <c r="N118" s="25">
        <v>49.441786283891545</v>
      </c>
      <c r="O118" s="26">
        <v>48.857606930157019</v>
      </c>
      <c r="P118" s="26">
        <f t="shared" si="16"/>
        <v>0.48857606930157016</v>
      </c>
      <c r="Q118" s="25">
        <v>51.142393069842981</v>
      </c>
      <c r="R118" s="25">
        <v>0.51142393069842984</v>
      </c>
      <c r="S118" s="25">
        <v>25.285712682059529</v>
      </c>
      <c r="T118" s="25">
        <v>8.4285708940198436</v>
      </c>
      <c r="U118" s="25">
        <v>11.27742785619855</v>
      </c>
      <c r="V118" s="25">
        <v>3.7591426187328505</v>
      </c>
      <c r="W118" s="26">
        <v>18.962460880302416</v>
      </c>
      <c r="X118" s="26">
        <v>43.509030294672769</v>
      </c>
      <c r="Y118" s="26">
        <v>24.939171172954062</v>
      </c>
      <c r="Z118" s="26">
        <v>1.5781346549203192</v>
      </c>
      <c r="AA118" s="26">
        <v>0.42399999999999999</v>
      </c>
      <c r="AB118" s="26">
        <f t="shared" ref="AB118:AE120" si="31">W118/100*$T118</f>
        <v>1.5982644585470684</v>
      </c>
      <c r="AC118" s="26">
        <f t="shared" si="31"/>
        <v>3.6671894636870652</v>
      </c>
      <c r="AD118" s="26">
        <f t="shared" si="31"/>
        <v>2.1020157226933933</v>
      </c>
      <c r="AE118" s="26">
        <f t="shared" si="31"/>
        <v>0.13301419819305452</v>
      </c>
      <c r="AF118" s="17">
        <v>2.9</v>
      </c>
      <c r="AG118" s="17">
        <v>4.93</v>
      </c>
      <c r="AH118" s="17">
        <f t="shared" si="18"/>
        <v>1.1748975549395286E-5</v>
      </c>
      <c r="AI118" s="27">
        <v>2.2394507629999998</v>
      </c>
      <c r="AJ118" s="27">
        <v>71.141621900000004</v>
      </c>
      <c r="AK118" s="27">
        <v>839.53363469999999</v>
      </c>
      <c r="AL118" s="27">
        <v>63.277504100000002</v>
      </c>
      <c r="AM118" s="27">
        <v>38.023790740000003</v>
      </c>
      <c r="AN118" s="27">
        <v>28.795170389999999</v>
      </c>
      <c r="AO118" s="27">
        <v>0.95723499999999995</v>
      </c>
      <c r="AP118" s="27">
        <v>123.89891540000001</v>
      </c>
      <c r="AQ118" s="17">
        <v>1053.3499999999988</v>
      </c>
      <c r="AR118" s="17">
        <v>1155.0374999999999</v>
      </c>
      <c r="AS118" s="26">
        <v>816.02499999999986</v>
      </c>
      <c r="AT118" s="26">
        <v>19.501518691588782</v>
      </c>
      <c r="AU118" s="26">
        <v>2.4676836485535736</v>
      </c>
      <c r="AV118" s="17">
        <v>200</v>
      </c>
      <c r="AW118" s="17">
        <v>200</v>
      </c>
      <c r="AX118" s="17">
        <v>0.14000000000000001</v>
      </c>
      <c r="AY118" s="17">
        <v>1</v>
      </c>
      <c r="AZ118" s="17" t="s">
        <v>150</v>
      </c>
      <c r="BA118" s="28"/>
      <c r="BB118" s="26"/>
      <c r="BC118" s="31"/>
      <c r="BD118" s="29"/>
    </row>
    <row r="119" spans="1:56" x14ac:dyDescent="0.25">
      <c r="A119" s="14">
        <v>2005</v>
      </c>
      <c r="B119" s="40">
        <v>2008</v>
      </c>
      <c r="C119" s="16" t="s">
        <v>147</v>
      </c>
      <c r="D119" s="17" t="s">
        <v>148</v>
      </c>
      <c r="E119" s="18">
        <v>2</v>
      </c>
      <c r="F119" s="41" t="s">
        <v>124</v>
      </c>
      <c r="G119" s="42" t="s">
        <v>125</v>
      </c>
      <c r="H119" s="20">
        <v>99239</v>
      </c>
      <c r="I119" s="21" t="s">
        <v>52</v>
      </c>
      <c r="J119" s="22">
        <v>99239015</v>
      </c>
      <c r="K119" s="17" t="s">
        <v>42</v>
      </c>
      <c r="L119" s="43">
        <v>94.4</v>
      </c>
      <c r="M119" s="24">
        <v>0.94400000000000006</v>
      </c>
      <c r="N119" s="25">
        <v>52.631578947368418</v>
      </c>
      <c r="O119" s="26">
        <v>48.110643287320784</v>
      </c>
      <c r="P119" s="26">
        <f t="shared" si="16"/>
        <v>0.48110643287320781</v>
      </c>
      <c r="Q119" s="25">
        <v>51.889356712679216</v>
      </c>
      <c r="R119" s="25">
        <v>0.51889356712679213</v>
      </c>
      <c r="S119" s="25">
        <v>27.310187743515375</v>
      </c>
      <c r="T119" s="25">
        <v>9.1033959145051249</v>
      </c>
      <c r="U119" s="25">
        <v>12.180343733607858</v>
      </c>
      <c r="V119" s="25">
        <v>4.0601145778692862</v>
      </c>
      <c r="W119" s="26">
        <v>19.569806981921374</v>
      </c>
      <c r="X119" s="26">
        <v>45.169783741468308</v>
      </c>
      <c r="Y119" s="26">
        <v>24.144332998996987</v>
      </c>
      <c r="Z119" s="26">
        <v>1.1185440467744741</v>
      </c>
      <c r="AA119" s="26">
        <v>0.45533333333333337</v>
      </c>
      <c r="AB119" s="26">
        <f t="shared" si="31"/>
        <v>1.7815170092687691</v>
      </c>
      <c r="AC119" s="26">
        <f t="shared" si="31"/>
        <v>4.111984247711626</v>
      </c>
      <c r="AD119" s="26">
        <f t="shared" si="31"/>
        <v>2.1979542238152043</v>
      </c>
      <c r="AE119" s="26">
        <f t="shared" si="31"/>
        <v>0.10182549305600776</v>
      </c>
      <c r="AF119" s="17">
        <v>3.1</v>
      </c>
      <c r="AG119" s="17">
        <v>4.9800000000000004</v>
      </c>
      <c r="AH119" s="17">
        <f t="shared" si="18"/>
        <v>1.0471285480508972E-5</v>
      </c>
      <c r="AI119" s="27">
        <v>2.623011757</v>
      </c>
      <c r="AJ119" s="27">
        <v>80.563932539999996</v>
      </c>
      <c r="AK119" s="27">
        <v>830.26351739999996</v>
      </c>
      <c r="AL119" s="27">
        <v>60.436332120000003</v>
      </c>
      <c r="AM119" s="27">
        <v>37.05940897</v>
      </c>
      <c r="AN119" s="27">
        <v>27.862808560000001</v>
      </c>
      <c r="AO119" s="27">
        <v>0.78155044200000001</v>
      </c>
      <c r="AP119" s="27">
        <v>135.807772</v>
      </c>
      <c r="AQ119" s="17">
        <v>1053.3499999999988</v>
      </c>
      <c r="AR119" s="17">
        <v>1155.0374999999999</v>
      </c>
      <c r="AS119" s="26">
        <v>816.02499999999986</v>
      </c>
      <c r="AT119" s="26">
        <v>19.501518691588782</v>
      </c>
      <c r="AU119" s="26">
        <v>2.4676836485535736</v>
      </c>
      <c r="AV119" s="17">
        <v>200</v>
      </c>
      <c r="AW119" s="17">
        <v>200</v>
      </c>
      <c r="AX119" s="17">
        <v>0.14000000000000001</v>
      </c>
      <c r="AY119" s="17">
        <v>1</v>
      </c>
      <c r="AZ119" s="17" t="s">
        <v>150</v>
      </c>
      <c r="BA119" s="28"/>
      <c r="BB119" s="26"/>
      <c r="BC119" s="31"/>
      <c r="BD119" s="29"/>
    </row>
    <row r="120" spans="1:56" x14ac:dyDescent="0.25">
      <c r="A120" s="14">
        <v>2005</v>
      </c>
      <c r="B120" s="40">
        <v>2008</v>
      </c>
      <c r="C120" s="16" t="s">
        <v>147</v>
      </c>
      <c r="D120" s="17" t="s">
        <v>148</v>
      </c>
      <c r="E120" s="18">
        <v>3</v>
      </c>
      <c r="F120" s="41" t="s">
        <v>124</v>
      </c>
      <c r="G120" s="42" t="s">
        <v>125</v>
      </c>
      <c r="H120" s="20">
        <v>99239</v>
      </c>
      <c r="I120" s="21" t="s">
        <v>52</v>
      </c>
      <c r="J120" s="22">
        <v>99239015</v>
      </c>
      <c r="K120" s="17" t="s">
        <v>42</v>
      </c>
      <c r="L120" s="43">
        <v>100</v>
      </c>
      <c r="M120" s="24">
        <v>1</v>
      </c>
      <c r="N120" s="25">
        <v>49.441786283891545</v>
      </c>
      <c r="O120" s="26">
        <v>47.516955453910455</v>
      </c>
      <c r="P120" s="26">
        <f t="shared" si="16"/>
        <v>0.47516955453910453</v>
      </c>
      <c r="Q120" s="25">
        <v>52.483044546089545</v>
      </c>
      <c r="R120" s="25">
        <v>0.52483044546089541</v>
      </c>
      <c r="S120" s="25">
        <v>25.948554719757187</v>
      </c>
      <c r="T120" s="25">
        <v>8.6495182399190629</v>
      </c>
      <c r="U120" s="25">
        <v>11.573055405011706</v>
      </c>
      <c r="V120" s="25">
        <v>3.8576851350039023</v>
      </c>
      <c r="W120" s="26">
        <v>19.739984729321577</v>
      </c>
      <c r="X120" s="26">
        <v>43.082783877272902</v>
      </c>
      <c r="Y120" s="26">
        <v>24.504282184083138</v>
      </c>
      <c r="Z120" s="26">
        <v>1.5717935023137954</v>
      </c>
      <c r="AA120" s="26">
        <v>0.40766666666666668</v>
      </c>
      <c r="AB120" s="26">
        <f t="shared" si="31"/>
        <v>1.7074135797199075</v>
      </c>
      <c r="AC120" s="26">
        <f t="shared" si="31"/>
        <v>3.7264532497296288</v>
      </c>
      <c r="AD120" s="26">
        <f t="shared" si="31"/>
        <v>2.1195023570735083</v>
      </c>
      <c r="AE120" s="26">
        <f t="shared" si="31"/>
        <v>0.13595256567649441</v>
      </c>
      <c r="AF120" s="17">
        <v>3.4</v>
      </c>
      <c r="AG120" s="17">
        <v>5.05</v>
      </c>
      <c r="AH120" s="17">
        <f t="shared" si="18"/>
        <v>8.9125093813374425E-6</v>
      </c>
      <c r="AI120" s="27">
        <v>2.0625307500000001</v>
      </c>
      <c r="AJ120" s="27">
        <v>82.078146750000002</v>
      </c>
      <c r="AK120" s="27">
        <v>988.95705169999997</v>
      </c>
      <c r="AL120" s="27">
        <v>77.953085250000001</v>
      </c>
      <c r="AM120" s="27">
        <v>30.848056060000001</v>
      </c>
      <c r="AN120" s="27">
        <v>33.672136620000003</v>
      </c>
      <c r="AO120" s="27">
        <v>0.57856631800000002</v>
      </c>
      <c r="AP120" s="27">
        <v>114.8670971</v>
      </c>
      <c r="AQ120" s="17">
        <v>1053.3499999999988</v>
      </c>
      <c r="AR120" s="17">
        <v>1155.0374999999999</v>
      </c>
      <c r="AS120" s="26">
        <v>816.02499999999986</v>
      </c>
      <c r="AT120" s="26">
        <v>19.501518691588782</v>
      </c>
      <c r="AU120" s="26">
        <v>2.4676836485535736</v>
      </c>
      <c r="AV120" s="17">
        <v>200</v>
      </c>
      <c r="AW120" s="17">
        <v>200</v>
      </c>
      <c r="AX120" s="17">
        <v>0.14000000000000001</v>
      </c>
      <c r="AY120" s="17">
        <v>1</v>
      </c>
      <c r="AZ120" s="17" t="s">
        <v>150</v>
      </c>
      <c r="BA120" s="28"/>
      <c r="BB120" s="26"/>
      <c r="BC120" s="31"/>
      <c r="BD120" s="29"/>
    </row>
    <row r="121" spans="1:56" x14ac:dyDescent="0.25">
      <c r="A121" s="14">
        <v>2005</v>
      </c>
      <c r="B121" s="40">
        <v>2008</v>
      </c>
      <c r="C121" s="16" t="s">
        <v>147</v>
      </c>
      <c r="D121" s="17" t="s">
        <v>148</v>
      </c>
      <c r="E121" s="18">
        <v>4</v>
      </c>
      <c r="F121" s="41" t="s">
        <v>124</v>
      </c>
      <c r="G121" s="42" t="s">
        <v>125</v>
      </c>
      <c r="H121" s="20">
        <v>99239</v>
      </c>
      <c r="I121" s="21" t="s">
        <v>52</v>
      </c>
      <c r="J121" s="41">
        <v>99239015</v>
      </c>
      <c r="K121" s="17" t="s">
        <v>42</v>
      </c>
      <c r="L121" s="43">
        <v>94.4</v>
      </c>
      <c r="M121" s="24">
        <v>0.94400000000000006</v>
      </c>
      <c r="N121" s="25">
        <v>51.036682615629985</v>
      </c>
      <c r="O121" s="26">
        <v>53.512318426327063</v>
      </c>
      <c r="P121" s="26">
        <f t="shared" si="16"/>
        <v>0.53512318426327066</v>
      </c>
      <c r="Q121" s="25">
        <v>46.487681573672937</v>
      </c>
      <c r="R121" s="25">
        <v>0.46487681573672934</v>
      </c>
      <c r="S121" s="25">
        <v>23.725770500120159</v>
      </c>
      <c r="T121" s="25">
        <v>7.9085901667067198</v>
      </c>
      <c r="U121" s="25">
        <v>10.58169364305359</v>
      </c>
      <c r="V121" s="25">
        <v>3.5272312143511972</v>
      </c>
      <c r="W121" s="26" t="s">
        <v>45</v>
      </c>
      <c r="X121" s="26" t="s">
        <v>45</v>
      </c>
      <c r="Y121" s="26" t="s">
        <v>45</v>
      </c>
      <c r="Z121" s="26" t="s">
        <v>45</v>
      </c>
      <c r="AA121" s="26" t="s">
        <v>45</v>
      </c>
      <c r="AB121" s="26" t="s">
        <v>45</v>
      </c>
      <c r="AC121" s="26" t="s">
        <v>45</v>
      </c>
      <c r="AD121" s="26" t="s">
        <v>45</v>
      </c>
      <c r="AE121" s="26" t="s">
        <v>45</v>
      </c>
      <c r="AF121" s="17">
        <v>3.5</v>
      </c>
      <c r="AG121" s="17">
        <v>5.01</v>
      </c>
      <c r="AH121" s="17">
        <f t="shared" si="18"/>
        <v>9.7723722095581059E-6</v>
      </c>
      <c r="AI121" s="27">
        <v>2.5180073200000002</v>
      </c>
      <c r="AJ121" s="27">
        <v>74.950900000000004</v>
      </c>
      <c r="AK121" s="27">
        <v>1018.45</v>
      </c>
      <c r="AL121" s="27">
        <v>84.701499999999996</v>
      </c>
      <c r="AM121" s="27">
        <v>32.514400000000002</v>
      </c>
      <c r="AN121" s="27">
        <v>38.225499999999997</v>
      </c>
      <c r="AO121" s="27">
        <v>0.65093199999999996</v>
      </c>
      <c r="AP121" s="27">
        <v>102.542</v>
      </c>
      <c r="AQ121" s="17">
        <v>1053.3499999999988</v>
      </c>
      <c r="AR121" s="17">
        <v>1155.0374999999999</v>
      </c>
      <c r="AS121" s="26">
        <v>816.02499999999986</v>
      </c>
      <c r="AT121" s="26">
        <v>19.501518691588782</v>
      </c>
      <c r="AU121" s="26">
        <v>2.4676836485535736</v>
      </c>
      <c r="AV121" s="17">
        <v>200</v>
      </c>
      <c r="AW121" s="17">
        <v>200</v>
      </c>
      <c r="AX121" s="17">
        <v>0.14000000000000001</v>
      </c>
      <c r="AY121" s="17">
        <v>1</v>
      </c>
      <c r="AZ121" s="17" t="s">
        <v>150</v>
      </c>
      <c r="BA121" s="28"/>
      <c r="BB121" s="26"/>
      <c r="BC121" s="31"/>
      <c r="BD121" s="29"/>
    </row>
    <row r="122" spans="1:56" x14ac:dyDescent="0.25">
      <c r="A122" s="14">
        <v>2005</v>
      </c>
      <c r="B122" s="40">
        <v>2008</v>
      </c>
      <c r="C122" s="16" t="s">
        <v>147</v>
      </c>
      <c r="D122" s="17" t="s">
        <v>148</v>
      </c>
      <c r="E122" s="18">
        <v>1</v>
      </c>
      <c r="F122" s="41" t="s">
        <v>126</v>
      </c>
      <c r="G122" s="42" t="s">
        <v>127</v>
      </c>
      <c r="H122" s="20">
        <v>9970</v>
      </c>
      <c r="I122" s="21">
        <v>5</v>
      </c>
      <c r="J122" s="22">
        <v>9970036</v>
      </c>
      <c r="K122" s="17" t="s">
        <v>54</v>
      </c>
      <c r="L122" s="43">
        <v>88.9</v>
      </c>
      <c r="M122" s="24">
        <v>0.88900000000000001</v>
      </c>
      <c r="N122" s="25">
        <v>52.631578947368418</v>
      </c>
      <c r="O122" s="26">
        <v>45.465306122448993</v>
      </c>
      <c r="P122" s="26">
        <f t="shared" si="16"/>
        <v>0.45465306122448995</v>
      </c>
      <c r="Q122" s="25">
        <v>54.534693877551007</v>
      </c>
      <c r="R122" s="25">
        <v>0.5453469387755101</v>
      </c>
      <c r="S122" s="25">
        <v>28.702470461868952</v>
      </c>
      <c r="T122" s="25">
        <v>9.5674901539563173</v>
      </c>
      <c r="U122" s="25">
        <v>12.801301825993553</v>
      </c>
      <c r="V122" s="25">
        <v>4.267100608664518</v>
      </c>
      <c r="W122" s="26">
        <v>19.285387144095168</v>
      </c>
      <c r="X122" s="26">
        <v>39.345604717478977</v>
      </c>
      <c r="Y122" s="26">
        <v>24.966764624717385</v>
      </c>
      <c r="Z122" s="26">
        <v>3.3049803680446956</v>
      </c>
      <c r="AA122" s="26">
        <v>0.46633333333333332</v>
      </c>
      <c r="AB122" s="26">
        <f t="shared" ref="AB122:AE124" si="32">W122/100*$T122</f>
        <v>1.8451275161636627</v>
      </c>
      <c r="AC122" s="26">
        <f t="shared" si="32"/>
        <v>3.7643868573593733</v>
      </c>
      <c r="AD122" s="26">
        <f t="shared" si="32"/>
        <v>2.3886927472312847</v>
      </c>
      <c r="AE122" s="26">
        <f t="shared" si="32"/>
        <v>0.31620367130286553</v>
      </c>
      <c r="AF122" s="17">
        <v>2.9</v>
      </c>
      <c r="AG122" s="17">
        <v>4.93</v>
      </c>
      <c r="AH122" s="17">
        <f t="shared" si="18"/>
        <v>1.1748975549395286E-5</v>
      </c>
      <c r="AI122" s="27">
        <v>2.2394507629999998</v>
      </c>
      <c r="AJ122" s="27">
        <v>71.141621900000004</v>
      </c>
      <c r="AK122" s="27">
        <v>839.53363469999999</v>
      </c>
      <c r="AL122" s="27">
        <v>63.277504100000002</v>
      </c>
      <c r="AM122" s="27">
        <v>38.023790740000003</v>
      </c>
      <c r="AN122" s="27">
        <v>28.795170389999999</v>
      </c>
      <c r="AO122" s="27">
        <v>0.95723499999999995</v>
      </c>
      <c r="AP122" s="27">
        <v>123.89891540000001</v>
      </c>
      <c r="AQ122" s="17">
        <v>1053.3499999999988</v>
      </c>
      <c r="AR122" s="17">
        <v>1155.0374999999999</v>
      </c>
      <c r="AS122" s="26">
        <v>816.02499999999986</v>
      </c>
      <c r="AT122" s="26">
        <v>19.501518691588782</v>
      </c>
      <c r="AU122" s="26">
        <v>2.4676836485535736</v>
      </c>
      <c r="AV122" s="17">
        <v>200</v>
      </c>
      <c r="AW122" s="17">
        <v>200</v>
      </c>
      <c r="AX122" s="17">
        <v>0.14000000000000001</v>
      </c>
      <c r="AY122" s="17">
        <v>1</v>
      </c>
      <c r="AZ122" s="17" t="s">
        <v>150</v>
      </c>
      <c r="BA122" s="28"/>
      <c r="BB122" s="26"/>
      <c r="BC122" s="31"/>
      <c r="BD122" s="29"/>
    </row>
    <row r="123" spans="1:56" x14ac:dyDescent="0.25">
      <c r="A123" s="14">
        <v>2005</v>
      </c>
      <c r="B123" s="40">
        <v>2008</v>
      </c>
      <c r="C123" s="16" t="s">
        <v>147</v>
      </c>
      <c r="D123" s="17" t="s">
        <v>148</v>
      </c>
      <c r="E123" s="18">
        <v>2</v>
      </c>
      <c r="F123" s="41" t="s">
        <v>126</v>
      </c>
      <c r="G123" s="42" t="s">
        <v>127</v>
      </c>
      <c r="H123" s="20">
        <v>9970</v>
      </c>
      <c r="I123" s="21">
        <v>5</v>
      </c>
      <c r="J123" s="22">
        <v>9970036</v>
      </c>
      <c r="K123" s="17" t="s">
        <v>54</v>
      </c>
      <c r="L123" s="43">
        <v>94.4</v>
      </c>
      <c r="M123" s="24">
        <v>0.94400000000000006</v>
      </c>
      <c r="N123" s="25">
        <v>49.441786283891545</v>
      </c>
      <c r="O123" s="26">
        <v>45.964578628313333</v>
      </c>
      <c r="P123" s="26">
        <f t="shared" si="16"/>
        <v>0.45964578628313335</v>
      </c>
      <c r="Q123" s="25">
        <v>54.035421371686667</v>
      </c>
      <c r="R123" s="25">
        <v>0.54035421371686665</v>
      </c>
      <c r="S123" s="25">
        <v>26.716077552189578</v>
      </c>
      <c r="T123" s="25">
        <v>8.905359184063192</v>
      </c>
      <c r="U123" s="25">
        <v>11.915370588276552</v>
      </c>
      <c r="V123" s="25">
        <v>3.9717901960921838</v>
      </c>
      <c r="W123" s="26">
        <v>18.931746187573196</v>
      </c>
      <c r="X123" s="26">
        <v>42.004349948218191</v>
      </c>
      <c r="Y123" s="26">
        <v>24.851400735868552</v>
      </c>
      <c r="Z123" s="26">
        <v>2.374592624445711</v>
      </c>
      <c r="AA123" s="26">
        <v>0.47166666666666668</v>
      </c>
      <c r="AB123" s="26">
        <f t="shared" si="32"/>
        <v>1.6859399978185827</v>
      </c>
      <c r="AC123" s="26">
        <f t="shared" si="32"/>
        <v>3.740638235819691</v>
      </c>
      <c r="AD123" s="26">
        <f t="shared" si="32"/>
        <v>2.2131064978000179</v>
      </c>
      <c r="AE123" s="26">
        <f t="shared" si="32"/>
        <v>0.21146600236516327</v>
      </c>
      <c r="AF123" s="17">
        <v>3.1</v>
      </c>
      <c r="AG123" s="17">
        <v>4.9800000000000004</v>
      </c>
      <c r="AH123" s="17">
        <f t="shared" si="18"/>
        <v>1.0471285480508972E-5</v>
      </c>
      <c r="AI123" s="27">
        <v>2.623011757</v>
      </c>
      <c r="AJ123" s="27">
        <v>80.563932539999996</v>
      </c>
      <c r="AK123" s="27">
        <v>830.26351739999996</v>
      </c>
      <c r="AL123" s="27">
        <v>60.436332120000003</v>
      </c>
      <c r="AM123" s="27">
        <v>37.05940897</v>
      </c>
      <c r="AN123" s="27">
        <v>27.862808560000001</v>
      </c>
      <c r="AO123" s="27">
        <v>0.78155044200000001</v>
      </c>
      <c r="AP123" s="27">
        <v>135.807772</v>
      </c>
      <c r="AQ123" s="17">
        <v>1053.3499999999988</v>
      </c>
      <c r="AR123" s="17">
        <v>1155.0374999999999</v>
      </c>
      <c r="AS123" s="26">
        <v>816.02499999999986</v>
      </c>
      <c r="AT123" s="26">
        <v>19.501518691588782</v>
      </c>
      <c r="AU123" s="26">
        <v>2.4676836485535736</v>
      </c>
      <c r="AV123" s="17">
        <v>200</v>
      </c>
      <c r="AW123" s="17">
        <v>200</v>
      </c>
      <c r="AX123" s="17">
        <v>0.14000000000000001</v>
      </c>
      <c r="AY123" s="17">
        <v>1</v>
      </c>
      <c r="AZ123" s="17" t="s">
        <v>150</v>
      </c>
      <c r="BA123" s="28"/>
      <c r="BB123" s="26"/>
      <c r="BC123" s="31"/>
      <c r="BD123" s="29"/>
    </row>
    <row r="124" spans="1:56" x14ac:dyDescent="0.25">
      <c r="A124" s="14">
        <v>2005</v>
      </c>
      <c r="B124" s="40">
        <v>2008</v>
      </c>
      <c r="C124" s="16" t="s">
        <v>147</v>
      </c>
      <c r="D124" s="17" t="s">
        <v>148</v>
      </c>
      <c r="E124" s="18">
        <v>3</v>
      </c>
      <c r="F124" s="41" t="s">
        <v>126</v>
      </c>
      <c r="G124" s="42" t="s">
        <v>127</v>
      </c>
      <c r="H124" s="20">
        <v>9970</v>
      </c>
      <c r="I124" s="21">
        <v>5</v>
      </c>
      <c r="J124" s="22">
        <v>9970036</v>
      </c>
      <c r="K124" s="17" t="s">
        <v>54</v>
      </c>
      <c r="L124" s="43">
        <v>83.3</v>
      </c>
      <c r="M124" s="24">
        <v>0.83299999999999996</v>
      </c>
      <c r="N124" s="25">
        <v>62.200956937799042</v>
      </c>
      <c r="O124" s="26">
        <v>44.922466576825727</v>
      </c>
      <c r="P124" s="26">
        <f t="shared" si="16"/>
        <v>0.44922466576825726</v>
      </c>
      <c r="Q124" s="25">
        <v>55.077533423174273</v>
      </c>
      <c r="R124" s="25">
        <v>0.55077533423174274</v>
      </c>
      <c r="S124" s="25">
        <v>34.258752846950507</v>
      </c>
      <c r="T124" s="25">
        <v>11.419584282316835</v>
      </c>
      <c r="U124" s="25">
        <v>15.279403769739927</v>
      </c>
      <c r="V124" s="25">
        <v>5.0931345899133085</v>
      </c>
      <c r="W124" s="26">
        <v>20.155028018198095</v>
      </c>
      <c r="X124" s="26">
        <v>45.537867996431132</v>
      </c>
      <c r="Y124" s="26">
        <v>22.637701504176675</v>
      </c>
      <c r="Z124" s="26">
        <v>1.3051287174329644</v>
      </c>
      <c r="AA124" s="26">
        <v>0.47300000000000003</v>
      </c>
      <c r="AB124" s="26">
        <f t="shared" si="32"/>
        <v>2.3016204116627041</v>
      </c>
      <c r="AC124" s="26">
        <f t="shared" si="32"/>
        <v>5.2002352162226373</v>
      </c>
      <c r="AD124" s="26">
        <f t="shared" si="32"/>
        <v>2.5851314028487611</v>
      </c>
      <c r="AE124" s="26">
        <f t="shared" si="32"/>
        <v>0.14904027387997812</v>
      </c>
      <c r="AF124" s="17">
        <v>3.4</v>
      </c>
      <c r="AG124" s="17">
        <v>5.05</v>
      </c>
      <c r="AH124" s="17">
        <f t="shared" si="18"/>
        <v>8.9125093813374425E-6</v>
      </c>
      <c r="AI124" s="27">
        <v>2.0625307500000001</v>
      </c>
      <c r="AJ124" s="27">
        <v>82.078146750000002</v>
      </c>
      <c r="AK124" s="27">
        <v>988.95705169999997</v>
      </c>
      <c r="AL124" s="27">
        <v>77.953085250000001</v>
      </c>
      <c r="AM124" s="27">
        <v>30.848056060000001</v>
      </c>
      <c r="AN124" s="27">
        <v>33.672136620000003</v>
      </c>
      <c r="AO124" s="27">
        <v>0.57856631800000002</v>
      </c>
      <c r="AP124" s="27">
        <v>114.8670971</v>
      </c>
      <c r="AQ124" s="17">
        <v>1053.3499999999988</v>
      </c>
      <c r="AR124" s="17">
        <v>1155.0374999999999</v>
      </c>
      <c r="AS124" s="26">
        <v>816.02499999999986</v>
      </c>
      <c r="AT124" s="26">
        <v>19.501518691588782</v>
      </c>
      <c r="AU124" s="26">
        <v>2.4676836485535736</v>
      </c>
      <c r="AV124" s="17">
        <v>200</v>
      </c>
      <c r="AW124" s="17">
        <v>200</v>
      </c>
      <c r="AX124" s="17">
        <v>0.14000000000000001</v>
      </c>
      <c r="AY124" s="17">
        <v>1</v>
      </c>
      <c r="AZ124" s="17" t="s">
        <v>150</v>
      </c>
      <c r="BA124" s="28"/>
      <c r="BB124" s="26"/>
      <c r="BC124" s="31"/>
      <c r="BD124" s="29"/>
    </row>
    <row r="125" spans="1:56" x14ac:dyDescent="0.25">
      <c r="A125" s="14">
        <v>2005</v>
      </c>
      <c r="B125" s="40">
        <v>2008</v>
      </c>
      <c r="C125" s="16" t="s">
        <v>147</v>
      </c>
      <c r="D125" s="17" t="s">
        <v>148</v>
      </c>
      <c r="E125" s="18">
        <v>4</v>
      </c>
      <c r="F125" s="41" t="s">
        <v>126</v>
      </c>
      <c r="G125" s="42" t="s">
        <v>127</v>
      </c>
      <c r="H125" s="20">
        <v>9970</v>
      </c>
      <c r="I125" s="21">
        <v>5</v>
      </c>
      <c r="J125" s="41">
        <v>9970036</v>
      </c>
      <c r="K125" s="17" t="s">
        <v>54</v>
      </c>
      <c r="L125" s="43">
        <v>94.4</v>
      </c>
      <c r="M125" s="24">
        <v>0.94400000000000006</v>
      </c>
      <c r="N125" s="25">
        <v>59.808612440191389</v>
      </c>
      <c r="O125" s="26">
        <v>44.814404989437683</v>
      </c>
      <c r="P125" s="26">
        <f t="shared" si="16"/>
        <v>0.44814404989437684</v>
      </c>
      <c r="Q125" s="25">
        <v>55.185595010562317</v>
      </c>
      <c r="R125" s="25">
        <v>0.55185595010562316</v>
      </c>
      <c r="S125" s="25">
        <v>33.005738642680811</v>
      </c>
      <c r="T125" s="25">
        <v>11.001912880893604</v>
      </c>
      <c r="U125" s="25">
        <v>14.720559434635643</v>
      </c>
      <c r="V125" s="25">
        <v>4.9068531448785473</v>
      </c>
      <c r="W125" s="26" t="s">
        <v>45</v>
      </c>
      <c r="X125" s="26" t="s">
        <v>45</v>
      </c>
      <c r="Y125" s="26" t="s">
        <v>45</v>
      </c>
      <c r="Z125" s="26" t="s">
        <v>45</v>
      </c>
      <c r="AA125" s="26" t="s">
        <v>45</v>
      </c>
      <c r="AB125" s="26" t="s">
        <v>45</v>
      </c>
      <c r="AC125" s="26" t="s">
        <v>45</v>
      </c>
      <c r="AD125" s="26" t="s">
        <v>45</v>
      </c>
      <c r="AE125" s="26" t="s">
        <v>45</v>
      </c>
      <c r="AF125" s="17">
        <v>3.5</v>
      </c>
      <c r="AG125" s="17">
        <v>5.01</v>
      </c>
      <c r="AH125" s="17">
        <f t="shared" si="18"/>
        <v>9.7723722095581059E-6</v>
      </c>
      <c r="AI125" s="27">
        <v>2.5180073200000002</v>
      </c>
      <c r="AJ125" s="27">
        <v>74.950900000000004</v>
      </c>
      <c r="AK125" s="27">
        <v>1018.45</v>
      </c>
      <c r="AL125" s="27">
        <v>84.701499999999996</v>
      </c>
      <c r="AM125" s="27">
        <v>32.514400000000002</v>
      </c>
      <c r="AN125" s="27">
        <v>38.225499999999997</v>
      </c>
      <c r="AO125" s="27">
        <v>0.65093199999999996</v>
      </c>
      <c r="AP125" s="27">
        <v>102.542</v>
      </c>
      <c r="AQ125" s="17">
        <v>1053.3499999999988</v>
      </c>
      <c r="AR125" s="17">
        <v>1155.0374999999999</v>
      </c>
      <c r="AS125" s="26">
        <v>816.02499999999986</v>
      </c>
      <c r="AT125" s="26">
        <v>19.501518691588782</v>
      </c>
      <c r="AU125" s="26">
        <v>2.4676836485535736</v>
      </c>
      <c r="AV125" s="17">
        <v>200</v>
      </c>
      <c r="AW125" s="17">
        <v>200</v>
      </c>
      <c r="AX125" s="17">
        <v>0.14000000000000001</v>
      </c>
      <c r="AY125" s="17">
        <v>1</v>
      </c>
      <c r="AZ125" s="17" t="s">
        <v>150</v>
      </c>
      <c r="BA125" s="28"/>
      <c r="BB125" s="26"/>
      <c r="BC125" s="31"/>
      <c r="BD125" s="29"/>
    </row>
    <row r="126" spans="1:56" x14ac:dyDescent="0.25">
      <c r="A126" s="14">
        <v>2005</v>
      </c>
      <c r="B126" s="40">
        <v>2008</v>
      </c>
      <c r="C126" s="16" t="s">
        <v>147</v>
      </c>
      <c r="D126" s="17" t="s">
        <v>148</v>
      </c>
      <c r="E126" s="18">
        <v>1</v>
      </c>
      <c r="F126" s="41" t="s">
        <v>128</v>
      </c>
      <c r="G126" s="20" t="s">
        <v>129</v>
      </c>
      <c r="H126" s="20">
        <v>9980</v>
      </c>
      <c r="I126" s="21">
        <v>9</v>
      </c>
      <c r="J126" s="22">
        <v>9980005</v>
      </c>
      <c r="K126" s="17" t="s">
        <v>40</v>
      </c>
      <c r="L126" s="43">
        <v>94.4</v>
      </c>
      <c r="M126" s="24">
        <v>0.94400000000000006</v>
      </c>
      <c r="N126" s="25">
        <v>54.226475279106857</v>
      </c>
      <c r="O126" s="26">
        <v>46.717315884238729</v>
      </c>
      <c r="P126" s="26">
        <f t="shared" si="16"/>
        <v>0.4671731588423873</v>
      </c>
      <c r="Q126" s="25">
        <v>53.282684115761271</v>
      </c>
      <c r="R126" s="25">
        <v>0.5328268411576127</v>
      </c>
      <c r="S126" s="25">
        <v>28.893321530077881</v>
      </c>
      <c r="T126" s="25">
        <v>9.6311071766926268</v>
      </c>
      <c r="U126" s="25">
        <v>12.886421402414735</v>
      </c>
      <c r="V126" s="25">
        <v>4.2954738008049116</v>
      </c>
      <c r="W126" s="26">
        <v>19.11211503563247</v>
      </c>
      <c r="X126" s="26">
        <v>43.06882520242705</v>
      </c>
      <c r="Y126" s="26">
        <v>24.214307983258777</v>
      </c>
      <c r="Z126" s="26">
        <v>1.838063494304393</v>
      </c>
      <c r="AA126" s="26">
        <v>0.47599999999999998</v>
      </c>
      <c r="AB126" s="26">
        <f t="shared" ref="AB126:AE128" si="33">W126/100*$T126</f>
        <v>1.8407082828145496</v>
      </c>
      <c r="AC126" s="26">
        <f t="shared" si="33"/>
        <v>4.1480047149881543</v>
      </c>
      <c r="AD126" s="26">
        <f t="shared" si="33"/>
        <v>2.3321059539620919</v>
      </c>
      <c r="AE126" s="26">
        <f t="shared" si="33"/>
        <v>0.17702586511211768</v>
      </c>
      <c r="AF126" s="17">
        <v>2.9</v>
      </c>
      <c r="AG126" s="17">
        <v>4.93</v>
      </c>
      <c r="AH126" s="17">
        <f t="shared" si="18"/>
        <v>1.1748975549395286E-5</v>
      </c>
      <c r="AI126" s="27">
        <v>2.2394507629999998</v>
      </c>
      <c r="AJ126" s="27">
        <v>71.141621900000004</v>
      </c>
      <c r="AK126" s="27">
        <v>839.53363469999999</v>
      </c>
      <c r="AL126" s="27">
        <v>63.277504100000002</v>
      </c>
      <c r="AM126" s="27">
        <v>38.023790740000003</v>
      </c>
      <c r="AN126" s="27">
        <v>28.795170389999999</v>
      </c>
      <c r="AO126" s="27">
        <v>0.95723499999999995</v>
      </c>
      <c r="AP126" s="27">
        <v>123.89891540000001</v>
      </c>
      <c r="AQ126" s="17">
        <v>1053.3499999999988</v>
      </c>
      <c r="AR126" s="17">
        <v>1155.0374999999999</v>
      </c>
      <c r="AS126" s="26">
        <v>816.02499999999986</v>
      </c>
      <c r="AT126" s="26">
        <v>19.501518691588782</v>
      </c>
      <c r="AU126" s="26">
        <v>2.4676836485535736</v>
      </c>
      <c r="AV126" s="17">
        <v>200</v>
      </c>
      <c r="AW126" s="17">
        <v>200</v>
      </c>
      <c r="AX126" s="17">
        <v>0.14000000000000001</v>
      </c>
      <c r="AY126" s="17">
        <v>1</v>
      </c>
      <c r="AZ126" s="17" t="s">
        <v>150</v>
      </c>
      <c r="BA126" s="28"/>
      <c r="BB126" s="26"/>
      <c r="BC126" s="31"/>
      <c r="BD126" s="29"/>
    </row>
    <row r="127" spans="1:56" x14ac:dyDescent="0.25">
      <c r="A127" s="14">
        <v>2005</v>
      </c>
      <c r="B127" s="40">
        <v>2008</v>
      </c>
      <c r="C127" s="16" t="s">
        <v>147</v>
      </c>
      <c r="D127" s="17" t="s">
        <v>148</v>
      </c>
      <c r="E127" s="18">
        <v>2</v>
      </c>
      <c r="F127" s="41" t="s">
        <v>128</v>
      </c>
      <c r="G127" s="20" t="s">
        <v>129</v>
      </c>
      <c r="H127" s="20">
        <v>9980</v>
      </c>
      <c r="I127" s="21">
        <v>9</v>
      </c>
      <c r="J127" s="22">
        <v>9980005</v>
      </c>
      <c r="K127" s="17" t="s">
        <v>40</v>
      </c>
      <c r="L127" s="43">
        <v>100</v>
      </c>
      <c r="M127" s="24">
        <v>1</v>
      </c>
      <c r="N127" s="25">
        <v>66.188197767145141</v>
      </c>
      <c r="O127" s="26">
        <v>46.432118030926375</v>
      </c>
      <c r="P127" s="26">
        <f t="shared" si="16"/>
        <v>0.46432118030926373</v>
      </c>
      <c r="Q127" s="25">
        <v>53.567881969073625</v>
      </c>
      <c r="R127" s="25">
        <v>0.53567881969073627</v>
      </c>
      <c r="S127" s="25">
        <v>35.455615657361335</v>
      </c>
      <c r="T127" s="25">
        <v>11.818538552453779</v>
      </c>
      <c r="U127" s="25">
        <v>15.813204583183156</v>
      </c>
      <c r="V127" s="25">
        <v>5.2710681943943856</v>
      </c>
      <c r="W127" s="26">
        <v>18.979096888772403</v>
      </c>
      <c r="X127" s="26">
        <v>42.835791454337908</v>
      </c>
      <c r="Y127" s="26">
        <v>25.247697956361648</v>
      </c>
      <c r="Z127" s="26">
        <v>1.7490235831172924</v>
      </c>
      <c r="AA127" s="26">
        <v>0.45300000000000001</v>
      </c>
      <c r="AB127" s="26">
        <f t="shared" si="33"/>
        <v>2.2430518827071224</v>
      </c>
      <c r="AC127" s="26">
        <f t="shared" si="33"/>
        <v>5.0625645272796271</v>
      </c>
      <c r="AD127" s="26">
        <f t="shared" si="33"/>
        <v>2.9839089165796864</v>
      </c>
      <c r="AE127" s="26">
        <f t="shared" si="33"/>
        <v>0.20670902646222569</v>
      </c>
      <c r="AF127" s="17">
        <v>3.1</v>
      </c>
      <c r="AG127" s="17">
        <v>4.9800000000000004</v>
      </c>
      <c r="AH127" s="17">
        <f t="shared" si="18"/>
        <v>1.0471285480508972E-5</v>
      </c>
      <c r="AI127" s="27">
        <v>2.623011757</v>
      </c>
      <c r="AJ127" s="27">
        <v>80.563932539999996</v>
      </c>
      <c r="AK127" s="27">
        <v>830.26351739999996</v>
      </c>
      <c r="AL127" s="27">
        <v>60.436332120000003</v>
      </c>
      <c r="AM127" s="27">
        <v>37.05940897</v>
      </c>
      <c r="AN127" s="27">
        <v>27.862808560000001</v>
      </c>
      <c r="AO127" s="27">
        <v>0.78155044200000001</v>
      </c>
      <c r="AP127" s="27">
        <v>135.807772</v>
      </c>
      <c r="AQ127" s="17">
        <v>1053.3499999999988</v>
      </c>
      <c r="AR127" s="17">
        <v>1155.0374999999999</v>
      </c>
      <c r="AS127" s="26">
        <v>816.02499999999986</v>
      </c>
      <c r="AT127" s="26">
        <v>19.501518691588782</v>
      </c>
      <c r="AU127" s="26">
        <v>2.4676836485535736</v>
      </c>
      <c r="AV127" s="17">
        <v>200</v>
      </c>
      <c r="AW127" s="17">
        <v>200</v>
      </c>
      <c r="AX127" s="17">
        <v>0.14000000000000001</v>
      </c>
      <c r="AY127" s="17">
        <v>1</v>
      </c>
      <c r="AZ127" s="17" t="s">
        <v>150</v>
      </c>
      <c r="BA127" s="28"/>
      <c r="BB127" s="26"/>
      <c r="BC127" s="31"/>
      <c r="BD127" s="29"/>
    </row>
    <row r="128" spans="1:56" x14ac:dyDescent="0.25">
      <c r="A128" s="14">
        <v>2005</v>
      </c>
      <c r="B128" s="40">
        <v>2008</v>
      </c>
      <c r="C128" s="16" t="s">
        <v>147</v>
      </c>
      <c r="D128" s="17" t="s">
        <v>148</v>
      </c>
      <c r="E128" s="18">
        <v>3</v>
      </c>
      <c r="F128" s="41" t="s">
        <v>128</v>
      </c>
      <c r="G128" s="20" t="s">
        <v>129</v>
      </c>
      <c r="H128" s="20">
        <v>9980</v>
      </c>
      <c r="I128" s="21">
        <v>9</v>
      </c>
      <c r="J128" s="22">
        <v>9980005</v>
      </c>
      <c r="K128" s="17" t="s">
        <v>40</v>
      </c>
      <c r="L128" s="43">
        <v>100</v>
      </c>
      <c r="M128" s="24">
        <v>1</v>
      </c>
      <c r="N128" s="25">
        <v>52.631578947368418</v>
      </c>
      <c r="O128" s="26">
        <v>47.073457885175785</v>
      </c>
      <c r="P128" s="26">
        <f t="shared" si="16"/>
        <v>0.47073457885175785</v>
      </c>
      <c r="Q128" s="25">
        <v>52.926542114824215</v>
      </c>
      <c r="R128" s="25">
        <v>0.52926542114824215</v>
      </c>
      <c r="S128" s="25">
        <v>27.856074797275902</v>
      </c>
      <c r="T128" s="25">
        <v>9.2853582657586333</v>
      </c>
      <c r="U128" s="25">
        <v>12.423809359585052</v>
      </c>
      <c r="V128" s="25">
        <v>4.1412697865283503</v>
      </c>
      <c r="W128" s="26">
        <v>20.019178785193731</v>
      </c>
      <c r="X128" s="26">
        <v>45.028601506860255</v>
      </c>
      <c r="Y128" s="26">
        <v>24.038118804589587</v>
      </c>
      <c r="Z128" s="26">
        <v>0.80674776951659055</v>
      </c>
      <c r="AA128" s="26">
        <v>0.45766666666666667</v>
      </c>
      <c r="AB128" s="26">
        <f t="shared" si="33"/>
        <v>1.8588524720679849</v>
      </c>
      <c r="AC128" s="26">
        <f t="shared" si="33"/>
        <v>4.1810669719727649</v>
      </c>
      <c r="AD128" s="26">
        <f t="shared" si="33"/>
        <v>2.2320254513548394</v>
      </c>
      <c r="AE128" s="26">
        <f t="shared" si="33"/>
        <v>7.4909420700632154E-2</v>
      </c>
      <c r="AF128" s="17">
        <v>3.4</v>
      </c>
      <c r="AG128" s="17">
        <v>5.05</v>
      </c>
      <c r="AH128" s="17">
        <f t="shared" si="18"/>
        <v>8.9125093813374425E-6</v>
      </c>
      <c r="AI128" s="27">
        <v>2.0625307500000001</v>
      </c>
      <c r="AJ128" s="27">
        <v>82.078146750000002</v>
      </c>
      <c r="AK128" s="27">
        <v>988.95705169999997</v>
      </c>
      <c r="AL128" s="27">
        <v>77.953085250000001</v>
      </c>
      <c r="AM128" s="27">
        <v>30.848056060000001</v>
      </c>
      <c r="AN128" s="27">
        <v>33.672136620000003</v>
      </c>
      <c r="AO128" s="27">
        <v>0.57856631800000002</v>
      </c>
      <c r="AP128" s="27">
        <v>114.8670971</v>
      </c>
      <c r="AQ128" s="17">
        <v>1053.3499999999988</v>
      </c>
      <c r="AR128" s="17">
        <v>1155.0374999999999</v>
      </c>
      <c r="AS128" s="26">
        <v>816.02499999999986</v>
      </c>
      <c r="AT128" s="26">
        <v>19.501518691588782</v>
      </c>
      <c r="AU128" s="26">
        <v>2.4676836485535736</v>
      </c>
      <c r="AV128" s="17">
        <v>200</v>
      </c>
      <c r="AW128" s="17">
        <v>200</v>
      </c>
      <c r="AX128" s="17">
        <v>0.14000000000000001</v>
      </c>
      <c r="AY128" s="17">
        <v>1</v>
      </c>
      <c r="AZ128" s="17" t="s">
        <v>150</v>
      </c>
      <c r="BA128" s="28"/>
      <c r="BB128" s="26"/>
      <c r="BC128" s="31"/>
      <c r="BD128" s="29"/>
    </row>
    <row r="129" spans="1:56" x14ac:dyDescent="0.25">
      <c r="A129" s="14">
        <v>2005</v>
      </c>
      <c r="B129" s="40">
        <v>2008</v>
      </c>
      <c r="C129" s="16" t="s">
        <v>147</v>
      </c>
      <c r="D129" s="17" t="s">
        <v>148</v>
      </c>
      <c r="E129" s="18">
        <v>4</v>
      </c>
      <c r="F129" s="41" t="s">
        <v>128</v>
      </c>
      <c r="G129" s="20" t="s">
        <v>129</v>
      </c>
      <c r="H129" s="20">
        <v>9980</v>
      </c>
      <c r="I129" s="21">
        <v>9</v>
      </c>
      <c r="J129" s="41">
        <v>9980005</v>
      </c>
      <c r="K129" s="17" t="s">
        <v>40</v>
      </c>
      <c r="L129" s="43">
        <v>94.4</v>
      </c>
      <c r="M129" s="24">
        <v>0.94400000000000006</v>
      </c>
      <c r="N129" s="25">
        <v>55.023923444976077</v>
      </c>
      <c r="O129" s="26">
        <v>50.873740269534537</v>
      </c>
      <c r="P129" s="26">
        <f t="shared" si="16"/>
        <v>0.5087374026953454</v>
      </c>
      <c r="Q129" s="25">
        <v>49.126259730465463</v>
      </c>
      <c r="R129" s="25">
        <v>0.49126259730465466</v>
      </c>
      <c r="S129" s="25">
        <v>27.03119554547143</v>
      </c>
      <c r="T129" s="25">
        <v>9.010398515157144</v>
      </c>
      <c r="U129" s="25">
        <v>12.055913213280258</v>
      </c>
      <c r="V129" s="25">
        <v>4.0186377377600859</v>
      </c>
      <c r="W129" s="26" t="s">
        <v>45</v>
      </c>
      <c r="X129" s="26" t="s">
        <v>45</v>
      </c>
      <c r="Y129" s="26" t="s">
        <v>45</v>
      </c>
      <c r="Z129" s="26" t="s">
        <v>45</v>
      </c>
      <c r="AA129" s="26" t="s">
        <v>45</v>
      </c>
      <c r="AB129" s="26" t="s">
        <v>45</v>
      </c>
      <c r="AC129" s="26" t="s">
        <v>45</v>
      </c>
      <c r="AD129" s="26" t="s">
        <v>45</v>
      </c>
      <c r="AE129" s="26" t="s">
        <v>45</v>
      </c>
      <c r="AF129" s="17">
        <v>3.5</v>
      </c>
      <c r="AG129" s="17">
        <v>5.01</v>
      </c>
      <c r="AH129" s="17">
        <f t="shared" si="18"/>
        <v>9.7723722095581059E-6</v>
      </c>
      <c r="AI129" s="27">
        <v>2.5180073200000002</v>
      </c>
      <c r="AJ129" s="27">
        <v>74.950900000000004</v>
      </c>
      <c r="AK129" s="27">
        <v>1018.45</v>
      </c>
      <c r="AL129" s="27">
        <v>84.701499999999996</v>
      </c>
      <c r="AM129" s="27">
        <v>32.514400000000002</v>
      </c>
      <c r="AN129" s="27">
        <v>38.225499999999997</v>
      </c>
      <c r="AO129" s="27">
        <v>0.65093199999999996</v>
      </c>
      <c r="AP129" s="27">
        <v>102.542</v>
      </c>
      <c r="AQ129" s="17">
        <v>1053.3499999999988</v>
      </c>
      <c r="AR129" s="17">
        <v>1155.0374999999999</v>
      </c>
      <c r="AS129" s="26">
        <v>816.02499999999986</v>
      </c>
      <c r="AT129" s="26">
        <v>19.501518691588782</v>
      </c>
      <c r="AU129" s="26">
        <v>2.4676836485535736</v>
      </c>
      <c r="AV129" s="17">
        <v>200</v>
      </c>
      <c r="AW129" s="17">
        <v>200</v>
      </c>
      <c r="AX129" s="17">
        <v>0.14000000000000001</v>
      </c>
      <c r="AY129" s="17">
        <v>1</v>
      </c>
      <c r="AZ129" s="17" t="s">
        <v>150</v>
      </c>
      <c r="BA129" s="28"/>
      <c r="BB129" s="26"/>
      <c r="BC129" s="31"/>
      <c r="BD129" s="29"/>
    </row>
    <row r="130" spans="1:56" x14ac:dyDescent="0.25">
      <c r="A130" s="14">
        <v>2005</v>
      </c>
      <c r="B130" s="40">
        <v>2008</v>
      </c>
      <c r="C130" s="16" t="s">
        <v>147</v>
      </c>
      <c r="D130" s="17" t="s">
        <v>148</v>
      </c>
      <c r="E130" s="18">
        <v>1</v>
      </c>
      <c r="F130" s="41" t="s">
        <v>138</v>
      </c>
      <c r="G130" s="42" t="s">
        <v>138</v>
      </c>
      <c r="H130" s="20" t="s">
        <v>138</v>
      </c>
      <c r="I130" s="21">
        <v>4</v>
      </c>
      <c r="J130" s="22" t="s">
        <v>138</v>
      </c>
      <c r="K130" s="17" t="s">
        <v>42</v>
      </c>
      <c r="L130" s="43">
        <v>100</v>
      </c>
      <c r="M130" s="24">
        <v>1</v>
      </c>
      <c r="N130" s="25">
        <v>37.480063795853269</v>
      </c>
      <c r="O130" s="26">
        <v>47.356828193832598</v>
      </c>
      <c r="P130" s="26">
        <f t="shared" ref="P130:P189" si="34">O130/100</f>
        <v>0.47356828193832601</v>
      </c>
      <c r="Q130" s="25">
        <v>52.643171806167402</v>
      </c>
      <c r="R130" s="25">
        <v>0.52643171806167399</v>
      </c>
      <c r="S130" s="25">
        <v>19.730694377112183</v>
      </c>
      <c r="T130" s="25">
        <v>6.5768981257040613</v>
      </c>
      <c r="U130" s="25">
        <v>8.7998896921920338</v>
      </c>
      <c r="V130" s="25">
        <v>2.9332965640640114</v>
      </c>
      <c r="W130" s="26">
        <v>18.9666502051858</v>
      </c>
      <c r="X130" s="26">
        <v>46.991963009741426</v>
      </c>
      <c r="Y130" s="26">
        <v>23.225097785566632</v>
      </c>
      <c r="Z130" s="26">
        <v>1.4598653072105634</v>
      </c>
      <c r="AA130" s="26">
        <v>0.40300000000000002</v>
      </c>
      <c r="AB130" s="26">
        <f t="shared" ref="AB130:AE132" si="35">W130/100*$T130</f>
        <v>1.2474172618537105</v>
      </c>
      <c r="AC130" s="26">
        <f t="shared" si="35"/>
        <v>3.0906135344192296</v>
      </c>
      <c r="AD130" s="26">
        <f t="shared" si="35"/>
        <v>1.5274910209518673</v>
      </c>
      <c r="AE130" s="26">
        <f t="shared" si="35"/>
        <v>9.6013854027735379E-2</v>
      </c>
      <c r="AF130" s="17">
        <v>2.9</v>
      </c>
      <c r="AG130" s="17">
        <v>4.93</v>
      </c>
      <c r="AH130" s="17">
        <f t="shared" si="18"/>
        <v>1.1748975549395286E-5</v>
      </c>
      <c r="AI130" s="27">
        <v>2.2394507629999998</v>
      </c>
      <c r="AJ130" s="27">
        <v>71.141621900000004</v>
      </c>
      <c r="AK130" s="27">
        <v>839.53363469999999</v>
      </c>
      <c r="AL130" s="27">
        <v>63.277504100000002</v>
      </c>
      <c r="AM130" s="27">
        <v>38.023790740000003</v>
      </c>
      <c r="AN130" s="27">
        <v>28.795170389999999</v>
      </c>
      <c r="AO130" s="27">
        <v>0.95723499999999995</v>
      </c>
      <c r="AP130" s="27">
        <v>123.89891540000001</v>
      </c>
      <c r="AQ130" s="17">
        <v>1053.3499999999988</v>
      </c>
      <c r="AR130" s="17">
        <v>1155.0374999999999</v>
      </c>
      <c r="AS130" s="26">
        <v>816.02499999999986</v>
      </c>
      <c r="AT130" s="26">
        <v>19.501518691588782</v>
      </c>
      <c r="AU130" s="26">
        <v>2.4676836485535736</v>
      </c>
      <c r="AV130" s="17">
        <v>200</v>
      </c>
      <c r="AW130" s="17">
        <v>200</v>
      </c>
      <c r="AX130" s="17">
        <v>0.14000000000000001</v>
      </c>
      <c r="AY130" s="17">
        <v>1</v>
      </c>
      <c r="AZ130" s="17" t="s">
        <v>150</v>
      </c>
      <c r="BA130" s="28"/>
      <c r="BB130" s="26"/>
      <c r="BC130" s="31"/>
      <c r="BD130" s="29"/>
    </row>
    <row r="131" spans="1:56" x14ac:dyDescent="0.25">
      <c r="A131" s="14">
        <v>2005</v>
      </c>
      <c r="B131" s="40">
        <v>2008</v>
      </c>
      <c r="C131" s="16" t="s">
        <v>147</v>
      </c>
      <c r="D131" s="17" t="s">
        <v>148</v>
      </c>
      <c r="E131" s="18">
        <v>2</v>
      </c>
      <c r="F131" s="41" t="s">
        <v>138</v>
      </c>
      <c r="G131" s="42" t="s">
        <v>138</v>
      </c>
      <c r="H131" s="20" t="s">
        <v>138</v>
      </c>
      <c r="I131" s="21">
        <v>4</v>
      </c>
      <c r="J131" s="22" t="s">
        <v>138</v>
      </c>
      <c r="K131" s="17" t="s">
        <v>42</v>
      </c>
      <c r="L131" s="43">
        <v>100</v>
      </c>
      <c r="M131" s="24">
        <v>1</v>
      </c>
      <c r="N131" s="25">
        <v>37.480063795853269</v>
      </c>
      <c r="O131" s="26">
        <v>48.106578176849489</v>
      </c>
      <c r="P131" s="26">
        <f t="shared" si="34"/>
        <v>0.4810657817684949</v>
      </c>
      <c r="Q131" s="25">
        <v>51.893421823150511</v>
      </c>
      <c r="R131" s="25">
        <v>0.5189342182315051</v>
      </c>
      <c r="S131" s="25">
        <v>19.449687605168055</v>
      </c>
      <c r="T131" s="25">
        <v>6.4832292017226854</v>
      </c>
      <c r="U131" s="25">
        <v>8.6745606719049526</v>
      </c>
      <c r="V131" s="25">
        <v>2.8915202239683175</v>
      </c>
      <c r="W131" s="26">
        <v>17.674225849370657</v>
      </c>
      <c r="X131" s="26">
        <v>47.367795354964088</v>
      </c>
      <c r="Y131" s="26">
        <v>24.532416244357833</v>
      </c>
      <c r="Z131" s="26">
        <v>1.2946648743539839</v>
      </c>
      <c r="AA131" s="26">
        <v>0.4506666666666666</v>
      </c>
      <c r="AB131" s="26">
        <f t="shared" si="35"/>
        <v>1.1458605714448178</v>
      </c>
      <c r="AC131" s="26">
        <f t="shared" si="35"/>
        <v>3.0709627406652733</v>
      </c>
      <c r="AD131" s="26">
        <f t="shared" si="35"/>
        <v>1.5904927738423666</v>
      </c>
      <c r="AE131" s="26">
        <f t="shared" si="35"/>
        <v>8.3936091198563795E-2</v>
      </c>
      <c r="AF131" s="17">
        <v>3.1</v>
      </c>
      <c r="AG131" s="17">
        <v>4.9800000000000004</v>
      </c>
      <c r="AH131" s="17">
        <f t="shared" ref="AH131:AH190" si="36">10^(-AG131)</f>
        <v>1.0471285480508972E-5</v>
      </c>
      <c r="AI131" s="27">
        <v>2.623011757</v>
      </c>
      <c r="AJ131" s="27">
        <v>80.563932539999996</v>
      </c>
      <c r="AK131" s="27">
        <v>830.26351739999996</v>
      </c>
      <c r="AL131" s="27">
        <v>60.436332120000003</v>
      </c>
      <c r="AM131" s="27">
        <v>37.05940897</v>
      </c>
      <c r="AN131" s="27">
        <v>27.862808560000001</v>
      </c>
      <c r="AO131" s="27">
        <v>0.78155044200000001</v>
      </c>
      <c r="AP131" s="27">
        <v>135.807772</v>
      </c>
      <c r="AQ131" s="17">
        <v>1053.3499999999988</v>
      </c>
      <c r="AR131" s="17">
        <v>1155.0374999999999</v>
      </c>
      <c r="AS131" s="26">
        <v>816.02499999999986</v>
      </c>
      <c r="AT131" s="26">
        <v>19.501518691588782</v>
      </c>
      <c r="AU131" s="26">
        <v>2.4676836485535736</v>
      </c>
      <c r="AV131" s="17">
        <v>200</v>
      </c>
      <c r="AW131" s="17">
        <v>200</v>
      </c>
      <c r="AX131" s="17">
        <v>0.14000000000000001</v>
      </c>
      <c r="AY131" s="17">
        <v>1</v>
      </c>
      <c r="AZ131" s="17" t="s">
        <v>150</v>
      </c>
      <c r="BA131" s="28"/>
      <c r="BB131" s="26"/>
      <c r="BC131" s="31"/>
      <c r="BD131" s="29"/>
    </row>
    <row r="132" spans="1:56" x14ac:dyDescent="0.25">
      <c r="A132" s="14">
        <v>2005</v>
      </c>
      <c r="B132" s="40">
        <v>2008</v>
      </c>
      <c r="C132" s="16" t="s">
        <v>147</v>
      </c>
      <c r="D132" s="17" t="s">
        <v>148</v>
      </c>
      <c r="E132" s="18">
        <v>3</v>
      </c>
      <c r="F132" s="41" t="s">
        <v>138</v>
      </c>
      <c r="G132" s="42" t="s">
        <v>138</v>
      </c>
      <c r="H132" s="20" t="s">
        <v>138</v>
      </c>
      <c r="I132" s="21">
        <v>4</v>
      </c>
      <c r="J132" s="22" t="s">
        <v>138</v>
      </c>
      <c r="K132" s="17" t="s">
        <v>42</v>
      </c>
      <c r="L132" s="43">
        <v>100</v>
      </c>
      <c r="M132" s="24">
        <v>1</v>
      </c>
      <c r="N132" s="25">
        <v>32.695374800637957</v>
      </c>
      <c r="O132" s="26">
        <v>48.664458942275267</v>
      </c>
      <c r="P132" s="26">
        <f t="shared" si="34"/>
        <v>0.48664458942275268</v>
      </c>
      <c r="Q132" s="25">
        <v>51.335541057724733</v>
      </c>
      <c r="R132" s="25">
        <v>0.51335541057724732</v>
      </c>
      <c r="S132" s="25">
        <v>16.784347554758483</v>
      </c>
      <c r="T132" s="25">
        <v>5.5947825182528277</v>
      </c>
      <c r="U132" s="25">
        <v>7.4858190094222836</v>
      </c>
      <c r="V132" s="25">
        <v>2.4952730031407611</v>
      </c>
      <c r="W132" s="26">
        <v>18.644398791986774</v>
      </c>
      <c r="X132" s="26">
        <v>43.939743881511362</v>
      </c>
      <c r="Y132" s="26">
        <v>24.773612845289421</v>
      </c>
      <c r="Z132" s="26">
        <v>2.0055164810156185</v>
      </c>
      <c r="AA132" s="26">
        <v>0.44833333333333331</v>
      </c>
      <c r="AB132" s="26">
        <f t="shared" si="35"/>
        <v>1.0431135642474174</v>
      </c>
      <c r="AC132" s="26">
        <f t="shared" si="35"/>
        <v>2.4583331092478642</v>
      </c>
      <c r="AD132" s="26">
        <f t="shared" si="35"/>
        <v>1.3860297606078893</v>
      </c>
      <c r="AE132" s="26">
        <f t="shared" si="35"/>
        <v>0.11220428548054112</v>
      </c>
      <c r="AF132" s="17">
        <v>3.4</v>
      </c>
      <c r="AG132" s="17">
        <v>5.05</v>
      </c>
      <c r="AH132" s="17">
        <f t="shared" si="36"/>
        <v>8.9125093813374425E-6</v>
      </c>
      <c r="AI132" s="27">
        <v>2.0625307500000001</v>
      </c>
      <c r="AJ132" s="27">
        <v>82.078146750000002</v>
      </c>
      <c r="AK132" s="27">
        <v>988.95705169999997</v>
      </c>
      <c r="AL132" s="27">
        <v>77.953085250000001</v>
      </c>
      <c r="AM132" s="27">
        <v>30.848056060000001</v>
      </c>
      <c r="AN132" s="27">
        <v>33.672136620000003</v>
      </c>
      <c r="AO132" s="27">
        <v>0.57856631800000002</v>
      </c>
      <c r="AP132" s="27">
        <v>114.8670971</v>
      </c>
      <c r="AQ132" s="17">
        <v>1053.3499999999988</v>
      </c>
      <c r="AR132" s="17">
        <v>1155.0374999999999</v>
      </c>
      <c r="AS132" s="26">
        <v>816.02499999999986</v>
      </c>
      <c r="AT132" s="26">
        <v>19.501518691588782</v>
      </c>
      <c r="AU132" s="26">
        <v>2.4676836485535736</v>
      </c>
      <c r="AV132" s="17">
        <v>200</v>
      </c>
      <c r="AW132" s="17">
        <v>200</v>
      </c>
      <c r="AX132" s="17">
        <v>0.14000000000000001</v>
      </c>
      <c r="AY132" s="17">
        <v>1</v>
      </c>
      <c r="AZ132" s="17" t="s">
        <v>150</v>
      </c>
      <c r="BA132" s="28"/>
      <c r="BB132" s="26"/>
      <c r="BC132" s="31"/>
      <c r="BD132" s="29"/>
    </row>
    <row r="133" spans="1:56" x14ac:dyDescent="0.25">
      <c r="A133" s="14">
        <v>2005</v>
      </c>
      <c r="B133" s="40">
        <v>2008</v>
      </c>
      <c r="C133" s="16" t="s">
        <v>147</v>
      </c>
      <c r="D133" s="17" t="s">
        <v>148</v>
      </c>
      <c r="E133" s="18">
        <v>4</v>
      </c>
      <c r="F133" s="41" t="s">
        <v>138</v>
      </c>
      <c r="G133" s="42" t="s">
        <v>138</v>
      </c>
      <c r="H133" s="20" t="s">
        <v>138</v>
      </c>
      <c r="I133" s="21">
        <v>4</v>
      </c>
      <c r="J133" s="41" t="s">
        <v>138</v>
      </c>
      <c r="K133" s="17" t="s">
        <v>42</v>
      </c>
      <c r="L133" s="43">
        <v>100</v>
      </c>
      <c r="M133" s="24">
        <v>1</v>
      </c>
      <c r="N133" s="25">
        <v>37.480063795853269</v>
      </c>
      <c r="O133" s="26">
        <v>50.010629470378063</v>
      </c>
      <c r="P133" s="26">
        <f t="shared" si="34"/>
        <v>0.50010629470378065</v>
      </c>
      <c r="Q133" s="25">
        <v>49.989370529621937</v>
      </c>
      <c r="R133" s="25">
        <v>0.49989370529621935</v>
      </c>
      <c r="S133" s="25">
        <v>18.736047965647774</v>
      </c>
      <c r="T133" s="25">
        <v>6.2453493218825917</v>
      </c>
      <c r="U133" s="25">
        <v>8.3562773926789067</v>
      </c>
      <c r="V133" s="25">
        <v>2.7854257975596362</v>
      </c>
      <c r="W133" s="26" t="s">
        <v>45</v>
      </c>
      <c r="X133" s="26" t="s">
        <v>45</v>
      </c>
      <c r="Y133" s="26" t="s">
        <v>45</v>
      </c>
      <c r="Z133" s="26" t="s">
        <v>45</v>
      </c>
      <c r="AA133" s="26" t="s">
        <v>45</v>
      </c>
      <c r="AB133" s="26" t="s">
        <v>45</v>
      </c>
      <c r="AC133" s="26" t="s">
        <v>45</v>
      </c>
      <c r="AD133" s="26" t="s">
        <v>45</v>
      </c>
      <c r="AE133" s="26" t="s">
        <v>45</v>
      </c>
      <c r="AF133" s="17">
        <v>3.5</v>
      </c>
      <c r="AG133" s="17">
        <v>5.01</v>
      </c>
      <c r="AH133" s="17">
        <f t="shared" si="36"/>
        <v>9.7723722095581059E-6</v>
      </c>
      <c r="AI133" s="27">
        <v>2.5180073200000002</v>
      </c>
      <c r="AJ133" s="27">
        <v>74.950900000000004</v>
      </c>
      <c r="AK133" s="27">
        <v>1018.45</v>
      </c>
      <c r="AL133" s="27">
        <v>84.701499999999996</v>
      </c>
      <c r="AM133" s="27">
        <v>32.514400000000002</v>
      </c>
      <c r="AN133" s="27">
        <v>38.225499999999997</v>
      </c>
      <c r="AO133" s="27">
        <v>0.65093199999999996</v>
      </c>
      <c r="AP133" s="27">
        <v>102.542</v>
      </c>
      <c r="AQ133" s="17">
        <v>1053.3499999999988</v>
      </c>
      <c r="AR133" s="17">
        <v>1155.0374999999999</v>
      </c>
      <c r="AS133" s="26">
        <v>816.02499999999986</v>
      </c>
      <c r="AT133" s="26">
        <v>19.501518691588782</v>
      </c>
      <c r="AU133" s="26">
        <v>2.4676836485535736</v>
      </c>
      <c r="AV133" s="17">
        <v>200</v>
      </c>
      <c r="AW133" s="17">
        <v>200</v>
      </c>
      <c r="AX133" s="17">
        <v>0.14000000000000001</v>
      </c>
      <c r="AY133" s="17">
        <v>1</v>
      </c>
      <c r="AZ133" s="17" t="s">
        <v>150</v>
      </c>
      <c r="BA133" s="28"/>
      <c r="BB133" s="26"/>
      <c r="BC133" s="31"/>
      <c r="BD133" s="29"/>
    </row>
    <row r="134" spans="1:56" x14ac:dyDescent="0.25">
      <c r="A134" s="14">
        <v>2005</v>
      </c>
      <c r="B134" s="40">
        <v>2008</v>
      </c>
      <c r="C134" s="16" t="s">
        <v>147</v>
      </c>
      <c r="D134" s="17" t="s">
        <v>148</v>
      </c>
      <c r="E134" s="18">
        <v>1</v>
      </c>
      <c r="F134" s="41" t="s">
        <v>141</v>
      </c>
      <c r="G134" s="42" t="s">
        <v>141</v>
      </c>
      <c r="H134" s="20" t="s">
        <v>141</v>
      </c>
      <c r="I134" s="21">
        <v>1</v>
      </c>
      <c r="J134" s="22" t="s">
        <v>141</v>
      </c>
      <c r="K134" s="17" t="s">
        <v>42</v>
      </c>
      <c r="L134" s="43">
        <v>100</v>
      </c>
      <c r="M134" s="24">
        <v>1</v>
      </c>
      <c r="N134" s="25">
        <v>47.049441786283893</v>
      </c>
      <c r="O134" s="26">
        <v>47.370872580478206</v>
      </c>
      <c r="P134" s="26">
        <f t="shared" si="34"/>
        <v>0.47370872580478207</v>
      </c>
      <c r="Q134" s="25">
        <v>52.629127419521794</v>
      </c>
      <c r="R134" s="25">
        <v>0.52629127419521793</v>
      </c>
      <c r="S134" s="25">
        <v>24.761710667877079</v>
      </c>
      <c r="T134" s="25">
        <v>8.2539035559590257</v>
      </c>
      <c r="U134" s="25">
        <v>11.043722957873177</v>
      </c>
      <c r="V134" s="25">
        <v>3.6812409859577255</v>
      </c>
      <c r="W134" s="26">
        <v>18.054866698953774</v>
      </c>
      <c r="X134" s="26">
        <v>46.180125627994101</v>
      </c>
      <c r="Y134" s="26">
        <v>24.448759766365768</v>
      </c>
      <c r="Z134" s="26">
        <v>1.6992265680159164</v>
      </c>
      <c r="AA134" s="26">
        <v>0.49499999999999994</v>
      </c>
      <c r="AB134" s="26">
        <f t="shared" ref="AB134:AE136" si="37">W134/100*$T134</f>
        <v>1.4902312844886074</v>
      </c>
      <c r="AC134" s="26">
        <f t="shared" si="37"/>
        <v>3.8116630313553506</v>
      </c>
      <c r="AD134" s="26">
        <f t="shared" si="37"/>
        <v>2.0179770517439439</v>
      </c>
      <c r="AE134" s="26">
        <f t="shared" si="37"/>
        <v>0.14025252212126624</v>
      </c>
      <c r="AF134" s="17">
        <v>2.9</v>
      </c>
      <c r="AG134" s="17">
        <v>4.93</v>
      </c>
      <c r="AH134" s="17">
        <f t="shared" si="36"/>
        <v>1.1748975549395286E-5</v>
      </c>
      <c r="AI134" s="27">
        <v>2.2394507629999998</v>
      </c>
      <c r="AJ134" s="27">
        <v>71.141621900000004</v>
      </c>
      <c r="AK134" s="27">
        <v>839.53363469999999</v>
      </c>
      <c r="AL134" s="27">
        <v>63.277504100000002</v>
      </c>
      <c r="AM134" s="27">
        <v>38.023790740000003</v>
      </c>
      <c r="AN134" s="27">
        <v>28.795170389999999</v>
      </c>
      <c r="AO134" s="27">
        <v>0.95723499999999995</v>
      </c>
      <c r="AP134" s="27">
        <v>123.89891540000001</v>
      </c>
      <c r="AQ134" s="17">
        <v>1053.3499999999988</v>
      </c>
      <c r="AR134" s="17">
        <v>1155.0374999999999</v>
      </c>
      <c r="AS134" s="26">
        <v>816.02499999999986</v>
      </c>
      <c r="AT134" s="26">
        <v>19.501518691588782</v>
      </c>
      <c r="AU134" s="26">
        <v>2.4676836485535736</v>
      </c>
      <c r="AV134" s="17">
        <v>200</v>
      </c>
      <c r="AW134" s="17">
        <v>200</v>
      </c>
      <c r="AX134" s="17">
        <v>0.14000000000000001</v>
      </c>
      <c r="AY134" s="17">
        <v>1</v>
      </c>
      <c r="AZ134" s="17" t="s">
        <v>150</v>
      </c>
      <c r="BA134" s="28"/>
      <c r="BB134" s="26"/>
      <c r="BC134" s="31"/>
      <c r="BD134" s="29"/>
    </row>
    <row r="135" spans="1:56" x14ac:dyDescent="0.25">
      <c r="A135" s="14">
        <v>2005</v>
      </c>
      <c r="B135" s="40">
        <v>2008</v>
      </c>
      <c r="C135" s="16" t="s">
        <v>147</v>
      </c>
      <c r="D135" s="17" t="s">
        <v>148</v>
      </c>
      <c r="E135" s="18">
        <v>2</v>
      </c>
      <c r="F135" s="41" t="s">
        <v>141</v>
      </c>
      <c r="G135" s="42" t="s">
        <v>141</v>
      </c>
      <c r="H135" s="20" t="s">
        <v>141</v>
      </c>
      <c r="I135" s="21">
        <v>1</v>
      </c>
      <c r="J135" s="22" t="s">
        <v>141</v>
      </c>
      <c r="K135" s="17" t="s">
        <v>42</v>
      </c>
      <c r="L135" s="43">
        <v>100</v>
      </c>
      <c r="M135" s="24">
        <v>1</v>
      </c>
      <c r="N135" s="25">
        <v>47.049441786283893</v>
      </c>
      <c r="O135" s="26">
        <v>47.882724960472956</v>
      </c>
      <c r="P135" s="26">
        <f t="shared" si="34"/>
        <v>0.47882724960472955</v>
      </c>
      <c r="Q135" s="25">
        <v>52.117275039527044</v>
      </c>
      <c r="R135" s="25">
        <v>0.52117275039527045</v>
      </c>
      <c r="S135" s="25">
        <v>24.520886980319741</v>
      </c>
      <c r="T135" s="25">
        <v>8.1736289934399142</v>
      </c>
      <c r="U135" s="25">
        <v>10.936315593222604</v>
      </c>
      <c r="V135" s="25">
        <v>3.6454385310742019</v>
      </c>
      <c r="W135" s="26">
        <v>19.146133709837031</v>
      </c>
      <c r="X135" s="26">
        <v>45.560947517660637</v>
      </c>
      <c r="Y135" s="26">
        <v>24.493387189918309</v>
      </c>
      <c r="Z135" s="26">
        <v>1.0769575775026965</v>
      </c>
      <c r="AA135" s="26">
        <v>0.47866666666666663</v>
      </c>
      <c r="AB135" s="26">
        <f t="shared" si="37"/>
        <v>1.5649339360300127</v>
      </c>
      <c r="AC135" s="26">
        <f t="shared" si="37"/>
        <v>3.7239828159894528</v>
      </c>
      <c r="AD135" s="26">
        <f t="shared" si="37"/>
        <v>2.0019985968306608</v>
      </c>
      <c r="AE135" s="26">
        <f t="shared" si="37"/>
        <v>8.8026516801808535E-2</v>
      </c>
      <c r="AF135" s="17">
        <v>3.1</v>
      </c>
      <c r="AG135" s="17">
        <v>4.9800000000000004</v>
      </c>
      <c r="AH135" s="17">
        <f t="shared" si="36"/>
        <v>1.0471285480508972E-5</v>
      </c>
      <c r="AI135" s="27">
        <v>2.623011757</v>
      </c>
      <c r="AJ135" s="27">
        <v>80.563932539999996</v>
      </c>
      <c r="AK135" s="27">
        <v>830.26351739999996</v>
      </c>
      <c r="AL135" s="27">
        <v>60.436332120000003</v>
      </c>
      <c r="AM135" s="27">
        <v>37.05940897</v>
      </c>
      <c r="AN135" s="27">
        <v>27.862808560000001</v>
      </c>
      <c r="AO135" s="27">
        <v>0.78155044200000001</v>
      </c>
      <c r="AP135" s="27">
        <v>135.807772</v>
      </c>
      <c r="AQ135" s="17">
        <v>1053.3499999999988</v>
      </c>
      <c r="AR135" s="17">
        <v>1155.0374999999999</v>
      </c>
      <c r="AS135" s="26">
        <v>816.02499999999986</v>
      </c>
      <c r="AT135" s="26">
        <v>19.501518691588782</v>
      </c>
      <c r="AU135" s="26">
        <v>2.4676836485535736</v>
      </c>
      <c r="AV135" s="17">
        <v>200</v>
      </c>
      <c r="AW135" s="17">
        <v>200</v>
      </c>
      <c r="AX135" s="17">
        <v>0.14000000000000001</v>
      </c>
      <c r="AY135" s="17">
        <v>1</v>
      </c>
      <c r="AZ135" s="17" t="s">
        <v>150</v>
      </c>
      <c r="BA135" s="28"/>
      <c r="BB135" s="26"/>
      <c r="BC135" s="31"/>
      <c r="BD135" s="29"/>
    </row>
    <row r="136" spans="1:56" x14ac:dyDescent="0.25">
      <c r="A136" s="14">
        <v>2005</v>
      </c>
      <c r="B136" s="40">
        <v>2008</v>
      </c>
      <c r="C136" s="16" t="s">
        <v>147</v>
      </c>
      <c r="D136" s="17" t="s">
        <v>148</v>
      </c>
      <c r="E136" s="18">
        <v>3</v>
      </c>
      <c r="F136" s="41" t="s">
        <v>141</v>
      </c>
      <c r="G136" s="42" t="s">
        <v>141</v>
      </c>
      <c r="H136" s="20" t="s">
        <v>141</v>
      </c>
      <c r="I136" s="21">
        <v>1</v>
      </c>
      <c r="J136" s="22" t="s">
        <v>141</v>
      </c>
      <c r="K136" s="17" t="s">
        <v>42</v>
      </c>
      <c r="L136" s="43">
        <v>83.3</v>
      </c>
      <c r="M136" s="24">
        <v>0.83299999999999996</v>
      </c>
      <c r="N136" s="25">
        <v>48.644338118022326</v>
      </c>
      <c r="O136" s="26">
        <v>48.017205203524973</v>
      </c>
      <c r="P136" s="26">
        <f t="shared" si="34"/>
        <v>0.48017205203524971</v>
      </c>
      <c r="Q136" s="25">
        <v>51.982794796475027</v>
      </c>
      <c r="R136" s="25">
        <v>0.51982794796475029</v>
      </c>
      <c r="S136" s="25">
        <v>25.286686463995029</v>
      </c>
      <c r="T136" s="25">
        <v>8.4288954879983429</v>
      </c>
      <c r="U136" s="25">
        <v>11.277862162941783</v>
      </c>
      <c r="V136" s="25">
        <v>3.759287387647261</v>
      </c>
      <c r="W136" s="26">
        <v>19.403117972998601</v>
      </c>
      <c r="X136" s="26">
        <v>46.044377424287788</v>
      </c>
      <c r="Y136" s="26">
        <v>23.967097021127302</v>
      </c>
      <c r="Z136" s="26">
        <v>1.5422430764378277</v>
      </c>
      <c r="AA136" s="26">
        <v>0.46433333333333332</v>
      </c>
      <c r="AB136" s="26">
        <f t="shared" si="37"/>
        <v>1.6354685353570746</v>
      </c>
      <c r="AC136" s="26">
        <f t="shared" si="37"/>
        <v>3.8810324511927208</v>
      </c>
      <c r="AD136" s="26">
        <f t="shared" si="37"/>
        <v>2.0201615594179843</v>
      </c>
      <c r="AE136" s="26">
        <f t="shared" si="37"/>
        <v>0.12999405708383488</v>
      </c>
      <c r="AF136" s="17">
        <v>3.4</v>
      </c>
      <c r="AG136" s="17">
        <v>5.05</v>
      </c>
      <c r="AH136" s="17">
        <f t="shared" si="36"/>
        <v>8.9125093813374425E-6</v>
      </c>
      <c r="AI136" s="27">
        <v>2.0625307500000001</v>
      </c>
      <c r="AJ136" s="27">
        <v>82.078146750000002</v>
      </c>
      <c r="AK136" s="27">
        <v>988.95705169999997</v>
      </c>
      <c r="AL136" s="27">
        <v>77.953085250000001</v>
      </c>
      <c r="AM136" s="27">
        <v>30.848056060000001</v>
      </c>
      <c r="AN136" s="27">
        <v>33.672136620000003</v>
      </c>
      <c r="AO136" s="27">
        <v>0.57856631800000002</v>
      </c>
      <c r="AP136" s="27">
        <v>114.8670971</v>
      </c>
      <c r="AQ136" s="17">
        <v>1053.3499999999988</v>
      </c>
      <c r="AR136" s="17">
        <v>1155.0374999999999</v>
      </c>
      <c r="AS136" s="26">
        <v>816.02499999999986</v>
      </c>
      <c r="AT136" s="26">
        <v>19.501518691588782</v>
      </c>
      <c r="AU136" s="26">
        <v>2.4676836485535736</v>
      </c>
      <c r="AV136" s="17">
        <v>200</v>
      </c>
      <c r="AW136" s="17">
        <v>200</v>
      </c>
      <c r="AX136" s="17">
        <v>0.14000000000000001</v>
      </c>
      <c r="AY136" s="17">
        <v>1</v>
      </c>
      <c r="AZ136" s="17" t="s">
        <v>150</v>
      </c>
      <c r="BA136" s="28"/>
      <c r="BB136" s="26"/>
      <c r="BC136" s="31"/>
      <c r="BD136" s="29"/>
    </row>
    <row r="137" spans="1:56" x14ac:dyDescent="0.25">
      <c r="A137" s="14">
        <v>2005</v>
      </c>
      <c r="B137" s="40">
        <v>2008</v>
      </c>
      <c r="C137" s="16" t="s">
        <v>147</v>
      </c>
      <c r="D137" s="17" t="s">
        <v>148</v>
      </c>
      <c r="E137" s="18">
        <v>4</v>
      </c>
      <c r="F137" s="41" t="s">
        <v>141</v>
      </c>
      <c r="G137" s="42" t="s">
        <v>141</v>
      </c>
      <c r="H137" s="20" t="s">
        <v>141</v>
      </c>
      <c r="I137" s="21">
        <v>1</v>
      </c>
      <c r="J137" s="41" t="s">
        <v>141</v>
      </c>
      <c r="K137" s="17" t="s">
        <v>42</v>
      </c>
      <c r="L137" s="43">
        <v>100</v>
      </c>
      <c r="M137" s="24">
        <v>1</v>
      </c>
      <c r="N137" s="25">
        <v>53.429027113237638</v>
      </c>
      <c r="O137" s="26">
        <v>47.864740041850837</v>
      </c>
      <c r="P137" s="26">
        <f t="shared" si="34"/>
        <v>0.4786474004185084</v>
      </c>
      <c r="Q137" s="25">
        <v>52.135259958149163</v>
      </c>
      <c r="R137" s="25">
        <v>0.5213525995814916</v>
      </c>
      <c r="S137" s="25">
        <v>27.85536217859644</v>
      </c>
      <c r="T137" s="25">
        <v>9.285120726198814</v>
      </c>
      <c r="U137" s="25">
        <v>12.423491531654012</v>
      </c>
      <c r="V137" s="25">
        <v>4.1411638438846712</v>
      </c>
      <c r="W137" s="26" t="s">
        <v>45</v>
      </c>
      <c r="X137" s="26" t="s">
        <v>45</v>
      </c>
      <c r="Y137" s="26" t="s">
        <v>45</v>
      </c>
      <c r="Z137" s="26" t="s">
        <v>45</v>
      </c>
      <c r="AA137" s="26" t="s">
        <v>45</v>
      </c>
      <c r="AB137" s="26" t="s">
        <v>45</v>
      </c>
      <c r="AC137" s="26" t="s">
        <v>45</v>
      </c>
      <c r="AD137" s="26" t="s">
        <v>45</v>
      </c>
      <c r="AE137" s="26" t="s">
        <v>45</v>
      </c>
      <c r="AF137" s="17">
        <v>3.5</v>
      </c>
      <c r="AG137" s="17">
        <v>5.01</v>
      </c>
      <c r="AH137" s="17">
        <f t="shared" si="36"/>
        <v>9.7723722095581059E-6</v>
      </c>
      <c r="AI137" s="27">
        <v>2.5180073200000002</v>
      </c>
      <c r="AJ137" s="27">
        <v>74.950900000000004</v>
      </c>
      <c r="AK137" s="27">
        <v>1018.45</v>
      </c>
      <c r="AL137" s="27">
        <v>84.701499999999996</v>
      </c>
      <c r="AM137" s="27">
        <v>32.514400000000002</v>
      </c>
      <c r="AN137" s="27">
        <v>38.225499999999997</v>
      </c>
      <c r="AO137" s="27">
        <v>0.65093199999999996</v>
      </c>
      <c r="AP137" s="27">
        <v>102.542</v>
      </c>
      <c r="AQ137" s="17">
        <v>1053.3499999999988</v>
      </c>
      <c r="AR137" s="17">
        <v>1155.0374999999999</v>
      </c>
      <c r="AS137" s="26">
        <v>816.02499999999986</v>
      </c>
      <c r="AT137" s="26">
        <v>19.501518691588782</v>
      </c>
      <c r="AU137" s="26">
        <v>2.4676836485535736</v>
      </c>
      <c r="AV137" s="17">
        <v>200</v>
      </c>
      <c r="AW137" s="17">
        <v>200</v>
      </c>
      <c r="AX137" s="17">
        <v>0.14000000000000001</v>
      </c>
      <c r="AY137" s="17">
        <v>1</v>
      </c>
      <c r="AZ137" s="17" t="s">
        <v>150</v>
      </c>
      <c r="BA137" s="28"/>
      <c r="BB137" s="26"/>
      <c r="BC137" s="31"/>
      <c r="BD137" s="29"/>
    </row>
    <row r="138" spans="1:56" x14ac:dyDescent="0.25">
      <c r="A138" s="14">
        <v>2005</v>
      </c>
      <c r="B138" s="40">
        <v>2008</v>
      </c>
      <c r="C138" s="16" t="s">
        <v>147</v>
      </c>
      <c r="D138" s="17" t="s">
        <v>148</v>
      </c>
      <c r="E138" s="18">
        <v>1</v>
      </c>
      <c r="F138" s="41" t="s">
        <v>142</v>
      </c>
      <c r="G138" s="42" t="s">
        <v>142</v>
      </c>
      <c r="H138" s="20" t="s">
        <v>142</v>
      </c>
      <c r="I138" s="21">
        <v>5</v>
      </c>
      <c r="J138" s="22" t="s">
        <v>142</v>
      </c>
      <c r="K138" s="17" t="s">
        <v>54</v>
      </c>
      <c r="L138" s="43">
        <v>100</v>
      </c>
      <c r="M138" s="24">
        <v>1</v>
      </c>
      <c r="N138" s="25">
        <v>49.441786283891545</v>
      </c>
      <c r="O138" s="26">
        <v>46.055541902187272</v>
      </c>
      <c r="P138" s="26">
        <f t="shared" si="34"/>
        <v>0.46055541902187275</v>
      </c>
      <c r="Q138" s="25">
        <v>53.944458097812728</v>
      </c>
      <c r="R138" s="25">
        <v>0.53944458097812731</v>
      </c>
      <c r="S138" s="25">
        <v>26.671103684723995</v>
      </c>
      <c r="T138" s="25">
        <v>8.8903678949079978</v>
      </c>
      <c r="U138" s="25">
        <v>11.895312243386902</v>
      </c>
      <c r="V138" s="25">
        <v>3.9651040811289673</v>
      </c>
      <c r="W138" s="26">
        <v>18.579889858221065</v>
      </c>
      <c r="X138" s="26">
        <v>38.990866645285124</v>
      </c>
      <c r="Y138" s="26">
        <v>25.891420738694521</v>
      </c>
      <c r="Z138" s="26">
        <v>3.1617427349779916</v>
      </c>
      <c r="AA138" s="26">
        <v>0.35766666666666663</v>
      </c>
      <c r="AB138" s="26">
        <f t="shared" ref="AB138:AE140" si="38">W138/100*$T138</f>
        <v>1.6518205628645528</v>
      </c>
      <c r="AC138" s="26">
        <f t="shared" si="38"/>
        <v>3.4664314901788194</v>
      </c>
      <c r="AD138" s="26">
        <f t="shared" si="38"/>
        <v>2.3018425568884489</v>
      </c>
      <c r="AE138" s="26">
        <f t="shared" si="38"/>
        <v>0.28109056103006946</v>
      </c>
      <c r="AF138" s="17">
        <v>2.9</v>
      </c>
      <c r="AG138" s="17">
        <v>4.93</v>
      </c>
      <c r="AH138" s="17">
        <f t="shared" si="36"/>
        <v>1.1748975549395286E-5</v>
      </c>
      <c r="AI138" s="27">
        <v>2.2394507629999998</v>
      </c>
      <c r="AJ138" s="27">
        <v>71.141621900000004</v>
      </c>
      <c r="AK138" s="27">
        <v>839.53363469999999</v>
      </c>
      <c r="AL138" s="27">
        <v>63.277504100000002</v>
      </c>
      <c r="AM138" s="27">
        <v>38.023790740000003</v>
      </c>
      <c r="AN138" s="27">
        <v>28.795170389999999</v>
      </c>
      <c r="AO138" s="27">
        <v>0.95723499999999995</v>
      </c>
      <c r="AP138" s="27">
        <v>123.89891540000001</v>
      </c>
      <c r="AQ138" s="17">
        <v>1053.3499999999988</v>
      </c>
      <c r="AR138" s="17">
        <v>1155.0374999999999</v>
      </c>
      <c r="AS138" s="26">
        <v>816.02499999999986</v>
      </c>
      <c r="AT138" s="26">
        <v>19.501518691588782</v>
      </c>
      <c r="AU138" s="26">
        <v>2.4676836485535736</v>
      </c>
      <c r="AV138" s="17">
        <v>200</v>
      </c>
      <c r="AW138" s="17">
        <v>200</v>
      </c>
      <c r="AX138" s="17">
        <v>0.14000000000000001</v>
      </c>
      <c r="AY138" s="17">
        <v>1</v>
      </c>
      <c r="AZ138" s="17" t="s">
        <v>150</v>
      </c>
      <c r="BA138" s="28"/>
      <c r="BB138" s="26"/>
      <c r="BC138" s="31"/>
      <c r="BD138" s="29"/>
    </row>
    <row r="139" spans="1:56" x14ac:dyDescent="0.25">
      <c r="A139" s="14">
        <v>2005</v>
      </c>
      <c r="B139" s="40">
        <v>2008</v>
      </c>
      <c r="C139" s="16" t="s">
        <v>147</v>
      </c>
      <c r="D139" s="17" t="s">
        <v>148</v>
      </c>
      <c r="E139" s="18">
        <v>2</v>
      </c>
      <c r="F139" s="41" t="s">
        <v>142</v>
      </c>
      <c r="G139" s="42" t="s">
        <v>142</v>
      </c>
      <c r="H139" s="20" t="s">
        <v>142</v>
      </c>
      <c r="I139" s="21">
        <v>5</v>
      </c>
      <c r="J139" s="22" t="s">
        <v>142</v>
      </c>
      <c r="K139" s="17" t="s">
        <v>54</v>
      </c>
      <c r="L139" s="43">
        <v>100</v>
      </c>
      <c r="M139" s="24">
        <v>1</v>
      </c>
      <c r="N139" s="25">
        <v>64.593301435406701</v>
      </c>
      <c r="O139" s="26">
        <v>44.590135463702673</v>
      </c>
      <c r="P139" s="26">
        <f t="shared" si="34"/>
        <v>0.44590135463702674</v>
      </c>
      <c r="Q139" s="25">
        <v>55.409864536297327</v>
      </c>
      <c r="R139" s="25">
        <v>0.55409864536297326</v>
      </c>
      <c r="S139" s="25">
        <v>35.79106082488105</v>
      </c>
      <c r="T139" s="25">
        <v>11.930353608293684</v>
      </c>
      <c r="U139" s="25">
        <v>15.962813127896949</v>
      </c>
      <c r="V139" s="25">
        <v>5.3209377092989829</v>
      </c>
      <c r="W139" s="26">
        <v>18.810249368524239</v>
      </c>
      <c r="X139" s="26">
        <v>42.845312801654217</v>
      </c>
      <c r="Y139" s="26">
        <v>24.529645063749726</v>
      </c>
      <c r="Z139" s="26">
        <v>2.0793055349495262</v>
      </c>
      <c r="AA139" s="26">
        <v>0.38300000000000001</v>
      </c>
      <c r="AB139" s="26">
        <f t="shared" si="38"/>
        <v>2.2441292642667716</v>
      </c>
      <c r="AC139" s="26">
        <f t="shared" si="38"/>
        <v>5.1115973218168698</v>
      </c>
      <c r="AD139" s="26">
        <f t="shared" si="38"/>
        <v>2.9264733949646988</v>
      </c>
      <c r="AE139" s="26">
        <f t="shared" si="38"/>
        <v>0.24806850291630106</v>
      </c>
      <c r="AF139" s="17">
        <v>3.1</v>
      </c>
      <c r="AG139" s="17">
        <v>4.9800000000000004</v>
      </c>
      <c r="AH139" s="17">
        <f t="shared" si="36"/>
        <v>1.0471285480508972E-5</v>
      </c>
      <c r="AI139" s="27">
        <v>2.623011757</v>
      </c>
      <c r="AJ139" s="27">
        <v>80.563932539999996</v>
      </c>
      <c r="AK139" s="27">
        <v>830.26351739999996</v>
      </c>
      <c r="AL139" s="27">
        <v>60.436332120000003</v>
      </c>
      <c r="AM139" s="27">
        <v>37.05940897</v>
      </c>
      <c r="AN139" s="27">
        <v>27.862808560000001</v>
      </c>
      <c r="AO139" s="27">
        <v>0.78155044200000001</v>
      </c>
      <c r="AP139" s="27">
        <v>135.807772</v>
      </c>
      <c r="AQ139" s="17">
        <v>1053.3499999999988</v>
      </c>
      <c r="AR139" s="17">
        <v>1155.0374999999999</v>
      </c>
      <c r="AS139" s="26">
        <v>816.02499999999986</v>
      </c>
      <c r="AT139" s="26">
        <v>19.501518691588782</v>
      </c>
      <c r="AU139" s="26">
        <v>2.4676836485535736</v>
      </c>
      <c r="AV139" s="17">
        <v>200</v>
      </c>
      <c r="AW139" s="17">
        <v>200</v>
      </c>
      <c r="AX139" s="17">
        <v>0.14000000000000001</v>
      </c>
      <c r="AY139" s="17">
        <v>1</v>
      </c>
      <c r="AZ139" s="17" t="s">
        <v>150</v>
      </c>
      <c r="BA139" s="28"/>
      <c r="BB139" s="26"/>
      <c r="BC139" s="31"/>
      <c r="BD139" s="29"/>
    </row>
    <row r="140" spans="1:56" x14ac:dyDescent="0.25">
      <c r="A140" s="14">
        <v>2005</v>
      </c>
      <c r="B140" s="40">
        <v>2008</v>
      </c>
      <c r="C140" s="16" t="s">
        <v>147</v>
      </c>
      <c r="D140" s="17" t="s">
        <v>148</v>
      </c>
      <c r="E140" s="18">
        <v>3</v>
      </c>
      <c r="F140" s="41" t="s">
        <v>142</v>
      </c>
      <c r="G140" s="42" t="s">
        <v>142</v>
      </c>
      <c r="H140" s="20" t="s">
        <v>142</v>
      </c>
      <c r="I140" s="21">
        <v>5</v>
      </c>
      <c r="J140" s="22" t="s">
        <v>142</v>
      </c>
      <c r="K140" s="17" t="s">
        <v>54</v>
      </c>
      <c r="L140" s="43">
        <v>100</v>
      </c>
      <c r="M140" s="24">
        <v>1</v>
      </c>
      <c r="N140" s="25">
        <v>66.188197767145141</v>
      </c>
      <c r="O140" s="26">
        <v>44.68727627725351</v>
      </c>
      <c r="P140" s="26">
        <f t="shared" si="34"/>
        <v>0.44687276277253507</v>
      </c>
      <c r="Q140" s="25">
        <v>55.31272372274649</v>
      </c>
      <c r="R140" s="25">
        <v>0.55312723722746493</v>
      </c>
      <c r="S140" s="25">
        <v>36.610494968006051</v>
      </c>
      <c r="T140" s="25">
        <v>12.203498322668684</v>
      </c>
      <c r="U140" s="25">
        <v>16.328280755730699</v>
      </c>
      <c r="V140" s="25">
        <v>5.4427602519102329</v>
      </c>
      <c r="W140" s="26">
        <v>18.556747130507873</v>
      </c>
      <c r="X140" s="26">
        <v>42.191595693863093</v>
      </c>
      <c r="Y140" s="26">
        <v>24.353897051047184</v>
      </c>
      <c r="Z140" s="26">
        <v>2.7536633891060376</v>
      </c>
      <c r="AA140" s="26">
        <v>0.3706666666666667</v>
      </c>
      <c r="AB140" s="26">
        <f t="shared" si="38"/>
        <v>2.2645723248133973</v>
      </c>
      <c r="AC140" s="26">
        <f t="shared" si="38"/>
        <v>5.1488506728077352</v>
      </c>
      <c r="AD140" s="26">
        <f t="shared" si="38"/>
        <v>2.9720274181290014</v>
      </c>
      <c r="AE140" s="26">
        <f t="shared" si="38"/>
        <v>0.33604326550149693</v>
      </c>
      <c r="AF140" s="17">
        <v>3.4</v>
      </c>
      <c r="AG140" s="17">
        <v>5.05</v>
      </c>
      <c r="AH140" s="17">
        <f t="shared" si="36"/>
        <v>8.9125093813374425E-6</v>
      </c>
      <c r="AI140" s="27">
        <v>2.0625307500000001</v>
      </c>
      <c r="AJ140" s="27">
        <v>82.078146750000002</v>
      </c>
      <c r="AK140" s="27">
        <v>988.95705169999997</v>
      </c>
      <c r="AL140" s="27">
        <v>77.953085250000001</v>
      </c>
      <c r="AM140" s="27">
        <v>30.848056060000001</v>
      </c>
      <c r="AN140" s="27">
        <v>33.672136620000003</v>
      </c>
      <c r="AO140" s="27">
        <v>0.57856631800000002</v>
      </c>
      <c r="AP140" s="27">
        <v>114.8670971</v>
      </c>
      <c r="AQ140" s="17">
        <v>1053.3499999999988</v>
      </c>
      <c r="AR140" s="17">
        <v>1155.0374999999999</v>
      </c>
      <c r="AS140" s="26">
        <v>816.02499999999986</v>
      </c>
      <c r="AT140" s="26">
        <v>19.501518691588782</v>
      </c>
      <c r="AU140" s="26">
        <v>2.4676836485535736</v>
      </c>
      <c r="AV140" s="17">
        <v>200</v>
      </c>
      <c r="AW140" s="17">
        <v>200</v>
      </c>
      <c r="AX140" s="17">
        <v>0.14000000000000001</v>
      </c>
      <c r="AY140" s="17">
        <v>1</v>
      </c>
      <c r="AZ140" s="17" t="s">
        <v>150</v>
      </c>
      <c r="BA140" s="28"/>
      <c r="BB140" s="26"/>
      <c r="BC140" s="31"/>
      <c r="BD140" s="29"/>
    </row>
    <row r="141" spans="1:56" x14ac:dyDescent="0.25">
      <c r="A141" s="14">
        <v>2005</v>
      </c>
      <c r="B141" s="40">
        <v>2008</v>
      </c>
      <c r="C141" s="16" t="s">
        <v>147</v>
      </c>
      <c r="D141" s="17" t="s">
        <v>148</v>
      </c>
      <c r="E141" s="18">
        <v>4</v>
      </c>
      <c r="F141" s="41" t="s">
        <v>142</v>
      </c>
      <c r="G141" s="42" t="s">
        <v>142</v>
      </c>
      <c r="H141" s="20" t="s">
        <v>142</v>
      </c>
      <c r="I141" s="21">
        <v>5</v>
      </c>
      <c r="J141" s="41" t="s">
        <v>142</v>
      </c>
      <c r="K141" s="17" t="s">
        <v>54</v>
      </c>
      <c r="L141" s="43">
        <v>94.4</v>
      </c>
      <c r="M141" s="24">
        <v>0.94400000000000006</v>
      </c>
      <c r="N141" s="25">
        <v>59.011164274322169</v>
      </c>
      <c r="O141" s="26">
        <v>45.233893597940231</v>
      </c>
      <c r="P141" s="26">
        <f t="shared" si="34"/>
        <v>0.45233893597940233</v>
      </c>
      <c r="Q141" s="25">
        <v>54.766106402059769</v>
      </c>
      <c r="R141" s="25">
        <v>0.54766106402059767</v>
      </c>
      <c r="S141" s="25">
        <v>32.318117015569563</v>
      </c>
      <c r="T141" s="25">
        <v>10.772705671856521</v>
      </c>
      <c r="U141" s="25">
        <v>14.413880188944026</v>
      </c>
      <c r="V141" s="25">
        <v>4.8046267296480085</v>
      </c>
      <c r="W141" s="26" t="s">
        <v>45</v>
      </c>
      <c r="X141" s="26" t="s">
        <v>45</v>
      </c>
      <c r="Y141" s="26" t="s">
        <v>45</v>
      </c>
      <c r="Z141" s="26" t="s">
        <v>45</v>
      </c>
      <c r="AA141" s="26" t="s">
        <v>45</v>
      </c>
      <c r="AB141" s="26" t="s">
        <v>45</v>
      </c>
      <c r="AC141" s="26" t="s">
        <v>45</v>
      </c>
      <c r="AD141" s="26" t="s">
        <v>45</v>
      </c>
      <c r="AE141" s="26" t="s">
        <v>45</v>
      </c>
      <c r="AF141" s="17">
        <v>3.5</v>
      </c>
      <c r="AG141" s="17">
        <v>5.01</v>
      </c>
      <c r="AH141" s="17">
        <f t="shared" si="36"/>
        <v>9.7723722095581059E-6</v>
      </c>
      <c r="AI141" s="27">
        <v>2.5180073200000002</v>
      </c>
      <c r="AJ141" s="27">
        <v>74.950900000000004</v>
      </c>
      <c r="AK141" s="27">
        <v>1018.45</v>
      </c>
      <c r="AL141" s="27">
        <v>84.701499999999996</v>
      </c>
      <c r="AM141" s="27">
        <v>32.514400000000002</v>
      </c>
      <c r="AN141" s="27">
        <v>38.225499999999997</v>
      </c>
      <c r="AO141" s="27">
        <v>0.65093199999999996</v>
      </c>
      <c r="AP141" s="27">
        <v>102.542</v>
      </c>
      <c r="AQ141" s="17">
        <v>1053.3499999999988</v>
      </c>
      <c r="AR141" s="17">
        <v>1155.0374999999999</v>
      </c>
      <c r="AS141" s="26">
        <v>816.02499999999986</v>
      </c>
      <c r="AT141" s="26">
        <v>19.501518691588782</v>
      </c>
      <c r="AU141" s="26">
        <v>2.4676836485535736</v>
      </c>
      <c r="AV141" s="17">
        <v>200</v>
      </c>
      <c r="AW141" s="17">
        <v>200</v>
      </c>
      <c r="AX141" s="17">
        <v>0.14000000000000001</v>
      </c>
      <c r="AY141" s="17">
        <v>1</v>
      </c>
      <c r="AZ141" s="17" t="s">
        <v>150</v>
      </c>
      <c r="BA141" s="28"/>
      <c r="BB141" s="26"/>
      <c r="BC141" s="31"/>
      <c r="BD141" s="29"/>
    </row>
    <row r="142" spans="1:56" x14ac:dyDescent="0.25">
      <c r="A142" s="14">
        <v>2005</v>
      </c>
      <c r="B142" s="40">
        <v>2008</v>
      </c>
      <c r="C142" s="16" t="s">
        <v>147</v>
      </c>
      <c r="D142" s="17" t="s">
        <v>148</v>
      </c>
      <c r="E142" s="18">
        <v>1</v>
      </c>
      <c r="F142" s="41" t="s">
        <v>143</v>
      </c>
      <c r="G142" s="42" t="s">
        <v>143</v>
      </c>
      <c r="H142" s="20" t="s">
        <v>143</v>
      </c>
      <c r="I142" s="21">
        <v>5</v>
      </c>
      <c r="J142" s="22" t="s">
        <v>143</v>
      </c>
      <c r="K142" s="17" t="s">
        <v>54</v>
      </c>
      <c r="L142" s="43">
        <v>100</v>
      </c>
      <c r="M142" s="24">
        <v>1</v>
      </c>
      <c r="N142" s="25">
        <v>54.226475279106857</v>
      </c>
      <c r="O142" s="26">
        <v>46.443741150995251</v>
      </c>
      <c r="P142" s="26">
        <f t="shared" si="34"/>
        <v>0.46443741150995249</v>
      </c>
      <c r="Q142" s="25">
        <v>53.556258849004749</v>
      </c>
      <c r="R142" s="25">
        <v>0.53556258849004745</v>
      </c>
      <c r="S142" s="25">
        <v>29.041671465170037</v>
      </c>
      <c r="T142" s="25">
        <v>9.6805571550566789</v>
      </c>
      <c r="U142" s="25">
        <v>12.952585473465836</v>
      </c>
      <c r="V142" s="25">
        <v>4.3175284911552785</v>
      </c>
      <c r="W142" s="26">
        <v>18.437839385468067</v>
      </c>
      <c r="X142" s="26">
        <v>45.452473321123861</v>
      </c>
      <c r="Y142" s="26">
        <v>23.975920568387707</v>
      </c>
      <c r="Z142" s="26">
        <v>1.6203034624196846</v>
      </c>
      <c r="AA142" s="26">
        <v>0.42366666666666664</v>
      </c>
      <c r="AB142" s="26">
        <f t="shared" ref="AB142:AE144" si="39">W142/100*$T142</f>
        <v>1.7848855798677872</v>
      </c>
      <c r="AC142" s="26">
        <f t="shared" si="39"/>
        <v>4.400052658238284</v>
      </c>
      <c r="AD142" s="26">
        <f t="shared" si="39"/>
        <v>2.321002694073762</v>
      </c>
      <c r="AE142" s="26">
        <f t="shared" si="39"/>
        <v>0.15685440276489987</v>
      </c>
      <c r="AF142" s="17">
        <v>2.9</v>
      </c>
      <c r="AG142" s="17">
        <v>4.93</v>
      </c>
      <c r="AH142" s="17">
        <f t="shared" si="36"/>
        <v>1.1748975549395286E-5</v>
      </c>
      <c r="AI142" s="27">
        <v>2.2394507629999998</v>
      </c>
      <c r="AJ142" s="27">
        <v>71.141621900000004</v>
      </c>
      <c r="AK142" s="27">
        <v>839.53363469999999</v>
      </c>
      <c r="AL142" s="27">
        <v>63.277504100000002</v>
      </c>
      <c r="AM142" s="27">
        <v>38.023790740000003</v>
      </c>
      <c r="AN142" s="27">
        <v>28.795170389999999</v>
      </c>
      <c r="AO142" s="27">
        <v>0.95723499999999995</v>
      </c>
      <c r="AP142" s="27">
        <v>123.89891540000001</v>
      </c>
      <c r="AQ142" s="17">
        <v>1053.3499999999988</v>
      </c>
      <c r="AR142" s="17">
        <v>1155.0374999999999</v>
      </c>
      <c r="AS142" s="26">
        <v>816.02499999999986</v>
      </c>
      <c r="AT142" s="26">
        <v>19.501518691588782</v>
      </c>
      <c r="AU142" s="26">
        <v>2.4676836485535736</v>
      </c>
      <c r="AV142" s="17">
        <v>200</v>
      </c>
      <c r="AW142" s="17">
        <v>200</v>
      </c>
      <c r="AX142" s="17">
        <v>0.14000000000000001</v>
      </c>
      <c r="AY142" s="17">
        <v>1</v>
      </c>
      <c r="AZ142" s="17" t="s">
        <v>150</v>
      </c>
      <c r="BA142" s="28"/>
      <c r="BB142" s="26"/>
      <c r="BC142" s="31"/>
      <c r="BD142" s="29"/>
    </row>
    <row r="143" spans="1:56" x14ac:dyDescent="0.25">
      <c r="A143" s="14">
        <v>2005</v>
      </c>
      <c r="B143" s="40">
        <v>2008</v>
      </c>
      <c r="C143" s="16" t="s">
        <v>147</v>
      </c>
      <c r="D143" s="17" t="s">
        <v>148</v>
      </c>
      <c r="E143" s="18">
        <v>2</v>
      </c>
      <c r="F143" s="41" t="s">
        <v>143</v>
      </c>
      <c r="G143" s="42" t="s">
        <v>143</v>
      </c>
      <c r="H143" s="20" t="s">
        <v>143</v>
      </c>
      <c r="I143" s="21">
        <v>5</v>
      </c>
      <c r="J143" s="22" t="s">
        <v>143</v>
      </c>
      <c r="K143" s="17" t="s">
        <v>54</v>
      </c>
      <c r="L143" s="43">
        <v>100</v>
      </c>
      <c r="M143" s="24">
        <v>1</v>
      </c>
      <c r="N143" s="25">
        <v>63.795853269537481</v>
      </c>
      <c r="O143" s="26">
        <v>46.406438285419171</v>
      </c>
      <c r="P143" s="26">
        <f t="shared" si="34"/>
        <v>0.46406438285419171</v>
      </c>
      <c r="Q143" s="25">
        <v>53.593561714580829</v>
      </c>
      <c r="R143" s="25">
        <v>0.53593561714580829</v>
      </c>
      <c r="S143" s="25">
        <v>34.190469993352998</v>
      </c>
      <c r="T143" s="25">
        <v>11.396823331117666</v>
      </c>
      <c r="U143" s="25">
        <v>15.248949617035437</v>
      </c>
      <c r="V143" s="25">
        <v>5.0829832056784792</v>
      </c>
      <c r="W143" s="26">
        <v>18.739820770442634</v>
      </c>
      <c r="X143" s="26">
        <v>44.066201441020382</v>
      </c>
      <c r="Y143" s="26">
        <v>23.851995965525319</v>
      </c>
      <c r="Z143" s="26">
        <v>2.15691224744414</v>
      </c>
      <c r="AA143" s="26">
        <v>0.40233333333333327</v>
      </c>
      <c r="AB143" s="26">
        <f t="shared" si="39"/>
        <v>2.1357442657754406</v>
      </c>
      <c r="AC143" s="26">
        <f t="shared" si="39"/>
        <v>5.0221471269675195</v>
      </c>
      <c r="AD143" s="26">
        <f t="shared" si="39"/>
        <v>2.718369841136234</v>
      </c>
      <c r="AE143" s="26">
        <f t="shared" si="39"/>
        <v>0.24581947824844813</v>
      </c>
      <c r="AF143" s="17">
        <v>3.1</v>
      </c>
      <c r="AG143" s="17">
        <v>4.9800000000000004</v>
      </c>
      <c r="AH143" s="17">
        <f t="shared" si="36"/>
        <v>1.0471285480508972E-5</v>
      </c>
      <c r="AI143" s="27">
        <v>2.623011757</v>
      </c>
      <c r="AJ143" s="27">
        <v>80.563932539999996</v>
      </c>
      <c r="AK143" s="27">
        <v>830.26351739999996</v>
      </c>
      <c r="AL143" s="27">
        <v>60.436332120000003</v>
      </c>
      <c r="AM143" s="27">
        <v>37.05940897</v>
      </c>
      <c r="AN143" s="27">
        <v>27.862808560000001</v>
      </c>
      <c r="AO143" s="27">
        <v>0.78155044200000001</v>
      </c>
      <c r="AP143" s="27">
        <v>135.807772</v>
      </c>
      <c r="AQ143" s="17">
        <v>1053.3499999999988</v>
      </c>
      <c r="AR143" s="17">
        <v>1155.0374999999999</v>
      </c>
      <c r="AS143" s="26">
        <v>816.02499999999986</v>
      </c>
      <c r="AT143" s="26">
        <v>19.501518691588782</v>
      </c>
      <c r="AU143" s="26">
        <v>2.4676836485535736</v>
      </c>
      <c r="AV143" s="17">
        <v>200</v>
      </c>
      <c r="AW143" s="17">
        <v>200</v>
      </c>
      <c r="AX143" s="17">
        <v>0.14000000000000001</v>
      </c>
      <c r="AY143" s="17">
        <v>1</v>
      </c>
      <c r="AZ143" s="17" t="s">
        <v>150</v>
      </c>
      <c r="BA143" s="28"/>
      <c r="BB143" s="26"/>
      <c r="BC143" s="31"/>
      <c r="BD143" s="29"/>
    </row>
    <row r="144" spans="1:56" x14ac:dyDescent="0.25">
      <c r="A144" s="14">
        <v>2005</v>
      </c>
      <c r="B144" s="40">
        <v>2008</v>
      </c>
      <c r="C144" s="16" t="s">
        <v>147</v>
      </c>
      <c r="D144" s="17" t="s">
        <v>148</v>
      </c>
      <c r="E144" s="18">
        <v>3</v>
      </c>
      <c r="F144" s="41" t="s">
        <v>143</v>
      </c>
      <c r="G144" s="42" t="s">
        <v>143</v>
      </c>
      <c r="H144" s="20" t="s">
        <v>143</v>
      </c>
      <c r="I144" s="21">
        <v>5</v>
      </c>
      <c r="J144" s="22" t="s">
        <v>143</v>
      </c>
      <c r="K144" s="17" t="s">
        <v>54</v>
      </c>
      <c r="L144" s="43">
        <v>100</v>
      </c>
      <c r="M144" s="24">
        <v>1</v>
      </c>
      <c r="N144" s="25">
        <v>55.023923444976077</v>
      </c>
      <c r="O144" s="26">
        <v>45.966509614160188</v>
      </c>
      <c r="P144" s="26">
        <f t="shared" si="34"/>
        <v>0.45966509614160189</v>
      </c>
      <c r="Q144" s="25">
        <v>54.033490385839812</v>
      </c>
      <c r="R144" s="25">
        <v>0.54033490385839811</v>
      </c>
      <c r="S144" s="25">
        <v>29.731346384553007</v>
      </c>
      <c r="T144" s="25">
        <v>9.9104487948510016</v>
      </c>
      <c r="U144" s="25">
        <v>13.260180487510642</v>
      </c>
      <c r="V144" s="25">
        <v>4.4200601625035469</v>
      </c>
      <c r="W144" s="26">
        <v>18.756394408345372</v>
      </c>
      <c r="X144" s="26">
        <v>43.304048078518989</v>
      </c>
      <c r="Y144" s="26">
        <v>24.58987534464778</v>
      </c>
      <c r="Z144" s="26">
        <v>2.192981695580329</v>
      </c>
      <c r="AA144" s="26">
        <v>0.41166666666666663</v>
      </c>
      <c r="AB144" s="26">
        <f t="shared" si="39"/>
        <v>1.8588428635993646</v>
      </c>
      <c r="AC144" s="26">
        <f t="shared" si="39"/>
        <v>4.2916255109192836</v>
      </c>
      <c r="AD144" s="26">
        <f t="shared" si="39"/>
        <v>2.4369670047490093</v>
      </c>
      <c r="AE144" s="26">
        <f t="shared" si="39"/>
        <v>0.21733432802094377</v>
      </c>
      <c r="AF144" s="17">
        <v>3.4</v>
      </c>
      <c r="AG144" s="17">
        <v>5.05</v>
      </c>
      <c r="AH144" s="17">
        <f t="shared" si="36"/>
        <v>8.9125093813374425E-6</v>
      </c>
      <c r="AI144" s="27">
        <v>2.0625307500000001</v>
      </c>
      <c r="AJ144" s="27">
        <v>82.078146750000002</v>
      </c>
      <c r="AK144" s="27">
        <v>988.95705169999997</v>
      </c>
      <c r="AL144" s="27">
        <v>77.953085250000001</v>
      </c>
      <c r="AM144" s="27">
        <v>30.848056060000001</v>
      </c>
      <c r="AN144" s="27">
        <v>33.672136620000003</v>
      </c>
      <c r="AO144" s="27">
        <v>0.57856631800000002</v>
      </c>
      <c r="AP144" s="27">
        <v>114.8670971</v>
      </c>
      <c r="AQ144" s="17">
        <v>1053.3499999999988</v>
      </c>
      <c r="AR144" s="17">
        <v>1155.0374999999999</v>
      </c>
      <c r="AS144" s="26">
        <v>816.02499999999986</v>
      </c>
      <c r="AT144" s="26">
        <v>19.501518691588782</v>
      </c>
      <c r="AU144" s="26">
        <v>2.4676836485535736</v>
      </c>
      <c r="AV144" s="17">
        <v>200</v>
      </c>
      <c r="AW144" s="17">
        <v>200</v>
      </c>
      <c r="AX144" s="17">
        <v>0.14000000000000001</v>
      </c>
      <c r="AY144" s="17">
        <v>1</v>
      </c>
      <c r="AZ144" s="17" t="s">
        <v>150</v>
      </c>
      <c r="BA144" s="28"/>
      <c r="BB144" s="26"/>
      <c r="BC144" s="31"/>
      <c r="BD144" s="29"/>
    </row>
    <row r="145" spans="1:56" x14ac:dyDescent="0.25">
      <c r="A145" s="14">
        <v>2005</v>
      </c>
      <c r="B145" s="40">
        <v>2008</v>
      </c>
      <c r="C145" s="16" t="s">
        <v>147</v>
      </c>
      <c r="D145" s="17" t="s">
        <v>148</v>
      </c>
      <c r="E145" s="18">
        <v>4</v>
      </c>
      <c r="F145" s="41" t="s">
        <v>143</v>
      </c>
      <c r="G145" s="42" t="s">
        <v>143</v>
      </c>
      <c r="H145" s="20" t="s">
        <v>143</v>
      </c>
      <c r="I145" s="21">
        <v>5</v>
      </c>
      <c r="J145" s="41" t="s">
        <v>143</v>
      </c>
      <c r="K145" s="17" t="s">
        <v>54</v>
      </c>
      <c r="L145" s="43">
        <v>94.4</v>
      </c>
      <c r="M145" s="24">
        <v>0.94400000000000006</v>
      </c>
      <c r="N145" s="25">
        <v>64.593301435406701</v>
      </c>
      <c r="O145" s="26">
        <v>49.247738394096238</v>
      </c>
      <c r="P145" s="26">
        <f t="shared" si="34"/>
        <v>0.49247738394096241</v>
      </c>
      <c r="Q145" s="25">
        <v>50.752261605903762</v>
      </c>
      <c r="R145" s="25">
        <v>0.50752261605903759</v>
      </c>
      <c r="S145" s="25">
        <v>32.782561324387594</v>
      </c>
      <c r="T145" s="25">
        <v>10.927520441462532</v>
      </c>
      <c r="U145" s="25">
        <v>14.621022350676867</v>
      </c>
      <c r="V145" s="25">
        <v>4.873674116892289</v>
      </c>
      <c r="W145" s="26" t="s">
        <v>45</v>
      </c>
      <c r="X145" s="26" t="s">
        <v>45</v>
      </c>
      <c r="Y145" s="26" t="s">
        <v>45</v>
      </c>
      <c r="Z145" s="26" t="s">
        <v>45</v>
      </c>
      <c r="AA145" s="26" t="s">
        <v>45</v>
      </c>
      <c r="AB145" s="26" t="s">
        <v>45</v>
      </c>
      <c r="AC145" s="26" t="s">
        <v>45</v>
      </c>
      <c r="AD145" s="26" t="s">
        <v>45</v>
      </c>
      <c r="AE145" s="26" t="s">
        <v>45</v>
      </c>
      <c r="AF145" s="17">
        <v>3.5</v>
      </c>
      <c r="AG145" s="17">
        <v>5.01</v>
      </c>
      <c r="AH145" s="17">
        <f t="shared" si="36"/>
        <v>9.7723722095581059E-6</v>
      </c>
      <c r="AI145" s="27">
        <v>2.5180073200000002</v>
      </c>
      <c r="AJ145" s="27">
        <v>74.950900000000004</v>
      </c>
      <c r="AK145" s="27">
        <v>1018.45</v>
      </c>
      <c r="AL145" s="27">
        <v>84.701499999999996</v>
      </c>
      <c r="AM145" s="27">
        <v>32.514400000000002</v>
      </c>
      <c r="AN145" s="27">
        <v>38.225499999999997</v>
      </c>
      <c r="AO145" s="27">
        <v>0.65093199999999996</v>
      </c>
      <c r="AP145" s="27">
        <v>102.542</v>
      </c>
      <c r="AQ145" s="17">
        <v>1053.3499999999988</v>
      </c>
      <c r="AR145" s="17">
        <v>1155.0374999999999</v>
      </c>
      <c r="AS145" s="26">
        <v>816.02499999999986</v>
      </c>
      <c r="AT145" s="26">
        <v>19.501518691588782</v>
      </c>
      <c r="AU145" s="26">
        <v>2.4676836485535736</v>
      </c>
      <c r="AV145" s="17">
        <v>200</v>
      </c>
      <c r="AW145" s="17">
        <v>200</v>
      </c>
      <c r="AX145" s="17">
        <v>0.14000000000000001</v>
      </c>
      <c r="AY145" s="17">
        <v>1</v>
      </c>
      <c r="AZ145" s="17" t="s">
        <v>150</v>
      </c>
      <c r="BA145" s="28"/>
      <c r="BB145" s="26"/>
      <c r="BC145" s="31"/>
      <c r="BD145" s="29"/>
    </row>
    <row r="146" spans="1:56" x14ac:dyDescent="0.25">
      <c r="A146" s="14">
        <v>2006</v>
      </c>
      <c r="B146" s="15">
        <v>2009</v>
      </c>
      <c r="C146" s="16" t="s">
        <v>151</v>
      </c>
      <c r="D146" s="17" t="s">
        <v>152</v>
      </c>
      <c r="E146" s="18">
        <v>1</v>
      </c>
      <c r="F146" s="19">
        <v>9879</v>
      </c>
      <c r="G146" s="20" t="s">
        <v>39</v>
      </c>
      <c r="H146" s="20">
        <v>9879</v>
      </c>
      <c r="I146" s="45">
        <v>9</v>
      </c>
      <c r="J146" s="22">
        <v>9879</v>
      </c>
      <c r="K146" s="17" t="s">
        <v>40</v>
      </c>
      <c r="L146" s="23">
        <v>72.222222222222214</v>
      </c>
      <c r="M146" s="24">
        <v>0.7222222222222221</v>
      </c>
      <c r="N146" s="24">
        <v>72.440944881889763</v>
      </c>
      <c r="O146" s="26">
        <v>51.906782808499685</v>
      </c>
      <c r="P146" s="26">
        <f t="shared" si="34"/>
        <v>0.51906782808499685</v>
      </c>
      <c r="Q146" s="36">
        <v>48.093217191500315</v>
      </c>
      <c r="R146" s="25">
        <v>0.48093217191500315</v>
      </c>
      <c r="S146" s="25">
        <v>34.839180957622276</v>
      </c>
      <c r="T146" s="25">
        <v>11.613060319207426</v>
      </c>
      <c r="U146" s="25">
        <v>15.538274707099536</v>
      </c>
      <c r="V146" s="25">
        <v>5.1794249023665122</v>
      </c>
      <c r="W146" s="26">
        <v>19.320914894867286</v>
      </c>
      <c r="X146" s="26">
        <v>43.158952094876966</v>
      </c>
      <c r="Y146" s="26">
        <v>25.485107206680922</v>
      </c>
      <c r="Z146" s="26">
        <v>1.2228578539306767</v>
      </c>
      <c r="AA146" s="26">
        <v>0.47520987654320984</v>
      </c>
      <c r="AB146" s="26">
        <f t="shared" ref="AB146:AE148" si="40">W146/100*$T146</f>
        <v>2.2437495009636699</v>
      </c>
      <c r="AC146" s="26">
        <f t="shared" si="40"/>
        <v>5.0120751399158996</v>
      </c>
      <c r="AD146" s="26">
        <f t="shared" si="40"/>
        <v>2.9596008723265341</v>
      </c>
      <c r="AE146" s="26">
        <f t="shared" si="40"/>
        <v>0.1420112201951349</v>
      </c>
      <c r="AF146" s="17">
        <v>6.89</v>
      </c>
      <c r="AG146" s="17">
        <v>5.59</v>
      </c>
      <c r="AH146" s="17">
        <f t="shared" si="36"/>
        <v>2.5703957827688596E-6</v>
      </c>
      <c r="AI146" s="17">
        <v>1</v>
      </c>
      <c r="AJ146" s="17">
        <v>44.2</v>
      </c>
      <c r="AK146" s="17">
        <v>785.1</v>
      </c>
      <c r="AL146" s="17">
        <v>69.099999999999994</v>
      </c>
      <c r="AM146" s="17">
        <v>24.4</v>
      </c>
      <c r="AN146" s="17">
        <v>14.6</v>
      </c>
      <c r="AO146" s="17">
        <v>0.6</v>
      </c>
      <c r="AP146" s="17">
        <v>270.7</v>
      </c>
      <c r="AQ146" s="17">
        <v>1457.3125</v>
      </c>
      <c r="AR146" s="17">
        <v>812.2916666666664</v>
      </c>
      <c r="AS146" s="26">
        <v>841.9375</v>
      </c>
      <c r="AT146" s="26">
        <v>18.610462097611627</v>
      </c>
      <c r="AU146" s="26">
        <v>-1.6732810173748864</v>
      </c>
      <c r="AV146" s="17">
        <v>45</v>
      </c>
      <c r="AW146" s="17">
        <v>60</v>
      </c>
      <c r="AX146" s="17">
        <v>0.1</v>
      </c>
      <c r="AY146" s="14">
        <v>2</v>
      </c>
      <c r="AZ146" s="17" t="s">
        <v>149</v>
      </c>
      <c r="BA146" s="28"/>
      <c r="BB146" s="26"/>
      <c r="BC146" s="35" t="s">
        <v>153</v>
      </c>
      <c r="BD146" s="29"/>
    </row>
    <row r="147" spans="1:56" x14ac:dyDescent="0.25">
      <c r="A147" s="14">
        <v>2006</v>
      </c>
      <c r="B147" s="15">
        <v>2009</v>
      </c>
      <c r="C147" s="16" t="s">
        <v>151</v>
      </c>
      <c r="D147" s="17" t="s">
        <v>152</v>
      </c>
      <c r="E147" s="18">
        <v>2</v>
      </c>
      <c r="F147" s="19">
        <v>9879</v>
      </c>
      <c r="G147" s="20" t="s">
        <v>39</v>
      </c>
      <c r="H147" s="20">
        <v>9879</v>
      </c>
      <c r="I147" s="45">
        <v>9</v>
      </c>
      <c r="J147" s="22">
        <v>9879</v>
      </c>
      <c r="K147" s="17" t="s">
        <v>40</v>
      </c>
      <c r="L147" s="23">
        <v>100</v>
      </c>
      <c r="M147" s="24">
        <v>1</v>
      </c>
      <c r="N147" s="24">
        <v>52.755905511811022</v>
      </c>
      <c r="O147" s="26">
        <v>54.299622543277373</v>
      </c>
      <c r="P147" s="46">
        <f t="shared" si="34"/>
        <v>0.5429962254327737</v>
      </c>
      <c r="Q147" s="36">
        <v>45.700377456722627</v>
      </c>
      <c r="R147" s="25">
        <v>0.4570037745672263</v>
      </c>
      <c r="S147" s="25">
        <v>24.109647949609577</v>
      </c>
      <c r="T147" s="25">
        <v>8.0365493165365258</v>
      </c>
      <c r="U147" s="25">
        <v>10.752902985525871</v>
      </c>
      <c r="V147" s="25">
        <v>3.5843009951752904</v>
      </c>
      <c r="W147" s="26">
        <v>19.228307299256841</v>
      </c>
      <c r="X147" s="26">
        <v>43.75779035049429</v>
      </c>
      <c r="Y147" s="26">
        <v>25.441865751464633</v>
      </c>
      <c r="Z147" s="26">
        <v>1.2951624172155363</v>
      </c>
      <c r="AA147" s="26">
        <v>0.4401944444444445</v>
      </c>
      <c r="AB147" s="26">
        <f t="shared" si="40"/>
        <v>1.5452923988399687</v>
      </c>
      <c r="AC147" s="26">
        <f t="shared" si="40"/>
        <v>3.5166164013441348</v>
      </c>
      <c r="AD147" s="26">
        <f t="shared" si="40"/>
        <v>2.0446480881634712</v>
      </c>
      <c r="AE147" s="26">
        <f t="shared" si="40"/>
        <v>0.10408636638877312</v>
      </c>
      <c r="AF147" s="17">
        <v>7.91</v>
      </c>
      <c r="AG147" s="17">
        <v>5.51</v>
      </c>
      <c r="AH147" s="17">
        <f t="shared" si="36"/>
        <v>3.0902954325135885E-6</v>
      </c>
      <c r="AI147" s="17">
        <v>1</v>
      </c>
      <c r="AJ147" s="17">
        <v>59.2</v>
      </c>
      <c r="AK147" s="17">
        <v>1135.0999999999999</v>
      </c>
      <c r="AL147" s="17">
        <v>102.1</v>
      </c>
      <c r="AM147" s="17">
        <v>21.6</v>
      </c>
      <c r="AN147" s="17">
        <v>17.8</v>
      </c>
      <c r="AO147" s="17">
        <v>0.7</v>
      </c>
      <c r="AP147" s="17">
        <v>199.5</v>
      </c>
      <c r="AQ147" s="17">
        <v>1457.3125</v>
      </c>
      <c r="AR147" s="17">
        <v>812.2916666666664</v>
      </c>
      <c r="AS147" s="26">
        <v>841.9375</v>
      </c>
      <c r="AT147" s="26">
        <v>18.610462097611627</v>
      </c>
      <c r="AU147" s="26">
        <v>-1.6732810173748864</v>
      </c>
      <c r="AV147" s="17">
        <v>45</v>
      </c>
      <c r="AW147" s="17">
        <v>60</v>
      </c>
      <c r="AX147" s="17">
        <v>0.1</v>
      </c>
      <c r="AY147" s="14">
        <v>2</v>
      </c>
      <c r="AZ147" s="17" t="s">
        <v>149</v>
      </c>
      <c r="BA147" s="28"/>
      <c r="BB147" s="26"/>
      <c r="BC147" s="25"/>
      <c r="BD147" s="29"/>
    </row>
    <row r="148" spans="1:56" x14ac:dyDescent="0.25">
      <c r="A148" s="14">
        <v>2006</v>
      </c>
      <c r="B148" s="15">
        <v>2009</v>
      </c>
      <c r="C148" s="16" t="s">
        <v>151</v>
      </c>
      <c r="D148" s="17" t="s">
        <v>152</v>
      </c>
      <c r="E148" s="18">
        <v>3</v>
      </c>
      <c r="F148" s="19">
        <v>9879</v>
      </c>
      <c r="G148" s="20" t="s">
        <v>39</v>
      </c>
      <c r="H148" s="20">
        <v>9879</v>
      </c>
      <c r="I148" s="45">
        <v>9</v>
      </c>
      <c r="J148" s="22">
        <v>9879</v>
      </c>
      <c r="K148" s="17" t="s">
        <v>40</v>
      </c>
      <c r="L148" s="23">
        <v>94.444444444444443</v>
      </c>
      <c r="M148" s="24">
        <v>0.94444444444444442</v>
      </c>
      <c r="N148" s="24">
        <v>61.417322834645667</v>
      </c>
      <c r="O148" s="26">
        <v>52.680285447208227</v>
      </c>
      <c r="P148" s="46">
        <f t="shared" si="34"/>
        <v>0.5268028544720823</v>
      </c>
      <c r="Q148" s="36">
        <v>47.319714552791773</v>
      </c>
      <c r="R148" s="25">
        <v>0.47319714552791775</v>
      </c>
      <c r="S148" s="25">
        <v>29.062501851320931</v>
      </c>
      <c r="T148" s="25">
        <v>9.6875006171069771</v>
      </c>
      <c r="U148" s="25">
        <v>12.961875825689136</v>
      </c>
      <c r="V148" s="25">
        <v>4.3206252752297116</v>
      </c>
      <c r="W148" s="26">
        <v>19.002362505535643</v>
      </c>
      <c r="X148" s="26">
        <v>43.295425963739419</v>
      </c>
      <c r="Y148" s="26">
        <v>25.911581852358935</v>
      </c>
      <c r="Z148" s="26">
        <v>1.2766260202520385</v>
      </c>
      <c r="AA148" s="26">
        <v>0.44437653993516063</v>
      </c>
      <c r="AB148" s="26">
        <f t="shared" si="40"/>
        <v>1.8408539849886705</v>
      </c>
      <c r="AC148" s="26">
        <f t="shared" si="40"/>
        <v>4.194244657416351</v>
      </c>
      <c r="AD148" s="26">
        <f t="shared" si="40"/>
        <v>2.5101846518494511</v>
      </c>
      <c r="AE148" s="26">
        <f t="shared" si="40"/>
        <v>0.12367315359006448</v>
      </c>
      <c r="AF148" s="17">
        <v>9.07</v>
      </c>
      <c r="AG148" s="17">
        <v>5.86</v>
      </c>
      <c r="AH148" s="17">
        <f t="shared" si="36"/>
        <v>1.3803842646028812E-6</v>
      </c>
      <c r="AI148" s="17">
        <v>1</v>
      </c>
      <c r="AJ148" s="17">
        <v>104.1</v>
      </c>
      <c r="AK148" s="17">
        <v>1520.9</v>
      </c>
      <c r="AL148" s="17">
        <v>167.9</v>
      </c>
      <c r="AM148" s="17">
        <v>12.1</v>
      </c>
      <c r="AN148" s="17">
        <v>26.1</v>
      </c>
      <c r="AO148" s="17">
        <v>1.2</v>
      </c>
      <c r="AP148" s="17">
        <v>114.4</v>
      </c>
      <c r="AQ148" s="17">
        <v>1457.3125</v>
      </c>
      <c r="AR148" s="17">
        <v>812.2916666666664</v>
      </c>
      <c r="AS148" s="26">
        <v>841.9375</v>
      </c>
      <c r="AT148" s="26">
        <v>18.610462097611627</v>
      </c>
      <c r="AU148" s="26">
        <v>-1.6732810173748864</v>
      </c>
      <c r="AV148" s="17">
        <v>45</v>
      </c>
      <c r="AW148" s="17">
        <v>60</v>
      </c>
      <c r="AX148" s="17">
        <v>0.1</v>
      </c>
      <c r="AY148" s="14">
        <v>2</v>
      </c>
      <c r="AZ148" s="17" t="s">
        <v>149</v>
      </c>
      <c r="BA148" s="28"/>
      <c r="BB148" s="26"/>
      <c r="BC148" s="25"/>
      <c r="BD148" s="29"/>
    </row>
    <row r="149" spans="1:56" x14ac:dyDescent="0.25">
      <c r="A149" s="14">
        <v>2006</v>
      </c>
      <c r="B149" s="15">
        <v>2009</v>
      </c>
      <c r="C149" s="16" t="s">
        <v>151</v>
      </c>
      <c r="D149" s="17" t="s">
        <v>152</v>
      </c>
      <c r="E149" s="18">
        <v>4</v>
      </c>
      <c r="F149" s="19">
        <v>9879</v>
      </c>
      <c r="G149" s="20" t="s">
        <v>39</v>
      </c>
      <c r="H149" s="20">
        <v>9879</v>
      </c>
      <c r="I149" s="45">
        <v>9</v>
      </c>
      <c r="J149" s="22">
        <v>9879</v>
      </c>
      <c r="K149" s="17" t="s">
        <v>40</v>
      </c>
      <c r="L149" s="23">
        <v>44.444444444444443</v>
      </c>
      <c r="M149" s="24">
        <v>0.44444444444444442</v>
      </c>
      <c r="N149" s="24">
        <v>23.622047244094489</v>
      </c>
      <c r="O149" s="26">
        <v>55.769108785283862</v>
      </c>
      <c r="P149" s="47">
        <f t="shared" si="34"/>
        <v>0.55769108785283861</v>
      </c>
      <c r="Q149" s="36">
        <v>44.230891214716138</v>
      </c>
      <c r="R149" s="25">
        <v>0.44230891214716139</v>
      </c>
      <c r="S149" s="25">
        <v>10.448242019224285</v>
      </c>
      <c r="T149" s="25">
        <v>3.4827473397414281</v>
      </c>
      <c r="U149" s="25">
        <v>4.6599159405740309</v>
      </c>
      <c r="V149" s="25">
        <v>1.553305313524677</v>
      </c>
      <c r="W149" s="26" t="s">
        <v>45</v>
      </c>
      <c r="X149" s="26" t="s">
        <v>45</v>
      </c>
      <c r="Y149" s="26" t="s">
        <v>45</v>
      </c>
      <c r="Z149" s="26" t="s">
        <v>45</v>
      </c>
      <c r="AA149" s="26" t="s">
        <v>45</v>
      </c>
      <c r="AB149" s="26" t="s">
        <v>45</v>
      </c>
      <c r="AC149" s="26" t="s">
        <v>45</v>
      </c>
      <c r="AD149" s="26" t="s">
        <v>45</v>
      </c>
      <c r="AE149" s="26" t="s">
        <v>45</v>
      </c>
      <c r="AF149" s="17">
        <v>8.99</v>
      </c>
      <c r="AG149" s="17">
        <v>5.68</v>
      </c>
      <c r="AH149" s="17">
        <f t="shared" si="36"/>
        <v>2.0892961308540377E-6</v>
      </c>
      <c r="AI149" s="17">
        <v>1</v>
      </c>
      <c r="AJ149" s="17">
        <v>44.2</v>
      </c>
      <c r="AK149" s="17">
        <v>785.1</v>
      </c>
      <c r="AL149" s="17">
        <v>69.099999999999994</v>
      </c>
      <c r="AM149" s="17">
        <v>24.4</v>
      </c>
      <c r="AN149" s="17">
        <v>14.6</v>
      </c>
      <c r="AO149" s="17">
        <v>0.6</v>
      </c>
      <c r="AP149" s="17">
        <v>270.7</v>
      </c>
      <c r="AQ149" s="17">
        <v>1457.3125</v>
      </c>
      <c r="AR149" s="17">
        <v>812.2916666666664</v>
      </c>
      <c r="AS149" s="26">
        <v>841.9375</v>
      </c>
      <c r="AT149" s="26">
        <v>18.610462097611627</v>
      </c>
      <c r="AU149" s="26">
        <v>-1.6732810173748864</v>
      </c>
      <c r="AV149" s="17">
        <v>45</v>
      </c>
      <c r="AW149" s="17">
        <v>60</v>
      </c>
      <c r="AX149" s="17">
        <v>0.1</v>
      </c>
      <c r="AY149" s="14">
        <v>2</v>
      </c>
      <c r="AZ149" s="17" t="s">
        <v>149</v>
      </c>
      <c r="BA149" s="28"/>
      <c r="BB149" s="26"/>
      <c r="BC149" s="48" t="s">
        <v>154</v>
      </c>
      <c r="BD149" s="29"/>
    </row>
    <row r="150" spans="1:56" x14ac:dyDescent="0.25">
      <c r="A150" s="14">
        <v>2006</v>
      </c>
      <c r="B150" s="15">
        <v>2009</v>
      </c>
      <c r="C150" s="16" t="s">
        <v>151</v>
      </c>
      <c r="D150" s="17" t="s">
        <v>152</v>
      </c>
      <c r="E150" s="18">
        <v>1</v>
      </c>
      <c r="F150" s="19">
        <v>94001</v>
      </c>
      <c r="G150" s="20">
        <v>94001</v>
      </c>
      <c r="H150" s="20">
        <v>94001</v>
      </c>
      <c r="I150" s="45" t="s">
        <v>43</v>
      </c>
      <c r="J150" s="22">
        <v>94001</v>
      </c>
      <c r="K150" s="17" t="s">
        <v>42</v>
      </c>
      <c r="L150" s="23">
        <v>77.777777777777786</v>
      </c>
      <c r="M150" s="24">
        <v>0.7777777777777779</v>
      </c>
      <c r="N150" s="24">
        <v>29.921259842519685</v>
      </c>
      <c r="O150" s="26">
        <v>51.245955891432658</v>
      </c>
      <c r="P150" s="26">
        <f t="shared" si="34"/>
        <v>0.5124595589143266</v>
      </c>
      <c r="Q150" s="36">
        <v>48.754044108567342</v>
      </c>
      <c r="R150" s="25">
        <v>0.4875404410856734</v>
      </c>
      <c r="S150" s="25">
        <v>14.587824221461092</v>
      </c>
      <c r="T150" s="25">
        <v>4.8626080738203639</v>
      </c>
      <c r="U150" s="25">
        <v>6.5061696027716476</v>
      </c>
      <c r="V150" s="25">
        <v>2.1687232009238824</v>
      </c>
      <c r="W150" s="26">
        <v>18.646376657942653</v>
      </c>
      <c r="X150" s="26">
        <v>43.470969746206407</v>
      </c>
      <c r="Y150" s="26">
        <v>25.977053543580823</v>
      </c>
      <c r="Z150" s="26">
        <v>1.7612420808929272</v>
      </c>
      <c r="AA150" s="26">
        <v>0.45967094017094018</v>
      </c>
      <c r="AB150" s="26">
        <f t="shared" ref="AB150:AE152" si="41">W150/100*$T150</f>
        <v>0.9067002168440752</v>
      </c>
      <c r="AC150" s="26">
        <f t="shared" si="41"/>
        <v>2.1138228846470404</v>
      </c>
      <c r="AD150" s="26">
        <f t="shared" si="41"/>
        <v>1.2631623029508001</v>
      </c>
      <c r="AE150" s="26">
        <f t="shared" si="41"/>
        <v>8.5642299625021262E-2</v>
      </c>
      <c r="AF150" s="17">
        <v>6.89</v>
      </c>
      <c r="AG150" s="17">
        <v>5.59</v>
      </c>
      <c r="AH150" s="17">
        <f t="shared" si="36"/>
        <v>2.5703957827688596E-6</v>
      </c>
      <c r="AI150" s="17">
        <v>1</v>
      </c>
      <c r="AJ150" s="17">
        <v>44.2</v>
      </c>
      <c r="AK150" s="17">
        <v>785.1</v>
      </c>
      <c r="AL150" s="17">
        <v>69.099999999999994</v>
      </c>
      <c r="AM150" s="17">
        <v>24.4</v>
      </c>
      <c r="AN150" s="17">
        <v>14.6</v>
      </c>
      <c r="AO150" s="17">
        <v>0.6</v>
      </c>
      <c r="AP150" s="17">
        <v>270.7</v>
      </c>
      <c r="AQ150" s="17">
        <v>1457.3125</v>
      </c>
      <c r="AR150" s="17">
        <v>812.2916666666664</v>
      </c>
      <c r="AS150" s="26">
        <v>841.9375</v>
      </c>
      <c r="AT150" s="26">
        <v>18.610462097611627</v>
      </c>
      <c r="AU150" s="26">
        <v>-1.6732810173748864</v>
      </c>
      <c r="AV150" s="17">
        <v>45</v>
      </c>
      <c r="AW150" s="17">
        <v>60</v>
      </c>
      <c r="AX150" s="17">
        <v>0.1</v>
      </c>
      <c r="AY150" s="14">
        <v>2</v>
      </c>
      <c r="AZ150" s="17" t="s">
        <v>149</v>
      </c>
      <c r="BA150" s="28"/>
      <c r="BB150" s="26"/>
      <c r="BC150" s="25"/>
      <c r="BD150" s="29"/>
    </row>
    <row r="151" spans="1:56" x14ac:dyDescent="0.25">
      <c r="A151" s="14">
        <v>2006</v>
      </c>
      <c r="B151" s="15">
        <v>2009</v>
      </c>
      <c r="C151" s="16" t="s">
        <v>151</v>
      </c>
      <c r="D151" s="17" t="s">
        <v>152</v>
      </c>
      <c r="E151" s="18">
        <v>2</v>
      </c>
      <c r="F151" s="19">
        <v>94001</v>
      </c>
      <c r="G151" s="20">
        <v>94001</v>
      </c>
      <c r="H151" s="20">
        <v>94001</v>
      </c>
      <c r="I151" s="45" t="s">
        <v>43</v>
      </c>
      <c r="J151" s="22">
        <v>94001</v>
      </c>
      <c r="K151" s="17" t="s">
        <v>42</v>
      </c>
      <c r="L151" s="23">
        <v>72.222222222222214</v>
      </c>
      <c r="M151" s="24">
        <v>0.7222222222222221</v>
      </c>
      <c r="N151" s="24">
        <v>25.984251968503937</v>
      </c>
      <c r="O151" s="26">
        <v>49.640409351234624</v>
      </c>
      <c r="P151" s="26">
        <f t="shared" si="34"/>
        <v>0.49640409351234621</v>
      </c>
      <c r="Q151" s="36">
        <v>50.359590648765376</v>
      </c>
      <c r="R151" s="25">
        <v>0.50359590648765373</v>
      </c>
      <c r="S151" s="25">
        <v>13.085562924482341</v>
      </c>
      <c r="T151" s="25">
        <v>4.3618543081607806</v>
      </c>
      <c r="U151" s="25">
        <v>5.836161064319124</v>
      </c>
      <c r="V151" s="25">
        <v>1.9453870214397082</v>
      </c>
      <c r="W151" s="26">
        <v>19.764089428879288</v>
      </c>
      <c r="X151" s="26">
        <v>42.799989829801319</v>
      </c>
      <c r="Y151" s="26">
        <v>25.541678194893834</v>
      </c>
      <c r="Z151" s="26">
        <v>1.3731109556663483</v>
      </c>
      <c r="AA151" s="26">
        <v>0.45166495726495731</v>
      </c>
      <c r="AB151" s="26">
        <f t="shared" si="41"/>
        <v>0.86208078622232065</v>
      </c>
      <c r="AC151" s="26">
        <f t="shared" si="41"/>
        <v>1.8668732002835648</v>
      </c>
      <c r="AD151" s="26">
        <f t="shared" si="41"/>
        <v>1.1140907907205395</v>
      </c>
      <c r="AE151" s="26">
        <f t="shared" si="41"/>
        <v>5.9893099375560276E-2</v>
      </c>
      <c r="AF151" s="17">
        <v>7.91</v>
      </c>
      <c r="AG151" s="17">
        <v>5.51</v>
      </c>
      <c r="AH151" s="17">
        <f t="shared" si="36"/>
        <v>3.0902954325135885E-6</v>
      </c>
      <c r="AI151" s="17">
        <v>1</v>
      </c>
      <c r="AJ151" s="17">
        <v>59.2</v>
      </c>
      <c r="AK151" s="17">
        <v>1135.0999999999999</v>
      </c>
      <c r="AL151" s="17">
        <v>102.1</v>
      </c>
      <c r="AM151" s="17">
        <v>21.6</v>
      </c>
      <c r="AN151" s="17">
        <v>17.8</v>
      </c>
      <c r="AO151" s="17">
        <v>0.7</v>
      </c>
      <c r="AP151" s="17">
        <v>199.5</v>
      </c>
      <c r="AQ151" s="17">
        <v>1457.3125</v>
      </c>
      <c r="AR151" s="17">
        <v>812.2916666666664</v>
      </c>
      <c r="AS151" s="26">
        <v>841.9375</v>
      </c>
      <c r="AT151" s="26">
        <v>18.610462097611627</v>
      </c>
      <c r="AU151" s="26">
        <v>-1.6732810173748864</v>
      </c>
      <c r="AV151" s="17">
        <v>45</v>
      </c>
      <c r="AW151" s="17">
        <v>60</v>
      </c>
      <c r="AX151" s="17">
        <v>0.1</v>
      </c>
      <c r="AY151" s="14">
        <v>2</v>
      </c>
      <c r="AZ151" s="17" t="s">
        <v>149</v>
      </c>
      <c r="BA151" s="28"/>
      <c r="BB151" s="26"/>
      <c r="BC151" s="25"/>
      <c r="BD151" s="29"/>
    </row>
    <row r="152" spans="1:56" x14ac:dyDescent="0.25">
      <c r="A152" s="14">
        <v>2006</v>
      </c>
      <c r="B152" s="15">
        <v>2009</v>
      </c>
      <c r="C152" s="16" t="s">
        <v>151</v>
      </c>
      <c r="D152" s="17" t="s">
        <v>152</v>
      </c>
      <c r="E152" s="18">
        <v>3</v>
      </c>
      <c r="F152" s="19">
        <v>94001</v>
      </c>
      <c r="G152" s="20">
        <v>94001</v>
      </c>
      <c r="H152" s="20">
        <v>94001</v>
      </c>
      <c r="I152" s="45" t="s">
        <v>43</v>
      </c>
      <c r="J152" s="22">
        <v>94001</v>
      </c>
      <c r="K152" s="17" t="s">
        <v>42</v>
      </c>
      <c r="L152" s="23">
        <v>100</v>
      </c>
      <c r="M152" s="24">
        <v>1</v>
      </c>
      <c r="N152" s="24">
        <v>25.984251968503937</v>
      </c>
      <c r="O152" s="26">
        <v>51.495220197728578</v>
      </c>
      <c r="P152" s="26">
        <f t="shared" si="34"/>
        <v>0.51495220197728575</v>
      </c>
      <c r="Q152" s="36">
        <v>48.504779802271422</v>
      </c>
      <c r="R152" s="25">
        <v>0.48504779802271419</v>
      </c>
      <c r="S152" s="25">
        <v>12.603604200590212</v>
      </c>
      <c r="T152" s="25">
        <v>4.2012014001967373</v>
      </c>
      <c r="U152" s="25">
        <v>5.6212074734632349</v>
      </c>
      <c r="V152" s="25">
        <v>1.8737358244877449</v>
      </c>
      <c r="W152" s="26">
        <v>18.976852946220419</v>
      </c>
      <c r="X152" s="26">
        <v>42.729326862911407</v>
      </c>
      <c r="Y152" s="26">
        <v>26.553341004213195</v>
      </c>
      <c r="Z152" s="26">
        <v>1.3496217862257822</v>
      </c>
      <c r="AA152" s="26">
        <v>0.4493619047619048</v>
      </c>
      <c r="AB152" s="26">
        <f t="shared" si="41"/>
        <v>0.79725581168988802</v>
      </c>
      <c r="AC152" s="26">
        <f t="shared" si="41"/>
        <v>1.7951450784592744</v>
      </c>
      <c r="AD152" s="26">
        <f t="shared" si="41"/>
        <v>1.115559334068019</v>
      </c>
      <c r="AE152" s="26">
        <f t="shared" si="41"/>
        <v>5.6700329380277775E-2</v>
      </c>
      <c r="AF152" s="17">
        <v>9.07</v>
      </c>
      <c r="AG152" s="17">
        <v>5.86</v>
      </c>
      <c r="AH152" s="17">
        <f t="shared" si="36"/>
        <v>1.3803842646028812E-6</v>
      </c>
      <c r="AI152" s="17">
        <v>1</v>
      </c>
      <c r="AJ152" s="17">
        <v>104.1</v>
      </c>
      <c r="AK152" s="17">
        <v>1520.9</v>
      </c>
      <c r="AL152" s="17">
        <v>167.9</v>
      </c>
      <c r="AM152" s="17">
        <v>12.1</v>
      </c>
      <c r="AN152" s="17">
        <v>26.1</v>
      </c>
      <c r="AO152" s="17">
        <v>1.2</v>
      </c>
      <c r="AP152" s="17">
        <v>114.4</v>
      </c>
      <c r="AQ152" s="17">
        <v>1457.3125</v>
      </c>
      <c r="AR152" s="17">
        <v>812.2916666666664</v>
      </c>
      <c r="AS152" s="26">
        <v>841.9375</v>
      </c>
      <c r="AT152" s="26">
        <v>18.610462097611627</v>
      </c>
      <c r="AU152" s="26">
        <v>-1.6732810173748864</v>
      </c>
      <c r="AV152" s="17">
        <v>45</v>
      </c>
      <c r="AW152" s="17">
        <v>60</v>
      </c>
      <c r="AX152" s="17">
        <v>0.1</v>
      </c>
      <c r="AY152" s="14">
        <v>2</v>
      </c>
      <c r="AZ152" s="17" t="s">
        <v>149</v>
      </c>
      <c r="BA152" s="28"/>
      <c r="BB152" s="26"/>
      <c r="BC152" s="25"/>
      <c r="BD152" s="29"/>
    </row>
    <row r="153" spans="1:56" x14ac:dyDescent="0.25">
      <c r="A153" s="14">
        <v>2006</v>
      </c>
      <c r="B153" s="15">
        <v>2009</v>
      </c>
      <c r="C153" s="16" t="s">
        <v>151</v>
      </c>
      <c r="D153" s="17" t="s">
        <v>152</v>
      </c>
      <c r="E153" s="18">
        <v>4</v>
      </c>
      <c r="F153" s="19">
        <v>94001</v>
      </c>
      <c r="G153" s="20">
        <v>94001</v>
      </c>
      <c r="H153" s="20">
        <v>94001</v>
      </c>
      <c r="I153" s="45" t="s">
        <v>43</v>
      </c>
      <c r="J153" s="22">
        <v>94001</v>
      </c>
      <c r="K153" s="17" t="s">
        <v>42</v>
      </c>
      <c r="L153" s="23">
        <v>94.444444444444443</v>
      </c>
      <c r="M153" s="24">
        <v>0.94444444444444442</v>
      </c>
      <c r="N153" s="24">
        <v>35.433070866141733</v>
      </c>
      <c r="O153" s="26">
        <v>49.29993332698352</v>
      </c>
      <c r="P153" s="26">
        <f t="shared" si="34"/>
        <v>0.49299933326983519</v>
      </c>
      <c r="Q153" s="36">
        <v>50.70006667301648</v>
      </c>
      <c r="R153" s="25">
        <v>0.50700066673016475</v>
      </c>
      <c r="S153" s="25">
        <v>17.964590553431034</v>
      </c>
      <c r="T153" s="25">
        <v>5.9881968511436776</v>
      </c>
      <c r="U153" s="25">
        <v>8.0122073868302408</v>
      </c>
      <c r="V153" s="25">
        <v>2.6707357956100801</v>
      </c>
      <c r="W153" s="26" t="s">
        <v>45</v>
      </c>
      <c r="X153" s="26" t="s">
        <v>45</v>
      </c>
      <c r="Y153" s="26" t="s">
        <v>45</v>
      </c>
      <c r="Z153" s="26" t="s">
        <v>45</v>
      </c>
      <c r="AA153" s="26" t="s">
        <v>45</v>
      </c>
      <c r="AB153" s="26" t="s">
        <v>45</v>
      </c>
      <c r="AC153" s="26" t="s">
        <v>45</v>
      </c>
      <c r="AD153" s="26" t="s">
        <v>45</v>
      </c>
      <c r="AE153" s="26" t="s">
        <v>45</v>
      </c>
      <c r="AF153" s="17">
        <v>8.99</v>
      </c>
      <c r="AG153" s="17">
        <v>5.68</v>
      </c>
      <c r="AH153" s="17">
        <f t="shared" si="36"/>
        <v>2.0892961308540377E-6</v>
      </c>
      <c r="AI153" s="17">
        <v>1</v>
      </c>
      <c r="AJ153" s="17">
        <v>44.2</v>
      </c>
      <c r="AK153" s="17">
        <v>785.1</v>
      </c>
      <c r="AL153" s="17">
        <v>69.099999999999994</v>
      </c>
      <c r="AM153" s="17">
        <v>24.4</v>
      </c>
      <c r="AN153" s="17">
        <v>14.6</v>
      </c>
      <c r="AO153" s="17">
        <v>0.6</v>
      </c>
      <c r="AP153" s="17">
        <v>270.7</v>
      </c>
      <c r="AQ153" s="17">
        <v>1457.3125</v>
      </c>
      <c r="AR153" s="17">
        <v>812.2916666666664</v>
      </c>
      <c r="AS153" s="26">
        <v>841.9375</v>
      </c>
      <c r="AT153" s="26">
        <v>18.610462097611627</v>
      </c>
      <c r="AU153" s="26">
        <v>-1.6732810173748864</v>
      </c>
      <c r="AV153" s="17">
        <v>45</v>
      </c>
      <c r="AW153" s="17">
        <v>60</v>
      </c>
      <c r="AX153" s="17">
        <v>0.1</v>
      </c>
      <c r="AY153" s="14">
        <v>2</v>
      </c>
      <c r="AZ153" s="17" t="s">
        <v>149</v>
      </c>
      <c r="BA153" s="28"/>
      <c r="BB153" s="26"/>
      <c r="BC153" s="25"/>
      <c r="BD153" s="29"/>
    </row>
    <row r="154" spans="1:56" x14ac:dyDescent="0.25">
      <c r="A154" s="14">
        <v>2006</v>
      </c>
      <c r="B154" s="15">
        <v>2009</v>
      </c>
      <c r="C154" s="16" t="s">
        <v>151</v>
      </c>
      <c r="D154" s="17" t="s">
        <v>152</v>
      </c>
      <c r="E154" s="18">
        <v>1</v>
      </c>
      <c r="F154" s="19" t="s">
        <v>49</v>
      </c>
      <c r="G154" s="20" t="s">
        <v>49</v>
      </c>
      <c r="H154" s="20" t="s">
        <v>155</v>
      </c>
      <c r="I154" s="45">
        <v>4</v>
      </c>
      <c r="J154" s="22" t="s">
        <v>44</v>
      </c>
      <c r="K154" s="17" t="s">
        <v>42</v>
      </c>
      <c r="L154" s="23">
        <v>61.111111111111114</v>
      </c>
      <c r="M154" s="24">
        <v>0.61111111111111116</v>
      </c>
      <c r="N154" s="24">
        <v>10.236220472440944</v>
      </c>
      <c r="O154" s="26">
        <v>53.86009049433941</v>
      </c>
      <c r="P154" s="26">
        <f t="shared" si="34"/>
        <v>0.53860090494339408</v>
      </c>
      <c r="Q154" s="36">
        <v>46.13990950566059</v>
      </c>
      <c r="R154" s="25">
        <v>0.46139909505660592</v>
      </c>
      <c r="S154" s="25">
        <v>4.7229828627841552</v>
      </c>
      <c r="T154" s="25">
        <v>1.5743276209280517</v>
      </c>
      <c r="U154" s="25">
        <v>2.1064503568017332</v>
      </c>
      <c r="V154" s="25">
        <v>0.7021501189339111</v>
      </c>
      <c r="W154" s="26">
        <v>18.407383441646019</v>
      </c>
      <c r="X154" s="26">
        <v>41.315413221861427</v>
      </c>
      <c r="Y154" s="26">
        <v>26.623106493307404</v>
      </c>
      <c r="Z154" s="26">
        <v>3.0706653676023024</v>
      </c>
      <c r="AA154" s="26">
        <v>0.39311111111111113</v>
      </c>
      <c r="AB154" s="26">
        <f t="shared" ref="AB154:AE156" si="42">W154/100*$T154</f>
        <v>0.28979252181196991</v>
      </c>
      <c r="AC154" s="26">
        <f t="shared" si="42"/>
        <v>0.65043996205232468</v>
      </c>
      <c r="AD154" s="26">
        <f t="shared" si="42"/>
        <v>0.41913491907322808</v>
      </c>
      <c r="AE154" s="26">
        <f t="shared" si="42"/>
        <v>4.8342333028434936E-2</v>
      </c>
      <c r="AF154" s="17">
        <v>6.89</v>
      </c>
      <c r="AG154" s="17">
        <v>5.59</v>
      </c>
      <c r="AH154" s="17">
        <f t="shared" si="36"/>
        <v>2.5703957827688596E-6</v>
      </c>
      <c r="AI154" s="17">
        <v>1</v>
      </c>
      <c r="AJ154" s="17">
        <v>44.2</v>
      </c>
      <c r="AK154" s="17">
        <v>785.1</v>
      </c>
      <c r="AL154" s="17">
        <v>69.099999999999994</v>
      </c>
      <c r="AM154" s="17">
        <v>24.4</v>
      </c>
      <c r="AN154" s="17">
        <v>14.6</v>
      </c>
      <c r="AO154" s="17">
        <v>0.6</v>
      </c>
      <c r="AP154" s="17">
        <v>270.7</v>
      </c>
      <c r="AQ154" s="17">
        <v>1457.3125</v>
      </c>
      <c r="AR154" s="17">
        <v>812.2916666666664</v>
      </c>
      <c r="AS154" s="26">
        <v>841.9375</v>
      </c>
      <c r="AT154" s="26">
        <v>18.610462097611627</v>
      </c>
      <c r="AU154" s="26">
        <v>-1.6732810173748864</v>
      </c>
      <c r="AV154" s="17">
        <v>45</v>
      </c>
      <c r="AW154" s="17">
        <v>60</v>
      </c>
      <c r="AX154" s="17">
        <v>0.1</v>
      </c>
      <c r="AY154" s="14">
        <v>2</v>
      </c>
      <c r="AZ154" s="17" t="s">
        <v>149</v>
      </c>
      <c r="BA154" s="28"/>
      <c r="BB154" s="26"/>
      <c r="BC154" s="25"/>
      <c r="BD154" s="29"/>
    </row>
    <row r="155" spans="1:56" x14ac:dyDescent="0.25">
      <c r="A155" s="14">
        <v>2006</v>
      </c>
      <c r="B155" s="15">
        <v>2009</v>
      </c>
      <c r="C155" s="16" t="s">
        <v>151</v>
      </c>
      <c r="D155" s="17" t="s">
        <v>152</v>
      </c>
      <c r="E155" s="18">
        <v>2</v>
      </c>
      <c r="F155" s="19" t="s">
        <v>49</v>
      </c>
      <c r="G155" s="20" t="s">
        <v>49</v>
      </c>
      <c r="H155" s="20" t="s">
        <v>155</v>
      </c>
      <c r="I155" s="45">
        <v>4</v>
      </c>
      <c r="J155" s="22" t="s">
        <v>44</v>
      </c>
      <c r="K155" s="17" t="s">
        <v>42</v>
      </c>
      <c r="L155" s="23">
        <v>83.333333333333343</v>
      </c>
      <c r="M155" s="24">
        <v>0.83333333333333348</v>
      </c>
      <c r="N155" s="24">
        <v>11.811023622047244</v>
      </c>
      <c r="O155" s="26">
        <v>54.834535543196964</v>
      </c>
      <c r="P155" s="26">
        <f t="shared" si="34"/>
        <v>0.54834535543196961</v>
      </c>
      <c r="Q155" s="36">
        <v>45.165464456803036</v>
      </c>
      <c r="R155" s="25">
        <v>0.45165464456803034</v>
      </c>
      <c r="S155" s="25">
        <v>5.3345036760003577</v>
      </c>
      <c r="T155" s="25">
        <v>1.7781678920001192</v>
      </c>
      <c r="U155" s="25">
        <v>2.3791886394961597</v>
      </c>
      <c r="V155" s="25">
        <v>0.79306287983205315</v>
      </c>
      <c r="W155" s="26">
        <v>18.067374251166314</v>
      </c>
      <c r="X155" s="26">
        <v>40.859076359686128</v>
      </c>
      <c r="Y155" s="26">
        <v>27.647643074064078</v>
      </c>
      <c r="Z155" s="26">
        <v>2.942079187063527</v>
      </c>
      <c r="AA155" s="26">
        <v>0.34519444444444441</v>
      </c>
      <c r="AB155" s="26">
        <f t="shared" si="42"/>
        <v>0.32126824786173636</v>
      </c>
      <c r="AC155" s="26">
        <f t="shared" si="42"/>
        <v>0.72654297679574986</v>
      </c>
      <c r="AD155" s="26">
        <f t="shared" si="42"/>
        <v>0.49162151203780213</v>
      </c>
      <c r="AE155" s="26">
        <f t="shared" si="42"/>
        <v>5.2315107461581759E-2</v>
      </c>
      <c r="AF155" s="17">
        <v>7.91</v>
      </c>
      <c r="AG155" s="17">
        <v>5.51</v>
      </c>
      <c r="AH155" s="17">
        <f t="shared" si="36"/>
        <v>3.0902954325135885E-6</v>
      </c>
      <c r="AI155" s="17">
        <v>1</v>
      </c>
      <c r="AJ155" s="17">
        <v>59.2</v>
      </c>
      <c r="AK155" s="17">
        <v>1135.0999999999999</v>
      </c>
      <c r="AL155" s="17">
        <v>102.1</v>
      </c>
      <c r="AM155" s="17">
        <v>21.6</v>
      </c>
      <c r="AN155" s="17">
        <v>17.8</v>
      </c>
      <c r="AO155" s="17">
        <v>0.7</v>
      </c>
      <c r="AP155" s="17">
        <v>199.5</v>
      </c>
      <c r="AQ155" s="17">
        <v>1457.3125</v>
      </c>
      <c r="AR155" s="17">
        <v>812.2916666666664</v>
      </c>
      <c r="AS155" s="26">
        <v>841.9375</v>
      </c>
      <c r="AT155" s="26">
        <v>18.610462097611627</v>
      </c>
      <c r="AU155" s="26">
        <v>-1.6732810173748864</v>
      </c>
      <c r="AV155" s="17">
        <v>45</v>
      </c>
      <c r="AW155" s="17">
        <v>60</v>
      </c>
      <c r="AX155" s="17">
        <v>0.1</v>
      </c>
      <c r="AY155" s="14">
        <v>2</v>
      </c>
      <c r="AZ155" s="17" t="s">
        <v>149</v>
      </c>
      <c r="BA155" s="28"/>
      <c r="BB155" s="26"/>
      <c r="BC155" s="25"/>
      <c r="BD155" s="29"/>
    </row>
    <row r="156" spans="1:56" x14ac:dyDescent="0.25">
      <c r="A156" s="14">
        <v>2006</v>
      </c>
      <c r="B156" s="15">
        <v>2009</v>
      </c>
      <c r="C156" s="16" t="s">
        <v>151</v>
      </c>
      <c r="D156" s="17" t="s">
        <v>152</v>
      </c>
      <c r="E156" s="18">
        <v>3</v>
      </c>
      <c r="F156" s="19" t="s">
        <v>49</v>
      </c>
      <c r="G156" s="20" t="s">
        <v>49</v>
      </c>
      <c r="H156" s="20" t="s">
        <v>155</v>
      </c>
      <c r="I156" s="45">
        <v>4</v>
      </c>
      <c r="J156" s="22" t="s">
        <v>44</v>
      </c>
      <c r="K156" s="17" t="s">
        <v>42</v>
      </c>
      <c r="L156" s="23">
        <v>100</v>
      </c>
      <c r="M156" s="24">
        <v>1</v>
      </c>
      <c r="N156" s="24">
        <v>22.047244094488189</v>
      </c>
      <c r="O156" s="26">
        <v>55.815554026152789</v>
      </c>
      <c r="P156" s="26">
        <f t="shared" si="34"/>
        <v>0.55815554026152792</v>
      </c>
      <c r="Q156" s="36">
        <v>44.184445973847211</v>
      </c>
      <c r="R156" s="25">
        <v>0.44184445973847208</v>
      </c>
      <c r="S156" s="25">
        <v>9.7414526556513543</v>
      </c>
      <c r="T156" s="25">
        <v>3.2471508852171183</v>
      </c>
      <c r="U156" s="25">
        <v>4.3446878844205044</v>
      </c>
      <c r="V156" s="25">
        <v>1.4482292948068347</v>
      </c>
      <c r="W156" s="26">
        <v>18.895744491194364</v>
      </c>
      <c r="X156" s="26">
        <v>43.015582783208089</v>
      </c>
      <c r="Y156" s="26">
        <v>25.700817004357305</v>
      </c>
      <c r="Z156" s="26">
        <v>2.3739935385719377</v>
      </c>
      <c r="AA156" s="26">
        <v>0.4350472222222222</v>
      </c>
      <c r="AB156" s="26">
        <f t="shared" si="42"/>
        <v>0.61357333451418261</v>
      </c>
      <c r="AC156" s="26">
        <f t="shared" si="42"/>
        <v>1.3967808771262438</v>
      </c>
      <c r="AD156" s="26">
        <f t="shared" si="42"/>
        <v>0.8345443068650199</v>
      </c>
      <c r="AE156" s="26">
        <f t="shared" si="42"/>
        <v>7.7087152202735862E-2</v>
      </c>
      <c r="AF156" s="17">
        <v>9.07</v>
      </c>
      <c r="AG156" s="17">
        <v>5.86</v>
      </c>
      <c r="AH156" s="17">
        <f t="shared" si="36"/>
        <v>1.3803842646028812E-6</v>
      </c>
      <c r="AI156" s="17">
        <v>1</v>
      </c>
      <c r="AJ156" s="17">
        <v>104.1</v>
      </c>
      <c r="AK156" s="17">
        <v>1520.9</v>
      </c>
      <c r="AL156" s="17">
        <v>167.9</v>
      </c>
      <c r="AM156" s="17">
        <v>12.1</v>
      </c>
      <c r="AN156" s="17">
        <v>26.1</v>
      </c>
      <c r="AO156" s="17">
        <v>1.2</v>
      </c>
      <c r="AP156" s="17">
        <v>114.4</v>
      </c>
      <c r="AQ156" s="17">
        <v>1457.3125</v>
      </c>
      <c r="AR156" s="17">
        <v>812.2916666666664</v>
      </c>
      <c r="AS156" s="26">
        <v>841.9375</v>
      </c>
      <c r="AT156" s="26">
        <v>18.610462097611627</v>
      </c>
      <c r="AU156" s="26">
        <v>-1.6732810173748864</v>
      </c>
      <c r="AV156" s="17">
        <v>45</v>
      </c>
      <c r="AW156" s="17">
        <v>60</v>
      </c>
      <c r="AX156" s="17">
        <v>0.1</v>
      </c>
      <c r="AY156" s="14">
        <v>2</v>
      </c>
      <c r="AZ156" s="17" t="s">
        <v>149</v>
      </c>
      <c r="BA156" s="28"/>
      <c r="BB156" s="26"/>
      <c r="BC156" s="25"/>
      <c r="BD156" s="29"/>
    </row>
    <row r="157" spans="1:56" x14ac:dyDescent="0.25">
      <c r="A157" s="14">
        <v>2006</v>
      </c>
      <c r="B157" s="15">
        <v>2009</v>
      </c>
      <c r="C157" s="16" t="s">
        <v>151</v>
      </c>
      <c r="D157" s="17" t="s">
        <v>152</v>
      </c>
      <c r="E157" s="18">
        <v>4</v>
      </c>
      <c r="F157" s="19" t="s">
        <v>49</v>
      </c>
      <c r="G157" s="20" t="s">
        <v>49</v>
      </c>
      <c r="H157" s="20" t="s">
        <v>155</v>
      </c>
      <c r="I157" s="45">
        <v>4</v>
      </c>
      <c r="J157" s="22" t="s">
        <v>44</v>
      </c>
      <c r="K157" s="17" t="s">
        <v>42</v>
      </c>
      <c r="L157" s="23">
        <v>72.222222222222214</v>
      </c>
      <c r="M157" s="24">
        <v>0.7222222222222221</v>
      </c>
      <c r="N157" s="24">
        <v>10.236220472440944</v>
      </c>
      <c r="O157" s="26">
        <v>55.667997023608194</v>
      </c>
      <c r="P157" s="26">
        <f t="shared" si="34"/>
        <v>0.55667997023608196</v>
      </c>
      <c r="Q157" s="36">
        <v>44.332002976391806</v>
      </c>
      <c r="R157" s="25">
        <v>0.44332002976391804</v>
      </c>
      <c r="S157" s="25">
        <v>4.5379215645125468</v>
      </c>
      <c r="T157" s="25">
        <v>1.5126405215041823</v>
      </c>
      <c r="U157" s="25">
        <v>2.0239130177725957</v>
      </c>
      <c r="V157" s="25">
        <v>0.67463767259086527</v>
      </c>
      <c r="W157" s="26" t="s">
        <v>45</v>
      </c>
      <c r="X157" s="26" t="s">
        <v>45</v>
      </c>
      <c r="Y157" s="26" t="s">
        <v>45</v>
      </c>
      <c r="Z157" s="26" t="s">
        <v>45</v>
      </c>
      <c r="AA157" s="26" t="s">
        <v>45</v>
      </c>
      <c r="AB157" s="26" t="s">
        <v>45</v>
      </c>
      <c r="AC157" s="26" t="s">
        <v>45</v>
      </c>
      <c r="AD157" s="26" t="s">
        <v>45</v>
      </c>
      <c r="AE157" s="26" t="s">
        <v>45</v>
      </c>
      <c r="AF157" s="17">
        <v>8.99</v>
      </c>
      <c r="AG157" s="17">
        <v>5.68</v>
      </c>
      <c r="AH157" s="17">
        <f t="shared" si="36"/>
        <v>2.0892961308540377E-6</v>
      </c>
      <c r="AI157" s="17">
        <v>1</v>
      </c>
      <c r="AJ157" s="17">
        <v>44.2</v>
      </c>
      <c r="AK157" s="17">
        <v>785.1</v>
      </c>
      <c r="AL157" s="17">
        <v>69.099999999999994</v>
      </c>
      <c r="AM157" s="17">
        <v>24.4</v>
      </c>
      <c r="AN157" s="17">
        <v>14.6</v>
      </c>
      <c r="AO157" s="17">
        <v>0.6</v>
      </c>
      <c r="AP157" s="17">
        <v>270.7</v>
      </c>
      <c r="AQ157" s="17">
        <v>1457.3125</v>
      </c>
      <c r="AR157" s="17">
        <v>812.2916666666664</v>
      </c>
      <c r="AS157" s="26">
        <v>841.9375</v>
      </c>
      <c r="AT157" s="26">
        <v>18.610462097611627</v>
      </c>
      <c r="AU157" s="26">
        <v>-1.6732810173748864</v>
      </c>
      <c r="AV157" s="17">
        <v>45</v>
      </c>
      <c r="AW157" s="17">
        <v>60</v>
      </c>
      <c r="AX157" s="17">
        <v>0.1</v>
      </c>
      <c r="AY157" s="14">
        <v>2</v>
      </c>
      <c r="AZ157" s="17" t="s">
        <v>149</v>
      </c>
      <c r="BA157" s="28"/>
      <c r="BB157" s="26"/>
      <c r="BC157" s="25"/>
      <c r="BD157" s="29"/>
    </row>
    <row r="158" spans="1:56" x14ac:dyDescent="0.25">
      <c r="A158" s="14">
        <v>2006</v>
      </c>
      <c r="B158" s="15">
        <v>2009</v>
      </c>
      <c r="C158" s="16" t="s">
        <v>151</v>
      </c>
      <c r="D158" s="17" t="s">
        <v>152</v>
      </c>
      <c r="E158" s="18">
        <v>1</v>
      </c>
      <c r="F158" s="19" t="s">
        <v>63</v>
      </c>
      <c r="G158" s="20" t="s">
        <v>64</v>
      </c>
      <c r="H158" s="20" t="s">
        <v>156</v>
      </c>
      <c r="I158" s="45">
        <v>8</v>
      </c>
      <c r="J158" s="19" t="s">
        <v>46</v>
      </c>
      <c r="K158" s="17" t="s">
        <v>40</v>
      </c>
      <c r="L158" s="23">
        <v>94.444444444444443</v>
      </c>
      <c r="M158" s="24">
        <v>0.94444444444444442</v>
      </c>
      <c r="N158" s="24">
        <v>70.866141732283467</v>
      </c>
      <c r="O158" s="26">
        <v>54.550211811612257</v>
      </c>
      <c r="P158" s="26">
        <f t="shared" si="34"/>
        <v>0.54550211811612259</v>
      </c>
      <c r="Q158" s="36">
        <v>45.449788188387743</v>
      </c>
      <c r="R158" s="25">
        <v>0.45449788188387741</v>
      </c>
      <c r="S158" s="25">
        <v>32.208511314605481</v>
      </c>
      <c r="T158" s="25">
        <v>10.736170438201826</v>
      </c>
      <c r="U158" s="25">
        <v>14.364996046314046</v>
      </c>
      <c r="V158" s="25">
        <v>4.7883320154380149</v>
      </c>
      <c r="W158" s="26">
        <v>19.563426352062621</v>
      </c>
      <c r="X158" s="26">
        <v>42.791913960089843</v>
      </c>
      <c r="Y158" s="26">
        <v>25.005538332616439</v>
      </c>
      <c r="Z158" s="26">
        <v>1.619334166869109</v>
      </c>
      <c r="AA158" s="26">
        <v>0.40438888888888891</v>
      </c>
      <c r="AB158" s="26">
        <f t="shared" ref="AB158:AE160" si="43">W158/100*$T158</f>
        <v>2.1003627967095331</v>
      </c>
      <c r="AC158" s="26">
        <f t="shared" si="43"/>
        <v>4.5942128165239264</v>
      </c>
      <c r="AD158" s="26">
        <f t="shared" si="43"/>
        <v>2.6846372143795922</v>
      </c>
      <c r="AE158" s="26">
        <f t="shared" si="43"/>
        <v>0.1738544761191031</v>
      </c>
      <c r="AF158" s="17">
        <v>6.89</v>
      </c>
      <c r="AG158" s="17">
        <v>5.59</v>
      </c>
      <c r="AH158" s="17">
        <f t="shared" si="36"/>
        <v>2.5703957827688596E-6</v>
      </c>
      <c r="AI158" s="17">
        <v>1</v>
      </c>
      <c r="AJ158" s="17">
        <v>44.2</v>
      </c>
      <c r="AK158" s="17">
        <v>785.1</v>
      </c>
      <c r="AL158" s="17">
        <v>69.099999999999994</v>
      </c>
      <c r="AM158" s="17">
        <v>24.4</v>
      </c>
      <c r="AN158" s="17">
        <v>14.6</v>
      </c>
      <c r="AO158" s="17">
        <v>0.6</v>
      </c>
      <c r="AP158" s="17">
        <v>270.7</v>
      </c>
      <c r="AQ158" s="17">
        <v>1457.3125</v>
      </c>
      <c r="AR158" s="17">
        <v>812.2916666666664</v>
      </c>
      <c r="AS158" s="26">
        <v>841.9375</v>
      </c>
      <c r="AT158" s="26">
        <v>18.610462097611627</v>
      </c>
      <c r="AU158" s="26">
        <v>-1.6732810173748864</v>
      </c>
      <c r="AV158" s="17">
        <v>45</v>
      </c>
      <c r="AW158" s="17">
        <v>60</v>
      </c>
      <c r="AX158" s="17">
        <v>0.1</v>
      </c>
      <c r="AY158" s="14">
        <v>2</v>
      </c>
      <c r="AZ158" s="17" t="s">
        <v>149</v>
      </c>
      <c r="BA158" s="28"/>
      <c r="BB158" s="26"/>
      <c r="BC158" s="25"/>
      <c r="BD158" s="29"/>
    </row>
    <row r="159" spans="1:56" x14ac:dyDescent="0.25">
      <c r="A159" s="14">
        <v>2006</v>
      </c>
      <c r="B159" s="15">
        <v>2009</v>
      </c>
      <c r="C159" s="16" t="s">
        <v>151</v>
      </c>
      <c r="D159" s="17" t="s">
        <v>152</v>
      </c>
      <c r="E159" s="18">
        <v>2</v>
      </c>
      <c r="F159" s="19" t="s">
        <v>63</v>
      </c>
      <c r="G159" s="20" t="s">
        <v>64</v>
      </c>
      <c r="H159" s="20" t="s">
        <v>156</v>
      </c>
      <c r="I159" s="45">
        <v>8</v>
      </c>
      <c r="J159" s="19" t="s">
        <v>46</v>
      </c>
      <c r="K159" s="17" t="s">
        <v>40</v>
      </c>
      <c r="L159" s="23">
        <v>88.888888888888886</v>
      </c>
      <c r="M159" s="24">
        <v>0.88888888888888884</v>
      </c>
      <c r="N159" s="24">
        <v>59.84251968503937</v>
      </c>
      <c r="O159" s="26">
        <v>55.223501733531457</v>
      </c>
      <c r="P159" s="26">
        <f t="shared" si="34"/>
        <v>0.55223501733531455</v>
      </c>
      <c r="Q159" s="36">
        <v>44.776498266468543</v>
      </c>
      <c r="R159" s="25">
        <v>0.44776498266468545</v>
      </c>
      <c r="S159" s="25">
        <v>26.795384789382751</v>
      </c>
      <c r="T159" s="25">
        <v>8.9317949297942505</v>
      </c>
      <c r="U159" s="25">
        <v>11.950741616064708</v>
      </c>
      <c r="V159" s="25">
        <v>3.9835805386882357</v>
      </c>
      <c r="W159" s="26">
        <v>19.108398749122486</v>
      </c>
      <c r="X159" s="26">
        <v>43.407955198161957</v>
      </c>
      <c r="Y159" s="26">
        <v>24.235056480949652</v>
      </c>
      <c r="Z159" s="26">
        <v>2.5753853149530954</v>
      </c>
      <c r="AA159" s="26">
        <v>0.40464057971014494</v>
      </c>
      <c r="AB159" s="26">
        <f t="shared" si="43"/>
        <v>1.70672299063899</v>
      </c>
      <c r="AC159" s="26">
        <f t="shared" si="43"/>
        <v>3.8771095415167895</v>
      </c>
      <c r="AD159" s="26">
        <f t="shared" si="43"/>
        <v>2.1646255459982338</v>
      </c>
      <c r="AE159" s="26">
        <f t="shared" si="43"/>
        <v>0.23002813498364627</v>
      </c>
      <c r="AF159" s="17">
        <v>7.91</v>
      </c>
      <c r="AG159" s="17">
        <v>5.51</v>
      </c>
      <c r="AH159" s="17">
        <f t="shared" si="36"/>
        <v>3.0902954325135885E-6</v>
      </c>
      <c r="AI159" s="17">
        <v>1</v>
      </c>
      <c r="AJ159" s="17">
        <v>59.2</v>
      </c>
      <c r="AK159" s="17">
        <v>1135.0999999999999</v>
      </c>
      <c r="AL159" s="17">
        <v>102.1</v>
      </c>
      <c r="AM159" s="17">
        <v>21.6</v>
      </c>
      <c r="AN159" s="17">
        <v>17.8</v>
      </c>
      <c r="AO159" s="17">
        <v>0.7</v>
      </c>
      <c r="AP159" s="17">
        <v>199.5</v>
      </c>
      <c r="AQ159" s="17">
        <v>1457.3125</v>
      </c>
      <c r="AR159" s="17">
        <v>812.2916666666664</v>
      </c>
      <c r="AS159" s="26">
        <v>841.9375</v>
      </c>
      <c r="AT159" s="26">
        <v>18.610462097611627</v>
      </c>
      <c r="AU159" s="26">
        <v>-1.6732810173748864</v>
      </c>
      <c r="AV159" s="17">
        <v>45</v>
      </c>
      <c r="AW159" s="17">
        <v>60</v>
      </c>
      <c r="AX159" s="17">
        <v>0.1</v>
      </c>
      <c r="AY159" s="14">
        <v>2</v>
      </c>
      <c r="AZ159" s="17" t="s">
        <v>149</v>
      </c>
      <c r="BA159" s="28"/>
      <c r="BB159" s="26"/>
      <c r="BC159" s="25"/>
      <c r="BD159" s="29"/>
    </row>
    <row r="160" spans="1:56" x14ac:dyDescent="0.25">
      <c r="A160" s="14">
        <v>2006</v>
      </c>
      <c r="B160" s="15">
        <v>2009</v>
      </c>
      <c r="C160" s="16" t="s">
        <v>151</v>
      </c>
      <c r="D160" s="17" t="s">
        <v>152</v>
      </c>
      <c r="E160" s="18">
        <v>3</v>
      </c>
      <c r="F160" s="19" t="s">
        <v>63</v>
      </c>
      <c r="G160" s="20" t="s">
        <v>64</v>
      </c>
      <c r="H160" s="20" t="s">
        <v>156</v>
      </c>
      <c r="I160" s="45">
        <v>8</v>
      </c>
      <c r="J160" s="19" t="s">
        <v>46</v>
      </c>
      <c r="K160" s="17" t="s">
        <v>40</v>
      </c>
      <c r="L160" s="23">
        <v>94.444444444444443</v>
      </c>
      <c r="M160" s="24">
        <v>0.94444444444444442</v>
      </c>
      <c r="N160" s="24">
        <v>89.763779527559052</v>
      </c>
      <c r="O160" s="26">
        <v>55.468518335474947</v>
      </c>
      <c r="P160" s="26">
        <f t="shared" si="34"/>
        <v>0.55468518335474948</v>
      </c>
      <c r="Q160" s="36">
        <v>44.531481664525053</v>
      </c>
      <c r="R160" s="25">
        <v>0.44531481664525052</v>
      </c>
      <c r="S160" s="25">
        <v>39.973141021699654</v>
      </c>
      <c r="T160" s="25">
        <v>13.324380340566551</v>
      </c>
      <c r="U160" s="25">
        <v>17.828020895678044</v>
      </c>
      <c r="V160" s="25">
        <v>5.9426736318926814</v>
      </c>
      <c r="W160" s="26">
        <v>19.302731507993485</v>
      </c>
      <c r="X160" s="26">
        <v>43.652538579455793</v>
      </c>
      <c r="Y160" s="26">
        <v>24.97474361635355</v>
      </c>
      <c r="Z160" s="26">
        <v>1.4464282588418342</v>
      </c>
      <c r="AA160" s="26">
        <v>0.38568670076726341</v>
      </c>
      <c r="AB160" s="26">
        <f t="shared" si="43"/>
        <v>2.5719693622434292</v>
      </c>
      <c r="AC160" s="26">
        <f t="shared" si="43"/>
        <v>5.8164302686392366</v>
      </c>
      <c r="AD160" s="26">
        <f t="shared" si="43"/>
        <v>3.327729828524312</v>
      </c>
      <c r="AE160" s="26">
        <f t="shared" si="43"/>
        <v>0.19272760256152041</v>
      </c>
      <c r="AF160" s="17">
        <v>9.07</v>
      </c>
      <c r="AG160" s="17">
        <v>5.86</v>
      </c>
      <c r="AH160" s="17">
        <f t="shared" si="36"/>
        <v>1.3803842646028812E-6</v>
      </c>
      <c r="AI160" s="17">
        <v>1</v>
      </c>
      <c r="AJ160" s="17">
        <v>104.1</v>
      </c>
      <c r="AK160" s="17">
        <v>1520.9</v>
      </c>
      <c r="AL160" s="17">
        <v>167.9</v>
      </c>
      <c r="AM160" s="17">
        <v>12.1</v>
      </c>
      <c r="AN160" s="17">
        <v>26.1</v>
      </c>
      <c r="AO160" s="17">
        <v>1.2</v>
      </c>
      <c r="AP160" s="17">
        <v>114.4</v>
      </c>
      <c r="AQ160" s="17">
        <v>1457.3125</v>
      </c>
      <c r="AR160" s="17">
        <v>812.2916666666664</v>
      </c>
      <c r="AS160" s="26">
        <v>841.9375</v>
      </c>
      <c r="AT160" s="26">
        <v>18.610462097611627</v>
      </c>
      <c r="AU160" s="26">
        <v>-1.6732810173748864</v>
      </c>
      <c r="AV160" s="17">
        <v>45</v>
      </c>
      <c r="AW160" s="17">
        <v>60</v>
      </c>
      <c r="AX160" s="17">
        <v>0.1</v>
      </c>
      <c r="AY160" s="14">
        <v>2</v>
      </c>
      <c r="AZ160" s="17" t="s">
        <v>149</v>
      </c>
      <c r="BA160" s="28"/>
      <c r="BB160" s="26"/>
      <c r="BC160" s="25"/>
      <c r="BD160" s="29"/>
    </row>
    <row r="161" spans="1:56" x14ac:dyDescent="0.25">
      <c r="A161" s="14">
        <v>2006</v>
      </c>
      <c r="B161" s="15">
        <v>2009</v>
      </c>
      <c r="C161" s="16" t="s">
        <v>151</v>
      </c>
      <c r="D161" s="17" t="s">
        <v>152</v>
      </c>
      <c r="E161" s="18">
        <v>4</v>
      </c>
      <c r="F161" s="19" t="s">
        <v>63</v>
      </c>
      <c r="G161" s="20" t="s">
        <v>64</v>
      </c>
      <c r="H161" s="20" t="s">
        <v>156</v>
      </c>
      <c r="I161" s="45">
        <v>8</v>
      </c>
      <c r="J161" s="19" t="s">
        <v>46</v>
      </c>
      <c r="K161" s="17" t="s">
        <v>40</v>
      </c>
      <c r="L161" s="23">
        <v>50</v>
      </c>
      <c r="M161" s="24">
        <v>0.5</v>
      </c>
      <c r="N161" s="24">
        <v>50.393700787401571</v>
      </c>
      <c r="O161" s="26">
        <v>55.919206334836815</v>
      </c>
      <c r="P161" s="26">
        <f t="shared" si="34"/>
        <v>0.55919206334836813</v>
      </c>
      <c r="Q161" s="36">
        <v>44.080793665163185</v>
      </c>
      <c r="R161" s="25">
        <v>0.44080793665163187</v>
      </c>
      <c r="S161" s="25">
        <v>22.213943264334205</v>
      </c>
      <c r="T161" s="25">
        <v>7.4046477547780682</v>
      </c>
      <c r="U161" s="25">
        <v>9.907418695893055</v>
      </c>
      <c r="V161" s="25">
        <v>3.3024728986310183</v>
      </c>
      <c r="W161" s="26" t="s">
        <v>45</v>
      </c>
      <c r="X161" s="26" t="s">
        <v>45</v>
      </c>
      <c r="Y161" s="26" t="s">
        <v>45</v>
      </c>
      <c r="Z161" s="26" t="s">
        <v>45</v>
      </c>
      <c r="AA161" s="26" t="s">
        <v>45</v>
      </c>
      <c r="AB161" s="26" t="s">
        <v>45</v>
      </c>
      <c r="AC161" s="26" t="s">
        <v>45</v>
      </c>
      <c r="AD161" s="26" t="s">
        <v>45</v>
      </c>
      <c r="AE161" s="26" t="s">
        <v>45</v>
      </c>
      <c r="AF161" s="17">
        <v>8.99</v>
      </c>
      <c r="AG161" s="17">
        <v>5.68</v>
      </c>
      <c r="AH161" s="17">
        <f t="shared" si="36"/>
        <v>2.0892961308540377E-6</v>
      </c>
      <c r="AI161" s="17">
        <v>1</v>
      </c>
      <c r="AJ161" s="17">
        <v>44.2</v>
      </c>
      <c r="AK161" s="17">
        <v>785.1</v>
      </c>
      <c r="AL161" s="17">
        <v>69.099999999999994</v>
      </c>
      <c r="AM161" s="17">
        <v>24.4</v>
      </c>
      <c r="AN161" s="17">
        <v>14.6</v>
      </c>
      <c r="AO161" s="17">
        <v>0.6</v>
      </c>
      <c r="AP161" s="17">
        <v>270.7</v>
      </c>
      <c r="AQ161" s="17">
        <v>1457.3125</v>
      </c>
      <c r="AR161" s="17">
        <v>812.2916666666664</v>
      </c>
      <c r="AS161" s="26">
        <v>841.9375</v>
      </c>
      <c r="AT161" s="26">
        <v>18.610462097611627</v>
      </c>
      <c r="AU161" s="26">
        <v>-1.6732810173748864</v>
      </c>
      <c r="AV161" s="17">
        <v>45</v>
      </c>
      <c r="AW161" s="17">
        <v>60</v>
      </c>
      <c r="AX161" s="17">
        <v>0.1</v>
      </c>
      <c r="AY161" s="14">
        <v>2</v>
      </c>
      <c r="AZ161" s="17" t="s">
        <v>149</v>
      </c>
      <c r="BA161" s="28"/>
      <c r="BB161" s="26"/>
      <c r="BC161" s="25"/>
      <c r="BD161" s="29"/>
    </row>
    <row r="162" spans="1:56" x14ac:dyDescent="0.25">
      <c r="A162" s="14">
        <v>2006</v>
      </c>
      <c r="B162" s="15">
        <v>2009</v>
      </c>
      <c r="C162" s="16" t="s">
        <v>151</v>
      </c>
      <c r="D162" s="17" t="s">
        <v>152</v>
      </c>
      <c r="E162" s="18">
        <v>1</v>
      </c>
      <c r="F162" s="19" t="s">
        <v>61</v>
      </c>
      <c r="G162" s="20" t="s">
        <v>61</v>
      </c>
      <c r="H162" s="20" t="s">
        <v>62</v>
      </c>
      <c r="I162" s="45">
        <v>4</v>
      </c>
      <c r="J162" s="22">
        <v>983249</v>
      </c>
      <c r="K162" s="17" t="s">
        <v>42</v>
      </c>
      <c r="L162" s="23">
        <v>50</v>
      </c>
      <c r="M162" s="24">
        <v>0.5</v>
      </c>
      <c r="N162" s="24">
        <v>1.5695275590551181</v>
      </c>
      <c r="O162" s="26">
        <v>56.150102844529172</v>
      </c>
      <c r="P162" s="26">
        <f t="shared" si="34"/>
        <v>0.56150102844529171</v>
      </c>
      <c r="Q162" s="36">
        <v>43.849897155470828</v>
      </c>
      <c r="R162" s="25">
        <v>0.43849897155470829</v>
      </c>
      <c r="S162" s="25">
        <v>0.3429614397207022</v>
      </c>
      <c r="T162" s="25">
        <v>0.11432047990690074</v>
      </c>
      <c r="U162" s="25">
        <v>0.15296080211543317</v>
      </c>
      <c r="V162" s="25">
        <v>5.0986934038477733E-2</v>
      </c>
      <c r="W162" s="26">
        <v>19.933003074715884</v>
      </c>
      <c r="X162" s="26">
        <v>43.000530334846687</v>
      </c>
      <c r="Y162" s="26">
        <v>25.317762538740496</v>
      </c>
      <c r="Z162" s="26">
        <v>1.9945372445272795</v>
      </c>
      <c r="AA162" s="26">
        <v>0.34920000000000001</v>
      </c>
      <c r="AB162" s="26">
        <f t="shared" ref="AB162:AE164" si="44">W162/100*$T162</f>
        <v>2.2787504774872479E-2</v>
      </c>
      <c r="AC162" s="26">
        <f t="shared" si="44"/>
        <v>4.9158412641309164E-2</v>
      </c>
      <c r="AD162" s="26">
        <f t="shared" si="44"/>
        <v>2.8943387635977671E-2</v>
      </c>
      <c r="AE162" s="26">
        <f t="shared" si="44"/>
        <v>2.2801645498654599E-3</v>
      </c>
      <c r="AF162" s="17">
        <v>6.89</v>
      </c>
      <c r="AG162" s="17">
        <v>5.59</v>
      </c>
      <c r="AH162" s="17">
        <f t="shared" si="36"/>
        <v>2.5703957827688596E-6</v>
      </c>
      <c r="AI162" s="17">
        <v>1</v>
      </c>
      <c r="AJ162" s="17">
        <v>44.2</v>
      </c>
      <c r="AK162" s="17">
        <v>785.1</v>
      </c>
      <c r="AL162" s="17">
        <v>69.099999999999994</v>
      </c>
      <c r="AM162" s="17">
        <v>24.4</v>
      </c>
      <c r="AN162" s="17">
        <v>14.6</v>
      </c>
      <c r="AO162" s="17">
        <v>0.6</v>
      </c>
      <c r="AP162" s="17">
        <v>270.7</v>
      </c>
      <c r="AQ162" s="17">
        <v>1457.3125</v>
      </c>
      <c r="AR162" s="17">
        <v>812.2916666666664</v>
      </c>
      <c r="AS162" s="26">
        <v>841.9375</v>
      </c>
      <c r="AT162" s="26">
        <v>18.610462097611627</v>
      </c>
      <c r="AU162" s="26">
        <v>-1.6732810173748864</v>
      </c>
      <c r="AV162" s="17">
        <v>45</v>
      </c>
      <c r="AW162" s="17">
        <v>60</v>
      </c>
      <c r="AX162" s="17">
        <v>0.1</v>
      </c>
      <c r="AY162" s="14">
        <v>2</v>
      </c>
      <c r="AZ162" s="17" t="s">
        <v>149</v>
      </c>
      <c r="BA162" s="28"/>
      <c r="BB162" s="26"/>
      <c r="BC162" s="25"/>
      <c r="BD162" s="29"/>
    </row>
    <row r="163" spans="1:56" x14ac:dyDescent="0.25">
      <c r="A163" s="14">
        <v>2006</v>
      </c>
      <c r="B163" s="15">
        <v>2009</v>
      </c>
      <c r="C163" s="16" t="s">
        <v>151</v>
      </c>
      <c r="D163" s="17" t="s">
        <v>152</v>
      </c>
      <c r="E163" s="18">
        <v>2</v>
      </c>
      <c r="F163" s="19" t="s">
        <v>61</v>
      </c>
      <c r="G163" s="20" t="s">
        <v>61</v>
      </c>
      <c r="H163" s="20" t="s">
        <v>62</v>
      </c>
      <c r="I163" s="45">
        <v>4</v>
      </c>
      <c r="J163" s="22">
        <v>983249</v>
      </c>
      <c r="K163" s="17" t="s">
        <v>42</v>
      </c>
      <c r="L163" s="23">
        <v>100</v>
      </c>
      <c r="M163" s="24">
        <v>1</v>
      </c>
      <c r="N163" s="24">
        <v>4.7244094488188972</v>
      </c>
      <c r="O163" s="26">
        <v>54.753321485994753</v>
      </c>
      <c r="P163" s="26">
        <f t="shared" si="34"/>
        <v>0.54753321485994755</v>
      </c>
      <c r="Q163" s="36">
        <v>45.246678514005247</v>
      </c>
      <c r="R163" s="25">
        <v>0.45246678514005245</v>
      </c>
      <c r="S163" s="25">
        <v>2.1376383549923741</v>
      </c>
      <c r="T163" s="25">
        <v>0.7125461183307914</v>
      </c>
      <c r="U163" s="25">
        <v>0.95338670632659883</v>
      </c>
      <c r="V163" s="25">
        <v>0.31779556877553294</v>
      </c>
      <c r="W163" s="26">
        <v>20.024681684271684</v>
      </c>
      <c r="X163" s="26">
        <v>43.634815071158187</v>
      </c>
      <c r="Y163" s="26">
        <v>24.670571686261994</v>
      </c>
      <c r="Z163" s="26">
        <v>1.9953164867913102</v>
      </c>
      <c r="AA163" s="26">
        <v>0.36775000000000002</v>
      </c>
      <c r="AB163" s="26">
        <f t="shared" si="44"/>
        <v>0.14268509204937482</v>
      </c>
      <c r="AC163" s="26">
        <f t="shared" si="44"/>
        <v>0.31091818103035679</v>
      </c>
      <c r="AD163" s="26">
        <f t="shared" si="44"/>
        <v>0.17578920092047512</v>
      </c>
      <c r="AE163" s="26">
        <f t="shared" si="44"/>
        <v>1.4217550175045798E-2</v>
      </c>
      <c r="AF163" s="17">
        <v>7.91</v>
      </c>
      <c r="AG163" s="17">
        <v>5.51</v>
      </c>
      <c r="AH163" s="17">
        <f t="shared" si="36"/>
        <v>3.0902954325135885E-6</v>
      </c>
      <c r="AI163" s="17">
        <v>1</v>
      </c>
      <c r="AJ163" s="17">
        <v>59.2</v>
      </c>
      <c r="AK163" s="17">
        <v>1135.0999999999999</v>
      </c>
      <c r="AL163" s="17">
        <v>102.1</v>
      </c>
      <c r="AM163" s="17">
        <v>21.6</v>
      </c>
      <c r="AN163" s="17">
        <v>17.8</v>
      </c>
      <c r="AO163" s="17">
        <v>0.7</v>
      </c>
      <c r="AP163" s="17">
        <v>199.5</v>
      </c>
      <c r="AQ163" s="17">
        <v>1457.3125</v>
      </c>
      <c r="AR163" s="17">
        <v>812.2916666666664</v>
      </c>
      <c r="AS163" s="26">
        <v>841.9375</v>
      </c>
      <c r="AT163" s="26">
        <v>18.610462097611627</v>
      </c>
      <c r="AU163" s="26">
        <v>-1.6732810173748864</v>
      </c>
      <c r="AV163" s="17">
        <v>45</v>
      </c>
      <c r="AW163" s="17">
        <v>60</v>
      </c>
      <c r="AX163" s="17">
        <v>0.1</v>
      </c>
      <c r="AY163" s="14">
        <v>2</v>
      </c>
      <c r="AZ163" s="17" t="s">
        <v>149</v>
      </c>
      <c r="BA163" s="28"/>
      <c r="BB163" s="26"/>
      <c r="BC163" s="25"/>
      <c r="BD163" s="29"/>
    </row>
    <row r="164" spans="1:56" x14ac:dyDescent="0.25">
      <c r="A164" s="14">
        <v>2006</v>
      </c>
      <c r="B164" s="15">
        <v>2009</v>
      </c>
      <c r="C164" s="16" t="s">
        <v>151</v>
      </c>
      <c r="D164" s="17" t="s">
        <v>152</v>
      </c>
      <c r="E164" s="18">
        <v>3</v>
      </c>
      <c r="F164" s="19" t="s">
        <v>61</v>
      </c>
      <c r="G164" s="20" t="s">
        <v>61</v>
      </c>
      <c r="H164" s="20" t="s">
        <v>62</v>
      </c>
      <c r="I164" s="45">
        <v>4</v>
      </c>
      <c r="J164" s="22">
        <v>983249</v>
      </c>
      <c r="K164" s="17" t="s">
        <v>42</v>
      </c>
      <c r="L164" s="23">
        <v>94.444444444444443</v>
      </c>
      <c r="M164" s="24">
        <v>0.94444444444444442</v>
      </c>
      <c r="N164" s="24">
        <v>7.0866141732283463</v>
      </c>
      <c r="O164" s="26">
        <v>57.854413342619956</v>
      </c>
      <c r="P164" s="26">
        <f t="shared" si="34"/>
        <v>0.57854413342619959</v>
      </c>
      <c r="Q164" s="36">
        <v>42.145586657380044</v>
      </c>
      <c r="R164" s="25">
        <v>0.42145586657380041</v>
      </c>
      <c r="S164" s="25">
        <v>2.9866951174521286</v>
      </c>
      <c r="T164" s="25">
        <v>0.99556503915070949</v>
      </c>
      <c r="U164" s="25">
        <v>1.3320660223836494</v>
      </c>
      <c r="V164" s="25">
        <v>0.44402200746121645</v>
      </c>
      <c r="W164" s="26">
        <v>19.938810389639471</v>
      </c>
      <c r="X164" s="26">
        <v>43.227096576777612</v>
      </c>
      <c r="Y164" s="26">
        <v>25.022480348236897</v>
      </c>
      <c r="Z164" s="26">
        <v>2.0667422946243761</v>
      </c>
      <c r="AA164" s="26">
        <v>0.39127777777777784</v>
      </c>
      <c r="AB164" s="26">
        <f t="shared" si="44"/>
        <v>0.19850382546179993</v>
      </c>
      <c r="AC164" s="26">
        <f t="shared" si="44"/>
        <v>0.43035386095831102</v>
      </c>
      <c r="AD164" s="26">
        <f t="shared" si="44"/>
        <v>0.24911506627540325</v>
      </c>
      <c r="AE164" s="26">
        <f t="shared" si="44"/>
        <v>2.0575763734621444E-2</v>
      </c>
      <c r="AF164" s="17">
        <v>9.07</v>
      </c>
      <c r="AG164" s="17">
        <v>5.86</v>
      </c>
      <c r="AH164" s="17">
        <f t="shared" si="36"/>
        <v>1.3803842646028812E-6</v>
      </c>
      <c r="AI164" s="17">
        <v>1</v>
      </c>
      <c r="AJ164" s="17">
        <v>104.1</v>
      </c>
      <c r="AK164" s="17">
        <v>1520.9</v>
      </c>
      <c r="AL164" s="17">
        <v>167.9</v>
      </c>
      <c r="AM164" s="17">
        <v>12.1</v>
      </c>
      <c r="AN164" s="17">
        <v>26.1</v>
      </c>
      <c r="AO164" s="17">
        <v>1.2</v>
      </c>
      <c r="AP164" s="17">
        <v>114.4</v>
      </c>
      <c r="AQ164" s="17">
        <v>1457.3125</v>
      </c>
      <c r="AR164" s="17">
        <v>812.2916666666664</v>
      </c>
      <c r="AS164" s="26">
        <v>841.9375</v>
      </c>
      <c r="AT164" s="26">
        <v>18.610462097611627</v>
      </c>
      <c r="AU164" s="26">
        <v>-1.6732810173748864</v>
      </c>
      <c r="AV164" s="17">
        <v>45</v>
      </c>
      <c r="AW164" s="17">
        <v>60</v>
      </c>
      <c r="AX164" s="17">
        <v>0.1</v>
      </c>
      <c r="AY164" s="14">
        <v>2</v>
      </c>
      <c r="AZ164" s="17" t="s">
        <v>149</v>
      </c>
      <c r="BA164" s="28"/>
      <c r="BB164" s="26"/>
      <c r="BC164" s="25"/>
      <c r="BD164" s="29"/>
    </row>
    <row r="165" spans="1:56" x14ac:dyDescent="0.25">
      <c r="A165" s="14">
        <v>2006</v>
      </c>
      <c r="B165" s="15">
        <v>2009</v>
      </c>
      <c r="C165" s="16" t="s">
        <v>151</v>
      </c>
      <c r="D165" s="17" t="s">
        <v>152</v>
      </c>
      <c r="E165" s="18">
        <v>4</v>
      </c>
      <c r="F165" s="19" t="s">
        <v>61</v>
      </c>
      <c r="G165" s="20" t="s">
        <v>61</v>
      </c>
      <c r="H165" s="20" t="s">
        <v>62</v>
      </c>
      <c r="I165" s="45">
        <v>4</v>
      </c>
      <c r="J165" s="22">
        <v>983249</v>
      </c>
      <c r="K165" s="17" t="s">
        <v>42</v>
      </c>
      <c r="L165" s="23">
        <v>33.333333333333329</v>
      </c>
      <c r="M165" s="24">
        <v>0.33333333333333326</v>
      </c>
      <c r="N165" s="24">
        <v>1.2156614173228346</v>
      </c>
      <c r="O165" s="26">
        <v>59.855300571931949</v>
      </c>
      <c r="P165" s="26">
        <f t="shared" si="34"/>
        <v>0.59855300571931946</v>
      </c>
      <c r="Q165" s="36">
        <v>40.144699428068051</v>
      </c>
      <c r="R165" s="25">
        <v>0.40144699428068054</v>
      </c>
      <c r="S165" s="25">
        <v>0.31609999549659884</v>
      </c>
      <c r="T165" s="25">
        <v>0.10536666516553295</v>
      </c>
      <c r="U165" s="25">
        <v>0.14098059799148308</v>
      </c>
      <c r="V165" s="25">
        <v>4.6993532663827692E-2</v>
      </c>
      <c r="W165" s="26" t="s">
        <v>45</v>
      </c>
      <c r="X165" s="26" t="s">
        <v>45</v>
      </c>
      <c r="Y165" s="26" t="s">
        <v>45</v>
      </c>
      <c r="Z165" s="26" t="s">
        <v>45</v>
      </c>
      <c r="AA165" s="26" t="s">
        <v>45</v>
      </c>
      <c r="AB165" s="26" t="s">
        <v>45</v>
      </c>
      <c r="AC165" s="26" t="s">
        <v>45</v>
      </c>
      <c r="AD165" s="26" t="s">
        <v>45</v>
      </c>
      <c r="AE165" s="26" t="s">
        <v>45</v>
      </c>
      <c r="AF165" s="17">
        <v>8.99</v>
      </c>
      <c r="AG165" s="17">
        <v>5.68</v>
      </c>
      <c r="AH165" s="17">
        <f t="shared" si="36"/>
        <v>2.0892961308540377E-6</v>
      </c>
      <c r="AI165" s="17">
        <v>1</v>
      </c>
      <c r="AJ165" s="17">
        <v>44.2</v>
      </c>
      <c r="AK165" s="17">
        <v>785.1</v>
      </c>
      <c r="AL165" s="17">
        <v>69.099999999999994</v>
      </c>
      <c r="AM165" s="17">
        <v>24.4</v>
      </c>
      <c r="AN165" s="17">
        <v>14.6</v>
      </c>
      <c r="AO165" s="17">
        <v>0.6</v>
      </c>
      <c r="AP165" s="17">
        <v>270.7</v>
      </c>
      <c r="AQ165" s="17">
        <v>1457.3125</v>
      </c>
      <c r="AR165" s="17">
        <v>812.2916666666664</v>
      </c>
      <c r="AS165" s="26">
        <v>841.9375</v>
      </c>
      <c r="AT165" s="26">
        <v>18.610462097611627</v>
      </c>
      <c r="AU165" s="26">
        <v>-1.6732810173748864</v>
      </c>
      <c r="AV165" s="17">
        <v>45</v>
      </c>
      <c r="AW165" s="17">
        <v>60</v>
      </c>
      <c r="AX165" s="17">
        <v>0.1</v>
      </c>
      <c r="AY165" s="14">
        <v>2</v>
      </c>
      <c r="AZ165" s="17" t="s">
        <v>149</v>
      </c>
      <c r="BA165" s="28"/>
      <c r="BB165" s="26"/>
      <c r="BC165" s="25"/>
      <c r="BD165" s="29"/>
    </row>
    <row r="166" spans="1:56" x14ac:dyDescent="0.25">
      <c r="A166" s="14">
        <v>2006</v>
      </c>
      <c r="B166" s="15">
        <v>2009</v>
      </c>
      <c r="C166" s="16" t="s">
        <v>151</v>
      </c>
      <c r="D166" s="17" t="s">
        <v>152</v>
      </c>
      <c r="E166" s="18">
        <v>1</v>
      </c>
      <c r="F166" s="19" t="s">
        <v>71</v>
      </c>
      <c r="G166" s="20" t="s">
        <v>71</v>
      </c>
      <c r="H166" s="20" t="s">
        <v>72</v>
      </c>
      <c r="I166" s="45">
        <v>4</v>
      </c>
      <c r="J166" s="22">
        <v>983777</v>
      </c>
      <c r="K166" s="17" t="s">
        <v>42</v>
      </c>
      <c r="L166" s="23">
        <v>100</v>
      </c>
      <c r="M166" s="24">
        <v>1</v>
      </c>
      <c r="N166" s="24">
        <v>22.047244094488189</v>
      </c>
      <c r="O166" s="26">
        <v>55.172557494359211</v>
      </c>
      <c r="P166" s="26">
        <f t="shared" si="34"/>
        <v>0.55172557494359209</v>
      </c>
      <c r="Q166" s="36">
        <v>44.827442505640789</v>
      </c>
      <c r="R166" s="25">
        <v>0.44827442505640791</v>
      </c>
      <c r="S166" s="25">
        <v>9.8832156705349767</v>
      </c>
      <c r="T166" s="25">
        <v>3.2944052235116588</v>
      </c>
      <c r="U166" s="25">
        <v>4.4079141890585998</v>
      </c>
      <c r="V166" s="25">
        <v>1.4693047296861999</v>
      </c>
      <c r="W166" s="26">
        <v>19.149083607999202</v>
      </c>
      <c r="X166" s="26">
        <v>45.989443748525488</v>
      </c>
      <c r="Y166" s="26">
        <v>23.829911485031815</v>
      </c>
      <c r="Z166" s="26">
        <v>1.4230071793170964</v>
      </c>
      <c r="AA166" s="26">
        <v>0.42640981240981241</v>
      </c>
      <c r="AB166" s="26">
        <f t="shared" ref="AB166:AE168" si="45">W166/100*$T166</f>
        <v>0.63084841063654051</v>
      </c>
      <c r="AC166" s="26">
        <f t="shared" si="45"/>
        <v>1.5150786371153797</v>
      </c>
      <c r="AD166" s="26">
        <f t="shared" si="45"/>
        <v>0.78505384872109285</v>
      </c>
      <c r="AE166" s="26">
        <f t="shared" si="45"/>
        <v>4.6879622846368339E-2</v>
      </c>
      <c r="AF166" s="17">
        <v>6.89</v>
      </c>
      <c r="AG166" s="17">
        <v>5.59</v>
      </c>
      <c r="AH166" s="17">
        <f t="shared" si="36"/>
        <v>2.5703957827688596E-6</v>
      </c>
      <c r="AI166" s="17">
        <v>1</v>
      </c>
      <c r="AJ166" s="17">
        <v>44.2</v>
      </c>
      <c r="AK166" s="17">
        <v>785.1</v>
      </c>
      <c r="AL166" s="17">
        <v>69.099999999999994</v>
      </c>
      <c r="AM166" s="17">
        <v>24.4</v>
      </c>
      <c r="AN166" s="17">
        <v>14.6</v>
      </c>
      <c r="AO166" s="17">
        <v>0.6</v>
      </c>
      <c r="AP166" s="17">
        <v>270.7</v>
      </c>
      <c r="AQ166" s="17">
        <v>1457.3125</v>
      </c>
      <c r="AR166" s="17">
        <v>812.2916666666664</v>
      </c>
      <c r="AS166" s="26">
        <v>841.9375</v>
      </c>
      <c r="AT166" s="26">
        <v>18.610462097611627</v>
      </c>
      <c r="AU166" s="26">
        <v>-1.6732810173748864</v>
      </c>
      <c r="AV166" s="17">
        <v>45</v>
      </c>
      <c r="AW166" s="17">
        <v>60</v>
      </c>
      <c r="AX166" s="17">
        <v>0.1</v>
      </c>
      <c r="AY166" s="14">
        <v>2</v>
      </c>
      <c r="AZ166" s="17" t="s">
        <v>149</v>
      </c>
      <c r="BA166" s="28"/>
      <c r="BB166" s="26"/>
      <c r="BC166" s="25"/>
      <c r="BD166" s="29"/>
    </row>
    <row r="167" spans="1:56" x14ac:dyDescent="0.25">
      <c r="A167" s="14">
        <v>2006</v>
      </c>
      <c r="B167" s="15">
        <v>2009</v>
      </c>
      <c r="C167" s="16" t="s">
        <v>151</v>
      </c>
      <c r="D167" s="17" t="s">
        <v>152</v>
      </c>
      <c r="E167" s="18">
        <v>2</v>
      </c>
      <c r="F167" s="19" t="s">
        <v>71</v>
      </c>
      <c r="G167" s="20" t="s">
        <v>71</v>
      </c>
      <c r="H167" s="20" t="s">
        <v>72</v>
      </c>
      <c r="I167" s="45">
        <v>4</v>
      </c>
      <c r="J167" s="22">
        <v>983777</v>
      </c>
      <c r="K167" s="17" t="s">
        <v>42</v>
      </c>
      <c r="L167" s="23">
        <v>94.444444444444443</v>
      </c>
      <c r="M167" s="24">
        <v>0.94444444444444442</v>
      </c>
      <c r="N167" s="24">
        <v>22.834645669291337</v>
      </c>
      <c r="O167" s="26">
        <v>56.554675620445991</v>
      </c>
      <c r="P167" s="26">
        <f t="shared" si="34"/>
        <v>0.56554675620445993</v>
      </c>
      <c r="Q167" s="36">
        <v>43.445324379554009</v>
      </c>
      <c r="R167" s="25">
        <v>0.43445324379554007</v>
      </c>
      <c r="S167" s="25">
        <v>9.9205858819454029</v>
      </c>
      <c r="T167" s="25">
        <v>3.3068619606484675</v>
      </c>
      <c r="U167" s="25">
        <v>4.42458130334765</v>
      </c>
      <c r="V167" s="25">
        <v>1.4748604344492164</v>
      </c>
      <c r="W167" s="26">
        <v>18.873363198273722</v>
      </c>
      <c r="X167" s="26">
        <v>45.432212054053508</v>
      </c>
      <c r="Y167" s="26">
        <v>24.478271911847443</v>
      </c>
      <c r="Z167" s="26">
        <v>1.5699040744046755</v>
      </c>
      <c r="AA167" s="26">
        <v>0.41877222222222227</v>
      </c>
      <c r="AB167" s="26">
        <f t="shared" si="45"/>
        <v>0.62411606829874067</v>
      </c>
      <c r="AC167" s="26">
        <f t="shared" si="45"/>
        <v>1.5023805382966431</v>
      </c>
      <c r="AD167" s="26">
        <f t="shared" si="45"/>
        <v>0.80946266247698151</v>
      </c>
      <c r="AE167" s="26">
        <f t="shared" si="45"/>
        <v>5.1914560655158627E-2</v>
      </c>
      <c r="AF167" s="17">
        <v>7.91</v>
      </c>
      <c r="AG167" s="17">
        <v>5.51</v>
      </c>
      <c r="AH167" s="17">
        <f t="shared" si="36"/>
        <v>3.0902954325135885E-6</v>
      </c>
      <c r="AI167" s="17">
        <v>1</v>
      </c>
      <c r="AJ167" s="17">
        <v>59.2</v>
      </c>
      <c r="AK167" s="17">
        <v>1135.0999999999999</v>
      </c>
      <c r="AL167" s="17">
        <v>102.1</v>
      </c>
      <c r="AM167" s="17">
        <v>21.6</v>
      </c>
      <c r="AN167" s="17">
        <v>17.8</v>
      </c>
      <c r="AO167" s="17">
        <v>0.7</v>
      </c>
      <c r="AP167" s="17">
        <v>199.5</v>
      </c>
      <c r="AQ167" s="17">
        <v>1457.3125</v>
      </c>
      <c r="AR167" s="17">
        <v>812.2916666666664</v>
      </c>
      <c r="AS167" s="26">
        <v>841.9375</v>
      </c>
      <c r="AT167" s="26">
        <v>18.610462097611627</v>
      </c>
      <c r="AU167" s="26">
        <v>-1.6732810173748864</v>
      </c>
      <c r="AV167" s="17">
        <v>45</v>
      </c>
      <c r="AW167" s="17">
        <v>60</v>
      </c>
      <c r="AX167" s="17">
        <v>0.1</v>
      </c>
      <c r="AY167" s="14">
        <v>2</v>
      </c>
      <c r="AZ167" s="17" t="s">
        <v>149</v>
      </c>
      <c r="BA167" s="28"/>
      <c r="BB167" s="26"/>
      <c r="BC167" s="25"/>
      <c r="BD167" s="29"/>
    </row>
    <row r="168" spans="1:56" x14ac:dyDescent="0.25">
      <c r="A168" s="14">
        <v>2006</v>
      </c>
      <c r="B168" s="15">
        <v>2009</v>
      </c>
      <c r="C168" s="16" t="s">
        <v>151</v>
      </c>
      <c r="D168" s="17" t="s">
        <v>152</v>
      </c>
      <c r="E168" s="18">
        <v>3</v>
      </c>
      <c r="F168" s="19" t="s">
        <v>71</v>
      </c>
      <c r="G168" s="20" t="s">
        <v>71</v>
      </c>
      <c r="H168" s="20" t="s">
        <v>72</v>
      </c>
      <c r="I168" s="45">
        <v>4</v>
      </c>
      <c r="J168" s="22">
        <v>983777</v>
      </c>
      <c r="K168" s="17" t="s">
        <v>42</v>
      </c>
      <c r="L168" s="23">
        <v>88.888888888888886</v>
      </c>
      <c r="M168" s="24">
        <v>0.88888888888888884</v>
      </c>
      <c r="N168" s="24">
        <v>13.385826771653543</v>
      </c>
      <c r="O168" s="26">
        <v>55.648893858544099</v>
      </c>
      <c r="P168" s="26">
        <f t="shared" si="34"/>
        <v>0.55648893858544102</v>
      </c>
      <c r="Q168" s="36">
        <v>44.351106141455901</v>
      </c>
      <c r="R168" s="25">
        <v>0.44351106141455898</v>
      </c>
      <c r="S168" s="25">
        <v>5.9367622394074822</v>
      </c>
      <c r="T168" s="25">
        <v>1.9789207464691607</v>
      </c>
      <c r="U168" s="25">
        <v>2.6477959587757369</v>
      </c>
      <c r="V168" s="25">
        <v>0.88259865292524564</v>
      </c>
      <c r="W168" s="26">
        <v>19.139876020133073</v>
      </c>
      <c r="X168" s="26">
        <v>45.446912369091805</v>
      </c>
      <c r="Y168" s="26">
        <v>24.230187896125415</v>
      </c>
      <c r="Z168" s="26">
        <v>1.4707213491424369</v>
      </c>
      <c r="AA168" s="26">
        <v>0.40533333333333327</v>
      </c>
      <c r="AB168" s="26">
        <f t="shared" si="45"/>
        <v>0.37876297741088932</v>
      </c>
      <c r="AC168" s="26">
        <f t="shared" si="45"/>
        <v>0.89935837750161696</v>
      </c>
      <c r="AD168" s="26">
        <f t="shared" si="45"/>
        <v>0.47949621518488533</v>
      </c>
      <c r="AE168" s="26">
        <f t="shared" si="45"/>
        <v>2.9104409900930824E-2</v>
      </c>
      <c r="AF168" s="17">
        <v>9.07</v>
      </c>
      <c r="AG168" s="17">
        <v>5.86</v>
      </c>
      <c r="AH168" s="17">
        <f t="shared" si="36"/>
        <v>1.3803842646028812E-6</v>
      </c>
      <c r="AI168" s="17">
        <v>1</v>
      </c>
      <c r="AJ168" s="17">
        <v>104.1</v>
      </c>
      <c r="AK168" s="17">
        <v>1520.9</v>
      </c>
      <c r="AL168" s="17">
        <v>167.9</v>
      </c>
      <c r="AM168" s="17">
        <v>12.1</v>
      </c>
      <c r="AN168" s="17">
        <v>26.1</v>
      </c>
      <c r="AO168" s="17">
        <v>1.2</v>
      </c>
      <c r="AP168" s="17">
        <v>114.4</v>
      </c>
      <c r="AQ168" s="17">
        <v>1457.3125</v>
      </c>
      <c r="AR168" s="17">
        <v>812.2916666666664</v>
      </c>
      <c r="AS168" s="26">
        <v>841.9375</v>
      </c>
      <c r="AT168" s="26">
        <v>18.610462097611627</v>
      </c>
      <c r="AU168" s="26">
        <v>-1.6732810173748864</v>
      </c>
      <c r="AV168" s="17">
        <v>45</v>
      </c>
      <c r="AW168" s="17">
        <v>60</v>
      </c>
      <c r="AX168" s="17">
        <v>0.1</v>
      </c>
      <c r="AY168" s="14">
        <v>2</v>
      </c>
      <c r="AZ168" s="17" t="s">
        <v>149</v>
      </c>
      <c r="BA168" s="28"/>
      <c r="BB168" s="26"/>
      <c r="BC168" s="25"/>
      <c r="BD168" s="29"/>
    </row>
    <row r="169" spans="1:56" x14ac:dyDescent="0.25">
      <c r="A169" s="14">
        <v>2006</v>
      </c>
      <c r="B169" s="15">
        <v>2009</v>
      </c>
      <c r="C169" s="16" t="s">
        <v>151</v>
      </c>
      <c r="D169" s="17" t="s">
        <v>152</v>
      </c>
      <c r="E169" s="18">
        <v>4</v>
      </c>
      <c r="F169" s="19" t="s">
        <v>71</v>
      </c>
      <c r="G169" s="20" t="s">
        <v>71</v>
      </c>
      <c r="H169" s="20" t="s">
        <v>72</v>
      </c>
      <c r="I169" s="45">
        <v>4</v>
      </c>
      <c r="J169" s="22">
        <v>983777</v>
      </c>
      <c r="K169" s="17" t="s">
        <v>42</v>
      </c>
      <c r="L169" s="23">
        <v>66.666666666666657</v>
      </c>
      <c r="M169" s="24">
        <v>0.66666666666666652</v>
      </c>
      <c r="N169" s="24">
        <v>11.023622047244094</v>
      </c>
      <c r="O169" s="26">
        <v>54.054290182510769</v>
      </c>
      <c r="P169" s="26">
        <f t="shared" si="34"/>
        <v>0.54054290182510767</v>
      </c>
      <c r="Q169" s="36">
        <v>45.945709817489231</v>
      </c>
      <c r="R169" s="25">
        <v>0.45945709817489233</v>
      </c>
      <c r="S169" s="25">
        <v>5.0648813972035374</v>
      </c>
      <c r="T169" s="25">
        <v>1.6882937990678457</v>
      </c>
      <c r="U169" s="25">
        <v>2.2589371031527778</v>
      </c>
      <c r="V169" s="25">
        <v>0.75297903438425917</v>
      </c>
      <c r="W169" s="26" t="s">
        <v>45</v>
      </c>
      <c r="X169" s="26" t="s">
        <v>45</v>
      </c>
      <c r="Y169" s="26" t="s">
        <v>45</v>
      </c>
      <c r="Z169" s="26" t="s">
        <v>45</v>
      </c>
      <c r="AA169" s="26" t="s">
        <v>45</v>
      </c>
      <c r="AB169" s="26" t="s">
        <v>45</v>
      </c>
      <c r="AC169" s="26" t="s">
        <v>45</v>
      </c>
      <c r="AD169" s="26" t="s">
        <v>45</v>
      </c>
      <c r="AE169" s="26" t="s">
        <v>45</v>
      </c>
      <c r="AF169" s="17">
        <v>8.99</v>
      </c>
      <c r="AG169" s="17">
        <v>5.68</v>
      </c>
      <c r="AH169" s="17">
        <f t="shared" si="36"/>
        <v>2.0892961308540377E-6</v>
      </c>
      <c r="AI169" s="17">
        <v>1</v>
      </c>
      <c r="AJ169" s="17">
        <v>44.2</v>
      </c>
      <c r="AK169" s="17">
        <v>785.1</v>
      </c>
      <c r="AL169" s="17">
        <v>69.099999999999994</v>
      </c>
      <c r="AM169" s="17">
        <v>24.4</v>
      </c>
      <c r="AN169" s="17">
        <v>14.6</v>
      </c>
      <c r="AO169" s="17">
        <v>0.6</v>
      </c>
      <c r="AP169" s="17">
        <v>270.7</v>
      </c>
      <c r="AQ169" s="17">
        <v>1457.3125</v>
      </c>
      <c r="AR169" s="17">
        <v>812.2916666666664</v>
      </c>
      <c r="AS169" s="26">
        <v>841.9375</v>
      </c>
      <c r="AT169" s="26">
        <v>18.610462097611627</v>
      </c>
      <c r="AU169" s="26">
        <v>-1.6732810173748864</v>
      </c>
      <c r="AV169" s="17">
        <v>45</v>
      </c>
      <c r="AW169" s="17">
        <v>60</v>
      </c>
      <c r="AX169" s="17">
        <v>0.1</v>
      </c>
      <c r="AY169" s="14">
        <v>2</v>
      </c>
      <c r="AZ169" s="17" t="s">
        <v>149</v>
      </c>
      <c r="BA169" s="28"/>
      <c r="BB169" s="26"/>
      <c r="BC169" s="31"/>
      <c r="BD169" s="29"/>
    </row>
    <row r="170" spans="1:56" x14ac:dyDescent="0.25">
      <c r="A170" s="14">
        <v>2006</v>
      </c>
      <c r="B170" s="15">
        <v>2009</v>
      </c>
      <c r="C170" s="16" t="s">
        <v>151</v>
      </c>
      <c r="D170" s="17" t="s">
        <v>152</v>
      </c>
      <c r="E170" s="18">
        <v>1</v>
      </c>
      <c r="F170" s="19" t="s">
        <v>96</v>
      </c>
      <c r="G170" s="20" t="s">
        <v>97</v>
      </c>
      <c r="H170" s="20">
        <v>9870</v>
      </c>
      <c r="I170" s="45">
        <v>5</v>
      </c>
      <c r="J170" s="22">
        <v>98701</v>
      </c>
      <c r="K170" s="17" t="s">
        <v>54</v>
      </c>
      <c r="L170" s="23">
        <v>88.888888888888886</v>
      </c>
      <c r="M170" s="24">
        <v>0.88888888888888884</v>
      </c>
      <c r="N170" s="24">
        <v>21.259842519685041</v>
      </c>
      <c r="O170" s="26">
        <v>52.15473105366285</v>
      </c>
      <c r="P170" s="26">
        <f t="shared" si="34"/>
        <v>0.52154731053662851</v>
      </c>
      <c r="Q170" s="36">
        <v>47.84526894633715</v>
      </c>
      <c r="R170" s="25">
        <v>0.47845268946337149</v>
      </c>
      <c r="S170" s="25">
        <v>10.171828831111048</v>
      </c>
      <c r="T170" s="25">
        <v>3.3906096103703494</v>
      </c>
      <c r="U170" s="25">
        <v>4.5366356586755279</v>
      </c>
      <c r="V170" s="25">
        <v>1.5122118862251759</v>
      </c>
      <c r="W170" s="26">
        <v>19.290706922896035</v>
      </c>
      <c r="X170" s="26">
        <v>42.091961151514525</v>
      </c>
      <c r="Y170" s="26">
        <v>25.183241227285379</v>
      </c>
      <c r="Z170" s="26">
        <v>2.3059163653976071</v>
      </c>
      <c r="AA170" s="26">
        <v>0.39709920634920631</v>
      </c>
      <c r="AB170" s="26">
        <f t="shared" ref="AB170:AE172" si="46">W170/100*$T170</f>
        <v>0.65407256283609128</v>
      </c>
      <c r="AC170" s="26">
        <f t="shared" si="46"/>
        <v>1.4271740799966053</v>
      </c>
      <c r="AD170" s="26">
        <f t="shared" si="46"/>
        <v>0.85386539725508603</v>
      </c>
      <c r="AE170" s="26">
        <f t="shared" si="46"/>
        <v>7.8184621892273931E-2</v>
      </c>
      <c r="AF170" s="17">
        <v>6.89</v>
      </c>
      <c r="AG170" s="17">
        <v>5.59</v>
      </c>
      <c r="AH170" s="17">
        <f t="shared" si="36"/>
        <v>2.5703957827688596E-6</v>
      </c>
      <c r="AI170" s="17">
        <v>1</v>
      </c>
      <c r="AJ170" s="17">
        <v>44.2</v>
      </c>
      <c r="AK170" s="17">
        <v>785.1</v>
      </c>
      <c r="AL170" s="17">
        <v>69.099999999999994</v>
      </c>
      <c r="AM170" s="17">
        <v>24.4</v>
      </c>
      <c r="AN170" s="17">
        <v>14.6</v>
      </c>
      <c r="AO170" s="17">
        <v>0.6</v>
      </c>
      <c r="AP170" s="17">
        <v>270.7</v>
      </c>
      <c r="AQ170" s="17">
        <v>1457.3125</v>
      </c>
      <c r="AR170" s="17">
        <v>812.2916666666664</v>
      </c>
      <c r="AS170" s="26">
        <v>841.9375</v>
      </c>
      <c r="AT170" s="26">
        <v>18.610462097611627</v>
      </c>
      <c r="AU170" s="26">
        <v>-1.6732810173748864</v>
      </c>
      <c r="AV170" s="17">
        <v>45</v>
      </c>
      <c r="AW170" s="17">
        <v>60</v>
      </c>
      <c r="AX170" s="17">
        <v>0.1</v>
      </c>
      <c r="AY170" s="14">
        <v>2</v>
      </c>
      <c r="AZ170" s="17" t="s">
        <v>149</v>
      </c>
      <c r="BA170" s="28"/>
      <c r="BB170" s="26"/>
      <c r="BC170" s="31"/>
      <c r="BD170" s="29"/>
    </row>
    <row r="171" spans="1:56" x14ac:dyDescent="0.25">
      <c r="A171" s="14">
        <v>2006</v>
      </c>
      <c r="B171" s="15">
        <v>2009</v>
      </c>
      <c r="C171" s="16" t="s">
        <v>151</v>
      </c>
      <c r="D171" s="17" t="s">
        <v>152</v>
      </c>
      <c r="E171" s="18">
        <v>2</v>
      </c>
      <c r="F171" s="19" t="s">
        <v>96</v>
      </c>
      <c r="G171" s="20" t="s">
        <v>97</v>
      </c>
      <c r="H171" s="20">
        <v>9870</v>
      </c>
      <c r="I171" s="45">
        <v>5</v>
      </c>
      <c r="J171" s="22">
        <v>98701</v>
      </c>
      <c r="K171" s="17" t="s">
        <v>54</v>
      </c>
      <c r="L171" s="23">
        <v>100</v>
      </c>
      <c r="M171" s="24">
        <v>1</v>
      </c>
      <c r="N171" s="24">
        <v>56.69291338582677</v>
      </c>
      <c r="O171" s="26">
        <v>54.618897296255241</v>
      </c>
      <c r="P171" s="26">
        <f t="shared" si="34"/>
        <v>0.54618897296255242</v>
      </c>
      <c r="Q171" s="36">
        <v>45.381102703744759</v>
      </c>
      <c r="R171" s="25">
        <v>0.45381102703744758</v>
      </c>
      <c r="S171" s="25">
        <v>25.727869249367107</v>
      </c>
      <c r="T171" s="25">
        <v>8.5759564164557016</v>
      </c>
      <c r="U171" s="25">
        <v>11.47462968521773</v>
      </c>
      <c r="V171" s="25">
        <v>3.8248765617392428</v>
      </c>
      <c r="W171" s="26">
        <v>18.949045609030577</v>
      </c>
      <c r="X171" s="26">
        <v>42.424279415008556</v>
      </c>
      <c r="Y171" s="26">
        <v>25.55227324157417</v>
      </c>
      <c r="Z171" s="26">
        <v>2.1796335201496788</v>
      </c>
      <c r="AA171" s="26">
        <v>0.40264950980392156</v>
      </c>
      <c r="AB171" s="26">
        <f t="shared" si="46"/>
        <v>1.6250618927647751</v>
      </c>
      <c r="AC171" s="26">
        <f t="shared" si="46"/>
        <v>3.6382877126265214</v>
      </c>
      <c r="AD171" s="26">
        <f t="shared" si="46"/>
        <v>2.1913518166110735</v>
      </c>
      <c r="AE171" s="26">
        <f t="shared" si="46"/>
        <v>0.18692442072649565</v>
      </c>
      <c r="AF171" s="17">
        <v>7.91</v>
      </c>
      <c r="AG171" s="17">
        <v>5.51</v>
      </c>
      <c r="AH171" s="17">
        <f t="shared" si="36"/>
        <v>3.0902954325135885E-6</v>
      </c>
      <c r="AI171" s="17">
        <v>1</v>
      </c>
      <c r="AJ171" s="17">
        <v>59.2</v>
      </c>
      <c r="AK171" s="17">
        <v>1135.0999999999999</v>
      </c>
      <c r="AL171" s="17">
        <v>102.1</v>
      </c>
      <c r="AM171" s="17">
        <v>21.6</v>
      </c>
      <c r="AN171" s="17">
        <v>17.8</v>
      </c>
      <c r="AO171" s="17">
        <v>0.7</v>
      </c>
      <c r="AP171" s="17">
        <v>199.5</v>
      </c>
      <c r="AQ171" s="17">
        <v>1457.3125</v>
      </c>
      <c r="AR171" s="17">
        <v>812.2916666666664</v>
      </c>
      <c r="AS171" s="26">
        <v>841.9375</v>
      </c>
      <c r="AT171" s="26">
        <v>18.610462097611627</v>
      </c>
      <c r="AU171" s="26">
        <v>-1.6732810173748864</v>
      </c>
      <c r="AV171" s="17">
        <v>45</v>
      </c>
      <c r="AW171" s="17">
        <v>60</v>
      </c>
      <c r="AX171" s="17">
        <v>0.1</v>
      </c>
      <c r="AY171" s="14">
        <v>2</v>
      </c>
      <c r="AZ171" s="17" t="s">
        <v>149</v>
      </c>
      <c r="BA171" s="28"/>
      <c r="BB171" s="26"/>
      <c r="BC171" s="31"/>
      <c r="BD171" s="29"/>
    </row>
    <row r="172" spans="1:56" x14ac:dyDescent="0.25">
      <c r="A172" s="14">
        <v>2006</v>
      </c>
      <c r="B172" s="15">
        <v>2009</v>
      </c>
      <c r="C172" s="16" t="s">
        <v>151</v>
      </c>
      <c r="D172" s="17" t="s">
        <v>152</v>
      </c>
      <c r="E172" s="18">
        <v>3</v>
      </c>
      <c r="F172" s="19" t="s">
        <v>96</v>
      </c>
      <c r="G172" s="20" t="s">
        <v>97</v>
      </c>
      <c r="H172" s="20">
        <v>9870</v>
      </c>
      <c r="I172" s="45">
        <v>5</v>
      </c>
      <c r="J172" s="22">
        <v>98701</v>
      </c>
      <c r="K172" s="17" t="s">
        <v>54</v>
      </c>
      <c r="L172" s="23">
        <v>100</v>
      </c>
      <c r="M172" s="24">
        <v>1</v>
      </c>
      <c r="N172" s="24">
        <v>40.15748031496063</v>
      </c>
      <c r="O172" s="26">
        <v>58.827349099321083</v>
      </c>
      <c r="P172" s="46">
        <f t="shared" si="34"/>
        <v>0.5882734909932108</v>
      </c>
      <c r="Q172" s="36">
        <v>41.172650900678917</v>
      </c>
      <c r="R172" s="25">
        <v>0.4117265090067892</v>
      </c>
      <c r="S172" s="25">
        <v>16.533899180587596</v>
      </c>
      <c r="T172" s="25">
        <v>5.5112997268625321</v>
      </c>
      <c r="U172" s="25">
        <v>7.3741190345420682</v>
      </c>
      <c r="V172" s="25">
        <v>2.4580396781806892</v>
      </c>
      <c r="W172" s="26">
        <v>19.018405679439851</v>
      </c>
      <c r="X172" s="26">
        <v>42.873310546621724</v>
      </c>
      <c r="Y172" s="26">
        <v>25.162475174456674</v>
      </c>
      <c r="Z172" s="26">
        <v>2.1260772144148916</v>
      </c>
      <c r="AA172" s="26">
        <v>0.40786904761904763</v>
      </c>
      <c r="AB172" s="26">
        <f t="shared" si="46"/>
        <v>1.0481613402645769</v>
      </c>
      <c r="AC172" s="26">
        <f t="shared" si="46"/>
        <v>2.3628766470528881</v>
      </c>
      <c r="AD172" s="26">
        <f t="shared" si="46"/>
        <v>1.386779425561683</v>
      </c>
      <c r="AE172" s="26">
        <f t="shared" si="46"/>
        <v>0.11717448771093444</v>
      </c>
      <c r="AF172" s="17">
        <v>9.07</v>
      </c>
      <c r="AG172" s="17">
        <v>5.86</v>
      </c>
      <c r="AH172" s="17">
        <f t="shared" si="36"/>
        <v>1.3803842646028812E-6</v>
      </c>
      <c r="AI172" s="17">
        <v>1</v>
      </c>
      <c r="AJ172" s="17">
        <v>104.1</v>
      </c>
      <c r="AK172" s="17">
        <v>1520.9</v>
      </c>
      <c r="AL172" s="17">
        <v>167.9</v>
      </c>
      <c r="AM172" s="17">
        <v>12.1</v>
      </c>
      <c r="AN172" s="17">
        <v>26.1</v>
      </c>
      <c r="AO172" s="17">
        <v>1.2</v>
      </c>
      <c r="AP172" s="17">
        <v>114.4</v>
      </c>
      <c r="AQ172" s="17">
        <v>1457.3125</v>
      </c>
      <c r="AR172" s="17">
        <v>812.2916666666664</v>
      </c>
      <c r="AS172" s="26">
        <v>841.9375</v>
      </c>
      <c r="AT172" s="26">
        <v>18.610462097611627</v>
      </c>
      <c r="AU172" s="26">
        <v>-1.6732810173748864</v>
      </c>
      <c r="AV172" s="17">
        <v>45</v>
      </c>
      <c r="AW172" s="17">
        <v>60</v>
      </c>
      <c r="AX172" s="17">
        <v>0.1</v>
      </c>
      <c r="AY172" s="14">
        <v>2</v>
      </c>
      <c r="AZ172" s="17" t="s">
        <v>149</v>
      </c>
      <c r="BA172" s="28"/>
      <c r="BB172" s="26"/>
      <c r="BC172" s="31"/>
      <c r="BD172" s="29"/>
    </row>
    <row r="173" spans="1:56" x14ac:dyDescent="0.25">
      <c r="A173" s="14">
        <v>2006</v>
      </c>
      <c r="B173" s="15">
        <v>2009</v>
      </c>
      <c r="C173" s="16" t="s">
        <v>151</v>
      </c>
      <c r="D173" s="17" t="s">
        <v>152</v>
      </c>
      <c r="E173" s="18">
        <v>4</v>
      </c>
      <c r="F173" s="19" t="s">
        <v>96</v>
      </c>
      <c r="G173" s="20" t="s">
        <v>97</v>
      </c>
      <c r="H173" s="20">
        <v>9870</v>
      </c>
      <c r="I173" s="45">
        <v>5</v>
      </c>
      <c r="J173" s="22">
        <v>98701</v>
      </c>
      <c r="K173" s="17" t="s">
        <v>54</v>
      </c>
      <c r="L173" s="23">
        <v>50</v>
      </c>
      <c r="M173" s="24">
        <v>0.5</v>
      </c>
      <c r="N173" s="24">
        <v>23.622047244094489</v>
      </c>
      <c r="O173" s="26">
        <v>56.602378202305083</v>
      </c>
      <c r="P173" s="46">
        <f t="shared" si="34"/>
        <v>0.56602378202305081</v>
      </c>
      <c r="Q173" s="36">
        <v>43.397621797694917</v>
      </c>
      <c r="R173" s="25">
        <v>0.43397621797694919</v>
      </c>
      <c r="S173" s="25">
        <v>10.251406723864942</v>
      </c>
      <c r="T173" s="25">
        <v>3.4171355746216476</v>
      </c>
      <c r="U173" s="25">
        <v>4.5721273988437643</v>
      </c>
      <c r="V173" s="25">
        <v>1.5240424662812548</v>
      </c>
      <c r="W173" s="26" t="s">
        <v>45</v>
      </c>
      <c r="X173" s="26" t="s">
        <v>45</v>
      </c>
      <c r="Y173" s="26" t="s">
        <v>45</v>
      </c>
      <c r="Z173" s="26" t="s">
        <v>45</v>
      </c>
      <c r="AA173" s="26" t="s">
        <v>45</v>
      </c>
      <c r="AB173" s="26" t="s">
        <v>45</v>
      </c>
      <c r="AC173" s="26" t="s">
        <v>45</v>
      </c>
      <c r="AD173" s="26" t="s">
        <v>45</v>
      </c>
      <c r="AE173" s="26" t="s">
        <v>45</v>
      </c>
      <c r="AF173" s="17">
        <v>8.99</v>
      </c>
      <c r="AG173" s="17">
        <v>5.68</v>
      </c>
      <c r="AH173" s="17">
        <f t="shared" si="36"/>
        <v>2.0892961308540377E-6</v>
      </c>
      <c r="AI173" s="17">
        <v>1</v>
      </c>
      <c r="AJ173" s="17">
        <v>44.2</v>
      </c>
      <c r="AK173" s="17">
        <v>785.1</v>
      </c>
      <c r="AL173" s="17">
        <v>69.099999999999994</v>
      </c>
      <c r="AM173" s="17">
        <v>24.4</v>
      </c>
      <c r="AN173" s="17">
        <v>14.6</v>
      </c>
      <c r="AO173" s="17">
        <v>0.6</v>
      </c>
      <c r="AP173" s="17">
        <v>270.7</v>
      </c>
      <c r="AQ173" s="17">
        <v>1457.3125</v>
      </c>
      <c r="AR173" s="17">
        <v>812.2916666666664</v>
      </c>
      <c r="AS173" s="26">
        <v>841.9375</v>
      </c>
      <c r="AT173" s="26">
        <v>18.610462097611627</v>
      </c>
      <c r="AU173" s="26">
        <v>-1.6732810173748864</v>
      </c>
      <c r="AV173" s="17">
        <v>45</v>
      </c>
      <c r="AW173" s="17">
        <v>60</v>
      </c>
      <c r="AX173" s="17">
        <v>0.1</v>
      </c>
      <c r="AY173" s="14">
        <v>2</v>
      </c>
      <c r="AZ173" s="17" t="s">
        <v>149</v>
      </c>
      <c r="BA173" s="28"/>
      <c r="BB173" s="26"/>
      <c r="BC173" s="31"/>
      <c r="BD173" s="29"/>
    </row>
    <row r="174" spans="1:56" x14ac:dyDescent="0.25">
      <c r="A174" s="14">
        <v>2006</v>
      </c>
      <c r="B174" s="15">
        <v>2009</v>
      </c>
      <c r="C174" s="16" t="s">
        <v>151</v>
      </c>
      <c r="D174" s="17" t="s">
        <v>152</v>
      </c>
      <c r="E174" s="18">
        <v>1</v>
      </c>
      <c r="F174" s="19" t="s">
        <v>98</v>
      </c>
      <c r="G174" s="20" t="s">
        <v>99</v>
      </c>
      <c r="H174" s="20" t="s">
        <v>157</v>
      </c>
      <c r="I174" s="45">
        <v>5</v>
      </c>
      <c r="J174" s="22">
        <v>987023</v>
      </c>
      <c r="K174" s="17" t="s">
        <v>54</v>
      </c>
      <c r="L174" s="23">
        <v>88.888888888888886</v>
      </c>
      <c r="M174" s="24">
        <v>0.88888888888888884</v>
      </c>
      <c r="N174" s="24">
        <v>42.519685039370081</v>
      </c>
      <c r="O174" s="26">
        <v>50.877548546824116</v>
      </c>
      <c r="P174" s="46">
        <f t="shared" si="34"/>
        <v>0.50877548546824114</v>
      </c>
      <c r="Q174" s="36">
        <v>49.122451453175884</v>
      </c>
      <c r="R174" s="25">
        <v>0.49122451453175886</v>
      </c>
      <c r="S174" s="25">
        <v>20.886711641507858</v>
      </c>
      <c r="T174" s="25">
        <v>6.9622372138359525</v>
      </c>
      <c r="U174" s="25">
        <v>9.315473392112505</v>
      </c>
      <c r="V174" s="25">
        <v>3.1051577973708349</v>
      </c>
      <c r="W174" s="26">
        <v>18.889059001240369</v>
      </c>
      <c r="X174" s="26">
        <v>42.975974586852132</v>
      </c>
      <c r="Y174" s="26">
        <v>24.875573003442724</v>
      </c>
      <c r="Z174" s="26">
        <v>1.630716832526204</v>
      </c>
      <c r="AA174" s="26">
        <v>0.43081481481481482</v>
      </c>
      <c r="AB174" s="26">
        <f t="shared" ref="AB174:AE176" si="47">W174/100*$T174</f>
        <v>1.3151010951277866</v>
      </c>
      <c r="AC174" s="26">
        <f t="shared" si="47"/>
        <v>2.9920892956945009</v>
      </c>
      <c r="AD174" s="26">
        <f t="shared" si="47"/>
        <v>1.731896400800619</v>
      </c>
      <c r="AE174" s="26">
        <f t="shared" si="47"/>
        <v>0.11353437416642628</v>
      </c>
      <c r="AF174" s="17">
        <v>6.89</v>
      </c>
      <c r="AG174" s="17">
        <v>5.59</v>
      </c>
      <c r="AH174" s="17">
        <f t="shared" si="36"/>
        <v>2.5703957827688596E-6</v>
      </c>
      <c r="AI174" s="17">
        <v>1</v>
      </c>
      <c r="AJ174" s="17">
        <v>44.2</v>
      </c>
      <c r="AK174" s="17">
        <v>785.1</v>
      </c>
      <c r="AL174" s="17">
        <v>69.099999999999994</v>
      </c>
      <c r="AM174" s="17">
        <v>24.4</v>
      </c>
      <c r="AN174" s="17">
        <v>14.6</v>
      </c>
      <c r="AO174" s="17">
        <v>0.6</v>
      </c>
      <c r="AP174" s="17">
        <v>270.7</v>
      </c>
      <c r="AQ174" s="17">
        <v>1457.3125</v>
      </c>
      <c r="AR174" s="17">
        <v>812.2916666666664</v>
      </c>
      <c r="AS174" s="26">
        <v>841.9375</v>
      </c>
      <c r="AT174" s="26">
        <v>18.610462097611627</v>
      </c>
      <c r="AU174" s="26">
        <v>-1.6732810173748864</v>
      </c>
      <c r="AV174" s="17">
        <v>45</v>
      </c>
      <c r="AW174" s="17">
        <v>60</v>
      </c>
      <c r="AX174" s="17">
        <v>0.1</v>
      </c>
      <c r="AY174" s="14">
        <v>2</v>
      </c>
      <c r="AZ174" s="17" t="s">
        <v>149</v>
      </c>
      <c r="BA174" s="28"/>
      <c r="BB174" s="26"/>
      <c r="BC174" s="31"/>
      <c r="BD174" s="29"/>
    </row>
    <row r="175" spans="1:56" x14ac:dyDescent="0.25">
      <c r="A175" s="14">
        <v>2006</v>
      </c>
      <c r="B175" s="15">
        <v>2009</v>
      </c>
      <c r="C175" s="16" t="s">
        <v>151</v>
      </c>
      <c r="D175" s="17" t="s">
        <v>152</v>
      </c>
      <c r="E175" s="18">
        <v>2</v>
      </c>
      <c r="F175" s="19" t="s">
        <v>98</v>
      </c>
      <c r="G175" s="20" t="s">
        <v>99</v>
      </c>
      <c r="H175" s="20" t="s">
        <v>157</v>
      </c>
      <c r="I175" s="45">
        <v>5</v>
      </c>
      <c r="J175" s="22">
        <v>987023</v>
      </c>
      <c r="K175" s="17" t="s">
        <v>54</v>
      </c>
      <c r="L175" s="23">
        <v>100</v>
      </c>
      <c r="M175" s="24">
        <v>1</v>
      </c>
      <c r="N175" s="24">
        <v>45.669291338582674</v>
      </c>
      <c r="O175" s="47">
        <v>54.599227061321024</v>
      </c>
      <c r="P175" s="46">
        <f t="shared" si="34"/>
        <v>0.54599227061321021</v>
      </c>
      <c r="Q175" s="36">
        <v>45.400772938678976</v>
      </c>
      <c r="R175" s="25">
        <v>0.45400772938678974</v>
      </c>
      <c r="S175" s="25">
        <v>20.734211263333705</v>
      </c>
      <c r="T175" s="25">
        <v>6.9114037544445681</v>
      </c>
      <c r="U175" s="25">
        <v>9.2474582234468325</v>
      </c>
      <c r="V175" s="25">
        <v>3.0824860744822775</v>
      </c>
      <c r="W175" s="26">
        <v>18.903133284491801</v>
      </c>
      <c r="X175" s="26">
        <v>42.379164432292825</v>
      </c>
      <c r="Y175" s="26">
        <v>24.911487639821459</v>
      </c>
      <c r="Z175" s="26">
        <v>1.892675470729074</v>
      </c>
      <c r="AA175" s="26">
        <v>0.40068547008547012</v>
      </c>
      <c r="AB175" s="26">
        <f t="shared" si="47"/>
        <v>1.3064718635320272</v>
      </c>
      <c r="AC175" s="26">
        <f t="shared" si="47"/>
        <v>2.9289951616757235</v>
      </c>
      <c r="AD175" s="26">
        <f t="shared" si="47"/>
        <v>1.7217334920266147</v>
      </c>
      <c r="AE175" s="26">
        <f t="shared" si="47"/>
        <v>0.13081044354342061</v>
      </c>
      <c r="AF175" s="17">
        <v>7.91</v>
      </c>
      <c r="AG175" s="17">
        <v>5.51</v>
      </c>
      <c r="AH175" s="17">
        <f t="shared" si="36"/>
        <v>3.0902954325135885E-6</v>
      </c>
      <c r="AI175" s="17">
        <v>1</v>
      </c>
      <c r="AJ175" s="17">
        <v>59.2</v>
      </c>
      <c r="AK175" s="17">
        <v>1135.0999999999999</v>
      </c>
      <c r="AL175" s="17">
        <v>102.1</v>
      </c>
      <c r="AM175" s="17">
        <v>21.6</v>
      </c>
      <c r="AN175" s="17">
        <v>17.8</v>
      </c>
      <c r="AO175" s="17">
        <v>0.7</v>
      </c>
      <c r="AP175" s="17">
        <v>199.5</v>
      </c>
      <c r="AQ175" s="17">
        <v>1457.3125</v>
      </c>
      <c r="AR175" s="17">
        <v>812.2916666666664</v>
      </c>
      <c r="AS175" s="26">
        <v>841.9375</v>
      </c>
      <c r="AT175" s="26">
        <v>18.610462097611627</v>
      </c>
      <c r="AU175" s="26">
        <v>-1.6732810173748864</v>
      </c>
      <c r="AV175" s="17">
        <v>45</v>
      </c>
      <c r="AW175" s="17">
        <v>60</v>
      </c>
      <c r="AX175" s="17">
        <v>0.1</v>
      </c>
      <c r="AY175" s="14">
        <v>2</v>
      </c>
      <c r="AZ175" s="17" t="s">
        <v>149</v>
      </c>
      <c r="BA175" s="28"/>
      <c r="BB175" s="26"/>
      <c r="BC175" s="48" t="s">
        <v>154</v>
      </c>
      <c r="BD175" s="29"/>
    </row>
    <row r="176" spans="1:56" x14ac:dyDescent="0.25">
      <c r="A176" s="14">
        <v>2006</v>
      </c>
      <c r="B176" s="15">
        <v>2009</v>
      </c>
      <c r="C176" s="16" t="s">
        <v>151</v>
      </c>
      <c r="D176" s="17" t="s">
        <v>152</v>
      </c>
      <c r="E176" s="18">
        <v>3</v>
      </c>
      <c r="F176" s="19" t="s">
        <v>98</v>
      </c>
      <c r="G176" s="20" t="s">
        <v>99</v>
      </c>
      <c r="H176" s="20" t="s">
        <v>157</v>
      </c>
      <c r="I176" s="45">
        <v>5</v>
      </c>
      <c r="J176" s="22">
        <v>987023</v>
      </c>
      <c r="K176" s="17" t="s">
        <v>54</v>
      </c>
      <c r="L176" s="23">
        <v>100</v>
      </c>
      <c r="M176" s="24">
        <v>1</v>
      </c>
      <c r="N176" s="24">
        <v>46.45669291338583</v>
      </c>
      <c r="O176" s="47">
        <v>55.042460006902481</v>
      </c>
      <c r="P176" s="46">
        <f t="shared" si="34"/>
        <v>0.55042460006902483</v>
      </c>
      <c r="Q176" s="36">
        <v>44.957539993097519</v>
      </c>
      <c r="R176" s="25">
        <v>0.44957539993097517</v>
      </c>
      <c r="S176" s="25">
        <v>20.885786296005936</v>
      </c>
      <c r="T176" s="25">
        <v>6.9619287653353119</v>
      </c>
      <c r="U176" s="25">
        <v>9.3150606880186473</v>
      </c>
      <c r="V176" s="25">
        <v>3.1050202293395492</v>
      </c>
      <c r="W176" s="26">
        <v>18.451637223317192</v>
      </c>
      <c r="X176" s="26">
        <v>42.258111223589282</v>
      </c>
      <c r="Y176" s="26">
        <v>25.715143239097131</v>
      </c>
      <c r="Z176" s="26">
        <v>1.8505772377715317</v>
      </c>
      <c r="AA176" s="26">
        <v>0.40177117327117329</v>
      </c>
      <c r="AB176" s="26">
        <f t="shared" si="47"/>
        <v>1.2845898395254374</v>
      </c>
      <c r="AC176" s="26">
        <f t="shared" si="47"/>
        <v>2.9419796009624521</v>
      </c>
      <c r="AD176" s="26">
        <f t="shared" si="47"/>
        <v>1.7902699542098819</v>
      </c>
      <c r="AE176" s="26">
        <f t="shared" si="47"/>
        <v>0.12883586904116393</v>
      </c>
      <c r="AF176" s="17">
        <v>9.07</v>
      </c>
      <c r="AG176" s="17">
        <v>5.86</v>
      </c>
      <c r="AH176" s="17">
        <f t="shared" si="36"/>
        <v>1.3803842646028812E-6</v>
      </c>
      <c r="AI176" s="17">
        <v>1</v>
      </c>
      <c r="AJ176" s="17">
        <v>104.1</v>
      </c>
      <c r="AK176" s="17">
        <v>1520.9</v>
      </c>
      <c r="AL176" s="17">
        <v>167.9</v>
      </c>
      <c r="AM176" s="17">
        <v>12.1</v>
      </c>
      <c r="AN176" s="17">
        <v>26.1</v>
      </c>
      <c r="AO176" s="17">
        <v>1.2</v>
      </c>
      <c r="AP176" s="17">
        <v>114.4</v>
      </c>
      <c r="AQ176" s="17">
        <v>1457.3125</v>
      </c>
      <c r="AR176" s="17">
        <v>812.2916666666664</v>
      </c>
      <c r="AS176" s="26">
        <v>841.9375</v>
      </c>
      <c r="AT176" s="26">
        <v>18.610462097611627</v>
      </c>
      <c r="AU176" s="26">
        <v>-1.6732810173748864</v>
      </c>
      <c r="AV176" s="17">
        <v>45</v>
      </c>
      <c r="AW176" s="17">
        <v>60</v>
      </c>
      <c r="AX176" s="17">
        <v>0.1</v>
      </c>
      <c r="AY176" s="14">
        <v>2</v>
      </c>
      <c r="AZ176" s="17" t="s">
        <v>149</v>
      </c>
      <c r="BA176" s="28"/>
      <c r="BB176" s="26"/>
      <c r="BC176" s="48" t="s">
        <v>154</v>
      </c>
      <c r="BD176" s="29"/>
    </row>
    <row r="177" spans="1:56" x14ac:dyDescent="0.25">
      <c r="A177" s="14">
        <v>2006</v>
      </c>
      <c r="B177" s="15">
        <v>2009</v>
      </c>
      <c r="C177" s="16" t="s">
        <v>151</v>
      </c>
      <c r="D177" s="17" t="s">
        <v>152</v>
      </c>
      <c r="E177" s="18">
        <v>4</v>
      </c>
      <c r="F177" s="19" t="s">
        <v>98</v>
      </c>
      <c r="G177" s="20" t="s">
        <v>99</v>
      </c>
      <c r="H177" s="20" t="s">
        <v>157</v>
      </c>
      <c r="I177" s="45">
        <v>5</v>
      </c>
      <c r="J177" s="22">
        <v>987023</v>
      </c>
      <c r="K177" s="17" t="s">
        <v>54</v>
      </c>
      <c r="L177" s="23">
        <v>66.666666666666657</v>
      </c>
      <c r="M177" s="24">
        <v>0.66666666666666652</v>
      </c>
      <c r="N177" s="24">
        <v>39.370078740157481</v>
      </c>
      <c r="O177" s="26">
        <v>54.362354757455108</v>
      </c>
      <c r="P177" s="46">
        <f t="shared" si="34"/>
        <v>0.54362354757455111</v>
      </c>
      <c r="Q177" s="36">
        <v>45.637645242544892</v>
      </c>
      <c r="R177" s="25">
        <v>0.45637645242544894</v>
      </c>
      <c r="S177" s="25">
        <v>17.967576867143659</v>
      </c>
      <c r="T177" s="25">
        <v>5.9891922890478861</v>
      </c>
      <c r="U177" s="25">
        <v>8.0135392827460716</v>
      </c>
      <c r="V177" s="25">
        <v>2.6711797609153574</v>
      </c>
      <c r="W177" s="26" t="s">
        <v>45</v>
      </c>
      <c r="X177" s="26" t="s">
        <v>45</v>
      </c>
      <c r="Y177" s="26" t="s">
        <v>45</v>
      </c>
      <c r="Z177" s="26" t="s">
        <v>45</v>
      </c>
      <c r="AA177" s="26" t="s">
        <v>45</v>
      </c>
      <c r="AB177" s="26" t="s">
        <v>45</v>
      </c>
      <c r="AC177" s="26" t="s">
        <v>45</v>
      </c>
      <c r="AD177" s="26" t="s">
        <v>45</v>
      </c>
      <c r="AE177" s="26" t="s">
        <v>45</v>
      </c>
      <c r="AF177" s="17">
        <v>8.99</v>
      </c>
      <c r="AG177" s="17">
        <v>5.68</v>
      </c>
      <c r="AH177" s="17">
        <f t="shared" si="36"/>
        <v>2.0892961308540377E-6</v>
      </c>
      <c r="AI177" s="17">
        <v>1</v>
      </c>
      <c r="AJ177" s="17">
        <v>44.2</v>
      </c>
      <c r="AK177" s="17">
        <v>785.1</v>
      </c>
      <c r="AL177" s="17">
        <v>69.099999999999994</v>
      </c>
      <c r="AM177" s="17">
        <v>24.4</v>
      </c>
      <c r="AN177" s="17">
        <v>14.6</v>
      </c>
      <c r="AO177" s="17">
        <v>0.6</v>
      </c>
      <c r="AP177" s="17">
        <v>270.7</v>
      </c>
      <c r="AQ177" s="17">
        <v>1457.3125</v>
      </c>
      <c r="AR177" s="17">
        <v>812.2916666666664</v>
      </c>
      <c r="AS177" s="26">
        <v>841.9375</v>
      </c>
      <c r="AT177" s="26">
        <v>18.610462097611627</v>
      </c>
      <c r="AU177" s="26">
        <v>-1.6732810173748864</v>
      </c>
      <c r="AV177" s="17">
        <v>45</v>
      </c>
      <c r="AW177" s="17">
        <v>60</v>
      </c>
      <c r="AX177" s="17">
        <v>0.1</v>
      </c>
      <c r="AY177" s="14">
        <v>2</v>
      </c>
      <c r="AZ177" s="17" t="s">
        <v>149</v>
      </c>
      <c r="BA177" s="28"/>
      <c r="BB177" s="26"/>
      <c r="BC177" s="31"/>
      <c r="BD177" s="29"/>
    </row>
    <row r="178" spans="1:56" x14ac:dyDescent="0.25">
      <c r="A178" s="14">
        <v>2006</v>
      </c>
      <c r="B178" s="15">
        <v>2009</v>
      </c>
      <c r="C178" s="16" t="s">
        <v>151</v>
      </c>
      <c r="D178" s="17" t="s">
        <v>152</v>
      </c>
      <c r="E178" s="18">
        <v>1</v>
      </c>
      <c r="F178" s="19" t="s">
        <v>81</v>
      </c>
      <c r="G178" s="20" t="s">
        <v>82</v>
      </c>
      <c r="H178" s="20" t="s">
        <v>83</v>
      </c>
      <c r="I178" s="45">
        <v>5</v>
      </c>
      <c r="J178" s="22">
        <v>987131</v>
      </c>
      <c r="K178" s="17" t="s">
        <v>54</v>
      </c>
      <c r="L178" s="23">
        <v>55.555555555555557</v>
      </c>
      <c r="M178" s="24">
        <v>0.55555555555555558</v>
      </c>
      <c r="N178" s="24">
        <v>41.732283464566926</v>
      </c>
      <c r="O178" s="26">
        <v>53.810462876784285</v>
      </c>
      <c r="P178" s="26">
        <f t="shared" si="34"/>
        <v>0.53810462876784282</v>
      </c>
      <c r="Q178" s="36">
        <v>46.189537123215715</v>
      </c>
      <c r="R178" s="25">
        <v>0.46189537123215713</v>
      </c>
      <c r="S178" s="25">
        <v>19.275948563231754</v>
      </c>
      <c r="T178" s="25">
        <v>6.4253161877439178</v>
      </c>
      <c r="U178" s="25">
        <v>8.597073059201362</v>
      </c>
      <c r="V178" s="25">
        <v>2.8656910197337875</v>
      </c>
      <c r="W178" s="26">
        <v>20.054633756786899</v>
      </c>
      <c r="X178" s="26">
        <v>43.68846432617066</v>
      </c>
      <c r="Y178" s="26">
        <v>24.098980499724405</v>
      </c>
      <c r="Z178" s="26">
        <v>1.5517913952267008</v>
      </c>
      <c r="AA178" s="26">
        <v>0.41952352941176468</v>
      </c>
      <c r="AB178" s="26">
        <f t="shared" ref="AB178:AE180" si="48">W178/100*$T178</f>
        <v>1.2885736291675849</v>
      </c>
      <c r="AC178" s="26">
        <f t="shared" si="48"/>
        <v>2.8071219705261701</v>
      </c>
      <c r="AD178" s="26">
        <f t="shared" si="48"/>
        <v>1.5484356951300422</v>
      </c>
      <c r="AE178" s="26">
        <f t="shared" si="48"/>
        <v>9.9707503717518409E-2</v>
      </c>
      <c r="AF178" s="17">
        <v>6.89</v>
      </c>
      <c r="AG178" s="17">
        <v>5.59</v>
      </c>
      <c r="AH178" s="17">
        <f t="shared" si="36"/>
        <v>2.5703957827688596E-6</v>
      </c>
      <c r="AI178" s="17">
        <v>1</v>
      </c>
      <c r="AJ178" s="17">
        <v>44.2</v>
      </c>
      <c r="AK178" s="17">
        <v>785.1</v>
      </c>
      <c r="AL178" s="17">
        <v>69.099999999999994</v>
      </c>
      <c r="AM178" s="17">
        <v>24.4</v>
      </c>
      <c r="AN178" s="17">
        <v>14.6</v>
      </c>
      <c r="AO178" s="17">
        <v>0.6</v>
      </c>
      <c r="AP178" s="17">
        <v>270.7</v>
      </c>
      <c r="AQ178" s="17">
        <v>1457.3125</v>
      </c>
      <c r="AR178" s="17">
        <v>812.2916666666664</v>
      </c>
      <c r="AS178" s="26">
        <v>841.9375</v>
      </c>
      <c r="AT178" s="26">
        <v>18.610462097611627</v>
      </c>
      <c r="AU178" s="26">
        <v>-1.6732810173748864</v>
      </c>
      <c r="AV178" s="17">
        <v>45</v>
      </c>
      <c r="AW178" s="17">
        <v>60</v>
      </c>
      <c r="AX178" s="17">
        <v>0.1</v>
      </c>
      <c r="AY178" s="14">
        <v>2</v>
      </c>
      <c r="AZ178" s="17" t="s">
        <v>149</v>
      </c>
      <c r="BA178" s="28"/>
      <c r="BB178" s="26"/>
      <c r="BC178" s="31"/>
      <c r="BD178" s="29"/>
    </row>
    <row r="179" spans="1:56" x14ac:dyDescent="0.25">
      <c r="A179" s="14">
        <v>2006</v>
      </c>
      <c r="B179" s="15">
        <v>2009</v>
      </c>
      <c r="C179" s="16" t="s">
        <v>151</v>
      </c>
      <c r="D179" s="17" t="s">
        <v>152</v>
      </c>
      <c r="E179" s="18">
        <v>2</v>
      </c>
      <c r="F179" s="19" t="s">
        <v>81</v>
      </c>
      <c r="G179" s="20" t="s">
        <v>82</v>
      </c>
      <c r="H179" s="20" t="s">
        <v>83</v>
      </c>
      <c r="I179" s="45">
        <v>5</v>
      </c>
      <c r="J179" s="22">
        <v>987131</v>
      </c>
      <c r="K179" s="17" t="s">
        <v>54</v>
      </c>
      <c r="L179" s="23">
        <v>61.111111111111114</v>
      </c>
      <c r="M179" s="24">
        <v>0.61111111111111116</v>
      </c>
      <c r="N179" s="24">
        <v>32.283464566929133</v>
      </c>
      <c r="O179" s="26">
        <v>53.767874140383533</v>
      </c>
      <c r="P179" s="26">
        <f t="shared" si="34"/>
        <v>0.53767874140383531</v>
      </c>
      <c r="Q179" s="36">
        <v>46.232125859616467</v>
      </c>
      <c r="R179" s="25">
        <v>0.46232125859616469</v>
      </c>
      <c r="S179" s="25">
        <v>14.925331970427365</v>
      </c>
      <c r="T179" s="25">
        <v>4.9751106568091217</v>
      </c>
      <c r="U179" s="25">
        <v>6.6566980588106048</v>
      </c>
      <c r="V179" s="25">
        <v>2.2188993529368681</v>
      </c>
      <c r="W179" s="26">
        <v>19.523152884658145</v>
      </c>
      <c r="X179" s="26">
        <v>44.777659467995193</v>
      </c>
      <c r="Y179" s="26">
        <v>24.227725634980644</v>
      </c>
      <c r="Z179" s="26">
        <v>1.518546216805305</v>
      </c>
      <c r="AA179" s="26">
        <v>0.36898412698412697</v>
      </c>
      <c r="AB179" s="26">
        <f t="shared" si="48"/>
        <v>0.97129845970976492</v>
      </c>
      <c r="AC179" s="26">
        <f t="shared" si="48"/>
        <v>2.2277381080619274</v>
      </c>
      <c r="AD179" s="26">
        <f t="shared" si="48"/>
        <v>1.2053561599683975</v>
      </c>
      <c r="AE179" s="26">
        <f t="shared" si="48"/>
        <v>7.5549354660852469E-2</v>
      </c>
      <c r="AF179" s="17">
        <v>7.91</v>
      </c>
      <c r="AG179" s="17">
        <v>5.51</v>
      </c>
      <c r="AH179" s="17">
        <f t="shared" si="36"/>
        <v>3.0902954325135885E-6</v>
      </c>
      <c r="AI179" s="17">
        <v>1</v>
      </c>
      <c r="AJ179" s="17">
        <v>59.2</v>
      </c>
      <c r="AK179" s="17">
        <v>1135.0999999999999</v>
      </c>
      <c r="AL179" s="17">
        <v>102.1</v>
      </c>
      <c r="AM179" s="17">
        <v>21.6</v>
      </c>
      <c r="AN179" s="17">
        <v>17.8</v>
      </c>
      <c r="AO179" s="17">
        <v>0.7</v>
      </c>
      <c r="AP179" s="17">
        <v>199.5</v>
      </c>
      <c r="AQ179" s="17">
        <v>1457.3125</v>
      </c>
      <c r="AR179" s="17">
        <v>812.2916666666664</v>
      </c>
      <c r="AS179" s="26">
        <v>841.9375</v>
      </c>
      <c r="AT179" s="26">
        <v>18.610462097611627</v>
      </c>
      <c r="AU179" s="26">
        <v>-1.6732810173748864</v>
      </c>
      <c r="AV179" s="17">
        <v>45</v>
      </c>
      <c r="AW179" s="17">
        <v>60</v>
      </c>
      <c r="AX179" s="17">
        <v>0.1</v>
      </c>
      <c r="AY179" s="14">
        <v>2</v>
      </c>
      <c r="AZ179" s="17" t="s">
        <v>149</v>
      </c>
      <c r="BA179" s="28"/>
      <c r="BB179" s="26"/>
      <c r="BC179" s="31"/>
      <c r="BD179" s="29"/>
    </row>
    <row r="180" spans="1:56" x14ac:dyDescent="0.25">
      <c r="A180" s="14">
        <v>2006</v>
      </c>
      <c r="B180" s="15">
        <v>2009</v>
      </c>
      <c r="C180" s="16" t="s">
        <v>151</v>
      </c>
      <c r="D180" s="17" t="s">
        <v>152</v>
      </c>
      <c r="E180" s="18">
        <v>3</v>
      </c>
      <c r="F180" s="19" t="s">
        <v>81</v>
      </c>
      <c r="G180" s="20" t="s">
        <v>82</v>
      </c>
      <c r="H180" s="20" t="s">
        <v>83</v>
      </c>
      <c r="I180" s="45">
        <v>5</v>
      </c>
      <c r="J180" s="22">
        <v>987131</v>
      </c>
      <c r="K180" s="17" t="s">
        <v>54</v>
      </c>
      <c r="L180" s="23">
        <v>88.888888888888886</v>
      </c>
      <c r="M180" s="24">
        <v>0.88888888888888884</v>
      </c>
      <c r="N180" s="24">
        <v>37.00787401574803</v>
      </c>
      <c r="O180" s="26">
        <v>50.537161815507744</v>
      </c>
      <c r="P180" s="26">
        <f t="shared" si="34"/>
        <v>0.50537161815507747</v>
      </c>
      <c r="Q180" s="36">
        <v>49.462838184492256</v>
      </c>
      <c r="R180" s="25">
        <v>0.49462838184492258</v>
      </c>
      <c r="S180" s="25">
        <v>18.305144839930204</v>
      </c>
      <c r="T180" s="25">
        <v>6.1017149466434013</v>
      </c>
      <c r="U180" s="25">
        <v>8.1640945986088713</v>
      </c>
      <c r="V180" s="25">
        <v>2.7213648662029568</v>
      </c>
      <c r="W180" s="26">
        <v>19.784781844534436</v>
      </c>
      <c r="X180" s="26">
        <v>43.219067155255289</v>
      </c>
      <c r="Y180" s="26">
        <v>24.704639826393745</v>
      </c>
      <c r="Z180" s="26">
        <v>1.7687903579184621</v>
      </c>
      <c r="AA180" s="26">
        <v>0.4039552669552669</v>
      </c>
      <c r="AB180" s="26">
        <f t="shared" si="48"/>
        <v>1.2072109909687476</v>
      </c>
      <c r="AC180" s="26">
        <f t="shared" si="48"/>
        <v>2.637104280412061</v>
      </c>
      <c r="AD180" s="26">
        <f t="shared" si="48"/>
        <v>1.5074067008014855</v>
      </c>
      <c r="AE180" s="26">
        <f t="shared" si="48"/>
        <v>0.10792654564389813</v>
      </c>
      <c r="AF180" s="17">
        <v>9.07</v>
      </c>
      <c r="AG180" s="17">
        <v>5.86</v>
      </c>
      <c r="AH180" s="17">
        <f t="shared" si="36"/>
        <v>1.3803842646028812E-6</v>
      </c>
      <c r="AI180" s="17">
        <v>1</v>
      </c>
      <c r="AJ180" s="17">
        <v>104.1</v>
      </c>
      <c r="AK180" s="17">
        <v>1520.9</v>
      </c>
      <c r="AL180" s="17">
        <v>167.9</v>
      </c>
      <c r="AM180" s="17">
        <v>12.1</v>
      </c>
      <c r="AN180" s="17">
        <v>26.1</v>
      </c>
      <c r="AO180" s="17">
        <v>1.2</v>
      </c>
      <c r="AP180" s="17">
        <v>114.4</v>
      </c>
      <c r="AQ180" s="17">
        <v>1457.3125</v>
      </c>
      <c r="AR180" s="17">
        <v>812.2916666666664</v>
      </c>
      <c r="AS180" s="26">
        <v>841.9375</v>
      </c>
      <c r="AT180" s="26">
        <v>18.610462097611627</v>
      </c>
      <c r="AU180" s="26">
        <v>-1.6732810173748864</v>
      </c>
      <c r="AV180" s="17">
        <v>45</v>
      </c>
      <c r="AW180" s="17">
        <v>60</v>
      </c>
      <c r="AX180" s="17">
        <v>0.1</v>
      </c>
      <c r="AY180" s="14">
        <v>2</v>
      </c>
      <c r="AZ180" s="17" t="s">
        <v>149</v>
      </c>
      <c r="BA180" s="28"/>
      <c r="BB180" s="26"/>
      <c r="BC180" s="31"/>
      <c r="BD180" s="29"/>
    </row>
    <row r="181" spans="1:56" x14ac:dyDescent="0.25">
      <c r="A181" s="14">
        <v>2006</v>
      </c>
      <c r="B181" s="15">
        <v>2009</v>
      </c>
      <c r="C181" s="16" t="s">
        <v>151</v>
      </c>
      <c r="D181" s="17" t="s">
        <v>152</v>
      </c>
      <c r="E181" s="18">
        <v>4</v>
      </c>
      <c r="F181" s="19" t="s">
        <v>81</v>
      </c>
      <c r="G181" s="20" t="s">
        <v>82</v>
      </c>
      <c r="H181" s="20" t="s">
        <v>83</v>
      </c>
      <c r="I181" s="45">
        <v>5</v>
      </c>
      <c r="J181" s="22">
        <v>987131</v>
      </c>
      <c r="K181" s="17" t="s">
        <v>54</v>
      </c>
      <c r="L181" s="23">
        <v>38.888888888888893</v>
      </c>
      <c r="M181" s="24">
        <v>0.38888888888888895</v>
      </c>
      <c r="N181" s="24">
        <v>11.023622047244094</v>
      </c>
      <c r="O181" s="26">
        <v>52.822999389126444</v>
      </c>
      <c r="P181" s="26">
        <f t="shared" si="34"/>
        <v>0.52822999389126446</v>
      </c>
      <c r="Q181" s="36">
        <v>47.177000610873556</v>
      </c>
      <c r="R181" s="25">
        <v>0.47177000610873554</v>
      </c>
      <c r="S181" s="25">
        <v>5.2006142405687381</v>
      </c>
      <c r="T181" s="25">
        <v>1.7335380801895794</v>
      </c>
      <c r="U181" s="25">
        <v>2.3194739512936571</v>
      </c>
      <c r="V181" s="25">
        <v>0.77315798376455247</v>
      </c>
      <c r="W181" s="26" t="s">
        <v>45</v>
      </c>
      <c r="X181" s="26" t="s">
        <v>45</v>
      </c>
      <c r="Y181" s="26" t="s">
        <v>45</v>
      </c>
      <c r="Z181" s="26" t="s">
        <v>45</v>
      </c>
      <c r="AA181" s="26" t="s">
        <v>45</v>
      </c>
      <c r="AB181" s="26" t="s">
        <v>45</v>
      </c>
      <c r="AC181" s="26" t="s">
        <v>45</v>
      </c>
      <c r="AD181" s="26" t="s">
        <v>45</v>
      </c>
      <c r="AE181" s="26" t="s">
        <v>45</v>
      </c>
      <c r="AF181" s="17">
        <v>8.99</v>
      </c>
      <c r="AG181" s="17">
        <v>5.68</v>
      </c>
      <c r="AH181" s="17">
        <f t="shared" si="36"/>
        <v>2.0892961308540377E-6</v>
      </c>
      <c r="AI181" s="17">
        <v>1</v>
      </c>
      <c r="AJ181" s="17">
        <v>44.2</v>
      </c>
      <c r="AK181" s="17">
        <v>785.1</v>
      </c>
      <c r="AL181" s="17">
        <v>69.099999999999994</v>
      </c>
      <c r="AM181" s="17">
        <v>24.4</v>
      </c>
      <c r="AN181" s="17">
        <v>14.6</v>
      </c>
      <c r="AO181" s="17">
        <v>0.6</v>
      </c>
      <c r="AP181" s="17">
        <v>270.7</v>
      </c>
      <c r="AQ181" s="17">
        <v>1457.3125</v>
      </c>
      <c r="AR181" s="17">
        <v>812.2916666666664</v>
      </c>
      <c r="AS181" s="26">
        <v>841.9375</v>
      </c>
      <c r="AT181" s="26">
        <v>18.610462097611627</v>
      </c>
      <c r="AU181" s="26">
        <v>-1.6732810173748864</v>
      </c>
      <c r="AV181" s="17">
        <v>45</v>
      </c>
      <c r="AW181" s="17">
        <v>60</v>
      </c>
      <c r="AX181" s="17">
        <v>0.1</v>
      </c>
      <c r="AY181" s="14">
        <v>2</v>
      </c>
      <c r="AZ181" s="17" t="s">
        <v>149</v>
      </c>
      <c r="BA181" s="28"/>
      <c r="BB181" s="26"/>
      <c r="BC181" s="31"/>
      <c r="BD181" s="29"/>
    </row>
    <row r="182" spans="1:56" x14ac:dyDescent="0.25">
      <c r="A182" s="14">
        <v>2006</v>
      </c>
      <c r="B182" s="15">
        <v>2009</v>
      </c>
      <c r="C182" s="16" t="s">
        <v>151</v>
      </c>
      <c r="D182" s="17" t="s">
        <v>152</v>
      </c>
      <c r="E182" s="18">
        <v>1</v>
      </c>
      <c r="F182" s="19" t="s">
        <v>93</v>
      </c>
      <c r="G182" s="20" t="s">
        <v>94</v>
      </c>
      <c r="H182" s="20" t="s">
        <v>95</v>
      </c>
      <c r="I182" s="45" t="s">
        <v>43</v>
      </c>
      <c r="J182" s="22">
        <v>988234</v>
      </c>
      <c r="K182" s="17" t="s">
        <v>42</v>
      </c>
      <c r="L182" s="23">
        <v>100</v>
      </c>
      <c r="M182" s="24">
        <v>1</v>
      </c>
      <c r="N182" s="24">
        <v>46.45669291338583</v>
      </c>
      <c r="O182" s="26">
        <v>50.590312781202009</v>
      </c>
      <c r="P182" s="26">
        <f t="shared" si="34"/>
        <v>0.50590312781202007</v>
      </c>
      <c r="Q182" s="36">
        <v>49.409687218797991</v>
      </c>
      <c r="R182" s="25">
        <v>0.49409687218797993</v>
      </c>
      <c r="S182" s="25">
        <v>22.954106660701431</v>
      </c>
      <c r="T182" s="25">
        <v>7.6513688869004772</v>
      </c>
      <c r="U182" s="25">
        <v>10.237531570672838</v>
      </c>
      <c r="V182" s="25">
        <v>3.412510523557613</v>
      </c>
      <c r="W182" s="26">
        <v>18.516882755765835</v>
      </c>
      <c r="X182" s="26">
        <v>41.78906721219451</v>
      </c>
      <c r="Y182" s="26">
        <v>26.728269220918918</v>
      </c>
      <c r="Z182" s="26">
        <v>1.7789849126148454</v>
      </c>
      <c r="AA182" s="26">
        <v>0.43652435897435904</v>
      </c>
      <c r="AB182" s="26">
        <f t="shared" ref="AB182:AE184" si="49">W182/100*$T182</f>
        <v>1.4167950059985068</v>
      </c>
      <c r="AC182" s="26">
        <f t="shared" si="49"/>
        <v>3.1974356867997793</v>
      </c>
      <c r="AD182" s="26">
        <f t="shared" si="49"/>
        <v>2.0450784751763864</v>
      </c>
      <c r="AE182" s="26">
        <f t="shared" si="49"/>
        <v>0.13611669810646593</v>
      </c>
      <c r="AF182" s="17">
        <v>6.89</v>
      </c>
      <c r="AG182" s="17">
        <v>5.59</v>
      </c>
      <c r="AH182" s="17">
        <f t="shared" si="36"/>
        <v>2.5703957827688596E-6</v>
      </c>
      <c r="AI182" s="17">
        <v>1</v>
      </c>
      <c r="AJ182" s="17">
        <v>44.2</v>
      </c>
      <c r="AK182" s="17">
        <v>785.1</v>
      </c>
      <c r="AL182" s="17">
        <v>69.099999999999994</v>
      </c>
      <c r="AM182" s="17">
        <v>24.4</v>
      </c>
      <c r="AN182" s="17">
        <v>14.6</v>
      </c>
      <c r="AO182" s="17">
        <v>0.6</v>
      </c>
      <c r="AP182" s="17">
        <v>270.7</v>
      </c>
      <c r="AQ182" s="17">
        <v>1457.3125</v>
      </c>
      <c r="AR182" s="17">
        <v>812.2916666666664</v>
      </c>
      <c r="AS182" s="26">
        <v>841.9375</v>
      </c>
      <c r="AT182" s="26">
        <v>18.610462097611627</v>
      </c>
      <c r="AU182" s="26">
        <v>-1.6732810173748864</v>
      </c>
      <c r="AV182" s="17">
        <v>45</v>
      </c>
      <c r="AW182" s="17">
        <v>60</v>
      </c>
      <c r="AX182" s="17">
        <v>0.1</v>
      </c>
      <c r="AY182" s="14">
        <v>2</v>
      </c>
      <c r="AZ182" s="17" t="s">
        <v>149</v>
      </c>
      <c r="BA182" s="28"/>
      <c r="BB182" s="26"/>
      <c r="BC182" s="31"/>
      <c r="BD182" s="29"/>
    </row>
    <row r="183" spans="1:56" x14ac:dyDescent="0.25">
      <c r="A183" s="14">
        <v>2006</v>
      </c>
      <c r="B183" s="15">
        <v>2009</v>
      </c>
      <c r="C183" s="16" t="s">
        <v>151</v>
      </c>
      <c r="D183" s="17" t="s">
        <v>152</v>
      </c>
      <c r="E183" s="18">
        <v>2</v>
      </c>
      <c r="F183" s="19" t="s">
        <v>93</v>
      </c>
      <c r="G183" s="20" t="s">
        <v>94</v>
      </c>
      <c r="H183" s="20" t="s">
        <v>95</v>
      </c>
      <c r="I183" s="45" t="s">
        <v>43</v>
      </c>
      <c r="J183" s="22">
        <v>988234</v>
      </c>
      <c r="K183" s="17" t="s">
        <v>42</v>
      </c>
      <c r="L183" s="23">
        <v>66.666666666666657</v>
      </c>
      <c r="M183" s="24">
        <v>0.66666666666666652</v>
      </c>
      <c r="N183" s="24">
        <v>36.220472440944881</v>
      </c>
      <c r="O183" s="26">
        <v>49.715041234499338</v>
      </c>
      <c r="P183" s="26">
        <f t="shared" si="34"/>
        <v>0.49715041234499341</v>
      </c>
      <c r="Q183" s="36">
        <v>50.284958765500662</v>
      </c>
      <c r="R183" s="25">
        <v>0.50284958765500665</v>
      </c>
      <c r="S183" s="25">
        <v>18.213449631598667</v>
      </c>
      <c r="T183" s="25">
        <v>6.0711498771995558</v>
      </c>
      <c r="U183" s="25">
        <v>8.123198535693005</v>
      </c>
      <c r="V183" s="25">
        <v>2.7077328452310021</v>
      </c>
      <c r="W183" s="26">
        <v>21.926811956463467</v>
      </c>
      <c r="X183" s="26">
        <v>39.978930978563938</v>
      </c>
      <c r="Y183" s="26">
        <v>26.996572045468398</v>
      </c>
      <c r="Z183" s="26">
        <v>1.8021354035166723</v>
      </c>
      <c r="AA183" s="26">
        <v>0.43519444444444444</v>
      </c>
      <c r="AB183" s="26">
        <f t="shared" si="49"/>
        <v>1.3312096171686094</v>
      </c>
      <c r="AC183" s="26">
        <f t="shared" si="49"/>
        <v>2.4271808190107795</v>
      </c>
      <c r="AD183" s="26">
        <f t="shared" si="49"/>
        <v>1.6390023505865443</v>
      </c>
      <c r="AE183" s="26">
        <f t="shared" si="49"/>
        <v>0.10941034133757217</v>
      </c>
      <c r="AF183" s="17">
        <v>7.91</v>
      </c>
      <c r="AG183" s="17">
        <v>5.51</v>
      </c>
      <c r="AH183" s="17">
        <f t="shared" si="36"/>
        <v>3.0902954325135885E-6</v>
      </c>
      <c r="AI183" s="17">
        <v>1</v>
      </c>
      <c r="AJ183" s="17">
        <v>59.2</v>
      </c>
      <c r="AK183" s="17">
        <v>1135.0999999999999</v>
      </c>
      <c r="AL183" s="17">
        <v>102.1</v>
      </c>
      <c r="AM183" s="17">
        <v>21.6</v>
      </c>
      <c r="AN183" s="17">
        <v>17.8</v>
      </c>
      <c r="AO183" s="17">
        <v>0.7</v>
      </c>
      <c r="AP183" s="17">
        <v>199.5</v>
      </c>
      <c r="AQ183" s="17">
        <v>1457.3125</v>
      </c>
      <c r="AR183" s="17">
        <v>812.2916666666664</v>
      </c>
      <c r="AS183" s="26">
        <v>841.9375</v>
      </c>
      <c r="AT183" s="26">
        <v>18.610462097611627</v>
      </c>
      <c r="AU183" s="26">
        <v>-1.6732810173748864</v>
      </c>
      <c r="AV183" s="17">
        <v>45</v>
      </c>
      <c r="AW183" s="17">
        <v>60</v>
      </c>
      <c r="AX183" s="17">
        <v>0.1</v>
      </c>
      <c r="AY183" s="14">
        <v>2</v>
      </c>
      <c r="AZ183" s="17" t="s">
        <v>149</v>
      </c>
      <c r="BA183" s="28"/>
      <c r="BB183" s="26"/>
      <c r="BC183" s="31"/>
      <c r="BD183" s="29"/>
    </row>
    <row r="184" spans="1:56" x14ac:dyDescent="0.25">
      <c r="A184" s="14">
        <v>2006</v>
      </c>
      <c r="B184" s="15">
        <v>2009</v>
      </c>
      <c r="C184" s="16" t="s">
        <v>151</v>
      </c>
      <c r="D184" s="17" t="s">
        <v>152</v>
      </c>
      <c r="E184" s="18">
        <v>3</v>
      </c>
      <c r="F184" s="19" t="s">
        <v>93</v>
      </c>
      <c r="G184" s="20" t="s">
        <v>94</v>
      </c>
      <c r="H184" s="20" t="s">
        <v>95</v>
      </c>
      <c r="I184" s="45" t="s">
        <v>43</v>
      </c>
      <c r="J184" s="22">
        <v>988234</v>
      </c>
      <c r="K184" s="17" t="s">
        <v>42</v>
      </c>
      <c r="L184" s="23">
        <v>94.444444444444443</v>
      </c>
      <c r="M184" s="24">
        <v>0.94444444444444442</v>
      </c>
      <c r="N184" s="24">
        <v>29.921259842519685</v>
      </c>
      <c r="O184" s="26">
        <v>52.458644912757769</v>
      </c>
      <c r="P184" s="46">
        <f t="shared" si="34"/>
        <v>0.52458644912757768</v>
      </c>
      <c r="Q184" s="36">
        <v>47.541355087242231</v>
      </c>
      <c r="R184" s="25">
        <v>0.47541355087242232</v>
      </c>
      <c r="S184" s="25">
        <v>14.224972388308698</v>
      </c>
      <c r="T184" s="25">
        <v>4.7416574627695658</v>
      </c>
      <c r="U184" s="25">
        <v>6.3443376851856792</v>
      </c>
      <c r="V184" s="25">
        <v>2.1147792283952263</v>
      </c>
      <c r="W184" s="26">
        <v>22.461835781051235</v>
      </c>
      <c r="X184" s="26">
        <v>41.803910227485311</v>
      </c>
      <c r="Y184" s="26">
        <v>27.05419513035811</v>
      </c>
      <c r="Z184" s="26">
        <v>1.8213760870130926</v>
      </c>
      <c r="AA184" s="26">
        <v>0.37955977355977355</v>
      </c>
      <c r="AB184" s="26">
        <f t="shared" si="49"/>
        <v>1.0650633125872604</v>
      </c>
      <c r="AC184" s="26">
        <f t="shared" si="49"/>
        <v>1.9821982290310469</v>
      </c>
      <c r="AD184" s="26">
        <f t="shared" si="49"/>
        <v>1.2828172623908658</v>
      </c>
      <c r="AE184" s="26">
        <f t="shared" si="49"/>
        <v>8.6363415154956602E-2</v>
      </c>
      <c r="AF184" s="17">
        <v>9.07</v>
      </c>
      <c r="AG184" s="17">
        <v>5.86</v>
      </c>
      <c r="AH184" s="17">
        <f t="shared" si="36"/>
        <v>1.3803842646028812E-6</v>
      </c>
      <c r="AI184" s="17">
        <v>1</v>
      </c>
      <c r="AJ184" s="17">
        <v>104.1</v>
      </c>
      <c r="AK184" s="17">
        <v>1520.9</v>
      </c>
      <c r="AL184" s="17">
        <v>167.9</v>
      </c>
      <c r="AM184" s="17">
        <v>12.1</v>
      </c>
      <c r="AN184" s="17">
        <v>26.1</v>
      </c>
      <c r="AO184" s="17">
        <v>1.2</v>
      </c>
      <c r="AP184" s="17">
        <v>114.4</v>
      </c>
      <c r="AQ184" s="17">
        <v>1457.3125</v>
      </c>
      <c r="AR184" s="17">
        <v>812.2916666666664</v>
      </c>
      <c r="AS184" s="26">
        <v>841.9375</v>
      </c>
      <c r="AT184" s="26">
        <v>18.610462097611627</v>
      </c>
      <c r="AU184" s="26">
        <v>-1.6732810173748864</v>
      </c>
      <c r="AV184" s="17">
        <v>45</v>
      </c>
      <c r="AW184" s="17">
        <v>60</v>
      </c>
      <c r="AX184" s="17">
        <v>0.1</v>
      </c>
      <c r="AY184" s="14">
        <v>2</v>
      </c>
      <c r="AZ184" s="17" t="s">
        <v>149</v>
      </c>
      <c r="BA184" s="28"/>
      <c r="BB184" s="26"/>
      <c r="BC184" s="31"/>
      <c r="BD184" s="29"/>
    </row>
    <row r="185" spans="1:56" x14ac:dyDescent="0.25">
      <c r="A185" s="14">
        <v>2006</v>
      </c>
      <c r="B185" s="15">
        <v>2009</v>
      </c>
      <c r="C185" s="16" t="s">
        <v>151</v>
      </c>
      <c r="D185" s="17" t="s">
        <v>152</v>
      </c>
      <c r="E185" s="18">
        <v>4</v>
      </c>
      <c r="F185" s="19" t="s">
        <v>93</v>
      </c>
      <c r="G185" s="20" t="s">
        <v>94</v>
      </c>
      <c r="H185" s="20" t="s">
        <v>95</v>
      </c>
      <c r="I185" s="45" t="s">
        <v>43</v>
      </c>
      <c r="J185" s="22">
        <v>988234</v>
      </c>
      <c r="K185" s="17" t="s">
        <v>42</v>
      </c>
      <c r="L185" s="23">
        <v>100</v>
      </c>
      <c r="M185" s="24">
        <v>1</v>
      </c>
      <c r="N185" s="24">
        <v>38.582677165354333</v>
      </c>
      <c r="O185" s="26">
        <v>47.57575112322467</v>
      </c>
      <c r="P185" s="26">
        <f t="shared" si="34"/>
        <v>0.47575751123224669</v>
      </c>
      <c r="Q185" s="36">
        <v>52.42424887677533</v>
      </c>
      <c r="R185" s="25">
        <v>0.52424248876775326</v>
      </c>
      <c r="S185" s="25">
        <v>20.226678700488119</v>
      </c>
      <c r="T185" s="25">
        <v>6.7422262334960399</v>
      </c>
      <c r="U185" s="25">
        <v>9.021098700417701</v>
      </c>
      <c r="V185" s="25">
        <v>3.007032900139234</v>
      </c>
      <c r="W185" s="26" t="s">
        <v>45</v>
      </c>
      <c r="X185" s="26" t="s">
        <v>45</v>
      </c>
      <c r="Y185" s="26" t="s">
        <v>45</v>
      </c>
      <c r="Z185" s="26" t="s">
        <v>45</v>
      </c>
      <c r="AA185" s="26" t="s">
        <v>45</v>
      </c>
      <c r="AB185" s="26" t="s">
        <v>45</v>
      </c>
      <c r="AC185" s="26" t="s">
        <v>45</v>
      </c>
      <c r="AD185" s="26" t="s">
        <v>45</v>
      </c>
      <c r="AE185" s="26" t="s">
        <v>45</v>
      </c>
      <c r="AF185" s="17">
        <v>8.99</v>
      </c>
      <c r="AG185" s="17">
        <v>5.68</v>
      </c>
      <c r="AH185" s="17">
        <f t="shared" si="36"/>
        <v>2.0892961308540377E-6</v>
      </c>
      <c r="AI185" s="17">
        <v>1</v>
      </c>
      <c r="AJ185" s="17">
        <v>44.2</v>
      </c>
      <c r="AK185" s="17">
        <v>785.1</v>
      </c>
      <c r="AL185" s="17">
        <v>69.099999999999994</v>
      </c>
      <c r="AM185" s="17">
        <v>24.4</v>
      </c>
      <c r="AN185" s="17">
        <v>14.6</v>
      </c>
      <c r="AO185" s="17">
        <v>0.6</v>
      </c>
      <c r="AP185" s="17">
        <v>270.7</v>
      </c>
      <c r="AQ185" s="17">
        <v>1457.3125</v>
      </c>
      <c r="AR185" s="17">
        <v>812.2916666666664</v>
      </c>
      <c r="AS185" s="26">
        <v>841.9375</v>
      </c>
      <c r="AT185" s="26">
        <v>18.610462097611627</v>
      </c>
      <c r="AU185" s="26">
        <v>-1.6732810173748864</v>
      </c>
      <c r="AV185" s="17">
        <v>45</v>
      </c>
      <c r="AW185" s="17">
        <v>60</v>
      </c>
      <c r="AX185" s="17">
        <v>0.1</v>
      </c>
      <c r="AY185" s="14">
        <v>2</v>
      </c>
      <c r="AZ185" s="17" t="s">
        <v>149</v>
      </c>
      <c r="BA185" s="28"/>
      <c r="BB185" s="26"/>
      <c r="BC185" s="31"/>
      <c r="BD185" s="29"/>
    </row>
    <row r="186" spans="1:56" x14ac:dyDescent="0.25">
      <c r="A186" s="14">
        <v>2006</v>
      </c>
      <c r="B186" s="15">
        <v>2009</v>
      </c>
      <c r="C186" s="16" t="s">
        <v>151</v>
      </c>
      <c r="D186" s="17" t="s">
        <v>152</v>
      </c>
      <c r="E186" s="18">
        <v>1</v>
      </c>
      <c r="F186" s="19" t="s">
        <v>102</v>
      </c>
      <c r="G186" s="20" t="s">
        <v>103</v>
      </c>
      <c r="H186" s="20" t="s">
        <v>95</v>
      </c>
      <c r="I186" s="45" t="s">
        <v>43</v>
      </c>
      <c r="J186" s="22">
        <v>988241</v>
      </c>
      <c r="K186" s="17" t="s">
        <v>42</v>
      </c>
      <c r="L186" s="23">
        <v>88.888888888888886</v>
      </c>
      <c r="M186" s="24">
        <v>0.88888888888888884</v>
      </c>
      <c r="N186" s="24">
        <v>33.85826771653543</v>
      </c>
      <c r="O186" s="26">
        <v>54.014516638030784</v>
      </c>
      <c r="P186" s="26">
        <f t="shared" si="34"/>
        <v>0.54014516638030785</v>
      </c>
      <c r="Q186" s="36">
        <v>45.985483361969216</v>
      </c>
      <c r="R186" s="25">
        <v>0.45985483361969215</v>
      </c>
      <c r="S186" s="25">
        <v>15.569888067438395</v>
      </c>
      <c r="T186" s="25">
        <v>5.1899626891461317</v>
      </c>
      <c r="U186" s="25">
        <v>6.9441700780775246</v>
      </c>
      <c r="V186" s="25">
        <v>2.3147233593591747</v>
      </c>
      <c r="W186" s="26">
        <v>18.344083042910256</v>
      </c>
      <c r="X186" s="26">
        <v>41.969386723765524</v>
      </c>
      <c r="Y186" s="26">
        <v>26.224804315356437</v>
      </c>
      <c r="Z186" s="26">
        <v>2.164779384515171</v>
      </c>
      <c r="AA186" s="26">
        <v>0.48125000000000001</v>
      </c>
      <c r="AB186" s="26">
        <f t="shared" ref="AB186:AE188" si="50">W186/100*$T186</f>
        <v>0.95205106559302466</v>
      </c>
      <c r="AC186" s="26">
        <f t="shared" si="50"/>
        <v>2.1781955118268805</v>
      </c>
      <c r="AD186" s="26">
        <f t="shared" si="50"/>
        <v>1.3610575592685836</v>
      </c>
      <c r="AE186" s="26">
        <f t="shared" si="50"/>
        <v>0.11235124235866466</v>
      </c>
      <c r="AF186" s="17">
        <v>6.89</v>
      </c>
      <c r="AG186" s="17">
        <v>5.59</v>
      </c>
      <c r="AH186" s="17">
        <f t="shared" si="36"/>
        <v>2.5703957827688596E-6</v>
      </c>
      <c r="AI186" s="17">
        <v>1</v>
      </c>
      <c r="AJ186" s="17">
        <v>44.2</v>
      </c>
      <c r="AK186" s="17">
        <v>785.1</v>
      </c>
      <c r="AL186" s="17">
        <v>69.099999999999994</v>
      </c>
      <c r="AM186" s="17">
        <v>24.4</v>
      </c>
      <c r="AN186" s="17">
        <v>14.6</v>
      </c>
      <c r="AO186" s="17">
        <v>0.6</v>
      </c>
      <c r="AP186" s="17">
        <v>270.7</v>
      </c>
      <c r="AQ186" s="17">
        <v>1457.3125</v>
      </c>
      <c r="AR186" s="17">
        <v>812.2916666666664</v>
      </c>
      <c r="AS186" s="26">
        <v>841.9375</v>
      </c>
      <c r="AT186" s="26">
        <v>18.610462097611627</v>
      </c>
      <c r="AU186" s="26">
        <v>-1.6732810173748864</v>
      </c>
      <c r="AV186" s="17">
        <v>45</v>
      </c>
      <c r="AW186" s="17">
        <v>60</v>
      </c>
      <c r="AX186" s="17">
        <v>0.1</v>
      </c>
      <c r="AY186" s="14">
        <v>2</v>
      </c>
      <c r="AZ186" s="17" t="s">
        <v>149</v>
      </c>
      <c r="BA186" s="28"/>
      <c r="BB186" s="26"/>
      <c r="BC186" s="31"/>
      <c r="BD186" s="29"/>
    </row>
    <row r="187" spans="1:56" x14ac:dyDescent="0.25">
      <c r="A187" s="14">
        <v>2006</v>
      </c>
      <c r="B187" s="15">
        <v>2009</v>
      </c>
      <c r="C187" s="16" t="s">
        <v>151</v>
      </c>
      <c r="D187" s="17" t="s">
        <v>152</v>
      </c>
      <c r="E187" s="18">
        <v>2</v>
      </c>
      <c r="F187" s="19" t="s">
        <v>102</v>
      </c>
      <c r="G187" s="20" t="s">
        <v>103</v>
      </c>
      <c r="H187" s="20" t="s">
        <v>95</v>
      </c>
      <c r="I187" s="45" t="s">
        <v>43</v>
      </c>
      <c r="J187" s="22">
        <v>988241</v>
      </c>
      <c r="K187" s="17" t="s">
        <v>42</v>
      </c>
      <c r="L187" s="23">
        <v>100</v>
      </c>
      <c r="M187" s="24">
        <v>1</v>
      </c>
      <c r="N187" s="24">
        <v>37.00787401574803</v>
      </c>
      <c r="O187" s="26">
        <v>56.298504637516565</v>
      </c>
      <c r="P187" s="46">
        <f t="shared" si="34"/>
        <v>0.56298504637516567</v>
      </c>
      <c r="Q187" s="36">
        <v>43.701495362483435</v>
      </c>
      <c r="R187" s="25">
        <v>0.43701495362483433</v>
      </c>
      <c r="S187" s="25">
        <v>16.172994346745838</v>
      </c>
      <c r="T187" s="25">
        <v>5.3909981155819464</v>
      </c>
      <c r="U187" s="25">
        <v>7.2131554786486438</v>
      </c>
      <c r="V187" s="25">
        <v>2.4043851595495482</v>
      </c>
      <c r="W187" s="26">
        <v>18.742910157810257</v>
      </c>
      <c r="X187" s="26">
        <v>41.605835639120684</v>
      </c>
      <c r="Y187" s="26">
        <v>26.105545146226859</v>
      </c>
      <c r="Z187" s="26">
        <v>1.9592447547876901</v>
      </c>
      <c r="AA187" s="26">
        <v>0.48063333333333341</v>
      </c>
      <c r="AB187" s="26">
        <f t="shared" si="50"/>
        <v>1.0104299334127682</v>
      </c>
      <c r="AC187" s="26">
        <f t="shared" si="50"/>
        <v>2.2429698152771183</v>
      </c>
      <c r="AD187" s="26">
        <f t="shared" si="50"/>
        <v>1.4073494468954844</v>
      </c>
      <c r="AE187" s="26">
        <f t="shared" si="50"/>
        <v>0.1056228478102425</v>
      </c>
      <c r="AF187" s="17">
        <v>7.91</v>
      </c>
      <c r="AG187" s="17">
        <v>5.51</v>
      </c>
      <c r="AH187" s="17">
        <f t="shared" si="36"/>
        <v>3.0902954325135885E-6</v>
      </c>
      <c r="AI187" s="17">
        <v>1</v>
      </c>
      <c r="AJ187" s="17">
        <v>59.2</v>
      </c>
      <c r="AK187" s="17">
        <v>1135.0999999999999</v>
      </c>
      <c r="AL187" s="17">
        <v>102.1</v>
      </c>
      <c r="AM187" s="17">
        <v>21.6</v>
      </c>
      <c r="AN187" s="17">
        <v>17.8</v>
      </c>
      <c r="AO187" s="17">
        <v>0.7</v>
      </c>
      <c r="AP187" s="17">
        <v>199.5</v>
      </c>
      <c r="AQ187" s="17">
        <v>1457.3125</v>
      </c>
      <c r="AR187" s="17">
        <v>812.2916666666664</v>
      </c>
      <c r="AS187" s="26">
        <v>841.9375</v>
      </c>
      <c r="AT187" s="26">
        <v>18.610462097611627</v>
      </c>
      <c r="AU187" s="26">
        <v>-1.6732810173748864</v>
      </c>
      <c r="AV187" s="17">
        <v>45</v>
      </c>
      <c r="AW187" s="17">
        <v>60</v>
      </c>
      <c r="AX187" s="17">
        <v>0.1</v>
      </c>
      <c r="AY187" s="14">
        <v>2</v>
      </c>
      <c r="AZ187" s="17" t="s">
        <v>149</v>
      </c>
      <c r="BA187" s="28"/>
      <c r="BB187" s="26"/>
      <c r="BC187" s="31"/>
      <c r="BD187" s="29"/>
    </row>
    <row r="188" spans="1:56" x14ac:dyDescent="0.25">
      <c r="A188" s="14">
        <v>2006</v>
      </c>
      <c r="B188" s="15">
        <v>2009</v>
      </c>
      <c r="C188" s="16" t="s">
        <v>151</v>
      </c>
      <c r="D188" s="17" t="s">
        <v>152</v>
      </c>
      <c r="E188" s="18">
        <v>3</v>
      </c>
      <c r="F188" s="19" t="s">
        <v>102</v>
      </c>
      <c r="G188" s="20" t="s">
        <v>103</v>
      </c>
      <c r="H188" s="20" t="s">
        <v>95</v>
      </c>
      <c r="I188" s="45" t="s">
        <v>43</v>
      </c>
      <c r="J188" s="22">
        <v>988241</v>
      </c>
      <c r="K188" s="17" t="s">
        <v>42</v>
      </c>
      <c r="L188" s="23">
        <v>100</v>
      </c>
      <c r="M188" s="24">
        <v>1</v>
      </c>
      <c r="N188" s="24">
        <v>22.834645669291337</v>
      </c>
      <c r="O188" s="26">
        <v>53.474737845567212</v>
      </c>
      <c r="P188" s="26">
        <f t="shared" si="34"/>
        <v>0.53474737845567211</v>
      </c>
      <c r="Q188" s="36">
        <v>46.525262154432788</v>
      </c>
      <c r="R188" s="25">
        <v>0.46525262154432789</v>
      </c>
      <c r="S188" s="25">
        <v>10.623878759673628</v>
      </c>
      <c r="T188" s="25">
        <v>3.5412929198912093</v>
      </c>
      <c r="U188" s="25">
        <v>4.7382499268144382</v>
      </c>
      <c r="V188" s="25">
        <v>1.5794166422714795</v>
      </c>
      <c r="W188" s="26">
        <v>18.690206179224589</v>
      </c>
      <c r="X188" s="26">
        <v>41.241168581354046</v>
      </c>
      <c r="Y188" s="26">
        <v>26.649478912463039</v>
      </c>
      <c r="Z188" s="26">
        <v>1.6507273898046435</v>
      </c>
      <c r="AA188" s="26">
        <v>0.42751111111111112</v>
      </c>
      <c r="AB188" s="26">
        <f t="shared" si="50"/>
        <v>0.66187494813794967</v>
      </c>
      <c r="AC188" s="26">
        <f t="shared" si="50"/>
        <v>1.4604705830518887</v>
      </c>
      <c r="AD188" s="26">
        <f t="shared" si="50"/>
        <v>0.94373610991495438</v>
      </c>
      <c r="AE188" s="26">
        <f t="shared" si="50"/>
        <v>5.8457092181856803E-2</v>
      </c>
      <c r="AF188" s="17">
        <v>9.07</v>
      </c>
      <c r="AG188" s="17">
        <v>5.86</v>
      </c>
      <c r="AH188" s="17">
        <f t="shared" si="36"/>
        <v>1.3803842646028812E-6</v>
      </c>
      <c r="AI188" s="17">
        <v>1</v>
      </c>
      <c r="AJ188" s="17">
        <v>104.1</v>
      </c>
      <c r="AK188" s="17">
        <v>1520.9</v>
      </c>
      <c r="AL188" s="17">
        <v>167.9</v>
      </c>
      <c r="AM188" s="17">
        <v>12.1</v>
      </c>
      <c r="AN188" s="17">
        <v>26.1</v>
      </c>
      <c r="AO188" s="17">
        <v>1.2</v>
      </c>
      <c r="AP188" s="17">
        <v>114.4</v>
      </c>
      <c r="AQ188" s="17">
        <v>1457.3125</v>
      </c>
      <c r="AR188" s="17">
        <v>812.2916666666664</v>
      </c>
      <c r="AS188" s="26">
        <v>841.9375</v>
      </c>
      <c r="AT188" s="26">
        <v>18.610462097611627</v>
      </c>
      <c r="AU188" s="26">
        <v>-1.6732810173748864</v>
      </c>
      <c r="AV188" s="17">
        <v>45</v>
      </c>
      <c r="AW188" s="17">
        <v>60</v>
      </c>
      <c r="AX188" s="17">
        <v>0.1</v>
      </c>
      <c r="AY188" s="14">
        <v>2</v>
      </c>
      <c r="AZ188" s="17" t="s">
        <v>149</v>
      </c>
      <c r="BA188" s="28"/>
      <c r="BB188" s="26"/>
      <c r="BC188" s="31"/>
      <c r="BD188" s="29"/>
    </row>
    <row r="189" spans="1:56" x14ac:dyDescent="0.25">
      <c r="A189" s="14">
        <v>2006</v>
      </c>
      <c r="B189" s="15">
        <v>2009</v>
      </c>
      <c r="C189" s="16" t="s">
        <v>151</v>
      </c>
      <c r="D189" s="17" t="s">
        <v>152</v>
      </c>
      <c r="E189" s="18">
        <v>4</v>
      </c>
      <c r="F189" s="19" t="s">
        <v>102</v>
      </c>
      <c r="G189" s="20" t="s">
        <v>103</v>
      </c>
      <c r="H189" s="20" t="s">
        <v>95</v>
      </c>
      <c r="I189" s="45" t="s">
        <v>43</v>
      </c>
      <c r="J189" s="22">
        <v>988241</v>
      </c>
      <c r="K189" s="17" t="s">
        <v>42</v>
      </c>
      <c r="L189" s="23">
        <v>94.444444444444443</v>
      </c>
      <c r="M189" s="24">
        <v>0.94444444444444442</v>
      </c>
      <c r="N189" s="24">
        <v>30.708661417322833</v>
      </c>
      <c r="O189" s="26">
        <v>52.58742817121118</v>
      </c>
      <c r="P189" s="26">
        <f t="shared" si="34"/>
        <v>0.52587428171211181</v>
      </c>
      <c r="Q189" s="36">
        <v>47.41257182878882</v>
      </c>
      <c r="R189" s="25">
        <v>0.47412571828788819</v>
      </c>
      <c r="S189" s="25">
        <v>14.559766152147748</v>
      </c>
      <c r="T189" s="25">
        <v>4.8532553840492492</v>
      </c>
      <c r="U189" s="25">
        <v>6.4936557038578959</v>
      </c>
      <c r="V189" s="25">
        <v>2.1645519012859653</v>
      </c>
      <c r="W189" s="26" t="s">
        <v>45</v>
      </c>
      <c r="X189" s="26" t="s">
        <v>45</v>
      </c>
      <c r="Y189" s="26" t="s">
        <v>45</v>
      </c>
      <c r="Z189" s="26" t="s">
        <v>45</v>
      </c>
      <c r="AA189" s="26" t="s">
        <v>45</v>
      </c>
      <c r="AB189" s="26" t="s">
        <v>45</v>
      </c>
      <c r="AC189" s="26" t="s">
        <v>45</v>
      </c>
      <c r="AD189" s="26" t="s">
        <v>45</v>
      </c>
      <c r="AE189" s="26" t="s">
        <v>45</v>
      </c>
      <c r="AF189" s="17">
        <v>8.99</v>
      </c>
      <c r="AG189" s="17">
        <v>5.68</v>
      </c>
      <c r="AH189" s="17">
        <f t="shared" si="36"/>
        <v>2.0892961308540377E-6</v>
      </c>
      <c r="AI189" s="17">
        <v>1</v>
      </c>
      <c r="AJ189" s="17">
        <v>44.2</v>
      </c>
      <c r="AK189" s="17">
        <v>785.1</v>
      </c>
      <c r="AL189" s="17">
        <v>69.099999999999994</v>
      </c>
      <c r="AM189" s="17">
        <v>24.4</v>
      </c>
      <c r="AN189" s="17">
        <v>14.6</v>
      </c>
      <c r="AO189" s="17">
        <v>0.6</v>
      </c>
      <c r="AP189" s="17">
        <v>270.7</v>
      </c>
      <c r="AQ189" s="17">
        <v>1457.3125</v>
      </c>
      <c r="AR189" s="17">
        <v>812.2916666666664</v>
      </c>
      <c r="AS189" s="26">
        <v>841.9375</v>
      </c>
      <c r="AT189" s="26">
        <v>18.610462097611627</v>
      </c>
      <c r="AU189" s="26">
        <v>-1.6732810173748864</v>
      </c>
      <c r="AV189" s="17">
        <v>45</v>
      </c>
      <c r="AW189" s="17">
        <v>60</v>
      </c>
      <c r="AX189" s="17">
        <v>0.1</v>
      </c>
      <c r="AY189" s="14">
        <v>2</v>
      </c>
      <c r="AZ189" s="17" t="s">
        <v>149</v>
      </c>
      <c r="BA189" s="28"/>
      <c r="BB189" s="26"/>
      <c r="BC189" s="31"/>
      <c r="BD189" s="29"/>
    </row>
    <row r="190" spans="1:56" x14ac:dyDescent="0.25">
      <c r="A190" s="14">
        <v>2006</v>
      </c>
      <c r="B190" s="15">
        <v>2009</v>
      </c>
      <c r="C190" s="16" t="s">
        <v>151</v>
      </c>
      <c r="D190" s="17" t="s">
        <v>152</v>
      </c>
      <c r="E190" s="18">
        <v>1</v>
      </c>
      <c r="F190" s="19" t="s">
        <v>100</v>
      </c>
      <c r="G190" s="20" t="s">
        <v>101</v>
      </c>
      <c r="H190" s="20">
        <v>99113</v>
      </c>
      <c r="I190" s="45" t="s">
        <v>52</v>
      </c>
      <c r="J190" s="22">
        <v>99113012</v>
      </c>
      <c r="K190" s="17" t="s">
        <v>42</v>
      </c>
      <c r="L190" s="23">
        <v>100</v>
      </c>
      <c r="M190" s="24">
        <v>1</v>
      </c>
      <c r="N190" s="24">
        <v>46.45669291338583</v>
      </c>
      <c r="O190" s="26">
        <v>53.076764439932099</v>
      </c>
      <c r="P190" s="26">
        <f t="shared" ref="P190:P253" si="51">O190/100</f>
        <v>0.530767644399321</v>
      </c>
      <c r="Q190" s="36">
        <v>46.923235560067901</v>
      </c>
      <c r="R190" s="25">
        <v>0.469232355600679</v>
      </c>
      <c r="S190" s="25">
        <v>21.798983449165402</v>
      </c>
      <c r="T190" s="25">
        <v>7.2663278163884675</v>
      </c>
      <c r="U190" s="25">
        <v>9.7223466183277694</v>
      </c>
      <c r="V190" s="25">
        <v>3.2407822061092566</v>
      </c>
      <c r="W190" s="26">
        <v>18.016912603785471</v>
      </c>
      <c r="X190" s="26">
        <v>44.144052256719007</v>
      </c>
      <c r="Y190" s="26">
        <v>24.858535395270138</v>
      </c>
      <c r="Z190" s="26">
        <v>2.5076653681186798</v>
      </c>
      <c r="AA190" s="26">
        <v>0.47886666666666672</v>
      </c>
      <c r="AB190" s="26">
        <f t="shared" ref="AB190:AE192" si="52">W190/100*$T190</f>
        <v>1.3091679321832634</v>
      </c>
      <c r="AC190" s="26">
        <f t="shared" si="52"/>
        <v>3.2076515484110342</v>
      </c>
      <c r="AD190" s="26">
        <f t="shared" si="52"/>
        <v>1.8063026721732869</v>
      </c>
      <c r="AE190" s="26">
        <f t="shared" si="52"/>
        <v>0.18221518618554788</v>
      </c>
      <c r="AF190" s="17">
        <v>6.89</v>
      </c>
      <c r="AG190" s="17">
        <v>5.59</v>
      </c>
      <c r="AH190" s="17">
        <f t="shared" si="36"/>
        <v>2.5703957827688596E-6</v>
      </c>
      <c r="AI190" s="17">
        <v>1</v>
      </c>
      <c r="AJ190" s="17">
        <v>44.2</v>
      </c>
      <c r="AK190" s="17">
        <v>785.1</v>
      </c>
      <c r="AL190" s="17">
        <v>69.099999999999994</v>
      </c>
      <c r="AM190" s="17">
        <v>24.4</v>
      </c>
      <c r="AN190" s="17">
        <v>14.6</v>
      </c>
      <c r="AO190" s="17">
        <v>0.6</v>
      </c>
      <c r="AP190" s="17">
        <v>270.7</v>
      </c>
      <c r="AQ190" s="17">
        <v>1457.3125</v>
      </c>
      <c r="AR190" s="17">
        <v>812.2916666666664</v>
      </c>
      <c r="AS190" s="26">
        <v>841.9375</v>
      </c>
      <c r="AT190" s="26">
        <v>18.610462097611627</v>
      </c>
      <c r="AU190" s="26">
        <v>-1.6732810173748864</v>
      </c>
      <c r="AV190" s="17">
        <v>45</v>
      </c>
      <c r="AW190" s="17">
        <v>60</v>
      </c>
      <c r="AX190" s="17">
        <v>0.1</v>
      </c>
      <c r="AY190" s="14">
        <v>2</v>
      </c>
      <c r="AZ190" s="17" t="s">
        <v>149</v>
      </c>
      <c r="BA190" s="28"/>
      <c r="BB190" s="26"/>
      <c r="BC190" s="31"/>
      <c r="BD190" s="29"/>
    </row>
    <row r="191" spans="1:56" x14ac:dyDescent="0.25">
      <c r="A191" s="14">
        <v>2006</v>
      </c>
      <c r="B191" s="15">
        <v>2009</v>
      </c>
      <c r="C191" s="16" t="s">
        <v>151</v>
      </c>
      <c r="D191" s="17" t="s">
        <v>152</v>
      </c>
      <c r="E191" s="18">
        <v>2</v>
      </c>
      <c r="F191" s="19" t="s">
        <v>100</v>
      </c>
      <c r="G191" s="20" t="s">
        <v>101</v>
      </c>
      <c r="H191" s="20">
        <v>99113</v>
      </c>
      <c r="I191" s="45" t="s">
        <v>52</v>
      </c>
      <c r="J191" s="22">
        <v>99113012</v>
      </c>
      <c r="K191" s="17" t="s">
        <v>42</v>
      </c>
      <c r="L191" s="23">
        <v>94.444444444444443</v>
      </c>
      <c r="M191" s="24">
        <v>0.94444444444444442</v>
      </c>
      <c r="N191" s="24">
        <v>44.094488188976378</v>
      </c>
      <c r="O191" s="26">
        <v>55.881553925563708</v>
      </c>
      <c r="P191" s="26">
        <f t="shared" si="51"/>
        <v>0.55881553925563709</v>
      </c>
      <c r="Q191" s="36">
        <v>44.118446074436292</v>
      </c>
      <c r="R191" s="25">
        <v>0.44118446074436291</v>
      </c>
      <c r="S191" s="25">
        <v>19.453802993452221</v>
      </c>
      <c r="T191" s="25">
        <v>6.4846009978174068</v>
      </c>
      <c r="U191" s="25">
        <v>8.6763961350796901</v>
      </c>
      <c r="V191" s="25">
        <v>2.8921320450265635</v>
      </c>
      <c r="W191" s="26">
        <v>18.277654513853278</v>
      </c>
      <c r="X191" s="26">
        <v>43.825725490425953</v>
      </c>
      <c r="Y191" s="26">
        <v>25.676398003417518</v>
      </c>
      <c r="Z191" s="26">
        <v>1.886664927619492</v>
      </c>
      <c r="AA191" s="26">
        <v>0.39608333333333334</v>
      </c>
      <c r="AB191" s="26">
        <f t="shared" si="52"/>
        <v>1.185232966982948</v>
      </c>
      <c r="AC191" s="26">
        <f t="shared" si="52"/>
        <v>2.8419234324528788</v>
      </c>
      <c r="AD191" s="26">
        <f t="shared" si="52"/>
        <v>1.6650119611331811</v>
      </c>
      <c r="AE191" s="26">
        <f t="shared" si="52"/>
        <v>0.12234269272188464</v>
      </c>
      <c r="AF191" s="17">
        <v>7.91</v>
      </c>
      <c r="AG191" s="17">
        <v>5.51</v>
      </c>
      <c r="AH191" s="17">
        <f t="shared" ref="AH191:AH254" si="53">10^(-AG191)</f>
        <v>3.0902954325135885E-6</v>
      </c>
      <c r="AI191" s="17">
        <v>1</v>
      </c>
      <c r="AJ191" s="17">
        <v>59.2</v>
      </c>
      <c r="AK191" s="17">
        <v>1135.0999999999999</v>
      </c>
      <c r="AL191" s="17">
        <v>102.1</v>
      </c>
      <c r="AM191" s="17">
        <v>21.6</v>
      </c>
      <c r="AN191" s="17">
        <v>17.8</v>
      </c>
      <c r="AO191" s="17">
        <v>0.7</v>
      </c>
      <c r="AP191" s="17">
        <v>199.5</v>
      </c>
      <c r="AQ191" s="17">
        <v>1457.3125</v>
      </c>
      <c r="AR191" s="17">
        <v>812.2916666666664</v>
      </c>
      <c r="AS191" s="26">
        <v>841.9375</v>
      </c>
      <c r="AT191" s="26">
        <v>18.610462097611627</v>
      </c>
      <c r="AU191" s="26">
        <v>-1.6732810173748864</v>
      </c>
      <c r="AV191" s="17">
        <v>45</v>
      </c>
      <c r="AW191" s="17">
        <v>60</v>
      </c>
      <c r="AX191" s="17">
        <v>0.1</v>
      </c>
      <c r="AY191" s="14">
        <v>2</v>
      </c>
      <c r="AZ191" s="17" t="s">
        <v>149</v>
      </c>
      <c r="BA191" s="28"/>
      <c r="BB191" s="26"/>
      <c r="BC191" s="31"/>
      <c r="BD191" s="29"/>
    </row>
    <row r="192" spans="1:56" x14ac:dyDescent="0.25">
      <c r="A192" s="14">
        <v>2006</v>
      </c>
      <c r="B192" s="15">
        <v>2009</v>
      </c>
      <c r="C192" s="16" t="s">
        <v>151</v>
      </c>
      <c r="D192" s="17" t="s">
        <v>152</v>
      </c>
      <c r="E192" s="18">
        <v>3</v>
      </c>
      <c r="F192" s="19" t="s">
        <v>100</v>
      </c>
      <c r="G192" s="20" t="s">
        <v>101</v>
      </c>
      <c r="H192" s="20">
        <v>99113</v>
      </c>
      <c r="I192" s="45" t="s">
        <v>52</v>
      </c>
      <c r="J192" s="22">
        <v>99113012</v>
      </c>
      <c r="K192" s="17" t="s">
        <v>42</v>
      </c>
      <c r="L192" s="23">
        <v>33.333333333333329</v>
      </c>
      <c r="M192" s="24">
        <v>0.33333333333333326</v>
      </c>
      <c r="N192" s="24">
        <v>3.9370078740157481</v>
      </c>
      <c r="O192" s="26">
        <v>54.625534252698039</v>
      </c>
      <c r="P192" s="26">
        <f t="shared" si="51"/>
        <v>0.54625534252698038</v>
      </c>
      <c r="Q192" s="36">
        <v>45.374465747301961</v>
      </c>
      <c r="R192" s="25">
        <v>0.45374465747301962</v>
      </c>
      <c r="S192" s="25">
        <v>1.7863962892638567</v>
      </c>
      <c r="T192" s="25">
        <v>0.59546542975461891</v>
      </c>
      <c r="U192" s="25">
        <v>0.79673274501168012</v>
      </c>
      <c r="V192" s="25">
        <v>0.26557758167056006</v>
      </c>
      <c r="W192" s="26">
        <v>17.740799712626895</v>
      </c>
      <c r="X192" s="26">
        <v>44.635117393913561</v>
      </c>
      <c r="Y192" s="26">
        <v>25.074922276690714</v>
      </c>
      <c r="Z192" s="26">
        <v>2.3450986205805293</v>
      </c>
      <c r="AA192" s="26">
        <v>0.41424615384615388</v>
      </c>
      <c r="AB192" s="26">
        <f t="shared" si="52"/>
        <v>0.10564032925069994</v>
      </c>
      <c r="AC192" s="26">
        <f t="shared" si="52"/>
        <v>0.26578669361114604</v>
      </c>
      <c r="AD192" s="26">
        <f t="shared" si="52"/>
        <v>0.14931249369553304</v>
      </c>
      <c r="AE192" s="26">
        <f t="shared" si="52"/>
        <v>1.3964251579209488E-2</v>
      </c>
      <c r="AF192" s="17">
        <v>9.07</v>
      </c>
      <c r="AG192" s="17">
        <v>5.86</v>
      </c>
      <c r="AH192" s="17">
        <f t="shared" si="53"/>
        <v>1.3803842646028812E-6</v>
      </c>
      <c r="AI192" s="17">
        <v>1</v>
      </c>
      <c r="AJ192" s="17">
        <v>104.1</v>
      </c>
      <c r="AK192" s="17">
        <v>1520.9</v>
      </c>
      <c r="AL192" s="17">
        <v>167.9</v>
      </c>
      <c r="AM192" s="17">
        <v>12.1</v>
      </c>
      <c r="AN192" s="17">
        <v>26.1</v>
      </c>
      <c r="AO192" s="17">
        <v>1.2</v>
      </c>
      <c r="AP192" s="17">
        <v>114.4</v>
      </c>
      <c r="AQ192" s="17">
        <v>1457.3125</v>
      </c>
      <c r="AR192" s="17">
        <v>812.2916666666664</v>
      </c>
      <c r="AS192" s="26">
        <v>841.9375</v>
      </c>
      <c r="AT192" s="26">
        <v>18.610462097611627</v>
      </c>
      <c r="AU192" s="26">
        <v>-1.6732810173748864</v>
      </c>
      <c r="AV192" s="17">
        <v>45</v>
      </c>
      <c r="AW192" s="17">
        <v>60</v>
      </c>
      <c r="AX192" s="17">
        <v>0.1</v>
      </c>
      <c r="AY192" s="14">
        <v>2</v>
      </c>
      <c r="AZ192" s="17" t="s">
        <v>149</v>
      </c>
      <c r="BA192" s="28"/>
      <c r="BB192" s="26"/>
      <c r="BC192" s="31"/>
      <c r="BD192" s="29"/>
    </row>
    <row r="193" spans="1:56" x14ac:dyDescent="0.25">
      <c r="A193" s="14">
        <v>2006</v>
      </c>
      <c r="B193" s="15">
        <v>2009</v>
      </c>
      <c r="C193" s="16" t="s">
        <v>151</v>
      </c>
      <c r="D193" s="17" t="s">
        <v>152</v>
      </c>
      <c r="E193" s="18">
        <v>4</v>
      </c>
      <c r="F193" s="19" t="s">
        <v>100</v>
      </c>
      <c r="G193" s="20" t="s">
        <v>101</v>
      </c>
      <c r="H193" s="20">
        <v>99113</v>
      </c>
      <c r="I193" s="45" t="s">
        <v>52</v>
      </c>
      <c r="J193" s="22">
        <v>99113012</v>
      </c>
      <c r="K193" s="17" t="s">
        <v>42</v>
      </c>
      <c r="L193" s="23">
        <v>61.111111111111114</v>
      </c>
      <c r="M193" s="24">
        <v>0.61111111111111116</v>
      </c>
      <c r="N193" s="24">
        <v>27.559055118110237</v>
      </c>
      <c r="O193" s="26">
        <v>55.382791800306798</v>
      </c>
      <c r="P193" s="26">
        <f t="shared" si="51"/>
        <v>0.55382791800306796</v>
      </c>
      <c r="Q193" s="36">
        <v>44.617208199693202</v>
      </c>
      <c r="R193" s="25">
        <v>0.44617208199693204</v>
      </c>
      <c r="S193" s="25">
        <v>12.29608099991545</v>
      </c>
      <c r="T193" s="25">
        <v>4.098693666638483</v>
      </c>
      <c r="U193" s="25">
        <v>5.4840521259622905</v>
      </c>
      <c r="V193" s="25">
        <v>1.8280173753207634</v>
      </c>
      <c r="W193" s="26" t="s">
        <v>45</v>
      </c>
      <c r="X193" s="26" t="s">
        <v>45</v>
      </c>
      <c r="Y193" s="26" t="s">
        <v>45</v>
      </c>
      <c r="Z193" s="26" t="s">
        <v>45</v>
      </c>
      <c r="AA193" s="26" t="s">
        <v>45</v>
      </c>
      <c r="AB193" s="26" t="s">
        <v>45</v>
      </c>
      <c r="AC193" s="26" t="s">
        <v>45</v>
      </c>
      <c r="AD193" s="26" t="s">
        <v>45</v>
      </c>
      <c r="AE193" s="26" t="s">
        <v>45</v>
      </c>
      <c r="AF193" s="17">
        <v>8.99</v>
      </c>
      <c r="AG193" s="17">
        <v>5.68</v>
      </c>
      <c r="AH193" s="17">
        <f t="shared" si="53"/>
        <v>2.0892961308540377E-6</v>
      </c>
      <c r="AI193" s="17">
        <v>1</v>
      </c>
      <c r="AJ193" s="17">
        <v>44.2</v>
      </c>
      <c r="AK193" s="17">
        <v>785.1</v>
      </c>
      <c r="AL193" s="17">
        <v>69.099999999999994</v>
      </c>
      <c r="AM193" s="17">
        <v>24.4</v>
      </c>
      <c r="AN193" s="17">
        <v>14.6</v>
      </c>
      <c r="AO193" s="17">
        <v>0.6</v>
      </c>
      <c r="AP193" s="17">
        <v>270.7</v>
      </c>
      <c r="AQ193" s="17">
        <v>1457.3125</v>
      </c>
      <c r="AR193" s="17">
        <v>812.2916666666664</v>
      </c>
      <c r="AS193" s="26">
        <v>841.9375</v>
      </c>
      <c r="AT193" s="26">
        <v>18.610462097611627</v>
      </c>
      <c r="AU193" s="26">
        <v>-1.6732810173748864</v>
      </c>
      <c r="AV193" s="17">
        <v>45</v>
      </c>
      <c r="AW193" s="17">
        <v>60</v>
      </c>
      <c r="AX193" s="17">
        <v>0.1</v>
      </c>
      <c r="AY193" s="14">
        <v>2</v>
      </c>
      <c r="AZ193" s="17" t="s">
        <v>149</v>
      </c>
      <c r="BA193" s="28"/>
      <c r="BB193" s="26"/>
      <c r="BC193" s="31"/>
      <c r="BD193" s="29"/>
    </row>
    <row r="194" spans="1:56" x14ac:dyDescent="0.25">
      <c r="A194" s="14">
        <v>2006</v>
      </c>
      <c r="B194" s="15">
        <v>2009</v>
      </c>
      <c r="C194" s="16" t="s">
        <v>151</v>
      </c>
      <c r="D194" s="17" t="s">
        <v>152</v>
      </c>
      <c r="E194" s="18">
        <v>1</v>
      </c>
      <c r="F194" s="19" t="s">
        <v>106</v>
      </c>
      <c r="G194" s="20" t="s">
        <v>107</v>
      </c>
      <c r="H194" s="20">
        <v>99201</v>
      </c>
      <c r="I194" s="45">
        <v>8</v>
      </c>
      <c r="J194" s="22">
        <v>99201002</v>
      </c>
      <c r="K194" s="17" t="s">
        <v>40</v>
      </c>
      <c r="L194" s="23">
        <v>94.444444444444443</v>
      </c>
      <c r="M194" s="24">
        <v>0.94444444444444442</v>
      </c>
      <c r="N194" s="24">
        <v>62.99212598425197</v>
      </c>
      <c r="O194" s="26">
        <v>52.604855067722298</v>
      </c>
      <c r="P194" s="26">
        <f t="shared" si="51"/>
        <v>0.526048550677223</v>
      </c>
      <c r="Q194" s="36">
        <v>47.395144932277702</v>
      </c>
      <c r="R194" s="25">
        <v>0.473951449322777</v>
      </c>
      <c r="S194" s="25">
        <v>29.855209406159176</v>
      </c>
      <c r="T194" s="25">
        <v>9.9517364687197247</v>
      </c>
      <c r="U194" s="25">
        <v>13.315423395146993</v>
      </c>
      <c r="V194" s="25">
        <v>4.4384744650489969</v>
      </c>
      <c r="W194" s="26">
        <v>18.814517183846263</v>
      </c>
      <c r="X194" s="26">
        <v>41.950198269014194</v>
      </c>
      <c r="Y194" s="26">
        <v>26.133585144020188</v>
      </c>
      <c r="Z194" s="26">
        <v>2.4825641303758346</v>
      </c>
      <c r="AA194" s="26">
        <v>0.42964502164502166</v>
      </c>
      <c r="AB194" s="26">
        <f t="shared" ref="AB194:AE196" si="54">W194/100*$T194</f>
        <v>1.8723711679983679</v>
      </c>
      <c r="AC194" s="26">
        <f t="shared" si="54"/>
        <v>4.1747731798377163</v>
      </c>
      <c r="AD194" s="26">
        <f t="shared" si="54"/>
        <v>2.6007455233613772</v>
      </c>
      <c r="AE194" s="26">
        <f t="shared" si="54"/>
        <v>0.24705823992196663</v>
      </c>
      <c r="AF194" s="17">
        <v>6.89</v>
      </c>
      <c r="AG194" s="17">
        <v>5.59</v>
      </c>
      <c r="AH194" s="17">
        <f t="shared" si="53"/>
        <v>2.5703957827688596E-6</v>
      </c>
      <c r="AI194" s="17">
        <v>1</v>
      </c>
      <c r="AJ194" s="17">
        <v>44.2</v>
      </c>
      <c r="AK194" s="17">
        <v>785.1</v>
      </c>
      <c r="AL194" s="17">
        <v>69.099999999999994</v>
      </c>
      <c r="AM194" s="17">
        <v>24.4</v>
      </c>
      <c r="AN194" s="17">
        <v>14.6</v>
      </c>
      <c r="AO194" s="17">
        <v>0.6</v>
      </c>
      <c r="AP194" s="17">
        <v>270.7</v>
      </c>
      <c r="AQ194" s="17">
        <v>1457.3125</v>
      </c>
      <c r="AR194" s="17">
        <v>812.2916666666664</v>
      </c>
      <c r="AS194" s="26">
        <v>841.9375</v>
      </c>
      <c r="AT194" s="26">
        <v>18.610462097611627</v>
      </c>
      <c r="AU194" s="26">
        <v>-1.6732810173748864</v>
      </c>
      <c r="AV194" s="17">
        <v>45</v>
      </c>
      <c r="AW194" s="17">
        <v>60</v>
      </c>
      <c r="AX194" s="17">
        <v>0.1</v>
      </c>
      <c r="AY194" s="14">
        <v>2</v>
      </c>
      <c r="AZ194" s="17" t="s">
        <v>149</v>
      </c>
      <c r="BA194" s="28"/>
      <c r="BB194" s="26"/>
      <c r="BC194" s="31"/>
      <c r="BD194" s="29"/>
    </row>
    <row r="195" spans="1:56" x14ac:dyDescent="0.25">
      <c r="A195" s="14">
        <v>2006</v>
      </c>
      <c r="B195" s="15">
        <v>2009</v>
      </c>
      <c r="C195" s="16" t="s">
        <v>151</v>
      </c>
      <c r="D195" s="17" t="s">
        <v>152</v>
      </c>
      <c r="E195" s="18">
        <v>2</v>
      </c>
      <c r="F195" s="19" t="s">
        <v>106</v>
      </c>
      <c r="G195" s="20" t="s">
        <v>107</v>
      </c>
      <c r="H195" s="20">
        <v>99201</v>
      </c>
      <c r="I195" s="45">
        <v>8</v>
      </c>
      <c r="J195" s="22">
        <v>99201002</v>
      </c>
      <c r="K195" s="17" t="s">
        <v>40</v>
      </c>
      <c r="L195" s="23">
        <v>88.888888888888886</v>
      </c>
      <c r="M195" s="24">
        <v>0.88888888888888884</v>
      </c>
      <c r="N195" s="24">
        <v>45.669291338582674</v>
      </c>
      <c r="O195" s="37">
        <f>AVERAGE(O194,O196,O197)</f>
        <v>53.898536211570878</v>
      </c>
      <c r="P195" s="37">
        <f t="shared" si="51"/>
        <v>0.5389853621157088</v>
      </c>
      <c r="Q195" s="38">
        <f>100-O195</f>
        <v>46.101463788429122</v>
      </c>
      <c r="R195" s="38">
        <f>Q195/100</f>
        <v>0.4610146378842912</v>
      </c>
      <c r="S195" s="38">
        <f>N195*R195</f>
        <v>21.054211808888887</v>
      </c>
      <c r="T195" s="38">
        <f>S195/3</f>
        <v>7.018070602962962</v>
      </c>
      <c r="U195" s="38">
        <f>S195/2.24</f>
        <v>9.3992017003968229</v>
      </c>
      <c r="V195" s="38">
        <f>U195/3</f>
        <v>3.1330672334656078</v>
      </c>
      <c r="W195" s="26">
        <v>18.931794702058355</v>
      </c>
      <c r="X195" s="26">
        <v>42.436882264131128</v>
      </c>
      <c r="Y195" s="26">
        <v>26.827177315449447</v>
      </c>
      <c r="Z195" s="26">
        <v>1.6544889814529284</v>
      </c>
      <c r="AA195" s="26">
        <v>0.44834803921568622</v>
      </c>
      <c r="AB195" s="26">
        <f t="shared" si="54"/>
        <v>1.328646718598457</v>
      </c>
      <c r="AC195" s="26">
        <f t="shared" si="54"/>
        <v>2.9782503589929896</v>
      </c>
      <c r="AD195" s="26">
        <f t="shared" si="54"/>
        <v>1.8827502447803059</v>
      </c>
      <c r="AE195" s="26">
        <f t="shared" si="54"/>
        <v>0.11611320483660931</v>
      </c>
      <c r="AF195" s="17">
        <v>7.91</v>
      </c>
      <c r="AG195" s="17">
        <v>5.51</v>
      </c>
      <c r="AH195" s="17">
        <f t="shared" si="53"/>
        <v>3.0902954325135885E-6</v>
      </c>
      <c r="AI195" s="17">
        <v>1</v>
      </c>
      <c r="AJ195" s="17">
        <v>59.2</v>
      </c>
      <c r="AK195" s="17">
        <v>1135.0999999999999</v>
      </c>
      <c r="AL195" s="17">
        <v>102.1</v>
      </c>
      <c r="AM195" s="17">
        <v>21.6</v>
      </c>
      <c r="AN195" s="17">
        <v>17.8</v>
      </c>
      <c r="AO195" s="17">
        <v>0.7</v>
      </c>
      <c r="AP195" s="17">
        <v>199.5</v>
      </c>
      <c r="AQ195" s="17">
        <v>1457.3125</v>
      </c>
      <c r="AR195" s="17">
        <v>812.2916666666664</v>
      </c>
      <c r="AS195" s="26">
        <v>841.9375</v>
      </c>
      <c r="AT195" s="26">
        <v>18.610462097611627</v>
      </c>
      <c r="AU195" s="26">
        <v>-1.6732810173748864</v>
      </c>
      <c r="AV195" s="17">
        <v>45</v>
      </c>
      <c r="AW195" s="17">
        <v>60</v>
      </c>
      <c r="AX195" s="17">
        <v>0.1</v>
      </c>
      <c r="AY195" s="14">
        <v>2</v>
      </c>
      <c r="AZ195" s="17" t="s">
        <v>149</v>
      </c>
      <c r="BA195" s="28"/>
      <c r="BB195" s="26"/>
      <c r="BC195" s="49" t="s">
        <v>158</v>
      </c>
      <c r="BD195" s="29"/>
    </row>
    <row r="196" spans="1:56" x14ac:dyDescent="0.25">
      <c r="A196" s="14">
        <v>2006</v>
      </c>
      <c r="B196" s="15">
        <v>2009</v>
      </c>
      <c r="C196" s="16" t="s">
        <v>151</v>
      </c>
      <c r="D196" s="17" t="s">
        <v>152</v>
      </c>
      <c r="E196" s="18">
        <v>3</v>
      </c>
      <c r="F196" s="19" t="s">
        <v>106</v>
      </c>
      <c r="G196" s="20" t="s">
        <v>107</v>
      </c>
      <c r="H196" s="20">
        <v>99201</v>
      </c>
      <c r="I196" s="45">
        <v>8</v>
      </c>
      <c r="J196" s="22">
        <v>99201002</v>
      </c>
      <c r="K196" s="17" t="s">
        <v>40</v>
      </c>
      <c r="L196" s="23">
        <v>94.444444444444443</v>
      </c>
      <c r="M196" s="24">
        <v>0.94444444444444442</v>
      </c>
      <c r="N196" s="24">
        <v>48.031496062992126</v>
      </c>
      <c r="O196" s="26">
        <v>54.320261217245346</v>
      </c>
      <c r="P196" s="26">
        <f t="shared" si="51"/>
        <v>0.54320261217245347</v>
      </c>
      <c r="Q196" s="36">
        <v>45.679738782754654</v>
      </c>
      <c r="R196" s="25">
        <v>0.45679738782754653</v>
      </c>
      <c r="S196" s="25">
        <v>21.94066193502389</v>
      </c>
      <c r="T196" s="25">
        <v>7.3135539783412966</v>
      </c>
      <c r="U196" s="25">
        <v>9.7855352230206556</v>
      </c>
      <c r="V196" s="25">
        <v>3.2618450743402185</v>
      </c>
      <c r="W196" s="26">
        <v>18.660402575091496</v>
      </c>
      <c r="X196" s="26">
        <v>42.513206946538176</v>
      </c>
      <c r="Y196" s="26">
        <v>26.149201663759555</v>
      </c>
      <c r="Z196" s="26">
        <v>2.2255756992183677</v>
      </c>
      <c r="AA196" s="26">
        <v>0.4002872807017544</v>
      </c>
      <c r="AB196" s="26">
        <f t="shared" si="54"/>
        <v>1.3647386149051057</v>
      </c>
      <c r="AC196" s="26">
        <f t="shared" si="54"/>
        <v>3.109226337959011</v>
      </c>
      <c r="AD196" s="26">
        <f t="shared" si="54"/>
        <v>1.9124359785843756</v>
      </c>
      <c r="AE196" s="26">
        <f t="shared" si="54"/>
        <v>0.16276868009118206</v>
      </c>
      <c r="AF196" s="17">
        <v>9.07</v>
      </c>
      <c r="AG196" s="17">
        <v>5.86</v>
      </c>
      <c r="AH196" s="17">
        <f t="shared" si="53"/>
        <v>1.3803842646028812E-6</v>
      </c>
      <c r="AI196" s="17">
        <v>1</v>
      </c>
      <c r="AJ196" s="17">
        <v>104.1</v>
      </c>
      <c r="AK196" s="17">
        <v>1520.9</v>
      </c>
      <c r="AL196" s="17">
        <v>167.9</v>
      </c>
      <c r="AM196" s="17">
        <v>12.1</v>
      </c>
      <c r="AN196" s="17">
        <v>26.1</v>
      </c>
      <c r="AO196" s="17">
        <v>1.2</v>
      </c>
      <c r="AP196" s="17">
        <v>114.4</v>
      </c>
      <c r="AQ196" s="17">
        <v>1457.3125</v>
      </c>
      <c r="AR196" s="17">
        <v>812.2916666666664</v>
      </c>
      <c r="AS196" s="26">
        <v>841.9375</v>
      </c>
      <c r="AT196" s="26">
        <v>18.610462097611627</v>
      </c>
      <c r="AU196" s="26">
        <v>-1.6732810173748864</v>
      </c>
      <c r="AV196" s="17">
        <v>45</v>
      </c>
      <c r="AW196" s="17">
        <v>60</v>
      </c>
      <c r="AX196" s="17">
        <v>0.1</v>
      </c>
      <c r="AY196" s="14">
        <v>2</v>
      </c>
      <c r="AZ196" s="17" t="s">
        <v>149</v>
      </c>
      <c r="BA196" s="28"/>
      <c r="BB196" s="26"/>
      <c r="BC196" s="31"/>
      <c r="BD196" s="29"/>
    </row>
    <row r="197" spans="1:56" x14ac:dyDescent="0.25">
      <c r="A197" s="14">
        <v>2006</v>
      </c>
      <c r="B197" s="15">
        <v>2009</v>
      </c>
      <c r="C197" s="16" t="s">
        <v>151</v>
      </c>
      <c r="D197" s="17" t="s">
        <v>152</v>
      </c>
      <c r="E197" s="18">
        <v>4</v>
      </c>
      <c r="F197" s="19" t="s">
        <v>106</v>
      </c>
      <c r="G197" s="20" t="s">
        <v>107</v>
      </c>
      <c r="H197" s="20">
        <v>99201</v>
      </c>
      <c r="I197" s="45">
        <v>8</v>
      </c>
      <c r="J197" s="22">
        <v>99201002</v>
      </c>
      <c r="K197" s="17" t="s">
        <v>40</v>
      </c>
      <c r="L197" s="23">
        <v>66.666666666666657</v>
      </c>
      <c r="M197" s="24">
        <v>0.66666666666666652</v>
      </c>
      <c r="N197" s="24">
        <v>44.881889763779526</v>
      </c>
      <c r="O197" s="26">
        <v>54.770492349744991</v>
      </c>
      <c r="P197" s="26">
        <f t="shared" si="51"/>
        <v>0.54770492349744992</v>
      </c>
      <c r="Q197" s="36">
        <v>45.229507650255009</v>
      </c>
      <c r="R197" s="25">
        <v>0.45229507650255008</v>
      </c>
      <c r="S197" s="25">
        <v>20.29985776428768</v>
      </c>
      <c r="T197" s="25">
        <v>6.7666192547625599</v>
      </c>
      <c r="U197" s="25">
        <v>9.0537365628723059</v>
      </c>
      <c r="V197" s="25">
        <v>3.017912187624102</v>
      </c>
      <c r="W197" s="26" t="s">
        <v>45</v>
      </c>
      <c r="X197" s="26" t="s">
        <v>45</v>
      </c>
      <c r="Y197" s="26" t="s">
        <v>45</v>
      </c>
      <c r="Z197" s="26" t="s">
        <v>45</v>
      </c>
      <c r="AA197" s="26" t="s">
        <v>45</v>
      </c>
      <c r="AB197" s="26" t="s">
        <v>45</v>
      </c>
      <c r="AC197" s="26" t="s">
        <v>45</v>
      </c>
      <c r="AD197" s="26" t="s">
        <v>45</v>
      </c>
      <c r="AE197" s="26" t="s">
        <v>45</v>
      </c>
      <c r="AF197" s="17">
        <v>8.99</v>
      </c>
      <c r="AG197" s="17">
        <v>5.68</v>
      </c>
      <c r="AH197" s="17">
        <f t="shared" si="53"/>
        <v>2.0892961308540377E-6</v>
      </c>
      <c r="AI197" s="17">
        <v>1</v>
      </c>
      <c r="AJ197" s="17">
        <v>44.2</v>
      </c>
      <c r="AK197" s="17">
        <v>785.1</v>
      </c>
      <c r="AL197" s="17">
        <v>69.099999999999994</v>
      </c>
      <c r="AM197" s="17">
        <v>24.4</v>
      </c>
      <c r="AN197" s="17">
        <v>14.6</v>
      </c>
      <c r="AO197" s="17">
        <v>0.6</v>
      </c>
      <c r="AP197" s="17">
        <v>270.7</v>
      </c>
      <c r="AQ197" s="17">
        <v>1457.3125</v>
      </c>
      <c r="AR197" s="17">
        <v>812.2916666666664</v>
      </c>
      <c r="AS197" s="26">
        <v>841.9375</v>
      </c>
      <c r="AT197" s="26">
        <v>18.610462097611627</v>
      </c>
      <c r="AU197" s="26">
        <v>-1.6732810173748864</v>
      </c>
      <c r="AV197" s="17">
        <v>45</v>
      </c>
      <c r="AW197" s="17">
        <v>60</v>
      </c>
      <c r="AX197" s="17">
        <v>0.1</v>
      </c>
      <c r="AY197" s="14">
        <v>2</v>
      </c>
      <c r="AZ197" s="17" t="s">
        <v>149</v>
      </c>
      <c r="BA197" s="28"/>
      <c r="BB197" s="26"/>
      <c r="BC197" s="31"/>
      <c r="BD197" s="29"/>
    </row>
    <row r="198" spans="1:56" x14ac:dyDescent="0.25">
      <c r="A198" s="14">
        <v>2006</v>
      </c>
      <c r="B198" s="15">
        <v>2009</v>
      </c>
      <c r="C198" s="16" t="s">
        <v>151</v>
      </c>
      <c r="D198" s="17" t="s">
        <v>152</v>
      </c>
      <c r="E198" s="18">
        <v>1</v>
      </c>
      <c r="F198" s="19" t="s">
        <v>104</v>
      </c>
      <c r="G198" s="20" t="s">
        <v>105</v>
      </c>
      <c r="H198" s="20">
        <v>99201</v>
      </c>
      <c r="I198" s="45">
        <v>8</v>
      </c>
      <c r="J198" s="22">
        <v>99201007</v>
      </c>
      <c r="K198" s="17" t="s">
        <v>40</v>
      </c>
      <c r="L198" s="23">
        <v>88.888888888888886</v>
      </c>
      <c r="M198" s="24">
        <v>0.88888888888888884</v>
      </c>
      <c r="N198" s="24">
        <v>56.69291338582677</v>
      </c>
      <c r="O198" s="26">
        <v>51.85725374330211</v>
      </c>
      <c r="P198" s="26">
        <f t="shared" si="51"/>
        <v>0.51857253743302112</v>
      </c>
      <c r="Q198" s="36">
        <v>48.14274625669789</v>
      </c>
      <c r="R198" s="25">
        <v>0.48142746256697888</v>
      </c>
      <c r="S198" s="25">
        <v>27.293525436868091</v>
      </c>
      <c r="T198" s="25">
        <v>9.0978418122893636</v>
      </c>
      <c r="U198" s="25">
        <v>12.172912344843169</v>
      </c>
      <c r="V198" s="25">
        <v>4.0576374482810564</v>
      </c>
      <c r="W198" s="26">
        <v>18.458129554945259</v>
      </c>
      <c r="X198" s="26">
        <v>45.958796216113683</v>
      </c>
      <c r="Y198" s="26">
        <v>24.625413398652398</v>
      </c>
      <c r="Z198" s="26">
        <v>1.934252088642566</v>
      </c>
      <c r="AA198" s="26">
        <v>0.42894444444444452</v>
      </c>
      <c r="AB198" s="26">
        <f t="shared" ref="AB198:AE200" si="55">W198/100*$T198</f>
        <v>1.6792914284163505</v>
      </c>
      <c r="AC198" s="26">
        <f t="shared" si="55"/>
        <v>4.1812585785744529</v>
      </c>
      <c r="AD198" s="26">
        <f t="shared" si="55"/>
        <v>2.2403811566317051</v>
      </c>
      <c r="AE198" s="26">
        <f t="shared" si="55"/>
        <v>0.17597519527560371</v>
      </c>
      <c r="AF198" s="17">
        <v>6.89</v>
      </c>
      <c r="AG198" s="17">
        <v>5.59</v>
      </c>
      <c r="AH198" s="17">
        <f t="shared" si="53"/>
        <v>2.5703957827688596E-6</v>
      </c>
      <c r="AI198" s="17">
        <v>1</v>
      </c>
      <c r="AJ198" s="17">
        <v>44.2</v>
      </c>
      <c r="AK198" s="17">
        <v>785.1</v>
      </c>
      <c r="AL198" s="17">
        <v>69.099999999999994</v>
      </c>
      <c r="AM198" s="17">
        <v>24.4</v>
      </c>
      <c r="AN198" s="17">
        <v>14.6</v>
      </c>
      <c r="AO198" s="17">
        <v>0.6</v>
      </c>
      <c r="AP198" s="17">
        <v>270.7</v>
      </c>
      <c r="AQ198" s="17">
        <v>1457.3125</v>
      </c>
      <c r="AR198" s="17">
        <v>812.2916666666664</v>
      </c>
      <c r="AS198" s="26">
        <v>841.9375</v>
      </c>
      <c r="AT198" s="26">
        <v>18.610462097611627</v>
      </c>
      <c r="AU198" s="26">
        <v>-1.6732810173748864</v>
      </c>
      <c r="AV198" s="17">
        <v>45</v>
      </c>
      <c r="AW198" s="17">
        <v>60</v>
      </c>
      <c r="AX198" s="17">
        <v>0.1</v>
      </c>
      <c r="AY198" s="14">
        <v>2</v>
      </c>
      <c r="AZ198" s="17" t="s">
        <v>149</v>
      </c>
      <c r="BA198" s="28"/>
      <c r="BB198" s="26"/>
      <c r="BC198" s="31"/>
      <c r="BD198" s="29"/>
    </row>
    <row r="199" spans="1:56" x14ac:dyDescent="0.25">
      <c r="A199" s="14">
        <v>2006</v>
      </c>
      <c r="B199" s="15">
        <v>2009</v>
      </c>
      <c r="C199" s="16" t="s">
        <v>151</v>
      </c>
      <c r="D199" s="17" t="s">
        <v>152</v>
      </c>
      <c r="E199" s="18">
        <v>2</v>
      </c>
      <c r="F199" s="19" t="s">
        <v>104</v>
      </c>
      <c r="G199" s="20" t="s">
        <v>105</v>
      </c>
      <c r="H199" s="20">
        <v>99201</v>
      </c>
      <c r="I199" s="45">
        <v>8</v>
      </c>
      <c r="J199" s="22">
        <v>99201007</v>
      </c>
      <c r="K199" s="17" t="s">
        <v>40</v>
      </c>
      <c r="L199" s="23">
        <v>100</v>
      </c>
      <c r="M199" s="24">
        <v>1</v>
      </c>
      <c r="N199" s="24">
        <v>55.905511811023622</v>
      </c>
      <c r="O199" s="26">
        <v>53.248115125246031</v>
      </c>
      <c r="P199" s="26">
        <f t="shared" si="51"/>
        <v>0.53248115125246032</v>
      </c>
      <c r="Q199" s="36">
        <v>46.751884874753969</v>
      </c>
      <c r="R199" s="25">
        <v>0.46751884874753968</v>
      </c>
      <c r="S199" s="25">
        <v>26.136880520531747</v>
      </c>
      <c r="T199" s="25">
        <v>8.7122935068439151</v>
      </c>
      <c r="U199" s="25">
        <v>11.65704871215716</v>
      </c>
      <c r="V199" s="25">
        <v>3.8856829040523864</v>
      </c>
      <c r="W199" s="26">
        <v>18.767908058282885</v>
      </c>
      <c r="X199" s="26">
        <v>45.961099153737422</v>
      </c>
      <c r="Y199" s="26">
        <v>25.110105302158573</v>
      </c>
      <c r="Z199" s="26">
        <v>1.2588934711960462</v>
      </c>
      <c r="AA199" s="26">
        <v>0.46619891219891224</v>
      </c>
      <c r="AB199" s="26">
        <f t="shared" si="55"/>
        <v>1.6351152351322156</v>
      </c>
      <c r="AC199" s="26">
        <f t="shared" si="55"/>
        <v>4.0042658572451595</v>
      </c>
      <c r="AD199" s="26">
        <f t="shared" si="55"/>
        <v>2.1876660738016311</v>
      </c>
      <c r="AE199" s="26">
        <f t="shared" si="55"/>
        <v>0.10967849414909511</v>
      </c>
      <c r="AF199" s="17">
        <v>7.91</v>
      </c>
      <c r="AG199" s="17">
        <v>5.51</v>
      </c>
      <c r="AH199" s="17">
        <f t="shared" si="53"/>
        <v>3.0902954325135885E-6</v>
      </c>
      <c r="AI199" s="17">
        <v>1</v>
      </c>
      <c r="AJ199" s="17">
        <v>59.2</v>
      </c>
      <c r="AK199" s="17">
        <v>1135.0999999999999</v>
      </c>
      <c r="AL199" s="17">
        <v>102.1</v>
      </c>
      <c r="AM199" s="17">
        <v>21.6</v>
      </c>
      <c r="AN199" s="17">
        <v>17.8</v>
      </c>
      <c r="AO199" s="17">
        <v>0.7</v>
      </c>
      <c r="AP199" s="17">
        <v>199.5</v>
      </c>
      <c r="AQ199" s="17">
        <v>1457.3125</v>
      </c>
      <c r="AR199" s="17">
        <v>812.2916666666664</v>
      </c>
      <c r="AS199" s="26">
        <v>841.9375</v>
      </c>
      <c r="AT199" s="26">
        <v>18.610462097611627</v>
      </c>
      <c r="AU199" s="26">
        <v>-1.6732810173748864</v>
      </c>
      <c r="AV199" s="17">
        <v>45</v>
      </c>
      <c r="AW199" s="17">
        <v>60</v>
      </c>
      <c r="AX199" s="17">
        <v>0.1</v>
      </c>
      <c r="AY199" s="14">
        <v>2</v>
      </c>
      <c r="AZ199" s="17" t="s">
        <v>149</v>
      </c>
      <c r="BA199" s="28"/>
      <c r="BB199" s="26"/>
      <c r="BC199" s="31"/>
      <c r="BD199" s="29"/>
    </row>
    <row r="200" spans="1:56" x14ac:dyDescent="0.25">
      <c r="A200" s="14">
        <v>2006</v>
      </c>
      <c r="B200" s="15">
        <v>2009</v>
      </c>
      <c r="C200" s="16" t="s">
        <v>151</v>
      </c>
      <c r="D200" s="17" t="s">
        <v>152</v>
      </c>
      <c r="E200" s="18">
        <v>3</v>
      </c>
      <c r="F200" s="19" t="s">
        <v>104</v>
      </c>
      <c r="G200" s="20" t="s">
        <v>105</v>
      </c>
      <c r="H200" s="20">
        <v>99201</v>
      </c>
      <c r="I200" s="45">
        <v>8</v>
      </c>
      <c r="J200" s="22">
        <v>99201007</v>
      </c>
      <c r="K200" s="17" t="s">
        <v>40</v>
      </c>
      <c r="L200" s="23">
        <v>100</v>
      </c>
      <c r="M200" s="24">
        <v>1</v>
      </c>
      <c r="N200" s="24">
        <v>66.929133858267718</v>
      </c>
      <c r="O200" s="26">
        <v>50.117986557568663</v>
      </c>
      <c r="P200" s="26">
        <f t="shared" si="51"/>
        <v>0.50117986557568661</v>
      </c>
      <c r="Q200" s="36">
        <v>49.882013442431337</v>
      </c>
      <c r="R200" s="25">
        <v>0.49882013442431339</v>
      </c>
      <c r="S200" s="25">
        <v>33.385599548083967</v>
      </c>
      <c r="T200" s="25">
        <v>11.128533182694655</v>
      </c>
      <c r="U200" s="25">
        <v>14.889977398445449</v>
      </c>
      <c r="V200" s="25">
        <v>4.9633257994818161</v>
      </c>
      <c r="W200" s="26">
        <v>18.285365635882016</v>
      </c>
      <c r="X200" s="26">
        <v>46.402083395339147</v>
      </c>
      <c r="Y200" s="26">
        <v>24.645501354206971</v>
      </c>
      <c r="Z200" s="26">
        <v>1.7692306318640476</v>
      </c>
      <c r="AA200" s="26">
        <v>0.4614843137254902</v>
      </c>
      <c r="AB200" s="26">
        <f t="shared" si="55"/>
        <v>2.0348929823661757</v>
      </c>
      <c r="AC200" s="26">
        <f t="shared" si="55"/>
        <v>5.1638712481119642</v>
      </c>
      <c r="AD200" s="26">
        <f t="shared" si="55"/>
        <v>2.7426827962443832</v>
      </c>
      <c r="AE200" s="26">
        <f t="shared" si="55"/>
        <v>0.19688941794538886</v>
      </c>
      <c r="AF200" s="17">
        <v>9.07</v>
      </c>
      <c r="AG200" s="17">
        <v>5.86</v>
      </c>
      <c r="AH200" s="17">
        <f t="shared" si="53"/>
        <v>1.3803842646028812E-6</v>
      </c>
      <c r="AI200" s="17">
        <v>1</v>
      </c>
      <c r="AJ200" s="17">
        <v>104.1</v>
      </c>
      <c r="AK200" s="17">
        <v>1520.9</v>
      </c>
      <c r="AL200" s="17">
        <v>167.9</v>
      </c>
      <c r="AM200" s="17">
        <v>12.1</v>
      </c>
      <c r="AN200" s="17">
        <v>26.1</v>
      </c>
      <c r="AO200" s="17">
        <v>1.2</v>
      </c>
      <c r="AP200" s="17">
        <v>114.4</v>
      </c>
      <c r="AQ200" s="17">
        <v>1457.3125</v>
      </c>
      <c r="AR200" s="17">
        <v>812.2916666666664</v>
      </c>
      <c r="AS200" s="26">
        <v>841.9375</v>
      </c>
      <c r="AT200" s="26">
        <v>18.610462097611627</v>
      </c>
      <c r="AU200" s="26">
        <v>-1.6732810173748864</v>
      </c>
      <c r="AV200" s="17">
        <v>45</v>
      </c>
      <c r="AW200" s="17">
        <v>60</v>
      </c>
      <c r="AX200" s="17">
        <v>0.1</v>
      </c>
      <c r="AY200" s="14">
        <v>2</v>
      </c>
      <c r="AZ200" s="17" t="s">
        <v>149</v>
      </c>
      <c r="BA200" s="28"/>
      <c r="BB200" s="26"/>
      <c r="BC200" s="31"/>
      <c r="BD200" s="29"/>
    </row>
    <row r="201" spans="1:56" x14ac:dyDescent="0.25">
      <c r="A201" s="14">
        <v>2006</v>
      </c>
      <c r="B201" s="15">
        <v>2009</v>
      </c>
      <c r="C201" s="16" t="s">
        <v>151</v>
      </c>
      <c r="D201" s="17" t="s">
        <v>152</v>
      </c>
      <c r="E201" s="18">
        <v>4</v>
      </c>
      <c r="F201" s="19" t="s">
        <v>104</v>
      </c>
      <c r="G201" s="20" t="s">
        <v>105</v>
      </c>
      <c r="H201" s="20">
        <v>99201</v>
      </c>
      <c r="I201" s="45">
        <v>8</v>
      </c>
      <c r="J201" s="22">
        <v>99201007</v>
      </c>
      <c r="K201" s="17" t="s">
        <v>40</v>
      </c>
      <c r="L201" s="23">
        <v>100</v>
      </c>
      <c r="M201" s="24">
        <v>1</v>
      </c>
      <c r="N201" s="24">
        <v>54.330708661417319</v>
      </c>
      <c r="O201" s="26">
        <v>52.645470563477737</v>
      </c>
      <c r="P201" s="26">
        <f t="shared" si="51"/>
        <v>0.52645470563477736</v>
      </c>
      <c r="Q201" s="36">
        <v>47.354529436522263</v>
      </c>
      <c r="R201" s="25">
        <v>0.47354529436522264</v>
      </c>
      <c r="S201" s="25">
        <v>25.728051426142013</v>
      </c>
      <c r="T201" s="25">
        <v>8.5760171420473377</v>
      </c>
      <c r="U201" s="25">
        <v>11.474710936059338</v>
      </c>
      <c r="V201" s="25">
        <v>3.8249036453531127</v>
      </c>
      <c r="W201" s="26" t="s">
        <v>45</v>
      </c>
      <c r="X201" s="26" t="s">
        <v>45</v>
      </c>
      <c r="Y201" s="26" t="s">
        <v>45</v>
      </c>
      <c r="Z201" s="26" t="s">
        <v>45</v>
      </c>
      <c r="AA201" s="26" t="s">
        <v>45</v>
      </c>
      <c r="AB201" s="26" t="s">
        <v>45</v>
      </c>
      <c r="AC201" s="26" t="s">
        <v>45</v>
      </c>
      <c r="AD201" s="26" t="s">
        <v>45</v>
      </c>
      <c r="AE201" s="26" t="s">
        <v>45</v>
      </c>
      <c r="AF201" s="17">
        <v>8.99</v>
      </c>
      <c r="AG201" s="17">
        <v>5.68</v>
      </c>
      <c r="AH201" s="17">
        <f t="shared" si="53"/>
        <v>2.0892961308540377E-6</v>
      </c>
      <c r="AI201" s="17">
        <v>1</v>
      </c>
      <c r="AJ201" s="17">
        <v>44.2</v>
      </c>
      <c r="AK201" s="17">
        <v>785.1</v>
      </c>
      <c r="AL201" s="17">
        <v>69.099999999999994</v>
      </c>
      <c r="AM201" s="17">
        <v>24.4</v>
      </c>
      <c r="AN201" s="17">
        <v>14.6</v>
      </c>
      <c r="AO201" s="17">
        <v>0.6</v>
      </c>
      <c r="AP201" s="17">
        <v>270.7</v>
      </c>
      <c r="AQ201" s="17">
        <v>1457.3125</v>
      </c>
      <c r="AR201" s="17">
        <v>812.2916666666664</v>
      </c>
      <c r="AS201" s="26">
        <v>841.9375</v>
      </c>
      <c r="AT201" s="26">
        <v>18.610462097611627</v>
      </c>
      <c r="AU201" s="26">
        <v>-1.6732810173748864</v>
      </c>
      <c r="AV201" s="17">
        <v>45</v>
      </c>
      <c r="AW201" s="17">
        <v>60</v>
      </c>
      <c r="AX201" s="17">
        <v>0.1</v>
      </c>
      <c r="AY201" s="14">
        <v>2</v>
      </c>
      <c r="AZ201" s="17" t="s">
        <v>149</v>
      </c>
      <c r="BA201" s="28"/>
      <c r="BB201" s="26"/>
      <c r="BC201" s="31"/>
      <c r="BD201" s="29"/>
    </row>
    <row r="202" spans="1:56" x14ac:dyDescent="0.25">
      <c r="A202" s="14">
        <v>2006</v>
      </c>
      <c r="B202" s="15">
        <v>2009</v>
      </c>
      <c r="C202" s="16" t="s">
        <v>151</v>
      </c>
      <c r="D202" s="17" t="s">
        <v>152</v>
      </c>
      <c r="E202" s="18">
        <v>1</v>
      </c>
      <c r="F202" s="19" t="s">
        <v>108</v>
      </c>
      <c r="G202" s="20" t="s">
        <v>109</v>
      </c>
      <c r="H202" s="20">
        <v>99202</v>
      </c>
      <c r="I202" s="45">
        <v>8</v>
      </c>
      <c r="J202" s="22">
        <v>99202004</v>
      </c>
      <c r="K202" s="17" t="s">
        <v>40</v>
      </c>
      <c r="L202" s="23">
        <v>100</v>
      </c>
      <c r="M202" s="24">
        <v>1</v>
      </c>
      <c r="N202" s="24">
        <v>57.480314960629919</v>
      </c>
      <c r="O202" s="26">
        <v>54.200954601810267</v>
      </c>
      <c r="P202" s="26">
        <f t="shared" si="51"/>
        <v>0.54200954601810269</v>
      </c>
      <c r="Q202" s="36">
        <v>45.799045398189733</v>
      </c>
      <c r="R202" s="25">
        <v>0.45799045398189731</v>
      </c>
      <c r="S202" s="25">
        <v>26.325435543841341</v>
      </c>
      <c r="T202" s="25">
        <v>8.7751451812804468</v>
      </c>
      <c r="U202" s="25">
        <v>11.741144252553237</v>
      </c>
      <c r="V202" s="25">
        <v>3.9137147508510792</v>
      </c>
      <c r="W202" s="26">
        <v>19.155853833427855</v>
      </c>
      <c r="X202" s="26">
        <v>45.567367942523191</v>
      </c>
      <c r="Y202" s="26">
        <v>23.79320907518759</v>
      </c>
      <c r="Z202" s="26">
        <v>2.1512984304480938</v>
      </c>
      <c r="AA202" s="26">
        <v>0.40239814814814806</v>
      </c>
      <c r="AB202" s="26">
        <f t="shared" ref="AB202:AE203" si="56">W202/100*$T202</f>
        <v>1.6809539845971702</v>
      </c>
      <c r="AC202" s="26">
        <f t="shared" si="56"/>
        <v>3.9986026922446549</v>
      </c>
      <c r="AD202" s="26">
        <f t="shared" si="56"/>
        <v>2.0878886396333058</v>
      </c>
      <c r="AE202" s="26">
        <f t="shared" si="56"/>
        <v>0.18877956055442779</v>
      </c>
      <c r="AF202" s="17">
        <v>6.89</v>
      </c>
      <c r="AG202" s="17">
        <v>5.59</v>
      </c>
      <c r="AH202" s="17">
        <f t="shared" si="53"/>
        <v>2.5703957827688596E-6</v>
      </c>
      <c r="AI202" s="17">
        <v>1</v>
      </c>
      <c r="AJ202" s="17">
        <v>44.2</v>
      </c>
      <c r="AK202" s="17">
        <v>785.1</v>
      </c>
      <c r="AL202" s="17">
        <v>69.099999999999994</v>
      </c>
      <c r="AM202" s="17">
        <v>24.4</v>
      </c>
      <c r="AN202" s="17">
        <v>14.6</v>
      </c>
      <c r="AO202" s="17">
        <v>0.6</v>
      </c>
      <c r="AP202" s="17">
        <v>270.7</v>
      </c>
      <c r="AQ202" s="17">
        <v>1457.3125</v>
      </c>
      <c r="AR202" s="17">
        <v>812.2916666666664</v>
      </c>
      <c r="AS202" s="26">
        <v>841.9375</v>
      </c>
      <c r="AT202" s="26">
        <v>18.610462097611627</v>
      </c>
      <c r="AU202" s="26">
        <v>-1.6732810173748864</v>
      </c>
      <c r="AV202" s="17">
        <v>45</v>
      </c>
      <c r="AW202" s="17">
        <v>60</v>
      </c>
      <c r="AX202" s="17">
        <v>0.1</v>
      </c>
      <c r="AY202" s="14">
        <v>2</v>
      </c>
      <c r="AZ202" s="17" t="s">
        <v>149</v>
      </c>
      <c r="BA202" s="28"/>
      <c r="BB202" s="26"/>
      <c r="BC202" s="31"/>
      <c r="BD202" s="29"/>
    </row>
    <row r="203" spans="1:56" x14ac:dyDescent="0.25">
      <c r="A203" s="14">
        <v>2006</v>
      </c>
      <c r="B203" s="15">
        <v>2009</v>
      </c>
      <c r="C203" s="16" t="s">
        <v>151</v>
      </c>
      <c r="D203" s="17" t="s">
        <v>152</v>
      </c>
      <c r="E203" s="18">
        <v>2</v>
      </c>
      <c r="F203" s="19" t="s">
        <v>108</v>
      </c>
      <c r="G203" s="20" t="s">
        <v>109</v>
      </c>
      <c r="H203" s="20">
        <v>99202</v>
      </c>
      <c r="I203" s="45">
        <v>8</v>
      </c>
      <c r="J203" s="22">
        <v>99202004</v>
      </c>
      <c r="K203" s="17" t="s">
        <v>40</v>
      </c>
      <c r="L203" s="23">
        <v>83.333333333333343</v>
      </c>
      <c r="M203" s="24">
        <v>0.83333333333333348</v>
      </c>
      <c r="N203" s="24">
        <v>40.15748031496063</v>
      </c>
      <c r="O203" s="47">
        <v>58.939169318582408</v>
      </c>
      <c r="P203" s="26">
        <f t="shared" si="51"/>
        <v>0.58939169318582407</v>
      </c>
      <c r="Q203" s="36">
        <v>41.060830681417592</v>
      </c>
      <c r="R203" s="25">
        <v>0.41060830681417593</v>
      </c>
      <c r="S203" s="25">
        <v>16.488994998049584</v>
      </c>
      <c r="T203" s="25">
        <v>5.4963316660165278</v>
      </c>
      <c r="U203" s="25">
        <v>7.3540917691301146</v>
      </c>
      <c r="V203" s="25">
        <v>2.4513639230433713</v>
      </c>
      <c r="W203" s="26">
        <v>19.414968767472487</v>
      </c>
      <c r="X203" s="26">
        <v>44.449958817552741</v>
      </c>
      <c r="Y203" s="26">
        <v>25.221813320267188</v>
      </c>
      <c r="Z203" s="26">
        <v>1.359826372397535</v>
      </c>
      <c r="AA203" s="26">
        <v>0.37934420289855075</v>
      </c>
      <c r="AB203" s="26">
        <f t="shared" si="56"/>
        <v>1.0671110763138092</v>
      </c>
      <c r="AC203" s="26">
        <f t="shared" si="56"/>
        <v>2.443117162020457</v>
      </c>
      <c r="AD203" s="26">
        <f t="shared" si="56"/>
        <v>1.3862745122654201</v>
      </c>
      <c r="AE203" s="26">
        <f t="shared" si="56"/>
        <v>7.4740567508929545E-2</v>
      </c>
      <c r="AF203" s="17">
        <v>7.91</v>
      </c>
      <c r="AG203" s="17">
        <v>5.51</v>
      </c>
      <c r="AH203" s="17">
        <f t="shared" si="53"/>
        <v>3.0902954325135885E-6</v>
      </c>
      <c r="AI203" s="17">
        <v>1</v>
      </c>
      <c r="AJ203" s="17">
        <v>59.2</v>
      </c>
      <c r="AK203" s="17">
        <v>1135.0999999999999</v>
      </c>
      <c r="AL203" s="17">
        <v>102.1</v>
      </c>
      <c r="AM203" s="17">
        <v>21.6</v>
      </c>
      <c r="AN203" s="17">
        <v>17.8</v>
      </c>
      <c r="AO203" s="17">
        <v>0.7</v>
      </c>
      <c r="AP203" s="17">
        <v>199.5</v>
      </c>
      <c r="AQ203" s="17">
        <v>1457.3125</v>
      </c>
      <c r="AR203" s="17">
        <v>812.2916666666664</v>
      </c>
      <c r="AS203" s="26">
        <v>841.9375</v>
      </c>
      <c r="AT203" s="26">
        <v>18.610462097611627</v>
      </c>
      <c r="AU203" s="26">
        <v>-1.6732810173748864</v>
      </c>
      <c r="AV203" s="17">
        <v>45</v>
      </c>
      <c r="AW203" s="17">
        <v>60</v>
      </c>
      <c r="AX203" s="17">
        <v>0.1</v>
      </c>
      <c r="AY203" s="14">
        <v>2</v>
      </c>
      <c r="AZ203" s="17" t="s">
        <v>149</v>
      </c>
      <c r="BA203" s="28"/>
      <c r="BB203" s="26"/>
      <c r="BC203" s="48" t="s">
        <v>154</v>
      </c>
      <c r="BD203" s="29"/>
    </row>
    <row r="204" spans="1:56" x14ac:dyDescent="0.25">
      <c r="A204" s="14">
        <v>2006</v>
      </c>
      <c r="B204" s="15">
        <v>2009</v>
      </c>
      <c r="C204" s="16" t="s">
        <v>151</v>
      </c>
      <c r="D204" s="17" t="s">
        <v>152</v>
      </c>
      <c r="E204" s="18">
        <v>3</v>
      </c>
      <c r="F204" s="19" t="s">
        <v>108</v>
      </c>
      <c r="G204" s="20" t="s">
        <v>109</v>
      </c>
      <c r="H204" s="20">
        <v>99202</v>
      </c>
      <c r="I204" s="45">
        <v>8</v>
      </c>
      <c r="J204" s="22">
        <v>99202004</v>
      </c>
      <c r="K204" s="17" t="s">
        <v>40</v>
      </c>
      <c r="L204" s="23">
        <v>100</v>
      </c>
      <c r="M204" s="24">
        <v>1</v>
      </c>
      <c r="N204" s="24">
        <v>85.826771653543304</v>
      </c>
      <c r="O204" s="26">
        <v>55.754407631377219</v>
      </c>
      <c r="P204" s="26">
        <f t="shared" si="51"/>
        <v>0.55754407631377223</v>
      </c>
      <c r="Q204" s="36">
        <v>44.245592368622781</v>
      </c>
      <c r="R204" s="25">
        <v>0.44245592368622783</v>
      </c>
      <c r="S204" s="25">
        <v>37.974563528975459</v>
      </c>
      <c r="T204" s="25">
        <v>12.65818784299182</v>
      </c>
      <c r="U204" s="25">
        <v>16.936655333923056</v>
      </c>
      <c r="V204" s="25">
        <v>5.6455517779743518</v>
      </c>
      <c r="W204" s="26" t="s">
        <v>45</v>
      </c>
      <c r="X204" s="26" t="s">
        <v>45</v>
      </c>
      <c r="Y204" s="26" t="s">
        <v>45</v>
      </c>
      <c r="Z204" s="26" t="s">
        <v>45</v>
      </c>
      <c r="AA204" s="26">
        <v>0.39358695652173914</v>
      </c>
      <c r="AB204" s="26" t="s">
        <v>45</v>
      </c>
      <c r="AC204" s="26" t="s">
        <v>45</v>
      </c>
      <c r="AD204" s="26" t="s">
        <v>45</v>
      </c>
      <c r="AE204" s="26" t="s">
        <v>45</v>
      </c>
      <c r="AF204" s="17">
        <v>9.07</v>
      </c>
      <c r="AG204" s="17">
        <v>5.86</v>
      </c>
      <c r="AH204" s="17">
        <f t="shared" si="53"/>
        <v>1.3803842646028812E-6</v>
      </c>
      <c r="AI204" s="17">
        <v>1</v>
      </c>
      <c r="AJ204" s="17">
        <v>104.1</v>
      </c>
      <c r="AK204" s="17">
        <v>1520.9</v>
      </c>
      <c r="AL204" s="17">
        <v>167.9</v>
      </c>
      <c r="AM204" s="17">
        <v>12.1</v>
      </c>
      <c r="AN204" s="17">
        <v>26.1</v>
      </c>
      <c r="AO204" s="17">
        <v>1.2</v>
      </c>
      <c r="AP204" s="17">
        <v>114.4</v>
      </c>
      <c r="AQ204" s="17">
        <v>1457.3125</v>
      </c>
      <c r="AR204" s="17">
        <v>812.2916666666664</v>
      </c>
      <c r="AS204" s="26">
        <v>841.9375</v>
      </c>
      <c r="AT204" s="26">
        <v>18.610462097611627</v>
      </c>
      <c r="AU204" s="26">
        <v>-1.6732810173748864</v>
      </c>
      <c r="AV204" s="17">
        <v>45</v>
      </c>
      <c r="AW204" s="17">
        <v>60</v>
      </c>
      <c r="AX204" s="17">
        <v>0.1</v>
      </c>
      <c r="AY204" s="14">
        <v>2</v>
      </c>
      <c r="AZ204" s="17" t="s">
        <v>149</v>
      </c>
      <c r="BA204" s="28"/>
      <c r="BB204" s="26"/>
      <c r="BC204" s="31"/>
      <c r="BD204" s="29"/>
    </row>
    <row r="205" spans="1:56" x14ac:dyDescent="0.25">
      <c r="A205" s="14">
        <v>2006</v>
      </c>
      <c r="B205" s="15">
        <v>2009</v>
      </c>
      <c r="C205" s="16" t="s">
        <v>151</v>
      </c>
      <c r="D205" s="17" t="s">
        <v>152</v>
      </c>
      <c r="E205" s="18">
        <v>4</v>
      </c>
      <c r="F205" s="19" t="s">
        <v>108</v>
      </c>
      <c r="G205" s="20" t="s">
        <v>109</v>
      </c>
      <c r="H205" s="20">
        <v>99202</v>
      </c>
      <c r="I205" s="45">
        <v>8</v>
      </c>
      <c r="J205" s="22">
        <v>99202004</v>
      </c>
      <c r="K205" s="17" t="s">
        <v>40</v>
      </c>
      <c r="L205" s="23">
        <v>83.333333333333343</v>
      </c>
      <c r="M205" s="24">
        <v>0.83333333333333348</v>
      </c>
      <c r="N205" s="24">
        <v>57.480314960629919</v>
      </c>
      <c r="O205" s="37">
        <f>AVERAGE(O202:O204)</f>
        <v>56.298177183923293</v>
      </c>
      <c r="P205" s="37">
        <f t="shared" si="51"/>
        <v>0.56298177183923293</v>
      </c>
      <c r="Q205" s="38">
        <f>100-O205</f>
        <v>43.701822816076707</v>
      </c>
      <c r="R205" s="38">
        <f>Q205/100</f>
        <v>0.43701822816076707</v>
      </c>
      <c r="S205" s="38">
        <f>N205*R205</f>
        <v>25.119945398217318</v>
      </c>
      <c r="T205" s="38">
        <f>S205/3</f>
        <v>8.3733151327391067</v>
      </c>
      <c r="U205" s="38">
        <f>S205/2.24</f>
        <v>11.214261338489873</v>
      </c>
      <c r="V205" s="38">
        <f>U205/3</f>
        <v>3.7380871128299575</v>
      </c>
      <c r="W205" s="26" t="s">
        <v>45</v>
      </c>
      <c r="X205" s="26" t="s">
        <v>45</v>
      </c>
      <c r="Y205" s="26" t="s">
        <v>45</v>
      </c>
      <c r="Z205" s="26" t="s">
        <v>45</v>
      </c>
      <c r="AA205" s="26" t="s">
        <v>45</v>
      </c>
      <c r="AB205" s="26" t="s">
        <v>45</v>
      </c>
      <c r="AC205" s="26" t="s">
        <v>45</v>
      </c>
      <c r="AD205" s="26" t="s">
        <v>45</v>
      </c>
      <c r="AE205" s="26" t="s">
        <v>45</v>
      </c>
      <c r="AF205" s="17">
        <v>8.99</v>
      </c>
      <c r="AG205" s="17">
        <v>5.68</v>
      </c>
      <c r="AH205" s="17">
        <f t="shared" si="53"/>
        <v>2.0892961308540377E-6</v>
      </c>
      <c r="AI205" s="17">
        <v>1</v>
      </c>
      <c r="AJ205" s="17">
        <v>44.2</v>
      </c>
      <c r="AK205" s="17">
        <v>785.1</v>
      </c>
      <c r="AL205" s="17">
        <v>69.099999999999994</v>
      </c>
      <c r="AM205" s="17">
        <v>24.4</v>
      </c>
      <c r="AN205" s="17">
        <v>14.6</v>
      </c>
      <c r="AO205" s="17">
        <v>0.6</v>
      </c>
      <c r="AP205" s="17">
        <v>270.7</v>
      </c>
      <c r="AQ205" s="17">
        <v>1457.3125</v>
      </c>
      <c r="AR205" s="17">
        <v>812.2916666666664</v>
      </c>
      <c r="AS205" s="26">
        <v>841.9375</v>
      </c>
      <c r="AT205" s="26">
        <v>18.610462097611627</v>
      </c>
      <c r="AU205" s="26">
        <v>-1.6732810173748864</v>
      </c>
      <c r="AV205" s="17">
        <v>45</v>
      </c>
      <c r="AW205" s="17">
        <v>60</v>
      </c>
      <c r="AX205" s="17">
        <v>0.1</v>
      </c>
      <c r="AY205" s="14">
        <v>2</v>
      </c>
      <c r="AZ205" s="17" t="s">
        <v>149</v>
      </c>
      <c r="BA205" s="28"/>
      <c r="BB205" s="26"/>
      <c r="BC205" s="34" t="s">
        <v>159</v>
      </c>
      <c r="BD205" s="29"/>
    </row>
    <row r="206" spans="1:56" x14ac:dyDescent="0.25">
      <c r="A206" s="14">
        <v>2006</v>
      </c>
      <c r="B206" s="15">
        <v>2009</v>
      </c>
      <c r="C206" s="16" t="s">
        <v>151</v>
      </c>
      <c r="D206" s="17" t="s">
        <v>152</v>
      </c>
      <c r="E206" s="18">
        <v>1</v>
      </c>
      <c r="F206" s="19" t="s">
        <v>110</v>
      </c>
      <c r="G206" s="20" t="s">
        <v>111</v>
      </c>
      <c r="H206" s="20">
        <v>99202</v>
      </c>
      <c r="I206" s="45">
        <v>8</v>
      </c>
      <c r="J206" s="22">
        <v>99202011</v>
      </c>
      <c r="K206" s="17" t="s">
        <v>40</v>
      </c>
      <c r="L206" s="23">
        <v>100</v>
      </c>
      <c r="M206" s="24">
        <v>1</v>
      </c>
      <c r="N206" s="24">
        <v>51.181102362204726</v>
      </c>
      <c r="O206" s="26">
        <v>51.462085777087907</v>
      </c>
      <c r="P206" s="26">
        <f t="shared" si="51"/>
        <v>0.51462085777087907</v>
      </c>
      <c r="Q206" s="36">
        <v>48.537914222912093</v>
      </c>
      <c r="R206" s="25">
        <v>0.48537914222912093</v>
      </c>
      <c r="S206" s="25">
        <v>24.842239562907764</v>
      </c>
      <c r="T206" s="25">
        <v>8.2807465209692541</v>
      </c>
      <c r="U206" s="25">
        <v>11.079638845056863</v>
      </c>
      <c r="V206" s="25">
        <v>3.6932129483522873</v>
      </c>
      <c r="W206" s="26">
        <v>18.542591599545233</v>
      </c>
      <c r="X206" s="26">
        <v>46.650588372998271</v>
      </c>
      <c r="Y206" s="26">
        <v>23.969066524393739</v>
      </c>
      <c r="Z206" s="26">
        <v>1.3232780483201765</v>
      </c>
      <c r="AA206" s="26">
        <v>0.43220833333333336</v>
      </c>
      <c r="AB206" s="26">
        <f t="shared" ref="AB206:AE208" si="57">W206/100*$T206</f>
        <v>1.5354650087768791</v>
      </c>
      <c r="AC206" s="26">
        <f t="shared" si="57"/>
        <v>3.8630169737087416</v>
      </c>
      <c r="AD206" s="26">
        <f t="shared" si="57"/>
        <v>1.9848176423275408</v>
      </c>
      <c r="AE206" s="26">
        <f t="shared" si="57"/>
        <v>0.10957730094902286</v>
      </c>
      <c r="AF206" s="17">
        <v>6.89</v>
      </c>
      <c r="AG206" s="17">
        <v>5.59</v>
      </c>
      <c r="AH206" s="17">
        <f t="shared" si="53"/>
        <v>2.5703957827688596E-6</v>
      </c>
      <c r="AI206" s="17">
        <v>1</v>
      </c>
      <c r="AJ206" s="17">
        <v>44.2</v>
      </c>
      <c r="AK206" s="17">
        <v>785.1</v>
      </c>
      <c r="AL206" s="17">
        <v>69.099999999999994</v>
      </c>
      <c r="AM206" s="17">
        <v>24.4</v>
      </c>
      <c r="AN206" s="17">
        <v>14.6</v>
      </c>
      <c r="AO206" s="17">
        <v>0.6</v>
      </c>
      <c r="AP206" s="17">
        <v>270.7</v>
      </c>
      <c r="AQ206" s="17">
        <v>1457.3125</v>
      </c>
      <c r="AR206" s="17">
        <v>812.2916666666664</v>
      </c>
      <c r="AS206" s="26">
        <v>841.9375</v>
      </c>
      <c r="AT206" s="26">
        <v>18.610462097611627</v>
      </c>
      <c r="AU206" s="26">
        <v>-1.6732810173748864</v>
      </c>
      <c r="AV206" s="17">
        <v>45</v>
      </c>
      <c r="AW206" s="17">
        <v>60</v>
      </c>
      <c r="AX206" s="17">
        <v>0.1</v>
      </c>
      <c r="AY206" s="14">
        <v>2</v>
      </c>
      <c r="AZ206" s="17" t="s">
        <v>149</v>
      </c>
      <c r="BA206" s="28"/>
      <c r="BB206" s="26"/>
      <c r="BC206" s="31"/>
      <c r="BD206" s="29"/>
    </row>
    <row r="207" spans="1:56" x14ac:dyDescent="0.25">
      <c r="A207" s="14">
        <v>2006</v>
      </c>
      <c r="B207" s="15">
        <v>2009</v>
      </c>
      <c r="C207" s="16" t="s">
        <v>151</v>
      </c>
      <c r="D207" s="17" t="s">
        <v>152</v>
      </c>
      <c r="E207" s="18">
        <v>2</v>
      </c>
      <c r="F207" s="19" t="s">
        <v>110</v>
      </c>
      <c r="G207" s="20" t="s">
        <v>111</v>
      </c>
      <c r="H207" s="20">
        <v>99202</v>
      </c>
      <c r="I207" s="45">
        <v>8</v>
      </c>
      <c r="J207" s="22">
        <v>99202011</v>
      </c>
      <c r="K207" s="17" t="s">
        <v>40</v>
      </c>
      <c r="L207" s="23">
        <v>100</v>
      </c>
      <c r="M207" s="24">
        <v>1</v>
      </c>
      <c r="N207" s="24">
        <v>48.031496062992126</v>
      </c>
      <c r="O207" s="26">
        <v>53.987649562486162</v>
      </c>
      <c r="P207" s="26">
        <f t="shared" si="51"/>
        <v>0.53987649562486162</v>
      </c>
      <c r="Q207" s="36">
        <v>46.012350437513838</v>
      </c>
      <c r="R207" s="25">
        <v>0.46012350437513838</v>
      </c>
      <c r="S207" s="25">
        <v>22.1004202888846</v>
      </c>
      <c r="T207" s="25">
        <v>7.3668067629615335</v>
      </c>
      <c r="U207" s="25">
        <v>9.8567874488425318</v>
      </c>
      <c r="V207" s="25">
        <v>3.2855958162808441</v>
      </c>
      <c r="W207" s="26">
        <v>17.9426291896348</v>
      </c>
      <c r="X207" s="26">
        <v>46.987169172748821</v>
      </c>
      <c r="Y207" s="26">
        <v>23.843462822782001</v>
      </c>
      <c r="Z207" s="26">
        <v>1.8194038917343534</v>
      </c>
      <c r="AA207" s="26">
        <v>0.43135632183908051</v>
      </c>
      <c r="AB207" s="26">
        <f t="shared" si="57"/>
        <v>1.3217988205951268</v>
      </c>
      <c r="AC207" s="26">
        <f t="shared" si="57"/>
        <v>3.4614539563422371</v>
      </c>
      <c r="AD207" s="26">
        <f t="shared" si="57"/>
        <v>1.7565018317529235</v>
      </c>
      <c r="AE207" s="26">
        <f t="shared" si="57"/>
        <v>0.13403196894187169</v>
      </c>
      <c r="AF207" s="17">
        <v>7.91</v>
      </c>
      <c r="AG207" s="17">
        <v>5.51</v>
      </c>
      <c r="AH207" s="17">
        <f t="shared" si="53"/>
        <v>3.0902954325135885E-6</v>
      </c>
      <c r="AI207" s="17">
        <v>1</v>
      </c>
      <c r="AJ207" s="17">
        <v>59.2</v>
      </c>
      <c r="AK207" s="17">
        <v>1135.0999999999999</v>
      </c>
      <c r="AL207" s="17">
        <v>102.1</v>
      </c>
      <c r="AM207" s="17">
        <v>21.6</v>
      </c>
      <c r="AN207" s="17">
        <v>17.8</v>
      </c>
      <c r="AO207" s="17">
        <v>0.7</v>
      </c>
      <c r="AP207" s="17">
        <v>199.5</v>
      </c>
      <c r="AQ207" s="17">
        <v>1457.3125</v>
      </c>
      <c r="AR207" s="17">
        <v>812.2916666666664</v>
      </c>
      <c r="AS207" s="26">
        <v>841.9375</v>
      </c>
      <c r="AT207" s="26">
        <v>18.610462097611627</v>
      </c>
      <c r="AU207" s="26">
        <v>-1.6732810173748864</v>
      </c>
      <c r="AV207" s="17">
        <v>45</v>
      </c>
      <c r="AW207" s="17">
        <v>60</v>
      </c>
      <c r="AX207" s="17">
        <v>0.1</v>
      </c>
      <c r="AY207" s="14">
        <v>2</v>
      </c>
      <c r="AZ207" s="17" t="s">
        <v>149</v>
      </c>
      <c r="BA207" s="28"/>
      <c r="BB207" s="26"/>
      <c r="BC207" s="31"/>
      <c r="BD207" s="29"/>
    </row>
    <row r="208" spans="1:56" x14ac:dyDescent="0.25">
      <c r="A208" s="14">
        <v>2006</v>
      </c>
      <c r="B208" s="15">
        <v>2009</v>
      </c>
      <c r="C208" s="16" t="s">
        <v>151</v>
      </c>
      <c r="D208" s="17" t="s">
        <v>152</v>
      </c>
      <c r="E208" s="18">
        <v>3</v>
      </c>
      <c r="F208" s="19" t="s">
        <v>110</v>
      </c>
      <c r="G208" s="20" t="s">
        <v>111</v>
      </c>
      <c r="H208" s="20">
        <v>99202</v>
      </c>
      <c r="I208" s="45">
        <v>8</v>
      </c>
      <c r="J208" s="22">
        <v>99202011</v>
      </c>
      <c r="K208" s="17" t="s">
        <v>40</v>
      </c>
      <c r="L208" s="23">
        <v>100</v>
      </c>
      <c r="M208" s="24">
        <v>1</v>
      </c>
      <c r="N208" s="24">
        <v>48.818897637795274</v>
      </c>
      <c r="O208" s="26">
        <v>53.27149661569316</v>
      </c>
      <c r="P208" s="26">
        <f t="shared" si="51"/>
        <v>0.53271496615693159</v>
      </c>
      <c r="Q208" s="36">
        <v>46.72850338430684</v>
      </c>
      <c r="R208" s="25">
        <v>0.46728503384306841</v>
      </c>
      <c r="S208" s="25">
        <v>22.812340234858457</v>
      </c>
      <c r="T208" s="25">
        <v>7.604113411619486</v>
      </c>
      <c r="U208" s="25">
        <v>10.174303744746872</v>
      </c>
      <c r="V208" s="25">
        <v>3.3914345815822906</v>
      </c>
      <c r="W208" s="26">
        <v>18.303669022808421</v>
      </c>
      <c r="X208" s="26">
        <v>46.284059304330924</v>
      </c>
      <c r="Y208" s="26">
        <v>24.558552096237463</v>
      </c>
      <c r="Z208" s="26">
        <v>1.2990645267069851</v>
      </c>
      <c r="AA208" s="26">
        <v>0.43597333333333332</v>
      </c>
      <c r="AB208" s="26">
        <f t="shared" si="57"/>
        <v>1.3918317509818166</v>
      </c>
      <c r="AC208" s="26">
        <f t="shared" si="57"/>
        <v>3.5194923610025444</v>
      </c>
      <c r="AD208" s="26">
        <f t="shared" si="57"/>
        <v>1.8674601536495512</v>
      </c>
      <c r="AE208" s="26">
        <f t="shared" si="57"/>
        <v>9.8782339900917046E-2</v>
      </c>
      <c r="AF208" s="17">
        <v>9.07</v>
      </c>
      <c r="AG208" s="17">
        <v>5.86</v>
      </c>
      <c r="AH208" s="17">
        <f t="shared" si="53"/>
        <v>1.3803842646028812E-6</v>
      </c>
      <c r="AI208" s="17">
        <v>1</v>
      </c>
      <c r="AJ208" s="17">
        <v>104.1</v>
      </c>
      <c r="AK208" s="17">
        <v>1520.9</v>
      </c>
      <c r="AL208" s="17">
        <v>167.9</v>
      </c>
      <c r="AM208" s="17">
        <v>12.1</v>
      </c>
      <c r="AN208" s="17">
        <v>26.1</v>
      </c>
      <c r="AO208" s="17">
        <v>1.2</v>
      </c>
      <c r="AP208" s="17">
        <v>114.4</v>
      </c>
      <c r="AQ208" s="17">
        <v>1457.3125</v>
      </c>
      <c r="AR208" s="17">
        <v>812.2916666666664</v>
      </c>
      <c r="AS208" s="26">
        <v>841.9375</v>
      </c>
      <c r="AT208" s="26">
        <v>18.610462097611627</v>
      </c>
      <c r="AU208" s="26">
        <v>-1.6732810173748864</v>
      </c>
      <c r="AV208" s="17">
        <v>45</v>
      </c>
      <c r="AW208" s="17">
        <v>60</v>
      </c>
      <c r="AX208" s="17">
        <v>0.1</v>
      </c>
      <c r="AY208" s="14">
        <v>2</v>
      </c>
      <c r="AZ208" s="17" t="s">
        <v>149</v>
      </c>
      <c r="BA208" s="28"/>
      <c r="BB208" s="26"/>
      <c r="BC208" s="31"/>
      <c r="BD208" s="29"/>
    </row>
    <row r="209" spans="1:56" x14ac:dyDescent="0.25">
      <c r="A209" s="14">
        <v>2006</v>
      </c>
      <c r="B209" s="15">
        <v>2009</v>
      </c>
      <c r="C209" s="16" t="s">
        <v>151</v>
      </c>
      <c r="D209" s="17" t="s">
        <v>152</v>
      </c>
      <c r="E209" s="18">
        <v>4</v>
      </c>
      <c r="F209" s="19" t="s">
        <v>110</v>
      </c>
      <c r="G209" s="20" t="s">
        <v>111</v>
      </c>
      <c r="H209" s="20">
        <v>99202</v>
      </c>
      <c r="I209" s="45">
        <v>8</v>
      </c>
      <c r="J209" s="22">
        <v>99202011</v>
      </c>
      <c r="K209" s="17" t="s">
        <v>40</v>
      </c>
      <c r="L209" s="23">
        <v>72.222222222222214</v>
      </c>
      <c r="M209" s="24">
        <v>0.7222222222222221</v>
      </c>
      <c r="N209" s="24">
        <v>42.519685039370081</v>
      </c>
      <c r="O209" s="26">
        <v>52.191037852591982</v>
      </c>
      <c r="P209" s="26">
        <f t="shared" si="51"/>
        <v>0.52191037852591982</v>
      </c>
      <c r="Q209" s="36">
        <v>47.808962147408018</v>
      </c>
      <c r="R209" s="25">
        <v>0.47808962147408018</v>
      </c>
      <c r="S209" s="25">
        <v>20.328220125669549</v>
      </c>
      <c r="T209" s="25">
        <v>6.7760733752231834</v>
      </c>
      <c r="U209" s="25">
        <v>9.0663861760486189</v>
      </c>
      <c r="V209" s="25">
        <v>3.0221287253495399</v>
      </c>
      <c r="W209" s="26" t="s">
        <v>45</v>
      </c>
      <c r="X209" s="26" t="s">
        <v>45</v>
      </c>
      <c r="Y209" s="26" t="s">
        <v>45</v>
      </c>
      <c r="Z209" s="26" t="s">
        <v>45</v>
      </c>
      <c r="AA209" s="26" t="s">
        <v>45</v>
      </c>
      <c r="AB209" s="26" t="s">
        <v>45</v>
      </c>
      <c r="AC209" s="26" t="s">
        <v>45</v>
      </c>
      <c r="AD209" s="26" t="s">
        <v>45</v>
      </c>
      <c r="AE209" s="26" t="s">
        <v>45</v>
      </c>
      <c r="AF209" s="17">
        <v>8.99</v>
      </c>
      <c r="AG209" s="17">
        <v>5.68</v>
      </c>
      <c r="AH209" s="17">
        <f t="shared" si="53"/>
        <v>2.0892961308540377E-6</v>
      </c>
      <c r="AI209" s="17">
        <v>1</v>
      </c>
      <c r="AJ209" s="17">
        <v>44.2</v>
      </c>
      <c r="AK209" s="17">
        <v>785.1</v>
      </c>
      <c r="AL209" s="17">
        <v>69.099999999999994</v>
      </c>
      <c r="AM209" s="17">
        <v>24.4</v>
      </c>
      <c r="AN209" s="17">
        <v>14.6</v>
      </c>
      <c r="AO209" s="17">
        <v>0.6</v>
      </c>
      <c r="AP209" s="17">
        <v>270.7</v>
      </c>
      <c r="AQ209" s="17">
        <v>1457.3125</v>
      </c>
      <c r="AR209" s="17">
        <v>812.2916666666664</v>
      </c>
      <c r="AS209" s="26">
        <v>841.9375</v>
      </c>
      <c r="AT209" s="26">
        <v>18.610462097611627</v>
      </c>
      <c r="AU209" s="26">
        <v>-1.6732810173748864</v>
      </c>
      <c r="AV209" s="17">
        <v>45</v>
      </c>
      <c r="AW209" s="17">
        <v>60</v>
      </c>
      <c r="AX209" s="17">
        <v>0.1</v>
      </c>
      <c r="AY209" s="14">
        <v>2</v>
      </c>
      <c r="AZ209" s="17" t="s">
        <v>149</v>
      </c>
      <c r="BA209" s="28"/>
      <c r="BB209" s="26"/>
      <c r="BC209" s="31"/>
      <c r="BD209" s="29"/>
    </row>
    <row r="210" spans="1:56" x14ac:dyDescent="0.25">
      <c r="A210" s="14">
        <v>2006</v>
      </c>
      <c r="B210" s="15">
        <v>2009</v>
      </c>
      <c r="C210" s="16" t="s">
        <v>151</v>
      </c>
      <c r="D210" s="17" t="s">
        <v>152</v>
      </c>
      <c r="E210" s="18">
        <v>1</v>
      </c>
      <c r="F210" s="19" t="s">
        <v>112</v>
      </c>
      <c r="G210" s="20" t="s">
        <v>113</v>
      </c>
      <c r="H210" s="20">
        <v>99202</v>
      </c>
      <c r="I210" s="45">
        <v>8</v>
      </c>
      <c r="J210" s="22">
        <v>99202043</v>
      </c>
      <c r="K210" s="17" t="s">
        <v>40</v>
      </c>
      <c r="L210" s="23">
        <v>100</v>
      </c>
      <c r="M210" s="24">
        <v>1</v>
      </c>
      <c r="N210" s="24">
        <v>53.54330708661417</v>
      </c>
      <c r="O210" s="26">
        <v>55.078478844475185</v>
      </c>
      <c r="P210" s="26">
        <f t="shared" si="51"/>
        <v>0.55078478844475187</v>
      </c>
      <c r="Q210" s="36">
        <v>44.921521155524815</v>
      </c>
      <c r="R210" s="25">
        <v>0.44921521155524813</v>
      </c>
      <c r="S210" s="25">
        <v>24.052468020281005</v>
      </c>
      <c r="T210" s="25">
        <v>8.0174893400936682</v>
      </c>
      <c r="U210" s="25">
        <v>10.727400737045329</v>
      </c>
      <c r="V210" s="25">
        <v>3.5758002456817759</v>
      </c>
      <c r="W210" s="26">
        <v>18.123304242553118</v>
      </c>
      <c r="X210" s="26">
        <v>44.02598117260375</v>
      </c>
      <c r="Y210" s="26">
        <v>24.867016241030967</v>
      </c>
      <c r="Z210" s="26">
        <v>2.5448995066972202</v>
      </c>
      <c r="AA210" s="26">
        <v>0.43541481481481475</v>
      </c>
      <c r="AB210" s="26">
        <f t="shared" ref="AB210:AE212" si="58">W210/100*$T210</f>
        <v>1.4530339857194396</v>
      </c>
      <c r="AC210" s="26">
        <f t="shared" si="58"/>
        <v>3.5297783473851512</v>
      </c>
      <c r="AD210" s="26">
        <f t="shared" si="58"/>
        <v>1.9937103763240189</v>
      </c>
      <c r="AE210" s="26">
        <f t="shared" si="58"/>
        <v>0.20403704666554598</v>
      </c>
      <c r="AF210" s="17">
        <v>6.89</v>
      </c>
      <c r="AG210" s="17">
        <v>5.59</v>
      </c>
      <c r="AH210" s="17">
        <f t="shared" si="53"/>
        <v>2.5703957827688596E-6</v>
      </c>
      <c r="AI210" s="17">
        <v>1</v>
      </c>
      <c r="AJ210" s="17">
        <v>44.2</v>
      </c>
      <c r="AK210" s="17">
        <v>785.1</v>
      </c>
      <c r="AL210" s="17">
        <v>69.099999999999994</v>
      </c>
      <c r="AM210" s="17">
        <v>24.4</v>
      </c>
      <c r="AN210" s="17">
        <v>14.6</v>
      </c>
      <c r="AO210" s="17">
        <v>0.6</v>
      </c>
      <c r="AP210" s="17">
        <v>270.7</v>
      </c>
      <c r="AQ210" s="17">
        <v>1457.3125</v>
      </c>
      <c r="AR210" s="17">
        <v>812.2916666666664</v>
      </c>
      <c r="AS210" s="26">
        <v>841.9375</v>
      </c>
      <c r="AT210" s="26">
        <v>18.610462097611627</v>
      </c>
      <c r="AU210" s="26">
        <v>-1.6732810173748864</v>
      </c>
      <c r="AV210" s="17">
        <v>45</v>
      </c>
      <c r="AW210" s="17">
        <v>60</v>
      </c>
      <c r="AX210" s="17">
        <v>0.1</v>
      </c>
      <c r="AY210" s="14">
        <v>2</v>
      </c>
      <c r="AZ210" s="17" t="s">
        <v>149</v>
      </c>
      <c r="BA210" s="28"/>
      <c r="BB210" s="26"/>
      <c r="BC210" s="31"/>
      <c r="BD210" s="29"/>
    </row>
    <row r="211" spans="1:56" x14ac:dyDescent="0.25">
      <c r="A211" s="14">
        <v>2006</v>
      </c>
      <c r="B211" s="15">
        <v>2009</v>
      </c>
      <c r="C211" s="16" t="s">
        <v>151</v>
      </c>
      <c r="D211" s="17" t="s">
        <v>152</v>
      </c>
      <c r="E211" s="18">
        <v>2</v>
      </c>
      <c r="F211" s="19" t="s">
        <v>112</v>
      </c>
      <c r="G211" s="20" t="s">
        <v>113</v>
      </c>
      <c r="H211" s="20">
        <v>99202</v>
      </c>
      <c r="I211" s="45">
        <v>8</v>
      </c>
      <c r="J211" s="22">
        <v>99202043</v>
      </c>
      <c r="K211" s="17" t="s">
        <v>40</v>
      </c>
      <c r="L211" s="23">
        <v>100</v>
      </c>
      <c r="M211" s="24">
        <v>1</v>
      </c>
      <c r="N211" s="24">
        <v>46.45669291338583</v>
      </c>
      <c r="O211" s="26">
        <v>53.825095294958103</v>
      </c>
      <c r="P211" s="26">
        <f t="shared" si="51"/>
        <v>0.53825095294958103</v>
      </c>
      <c r="Q211" s="36">
        <v>46.174904705041897</v>
      </c>
      <c r="R211" s="25">
        <v>0.46174904705041897</v>
      </c>
      <c r="S211" s="25">
        <v>21.451333681869858</v>
      </c>
      <c r="T211" s="25">
        <v>7.1504445606232858</v>
      </c>
      <c r="U211" s="25">
        <v>9.5672948221139578</v>
      </c>
      <c r="V211" s="25">
        <v>3.1890982740379856</v>
      </c>
      <c r="W211" s="26">
        <v>18.743292338005986</v>
      </c>
      <c r="X211" s="26">
        <v>44.520813739767647</v>
      </c>
      <c r="Y211" s="26">
        <v>24.927031985296011</v>
      </c>
      <c r="Z211" s="26">
        <v>1.5407772549006182</v>
      </c>
      <c r="AA211" s="26">
        <v>0.37000000000000005</v>
      </c>
      <c r="AB211" s="26">
        <f t="shared" si="58"/>
        <v>1.3402287274646703</v>
      </c>
      <c r="AC211" s="26">
        <f t="shared" si="58"/>
        <v>3.1834361044004402</v>
      </c>
      <c r="AD211" s="26">
        <f t="shared" si="58"/>
        <v>1.7823936027174252</v>
      </c>
      <c r="AE211" s="26">
        <f t="shared" si="58"/>
        <v>0.11017242341436204</v>
      </c>
      <c r="AF211" s="17">
        <v>7.91</v>
      </c>
      <c r="AG211" s="17">
        <v>5.51</v>
      </c>
      <c r="AH211" s="17">
        <f t="shared" si="53"/>
        <v>3.0902954325135885E-6</v>
      </c>
      <c r="AI211" s="17">
        <v>1</v>
      </c>
      <c r="AJ211" s="17">
        <v>59.2</v>
      </c>
      <c r="AK211" s="17">
        <v>1135.0999999999999</v>
      </c>
      <c r="AL211" s="17">
        <v>102.1</v>
      </c>
      <c r="AM211" s="17">
        <v>21.6</v>
      </c>
      <c r="AN211" s="17">
        <v>17.8</v>
      </c>
      <c r="AO211" s="17">
        <v>0.7</v>
      </c>
      <c r="AP211" s="17">
        <v>199.5</v>
      </c>
      <c r="AQ211" s="17">
        <v>1457.3125</v>
      </c>
      <c r="AR211" s="17">
        <v>812.2916666666664</v>
      </c>
      <c r="AS211" s="26">
        <v>841.9375</v>
      </c>
      <c r="AT211" s="26">
        <v>18.610462097611627</v>
      </c>
      <c r="AU211" s="26">
        <v>-1.6732810173748864</v>
      </c>
      <c r="AV211" s="17">
        <v>45</v>
      </c>
      <c r="AW211" s="17">
        <v>60</v>
      </c>
      <c r="AX211" s="17">
        <v>0.1</v>
      </c>
      <c r="AY211" s="14">
        <v>2</v>
      </c>
      <c r="AZ211" s="17" t="s">
        <v>149</v>
      </c>
      <c r="BA211" s="28"/>
      <c r="BB211" s="26"/>
      <c r="BC211" s="31"/>
      <c r="BD211" s="29"/>
    </row>
    <row r="212" spans="1:56" x14ac:dyDescent="0.25">
      <c r="A212" s="14">
        <v>2006</v>
      </c>
      <c r="B212" s="15">
        <v>2009</v>
      </c>
      <c r="C212" s="16" t="s">
        <v>151</v>
      </c>
      <c r="D212" s="17" t="s">
        <v>152</v>
      </c>
      <c r="E212" s="18">
        <v>3</v>
      </c>
      <c r="F212" s="19" t="s">
        <v>112</v>
      </c>
      <c r="G212" s="20" t="s">
        <v>113</v>
      </c>
      <c r="H212" s="20">
        <v>99202</v>
      </c>
      <c r="I212" s="45">
        <v>8</v>
      </c>
      <c r="J212" s="22">
        <v>99202043</v>
      </c>
      <c r="K212" s="17" t="s">
        <v>40</v>
      </c>
      <c r="L212" s="23">
        <v>94.444444444444443</v>
      </c>
      <c r="M212" s="24">
        <v>0.94444444444444442</v>
      </c>
      <c r="N212" s="24">
        <v>40.944881889763778</v>
      </c>
      <c r="O212" s="26">
        <v>53.965754187869109</v>
      </c>
      <c r="P212" s="26">
        <f t="shared" si="51"/>
        <v>0.53965754187869108</v>
      </c>
      <c r="Q212" s="36">
        <v>46.034245812130891</v>
      </c>
      <c r="R212" s="25">
        <v>0.46034245812130892</v>
      </c>
      <c r="S212" s="25">
        <v>18.848667576620521</v>
      </c>
      <c r="T212" s="25">
        <v>6.2828891922068406</v>
      </c>
      <c r="U212" s="25">
        <v>8.4065057391727525</v>
      </c>
      <c r="V212" s="25">
        <v>2.8021685797242508</v>
      </c>
      <c r="W212" s="26">
        <v>17.803328422308226</v>
      </c>
      <c r="X212" s="26">
        <v>44.528446273294463</v>
      </c>
      <c r="Y212" s="26">
        <v>25.190392319193023</v>
      </c>
      <c r="Z212" s="26">
        <v>2.1798007086037359</v>
      </c>
      <c r="AA212" s="26">
        <v>0.44616666666666666</v>
      </c>
      <c r="AB212" s="26">
        <f t="shared" si="58"/>
        <v>1.1185633972982922</v>
      </c>
      <c r="AC212" s="26">
        <f t="shared" si="58"/>
        <v>2.7976729383624477</v>
      </c>
      <c r="AD212" s="26">
        <f t="shared" si="58"/>
        <v>1.5826844364970805</v>
      </c>
      <c r="AE212" s="26">
        <f t="shared" si="58"/>
        <v>0.13695446313251225</v>
      </c>
      <c r="AF212" s="17">
        <v>9.07</v>
      </c>
      <c r="AG212" s="17">
        <v>5.86</v>
      </c>
      <c r="AH212" s="17">
        <f t="shared" si="53"/>
        <v>1.3803842646028812E-6</v>
      </c>
      <c r="AI212" s="17">
        <v>1</v>
      </c>
      <c r="AJ212" s="17">
        <v>104.1</v>
      </c>
      <c r="AK212" s="17">
        <v>1520.9</v>
      </c>
      <c r="AL212" s="17">
        <v>167.9</v>
      </c>
      <c r="AM212" s="17">
        <v>12.1</v>
      </c>
      <c r="AN212" s="17">
        <v>26.1</v>
      </c>
      <c r="AO212" s="17">
        <v>1.2</v>
      </c>
      <c r="AP212" s="17">
        <v>114.4</v>
      </c>
      <c r="AQ212" s="17">
        <v>1457.3125</v>
      </c>
      <c r="AR212" s="17">
        <v>812.2916666666664</v>
      </c>
      <c r="AS212" s="26">
        <v>841.9375</v>
      </c>
      <c r="AT212" s="26">
        <v>18.610462097611627</v>
      </c>
      <c r="AU212" s="26">
        <v>-1.6732810173748864</v>
      </c>
      <c r="AV212" s="17">
        <v>45</v>
      </c>
      <c r="AW212" s="17">
        <v>60</v>
      </c>
      <c r="AX212" s="17">
        <v>0.1</v>
      </c>
      <c r="AY212" s="14">
        <v>2</v>
      </c>
      <c r="AZ212" s="17" t="s">
        <v>149</v>
      </c>
      <c r="BA212" s="28"/>
      <c r="BB212" s="26"/>
      <c r="BC212" s="31"/>
      <c r="BD212" s="29"/>
    </row>
    <row r="213" spans="1:56" x14ac:dyDescent="0.25">
      <c r="A213" s="14">
        <v>2006</v>
      </c>
      <c r="B213" s="15">
        <v>2009</v>
      </c>
      <c r="C213" s="16" t="s">
        <v>151</v>
      </c>
      <c r="D213" s="17" t="s">
        <v>152</v>
      </c>
      <c r="E213" s="18">
        <v>4</v>
      </c>
      <c r="F213" s="19" t="s">
        <v>112</v>
      </c>
      <c r="G213" s="20" t="s">
        <v>113</v>
      </c>
      <c r="H213" s="20">
        <v>99202</v>
      </c>
      <c r="I213" s="45">
        <v>8</v>
      </c>
      <c r="J213" s="22">
        <v>99202043</v>
      </c>
      <c r="K213" s="17" t="s">
        <v>40</v>
      </c>
      <c r="L213" s="23">
        <v>100</v>
      </c>
      <c r="M213" s="24">
        <v>1</v>
      </c>
      <c r="N213" s="24">
        <v>50.393700787401571</v>
      </c>
      <c r="O213" s="26">
        <v>53.66022420690296</v>
      </c>
      <c r="P213" s="26">
        <f t="shared" si="51"/>
        <v>0.53660224206902962</v>
      </c>
      <c r="Q213" s="36">
        <v>46.33977579309704</v>
      </c>
      <c r="R213" s="25">
        <v>0.46339775793097038</v>
      </c>
      <c r="S213" s="25">
        <v>23.352327958726065</v>
      </c>
      <c r="T213" s="25">
        <v>7.7841093195753546</v>
      </c>
      <c r="U213" s="25">
        <v>10.415138269591825</v>
      </c>
      <c r="V213" s="25">
        <v>3.4717127565306081</v>
      </c>
      <c r="W213" s="26" t="s">
        <v>45</v>
      </c>
      <c r="X213" s="26" t="s">
        <v>45</v>
      </c>
      <c r="Y213" s="26" t="s">
        <v>45</v>
      </c>
      <c r="Z213" s="26" t="s">
        <v>45</v>
      </c>
      <c r="AA213" s="26" t="s">
        <v>45</v>
      </c>
      <c r="AB213" s="26" t="s">
        <v>45</v>
      </c>
      <c r="AC213" s="26" t="s">
        <v>45</v>
      </c>
      <c r="AD213" s="26" t="s">
        <v>45</v>
      </c>
      <c r="AE213" s="26" t="s">
        <v>45</v>
      </c>
      <c r="AF213" s="17">
        <v>8.99</v>
      </c>
      <c r="AG213" s="17">
        <v>5.68</v>
      </c>
      <c r="AH213" s="17">
        <f t="shared" si="53"/>
        <v>2.0892961308540377E-6</v>
      </c>
      <c r="AI213" s="17">
        <v>1</v>
      </c>
      <c r="AJ213" s="17">
        <v>44.2</v>
      </c>
      <c r="AK213" s="17">
        <v>785.1</v>
      </c>
      <c r="AL213" s="17">
        <v>69.099999999999994</v>
      </c>
      <c r="AM213" s="17">
        <v>24.4</v>
      </c>
      <c r="AN213" s="17">
        <v>14.6</v>
      </c>
      <c r="AO213" s="17">
        <v>0.6</v>
      </c>
      <c r="AP213" s="17">
        <v>270.7</v>
      </c>
      <c r="AQ213" s="17">
        <v>1457.3125</v>
      </c>
      <c r="AR213" s="17">
        <v>812.2916666666664</v>
      </c>
      <c r="AS213" s="26">
        <v>841.9375</v>
      </c>
      <c r="AT213" s="26">
        <v>18.610462097611627</v>
      </c>
      <c r="AU213" s="26">
        <v>-1.6732810173748864</v>
      </c>
      <c r="AV213" s="17">
        <v>45</v>
      </c>
      <c r="AW213" s="17">
        <v>60</v>
      </c>
      <c r="AX213" s="17">
        <v>0.1</v>
      </c>
      <c r="AY213" s="14">
        <v>2</v>
      </c>
      <c r="AZ213" s="17" t="s">
        <v>149</v>
      </c>
      <c r="BA213" s="28"/>
      <c r="BB213" s="26"/>
      <c r="BC213" s="31"/>
      <c r="BD213" s="29"/>
    </row>
    <row r="214" spans="1:56" x14ac:dyDescent="0.25">
      <c r="A214" s="14">
        <v>2006</v>
      </c>
      <c r="B214" s="15">
        <v>2009</v>
      </c>
      <c r="C214" s="16" t="s">
        <v>151</v>
      </c>
      <c r="D214" s="17" t="s">
        <v>152</v>
      </c>
      <c r="E214" s="18">
        <v>1</v>
      </c>
      <c r="F214" s="19" t="s">
        <v>114</v>
      </c>
      <c r="G214" s="20" t="s">
        <v>115</v>
      </c>
      <c r="H214" s="20">
        <v>99207</v>
      </c>
      <c r="I214" s="45">
        <v>8</v>
      </c>
      <c r="J214" s="22">
        <v>99207018</v>
      </c>
      <c r="K214" s="17" t="s">
        <v>40</v>
      </c>
      <c r="L214" s="23">
        <v>88.888888888888886</v>
      </c>
      <c r="M214" s="24">
        <v>0.88888888888888884</v>
      </c>
      <c r="N214" s="24">
        <v>44.881889763779526</v>
      </c>
      <c r="O214" s="26">
        <v>53.865265120663061</v>
      </c>
      <c r="P214" s="46">
        <f t="shared" si="51"/>
        <v>0.53865265120663064</v>
      </c>
      <c r="Q214" s="36">
        <v>46.134734879336939</v>
      </c>
      <c r="R214" s="25">
        <v>0.46134734879336942</v>
      </c>
      <c r="S214" s="25">
        <v>20.706140851355951</v>
      </c>
      <c r="T214" s="25">
        <v>6.9020469504519832</v>
      </c>
      <c r="U214" s="25">
        <v>9.2349388197047535</v>
      </c>
      <c r="V214" s="25">
        <v>3.0783129399015845</v>
      </c>
      <c r="W214" s="26">
        <v>18.014471839522074</v>
      </c>
      <c r="X214" s="26">
        <v>45.590840748705176</v>
      </c>
      <c r="Y214" s="26">
        <v>25.312562835943709</v>
      </c>
      <c r="Z214" s="26">
        <v>1.5048681797874224</v>
      </c>
      <c r="AA214" s="26">
        <v>0.39850793650793653</v>
      </c>
      <c r="AB214" s="26">
        <f t="shared" ref="AB214:AE216" si="59">W214/100*$T214</f>
        <v>1.2433673042397646</v>
      </c>
      <c r="AC214" s="26">
        <f t="shared" si="59"/>
        <v>3.1467012335814255</v>
      </c>
      <c r="AD214" s="26">
        <f t="shared" si="59"/>
        <v>1.7470849712994947</v>
      </c>
      <c r="AE214" s="26">
        <f t="shared" si="59"/>
        <v>0.10386670831134007</v>
      </c>
      <c r="AF214" s="17">
        <v>6.89</v>
      </c>
      <c r="AG214" s="17">
        <v>5.59</v>
      </c>
      <c r="AH214" s="17">
        <f t="shared" si="53"/>
        <v>2.5703957827688596E-6</v>
      </c>
      <c r="AI214" s="17">
        <v>1</v>
      </c>
      <c r="AJ214" s="17">
        <v>44.2</v>
      </c>
      <c r="AK214" s="17">
        <v>785.1</v>
      </c>
      <c r="AL214" s="17">
        <v>69.099999999999994</v>
      </c>
      <c r="AM214" s="17">
        <v>24.4</v>
      </c>
      <c r="AN214" s="17">
        <v>14.6</v>
      </c>
      <c r="AO214" s="17">
        <v>0.6</v>
      </c>
      <c r="AP214" s="17">
        <v>270.7</v>
      </c>
      <c r="AQ214" s="17">
        <v>1457.3125</v>
      </c>
      <c r="AR214" s="17">
        <v>812.2916666666664</v>
      </c>
      <c r="AS214" s="26">
        <v>841.9375</v>
      </c>
      <c r="AT214" s="26">
        <v>18.610462097611627</v>
      </c>
      <c r="AU214" s="26">
        <v>-1.6732810173748864</v>
      </c>
      <c r="AV214" s="17">
        <v>45</v>
      </c>
      <c r="AW214" s="17">
        <v>60</v>
      </c>
      <c r="AX214" s="17">
        <v>0.1</v>
      </c>
      <c r="AY214" s="14">
        <v>2</v>
      </c>
      <c r="AZ214" s="17" t="s">
        <v>149</v>
      </c>
      <c r="BA214" s="28"/>
      <c r="BB214" s="26"/>
      <c r="BC214" s="31"/>
      <c r="BD214" s="29"/>
    </row>
    <row r="215" spans="1:56" x14ac:dyDescent="0.25">
      <c r="A215" s="14">
        <v>2006</v>
      </c>
      <c r="B215" s="15">
        <v>2009</v>
      </c>
      <c r="C215" s="16" t="s">
        <v>151</v>
      </c>
      <c r="D215" s="17" t="s">
        <v>152</v>
      </c>
      <c r="E215" s="18">
        <v>2</v>
      </c>
      <c r="F215" s="19" t="s">
        <v>114</v>
      </c>
      <c r="G215" s="20" t="s">
        <v>115</v>
      </c>
      <c r="H215" s="20">
        <v>99207</v>
      </c>
      <c r="I215" s="45">
        <v>8</v>
      </c>
      <c r="J215" s="22">
        <v>99207018</v>
      </c>
      <c r="K215" s="17" t="s">
        <v>40</v>
      </c>
      <c r="L215" s="23">
        <v>88.888888888888886</v>
      </c>
      <c r="M215" s="24">
        <v>0.88888888888888884</v>
      </c>
      <c r="N215" s="24">
        <v>36.220472440944881</v>
      </c>
      <c r="O215" s="26">
        <v>54.067904020716782</v>
      </c>
      <c r="P215" s="46">
        <f t="shared" si="51"/>
        <v>0.54067904020716784</v>
      </c>
      <c r="Q215" s="36">
        <v>45.932095979283218</v>
      </c>
      <c r="R215" s="25">
        <v>0.45932095979283216</v>
      </c>
      <c r="S215" s="25">
        <v>16.636822165724627</v>
      </c>
      <c r="T215" s="25">
        <v>5.5456073885748758</v>
      </c>
      <c r="U215" s="25">
        <v>7.4200226859131844</v>
      </c>
      <c r="V215" s="25">
        <v>2.4733408953043945</v>
      </c>
      <c r="W215" s="26">
        <v>17.737273614723506</v>
      </c>
      <c r="X215" s="26">
        <v>47.097148552431264</v>
      </c>
      <c r="Y215" s="26">
        <v>23.920287807109162</v>
      </c>
      <c r="Z215" s="26">
        <v>2.0426863817267105</v>
      </c>
      <c r="AA215" s="26">
        <v>0.45569444444444446</v>
      </c>
      <c r="AB215" s="26">
        <f t="shared" si="59"/>
        <v>0.98363955610984866</v>
      </c>
      <c r="AC215" s="26">
        <f t="shared" si="59"/>
        <v>2.6118229499317134</v>
      </c>
      <c r="AD215" s="26">
        <f t="shared" si="59"/>
        <v>1.3265252479994207</v>
      </c>
      <c r="AE215" s="26">
        <f t="shared" si="59"/>
        <v>0.11327936691044925</v>
      </c>
      <c r="AF215" s="17">
        <v>7.91</v>
      </c>
      <c r="AG215" s="17">
        <v>5.51</v>
      </c>
      <c r="AH215" s="17">
        <f t="shared" si="53"/>
        <v>3.0902954325135885E-6</v>
      </c>
      <c r="AI215" s="17">
        <v>1</v>
      </c>
      <c r="AJ215" s="17">
        <v>59.2</v>
      </c>
      <c r="AK215" s="17">
        <v>1135.0999999999999</v>
      </c>
      <c r="AL215" s="17">
        <v>102.1</v>
      </c>
      <c r="AM215" s="17">
        <v>21.6</v>
      </c>
      <c r="AN215" s="17">
        <v>17.8</v>
      </c>
      <c r="AO215" s="17">
        <v>0.7</v>
      </c>
      <c r="AP215" s="17">
        <v>199.5</v>
      </c>
      <c r="AQ215" s="17">
        <v>1457.3125</v>
      </c>
      <c r="AR215" s="17">
        <v>812.2916666666664</v>
      </c>
      <c r="AS215" s="26">
        <v>841.9375</v>
      </c>
      <c r="AT215" s="26">
        <v>18.610462097611627</v>
      </c>
      <c r="AU215" s="26">
        <v>-1.6732810173748864</v>
      </c>
      <c r="AV215" s="17">
        <v>45</v>
      </c>
      <c r="AW215" s="17">
        <v>60</v>
      </c>
      <c r="AX215" s="17">
        <v>0.1</v>
      </c>
      <c r="AY215" s="14">
        <v>2</v>
      </c>
      <c r="AZ215" s="17" t="s">
        <v>149</v>
      </c>
      <c r="BA215" s="28"/>
      <c r="BB215" s="26"/>
      <c r="BC215" s="31"/>
      <c r="BD215" s="29"/>
    </row>
    <row r="216" spans="1:56" x14ac:dyDescent="0.25">
      <c r="A216" s="14">
        <v>2006</v>
      </c>
      <c r="B216" s="15">
        <v>2009</v>
      </c>
      <c r="C216" s="16" t="s">
        <v>151</v>
      </c>
      <c r="D216" s="17" t="s">
        <v>152</v>
      </c>
      <c r="E216" s="18">
        <v>3</v>
      </c>
      <c r="F216" s="19" t="s">
        <v>114</v>
      </c>
      <c r="G216" s="20" t="s">
        <v>115</v>
      </c>
      <c r="H216" s="20">
        <v>99207</v>
      </c>
      <c r="I216" s="45">
        <v>8</v>
      </c>
      <c r="J216" s="22">
        <v>99207018</v>
      </c>
      <c r="K216" s="17" t="s">
        <v>40</v>
      </c>
      <c r="L216" s="23">
        <v>100</v>
      </c>
      <c r="M216" s="24">
        <v>1</v>
      </c>
      <c r="N216" s="24">
        <v>58.267716535433067</v>
      </c>
      <c r="O216" s="26">
        <v>50.183987295193091</v>
      </c>
      <c r="P216" s="26">
        <f t="shared" si="51"/>
        <v>0.50183987295193089</v>
      </c>
      <c r="Q216" s="36">
        <v>49.816012704806909</v>
      </c>
      <c r="R216" s="25">
        <v>0.49816012704806911</v>
      </c>
      <c r="S216" s="25">
        <v>29.026653072092213</v>
      </c>
      <c r="T216" s="25">
        <v>9.675551024030737</v>
      </c>
      <c r="U216" s="25">
        <v>12.945887270153127</v>
      </c>
      <c r="V216" s="25">
        <v>4.3152957567177088</v>
      </c>
      <c r="W216" s="26">
        <v>18.148502128514835</v>
      </c>
      <c r="X216" s="26">
        <v>46.024733962373062</v>
      </c>
      <c r="Y216" s="26">
        <v>24.819145728965552</v>
      </c>
      <c r="Z216" s="26">
        <v>1.5521887033699215</v>
      </c>
      <c r="AA216" s="26">
        <v>0.41625555555555555</v>
      </c>
      <c r="AB216" s="26">
        <f t="shared" si="59"/>
        <v>1.7559675835417572</v>
      </c>
      <c r="AC216" s="26">
        <f t="shared" si="59"/>
        <v>4.4531466182038093</v>
      </c>
      <c r="AD216" s="26">
        <f t="shared" si="59"/>
        <v>2.4013891087346075</v>
      </c>
      <c r="AE216" s="26">
        <f t="shared" si="59"/>
        <v>0.15018280998379785</v>
      </c>
      <c r="AF216" s="17">
        <v>9.07</v>
      </c>
      <c r="AG216" s="17">
        <v>5.86</v>
      </c>
      <c r="AH216" s="17">
        <f t="shared" si="53"/>
        <v>1.3803842646028812E-6</v>
      </c>
      <c r="AI216" s="17">
        <v>1</v>
      </c>
      <c r="AJ216" s="17">
        <v>104.1</v>
      </c>
      <c r="AK216" s="17">
        <v>1520.9</v>
      </c>
      <c r="AL216" s="17">
        <v>167.9</v>
      </c>
      <c r="AM216" s="17">
        <v>12.1</v>
      </c>
      <c r="AN216" s="17">
        <v>26.1</v>
      </c>
      <c r="AO216" s="17">
        <v>1.2</v>
      </c>
      <c r="AP216" s="17">
        <v>114.4</v>
      </c>
      <c r="AQ216" s="17">
        <v>1457.3125</v>
      </c>
      <c r="AR216" s="17">
        <v>812.2916666666664</v>
      </c>
      <c r="AS216" s="26">
        <v>841.9375</v>
      </c>
      <c r="AT216" s="26">
        <v>18.610462097611627</v>
      </c>
      <c r="AU216" s="26">
        <v>-1.6732810173748864</v>
      </c>
      <c r="AV216" s="17">
        <v>45</v>
      </c>
      <c r="AW216" s="17">
        <v>60</v>
      </c>
      <c r="AX216" s="17">
        <v>0.1</v>
      </c>
      <c r="AY216" s="14">
        <v>2</v>
      </c>
      <c r="AZ216" s="17" t="s">
        <v>149</v>
      </c>
      <c r="BA216" s="28"/>
      <c r="BB216" s="26"/>
      <c r="BC216" s="31"/>
      <c r="BD216" s="29"/>
    </row>
    <row r="217" spans="1:56" x14ac:dyDescent="0.25">
      <c r="A217" s="14">
        <v>2006</v>
      </c>
      <c r="B217" s="15">
        <v>2009</v>
      </c>
      <c r="C217" s="16" t="s">
        <v>151</v>
      </c>
      <c r="D217" s="17" t="s">
        <v>152</v>
      </c>
      <c r="E217" s="18">
        <v>4</v>
      </c>
      <c r="F217" s="19" t="s">
        <v>114</v>
      </c>
      <c r="G217" s="20" t="s">
        <v>115</v>
      </c>
      <c r="H217" s="20">
        <v>99207</v>
      </c>
      <c r="I217" s="45">
        <v>8</v>
      </c>
      <c r="J217" s="22">
        <v>99207018</v>
      </c>
      <c r="K217" s="17" t="s">
        <v>40</v>
      </c>
      <c r="L217" s="23">
        <v>94.444444444444443</v>
      </c>
      <c r="M217" s="24">
        <v>0.94444444444444442</v>
      </c>
      <c r="N217" s="24">
        <v>24.409448818897637</v>
      </c>
      <c r="O217" s="26">
        <v>55.219721472294246</v>
      </c>
      <c r="P217" s="47">
        <f t="shared" si="51"/>
        <v>0.55219721472294248</v>
      </c>
      <c r="Q217" s="36">
        <v>44.780278527705754</v>
      </c>
      <c r="R217" s="25">
        <v>0.44780278527705752</v>
      </c>
      <c r="S217" s="25">
        <v>10.930619168180145</v>
      </c>
      <c r="T217" s="25">
        <v>3.643539722726715</v>
      </c>
      <c r="U217" s="25">
        <v>4.8750561490083451</v>
      </c>
      <c r="V217" s="25">
        <v>1.6250187163361149</v>
      </c>
      <c r="W217" s="26" t="s">
        <v>45</v>
      </c>
      <c r="X217" s="26" t="s">
        <v>45</v>
      </c>
      <c r="Y217" s="26" t="s">
        <v>45</v>
      </c>
      <c r="Z217" s="26" t="s">
        <v>45</v>
      </c>
      <c r="AA217" s="26" t="s">
        <v>45</v>
      </c>
      <c r="AB217" s="26" t="s">
        <v>45</v>
      </c>
      <c r="AC217" s="26" t="s">
        <v>45</v>
      </c>
      <c r="AD217" s="26" t="s">
        <v>45</v>
      </c>
      <c r="AE217" s="26" t="s">
        <v>45</v>
      </c>
      <c r="AF217" s="17">
        <v>8.99</v>
      </c>
      <c r="AG217" s="17">
        <v>5.68</v>
      </c>
      <c r="AH217" s="17">
        <f t="shared" si="53"/>
        <v>2.0892961308540377E-6</v>
      </c>
      <c r="AI217" s="17">
        <v>1</v>
      </c>
      <c r="AJ217" s="17">
        <v>44.2</v>
      </c>
      <c r="AK217" s="17">
        <v>785.1</v>
      </c>
      <c r="AL217" s="17">
        <v>69.099999999999994</v>
      </c>
      <c r="AM217" s="17">
        <v>24.4</v>
      </c>
      <c r="AN217" s="17">
        <v>14.6</v>
      </c>
      <c r="AO217" s="17">
        <v>0.6</v>
      </c>
      <c r="AP217" s="17">
        <v>270.7</v>
      </c>
      <c r="AQ217" s="17">
        <v>1457.3125</v>
      </c>
      <c r="AR217" s="17">
        <v>812.2916666666664</v>
      </c>
      <c r="AS217" s="26">
        <v>841.9375</v>
      </c>
      <c r="AT217" s="26">
        <v>18.610462097611627</v>
      </c>
      <c r="AU217" s="26">
        <v>-1.6732810173748864</v>
      </c>
      <c r="AV217" s="17">
        <v>45</v>
      </c>
      <c r="AW217" s="17">
        <v>60</v>
      </c>
      <c r="AX217" s="17">
        <v>0.1</v>
      </c>
      <c r="AY217" s="14">
        <v>2</v>
      </c>
      <c r="AZ217" s="17" t="s">
        <v>149</v>
      </c>
      <c r="BA217" s="28"/>
      <c r="BB217" s="26"/>
      <c r="BC217" s="31"/>
      <c r="BD217" s="29"/>
    </row>
    <row r="218" spans="1:56" x14ac:dyDescent="0.25">
      <c r="A218" s="14">
        <v>2006</v>
      </c>
      <c r="B218" s="15">
        <v>2009</v>
      </c>
      <c r="C218" s="16" t="s">
        <v>151</v>
      </c>
      <c r="D218" s="17" t="s">
        <v>152</v>
      </c>
      <c r="E218" s="18">
        <v>1</v>
      </c>
      <c r="F218" s="19" t="s">
        <v>116</v>
      </c>
      <c r="G218" s="20" t="s">
        <v>117</v>
      </c>
      <c r="H218" s="20">
        <v>99207</v>
      </c>
      <c r="I218" s="45">
        <v>8</v>
      </c>
      <c r="J218" s="22">
        <v>99207020</v>
      </c>
      <c r="K218" s="17" t="s">
        <v>40</v>
      </c>
      <c r="L218" s="23">
        <v>100</v>
      </c>
      <c r="M218" s="24">
        <v>1</v>
      </c>
      <c r="N218" s="24">
        <v>51.968503937007874</v>
      </c>
      <c r="O218" s="26">
        <v>53.871338024654392</v>
      </c>
      <c r="P218" s="26">
        <f t="shared" si="51"/>
        <v>0.53871338024654392</v>
      </c>
      <c r="Q218" s="36">
        <v>46.128661975345608</v>
      </c>
      <c r="R218" s="25">
        <v>0.46128661975345608</v>
      </c>
      <c r="S218" s="25">
        <v>23.972375514746538</v>
      </c>
      <c r="T218" s="25">
        <v>7.9907918382488461</v>
      </c>
      <c r="U218" s="25">
        <v>10.691679479576957</v>
      </c>
      <c r="V218" s="25">
        <v>3.5638931598589854</v>
      </c>
      <c r="W218" s="26">
        <v>18.603928425203051</v>
      </c>
      <c r="X218" s="26">
        <v>44.816679731028813</v>
      </c>
      <c r="Y218" s="26">
        <v>23.948637114346951</v>
      </c>
      <c r="Z218" s="26">
        <v>2.5142605041948372</v>
      </c>
      <c r="AA218" s="26">
        <v>0.38255555555555559</v>
      </c>
      <c r="AB218" s="26">
        <f t="shared" ref="AB218:AE219" si="60">W218/100*$T218</f>
        <v>1.4866011941947825</v>
      </c>
      <c r="AC218" s="26">
        <f t="shared" si="60"/>
        <v>3.5812075861211752</v>
      </c>
      <c r="AD218" s="26">
        <f t="shared" si="60"/>
        <v>1.9136857399050702</v>
      </c>
      <c r="AE218" s="26">
        <f t="shared" si="60"/>
        <v>0.20090932316151533</v>
      </c>
      <c r="AF218" s="17">
        <v>6.89</v>
      </c>
      <c r="AG218" s="17">
        <v>5.59</v>
      </c>
      <c r="AH218" s="17">
        <f t="shared" si="53"/>
        <v>2.5703957827688596E-6</v>
      </c>
      <c r="AI218" s="17">
        <v>1</v>
      </c>
      <c r="AJ218" s="17">
        <v>44.2</v>
      </c>
      <c r="AK218" s="17">
        <v>785.1</v>
      </c>
      <c r="AL218" s="17">
        <v>69.099999999999994</v>
      </c>
      <c r="AM218" s="17">
        <v>24.4</v>
      </c>
      <c r="AN218" s="17">
        <v>14.6</v>
      </c>
      <c r="AO218" s="17">
        <v>0.6</v>
      </c>
      <c r="AP218" s="17">
        <v>270.7</v>
      </c>
      <c r="AQ218" s="17">
        <v>1457.3125</v>
      </c>
      <c r="AR218" s="17">
        <v>812.2916666666664</v>
      </c>
      <c r="AS218" s="26">
        <v>841.9375</v>
      </c>
      <c r="AT218" s="26">
        <v>18.610462097611627</v>
      </c>
      <c r="AU218" s="26">
        <v>-1.6732810173748864</v>
      </c>
      <c r="AV218" s="17">
        <v>45</v>
      </c>
      <c r="AW218" s="17">
        <v>60</v>
      </c>
      <c r="AX218" s="17">
        <v>0.1</v>
      </c>
      <c r="AY218" s="14">
        <v>2</v>
      </c>
      <c r="AZ218" s="17" t="s">
        <v>149</v>
      </c>
      <c r="BA218" s="28"/>
      <c r="BB218" s="26"/>
      <c r="BC218" s="31"/>
      <c r="BD218" s="29"/>
    </row>
    <row r="219" spans="1:56" x14ac:dyDescent="0.25">
      <c r="A219" s="14">
        <v>2006</v>
      </c>
      <c r="B219" s="15">
        <v>2009</v>
      </c>
      <c r="C219" s="16" t="s">
        <v>151</v>
      </c>
      <c r="D219" s="17" t="s">
        <v>152</v>
      </c>
      <c r="E219" s="18">
        <v>2</v>
      </c>
      <c r="F219" s="19" t="s">
        <v>116</v>
      </c>
      <c r="G219" s="20" t="s">
        <v>117</v>
      </c>
      <c r="H219" s="20">
        <v>99207</v>
      </c>
      <c r="I219" s="45">
        <v>8</v>
      </c>
      <c r="J219" s="22">
        <v>99207020</v>
      </c>
      <c r="K219" s="17" t="s">
        <v>40</v>
      </c>
      <c r="L219" s="23">
        <v>100</v>
      </c>
      <c r="M219" s="24">
        <v>1</v>
      </c>
      <c r="N219" s="24">
        <v>35.433070866141733</v>
      </c>
      <c r="O219" s="26">
        <v>54.062438231612241</v>
      </c>
      <c r="P219" s="26">
        <f t="shared" si="51"/>
        <v>0.54062438231612242</v>
      </c>
      <c r="Q219" s="36">
        <v>45.937561768387759</v>
      </c>
      <c r="R219" s="25">
        <v>0.45937561768387758</v>
      </c>
      <c r="S219" s="25">
        <v>16.277088815570465</v>
      </c>
      <c r="T219" s="25">
        <v>5.4256962718568218</v>
      </c>
      <c r="U219" s="25">
        <v>7.2595816117444274</v>
      </c>
      <c r="V219" s="25">
        <v>2.4198605372481428</v>
      </c>
      <c r="W219" s="26">
        <v>18.85917608424738</v>
      </c>
      <c r="X219" s="26">
        <v>44.856260222213706</v>
      </c>
      <c r="Y219" s="26">
        <v>24.677636673927893</v>
      </c>
      <c r="Z219" s="26">
        <v>1.7006253756730132</v>
      </c>
      <c r="AA219" s="26">
        <v>0.43355555555555553</v>
      </c>
      <c r="AB219" s="26">
        <f t="shared" si="60"/>
        <v>1.0232416137059235</v>
      </c>
      <c r="AC219" s="26">
        <f t="shared" si="60"/>
        <v>2.4337644385710435</v>
      </c>
      <c r="AD219" s="26">
        <f t="shared" si="60"/>
        <v>1.3389336129996776</v>
      </c>
      <c r="AE219" s="26">
        <f t="shared" si="60"/>
        <v>9.2270767606141751E-2</v>
      </c>
      <c r="AF219" s="17">
        <v>7.91</v>
      </c>
      <c r="AG219" s="17">
        <v>5.51</v>
      </c>
      <c r="AH219" s="17">
        <f t="shared" si="53"/>
        <v>3.0902954325135885E-6</v>
      </c>
      <c r="AI219" s="17">
        <v>1</v>
      </c>
      <c r="AJ219" s="17">
        <v>59.2</v>
      </c>
      <c r="AK219" s="17">
        <v>1135.0999999999999</v>
      </c>
      <c r="AL219" s="17">
        <v>102.1</v>
      </c>
      <c r="AM219" s="17">
        <v>21.6</v>
      </c>
      <c r="AN219" s="17">
        <v>17.8</v>
      </c>
      <c r="AO219" s="17">
        <v>0.7</v>
      </c>
      <c r="AP219" s="17">
        <v>199.5</v>
      </c>
      <c r="AQ219" s="17">
        <v>1457.3125</v>
      </c>
      <c r="AR219" s="17">
        <v>812.2916666666664</v>
      </c>
      <c r="AS219" s="26">
        <v>841.9375</v>
      </c>
      <c r="AT219" s="26">
        <v>18.610462097611627</v>
      </c>
      <c r="AU219" s="26">
        <v>-1.6732810173748864</v>
      </c>
      <c r="AV219" s="17">
        <v>45</v>
      </c>
      <c r="AW219" s="17">
        <v>60</v>
      </c>
      <c r="AX219" s="17">
        <v>0.1</v>
      </c>
      <c r="AY219" s="14">
        <v>2</v>
      </c>
      <c r="AZ219" s="17" t="s">
        <v>149</v>
      </c>
      <c r="BA219" s="28"/>
      <c r="BB219" s="26"/>
      <c r="BC219" s="31"/>
      <c r="BD219" s="29"/>
    </row>
    <row r="220" spans="1:56" x14ac:dyDescent="0.25">
      <c r="A220" s="14">
        <v>2006</v>
      </c>
      <c r="B220" s="15">
        <v>2009</v>
      </c>
      <c r="C220" s="16" t="s">
        <v>151</v>
      </c>
      <c r="D220" s="17" t="s">
        <v>152</v>
      </c>
      <c r="E220" s="18">
        <v>3</v>
      </c>
      <c r="F220" s="19" t="s">
        <v>116</v>
      </c>
      <c r="G220" s="20" t="s">
        <v>117</v>
      </c>
      <c r="H220" s="20">
        <v>99207</v>
      </c>
      <c r="I220" s="45">
        <v>8</v>
      </c>
      <c r="J220" s="22">
        <v>99207020</v>
      </c>
      <c r="K220" s="17" t="s">
        <v>40</v>
      </c>
      <c r="L220" s="23">
        <v>100</v>
      </c>
      <c r="M220" s="24">
        <v>1</v>
      </c>
      <c r="N220" s="24">
        <v>35.433070866141733</v>
      </c>
      <c r="O220" s="26">
        <v>55.697798878774066</v>
      </c>
      <c r="P220" s="26">
        <f t="shared" si="51"/>
        <v>0.55697798878774063</v>
      </c>
      <c r="Q220" s="36">
        <v>44.302201121225934</v>
      </c>
      <c r="R220" s="25">
        <v>0.44302201121225937</v>
      </c>
      <c r="S220" s="25">
        <v>15.697630318544624</v>
      </c>
      <c r="T220" s="25">
        <v>5.2325434395148749</v>
      </c>
      <c r="U220" s="25">
        <v>7.0011431220709026</v>
      </c>
      <c r="V220" s="25">
        <v>2.3337143740236344</v>
      </c>
      <c r="W220" s="26" t="s">
        <v>45</v>
      </c>
      <c r="X220" s="26" t="s">
        <v>45</v>
      </c>
      <c r="Y220" s="26" t="s">
        <v>45</v>
      </c>
      <c r="Z220" s="26" t="s">
        <v>45</v>
      </c>
      <c r="AA220" s="26">
        <v>0.40826183402653987</v>
      </c>
      <c r="AB220" s="26" t="s">
        <v>45</v>
      </c>
      <c r="AC220" s="26" t="s">
        <v>45</v>
      </c>
      <c r="AD220" s="26" t="s">
        <v>45</v>
      </c>
      <c r="AE220" s="26" t="s">
        <v>45</v>
      </c>
      <c r="AF220" s="17">
        <v>9.07</v>
      </c>
      <c r="AG220" s="17">
        <v>5.86</v>
      </c>
      <c r="AH220" s="17">
        <f t="shared" si="53"/>
        <v>1.3803842646028812E-6</v>
      </c>
      <c r="AI220" s="17">
        <v>1</v>
      </c>
      <c r="AJ220" s="17">
        <v>104.1</v>
      </c>
      <c r="AK220" s="17">
        <v>1520.9</v>
      </c>
      <c r="AL220" s="17">
        <v>167.9</v>
      </c>
      <c r="AM220" s="17">
        <v>12.1</v>
      </c>
      <c r="AN220" s="17">
        <v>26.1</v>
      </c>
      <c r="AO220" s="17">
        <v>1.2</v>
      </c>
      <c r="AP220" s="17">
        <v>114.4</v>
      </c>
      <c r="AQ220" s="17">
        <v>1457.3125</v>
      </c>
      <c r="AR220" s="17">
        <v>812.2916666666664</v>
      </c>
      <c r="AS220" s="26">
        <v>841.9375</v>
      </c>
      <c r="AT220" s="26">
        <v>18.610462097611627</v>
      </c>
      <c r="AU220" s="26">
        <v>-1.6732810173748864</v>
      </c>
      <c r="AV220" s="17">
        <v>45</v>
      </c>
      <c r="AW220" s="17">
        <v>60</v>
      </c>
      <c r="AX220" s="17">
        <v>0.1</v>
      </c>
      <c r="AY220" s="14">
        <v>2</v>
      </c>
      <c r="AZ220" s="17" t="s">
        <v>149</v>
      </c>
      <c r="BA220" s="28"/>
      <c r="BB220" s="26"/>
      <c r="BC220" s="31"/>
      <c r="BD220" s="29"/>
    </row>
    <row r="221" spans="1:56" x14ac:dyDescent="0.25">
      <c r="A221" s="14">
        <v>2006</v>
      </c>
      <c r="B221" s="15">
        <v>2009</v>
      </c>
      <c r="C221" s="16" t="s">
        <v>151</v>
      </c>
      <c r="D221" s="17" t="s">
        <v>152</v>
      </c>
      <c r="E221" s="18">
        <v>4</v>
      </c>
      <c r="F221" s="19" t="s">
        <v>116</v>
      </c>
      <c r="G221" s="20" t="s">
        <v>117</v>
      </c>
      <c r="H221" s="20">
        <v>99207</v>
      </c>
      <c r="I221" s="45">
        <v>8</v>
      </c>
      <c r="J221" s="22">
        <v>99207020</v>
      </c>
      <c r="K221" s="17" t="s">
        <v>40</v>
      </c>
      <c r="L221" s="23">
        <v>83.333333333333343</v>
      </c>
      <c r="M221" s="24">
        <v>0.83333333333333348</v>
      </c>
      <c r="N221" s="24">
        <v>26.771653543307085</v>
      </c>
      <c r="O221" s="26">
        <v>53.036858254271877</v>
      </c>
      <c r="P221" s="26">
        <f t="shared" si="51"/>
        <v>0.53036858254271879</v>
      </c>
      <c r="Q221" s="36">
        <v>46.963141745728123</v>
      </c>
      <c r="R221" s="25">
        <v>0.46963141745728121</v>
      </c>
      <c r="S221" s="25">
        <v>12.572809601218552</v>
      </c>
      <c r="T221" s="25">
        <v>4.1909365337395172</v>
      </c>
      <c r="U221" s="25">
        <v>5.607473082143474</v>
      </c>
      <c r="V221" s="25">
        <v>1.8691576940478247</v>
      </c>
      <c r="W221" s="26" t="s">
        <v>45</v>
      </c>
      <c r="X221" s="26" t="s">
        <v>45</v>
      </c>
      <c r="Y221" s="26" t="s">
        <v>45</v>
      </c>
      <c r="Z221" s="26" t="s">
        <v>45</v>
      </c>
      <c r="AA221" s="26" t="s">
        <v>45</v>
      </c>
      <c r="AB221" s="26" t="s">
        <v>45</v>
      </c>
      <c r="AC221" s="26" t="s">
        <v>45</v>
      </c>
      <c r="AD221" s="26" t="s">
        <v>45</v>
      </c>
      <c r="AE221" s="26" t="s">
        <v>45</v>
      </c>
      <c r="AF221" s="17">
        <v>8.99</v>
      </c>
      <c r="AG221" s="17">
        <v>5.68</v>
      </c>
      <c r="AH221" s="17">
        <f t="shared" si="53"/>
        <v>2.0892961308540377E-6</v>
      </c>
      <c r="AI221" s="17">
        <v>1</v>
      </c>
      <c r="AJ221" s="17">
        <v>44.2</v>
      </c>
      <c r="AK221" s="17">
        <v>785.1</v>
      </c>
      <c r="AL221" s="17">
        <v>69.099999999999994</v>
      </c>
      <c r="AM221" s="17">
        <v>24.4</v>
      </c>
      <c r="AN221" s="17">
        <v>14.6</v>
      </c>
      <c r="AO221" s="17">
        <v>0.6</v>
      </c>
      <c r="AP221" s="17">
        <v>270.7</v>
      </c>
      <c r="AQ221" s="17">
        <v>1457.3125</v>
      </c>
      <c r="AR221" s="17">
        <v>812.2916666666664</v>
      </c>
      <c r="AS221" s="26">
        <v>841.9375</v>
      </c>
      <c r="AT221" s="26">
        <v>18.610462097611627</v>
      </c>
      <c r="AU221" s="26">
        <v>-1.6732810173748864</v>
      </c>
      <c r="AV221" s="17">
        <v>45</v>
      </c>
      <c r="AW221" s="17">
        <v>60</v>
      </c>
      <c r="AX221" s="17">
        <v>0.1</v>
      </c>
      <c r="AY221" s="14">
        <v>2</v>
      </c>
      <c r="AZ221" s="17" t="s">
        <v>149</v>
      </c>
      <c r="BA221" s="28"/>
      <c r="BB221" s="26"/>
      <c r="BC221" s="31"/>
      <c r="BD221" s="29"/>
    </row>
    <row r="222" spans="1:56" x14ac:dyDescent="0.25">
      <c r="A222" s="14">
        <v>2006</v>
      </c>
      <c r="B222" s="15">
        <v>2009</v>
      </c>
      <c r="C222" s="16" t="s">
        <v>151</v>
      </c>
      <c r="D222" s="17" t="s">
        <v>152</v>
      </c>
      <c r="E222" s="18">
        <v>1</v>
      </c>
      <c r="F222" s="19" t="s">
        <v>118</v>
      </c>
      <c r="G222" s="20" t="s">
        <v>119</v>
      </c>
      <c r="H222" s="20">
        <v>99208</v>
      </c>
      <c r="I222" s="45">
        <v>8</v>
      </c>
      <c r="J222" s="22">
        <v>99208038</v>
      </c>
      <c r="K222" s="17" t="s">
        <v>40</v>
      </c>
      <c r="L222" s="23">
        <v>100</v>
      </c>
      <c r="M222" s="24">
        <v>1</v>
      </c>
      <c r="N222" s="24">
        <v>25.984251968503937</v>
      </c>
      <c r="O222" s="26">
        <v>56.654028849087034</v>
      </c>
      <c r="P222" s="26">
        <f t="shared" si="51"/>
        <v>0.56654028849087035</v>
      </c>
      <c r="Q222" s="36">
        <v>43.345971150912966</v>
      </c>
      <c r="R222" s="25">
        <v>0.43345971150912965</v>
      </c>
      <c r="S222" s="25">
        <v>11.263126362048251</v>
      </c>
      <c r="T222" s="25">
        <v>3.7543754540160834</v>
      </c>
      <c r="U222" s="25">
        <v>5.0233543574735195</v>
      </c>
      <c r="V222" s="25">
        <v>1.6744514524911733</v>
      </c>
      <c r="W222" s="26">
        <v>17.658200695266856</v>
      </c>
      <c r="X222" s="26">
        <v>43.960499569192677</v>
      </c>
      <c r="Y222" s="26">
        <v>25.248523842586238</v>
      </c>
      <c r="Z222" s="26">
        <v>2.4233802301861544</v>
      </c>
      <c r="AA222" s="26">
        <v>0.40525000000000005</v>
      </c>
      <c r="AB222" s="26">
        <f t="shared" ref="AB222:AE224" si="61">W222/100*$T222</f>
        <v>0.66295515252399628</v>
      </c>
      <c r="AC222" s="26">
        <f t="shared" si="61"/>
        <v>1.6504422052886161</v>
      </c>
      <c r="AD222" s="26">
        <f t="shared" si="61"/>
        <v>0.94792438164745618</v>
      </c>
      <c r="AE222" s="26">
        <f t="shared" si="61"/>
        <v>9.0982792519587449E-2</v>
      </c>
      <c r="AF222" s="17">
        <v>6.89</v>
      </c>
      <c r="AG222" s="17">
        <v>5.59</v>
      </c>
      <c r="AH222" s="17">
        <f t="shared" si="53"/>
        <v>2.5703957827688596E-6</v>
      </c>
      <c r="AI222" s="17">
        <v>1</v>
      </c>
      <c r="AJ222" s="17">
        <v>44.2</v>
      </c>
      <c r="AK222" s="17">
        <v>785.1</v>
      </c>
      <c r="AL222" s="17">
        <v>69.099999999999994</v>
      </c>
      <c r="AM222" s="17">
        <v>24.4</v>
      </c>
      <c r="AN222" s="17">
        <v>14.6</v>
      </c>
      <c r="AO222" s="17">
        <v>0.6</v>
      </c>
      <c r="AP222" s="17">
        <v>270.7</v>
      </c>
      <c r="AQ222" s="17">
        <v>1457.3125</v>
      </c>
      <c r="AR222" s="17">
        <v>812.2916666666664</v>
      </c>
      <c r="AS222" s="26">
        <v>841.9375</v>
      </c>
      <c r="AT222" s="26">
        <v>18.610462097611627</v>
      </c>
      <c r="AU222" s="26">
        <v>-1.6732810173748864</v>
      </c>
      <c r="AV222" s="17">
        <v>45</v>
      </c>
      <c r="AW222" s="17">
        <v>60</v>
      </c>
      <c r="AX222" s="17">
        <v>0.1</v>
      </c>
      <c r="AY222" s="14">
        <v>2</v>
      </c>
      <c r="AZ222" s="17" t="s">
        <v>149</v>
      </c>
      <c r="BA222" s="28"/>
      <c r="BB222" s="26"/>
      <c r="BC222" s="31"/>
      <c r="BD222" s="29"/>
    </row>
    <row r="223" spans="1:56" x14ac:dyDescent="0.25">
      <c r="A223" s="14">
        <v>2006</v>
      </c>
      <c r="B223" s="15">
        <v>2009</v>
      </c>
      <c r="C223" s="16" t="s">
        <v>151</v>
      </c>
      <c r="D223" s="17" t="s">
        <v>152</v>
      </c>
      <c r="E223" s="18">
        <v>2</v>
      </c>
      <c r="F223" s="19" t="s">
        <v>118</v>
      </c>
      <c r="G223" s="20" t="s">
        <v>119</v>
      </c>
      <c r="H223" s="20">
        <v>99208</v>
      </c>
      <c r="I223" s="45">
        <v>8</v>
      </c>
      <c r="J223" s="22">
        <v>99208038</v>
      </c>
      <c r="K223" s="17" t="s">
        <v>40</v>
      </c>
      <c r="L223" s="23">
        <v>88.888888888888886</v>
      </c>
      <c r="M223" s="24">
        <v>0.88888888888888884</v>
      </c>
      <c r="N223" s="24">
        <v>46.45669291338583</v>
      </c>
      <c r="O223" s="26">
        <v>55.032148408910821</v>
      </c>
      <c r="P223" s="26">
        <f t="shared" si="51"/>
        <v>0.55032148408910819</v>
      </c>
      <c r="Q223" s="36">
        <v>44.967851591089179</v>
      </c>
      <c r="R223" s="25">
        <v>0.44967851591089181</v>
      </c>
      <c r="S223" s="25">
        <v>20.890576723419382</v>
      </c>
      <c r="T223" s="25">
        <v>6.9635255744731275</v>
      </c>
      <c r="U223" s="25">
        <v>9.3171972186450454</v>
      </c>
      <c r="V223" s="25">
        <v>3.1057324062150151</v>
      </c>
      <c r="W223" s="26">
        <v>18.146568542811821</v>
      </c>
      <c r="X223" s="26">
        <v>44.652095827107686</v>
      </c>
      <c r="Y223" s="26">
        <v>24.99390238099447</v>
      </c>
      <c r="Z223" s="26">
        <v>1.8199509743274547</v>
      </c>
      <c r="AA223" s="26">
        <v>0.36973095238095238</v>
      </c>
      <c r="AB223" s="26">
        <f t="shared" si="61"/>
        <v>1.2636409413679965</v>
      </c>
      <c r="AC223" s="26">
        <f t="shared" si="61"/>
        <v>3.1093601124588917</v>
      </c>
      <c r="AD223" s="26">
        <f t="shared" si="61"/>
        <v>1.7404567843593979</v>
      </c>
      <c r="AE223" s="26">
        <f t="shared" si="61"/>
        <v>0.12673275154016517</v>
      </c>
      <c r="AF223" s="17">
        <v>7.91</v>
      </c>
      <c r="AG223" s="17">
        <v>5.51</v>
      </c>
      <c r="AH223" s="17">
        <f t="shared" si="53"/>
        <v>3.0902954325135885E-6</v>
      </c>
      <c r="AI223" s="17">
        <v>1</v>
      </c>
      <c r="AJ223" s="17">
        <v>59.2</v>
      </c>
      <c r="AK223" s="17">
        <v>1135.0999999999999</v>
      </c>
      <c r="AL223" s="17">
        <v>102.1</v>
      </c>
      <c r="AM223" s="17">
        <v>21.6</v>
      </c>
      <c r="AN223" s="17">
        <v>17.8</v>
      </c>
      <c r="AO223" s="17">
        <v>0.7</v>
      </c>
      <c r="AP223" s="17">
        <v>199.5</v>
      </c>
      <c r="AQ223" s="17">
        <v>1457.3125</v>
      </c>
      <c r="AR223" s="17">
        <v>812.2916666666664</v>
      </c>
      <c r="AS223" s="26">
        <v>841.9375</v>
      </c>
      <c r="AT223" s="26">
        <v>18.610462097611627</v>
      </c>
      <c r="AU223" s="26">
        <v>-1.6732810173748864</v>
      </c>
      <c r="AV223" s="17">
        <v>45</v>
      </c>
      <c r="AW223" s="17">
        <v>60</v>
      </c>
      <c r="AX223" s="17">
        <v>0.1</v>
      </c>
      <c r="AY223" s="14">
        <v>2</v>
      </c>
      <c r="AZ223" s="17" t="s">
        <v>149</v>
      </c>
      <c r="BA223" s="28"/>
      <c r="BB223" s="26"/>
      <c r="BC223" s="31"/>
      <c r="BD223" s="29"/>
    </row>
    <row r="224" spans="1:56" x14ac:dyDescent="0.25">
      <c r="A224" s="14">
        <v>2006</v>
      </c>
      <c r="B224" s="15">
        <v>2009</v>
      </c>
      <c r="C224" s="16" t="s">
        <v>151</v>
      </c>
      <c r="D224" s="17" t="s">
        <v>152</v>
      </c>
      <c r="E224" s="18">
        <v>3</v>
      </c>
      <c r="F224" s="19" t="s">
        <v>118</v>
      </c>
      <c r="G224" s="20" t="s">
        <v>119</v>
      </c>
      <c r="H224" s="20">
        <v>99208</v>
      </c>
      <c r="I224" s="45">
        <v>8</v>
      </c>
      <c r="J224" s="22">
        <v>99208038</v>
      </c>
      <c r="K224" s="17" t="s">
        <v>40</v>
      </c>
      <c r="L224" s="23">
        <v>94.444444444444443</v>
      </c>
      <c r="M224" s="24">
        <v>0.94444444444444442</v>
      </c>
      <c r="N224" s="24">
        <v>40.15748031496063</v>
      </c>
      <c r="O224" s="26">
        <v>54.697533721453304</v>
      </c>
      <c r="P224" s="26">
        <f t="shared" si="51"/>
        <v>0.54697533721453306</v>
      </c>
      <c r="Q224" s="36">
        <v>45.302466278546696</v>
      </c>
      <c r="R224" s="25">
        <v>0.45302466278546694</v>
      </c>
      <c r="S224" s="25">
        <v>18.192328977999065</v>
      </c>
      <c r="T224" s="25">
        <v>6.0641096593330213</v>
      </c>
      <c r="U224" s="25">
        <v>8.1137787241875827</v>
      </c>
      <c r="V224" s="25">
        <v>2.7045929080625277</v>
      </c>
      <c r="W224" s="26">
        <v>17.779505800321829</v>
      </c>
      <c r="X224" s="26">
        <v>44.3548235829292</v>
      </c>
      <c r="Y224" s="26">
        <v>24.700287782215995</v>
      </c>
      <c r="Z224" s="26">
        <v>2.5171816395389328</v>
      </c>
      <c r="AA224" s="26">
        <v>0.37829022988505745</v>
      </c>
      <c r="AB224" s="26">
        <f t="shared" si="61"/>
        <v>1.0781687286189909</v>
      </c>
      <c r="AC224" s="26">
        <f t="shared" si="61"/>
        <v>2.6897251412725303</v>
      </c>
      <c r="AD224" s="26">
        <f t="shared" si="61"/>
        <v>1.4978525372844143</v>
      </c>
      <c r="AE224" s="26">
        <f t="shared" si="61"/>
        <v>0.15264465494623775</v>
      </c>
      <c r="AF224" s="17">
        <v>9.07</v>
      </c>
      <c r="AG224" s="17">
        <v>5.86</v>
      </c>
      <c r="AH224" s="17">
        <f t="shared" si="53"/>
        <v>1.3803842646028812E-6</v>
      </c>
      <c r="AI224" s="17">
        <v>1</v>
      </c>
      <c r="AJ224" s="17">
        <v>104.1</v>
      </c>
      <c r="AK224" s="17">
        <v>1520.9</v>
      </c>
      <c r="AL224" s="17">
        <v>167.9</v>
      </c>
      <c r="AM224" s="17">
        <v>12.1</v>
      </c>
      <c r="AN224" s="17">
        <v>26.1</v>
      </c>
      <c r="AO224" s="17">
        <v>1.2</v>
      </c>
      <c r="AP224" s="17">
        <v>114.4</v>
      </c>
      <c r="AQ224" s="17">
        <v>1457.3125</v>
      </c>
      <c r="AR224" s="17">
        <v>812.2916666666664</v>
      </c>
      <c r="AS224" s="26">
        <v>841.9375</v>
      </c>
      <c r="AT224" s="26">
        <v>18.610462097611627</v>
      </c>
      <c r="AU224" s="26">
        <v>-1.6732810173748864</v>
      </c>
      <c r="AV224" s="17">
        <v>45</v>
      </c>
      <c r="AW224" s="17">
        <v>60</v>
      </c>
      <c r="AX224" s="17">
        <v>0.1</v>
      </c>
      <c r="AY224" s="14">
        <v>2</v>
      </c>
      <c r="AZ224" s="17" t="s">
        <v>149</v>
      </c>
      <c r="BA224" s="28"/>
      <c r="BB224" s="26"/>
      <c r="BC224" s="31"/>
      <c r="BD224" s="29"/>
    </row>
    <row r="225" spans="1:56" x14ac:dyDescent="0.25">
      <c r="A225" s="14">
        <v>2006</v>
      </c>
      <c r="B225" s="15">
        <v>2009</v>
      </c>
      <c r="C225" s="16" t="s">
        <v>151</v>
      </c>
      <c r="D225" s="17" t="s">
        <v>152</v>
      </c>
      <c r="E225" s="18">
        <v>4</v>
      </c>
      <c r="F225" s="19" t="s">
        <v>118</v>
      </c>
      <c r="G225" s="20" t="s">
        <v>119</v>
      </c>
      <c r="H225" s="20">
        <v>99208</v>
      </c>
      <c r="I225" s="45">
        <v>8</v>
      </c>
      <c r="J225" s="22">
        <v>99208038</v>
      </c>
      <c r="K225" s="17" t="s">
        <v>40</v>
      </c>
      <c r="L225" s="23">
        <v>100</v>
      </c>
      <c r="M225" s="24">
        <v>1</v>
      </c>
      <c r="N225" s="24">
        <v>47.244094488188978</v>
      </c>
      <c r="O225" s="26">
        <v>54.701680766054338</v>
      </c>
      <c r="P225" s="26">
        <f t="shared" si="51"/>
        <v>0.54701680766054339</v>
      </c>
      <c r="Q225" s="36">
        <v>45.298319233945662</v>
      </c>
      <c r="R225" s="25">
        <v>0.45298319233945661</v>
      </c>
      <c r="S225" s="25">
        <v>21.400780740446766</v>
      </c>
      <c r="T225" s="25">
        <v>7.1335935801489221</v>
      </c>
      <c r="U225" s="25">
        <v>9.5447482102392573</v>
      </c>
      <c r="V225" s="25">
        <v>3.1815827367464191</v>
      </c>
      <c r="W225" s="26" t="s">
        <v>45</v>
      </c>
      <c r="X225" s="26" t="s">
        <v>45</v>
      </c>
      <c r="Y225" s="26" t="s">
        <v>45</v>
      </c>
      <c r="Z225" s="26" t="s">
        <v>45</v>
      </c>
      <c r="AA225" s="26" t="s">
        <v>45</v>
      </c>
      <c r="AB225" s="26" t="s">
        <v>45</v>
      </c>
      <c r="AC225" s="26" t="s">
        <v>45</v>
      </c>
      <c r="AD225" s="26" t="s">
        <v>45</v>
      </c>
      <c r="AE225" s="26" t="s">
        <v>45</v>
      </c>
      <c r="AF225" s="17">
        <v>8.99</v>
      </c>
      <c r="AG225" s="17">
        <v>5.68</v>
      </c>
      <c r="AH225" s="17">
        <f t="shared" si="53"/>
        <v>2.0892961308540377E-6</v>
      </c>
      <c r="AI225" s="17">
        <v>1</v>
      </c>
      <c r="AJ225" s="17">
        <v>44.2</v>
      </c>
      <c r="AK225" s="17">
        <v>785.1</v>
      </c>
      <c r="AL225" s="17">
        <v>69.099999999999994</v>
      </c>
      <c r="AM225" s="17">
        <v>24.4</v>
      </c>
      <c r="AN225" s="17">
        <v>14.6</v>
      </c>
      <c r="AO225" s="17">
        <v>0.6</v>
      </c>
      <c r="AP225" s="17">
        <v>270.7</v>
      </c>
      <c r="AQ225" s="17">
        <v>1457.3125</v>
      </c>
      <c r="AR225" s="17">
        <v>812.2916666666664</v>
      </c>
      <c r="AS225" s="26">
        <v>841.9375</v>
      </c>
      <c r="AT225" s="26">
        <v>18.610462097611627</v>
      </c>
      <c r="AU225" s="26">
        <v>-1.6732810173748864</v>
      </c>
      <c r="AV225" s="17">
        <v>45</v>
      </c>
      <c r="AW225" s="17">
        <v>60</v>
      </c>
      <c r="AX225" s="17">
        <v>0.1</v>
      </c>
      <c r="AY225" s="14">
        <v>2</v>
      </c>
      <c r="AZ225" s="17" t="s">
        <v>149</v>
      </c>
      <c r="BA225" s="28"/>
      <c r="BB225" s="26"/>
      <c r="BC225" s="31"/>
      <c r="BD225" s="29"/>
    </row>
    <row r="226" spans="1:56" x14ac:dyDescent="0.25">
      <c r="A226" s="14">
        <v>2006</v>
      </c>
      <c r="B226" s="15">
        <v>2009</v>
      </c>
      <c r="C226" s="16" t="s">
        <v>151</v>
      </c>
      <c r="D226" s="17" t="s">
        <v>152</v>
      </c>
      <c r="E226" s="18">
        <v>1</v>
      </c>
      <c r="F226" s="19" t="s">
        <v>120</v>
      </c>
      <c r="G226" s="20" t="s">
        <v>121</v>
      </c>
      <c r="H226" s="20">
        <v>99217</v>
      </c>
      <c r="I226" s="45">
        <v>9</v>
      </c>
      <c r="J226" s="22">
        <v>99217015</v>
      </c>
      <c r="K226" s="17" t="s">
        <v>40</v>
      </c>
      <c r="L226" s="23">
        <v>100</v>
      </c>
      <c r="M226" s="24">
        <v>1</v>
      </c>
      <c r="N226" s="24">
        <v>76.377952755905511</v>
      </c>
      <c r="O226" s="26">
        <v>56.527603648783021</v>
      </c>
      <c r="P226" s="26">
        <f t="shared" si="51"/>
        <v>0.5652760364878302</v>
      </c>
      <c r="Q226" s="36">
        <v>43.472396351216979</v>
      </c>
      <c r="R226" s="25">
        <v>0.4347239635121698</v>
      </c>
      <c r="S226" s="25">
        <v>33.203326346992498</v>
      </c>
      <c r="T226" s="25">
        <v>11.0677754489975</v>
      </c>
      <c r="U226" s="25">
        <v>14.808683550758655</v>
      </c>
      <c r="V226" s="25">
        <v>4.9362278502528847</v>
      </c>
      <c r="W226" s="26">
        <v>18.370793099407962</v>
      </c>
      <c r="X226" s="26">
        <v>40.9424330353553</v>
      </c>
      <c r="Y226" s="26">
        <v>26.269835909146948</v>
      </c>
      <c r="Z226" s="26">
        <v>3.3355679770501041</v>
      </c>
      <c r="AA226" s="26">
        <v>0.3747619047619048</v>
      </c>
      <c r="AB226" s="26">
        <f t="shared" ref="AB226:AE228" si="62">W226/100*$T226</f>
        <v>2.033238128442401</v>
      </c>
      <c r="AC226" s="26">
        <f t="shared" si="62"/>
        <v>4.5314165517092961</v>
      </c>
      <c r="AD226" s="26">
        <f t="shared" si="62"/>
        <v>2.907486449244495</v>
      </c>
      <c r="AE226" s="26">
        <f t="shared" si="62"/>
        <v>0.36917317364857399</v>
      </c>
      <c r="AF226" s="17">
        <v>6.89</v>
      </c>
      <c r="AG226" s="17">
        <v>5.59</v>
      </c>
      <c r="AH226" s="17">
        <f t="shared" si="53"/>
        <v>2.5703957827688596E-6</v>
      </c>
      <c r="AI226" s="17">
        <v>1</v>
      </c>
      <c r="AJ226" s="17">
        <v>44.2</v>
      </c>
      <c r="AK226" s="17">
        <v>785.1</v>
      </c>
      <c r="AL226" s="17">
        <v>69.099999999999994</v>
      </c>
      <c r="AM226" s="17">
        <v>24.4</v>
      </c>
      <c r="AN226" s="17">
        <v>14.6</v>
      </c>
      <c r="AO226" s="17">
        <v>0.6</v>
      </c>
      <c r="AP226" s="17">
        <v>270.7</v>
      </c>
      <c r="AQ226" s="17">
        <v>1457.3125</v>
      </c>
      <c r="AR226" s="17">
        <v>812.2916666666664</v>
      </c>
      <c r="AS226" s="26">
        <v>841.9375</v>
      </c>
      <c r="AT226" s="26">
        <v>18.610462097611627</v>
      </c>
      <c r="AU226" s="26">
        <v>-1.6732810173748864</v>
      </c>
      <c r="AV226" s="17">
        <v>45</v>
      </c>
      <c r="AW226" s="17">
        <v>60</v>
      </c>
      <c r="AX226" s="17">
        <v>0.1</v>
      </c>
      <c r="AY226" s="14">
        <v>2</v>
      </c>
      <c r="AZ226" s="17" t="s">
        <v>149</v>
      </c>
      <c r="BA226" s="28"/>
      <c r="BB226" s="26"/>
      <c r="BC226" s="31"/>
      <c r="BD226" s="29"/>
    </row>
    <row r="227" spans="1:56" x14ac:dyDescent="0.25">
      <c r="A227" s="14">
        <v>2006</v>
      </c>
      <c r="B227" s="15">
        <v>2009</v>
      </c>
      <c r="C227" s="16" t="s">
        <v>151</v>
      </c>
      <c r="D227" s="17" t="s">
        <v>152</v>
      </c>
      <c r="E227" s="18">
        <v>2</v>
      </c>
      <c r="F227" s="19" t="s">
        <v>120</v>
      </c>
      <c r="G227" s="20" t="s">
        <v>121</v>
      </c>
      <c r="H227" s="20">
        <v>99217</v>
      </c>
      <c r="I227" s="45">
        <v>9</v>
      </c>
      <c r="J227" s="22">
        <v>99217015</v>
      </c>
      <c r="K227" s="17" t="s">
        <v>40</v>
      </c>
      <c r="L227" s="23">
        <v>100</v>
      </c>
      <c r="M227" s="24">
        <v>1</v>
      </c>
      <c r="N227" s="24">
        <v>41.732283464566926</v>
      </c>
      <c r="O227" s="26">
        <v>56.6230053934514</v>
      </c>
      <c r="P227" s="26">
        <f t="shared" si="51"/>
        <v>0.56623005393451398</v>
      </c>
      <c r="Q227" s="36">
        <v>43.3769946065486</v>
      </c>
      <c r="R227" s="25">
        <v>0.43376994606548602</v>
      </c>
      <c r="S227" s="25">
        <v>18.102210347614772</v>
      </c>
      <c r="T227" s="25">
        <v>6.0340701158715904</v>
      </c>
      <c r="U227" s="25">
        <v>8.0735858150361892</v>
      </c>
      <c r="V227" s="25">
        <v>2.6911952716787293</v>
      </c>
      <c r="W227" s="26">
        <v>18.646842970249153</v>
      </c>
      <c r="X227" s="26">
        <v>40.705720327960172</v>
      </c>
      <c r="Y227" s="26">
        <v>27.235803848237325</v>
      </c>
      <c r="Z227" s="26">
        <v>2.57932283999547</v>
      </c>
      <c r="AA227" s="26">
        <v>0.38450000000000001</v>
      </c>
      <c r="AB227" s="26">
        <f t="shared" si="62"/>
        <v>1.1251635792213066</v>
      </c>
      <c r="AC227" s="26">
        <f t="shared" si="62"/>
        <v>2.4562117057597117</v>
      </c>
      <c r="AD227" s="26">
        <f t="shared" si="62"/>
        <v>1.6434275008238928</v>
      </c>
      <c r="AE227" s="26">
        <f t="shared" si="62"/>
        <v>0.15563814868001705</v>
      </c>
      <c r="AF227" s="17">
        <v>7.91</v>
      </c>
      <c r="AG227" s="17">
        <v>5.51</v>
      </c>
      <c r="AH227" s="17">
        <f t="shared" si="53"/>
        <v>3.0902954325135885E-6</v>
      </c>
      <c r="AI227" s="17">
        <v>1</v>
      </c>
      <c r="AJ227" s="17">
        <v>59.2</v>
      </c>
      <c r="AK227" s="17">
        <v>1135.0999999999999</v>
      </c>
      <c r="AL227" s="17">
        <v>102.1</v>
      </c>
      <c r="AM227" s="17">
        <v>21.6</v>
      </c>
      <c r="AN227" s="17">
        <v>17.8</v>
      </c>
      <c r="AO227" s="17">
        <v>0.7</v>
      </c>
      <c r="AP227" s="17">
        <v>199.5</v>
      </c>
      <c r="AQ227" s="17">
        <v>1457.3125</v>
      </c>
      <c r="AR227" s="17">
        <v>812.2916666666664</v>
      </c>
      <c r="AS227" s="26">
        <v>841.9375</v>
      </c>
      <c r="AT227" s="26">
        <v>18.610462097611627</v>
      </c>
      <c r="AU227" s="26">
        <v>-1.6732810173748864</v>
      </c>
      <c r="AV227" s="17">
        <v>45</v>
      </c>
      <c r="AW227" s="17">
        <v>60</v>
      </c>
      <c r="AX227" s="17">
        <v>0.1</v>
      </c>
      <c r="AY227" s="14">
        <v>2</v>
      </c>
      <c r="AZ227" s="17" t="s">
        <v>149</v>
      </c>
      <c r="BA227" s="28"/>
      <c r="BB227" s="26"/>
      <c r="BC227" s="31"/>
      <c r="BD227" s="29"/>
    </row>
    <row r="228" spans="1:56" x14ac:dyDescent="0.25">
      <c r="A228" s="14">
        <v>2006</v>
      </c>
      <c r="B228" s="15">
        <v>2009</v>
      </c>
      <c r="C228" s="16" t="s">
        <v>151</v>
      </c>
      <c r="D228" s="17" t="s">
        <v>152</v>
      </c>
      <c r="E228" s="18">
        <v>3</v>
      </c>
      <c r="F228" s="19" t="s">
        <v>120</v>
      </c>
      <c r="G228" s="20" t="s">
        <v>121</v>
      </c>
      <c r="H228" s="20">
        <v>99217</v>
      </c>
      <c r="I228" s="45">
        <v>9</v>
      </c>
      <c r="J228" s="22">
        <v>99217015</v>
      </c>
      <c r="K228" s="17" t="s">
        <v>40</v>
      </c>
      <c r="L228" s="23">
        <v>94.444444444444443</v>
      </c>
      <c r="M228" s="24">
        <v>0.94444444444444442</v>
      </c>
      <c r="N228" s="24">
        <v>49.606299212598422</v>
      </c>
      <c r="O228" s="26">
        <v>55.813815769993788</v>
      </c>
      <c r="P228" s="26">
        <f t="shared" si="51"/>
        <v>0.55813815769993791</v>
      </c>
      <c r="Q228" s="36">
        <v>44.186184230006212</v>
      </c>
      <c r="R228" s="25">
        <v>0.44186184230006215</v>
      </c>
      <c r="S228" s="25">
        <v>21.919130759766862</v>
      </c>
      <c r="T228" s="25">
        <v>7.306376919922287</v>
      </c>
      <c r="U228" s="25">
        <v>9.7759323188560199</v>
      </c>
      <c r="V228" s="25">
        <v>3.25864410628534</v>
      </c>
      <c r="W228" s="26">
        <v>18.016565518502645</v>
      </c>
      <c r="X228" s="26">
        <v>40.214717831343037</v>
      </c>
      <c r="Y228" s="26">
        <v>27.025988214239305</v>
      </c>
      <c r="Z228" s="26">
        <v>3.3906668215916937</v>
      </c>
      <c r="AA228" s="26">
        <v>0.38641111111111109</v>
      </c>
      <c r="AB228" s="26">
        <f t="shared" si="62"/>
        <v>1.3163581848065544</v>
      </c>
      <c r="AC228" s="26">
        <f t="shared" si="62"/>
        <v>2.9382388620411204</v>
      </c>
      <c r="AD228" s="26">
        <f t="shared" si="62"/>
        <v>1.974620565266098</v>
      </c>
      <c r="AE228" s="26">
        <f t="shared" si="62"/>
        <v>0.2477348980842381</v>
      </c>
      <c r="AF228" s="17">
        <v>9.07</v>
      </c>
      <c r="AG228" s="17">
        <v>5.86</v>
      </c>
      <c r="AH228" s="17">
        <f t="shared" si="53"/>
        <v>1.3803842646028812E-6</v>
      </c>
      <c r="AI228" s="17">
        <v>1</v>
      </c>
      <c r="AJ228" s="17">
        <v>104.1</v>
      </c>
      <c r="AK228" s="17">
        <v>1520.9</v>
      </c>
      <c r="AL228" s="17">
        <v>167.9</v>
      </c>
      <c r="AM228" s="17">
        <v>12.1</v>
      </c>
      <c r="AN228" s="17">
        <v>26.1</v>
      </c>
      <c r="AO228" s="17">
        <v>1.2</v>
      </c>
      <c r="AP228" s="17">
        <v>114.4</v>
      </c>
      <c r="AQ228" s="17">
        <v>1457.3125</v>
      </c>
      <c r="AR228" s="17">
        <v>812.2916666666664</v>
      </c>
      <c r="AS228" s="26">
        <v>841.9375</v>
      </c>
      <c r="AT228" s="26">
        <v>18.610462097611627</v>
      </c>
      <c r="AU228" s="26">
        <v>-1.6732810173748864</v>
      </c>
      <c r="AV228" s="17">
        <v>45</v>
      </c>
      <c r="AW228" s="17">
        <v>60</v>
      </c>
      <c r="AX228" s="17">
        <v>0.1</v>
      </c>
      <c r="AY228" s="14">
        <v>2</v>
      </c>
      <c r="AZ228" s="17" t="s">
        <v>149</v>
      </c>
      <c r="BA228" s="28"/>
      <c r="BB228" s="26"/>
      <c r="BC228" s="31"/>
      <c r="BD228" s="29"/>
    </row>
    <row r="229" spans="1:56" x14ac:dyDescent="0.25">
      <c r="A229" s="14">
        <v>2006</v>
      </c>
      <c r="B229" s="15">
        <v>2009</v>
      </c>
      <c r="C229" s="16" t="s">
        <v>151</v>
      </c>
      <c r="D229" s="17" t="s">
        <v>152</v>
      </c>
      <c r="E229" s="18">
        <v>4</v>
      </c>
      <c r="F229" s="19" t="s">
        <v>120</v>
      </c>
      <c r="G229" s="20" t="s">
        <v>121</v>
      </c>
      <c r="H229" s="20">
        <v>99217</v>
      </c>
      <c r="I229" s="45">
        <v>9</v>
      </c>
      <c r="J229" s="22">
        <v>99217015</v>
      </c>
      <c r="K229" s="17" t="s">
        <v>40</v>
      </c>
      <c r="L229" s="23">
        <v>100</v>
      </c>
      <c r="M229" s="24">
        <v>1</v>
      </c>
      <c r="N229" s="24">
        <v>50.393700787401571</v>
      </c>
      <c r="O229" s="26">
        <v>55.874867005778427</v>
      </c>
      <c r="P229" s="26">
        <f t="shared" si="51"/>
        <v>0.55874867005778428</v>
      </c>
      <c r="Q229" s="36">
        <v>44.125132994221573</v>
      </c>
      <c r="R229" s="25">
        <v>0.44125132994221572</v>
      </c>
      <c r="S229" s="25">
        <v>22.236287493151028</v>
      </c>
      <c r="T229" s="25">
        <v>7.4120958310503431</v>
      </c>
      <c r="U229" s="25">
        <v>9.9173842219453583</v>
      </c>
      <c r="V229" s="25">
        <v>3.3057947406484529</v>
      </c>
      <c r="W229" s="26" t="s">
        <v>45</v>
      </c>
      <c r="X229" s="26" t="s">
        <v>45</v>
      </c>
      <c r="Y229" s="26" t="s">
        <v>45</v>
      </c>
      <c r="Z229" s="26" t="s">
        <v>45</v>
      </c>
      <c r="AA229" s="26" t="s">
        <v>45</v>
      </c>
      <c r="AB229" s="26" t="s">
        <v>45</v>
      </c>
      <c r="AC229" s="26" t="s">
        <v>45</v>
      </c>
      <c r="AD229" s="26" t="s">
        <v>45</v>
      </c>
      <c r="AE229" s="26" t="s">
        <v>45</v>
      </c>
      <c r="AF229" s="17">
        <v>8.99</v>
      </c>
      <c r="AG229" s="17">
        <v>5.68</v>
      </c>
      <c r="AH229" s="17">
        <f t="shared" si="53"/>
        <v>2.0892961308540377E-6</v>
      </c>
      <c r="AI229" s="17">
        <v>1</v>
      </c>
      <c r="AJ229" s="17">
        <v>44.2</v>
      </c>
      <c r="AK229" s="17">
        <v>785.1</v>
      </c>
      <c r="AL229" s="17">
        <v>69.099999999999994</v>
      </c>
      <c r="AM229" s="17">
        <v>24.4</v>
      </c>
      <c r="AN229" s="17">
        <v>14.6</v>
      </c>
      <c r="AO229" s="17">
        <v>0.6</v>
      </c>
      <c r="AP229" s="17">
        <v>270.7</v>
      </c>
      <c r="AQ229" s="17">
        <v>1457.3125</v>
      </c>
      <c r="AR229" s="17">
        <v>812.2916666666664</v>
      </c>
      <c r="AS229" s="26">
        <v>841.9375</v>
      </c>
      <c r="AT229" s="26">
        <v>18.610462097611627</v>
      </c>
      <c r="AU229" s="26">
        <v>-1.6732810173748864</v>
      </c>
      <c r="AV229" s="17">
        <v>45</v>
      </c>
      <c r="AW229" s="17">
        <v>60</v>
      </c>
      <c r="AX229" s="17">
        <v>0.1</v>
      </c>
      <c r="AY229" s="14">
        <v>2</v>
      </c>
      <c r="AZ229" s="17" t="s">
        <v>149</v>
      </c>
      <c r="BA229" s="28"/>
      <c r="BB229" s="26"/>
      <c r="BC229" s="31"/>
      <c r="BD229" s="29"/>
    </row>
    <row r="230" spans="1:56" x14ac:dyDescent="0.25">
      <c r="A230" s="14">
        <v>2006</v>
      </c>
      <c r="B230" s="15">
        <v>2009</v>
      </c>
      <c r="C230" s="16" t="s">
        <v>151</v>
      </c>
      <c r="D230" s="17" t="s">
        <v>152</v>
      </c>
      <c r="E230" s="18">
        <v>1</v>
      </c>
      <c r="F230" s="19" t="s">
        <v>122</v>
      </c>
      <c r="G230" s="20" t="s">
        <v>123</v>
      </c>
      <c r="H230" s="20">
        <v>99217</v>
      </c>
      <c r="I230" s="45">
        <v>9</v>
      </c>
      <c r="J230" s="22">
        <v>99217023</v>
      </c>
      <c r="K230" s="17" t="s">
        <v>40</v>
      </c>
      <c r="L230" s="23">
        <v>94.444444444444443</v>
      </c>
      <c r="M230" s="24">
        <v>0.94444444444444442</v>
      </c>
      <c r="N230" s="24">
        <v>40.15748031496063</v>
      </c>
      <c r="O230" s="26">
        <v>56.974758821197312</v>
      </c>
      <c r="P230" s="26">
        <f t="shared" si="51"/>
        <v>0.56974758821197313</v>
      </c>
      <c r="Q230" s="36">
        <v>43.025241178802688</v>
      </c>
      <c r="R230" s="25">
        <v>0.43025241178802687</v>
      </c>
      <c r="S230" s="25">
        <v>17.277852756842023</v>
      </c>
      <c r="T230" s="25">
        <v>5.7592842522806746</v>
      </c>
      <c r="U230" s="25">
        <v>7.7059223295515427</v>
      </c>
      <c r="V230" s="25">
        <v>2.568640776517181</v>
      </c>
      <c r="W230" s="26">
        <v>17.440352203174399</v>
      </c>
      <c r="X230" s="26">
        <v>42.76568104041074</v>
      </c>
      <c r="Y230" s="26">
        <v>26.20852520935118</v>
      </c>
      <c r="Z230" s="26">
        <v>2.361091118805092</v>
      </c>
      <c r="AA230" s="26">
        <v>0.32374999999999998</v>
      </c>
      <c r="AB230" s="26">
        <f t="shared" ref="AB230:AE232" si="63">W230/100*$T230</f>
        <v>1.0044394579797089</v>
      </c>
      <c r="AC230" s="26">
        <f t="shared" si="63"/>
        <v>2.462997133540958</v>
      </c>
      <c r="AD230" s="26">
        <f t="shared" si="63"/>
        <v>1.5094234651371732</v>
      </c>
      <c r="AE230" s="26">
        <f t="shared" si="63"/>
        <v>0.13598194898733926</v>
      </c>
      <c r="AF230" s="17">
        <v>6.89</v>
      </c>
      <c r="AG230" s="17">
        <v>5.59</v>
      </c>
      <c r="AH230" s="17">
        <f t="shared" si="53"/>
        <v>2.5703957827688596E-6</v>
      </c>
      <c r="AI230" s="17">
        <v>1</v>
      </c>
      <c r="AJ230" s="17">
        <v>44.2</v>
      </c>
      <c r="AK230" s="17">
        <v>785.1</v>
      </c>
      <c r="AL230" s="17">
        <v>69.099999999999994</v>
      </c>
      <c r="AM230" s="17">
        <v>24.4</v>
      </c>
      <c r="AN230" s="17">
        <v>14.6</v>
      </c>
      <c r="AO230" s="17">
        <v>0.6</v>
      </c>
      <c r="AP230" s="17">
        <v>270.7</v>
      </c>
      <c r="AQ230" s="17">
        <v>1457.3125</v>
      </c>
      <c r="AR230" s="17">
        <v>812.2916666666664</v>
      </c>
      <c r="AS230" s="26">
        <v>841.9375</v>
      </c>
      <c r="AT230" s="26">
        <v>18.610462097611627</v>
      </c>
      <c r="AU230" s="26">
        <v>-1.6732810173748864</v>
      </c>
      <c r="AV230" s="17">
        <v>45</v>
      </c>
      <c r="AW230" s="17">
        <v>60</v>
      </c>
      <c r="AX230" s="17">
        <v>0.1</v>
      </c>
      <c r="AY230" s="14">
        <v>2</v>
      </c>
      <c r="AZ230" s="17" t="s">
        <v>149</v>
      </c>
      <c r="BA230" s="28"/>
      <c r="BB230" s="26"/>
      <c r="BC230" s="31"/>
      <c r="BD230" s="29"/>
    </row>
    <row r="231" spans="1:56" x14ac:dyDescent="0.25">
      <c r="A231" s="14">
        <v>2006</v>
      </c>
      <c r="B231" s="15">
        <v>2009</v>
      </c>
      <c r="C231" s="16" t="s">
        <v>151</v>
      </c>
      <c r="D231" s="17" t="s">
        <v>152</v>
      </c>
      <c r="E231" s="18">
        <v>2</v>
      </c>
      <c r="F231" s="19" t="s">
        <v>122</v>
      </c>
      <c r="G231" s="20" t="s">
        <v>123</v>
      </c>
      <c r="H231" s="20">
        <v>99217</v>
      </c>
      <c r="I231" s="45">
        <v>9</v>
      </c>
      <c r="J231" s="22">
        <v>99217023</v>
      </c>
      <c r="K231" s="17" t="s">
        <v>40</v>
      </c>
      <c r="L231" s="23">
        <v>100</v>
      </c>
      <c r="M231" s="24">
        <v>1</v>
      </c>
      <c r="N231" s="24">
        <v>59.84251968503937</v>
      </c>
      <c r="O231" s="26">
        <v>57.155555064814614</v>
      </c>
      <c r="P231" s="26">
        <f t="shared" si="51"/>
        <v>0.57155555064814612</v>
      </c>
      <c r="Q231" s="36">
        <v>42.844444935185386</v>
      </c>
      <c r="R231" s="25">
        <v>0.42844444935185388</v>
      </c>
      <c r="S231" s="25">
        <v>25.639195394284165</v>
      </c>
      <c r="T231" s="25">
        <v>8.5463984647613884</v>
      </c>
      <c r="U231" s="25">
        <v>11.435081145850738</v>
      </c>
      <c r="V231" s="25">
        <v>3.8116937152835795</v>
      </c>
      <c r="W231" s="26">
        <v>17.89253288302956</v>
      </c>
      <c r="X231" s="26">
        <v>42.760811455485822</v>
      </c>
      <c r="Y231" s="26">
        <v>26.124485267948415</v>
      </c>
      <c r="Z231" s="26">
        <v>2.3278686041844878</v>
      </c>
      <c r="AA231" s="26">
        <v>0.38201587301587298</v>
      </c>
      <c r="AB231" s="26">
        <f t="shared" si="63"/>
        <v>1.5291671556221649</v>
      </c>
      <c r="AC231" s="26">
        <f t="shared" si="63"/>
        <v>3.6545093337511521</v>
      </c>
      <c r="AD231" s="26">
        <f t="shared" si="63"/>
        <v>2.2327026078667584</v>
      </c>
      <c r="AE231" s="26">
        <f t="shared" si="63"/>
        <v>0.19894892664968541</v>
      </c>
      <c r="AF231" s="17">
        <v>7.91</v>
      </c>
      <c r="AG231" s="17">
        <v>5.51</v>
      </c>
      <c r="AH231" s="17">
        <f t="shared" si="53"/>
        <v>3.0902954325135885E-6</v>
      </c>
      <c r="AI231" s="17">
        <v>1</v>
      </c>
      <c r="AJ231" s="17">
        <v>59.2</v>
      </c>
      <c r="AK231" s="17">
        <v>1135.0999999999999</v>
      </c>
      <c r="AL231" s="17">
        <v>102.1</v>
      </c>
      <c r="AM231" s="17">
        <v>21.6</v>
      </c>
      <c r="AN231" s="17">
        <v>17.8</v>
      </c>
      <c r="AO231" s="17">
        <v>0.7</v>
      </c>
      <c r="AP231" s="17">
        <v>199.5</v>
      </c>
      <c r="AQ231" s="17">
        <v>1457.3125</v>
      </c>
      <c r="AR231" s="17">
        <v>812.2916666666664</v>
      </c>
      <c r="AS231" s="26">
        <v>841.9375</v>
      </c>
      <c r="AT231" s="26">
        <v>18.610462097611627</v>
      </c>
      <c r="AU231" s="26">
        <v>-1.6732810173748864</v>
      </c>
      <c r="AV231" s="17">
        <v>45</v>
      </c>
      <c r="AW231" s="17">
        <v>60</v>
      </c>
      <c r="AX231" s="17">
        <v>0.1</v>
      </c>
      <c r="AY231" s="14">
        <v>2</v>
      </c>
      <c r="AZ231" s="17" t="s">
        <v>149</v>
      </c>
      <c r="BA231" s="28"/>
      <c r="BB231" s="26"/>
      <c r="BC231" s="31"/>
      <c r="BD231" s="29"/>
    </row>
    <row r="232" spans="1:56" x14ac:dyDescent="0.25">
      <c r="A232" s="14">
        <v>2006</v>
      </c>
      <c r="B232" s="15">
        <v>2009</v>
      </c>
      <c r="C232" s="16" t="s">
        <v>151</v>
      </c>
      <c r="D232" s="17" t="s">
        <v>152</v>
      </c>
      <c r="E232" s="18">
        <v>3</v>
      </c>
      <c r="F232" s="19" t="s">
        <v>122</v>
      </c>
      <c r="G232" s="20" t="s">
        <v>123</v>
      </c>
      <c r="H232" s="20">
        <v>99217</v>
      </c>
      <c r="I232" s="45">
        <v>9</v>
      </c>
      <c r="J232" s="22">
        <v>99217023</v>
      </c>
      <c r="K232" s="17" t="s">
        <v>40</v>
      </c>
      <c r="L232" s="23">
        <v>100</v>
      </c>
      <c r="M232" s="24">
        <v>1</v>
      </c>
      <c r="N232" s="50">
        <v>64.566929133858267</v>
      </c>
      <c r="O232" s="26">
        <v>55.204733823329107</v>
      </c>
      <c r="P232" s="26">
        <f t="shared" si="51"/>
        <v>0.55204733823329111</v>
      </c>
      <c r="Q232" s="46">
        <v>44.795266176670893</v>
      </c>
      <c r="R232" s="38">
        <v>0.44795266176670895</v>
      </c>
      <c r="S232" s="38">
        <v>28.922927767614279</v>
      </c>
      <c r="T232" s="38">
        <v>9.6409759225380931</v>
      </c>
      <c r="U232" s="38">
        <v>12.899625784355969</v>
      </c>
      <c r="V232" s="38">
        <v>4.2998752614519899</v>
      </c>
      <c r="W232" s="26">
        <v>17.548610204880603</v>
      </c>
      <c r="X232" s="26">
        <v>42.761077548597413</v>
      </c>
      <c r="Y232" s="26">
        <v>26.232615087010927</v>
      </c>
      <c r="Z232" s="26">
        <v>2.2734018571541839</v>
      </c>
      <c r="AA232" s="26">
        <v>0.34243939393939393</v>
      </c>
      <c r="AB232" s="26">
        <f t="shared" si="63"/>
        <v>1.6918572845926017</v>
      </c>
      <c r="AC232" s="26">
        <f t="shared" si="63"/>
        <v>4.1225851906781195</v>
      </c>
      <c r="AD232" s="26">
        <f t="shared" si="63"/>
        <v>2.5290801043908191</v>
      </c>
      <c r="AE232" s="26">
        <f t="shared" si="63"/>
        <v>0.21917812567076872</v>
      </c>
      <c r="AF232" s="17">
        <v>9.07</v>
      </c>
      <c r="AG232" s="17">
        <v>5.86</v>
      </c>
      <c r="AH232" s="17">
        <f t="shared" si="53"/>
        <v>1.3803842646028812E-6</v>
      </c>
      <c r="AI232" s="17">
        <v>1</v>
      </c>
      <c r="AJ232" s="17">
        <v>104.1</v>
      </c>
      <c r="AK232" s="17">
        <v>1520.9</v>
      </c>
      <c r="AL232" s="17">
        <v>167.9</v>
      </c>
      <c r="AM232" s="17">
        <v>12.1</v>
      </c>
      <c r="AN232" s="17">
        <v>26.1</v>
      </c>
      <c r="AO232" s="17">
        <v>1.2</v>
      </c>
      <c r="AP232" s="17">
        <v>114.4</v>
      </c>
      <c r="AQ232" s="17">
        <v>1457.3125</v>
      </c>
      <c r="AR232" s="17">
        <v>812.2916666666664</v>
      </c>
      <c r="AS232" s="26">
        <v>841.9375</v>
      </c>
      <c r="AT232" s="26">
        <v>18.610462097611627</v>
      </c>
      <c r="AU232" s="26">
        <v>-1.6732810173748864</v>
      </c>
      <c r="AV232" s="17">
        <v>45</v>
      </c>
      <c r="AW232" s="17">
        <v>60</v>
      </c>
      <c r="AX232" s="17">
        <v>0.1</v>
      </c>
      <c r="AY232" s="14">
        <v>2</v>
      </c>
      <c r="AZ232" s="17" t="s">
        <v>149</v>
      </c>
      <c r="BA232" s="28"/>
      <c r="BB232" s="26"/>
      <c r="BC232" s="35" t="s">
        <v>160</v>
      </c>
      <c r="BD232" s="29"/>
    </row>
    <row r="233" spans="1:56" x14ac:dyDescent="0.25">
      <c r="A233" s="14">
        <v>2006</v>
      </c>
      <c r="B233" s="15">
        <v>2009</v>
      </c>
      <c r="C233" s="16" t="s">
        <v>151</v>
      </c>
      <c r="D233" s="17" t="s">
        <v>152</v>
      </c>
      <c r="E233" s="18">
        <v>4</v>
      </c>
      <c r="F233" s="19" t="s">
        <v>122</v>
      </c>
      <c r="G233" s="20" t="s">
        <v>123</v>
      </c>
      <c r="H233" s="20">
        <v>99217</v>
      </c>
      <c r="I233" s="45">
        <v>9</v>
      </c>
      <c r="J233" s="22">
        <v>99217023</v>
      </c>
      <c r="K233" s="17" t="s">
        <v>40</v>
      </c>
      <c r="L233" s="23">
        <v>100</v>
      </c>
      <c r="M233" s="24">
        <v>1</v>
      </c>
      <c r="N233" s="50">
        <v>36.220472440944881</v>
      </c>
      <c r="O233" s="26">
        <v>55.062709261080478</v>
      </c>
      <c r="P233" s="26">
        <f t="shared" si="51"/>
        <v>0.55062709261080478</v>
      </c>
      <c r="Q233" s="46">
        <v>44.937290738919522</v>
      </c>
      <c r="R233" s="38">
        <v>0.44937290738919522</v>
      </c>
      <c r="S233" s="38">
        <v>16.276499007797621</v>
      </c>
      <c r="T233" s="38">
        <v>5.4254996692658741</v>
      </c>
      <c r="U233" s="38">
        <v>7.259318557477739</v>
      </c>
      <c r="V233" s="38">
        <v>2.4197728524925801</v>
      </c>
      <c r="W233" s="26" t="s">
        <v>45</v>
      </c>
      <c r="X233" s="26" t="s">
        <v>45</v>
      </c>
      <c r="Y233" s="26" t="s">
        <v>45</v>
      </c>
      <c r="Z233" s="26" t="s">
        <v>45</v>
      </c>
      <c r="AA233" s="26" t="s">
        <v>45</v>
      </c>
      <c r="AB233" s="26" t="s">
        <v>45</v>
      </c>
      <c r="AC233" s="26" t="s">
        <v>45</v>
      </c>
      <c r="AD233" s="26" t="s">
        <v>45</v>
      </c>
      <c r="AE233" s="26" t="s">
        <v>45</v>
      </c>
      <c r="AF233" s="17">
        <v>8.99</v>
      </c>
      <c r="AG233" s="17">
        <v>5.68</v>
      </c>
      <c r="AH233" s="17">
        <f t="shared" si="53"/>
        <v>2.0892961308540377E-6</v>
      </c>
      <c r="AI233" s="17">
        <v>1</v>
      </c>
      <c r="AJ233" s="17">
        <v>44.2</v>
      </c>
      <c r="AK233" s="17">
        <v>785.1</v>
      </c>
      <c r="AL233" s="17">
        <v>69.099999999999994</v>
      </c>
      <c r="AM233" s="17">
        <v>24.4</v>
      </c>
      <c r="AN233" s="17">
        <v>14.6</v>
      </c>
      <c r="AO233" s="17">
        <v>0.6</v>
      </c>
      <c r="AP233" s="17">
        <v>270.7</v>
      </c>
      <c r="AQ233" s="17">
        <v>1457.3125</v>
      </c>
      <c r="AR233" s="17">
        <v>812.2916666666664</v>
      </c>
      <c r="AS233" s="26">
        <v>841.9375</v>
      </c>
      <c r="AT233" s="26">
        <v>18.610462097611627</v>
      </c>
      <c r="AU233" s="26">
        <v>-1.6732810173748864</v>
      </c>
      <c r="AV233" s="17">
        <v>45</v>
      </c>
      <c r="AW233" s="17">
        <v>60</v>
      </c>
      <c r="AX233" s="17">
        <v>0.1</v>
      </c>
      <c r="AY233" s="14">
        <v>2</v>
      </c>
      <c r="AZ233" s="17" t="s">
        <v>149</v>
      </c>
      <c r="BA233" s="28"/>
      <c r="BB233" s="26"/>
      <c r="BC233" s="35" t="s">
        <v>160</v>
      </c>
      <c r="BD233" s="29"/>
    </row>
    <row r="234" spans="1:56" x14ac:dyDescent="0.25">
      <c r="A234" s="14">
        <v>2006</v>
      </c>
      <c r="B234" s="15">
        <v>2009</v>
      </c>
      <c r="C234" s="16" t="s">
        <v>151</v>
      </c>
      <c r="D234" s="17" t="s">
        <v>152</v>
      </c>
      <c r="E234" s="18">
        <v>1</v>
      </c>
      <c r="F234" s="19" t="s">
        <v>124</v>
      </c>
      <c r="G234" s="20" t="s">
        <v>125</v>
      </c>
      <c r="H234" s="20">
        <v>99239</v>
      </c>
      <c r="I234" s="45" t="s">
        <v>52</v>
      </c>
      <c r="J234" s="22">
        <v>99239015</v>
      </c>
      <c r="K234" s="17" t="s">
        <v>42</v>
      </c>
      <c r="L234" s="23">
        <v>100</v>
      </c>
      <c r="M234" s="24">
        <v>1</v>
      </c>
      <c r="N234" s="24">
        <v>55.905511811023622</v>
      </c>
      <c r="O234" s="26">
        <v>53.94429388738331</v>
      </c>
      <c r="P234" s="26">
        <f t="shared" si="51"/>
        <v>0.5394429388738331</v>
      </c>
      <c r="Q234" s="36">
        <v>46.05570611261669</v>
      </c>
      <c r="R234" s="25">
        <v>0.4605570611261669</v>
      </c>
      <c r="S234" s="25">
        <v>25.747678220439251</v>
      </c>
      <c r="T234" s="25">
        <v>8.5825594068130844</v>
      </c>
      <c r="U234" s="25">
        <v>11.483464486315906</v>
      </c>
      <c r="V234" s="25">
        <v>3.8278214954386356</v>
      </c>
      <c r="W234" s="26">
        <v>19.057790197789529</v>
      </c>
      <c r="X234" s="26">
        <v>45.010752742022248</v>
      </c>
      <c r="Y234" s="26">
        <v>23.081610035836917</v>
      </c>
      <c r="Z234" s="26">
        <v>2.3544811577654485</v>
      </c>
      <c r="AA234" s="26">
        <v>0.38929999999999998</v>
      </c>
      <c r="AB234" s="26">
        <f t="shared" ref="AB234:AE236" si="64">W234/100*$T234</f>
        <v>1.6356461653510872</v>
      </c>
      <c r="AC234" s="26">
        <f t="shared" si="64"/>
        <v>3.8630745935378088</v>
      </c>
      <c r="AD234" s="26">
        <f t="shared" si="64"/>
        <v>1.9809928933746341</v>
      </c>
      <c r="AE234" s="26">
        <f t="shared" si="64"/>
        <v>0.20207474408744011</v>
      </c>
      <c r="AF234" s="17">
        <v>6.89</v>
      </c>
      <c r="AG234" s="17">
        <v>5.59</v>
      </c>
      <c r="AH234" s="17">
        <f t="shared" si="53"/>
        <v>2.5703957827688596E-6</v>
      </c>
      <c r="AI234" s="17">
        <v>1</v>
      </c>
      <c r="AJ234" s="17">
        <v>44.2</v>
      </c>
      <c r="AK234" s="17">
        <v>785.1</v>
      </c>
      <c r="AL234" s="17">
        <v>69.099999999999994</v>
      </c>
      <c r="AM234" s="17">
        <v>24.4</v>
      </c>
      <c r="AN234" s="17">
        <v>14.6</v>
      </c>
      <c r="AO234" s="17">
        <v>0.6</v>
      </c>
      <c r="AP234" s="17">
        <v>270.7</v>
      </c>
      <c r="AQ234" s="17">
        <v>1457.3125</v>
      </c>
      <c r="AR234" s="17">
        <v>812.2916666666664</v>
      </c>
      <c r="AS234" s="26">
        <v>841.9375</v>
      </c>
      <c r="AT234" s="26">
        <v>18.610462097611627</v>
      </c>
      <c r="AU234" s="26">
        <v>-1.6732810173748864</v>
      </c>
      <c r="AV234" s="17">
        <v>45</v>
      </c>
      <c r="AW234" s="17">
        <v>60</v>
      </c>
      <c r="AX234" s="17">
        <v>0.1</v>
      </c>
      <c r="AY234" s="14">
        <v>2</v>
      </c>
      <c r="AZ234" s="17" t="s">
        <v>149</v>
      </c>
      <c r="BA234" s="28"/>
      <c r="BB234" s="26"/>
      <c r="BC234" s="31"/>
      <c r="BD234" s="29"/>
    </row>
    <row r="235" spans="1:56" x14ac:dyDescent="0.25">
      <c r="A235" s="14">
        <v>2006</v>
      </c>
      <c r="B235" s="15">
        <v>2009</v>
      </c>
      <c r="C235" s="16" t="s">
        <v>151</v>
      </c>
      <c r="D235" s="17" t="s">
        <v>152</v>
      </c>
      <c r="E235" s="18">
        <v>2</v>
      </c>
      <c r="F235" s="19" t="s">
        <v>124</v>
      </c>
      <c r="G235" s="20" t="s">
        <v>125</v>
      </c>
      <c r="H235" s="20">
        <v>99239</v>
      </c>
      <c r="I235" s="45" t="s">
        <v>52</v>
      </c>
      <c r="J235" s="22">
        <v>99239015</v>
      </c>
      <c r="K235" s="17" t="s">
        <v>42</v>
      </c>
      <c r="L235" s="23">
        <v>100</v>
      </c>
      <c r="M235" s="24">
        <v>1</v>
      </c>
      <c r="N235" s="24">
        <v>51.181102362204726</v>
      </c>
      <c r="O235" s="26">
        <v>54.531386759093934</v>
      </c>
      <c r="P235" s="26">
        <f t="shared" si="51"/>
        <v>0.54531386759093936</v>
      </c>
      <c r="Q235" s="36">
        <v>45.468613240906066</v>
      </c>
      <c r="R235" s="25">
        <v>0.45468613240906064</v>
      </c>
      <c r="S235" s="25">
        <v>23.271337485503103</v>
      </c>
      <c r="T235" s="25">
        <v>7.7571124951677008</v>
      </c>
      <c r="U235" s="25">
        <v>10.379016518534383</v>
      </c>
      <c r="V235" s="25">
        <v>3.4596721728447948</v>
      </c>
      <c r="W235" s="26">
        <v>19.725988513468749</v>
      </c>
      <c r="X235" s="26">
        <v>44.798157802609538</v>
      </c>
      <c r="Y235" s="26">
        <v>23.493330668281473</v>
      </c>
      <c r="Z235" s="26">
        <v>1.3593408490949912</v>
      </c>
      <c r="AA235" s="26">
        <v>0.42408253968253967</v>
      </c>
      <c r="AB235" s="26">
        <f t="shared" si="64"/>
        <v>1.53016711977363</v>
      </c>
      <c r="AC235" s="26">
        <f t="shared" si="64"/>
        <v>3.475043496511169</v>
      </c>
      <c r="AD235" s="26">
        <f t="shared" si="64"/>
        <v>1.8224040888003277</v>
      </c>
      <c r="AE235" s="26">
        <f t="shared" si="64"/>
        <v>0.10544559885706628</v>
      </c>
      <c r="AF235" s="17">
        <v>7.91</v>
      </c>
      <c r="AG235" s="17">
        <v>5.51</v>
      </c>
      <c r="AH235" s="17">
        <f t="shared" si="53"/>
        <v>3.0902954325135885E-6</v>
      </c>
      <c r="AI235" s="17">
        <v>1</v>
      </c>
      <c r="AJ235" s="17">
        <v>59.2</v>
      </c>
      <c r="AK235" s="17">
        <v>1135.0999999999999</v>
      </c>
      <c r="AL235" s="17">
        <v>102.1</v>
      </c>
      <c r="AM235" s="17">
        <v>21.6</v>
      </c>
      <c r="AN235" s="17">
        <v>17.8</v>
      </c>
      <c r="AO235" s="17">
        <v>0.7</v>
      </c>
      <c r="AP235" s="17">
        <v>199.5</v>
      </c>
      <c r="AQ235" s="17">
        <v>1457.3125</v>
      </c>
      <c r="AR235" s="17">
        <v>812.2916666666664</v>
      </c>
      <c r="AS235" s="26">
        <v>841.9375</v>
      </c>
      <c r="AT235" s="26">
        <v>18.610462097611627</v>
      </c>
      <c r="AU235" s="26">
        <v>-1.6732810173748864</v>
      </c>
      <c r="AV235" s="17">
        <v>45</v>
      </c>
      <c r="AW235" s="17">
        <v>60</v>
      </c>
      <c r="AX235" s="17">
        <v>0.1</v>
      </c>
      <c r="AY235" s="14">
        <v>2</v>
      </c>
      <c r="AZ235" s="17" t="s">
        <v>149</v>
      </c>
      <c r="BA235" s="28"/>
      <c r="BB235" s="26"/>
      <c r="BC235" s="31"/>
      <c r="BD235" s="29"/>
    </row>
    <row r="236" spans="1:56" x14ac:dyDescent="0.25">
      <c r="A236" s="14">
        <v>2006</v>
      </c>
      <c r="B236" s="15">
        <v>2009</v>
      </c>
      <c r="C236" s="16" t="s">
        <v>151</v>
      </c>
      <c r="D236" s="17" t="s">
        <v>152</v>
      </c>
      <c r="E236" s="18">
        <v>3</v>
      </c>
      <c r="F236" s="19" t="s">
        <v>124</v>
      </c>
      <c r="G236" s="20" t="s">
        <v>125</v>
      </c>
      <c r="H236" s="20">
        <v>99239</v>
      </c>
      <c r="I236" s="45" t="s">
        <v>52</v>
      </c>
      <c r="J236" s="22">
        <v>99239015</v>
      </c>
      <c r="K236" s="17" t="s">
        <v>42</v>
      </c>
      <c r="L236" s="23">
        <v>100</v>
      </c>
      <c r="M236" s="24">
        <v>1</v>
      </c>
      <c r="N236" s="24">
        <v>54.330708661417319</v>
      </c>
      <c r="O236" s="26">
        <v>55.599292766867727</v>
      </c>
      <c r="P236" s="26">
        <f t="shared" si="51"/>
        <v>0.55599292766867725</v>
      </c>
      <c r="Q236" s="36">
        <v>44.400707233132273</v>
      </c>
      <c r="R236" s="25">
        <v>0.44400707233132275</v>
      </c>
      <c r="S236" s="25">
        <v>24.123218890441944</v>
      </c>
      <c r="T236" s="25">
        <v>8.0410729634806479</v>
      </c>
      <c r="U236" s="25">
        <v>10.758955625137107</v>
      </c>
      <c r="V236" s="25">
        <v>3.5863185417123691</v>
      </c>
      <c r="W236" s="26">
        <v>19.134365735581568</v>
      </c>
      <c r="X236" s="26">
        <v>44.653596714871668</v>
      </c>
      <c r="Y236" s="26">
        <v>23.347094560237778</v>
      </c>
      <c r="Z236" s="26">
        <v>2.4553106580533353</v>
      </c>
      <c r="AA236" s="26">
        <v>0.39457388663967613</v>
      </c>
      <c r="AB236" s="26">
        <f t="shared" si="64"/>
        <v>1.5386083098973544</v>
      </c>
      <c r="AC236" s="26">
        <f t="shared" si="64"/>
        <v>3.5906282926612283</v>
      </c>
      <c r="AD236" s="26">
        <f t="shared" si="64"/>
        <v>1.8773569084415409</v>
      </c>
      <c r="AE236" s="26">
        <f t="shared" si="64"/>
        <v>0.19743332149418552</v>
      </c>
      <c r="AF236" s="17">
        <v>9.07</v>
      </c>
      <c r="AG236" s="17">
        <v>5.86</v>
      </c>
      <c r="AH236" s="17">
        <f t="shared" si="53"/>
        <v>1.3803842646028812E-6</v>
      </c>
      <c r="AI236" s="17">
        <v>1</v>
      </c>
      <c r="AJ236" s="17">
        <v>104.1</v>
      </c>
      <c r="AK236" s="17">
        <v>1520.9</v>
      </c>
      <c r="AL236" s="17">
        <v>167.9</v>
      </c>
      <c r="AM236" s="17">
        <v>12.1</v>
      </c>
      <c r="AN236" s="17">
        <v>26.1</v>
      </c>
      <c r="AO236" s="17">
        <v>1.2</v>
      </c>
      <c r="AP236" s="17">
        <v>114.4</v>
      </c>
      <c r="AQ236" s="17">
        <v>1457.3125</v>
      </c>
      <c r="AR236" s="17">
        <v>812.2916666666664</v>
      </c>
      <c r="AS236" s="26">
        <v>841.9375</v>
      </c>
      <c r="AT236" s="26">
        <v>18.610462097611627</v>
      </c>
      <c r="AU236" s="26">
        <v>-1.6732810173748864</v>
      </c>
      <c r="AV236" s="17">
        <v>45</v>
      </c>
      <c r="AW236" s="17">
        <v>60</v>
      </c>
      <c r="AX236" s="17">
        <v>0.1</v>
      </c>
      <c r="AY236" s="14">
        <v>2</v>
      </c>
      <c r="AZ236" s="17" t="s">
        <v>149</v>
      </c>
      <c r="BA236" s="28"/>
      <c r="BB236" s="26"/>
      <c r="BC236" s="31"/>
      <c r="BD236" s="29"/>
    </row>
    <row r="237" spans="1:56" x14ac:dyDescent="0.25">
      <c r="A237" s="14">
        <v>2006</v>
      </c>
      <c r="B237" s="15">
        <v>2009</v>
      </c>
      <c r="C237" s="16" t="s">
        <v>151</v>
      </c>
      <c r="D237" s="17" t="s">
        <v>152</v>
      </c>
      <c r="E237" s="18">
        <v>4</v>
      </c>
      <c r="F237" s="19" t="s">
        <v>124</v>
      </c>
      <c r="G237" s="20" t="s">
        <v>125</v>
      </c>
      <c r="H237" s="20">
        <v>99239</v>
      </c>
      <c r="I237" s="45" t="s">
        <v>52</v>
      </c>
      <c r="J237" s="22">
        <v>99239015</v>
      </c>
      <c r="K237" s="17" t="s">
        <v>42</v>
      </c>
      <c r="L237" s="23">
        <v>55.555555555555557</v>
      </c>
      <c r="M237" s="24">
        <v>0.55555555555555558</v>
      </c>
      <c r="N237" s="24">
        <v>23.622047244094489</v>
      </c>
      <c r="O237" s="26">
        <v>56.870335820895527</v>
      </c>
      <c r="P237" s="26">
        <f t="shared" si="51"/>
        <v>0.56870335820895523</v>
      </c>
      <c r="Q237" s="36">
        <v>43.129664179104473</v>
      </c>
      <c r="R237" s="25">
        <v>0.43129664179104471</v>
      </c>
      <c r="S237" s="25">
        <v>10.188109648607355</v>
      </c>
      <c r="T237" s="25">
        <v>3.3960365495357849</v>
      </c>
      <c r="U237" s="25">
        <v>4.5438969032788803</v>
      </c>
      <c r="V237" s="25">
        <v>1.5146323010929601</v>
      </c>
      <c r="W237" s="26" t="s">
        <v>45</v>
      </c>
      <c r="X237" s="26" t="s">
        <v>45</v>
      </c>
      <c r="Y237" s="26" t="s">
        <v>45</v>
      </c>
      <c r="Z237" s="26" t="s">
        <v>45</v>
      </c>
      <c r="AA237" s="26" t="s">
        <v>45</v>
      </c>
      <c r="AB237" s="26" t="s">
        <v>45</v>
      </c>
      <c r="AC237" s="26" t="s">
        <v>45</v>
      </c>
      <c r="AD237" s="26" t="s">
        <v>45</v>
      </c>
      <c r="AE237" s="26" t="s">
        <v>45</v>
      </c>
      <c r="AF237" s="17">
        <v>8.99</v>
      </c>
      <c r="AG237" s="17">
        <v>5.68</v>
      </c>
      <c r="AH237" s="17">
        <f t="shared" si="53"/>
        <v>2.0892961308540377E-6</v>
      </c>
      <c r="AI237" s="17">
        <v>1</v>
      </c>
      <c r="AJ237" s="17">
        <v>44.2</v>
      </c>
      <c r="AK237" s="17">
        <v>785.1</v>
      </c>
      <c r="AL237" s="17">
        <v>69.099999999999994</v>
      </c>
      <c r="AM237" s="17">
        <v>24.4</v>
      </c>
      <c r="AN237" s="17">
        <v>14.6</v>
      </c>
      <c r="AO237" s="17">
        <v>0.6</v>
      </c>
      <c r="AP237" s="17">
        <v>270.7</v>
      </c>
      <c r="AQ237" s="17">
        <v>1457.3125</v>
      </c>
      <c r="AR237" s="17">
        <v>812.2916666666664</v>
      </c>
      <c r="AS237" s="26">
        <v>841.9375</v>
      </c>
      <c r="AT237" s="26">
        <v>18.610462097611627</v>
      </c>
      <c r="AU237" s="26">
        <v>-1.6732810173748864</v>
      </c>
      <c r="AV237" s="17">
        <v>45</v>
      </c>
      <c r="AW237" s="17">
        <v>60</v>
      </c>
      <c r="AX237" s="17">
        <v>0.1</v>
      </c>
      <c r="AY237" s="14">
        <v>2</v>
      </c>
      <c r="AZ237" s="17" t="s">
        <v>149</v>
      </c>
      <c r="BA237" s="28"/>
      <c r="BB237" s="26"/>
      <c r="BC237" s="31"/>
      <c r="BD237" s="29"/>
    </row>
    <row r="238" spans="1:56" x14ac:dyDescent="0.25">
      <c r="A238" s="14">
        <v>2006</v>
      </c>
      <c r="B238" s="15">
        <v>2009</v>
      </c>
      <c r="C238" s="16" t="s">
        <v>151</v>
      </c>
      <c r="D238" s="17" t="s">
        <v>152</v>
      </c>
      <c r="E238" s="18">
        <v>1</v>
      </c>
      <c r="F238" s="19" t="s">
        <v>126</v>
      </c>
      <c r="G238" s="20" t="s">
        <v>127</v>
      </c>
      <c r="H238" s="20">
        <v>9970</v>
      </c>
      <c r="I238" s="45">
        <v>5</v>
      </c>
      <c r="J238" s="22">
        <v>9970036</v>
      </c>
      <c r="K238" s="17" t="s">
        <v>54</v>
      </c>
      <c r="L238" s="23">
        <v>77.777777777777786</v>
      </c>
      <c r="M238" s="24">
        <v>0.7777777777777779</v>
      </c>
      <c r="N238" s="24">
        <v>18.897637795275589</v>
      </c>
      <c r="O238" s="26">
        <v>53.806705439616834</v>
      </c>
      <c r="P238" s="26">
        <f t="shared" si="51"/>
        <v>0.53806705439616831</v>
      </c>
      <c r="Q238" s="36">
        <v>46.193294560383166</v>
      </c>
      <c r="R238" s="25">
        <v>0.46193294560383164</v>
      </c>
      <c r="S238" s="25">
        <v>8.729441491725952</v>
      </c>
      <c r="T238" s="25">
        <v>2.9098138305753172</v>
      </c>
      <c r="U238" s="25">
        <v>3.8933309053097744</v>
      </c>
      <c r="V238" s="25">
        <v>1.2977769684365914</v>
      </c>
      <c r="W238" s="26">
        <v>18.547099271868063</v>
      </c>
      <c r="X238" s="26">
        <v>45.79880017312361</v>
      </c>
      <c r="Y238" s="26">
        <v>23.738925391558411</v>
      </c>
      <c r="Z238" s="26">
        <v>1.6959282511553511</v>
      </c>
      <c r="AA238" s="26">
        <v>0.34941666666666671</v>
      </c>
      <c r="AB238" s="26">
        <f t="shared" ref="AB238:AE240" si="65">W238/100*$T238</f>
        <v>0.53968605978335094</v>
      </c>
      <c r="AC238" s="26">
        <f t="shared" si="65"/>
        <v>1.3326598216751031</v>
      </c>
      <c r="AD238" s="26">
        <f t="shared" si="65"/>
        <v>0.69075853427352241</v>
      </c>
      <c r="AE238" s="26">
        <f t="shared" si="65"/>
        <v>4.9348354808752506E-2</v>
      </c>
      <c r="AF238" s="17">
        <v>6.89</v>
      </c>
      <c r="AG238" s="17">
        <v>5.59</v>
      </c>
      <c r="AH238" s="17">
        <f t="shared" si="53"/>
        <v>2.5703957827688596E-6</v>
      </c>
      <c r="AI238" s="17">
        <v>1</v>
      </c>
      <c r="AJ238" s="17">
        <v>44.2</v>
      </c>
      <c r="AK238" s="17">
        <v>785.1</v>
      </c>
      <c r="AL238" s="17">
        <v>69.099999999999994</v>
      </c>
      <c r="AM238" s="17">
        <v>24.4</v>
      </c>
      <c r="AN238" s="17">
        <v>14.6</v>
      </c>
      <c r="AO238" s="17">
        <v>0.6</v>
      </c>
      <c r="AP238" s="17">
        <v>270.7</v>
      </c>
      <c r="AQ238" s="17">
        <v>1457.3125</v>
      </c>
      <c r="AR238" s="17">
        <v>812.2916666666664</v>
      </c>
      <c r="AS238" s="26">
        <v>841.9375</v>
      </c>
      <c r="AT238" s="26">
        <v>18.610462097611627</v>
      </c>
      <c r="AU238" s="26">
        <v>-1.6732810173748864</v>
      </c>
      <c r="AV238" s="17">
        <v>45</v>
      </c>
      <c r="AW238" s="17">
        <v>60</v>
      </c>
      <c r="AX238" s="17">
        <v>0.1</v>
      </c>
      <c r="AY238" s="14">
        <v>2</v>
      </c>
      <c r="AZ238" s="17" t="s">
        <v>149</v>
      </c>
      <c r="BA238" s="28"/>
      <c r="BB238" s="26"/>
      <c r="BC238" s="31"/>
      <c r="BD238" s="29"/>
    </row>
    <row r="239" spans="1:56" x14ac:dyDescent="0.25">
      <c r="A239" s="14">
        <v>2006</v>
      </c>
      <c r="B239" s="15">
        <v>2009</v>
      </c>
      <c r="C239" s="16" t="s">
        <v>151</v>
      </c>
      <c r="D239" s="17" t="s">
        <v>152</v>
      </c>
      <c r="E239" s="18">
        <v>2</v>
      </c>
      <c r="F239" s="19" t="s">
        <v>126</v>
      </c>
      <c r="G239" s="20" t="s">
        <v>127</v>
      </c>
      <c r="H239" s="20">
        <v>9970</v>
      </c>
      <c r="I239" s="45">
        <v>5</v>
      </c>
      <c r="J239" s="22">
        <v>9970036</v>
      </c>
      <c r="K239" s="17" t="s">
        <v>54</v>
      </c>
      <c r="L239" s="23">
        <v>83.333333333333343</v>
      </c>
      <c r="M239" s="24">
        <v>0.83333333333333348</v>
      </c>
      <c r="N239" s="24">
        <v>19.685039370078741</v>
      </c>
      <c r="O239" s="26">
        <v>53.757570500686256</v>
      </c>
      <c r="P239" s="26">
        <f t="shared" si="51"/>
        <v>0.53757570500686258</v>
      </c>
      <c r="Q239" s="36">
        <v>46.242429499313744</v>
      </c>
      <c r="R239" s="25">
        <v>0.46242429499313742</v>
      </c>
      <c r="S239" s="25">
        <v>9.102840452620816</v>
      </c>
      <c r="T239" s="25">
        <v>3.0342801508736055</v>
      </c>
      <c r="U239" s="25">
        <v>4.0598668418688844</v>
      </c>
      <c r="V239" s="25">
        <v>1.3532889472896281</v>
      </c>
      <c r="W239" s="26">
        <v>18.228960047830057</v>
      </c>
      <c r="X239" s="26">
        <v>45.059268833087145</v>
      </c>
      <c r="Y239" s="26">
        <v>24.381342758669192</v>
      </c>
      <c r="Z239" s="26">
        <v>1.7484604698600208</v>
      </c>
      <c r="AA239" s="26">
        <v>0.37370999999999999</v>
      </c>
      <c r="AB239" s="26">
        <f t="shared" si="65"/>
        <v>0.55311771644198704</v>
      </c>
      <c r="AC239" s="26">
        <f t="shared" si="65"/>
        <v>1.3672244503311402</v>
      </c>
      <c r="AD239" s="26">
        <f t="shared" si="65"/>
        <v>0.73979824384275839</v>
      </c>
      <c r="AE239" s="26">
        <f t="shared" si="65"/>
        <v>5.3053188982833982E-2</v>
      </c>
      <c r="AF239" s="17">
        <v>7.91</v>
      </c>
      <c r="AG239" s="17">
        <v>5.51</v>
      </c>
      <c r="AH239" s="17">
        <f t="shared" si="53"/>
        <v>3.0902954325135885E-6</v>
      </c>
      <c r="AI239" s="17">
        <v>1</v>
      </c>
      <c r="AJ239" s="17">
        <v>59.2</v>
      </c>
      <c r="AK239" s="17">
        <v>1135.0999999999999</v>
      </c>
      <c r="AL239" s="17">
        <v>102.1</v>
      </c>
      <c r="AM239" s="17">
        <v>21.6</v>
      </c>
      <c r="AN239" s="17">
        <v>17.8</v>
      </c>
      <c r="AO239" s="17">
        <v>0.7</v>
      </c>
      <c r="AP239" s="17">
        <v>199.5</v>
      </c>
      <c r="AQ239" s="17">
        <v>1457.3125</v>
      </c>
      <c r="AR239" s="17">
        <v>812.2916666666664</v>
      </c>
      <c r="AS239" s="26">
        <v>841.9375</v>
      </c>
      <c r="AT239" s="26">
        <v>18.610462097611627</v>
      </c>
      <c r="AU239" s="26">
        <v>-1.6732810173748864</v>
      </c>
      <c r="AV239" s="17">
        <v>45</v>
      </c>
      <c r="AW239" s="17">
        <v>60</v>
      </c>
      <c r="AX239" s="17">
        <v>0.1</v>
      </c>
      <c r="AY239" s="14">
        <v>2</v>
      </c>
      <c r="AZ239" s="17" t="s">
        <v>149</v>
      </c>
      <c r="BA239" s="28"/>
      <c r="BB239" s="26"/>
      <c r="BC239" s="31"/>
      <c r="BD239" s="29"/>
    </row>
    <row r="240" spans="1:56" x14ac:dyDescent="0.25">
      <c r="A240" s="14">
        <v>2006</v>
      </c>
      <c r="B240" s="15">
        <v>2009</v>
      </c>
      <c r="C240" s="16" t="s">
        <v>151</v>
      </c>
      <c r="D240" s="17" t="s">
        <v>152</v>
      </c>
      <c r="E240" s="18">
        <v>3</v>
      </c>
      <c r="F240" s="19" t="s">
        <v>126</v>
      </c>
      <c r="G240" s="20" t="s">
        <v>127</v>
      </c>
      <c r="H240" s="20">
        <v>9970</v>
      </c>
      <c r="I240" s="45">
        <v>5</v>
      </c>
      <c r="J240" s="22">
        <v>9970036</v>
      </c>
      <c r="K240" s="17" t="s">
        <v>54</v>
      </c>
      <c r="L240" s="23">
        <v>100</v>
      </c>
      <c r="M240" s="24">
        <v>1</v>
      </c>
      <c r="N240" s="24">
        <v>69.29133858267717</v>
      </c>
      <c r="O240" s="26">
        <v>53.719503758704981</v>
      </c>
      <c r="P240" s="26">
        <f t="shared" si="51"/>
        <v>0.53719503758704978</v>
      </c>
      <c r="Q240" s="36">
        <v>46.280496241295019</v>
      </c>
      <c r="R240" s="25">
        <v>0.46280496241295022</v>
      </c>
      <c r="S240" s="25">
        <v>32.068375348298908</v>
      </c>
      <c r="T240" s="25">
        <v>10.689458449432969</v>
      </c>
      <c r="U240" s="25">
        <v>14.302495405341313</v>
      </c>
      <c r="V240" s="25">
        <v>4.767498468447104</v>
      </c>
      <c r="W240" s="26">
        <v>18.471289682911376</v>
      </c>
      <c r="X240" s="26">
        <v>45.645688880801174</v>
      </c>
      <c r="Y240" s="26">
        <v>23.904441667268784</v>
      </c>
      <c r="Z240" s="26">
        <v>1.6611985445696575</v>
      </c>
      <c r="AA240" s="26">
        <v>0.38446159844054578</v>
      </c>
      <c r="AB240" s="26">
        <f t="shared" si="65"/>
        <v>1.9744808357292105</v>
      </c>
      <c r="AC240" s="26">
        <f t="shared" si="65"/>
        <v>4.8792769468706858</v>
      </c>
      <c r="AD240" s="26">
        <f t="shared" si="65"/>
        <v>2.5552553595916381</v>
      </c>
      <c r="AE240" s="26">
        <f t="shared" si="65"/>
        <v>0.17757312818435877</v>
      </c>
      <c r="AF240" s="17">
        <v>9.07</v>
      </c>
      <c r="AG240" s="17">
        <v>5.86</v>
      </c>
      <c r="AH240" s="17">
        <f t="shared" si="53"/>
        <v>1.3803842646028812E-6</v>
      </c>
      <c r="AI240" s="17">
        <v>1</v>
      </c>
      <c r="AJ240" s="17">
        <v>104.1</v>
      </c>
      <c r="AK240" s="17">
        <v>1520.9</v>
      </c>
      <c r="AL240" s="17">
        <v>167.9</v>
      </c>
      <c r="AM240" s="17">
        <v>12.1</v>
      </c>
      <c r="AN240" s="17">
        <v>26.1</v>
      </c>
      <c r="AO240" s="17">
        <v>1.2</v>
      </c>
      <c r="AP240" s="17">
        <v>114.4</v>
      </c>
      <c r="AQ240" s="17">
        <v>1457.3125</v>
      </c>
      <c r="AR240" s="17">
        <v>812.2916666666664</v>
      </c>
      <c r="AS240" s="26">
        <v>841.9375</v>
      </c>
      <c r="AT240" s="26">
        <v>18.610462097611627</v>
      </c>
      <c r="AU240" s="26">
        <v>-1.6732810173748864</v>
      </c>
      <c r="AV240" s="17">
        <v>45</v>
      </c>
      <c r="AW240" s="17">
        <v>60</v>
      </c>
      <c r="AX240" s="17">
        <v>0.1</v>
      </c>
      <c r="AY240" s="14">
        <v>2</v>
      </c>
      <c r="AZ240" s="17" t="s">
        <v>149</v>
      </c>
      <c r="BA240" s="28"/>
      <c r="BB240" s="26"/>
      <c r="BC240" s="31"/>
      <c r="BD240" s="29"/>
    </row>
    <row r="241" spans="1:61" x14ac:dyDescent="0.25">
      <c r="A241" s="14">
        <v>2006</v>
      </c>
      <c r="B241" s="15">
        <v>2009</v>
      </c>
      <c r="C241" s="16" t="s">
        <v>151</v>
      </c>
      <c r="D241" s="17" t="s">
        <v>152</v>
      </c>
      <c r="E241" s="18">
        <v>4</v>
      </c>
      <c r="F241" s="19" t="s">
        <v>126</v>
      </c>
      <c r="G241" s="20" t="s">
        <v>127</v>
      </c>
      <c r="H241" s="20">
        <v>9970</v>
      </c>
      <c r="I241" s="45">
        <v>5</v>
      </c>
      <c r="J241" s="22">
        <v>9970036</v>
      </c>
      <c r="K241" s="17" t="s">
        <v>54</v>
      </c>
      <c r="L241" s="23">
        <v>16.666666666666664</v>
      </c>
      <c r="M241" s="24">
        <v>0.16666666666666663</v>
      </c>
      <c r="N241" s="24">
        <v>6.2992125984251963</v>
      </c>
      <c r="O241" s="26">
        <v>52.577431170710312</v>
      </c>
      <c r="P241" s="26">
        <f t="shared" si="51"/>
        <v>0.52577431170710309</v>
      </c>
      <c r="Q241" s="36">
        <v>47.422568829289688</v>
      </c>
      <c r="R241" s="25">
        <v>0.47422568829289685</v>
      </c>
      <c r="S241" s="25">
        <v>2.9872484301914763</v>
      </c>
      <c r="T241" s="25">
        <v>0.99574947673049208</v>
      </c>
      <c r="U241" s="25">
        <v>1.3323127998653985</v>
      </c>
      <c r="V241" s="25">
        <v>0.44410426662179947</v>
      </c>
      <c r="W241" s="26" t="s">
        <v>45</v>
      </c>
      <c r="X241" s="26" t="s">
        <v>45</v>
      </c>
      <c r="Y241" s="26" t="s">
        <v>45</v>
      </c>
      <c r="Z241" s="26" t="s">
        <v>45</v>
      </c>
      <c r="AA241" s="26" t="s">
        <v>45</v>
      </c>
      <c r="AB241" s="26" t="s">
        <v>45</v>
      </c>
      <c r="AC241" s="26" t="s">
        <v>45</v>
      </c>
      <c r="AD241" s="26" t="s">
        <v>45</v>
      </c>
      <c r="AE241" s="26" t="s">
        <v>45</v>
      </c>
      <c r="AF241" s="17">
        <v>8.99</v>
      </c>
      <c r="AG241" s="17">
        <v>5.68</v>
      </c>
      <c r="AH241" s="17">
        <f t="shared" si="53"/>
        <v>2.0892961308540377E-6</v>
      </c>
      <c r="AI241" s="17">
        <v>1</v>
      </c>
      <c r="AJ241" s="17">
        <v>44.2</v>
      </c>
      <c r="AK241" s="17">
        <v>785.1</v>
      </c>
      <c r="AL241" s="17">
        <v>69.099999999999994</v>
      </c>
      <c r="AM241" s="17">
        <v>24.4</v>
      </c>
      <c r="AN241" s="17">
        <v>14.6</v>
      </c>
      <c r="AO241" s="17">
        <v>0.6</v>
      </c>
      <c r="AP241" s="17">
        <v>270.7</v>
      </c>
      <c r="AQ241" s="17">
        <v>1457.3125</v>
      </c>
      <c r="AR241" s="17">
        <v>812.2916666666664</v>
      </c>
      <c r="AS241" s="26">
        <v>841.9375</v>
      </c>
      <c r="AT241" s="26">
        <v>18.610462097611627</v>
      </c>
      <c r="AU241" s="26">
        <v>-1.6732810173748864</v>
      </c>
      <c r="AV241" s="17">
        <v>45</v>
      </c>
      <c r="AW241" s="17">
        <v>60</v>
      </c>
      <c r="AX241" s="17">
        <v>0.1</v>
      </c>
      <c r="AY241" s="14">
        <v>2</v>
      </c>
      <c r="AZ241" s="17" t="s">
        <v>149</v>
      </c>
      <c r="BA241" s="28"/>
      <c r="BB241" s="26"/>
      <c r="BC241" s="31"/>
      <c r="BD241" s="29"/>
    </row>
    <row r="242" spans="1:61" x14ac:dyDescent="0.25">
      <c r="A242" s="14">
        <v>2006</v>
      </c>
      <c r="B242" s="15">
        <v>2009</v>
      </c>
      <c r="C242" s="16" t="s">
        <v>151</v>
      </c>
      <c r="D242" s="17" t="s">
        <v>152</v>
      </c>
      <c r="E242" s="18">
        <v>1</v>
      </c>
      <c r="F242" s="19" t="s">
        <v>128</v>
      </c>
      <c r="G242" s="20" t="s">
        <v>129</v>
      </c>
      <c r="H242" s="20">
        <v>9980</v>
      </c>
      <c r="I242" s="45">
        <v>9</v>
      </c>
      <c r="J242" s="22">
        <v>9980005</v>
      </c>
      <c r="K242" s="17" t="s">
        <v>40</v>
      </c>
      <c r="L242" s="23">
        <v>94.444444444444443</v>
      </c>
      <c r="M242" s="24">
        <v>0.94444444444444442</v>
      </c>
      <c r="N242" s="24">
        <v>37.795275590551178</v>
      </c>
      <c r="O242" s="26">
        <v>54.766035001427291</v>
      </c>
      <c r="P242" s="26">
        <f t="shared" si="51"/>
        <v>0.54766035001427293</v>
      </c>
      <c r="Q242" s="36">
        <v>45.233964998572709</v>
      </c>
      <c r="R242" s="25">
        <v>0.45233964998572707</v>
      </c>
      <c r="S242" s="25">
        <v>17.096301731744013</v>
      </c>
      <c r="T242" s="25">
        <v>5.6987672439146708</v>
      </c>
      <c r="U242" s="25">
        <v>7.6249505723578297</v>
      </c>
      <c r="V242" s="25">
        <v>2.5416501907859432</v>
      </c>
      <c r="W242" s="26">
        <v>18.302825523543319</v>
      </c>
      <c r="X242" s="26">
        <v>42.507915209876614</v>
      </c>
      <c r="Y242" s="26">
        <v>25.469924527906997</v>
      </c>
      <c r="Z242" s="26">
        <v>2.0256309785559665</v>
      </c>
      <c r="AA242" s="26">
        <v>0.34237777777777784</v>
      </c>
      <c r="AB242" s="26">
        <f t="shared" ref="AB242:AE244" si="66">W242/100*$T242</f>
        <v>1.0430354256465406</v>
      </c>
      <c r="AC242" s="26">
        <f t="shared" si="66"/>
        <v>2.4224271480514705</v>
      </c>
      <c r="AD242" s="26">
        <f t="shared" si="66"/>
        <v>1.4514717160461521</v>
      </c>
      <c r="AE242" s="26">
        <f t="shared" si="66"/>
        <v>0.11543599468853563</v>
      </c>
      <c r="AF242" s="17">
        <v>6.89</v>
      </c>
      <c r="AG242" s="17">
        <v>5.59</v>
      </c>
      <c r="AH242" s="17">
        <f t="shared" si="53"/>
        <v>2.5703957827688596E-6</v>
      </c>
      <c r="AI242" s="17">
        <v>1</v>
      </c>
      <c r="AJ242" s="17">
        <v>44.2</v>
      </c>
      <c r="AK242" s="17">
        <v>785.1</v>
      </c>
      <c r="AL242" s="17">
        <v>69.099999999999994</v>
      </c>
      <c r="AM242" s="17">
        <v>24.4</v>
      </c>
      <c r="AN242" s="17">
        <v>14.6</v>
      </c>
      <c r="AO242" s="17">
        <v>0.6</v>
      </c>
      <c r="AP242" s="17">
        <v>270.7</v>
      </c>
      <c r="AQ242" s="17">
        <v>1457.3125</v>
      </c>
      <c r="AR242" s="17">
        <v>812.2916666666664</v>
      </c>
      <c r="AS242" s="26">
        <v>841.9375</v>
      </c>
      <c r="AT242" s="26">
        <v>18.610462097611627</v>
      </c>
      <c r="AU242" s="26">
        <v>-1.6732810173748864</v>
      </c>
      <c r="AV242" s="17">
        <v>45</v>
      </c>
      <c r="AW242" s="17">
        <v>60</v>
      </c>
      <c r="AX242" s="17">
        <v>0.1</v>
      </c>
      <c r="AY242" s="14">
        <v>2</v>
      </c>
      <c r="AZ242" s="17" t="s">
        <v>149</v>
      </c>
      <c r="BA242" s="28"/>
      <c r="BB242" s="26"/>
      <c r="BC242" s="31"/>
      <c r="BD242" s="29"/>
    </row>
    <row r="243" spans="1:61" x14ac:dyDescent="0.25">
      <c r="A243" s="14">
        <v>2006</v>
      </c>
      <c r="B243" s="15">
        <v>2009</v>
      </c>
      <c r="C243" s="16" t="s">
        <v>151</v>
      </c>
      <c r="D243" s="17" t="s">
        <v>152</v>
      </c>
      <c r="E243" s="18">
        <v>2</v>
      </c>
      <c r="F243" s="19" t="s">
        <v>128</v>
      </c>
      <c r="G243" s="20" t="s">
        <v>129</v>
      </c>
      <c r="H243" s="20">
        <v>9980</v>
      </c>
      <c r="I243" s="45">
        <v>9</v>
      </c>
      <c r="J243" s="22">
        <v>9980005</v>
      </c>
      <c r="K243" s="17" t="s">
        <v>40</v>
      </c>
      <c r="L243" s="23">
        <v>100</v>
      </c>
      <c r="M243" s="24">
        <v>1</v>
      </c>
      <c r="N243" s="24">
        <v>49.606299212598422</v>
      </c>
      <c r="O243" s="26">
        <v>56.103965294162414</v>
      </c>
      <c r="P243" s="26">
        <f t="shared" si="51"/>
        <v>0.56103965294162417</v>
      </c>
      <c r="Q243" s="36">
        <v>43.896034705837586</v>
      </c>
      <c r="R243" s="25">
        <v>0.43896034705837583</v>
      </c>
      <c r="S243" s="25">
        <v>21.775198318643838</v>
      </c>
      <c r="T243" s="25">
        <v>7.2583994395479463</v>
      </c>
      <c r="U243" s="25">
        <v>9.7117384501151527</v>
      </c>
      <c r="V243" s="25">
        <v>3.2372461500383842</v>
      </c>
      <c r="W243" s="26">
        <v>18.94043221962346</v>
      </c>
      <c r="X243" s="26">
        <v>41.92722168718052</v>
      </c>
      <c r="Y243" s="26">
        <v>25.782161812486109</v>
      </c>
      <c r="Z243" s="26">
        <v>1.45651874821408</v>
      </c>
      <c r="AA243" s="26" t="s">
        <v>45</v>
      </c>
      <c r="AB243" s="26">
        <f t="shared" si="66"/>
        <v>1.3747722260771078</v>
      </c>
      <c r="AC243" s="26">
        <f t="shared" si="66"/>
        <v>3.0432452239603358</v>
      </c>
      <c r="AD243" s="26">
        <f t="shared" si="66"/>
        <v>1.8713722885008364</v>
      </c>
      <c r="AE243" s="26">
        <f t="shared" si="66"/>
        <v>0.10571994865728154</v>
      </c>
      <c r="AF243" s="17">
        <v>7.91</v>
      </c>
      <c r="AG243" s="17">
        <v>5.51</v>
      </c>
      <c r="AH243" s="17">
        <f t="shared" si="53"/>
        <v>3.0902954325135885E-6</v>
      </c>
      <c r="AI243" s="17">
        <v>1</v>
      </c>
      <c r="AJ243" s="17">
        <v>59.2</v>
      </c>
      <c r="AK243" s="17">
        <v>1135.0999999999999</v>
      </c>
      <c r="AL243" s="17">
        <v>102.1</v>
      </c>
      <c r="AM243" s="17">
        <v>21.6</v>
      </c>
      <c r="AN243" s="17">
        <v>17.8</v>
      </c>
      <c r="AO243" s="17">
        <v>0.7</v>
      </c>
      <c r="AP243" s="17">
        <v>199.5</v>
      </c>
      <c r="AQ243" s="17">
        <v>1457.3125</v>
      </c>
      <c r="AR243" s="17">
        <v>812.2916666666664</v>
      </c>
      <c r="AS243" s="26">
        <v>841.9375</v>
      </c>
      <c r="AT243" s="26">
        <v>18.610462097611627</v>
      </c>
      <c r="AU243" s="26">
        <v>-1.6732810173748864</v>
      </c>
      <c r="AV243" s="17">
        <v>45</v>
      </c>
      <c r="AW243" s="17">
        <v>60</v>
      </c>
      <c r="AX243" s="17">
        <v>0.1</v>
      </c>
      <c r="AY243" s="14">
        <v>2</v>
      </c>
      <c r="AZ243" s="17" t="s">
        <v>149</v>
      </c>
      <c r="BA243" s="28"/>
      <c r="BB243" s="26"/>
      <c r="BC243" s="31"/>
      <c r="BD243" s="29"/>
    </row>
    <row r="244" spans="1:61" x14ac:dyDescent="0.25">
      <c r="A244" s="14">
        <v>2006</v>
      </c>
      <c r="B244" s="15">
        <v>2009</v>
      </c>
      <c r="C244" s="16" t="s">
        <v>151</v>
      </c>
      <c r="D244" s="17" t="s">
        <v>152</v>
      </c>
      <c r="E244" s="18">
        <v>3</v>
      </c>
      <c r="F244" s="19" t="s">
        <v>128</v>
      </c>
      <c r="G244" s="20" t="s">
        <v>129</v>
      </c>
      <c r="H244" s="20">
        <v>9980</v>
      </c>
      <c r="I244" s="45">
        <v>9</v>
      </c>
      <c r="J244" s="22">
        <v>9980005</v>
      </c>
      <c r="K244" s="17" t="s">
        <v>40</v>
      </c>
      <c r="L244" s="23">
        <v>88.888888888888886</v>
      </c>
      <c r="M244" s="24">
        <v>0.88888888888888884</v>
      </c>
      <c r="N244" s="24">
        <v>43.30708661417323</v>
      </c>
      <c r="O244" s="26">
        <v>51.773424770798371</v>
      </c>
      <c r="P244" s="26">
        <f t="shared" si="51"/>
        <v>0.51773424770798371</v>
      </c>
      <c r="Q244" s="36">
        <v>48.226575229201629</v>
      </c>
      <c r="R244" s="25">
        <v>0.48226575229201629</v>
      </c>
      <c r="S244" s="25">
        <v>20.88552470555976</v>
      </c>
      <c r="T244" s="25">
        <v>6.9618415685199198</v>
      </c>
      <c r="U244" s="25">
        <v>9.3149440186796539</v>
      </c>
      <c r="V244" s="25">
        <v>3.1049813395598842</v>
      </c>
      <c r="W244" s="26">
        <v>18.855417229425669</v>
      </c>
      <c r="X244" s="26">
        <v>42.4450944165105</v>
      </c>
      <c r="Y244" s="26">
        <v>25.596630182582402</v>
      </c>
      <c r="Z244" s="26">
        <v>1.5646216658255128</v>
      </c>
      <c r="AA244" s="26">
        <v>0.40075343915343914</v>
      </c>
      <c r="AB244" s="26">
        <f t="shared" si="66"/>
        <v>1.3126842745960232</v>
      </c>
      <c r="AC244" s="26">
        <f t="shared" si="66"/>
        <v>2.9549602268861554</v>
      </c>
      <c r="AD244" s="26">
        <f t="shared" si="66"/>
        <v>1.781996840191338</v>
      </c>
      <c r="AE244" s="26">
        <f t="shared" si="66"/>
        <v>0.10892648152150938</v>
      </c>
      <c r="AF244" s="17">
        <v>9.07</v>
      </c>
      <c r="AG244" s="17">
        <v>5.86</v>
      </c>
      <c r="AH244" s="17">
        <f t="shared" si="53"/>
        <v>1.3803842646028812E-6</v>
      </c>
      <c r="AI244" s="17">
        <v>1</v>
      </c>
      <c r="AJ244" s="17">
        <v>104.1</v>
      </c>
      <c r="AK244" s="17">
        <v>1520.9</v>
      </c>
      <c r="AL244" s="17">
        <v>167.9</v>
      </c>
      <c r="AM244" s="17">
        <v>12.1</v>
      </c>
      <c r="AN244" s="17">
        <v>26.1</v>
      </c>
      <c r="AO244" s="17">
        <v>1.2</v>
      </c>
      <c r="AP244" s="17">
        <v>114.4</v>
      </c>
      <c r="AQ244" s="17">
        <v>1457.3125</v>
      </c>
      <c r="AR244" s="17">
        <v>812.2916666666664</v>
      </c>
      <c r="AS244" s="26">
        <v>841.9375</v>
      </c>
      <c r="AT244" s="26">
        <v>18.610462097611627</v>
      </c>
      <c r="AU244" s="26">
        <v>-1.6732810173748864</v>
      </c>
      <c r="AV244" s="17">
        <v>45</v>
      </c>
      <c r="AW244" s="17">
        <v>60</v>
      </c>
      <c r="AX244" s="17">
        <v>0.1</v>
      </c>
      <c r="AY244" s="14">
        <v>2</v>
      </c>
      <c r="AZ244" s="17" t="s">
        <v>149</v>
      </c>
      <c r="BA244" s="28"/>
      <c r="BB244" s="26"/>
      <c r="BC244" s="31"/>
      <c r="BD244" s="29"/>
    </row>
    <row r="245" spans="1:61" x14ac:dyDescent="0.25">
      <c r="A245" s="14">
        <v>2006</v>
      </c>
      <c r="B245" s="15">
        <v>2009</v>
      </c>
      <c r="C245" s="16" t="s">
        <v>151</v>
      </c>
      <c r="D245" s="17" t="s">
        <v>152</v>
      </c>
      <c r="E245" s="18">
        <v>4</v>
      </c>
      <c r="F245" s="19" t="s">
        <v>128</v>
      </c>
      <c r="G245" s="20" t="s">
        <v>129</v>
      </c>
      <c r="H245" s="20">
        <v>9980</v>
      </c>
      <c r="I245" s="45">
        <v>9</v>
      </c>
      <c r="J245" s="22">
        <v>9980005</v>
      </c>
      <c r="K245" s="17" t="s">
        <v>40</v>
      </c>
      <c r="L245" s="23">
        <v>94.444444444444443</v>
      </c>
      <c r="M245" s="24">
        <v>0.94444444444444442</v>
      </c>
      <c r="N245" s="24">
        <v>48.818897637795274</v>
      </c>
      <c r="O245" s="26">
        <v>52.505745320264772</v>
      </c>
      <c r="P245" s="26">
        <f t="shared" si="51"/>
        <v>0.52505745320264774</v>
      </c>
      <c r="Q245" s="36">
        <v>47.494254679735228</v>
      </c>
      <c r="R245" s="25">
        <v>0.47494254679735226</v>
      </c>
      <c r="S245" s="25">
        <v>23.186171575933731</v>
      </c>
      <c r="T245" s="25">
        <v>7.7287238586445772</v>
      </c>
      <c r="U245" s="25">
        <v>10.341032522866444</v>
      </c>
      <c r="V245" s="25">
        <v>3.4470108409554814</v>
      </c>
      <c r="W245" s="26" t="s">
        <v>45</v>
      </c>
      <c r="X245" s="26" t="s">
        <v>45</v>
      </c>
      <c r="Y245" s="26" t="s">
        <v>45</v>
      </c>
      <c r="Z245" s="26" t="s">
        <v>45</v>
      </c>
      <c r="AA245" s="26" t="s">
        <v>45</v>
      </c>
      <c r="AB245" s="26" t="s">
        <v>45</v>
      </c>
      <c r="AC245" s="26" t="s">
        <v>45</v>
      </c>
      <c r="AD245" s="26" t="s">
        <v>45</v>
      </c>
      <c r="AE245" s="26" t="s">
        <v>45</v>
      </c>
      <c r="AF245" s="17">
        <v>8.99</v>
      </c>
      <c r="AG245" s="17">
        <v>5.68</v>
      </c>
      <c r="AH245" s="17">
        <f t="shared" si="53"/>
        <v>2.0892961308540377E-6</v>
      </c>
      <c r="AI245" s="17">
        <v>1</v>
      </c>
      <c r="AJ245" s="17">
        <v>44.2</v>
      </c>
      <c r="AK245" s="17">
        <v>785.1</v>
      </c>
      <c r="AL245" s="17">
        <v>69.099999999999994</v>
      </c>
      <c r="AM245" s="17">
        <v>24.4</v>
      </c>
      <c r="AN245" s="17">
        <v>14.6</v>
      </c>
      <c r="AO245" s="17">
        <v>0.6</v>
      </c>
      <c r="AP245" s="17">
        <v>270.7</v>
      </c>
      <c r="AQ245" s="17">
        <v>1457.3125</v>
      </c>
      <c r="AR245" s="17">
        <v>812.2916666666664</v>
      </c>
      <c r="AS245" s="26">
        <v>841.9375</v>
      </c>
      <c r="AT245" s="26">
        <v>18.610462097611627</v>
      </c>
      <c r="AU245" s="26">
        <v>-1.6732810173748864</v>
      </c>
      <c r="AV245" s="17">
        <v>45</v>
      </c>
      <c r="AW245" s="17">
        <v>60</v>
      </c>
      <c r="AX245" s="17">
        <v>0.1</v>
      </c>
      <c r="AY245" s="14">
        <v>2</v>
      </c>
      <c r="AZ245" s="17" t="s">
        <v>149</v>
      </c>
      <c r="BA245" s="28"/>
      <c r="BB245" s="26"/>
      <c r="BC245" s="31"/>
      <c r="BD245" s="29"/>
    </row>
    <row r="246" spans="1:61" x14ac:dyDescent="0.25">
      <c r="A246" s="14">
        <v>2006</v>
      </c>
      <c r="B246" s="15">
        <v>2009</v>
      </c>
      <c r="C246" s="16" t="s">
        <v>151</v>
      </c>
      <c r="D246" s="17" t="s">
        <v>152</v>
      </c>
      <c r="E246" s="18">
        <v>1</v>
      </c>
      <c r="F246" s="19" t="s">
        <v>138</v>
      </c>
      <c r="G246" s="20" t="s">
        <v>138</v>
      </c>
      <c r="H246" s="20" t="s">
        <v>138</v>
      </c>
      <c r="I246" s="45">
        <v>4</v>
      </c>
      <c r="J246" s="22" t="s">
        <v>138</v>
      </c>
      <c r="K246" s="17" t="s">
        <v>42</v>
      </c>
      <c r="L246" s="23">
        <v>50</v>
      </c>
      <c r="M246" s="24">
        <v>0.5</v>
      </c>
      <c r="N246" s="24">
        <v>8.6614173228346463</v>
      </c>
      <c r="O246" s="26">
        <v>58.789877507066905</v>
      </c>
      <c r="P246" s="26">
        <f t="shared" si="51"/>
        <v>0.58789877507066901</v>
      </c>
      <c r="Q246" s="36">
        <v>41.210122492933095</v>
      </c>
      <c r="R246" s="25">
        <v>0.41210122492933093</v>
      </c>
      <c r="S246" s="25">
        <v>3.5693806883642836</v>
      </c>
      <c r="T246" s="25">
        <v>1.1897935627880944</v>
      </c>
      <c r="U246" s="25">
        <v>1.5919437870104705</v>
      </c>
      <c r="V246" s="25">
        <v>0.53064792900349012</v>
      </c>
      <c r="W246" s="26">
        <v>19.091139117405518</v>
      </c>
      <c r="X246" s="26">
        <v>40.960034001354288</v>
      </c>
      <c r="Y246" s="26">
        <v>25.543165331585243</v>
      </c>
      <c r="Z246" s="26">
        <v>3.2185847656643887</v>
      </c>
      <c r="AA246" s="26">
        <v>0.36228148148148148</v>
      </c>
      <c r="AB246" s="26">
        <f t="shared" ref="AB246:AE248" si="67">W246/100*$T246</f>
        <v>0.22714514428181068</v>
      </c>
      <c r="AC246" s="26">
        <f t="shared" si="67"/>
        <v>0.48733984786392809</v>
      </c>
      <c r="AD246" s="26">
        <f t="shared" si="67"/>
        <v>0.30391093684752146</v>
      </c>
      <c r="AE246" s="26">
        <f t="shared" si="67"/>
        <v>3.8294514354753173E-2</v>
      </c>
      <c r="AF246" s="17">
        <v>6.89</v>
      </c>
      <c r="AG246" s="17">
        <v>5.59</v>
      </c>
      <c r="AH246" s="17">
        <f t="shared" si="53"/>
        <v>2.5703957827688596E-6</v>
      </c>
      <c r="AI246" s="17">
        <v>1</v>
      </c>
      <c r="AJ246" s="17">
        <v>44.2</v>
      </c>
      <c r="AK246" s="17">
        <v>785.1</v>
      </c>
      <c r="AL246" s="17">
        <v>69.099999999999994</v>
      </c>
      <c r="AM246" s="17">
        <v>24.4</v>
      </c>
      <c r="AN246" s="17">
        <v>14.6</v>
      </c>
      <c r="AO246" s="17">
        <v>0.6</v>
      </c>
      <c r="AP246" s="17">
        <v>270.7</v>
      </c>
      <c r="AQ246" s="17">
        <v>1457.3125</v>
      </c>
      <c r="AR246" s="17">
        <v>812.2916666666664</v>
      </c>
      <c r="AS246" s="26">
        <v>841.9375</v>
      </c>
      <c r="AT246" s="26">
        <v>18.610462097611627</v>
      </c>
      <c r="AU246" s="26">
        <v>-1.6732810173748864</v>
      </c>
      <c r="AV246" s="17">
        <v>45</v>
      </c>
      <c r="AW246" s="17">
        <v>60</v>
      </c>
      <c r="AX246" s="17">
        <v>0.1</v>
      </c>
      <c r="AY246" s="14">
        <v>2</v>
      </c>
      <c r="AZ246" s="17" t="s">
        <v>149</v>
      </c>
      <c r="BA246" s="28"/>
      <c r="BB246" s="26"/>
      <c r="BC246" s="31"/>
      <c r="BD246" s="29"/>
    </row>
    <row r="247" spans="1:61" x14ac:dyDescent="0.25">
      <c r="A247" s="14">
        <v>2006</v>
      </c>
      <c r="B247" s="15">
        <v>2009</v>
      </c>
      <c r="C247" s="16" t="s">
        <v>151</v>
      </c>
      <c r="D247" s="17" t="s">
        <v>152</v>
      </c>
      <c r="E247" s="18">
        <v>2</v>
      </c>
      <c r="F247" s="19" t="s">
        <v>138</v>
      </c>
      <c r="G247" s="20" t="s">
        <v>138</v>
      </c>
      <c r="H247" s="20" t="s">
        <v>138</v>
      </c>
      <c r="I247" s="45">
        <v>4</v>
      </c>
      <c r="J247" s="22" t="s">
        <v>138</v>
      </c>
      <c r="K247" s="17" t="s">
        <v>42</v>
      </c>
      <c r="L247" s="23">
        <v>100</v>
      </c>
      <c r="M247" s="24">
        <v>1</v>
      </c>
      <c r="N247" s="24">
        <v>28.346456692913385</v>
      </c>
      <c r="O247" s="26">
        <v>57.793068059896434</v>
      </c>
      <c r="P247" s="26">
        <f t="shared" si="51"/>
        <v>0.57793068059896435</v>
      </c>
      <c r="Q247" s="36">
        <v>42.206931940103566</v>
      </c>
      <c r="R247" s="25">
        <v>0.42206931940103565</v>
      </c>
      <c r="S247" s="25">
        <v>11.964169683808885</v>
      </c>
      <c r="T247" s="25">
        <v>3.9880565612696284</v>
      </c>
      <c r="U247" s="25">
        <v>5.3360196789787633</v>
      </c>
      <c r="V247" s="25">
        <v>1.7786732263262544</v>
      </c>
      <c r="W247" s="26">
        <v>19.915222653536148</v>
      </c>
      <c r="X247" s="26">
        <v>41.259112662904442</v>
      </c>
      <c r="Y247" s="26">
        <v>25.633206068799339</v>
      </c>
      <c r="Z247" s="26">
        <v>2.3173039708577363</v>
      </c>
      <c r="AA247" s="26">
        <v>0.32539682539682541</v>
      </c>
      <c r="AB247" s="26">
        <f t="shared" si="67"/>
        <v>0.7942303437258037</v>
      </c>
      <c r="AC247" s="26">
        <f t="shared" si="67"/>
        <v>1.6454367496745885</v>
      </c>
      <c r="AD247" s="26">
        <f t="shared" si="67"/>
        <v>1.0222667564905168</v>
      </c>
      <c r="AE247" s="26">
        <f t="shared" si="67"/>
        <v>9.241539305435359E-2</v>
      </c>
      <c r="AF247" s="17">
        <v>7.91</v>
      </c>
      <c r="AG247" s="17">
        <v>5.51</v>
      </c>
      <c r="AH247" s="17">
        <f t="shared" si="53"/>
        <v>3.0902954325135885E-6</v>
      </c>
      <c r="AI247" s="17">
        <v>1</v>
      </c>
      <c r="AJ247" s="17">
        <v>59.2</v>
      </c>
      <c r="AK247" s="17">
        <v>1135.0999999999999</v>
      </c>
      <c r="AL247" s="17">
        <v>102.1</v>
      </c>
      <c r="AM247" s="17">
        <v>21.6</v>
      </c>
      <c r="AN247" s="17">
        <v>17.8</v>
      </c>
      <c r="AO247" s="17">
        <v>0.7</v>
      </c>
      <c r="AP247" s="17">
        <v>199.5</v>
      </c>
      <c r="AQ247" s="17">
        <v>1457.3125</v>
      </c>
      <c r="AR247" s="17">
        <v>812.2916666666664</v>
      </c>
      <c r="AS247" s="26">
        <v>841.9375</v>
      </c>
      <c r="AT247" s="26">
        <v>18.610462097611627</v>
      </c>
      <c r="AU247" s="26">
        <v>-1.6732810173748864</v>
      </c>
      <c r="AV247" s="17">
        <v>45</v>
      </c>
      <c r="AW247" s="17">
        <v>60</v>
      </c>
      <c r="AX247" s="17">
        <v>0.1</v>
      </c>
      <c r="AY247" s="14">
        <v>2</v>
      </c>
      <c r="AZ247" s="17" t="s">
        <v>149</v>
      </c>
      <c r="BA247" s="28"/>
      <c r="BB247" s="26"/>
      <c r="BC247" s="31"/>
      <c r="BD247" s="29"/>
      <c r="BI247" s="51"/>
    </row>
    <row r="248" spans="1:61" x14ac:dyDescent="0.25">
      <c r="A248" s="14">
        <v>2006</v>
      </c>
      <c r="B248" s="15">
        <v>2009</v>
      </c>
      <c r="C248" s="16" t="s">
        <v>151</v>
      </c>
      <c r="D248" s="17" t="s">
        <v>152</v>
      </c>
      <c r="E248" s="18">
        <v>3</v>
      </c>
      <c r="F248" s="19" t="s">
        <v>138</v>
      </c>
      <c r="G248" s="20" t="s">
        <v>138</v>
      </c>
      <c r="H248" s="20" t="s">
        <v>138</v>
      </c>
      <c r="I248" s="45">
        <v>4</v>
      </c>
      <c r="J248" s="22" t="s">
        <v>138</v>
      </c>
      <c r="K248" s="17" t="s">
        <v>42</v>
      </c>
      <c r="L248" s="23">
        <v>100</v>
      </c>
      <c r="M248" s="24">
        <v>1</v>
      </c>
      <c r="N248" s="24">
        <v>35.433070866141733</v>
      </c>
      <c r="O248" s="37">
        <f>AVERAGE(O246:O247,O249)</f>
        <v>57.721429763354649</v>
      </c>
      <c r="P248" s="37">
        <f>AVERAGE(P246:P247,P249)</f>
        <v>0.57721429763354648</v>
      </c>
      <c r="Q248" s="38">
        <f>100-O248</f>
        <v>42.278570236645351</v>
      </c>
      <c r="R248" s="38">
        <f>Q248/100</f>
        <v>0.42278570236645352</v>
      </c>
      <c r="S248" s="38">
        <f>N248*R248</f>
        <v>14.980595753142055</v>
      </c>
      <c r="T248" s="38">
        <f>S248/3</f>
        <v>4.9935319177140185</v>
      </c>
      <c r="U248" s="38">
        <f>S248/2.24</f>
        <v>6.6877659612241311</v>
      </c>
      <c r="V248" s="38">
        <f>U248/3</f>
        <v>2.2292553204080439</v>
      </c>
      <c r="W248" s="26">
        <v>19.239070792416598</v>
      </c>
      <c r="X248" s="26">
        <v>41.041366999878022</v>
      </c>
      <c r="Y248" s="26">
        <v>25.354300246094112</v>
      </c>
      <c r="Z248" s="26">
        <v>3.3458403331066791</v>
      </c>
      <c r="AA248" s="26">
        <v>0.39571428571428574</v>
      </c>
      <c r="AB248" s="26">
        <f t="shared" si="67"/>
        <v>0.96070914069091817</v>
      </c>
      <c r="AC248" s="26">
        <f t="shared" si="67"/>
        <v>2.0494137606050571</v>
      </c>
      <c r="AD248" s="26">
        <f t="shared" si="67"/>
        <v>1.2660750753017536</v>
      </c>
      <c r="AE248" s="26">
        <f t="shared" si="67"/>
        <v>0.16707560494943105</v>
      </c>
      <c r="AF248" s="17">
        <v>9.07</v>
      </c>
      <c r="AG248" s="17">
        <v>5.86</v>
      </c>
      <c r="AH248" s="17">
        <f t="shared" si="53"/>
        <v>1.3803842646028812E-6</v>
      </c>
      <c r="AI248" s="17">
        <v>1</v>
      </c>
      <c r="AJ248" s="17">
        <v>104.1</v>
      </c>
      <c r="AK248" s="17">
        <v>1520.9</v>
      </c>
      <c r="AL248" s="17">
        <v>167.9</v>
      </c>
      <c r="AM248" s="17">
        <v>12.1</v>
      </c>
      <c r="AN248" s="17">
        <v>26.1</v>
      </c>
      <c r="AO248" s="17">
        <v>1.2</v>
      </c>
      <c r="AP248" s="17">
        <v>114.4</v>
      </c>
      <c r="AQ248" s="17">
        <v>1457.3125</v>
      </c>
      <c r="AR248" s="17">
        <v>812.2916666666664</v>
      </c>
      <c r="AS248" s="26">
        <v>841.9375</v>
      </c>
      <c r="AT248" s="26">
        <v>18.610462097611627</v>
      </c>
      <c r="AU248" s="26">
        <v>-1.6732810173748864</v>
      </c>
      <c r="AV248" s="17">
        <v>45</v>
      </c>
      <c r="AW248" s="17">
        <v>60</v>
      </c>
      <c r="AX248" s="17">
        <v>0.1</v>
      </c>
      <c r="AY248" s="14">
        <v>2</v>
      </c>
      <c r="AZ248" s="17" t="s">
        <v>149</v>
      </c>
      <c r="BA248" s="28"/>
      <c r="BB248" s="26"/>
      <c r="BC248" s="31"/>
      <c r="BD248" s="29"/>
      <c r="BI248" s="51"/>
    </row>
    <row r="249" spans="1:61" x14ac:dyDescent="0.25">
      <c r="A249" s="14">
        <v>2006</v>
      </c>
      <c r="B249" s="15">
        <v>2009</v>
      </c>
      <c r="C249" s="16" t="s">
        <v>151</v>
      </c>
      <c r="D249" s="17" t="s">
        <v>152</v>
      </c>
      <c r="E249" s="18">
        <v>4</v>
      </c>
      <c r="F249" s="19" t="s">
        <v>138</v>
      </c>
      <c r="G249" s="20" t="s">
        <v>138</v>
      </c>
      <c r="H249" s="20" t="s">
        <v>138</v>
      </c>
      <c r="I249" s="45">
        <v>4</v>
      </c>
      <c r="J249" s="22" t="s">
        <v>138</v>
      </c>
      <c r="K249" s="17" t="s">
        <v>42</v>
      </c>
      <c r="L249" s="23">
        <v>66.666666666666657</v>
      </c>
      <c r="M249" s="24">
        <v>0.66666666666666652</v>
      </c>
      <c r="N249" s="24">
        <v>12.598425196850393</v>
      </c>
      <c r="O249" s="26">
        <v>56.581343723100616</v>
      </c>
      <c r="P249" s="26">
        <f t="shared" si="51"/>
        <v>0.56581343723100619</v>
      </c>
      <c r="Q249" s="36">
        <v>43.418656276899384</v>
      </c>
      <c r="R249" s="25">
        <v>0.43418656276899381</v>
      </c>
      <c r="S249" s="25">
        <v>5.4700669325227569</v>
      </c>
      <c r="T249" s="25">
        <v>1.8233556441742522</v>
      </c>
      <c r="U249" s="25">
        <v>2.4396498519051497</v>
      </c>
      <c r="V249" s="25">
        <v>0.81321661730171646</v>
      </c>
      <c r="W249" s="26" t="s">
        <v>45</v>
      </c>
      <c r="X249" s="26" t="s">
        <v>45</v>
      </c>
      <c r="Y249" s="26" t="s">
        <v>45</v>
      </c>
      <c r="Z249" s="26" t="s">
        <v>45</v>
      </c>
      <c r="AA249" s="26" t="s">
        <v>45</v>
      </c>
      <c r="AB249" s="26" t="s">
        <v>45</v>
      </c>
      <c r="AC249" s="26" t="s">
        <v>45</v>
      </c>
      <c r="AD249" s="26" t="s">
        <v>45</v>
      </c>
      <c r="AE249" s="26" t="s">
        <v>45</v>
      </c>
      <c r="AF249" s="17">
        <v>8.99</v>
      </c>
      <c r="AG249" s="17">
        <v>5.68</v>
      </c>
      <c r="AH249" s="17">
        <f t="shared" si="53"/>
        <v>2.0892961308540377E-6</v>
      </c>
      <c r="AI249" s="17">
        <v>1</v>
      </c>
      <c r="AJ249" s="17">
        <v>44.2</v>
      </c>
      <c r="AK249" s="17">
        <v>785.1</v>
      </c>
      <c r="AL249" s="17">
        <v>69.099999999999994</v>
      </c>
      <c r="AM249" s="17">
        <v>24.4</v>
      </c>
      <c r="AN249" s="17">
        <v>14.6</v>
      </c>
      <c r="AO249" s="17">
        <v>0.6</v>
      </c>
      <c r="AP249" s="17">
        <v>270.7</v>
      </c>
      <c r="AQ249" s="17">
        <v>1457.3125</v>
      </c>
      <c r="AR249" s="17">
        <v>812.2916666666664</v>
      </c>
      <c r="AS249" s="26">
        <v>841.9375</v>
      </c>
      <c r="AT249" s="26">
        <v>18.610462097611627</v>
      </c>
      <c r="AU249" s="26">
        <v>-1.6732810173748864</v>
      </c>
      <c r="AV249" s="17">
        <v>45</v>
      </c>
      <c r="AW249" s="17">
        <v>60</v>
      </c>
      <c r="AX249" s="17">
        <v>0.1</v>
      </c>
      <c r="AY249" s="14">
        <v>2</v>
      </c>
      <c r="AZ249" s="17" t="s">
        <v>149</v>
      </c>
      <c r="BA249" s="28"/>
      <c r="BB249" s="26"/>
      <c r="BC249" s="31"/>
      <c r="BD249" s="29"/>
      <c r="BI249" s="51"/>
    </row>
    <row r="250" spans="1:61" x14ac:dyDescent="0.25">
      <c r="A250" s="14">
        <v>2006</v>
      </c>
      <c r="B250" s="15">
        <v>2009</v>
      </c>
      <c r="C250" s="16" t="s">
        <v>151</v>
      </c>
      <c r="D250" s="17" t="s">
        <v>152</v>
      </c>
      <c r="E250" s="18">
        <v>1</v>
      </c>
      <c r="F250" s="19" t="s">
        <v>141</v>
      </c>
      <c r="G250" s="20" t="s">
        <v>141</v>
      </c>
      <c r="H250" s="20" t="s">
        <v>141</v>
      </c>
      <c r="I250" s="45">
        <v>1</v>
      </c>
      <c r="J250" s="22" t="s">
        <v>141</v>
      </c>
      <c r="K250" s="17" t="s">
        <v>42</v>
      </c>
      <c r="L250" s="23">
        <v>100</v>
      </c>
      <c r="M250" s="24">
        <v>1</v>
      </c>
      <c r="N250" s="24">
        <v>69.29133858267717</v>
      </c>
      <c r="O250" s="26">
        <v>52.284504132231405</v>
      </c>
      <c r="P250" s="26">
        <f t="shared" si="51"/>
        <v>0.52284504132231402</v>
      </c>
      <c r="Q250" s="36">
        <v>47.715495867768595</v>
      </c>
      <c r="R250" s="25">
        <v>0.47715495867768598</v>
      </c>
      <c r="S250" s="25">
        <v>33.062705798138872</v>
      </c>
      <c r="T250" s="25">
        <v>11.020901932712958</v>
      </c>
      <c r="U250" s="25">
        <v>14.745966785969937</v>
      </c>
      <c r="V250" s="25">
        <v>4.9153222619899797</v>
      </c>
      <c r="W250" s="26">
        <v>17.746035679352786</v>
      </c>
      <c r="X250" s="26">
        <v>45.785794380187525</v>
      </c>
      <c r="Y250" s="26">
        <v>24.915676663103255</v>
      </c>
      <c r="Z250" s="26">
        <v>1.5604944528462426</v>
      </c>
      <c r="AA250" s="26">
        <v>0.49397288359788361</v>
      </c>
      <c r="AB250" s="26">
        <f t="shared" ref="AB250:AE252" si="68">W250/100*$T250</f>
        <v>1.9557731891657224</v>
      </c>
      <c r="AC250" s="26">
        <f t="shared" si="68"/>
        <v>5.0460074977540676</v>
      </c>
      <c r="AD250" s="26">
        <f t="shared" si="68"/>
        <v>2.7459322909124579</v>
      </c>
      <c r="AE250" s="26">
        <f t="shared" si="68"/>
        <v>0.17198056331361003</v>
      </c>
      <c r="AF250" s="17">
        <v>6.89</v>
      </c>
      <c r="AG250" s="17">
        <v>5.59</v>
      </c>
      <c r="AH250" s="17">
        <f t="shared" si="53"/>
        <v>2.5703957827688596E-6</v>
      </c>
      <c r="AI250" s="17">
        <v>1</v>
      </c>
      <c r="AJ250" s="17">
        <v>44.2</v>
      </c>
      <c r="AK250" s="17">
        <v>785.1</v>
      </c>
      <c r="AL250" s="17">
        <v>69.099999999999994</v>
      </c>
      <c r="AM250" s="17">
        <v>24.4</v>
      </c>
      <c r="AN250" s="17">
        <v>14.6</v>
      </c>
      <c r="AO250" s="17">
        <v>0.6</v>
      </c>
      <c r="AP250" s="17">
        <v>270.7</v>
      </c>
      <c r="AQ250" s="17">
        <v>1457.3125</v>
      </c>
      <c r="AR250" s="17">
        <v>812.2916666666664</v>
      </c>
      <c r="AS250" s="26">
        <v>841.9375</v>
      </c>
      <c r="AT250" s="26">
        <v>18.610462097611627</v>
      </c>
      <c r="AU250" s="26">
        <v>-1.6732810173748864</v>
      </c>
      <c r="AV250" s="17">
        <v>45</v>
      </c>
      <c r="AW250" s="17">
        <v>60</v>
      </c>
      <c r="AX250" s="17">
        <v>0.1</v>
      </c>
      <c r="AY250" s="14">
        <v>2</v>
      </c>
      <c r="AZ250" s="17" t="s">
        <v>149</v>
      </c>
      <c r="BA250" s="28"/>
      <c r="BB250" s="26"/>
      <c r="BC250" s="31"/>
      <c r="BD250" s="29"/>
      <c r="BI250" s="51"/>
    </row>
    <row r="251" spans="1:61" x14ac:dyDescent="0.25">
      <c r="A251" s="14">
        <v>2006</v>
      </c>
      <c r="B251" s="15">
        <v>2009</v>
      </c>
      <c r="C251" s="16" t="s">
        <v>151</v>
      </c>
      <c r="D251" s="17" t="s">
        <v>152</v>
      </c>
      <c r="E251" s="18">
        <v>2</v>
      </c>
      <c r="F251" s="19" t="s">
        <v>141</v>
      </c>
      <c r="G251" s="20" t="s">
        <v>141</v>
      </c>
      <c r="H251" s="20" t="s">
        <v>141</v>
      </c>
      <c r="I251" s="45">
        <v>1</v>
      </c>
      <c r="J251" s="22" t="s">
        <v>141</v>
      </c>
      <c r="K251" s="17" t="s">
        <v>42</v>
      </c>
      <c r="L251" s="23">
        <v>94.444444444444443</v>
      </c>
      <c r="M251" s="24">
        <v>0.94444444444444442</v>
      </c>
      <c r="N251" s="24">
        <v>67.71653543307086</v>
      </c>
      <c r="O251" s="26">
        <v>51.492420282279141</v>
      </c>
      <c r="P251" s="26">
        <f t="shared" si="51"/>
        <v>0.51492420282279139</v>
      </c>
      <c r="Q251" s="36">
        <v>48.507579717720859</v>
      </c>
      <c r="R251" s="25">
        <v>0.48507579717720861</v>
      </c>
      <c r="S251" s="25">
        <v>32.847652407275547</v>
      </c>
      <c r="T251" s="25">
        <v>10.949217469091849</v>
      </c>
      <c r="U251" s="25">
        <v>14.650052973644893</v>
      </c>
      <c r="V251" s="25">
        <v>4.8833509912149644</v>
      </c>
      <c r="W251" s="26">
        <v>17.883122051385214</v>
      </c>
      <c r="X251" s="26">
        <v>45.680942314036642</v>
      </c>
      <c r="Y251" s="26">
        <v>24.872202653143049</v>
      </c>
      <c r="Z251" s="26">
        <v>1.5620804996797091</v>
      </c>
      <c r="AA251" s="26">
        <v>0.4738</v>
      </c>
      <c r="AB251" s="26">
        <f t="shared" si="68"/>
        <v>1.9580619236692864</v>
      </c>
      <c r="AC251" s="26">
        <f t="shared" si="68"/>
        <v>5.0017057158942704</v>
      </c>
      <c r="AD251" s="26">
        <f t="shared" si="68"/>
        <v>2.7233115578458653</v>
      </c>
      <c r="AE251" s="26">
        <f t="shared" si="68"/>
        <v>0.17103559095220797</v>
      </c>
      <c r="AF251" s="17">
        <v>7.91</v>
      </c>
      <c r="AG251" s="17">
        <v>5.51</v>
      </c>
      <c r="AH251" s="17">
        <f t="shared" si="53"/>
        <v>3.0902954325135885E-6</v>
      </c>
      <c r="AI251" s="17">
        <v>1</v>
      </c>
      <c r="AJ251" s="17">
        <v>59.2</v>
      </c>
      <c r="AK251" s="17">
        <v>1135.0999999999999</v>
      </c>
      <c r="AL251" s="17">
        <v>102.1</v>
      </c>
      <c r="AM251" s="17">
        <v>21.6</v>
      </c>
      <c r="AN251" s="17">
        <v>17.8</v>
      </c>
      <c r="AO251" s="17">
        <v>0.7</v>
      </c>
      <c r="AP251" s="17">
        <v>199.5</v>
      </c>
      <c r="AQ251" s="17">
        <v>1457.3125</v>
      </c>
      <c r="AR251" s="17">
        <v>812.2916666666664</v>
      </c>
      <c r="AS251" s="26">
        <v>841.9375</v>
      </c>
      <c r="AT251" s="26">
        <v>18.610462097611627</v>
      </c>
      <c r="AU251" s="26">
        <v>-1.6732810173748864</v>
      </c>
      <c r="AV251" s="17">
        <v>45</v>
      </c>
      <c r="AW251" s="17">
        <v>60</v>
      </c>
      <c r="AX251" s="17">
        <v>0.1</v>
      </c>
      <c r="AY251" s="14">
        <v>2</v>
      </c>
      <c r="AZ251" s="17" t="s">
        <v>149</v>
      </c>
      <c r="BA251" s="28"/>
      <c r="BB251" s="26"/>
      <c r="BC251" s="31"/>
      <c r="BD251" s="29"/>
      <c r="BI251" s="51"/>
    </row>
    <row r="252" spans="1:61" x14ac:dyDescent="0.25">
      <c r="A252" s="14">
        <v>2006</v>
      </c>
      <c r="B252" s="15">
        <v>2009</v>
      </c>
      <c r="C252" s="16" t="s">
        <v>151</v>
      </c>
      <c r="D252" s="17" t="s">
        <v>152</v>
      </c>
      <c r="E252" s="18">
        <v>3</v>
      </c>
      <c r="F252" s="19" t="s">
        <v>141</v>
      </c>
      <c r="G252" s="20" t="s">
        <v>141</v>
      </c>
      <c r="H252" s="20" t="s">
        <v>141</v>
      </c>
      <c r="I252" s="45">
        <v>1</v>
      </c>
      <c r="J252" s="22" t="s">
        <v>141</v>
      </c>
      <c r="K252" s="17" t="s">
        <v>42</v>
      </c>
      <c r="L252" s="23">
        <v>100</v>
      </c>
      <c r="M252" s="24">
        <v>1</v>
      </c>
      <c r="N252" s="24">
        <v>38.582677165354333</v>
      </c>
      <c r="O252" s="26">
        <v>53.946082837646649</v>
      </c>
      <c r="P252" s="26">
        <f t="shared" si="51"/>
        <v>0.53946082837646647</v>
      </c>
      <c r="Q252" s="36">
        <v>46.053917162353351</v>
      </c>
      <c r="R252" s="25">
        <v>0.46053917162353353</v>
      </c>
      <c r="S252" s="25">
        <v>17.768834180750506</v>
      </c>
      <c r="T252" s="25">
        <v>5.9229447269168354</v>
      </c>
      <c r="U252" s="25">
        <v>7.9249000446147262</v>
      </c>
      <c r="V252" s="25">
        <v>2.6416333482049086</v>
      </c>
      <c r="W252" s="26">
        <v>17.308653421677946</v>
      </c>
      <c r="X252" s="26">
        <v>45.994917737538458</v>
      </c>
      <c r="Y252" s="26">
        <v>25.307516097015508</v>
      </c>
      <c r="Z252" s="26">
        <v>1.5326877767263767</v>
      </c>
      <c r="AA252" s="26">
        <v>0.48658495670995672</v>
      </c>
      <c r="AB252" s="26">
        <f t="shared" si="68"/>
        <v>1.0251819751395841</v>
      </c>
      <c r="AC252" s="26">
        <f t="shared" si="68"/>
        <v>2.7242535547852702</v>
      </c>
      <c r="AD252" s="26">
        <f t="shared" si="68"/>
        <v>1.4989501901818094</v>
      </c>
      <c r="AE252" s="26">
        <f t="shared" si="68"/>
        <v>9.0780249851713804E-2</v>
      </c>
      <c r="AF252" s="17">
        <v>9.07</v>
      </c>
      <c r="AG252" s="17">
        <v>5.86</v>
      </c>
      <c r="AH252" s="17">
        <f t="shared" si="53"/>
        <v>1.3803842646028812E-6</v>
      </c>
      <c r="AI252" s="17">
        <v>1</v>
      </c>
      <c r="AJ252" s="17">
        <v>104.1</v>
      </c>
      <c r="AK252" s="17">
        <v>1520.9</v>
      </c>
      <c r="AL252" s="17">
        <v>167.9</v>
      </c>
      <c r="AM252" s="17">
        <v>12.1</v>
      </c>
      <c r="AN252" s="17">
        <v>26.1</v>
      </c>
      <c r="AO252" s="17">
        <v>1.2</v>
      </c>
      <c r="AP252" s="17">
        <v>114.4</v>
      </c>
      <c r="AQ252" s="17">
        <v>1457.3125</v>
      </c>
      <c r="AR252" s="17">
        <v>812.2916666666664</v>
      </c>
      <c r="AS252" s="26">
        <v>841.9375</v>
      </c>
      <c r="AT252" s="26">
        <v>18.610462097611627</v>
      </c>
      <c r="AU252" s="26">
        <v>-1.6732810173748864</v>
      </c>
      <c r="AV252" s="17">
        <v>45</v>
      </c>
      <c r="AW252" s="17">
        <v>60</v>
      </c>
      <c r="AX252" s="17">
        <v>0.1</v>
      </c>
      <c r="AY252" s="14">
        <v>2</v>
      </c>
      <c r="AZ252" s="17" t="s">
        <v>149</v>
      </c>
      <c r="BA252" s="28"/>
      <c r="BB252" s="26"/>
      <c r="BC252" s="31"/>
      <c r="BD252" s="29"/>
      <c r="BI252" s="51"/>
    </row>
    <row r="253" spans="1:61" x14ac:dyDescent="0.25">
      <c r="A253" s="14">
        <v>2006</v>
      </c>
      <c r="B253" s="15">
        <v>2009</v>
      </c>
      <c r="C253" s="16" t="s">
        <v>151</v>
      </c>
      <c r="D253" s="17" t="s">
        <v>152</v>
      </c>
      <c r="E253" s="18">
        <v>4</v>
      </c>
      <c r="F253" s="19" t="s">
        <v>141</v>
      </c>
      <c r="G253" s="20" t="s">
        <v>141</v>
      </c>
      <c r="H253" s="20" t="s">
        <v>141</v>
      </c>
      <c r="I253" s="45">
        <v>1</v>
      </c>
      <c r="J253" s="22" t="s">
        <v>141</v>
      </c>
      <c r="K253" s="17" t="s">
        <v>42</v>
      </c>
      <c r="L253" s="23">
        <v>100</v>
      </c>
      <c r="M253" s="24">
        <v>1</v>
      </c>
      <c r="N253" s="24">
        <v>51.968503937007874</v>
      </c>
      <c r="O253" s="26">
        <v>52.832555664702028</v>
      </c>
      <c r="P253" s="26">
        <f t="shared" si="51"/>
        <v>0.5283255566470203</v>
      </c>
      <c r="Q253" s="36">
        <v>47.167444335297972</v>
      </c>
      <c r="R253" s="25">
        <v>0.4716744433529797</v>
      </c>
      <c r="S253" s="25">
        <v>24.512215166375324</v>
      </c>
      <c r="T253" s="25">
        <v>8.1707383887917739</v>
      </c>
      <c r="U253" s="25">
        <v>10.932447964203394</v>
      </c>
      <c r="V253" s="25">
        <v>3.6441493214011311</v>
      </c>
      <c r="W253" s="26" t="s">
        <v>45</v>
      </c>
      <c r="X253" s="26" t="s">
        <v>45</v>
      </c>
      <c r="Y253" s="26" t="s">
        <v>45</v>
      </c>
      <c r="Z253" s="26" t="s">
        <v>45</v>
      </c>
      <c r="AA253" s="26" t="s">
        <v>45</v>
      </c>
      <c r="AB253" s="26" t="s">
        <v>45</v>
      </c>
      <c r="AC253" s="26" t="s">
        <v>45</v>
      </c>
      <c r="AD253" s="26" t="s">
        <v>45</v>
      </c>
      <c r="AE253" s="26" t="s">
        <v>45</v>
      </c>
      <c r="AF253" s="17">
        <v>8.99</v>
      </c>
      <c r="AG253" s="17">
        <v>5.68</v>
      </c>
      <c r="AH253" s="17">
        <f t="shared" si="53"/>
        <v>2.0892961308540377E-6</v>
      </c>
      <c r="AI253" s="17">
        <v>1</v>
      </c>
      <c r="AJ253" s="17">
        <v>44.2</v>
      </c>
      <c r="AK253" s="17">
        <v>785.1</v>
      </c>
      <c r="AL253" s="17">
        <v>69.099999999999994</v>
      </c>
      <c r="AM253" s="17">
        <v>24.4</v>
      </c>
      <c r="AN253" s="17">
        <v>14.6</v>
      </c>
      <c r="AO253" s="17">
        <v>0.6</v>
      </c>
      <c r="AP253" s="17">
        <v>270.7</v>
      </c>
      <c r="AQ253" s="17">
        <v>1457.3125</v>
      </c>
      <c r="AR253" s="17">
        <v>812.2916666666664</v>
      </c>
      <c r="AS253" s="26">
        <v>841.9375</v>
      </c>
      <c r="AT253" s="26">
        <v>18.610462097611627</v>
      </c>
      <c r="AU253" s="26">
        <v>-1.6732810173748864</v>
      </c>
      <c r="AV253" s="17">
        <v>45</v>
      </c>
      <c r="AW253" s="17">
        <v>60</v>
      </c>
      <c r="AX253" s="17">
        <v>0.1</v>
      </c>
      <c r="AY253" s="14">
        <v>2</v>
      </c>
      <c r="AZ253" s="17" t="s">
        <v>149</v>
      </c>
      <c r="BA253" s="28"/>
      <c r="BB253" s="26"/>
      <c r="BC253" s="31"/>
      <c r="BD253" s="29"/>
      <c r="BI253" s="51"/>
    </row>
    <row r="254" spans="1:61" x14ac:dyDescent="0.25">
      <c r="A254" s="14">
        <v>2006</v>
      </c>
      <c r="B254" s="15">
        <v>2009</v>
      </c>
      <c r="C254" s="16" t="s">
        <v>151</v>
      </c>
      <c r="D254" s="17" t="s">
        <v>152</v>
      </c>
      <c r="E254" s="18">
        <v>1</v>
      </c>
      <c r="F254" s="19" t="s">
        <v>142</v>
      </c>
      <c r="G254" s="20" t="s">
        <v>142</v>
      </c>
      <c r="H254" s="20" t="s">
        <v>142</v>
      </c>
      <c r="I254" s="45">
        <v>5</v>
      </c>
      <c r="J254" s="22" t="s">
        <v>142</v>
      </c>
      <c r="K254" s="17" t="s">
        <v>54</v>
      </c>
      <c r="L254" s="23">
        <v>100</v>
      </c>
      <c r="M254" s="24">
        <v>1</v>
      </c>
      <c r="N254" s="24">
        <v>85.039370078740163</v>
      </c>
      <c r="O254" s="26">
        <v>51.385933095898785</v>
      </c>
      <c r="P254" s="26">
        <f t="shared" ref="P254:P313" si="69">O254/100</f>
        <v>0.51385933095898784</v>
      </c>
      <c r="Q254" s="36">
        <v>48.614066904101215</v>
      </c>
      <c r="R254" s="25">
        <v>0.48614066904101216</v>
      </c>
      <c r="S254" s="25">
        <v>41.341096264904969</v>
      </c>
      <c r="T254" s="25">
        <v>13.78036542163499</v>
      </c>
      <c r="U254" s="25">
        <v>18.438128934147617</v>
      </c>
      <c r="V254" s="25">
        <v>6.1460429780492056</v>
      </c>
      <c r="W254" s="26">
        <v>18.697898294827951</v>
      </c>
      <c r="X254" s="26">
        <v>41.546511026089178</v>
      </c>
      <c r="Y254" s="26">
        <v>24.77027673712162</v>
      </c>
      <c r="Z254" s="26">
        <v>2.9261548629054346</v>
      </c>
      <c r="AA254" s="26">
        <v>0.4006059139784946</v>
      </c>
      <c r="AB254" s="26">
        <f t="shared" ref="AB254:AE256" si="70">W254/100*$T254</f>
        <v>2.576638711192949</v>
      </c>
      <c r="AC254" s="26">
        <f t="shared" si="70"/>
        <v>5.7252610393349617</v>
      </c>
      <c r="AD254" s="26">
        <f t="shared" si="70"/>
        <v>3.4134346503256032</v>
      </c>
      <c r="AE254" s="26">
        <f t="shared" si="70"/>
        <v>0.40323483291131124</v>
      </c>
      <c r="AF254" s="17">
        <v>6.89</v>
      </c>
      <c r="AG254" s="17">
        <v>5.59</v>
      </c>
      <c r="AH254" s="17">
        <f t="shared" si="53"/>
        <v>2.5703957827688596E-6</v>
      </c>
      <c r="AI254" s="17">
        <v>1</v>
      </c>
      <c r="AJ254" s="17">
        <v>44.2</v>
      </c>
      <c r="AK254" s="17">
        <v>785.1</v>
      </c>
      <c r="AL254" s="17">
        <v>69.099999999999994</v>
      </c>
      <c r="AM254" s="17">
        <v>24.4</v>
      </c>
      <c r="AN254" s="17">
        <v>14.6</v>
      </c>
      <c r="AO254" s="17">
        <v>0.6</v>
      </c>
      <c r="AP254" s="17">
        <v>270.7</v>
      </c>
      <c r="AQ254" s="17">
        <v>1457.3125</v>
      </c>
      <c r="AR254" s="17">
        <v>812.2916666666664</v>
      </c>
      <c r="AS254" s="26">
        <v>841.9375</v>
      </c>
      <c r="AT254" s="26">
        <v>18.610462097611627</v>
      </c>
      <c r="AU254" s="26">
        <v>-1.6732810173748864</v>
      </c>
      <c r="AV254" s="17">
        <v>45</v>
      </c>
      <c r="AW254" s="17">
        <v>60</v>
      </c>
      <c r="AX254" s="17">
        <v>0.1</v>
      </c>
      <c r="AY254" s="14">
        <v>2</v>
      </c>
      <c r="AZ254" s="17" t="s">
        <v>149</v>
      </c>
      <c r="BA254" s="28"/>
      <c r="BB254" s="26"/>
      <c r="BC254" s="31"/>
      <c r="BD254" s="29"/>
      <c r="BI254" s="51"/>
    </row>
    <row r="255" spans="1:61" x14ac:dyDescent="0.25">
      <c r="A255" s="14">
        <v>2006</v>
      </c>
      <c r="B255" s="15">
        <v>2009</v>
      </c>
      <c r="C255" s="16" t="s">
        <v>151</v>
      </c>
      <c r="D255" s="17" t="s">
        <v>152</v>
      </c>
      <c r="E255" s="18">
        <v>2</v>
      </c>
      <c r="F255" s="19" t="s">
        <v>142</v>
      </c>
      <c r="G255" s="20" t="s">
        <v>142</v>
      </c>
      <c r="H255" s="20" t="s">
        <v>142</v>
      </c>
      <c r="I255" s="45">
        <v>5</v>
      </c>
      <c r="J255" s="22" t="s">
        <v>142</v>
      </c>
      <c r="K255" s="17" t="s">
        <v>54</v>
      </c>
      <c r="L255" s="23">
        <v>61.111111111111114</v>
      </c>
      <c r="M255" s="24">
        <v>0.61111111111111116</v>
      </c>
      <c r="N255" s="24">
        <v>33.85826771653543</v>
      </c>
      <c r="O255" s="26">
        <v>50.594456372947541</v>
      </c>
      <c r="P255" s="26">
        <f t="shared" si="69"/>
        <v>0.50594456372947538</v>
      </c>
      <c r="Q255" s="36">
        <v>49.405543627052459</v>
      </c>
      <c r="R255" s="25">
        <v>0.49405543627052462</v>
      </c>
      <c r="S255" s="25">
        <v>16.727861228057133</v>
      </c>
      <c r="T255" s="25">
        <v>5.5759537426857113</v>
      </c>
      <c r="U255" s="25">
        <v>7.4606261077134812</v>
      </c>
      <c r="V255" s="25">
        <v>2.4868753692378274</v>
      </c>
      <c r="W255" s="26">
        <v>18.801013961510108</v>
      </c>
      <c r="X255" s="26">
        <v>41.312418423253376</v>
      </c>
      <c r="Y255" s="26">
        <v>25.5170780349155</v>
      </c>
      <c r="Z255" s="26">
        <v>2.2924922038031355</v>
      </c>
      <c r="AA255" s="26">
        <v>0.37752592592592588</v>
      </c>
      <c r="AB255" s="26">
        <f t="shared" si="70"/>
        <v>1.048335841649686</v>
      </c>
      <c r="AC255" s="26">
        <f t="shared" si="70"/>
        <v>2.3035613412653779</v>
      </c>
      <c r="AD255" s="26">
        <f t="shared" si="70"/>
        <v>1.4228204677119043</v>
      </c>
      <c r="AE255" s="26">
        <f t="shared" si="70"/>
        <v>0.12782830483873908</v>
      </c>
      <c r="AF255" s="17">
        <v>7.91</v>
      </c>
      <c r="AG255" s="17">
        <v>5.51</v>
      </c>
      <c r="AH255" s="17">
        <f t="shared" ref="AH255:AH314" si="71">10^(-AG255)</f>
        <v>3.0902954325135885E-6</v>
      </c>
      <c r="AI255" s="17">
        <v>1</v>
      </c>
      <c r="AJ255" s="17">
        <v>59.2</v>
      </c>
      <c r="AK255" s="17">
        <v>1135.0999999999999</v>
      </c>
      <c r="AL255" s="17">
        <v>102.1</v>
      </c>
      <c r="AM255" s="17">
        <v>21.6</v>
      </c>
      <c r="AN255" s="17">
        <v>17.8</v>
      </c>
      <c r="AO255" s="17">
        <v>0.7</v>
      </c>
      <c r="AP255" s="17">
        <v>199.5</v>
      </c>
      <c r="AQ255" s="17">
        <v>1457.3125</v>
      </c>
      <c r="AR255" s="17">
        <v>812.2916666666664</v>
      </c>
      <c r="AS255" s="26">
        <v>841.9375</v>
      </c>
      <c r="AT255" s="26">
        <v>18.610462097611627</v>
      </c>
      <c r="AU255" s="26">
        <v>-1.6732810173748864</v>
      </c>
      <c r="AV255" s="17">
        <v>45</v>
      </c>
      <c r="AW255" s="17">
        <v>60</v>
      </c>
      <c r="AX255" s="17">
        <v>0.1</v>
      </c>
      <c r="AY255" s="14">
        <v>2</v>
      </c>
      <c r="AZ255" s="17" t="s">
        <v>149</v>
      </c>
      <c r="BA255" s="28"/>
      <c r="BB255" s="26"/>
      <c r="BC255" s="31"/>
      <c r="BD255" s="29"/>
      <c r="BI255" s="51"/>
    </row>
    <row r="256" spans="1:61" x14ac:dyDescent="0.25">
      <c r="A256" s="14">
        <v>2006</v>
      </c>
      <c r="B256" s="15">
        <v>2009</v>
      </c>
      <c r="C256" s="16" t="s">
        <v>151</v>
      </c>
      <c r="D256" s="17" t="s">
        <v>152</v>
      </c>
      <c r="E256" s="18">
        <v>3</v>
      </c>
      <c r="F256" s="19" t="s">
        <v>142</v>
      </c>
      <c r="G256" s="20" t="s">
        <v>142</v>
      </c>
      <c r="H256" s="20" t="s">
        <v>142</v>
      </c>
      <c r="I256" s="45">
        <v>5</v>
      </c>
      <c r="J256" s="22" t="s">
        <v>142</v>
      </c>
      <c r="K256" s="17" t="s">
        <v>54</v>
      </c>
      <c r="L256" s="23">
        <v>88.888888888888886</v>
      </c>
      <c r="M256" s="24">
        <v>0.88888888888888884</v>
      </c>
      <c r="N256" s="24">
        <v>34.645669291338585</v>
      </c>
      <c r="O256" s="26">
        <v>53.751447919451124</v>
      </c>
      <c r="P256" s="26">
        <f t="shared" si="69"/>
        <v>0.53751447919451123</v>
      </c>
      <c r="Q256" s="36">
        <v>46.248552080548876</v>
      </c>
      <c r="R256" s="25">
        <v>0.46248552080548877</v>
      </c>
      <c r="S256" s="25">
        <v>16.023120405859455</v>
      </c>
      <c r="T256" s="25">
        <v>5.3410401352864847</v>
      </c>
      <c r="U256" s="25">
        <v>7.1463117010133175</v>
      </c>
      <c r="V256" s="25">
        <v>2.3821039003377722</v>
      </c>
      <c r="W256" s="26">
        <v>18.849223606220022</v>
      </c>
      <c r="X256" s="26">
        <v>41.086793996110174</v>
      </c>
      <c r="Y256" s="26">
        <v>24.993669304918924</v>
      </c>
      <c r="Z256" s="26">
        <v>3.0418777052571926</v>
      </c>
      <c r="AA256" s="26">
        <v>0.37131811145510835</v>
      </c>
      <c r="AB256" s="26">
        <f t="shared" si="70"/>
        <v>1.006744597998106</v>
      </c>
      <c r="AC256" s="26">
        <f t="shared" si="70"/>
        <v>2.1944621576347219</v>
      </c>
      <c r="AD256" s="26">
        <f t="shared" si="70"/>
        <v>1.3349219088564983</v>
      </c>
      <c r="AE256" s="26">
        <f t="shared" si="70"/>
        <v>0.16246790910411818</v>
      </c>
      <c r="AF256" s="17">
        <v>9.07</v>
      </c>
      <c r="AG256" s="17">
        <v>5.86</v>
      </c>
      <c r="AH256" s="17">
        <f t="shared" si="71"/>
        <v>1.3803842646028812E-6</v>
      </c>
      <c r="AI256" s="17">
        <v>1</v>
      </c>
      <c r="AJ256" s="17">
        <v>104.1</v>
      </c>
      <c r="AK256" s="17">
        <v>1520.9</v>
      </c>
      <c r="AL256" s="17">
        <v>167.9</v>
      </c>
      <c r="AM256" s="17">
        <v>12.1</v>
      </c>
      <c r="AN256" s="17">
        <v>26.1</v>
      </c>
      <c r="AO256" s="17">
        <v>1.2</v>
      </c>
      <c r="AP256" s="17">
        <v>114.4</v>
      </c>
      <c r="AQ256" s="17">
        <v>1457.3125</v>
      </c>
      <c r="AR256" s="17">
        <v>812.2916666666664</v>
      </c>
      <c r="AS256" s="26">
        <v>841.9375</v>
      </c>
      <c r="AT256" s="26">
        <v>18.610462097611627</v>
      </c>
      <c r="AU256" s="26">
        <v>-1.6732810173748864</v>
      </c>
      <c r="AV256" s="17">
        <v>45</v>
      </c>
      <c r="AW256" s="17">
        <v>60</v>
      </c>
      <c r="AX256" s="17">
        <v>0.1</v>
      </c>
      <c r="AY256" s="14">
        <v>2</v>
      </c>
      <c r="AZ256" s="17" t="s">
        <v>149</v>
      </c>
      <c r="BA256" s="28"/>
      <c r="BB256" s="26"/>
      <c r="BC256" s="31"/>
      <c r="BD256" s="29"/>
      <c r="BI256" s="51"/>
    </row>
    <row r="257" spans="1:61" x14ac:dyDescent="0.25">
      <c r="A257" s="14">
        <v>2006</v>
      </c>
      <c r="B257" s="15">
        <v>2009</v>
      </c>
      <c r="C257" s="16" t="s">
        <v>151</v>
      </c>
      <c r="D257" s="17" t="s">
        <v>152</v>
      </c>
      <c r="E257" s="18">
        <v>4</v>
      </c>
      <c r="F257" s="19" t="s">
        <v>142</v>
      </c>
      <c r="G257" s="20" t="s">
        <v>142</v>
      </c>
      <c r="H257" s="20" t="s">
        <v>142</v>
      </c>
      <c r="I257" s="45">
        <v>5</v>
      </c>
      <c r="J257" s="22" t="s">
        <v>142</v>
      </c>
      <c r="K257" s="17" t="s">
        <v>54</v>
      </c>
      <c r="L257" s="23">
        <v>55.555555555555557</v>
      </c>
      <c r="M257" s="24">
        <v>0.55555555555555558</v>
      </c>
      <c r="N257" s="24">
        <v>34.645669291338585</v>
      </c>
      <c r="O257" s="26">
        <v>53.913734749024215</v>
      </c>
      <c r="P257" s="26">
        <f t="shared" si="69"/>
        <v>0.53913734749024211</v>
      </c>
      <c r="Q257" s="36">
        <v>46.086265250975785</v>
      </c>
      <c r="R257" s="25">
        <v>0.46086265250975783</v>
      </c>
      <c r="S257" s="25">
        <v>15.96689504758216</v>
      </c>
      <c r="T257" s="25">
        <v>5.3222983491940532</v>
      </c>
      <c r="U257" s="25">
        <v>7.1212351912216434</v>
      </c>
      <c r="V257" s="25">
        <v>2.3737450637405479</v>
      </c>
      <c r="W257" s="26" t="s">
        <v>45</v>
      </c>
      <c r="X257" s="26" t="s">
        <v>45</v>
      </c>
      <c r="Y257" s="26" t="s">
        <v>45</v>
      </c>
      <c r="Z257" s="26" t="s">
        <v>45</v>
      </c>
      <c r="AA257" s="26" t="s">
        <v>45</v>
      </c>
      <c r="AB257" s="26" t="s">
        <v>45</v>
      </c>
      <c r="AC257" s="26" t="s">
        <v>45</v>
      </c>
      <c r="AD257" s="26" t="s">
        <v>45</v>
      </c>
      <c r="AE257" s="26" t="s">
        <v>45</v>
      </c>
      <c r="AF257" s="17">
        <v>8.99</v>
      </c>
      <c r="AG257" s="17">
        <v>5.68</v>
      </c>
      <c r="AH257" s="17">
        <f t="shared" si="71"/>
        <v>2.0892961308540377E-6</v>
      </c>
      <c r="AI257" s="17">
        <v>1</v>
      </c>
      <c r="AJ257" s="17">
        <v>44.2</v>
      </c>
      <c r="AK257" s="17">
        <v>785.1</v>
      </c>
      <c r="AL257" s="17">
        <v>69.099999999999994</v>
      </c>
      <c r="AM257" s="17">
        <v>24.4</v>
      </c>
      <c r="AN257" s="17">
        <v>14.6</v>
      </c>
      <c r="AO257" s="17">
        <v>0.6</v>
      </c>
      <c r="AP257" s="17">
        <v>270.7</v>
      </c>
      <c r="AQ257" s="17">
        <v>1457.3125</v>
      </c>
      <c r="AR257" s="17">
        <v>812.2916666666664</v>
      </c>
      <c r="AS257" s="26">
        <v>841.9375</v>
      </c>
      <c r="AT257" s="26">
        <v>18.610462097611627</v>
      </c>
      <c r="AU257" s="26">
        <v>-1.6732810173748864</v>
      </c>
      <c r="AV257" s="17">
        <v>45</v>
      </c>
      <c r="AW257" s="17">
        <v>60</v>
      </c>
      <c r="AX257" s="17">
        <v>0.1</v>
      </c>
      <c r="AY257" s="14">
        <v>2</v>
      </c>
      <c r="AZ257" s="17" t="s">
        <v>149</v>
      </c>
      <c r="BA257" s="28"/>
      <c r="BB257" s="26"/>
      <c r="BC257" s="31"/>
      <c r="BD257" s="29"/>
      <c r="BI257" s="51"/>
    </row>
    <row r="258" spans="1:61" x14ac:dyDescent="0.25">
      <c r="A258" s="14">
        <v>2006</v>
      </c>
      <c r="B258" s="15">
        <v>2009</v>
      </c>
      <c r="C258" s="16" t="s">
        <v>151</v>
      </c>
      <c r="D258" s="17" t="s">
        <v>152</v>
      </c>
      <c r="E258" s="18">
        <v>1</v>
      </c>
      <c r="F258" s="19" t="s">
        <v>143</v>
      </c>
      <c r="G258" s="20" t="s">
        <v>143</v>
      </c>
      <c r="H258" s="20" t="s">
        <v>143</v>
      </c>
      <c r="I258" s="45">
        <v>5</v>
      </c>
      <c r="J258" s="22" t="s">
        <v>143</v>
      </c>
      <c r="K258" s="17" t="s">
        <v>54</v>
      </c>
      <c r="L258" s="23">
        <v>88.888888888888886</v>
      </c>
      <c r="M258" s="24">
        <v>0.88888888888888884</v>
      </c>
      <c r="N258" s="24">
        <v>40.15748031496063</v>
      </c>
      <c r="O258" s="26">
        <v>52.365131867810199</v>
      </c>
      <c r="P258" s="26">
        <f t="shared" si="69"/>
        <v>0.523651318678102</v>
      </c>
      <c r="Q258" s="36">
        <v>47.634868132189801</v>
      </c>
      <c r="R258" s="25">
        <v>0.476348681321898</v>
      </c>
      <c r="S258" s="25">
        <v>19.128962793241573</v>
      </c>
      <c r="T258" s="25">
        <v>6.3763209310805244</v>
      </c>
      <c r="U258" s="25">
        <v>8.5315174057857419</v>
      </c>
      <c r="V258" s="25">
        <v>2.8438391352619141</v>
      </c>
      <c r="W258" s="26">
        <v>18.546353168558454</v>
      </c>
      <c r="X258" s="26">
        <v>41.973416539727779</v>
      </c>
      <c r="Y258" s="26">
        <v>24.857677755392857</v>
      </c>
      <c r="Z258" s="26">
        <v>2.7918554370792634</v>
      </c>
      <c r="AA258" s="26">
        <v>0.46288888888888891</v>
      </c>
      <c r="AB258" s="26">
        <f t="shared" ref="AB258:AE260" si="72">W258/100*$T258</f>
        <v>1.1825749990389087</v>
      </c>
      <c r="AC258" s="26">
        <f t="shared" si="72"/>
        <v>2.6763597443122773</v>
      </c>
      <c r="AD258" s="26">
        <f t="shared" si="72"/>
        <v>1.5850053096976622</v>
      </c>
      <c r="AE258" s="26">
        <f t="shared" si="72"/>
        <v>0.17801766259999474</v>
      </c>
      <c r="AF258" s="17">
        <v>6.89</v>
      </c>
      <c r="AG258" s="17">
        <v>5.59</v>
      </c>
      <c r="AH258" s="17">
        <f t="shared" si="71"/>
        <v>2.5703957827688596E-6</v>
      </c>
      <c r="AI258" s="17">
        <v>1</v>
      </c>
      <c r="AJ258" s="17">
        <v>44.2</v>
      </c>
      <c r="AK258" s="17">
        <v>785.1</v>
      </c>
      <c r="AL258" s="17">
        <v>69.099999999999994</v>
      </c>
      <c r="AM258" s="17">
        <v>24.4</v>
      </c>
      <c r="AN258" s="17">
        <v>14.6</v>
      </c>
      <c r="AO258" s="17">
        <v>0.6</v>
      </c>
      <c r="AP258" s="17">
        <v>270.7</v>
      </c>
      <c r="AQ258" s="17">
        <v>1457.3125</v>
      </c>
      <c r="AR258" s="17">
        <v>812.2916666666664</v>
      </c>
      <c r="AS258" s="26">
        <v>841.9375</v>
      </c>
      <c r="AT258" s="26">
        <v>18.610462097611627</v>
      </c>
      <c r="AU258" s="26">
        <v>-1.6732810173748864</v>
      </c>
      <c r="AV258" s="17">
        <v>45</v>
      </c>
      <c r="AW258" s="17">
        <v>60</v>
      </c>
      <c r="AX258" s="17">
        <v>0.1</v>
      </c>
      <c r="AY258" s="14">
        <v>2</v>
      </c>
      <c r="AZ258" s="17" t="s">
        <v>149</v>
      </c>
      <c r="BA258" s="28"/>
      <c r="BB258" s="26"/>
      <c r="BC258" s="31"/>
      <c r="BD258" s="29"/>
      <c r="BI258" s="51"/>
    </row>
    <row r="259" spans="1:61" x14ac:dyDescent="0.25">
      <c r="A259" s="14">
        <v>2006</v>
      </c>
      <c r="B259" s="15">
        <v>2009</v>
      </c>
      <c r="C259" s="16" t="s">
        <v>151</v>
      </c>
      <c r="D259" s="17" t="s">
        <v>152</v>
      </c>
      <c r="E259" s="18">
        <v>2</v>
      </c>
      <c r="F259" s="19" t="s">
        <v>143</v>
      </c>
      <c r="G259" s="20" t="s">
        <v>143</v>
      </c>
      <c r="H259" s="20" t="s">
        <v>143</v>
      </c>
      <c r="I259" s="45">
        <v>5</v>
      </c>
      <c r="J259" s="22" t="s">
        <v>143</v>
      </c>
      <c r="K259" s="17" t="s">
        <v>54</v>
      </c>
      <c r="L259" s="23">
        <v>94.444444444444443</v>
      </c>
      <c r="M259" s="24">
        <v>0.94444444444444442</v>
      </c>
      <c r="N259" s="24">
        <v>42.519685039370081</v>
      </c>
      <c r="O259" s="26">
        <v>55.355591748099883</v>
      </c>
      <c r="P259" s="26">
        <f t="shared" si="69"/>
        <v>0.55355591748099886</v>
      </c>
      <c r="Q259" s="36">
        <v>44.644408251900117</v>
      </c>
      <c r="R259" s="25">
        <v>0.4464440825190012</v>
      </c>
      <c r="S259" s="25">
        <v>18.982661776398476</v>
      </c>
      <c r="T259" s="25">
        <v>6.3275539254661588</v>
      </c>
      <c r="U259" s="25">
        <v>8.466267152273721</v>
      </c>
      <c r="V259" s="25">
        <v>2.8220890507579068</v>
      </c>
      <c r="W259" s="26">
        <v>18.763496445865215</v>
      </c>
      <c r="X259" s="26">
        <v>41.448353204491568</v>
      </c>
      <c r="Y259" s="26">
        <v>25.908382001435101</v>
      </c>
      <c r="Z259" s="26">
        <v>2.1530107469215665</v>
      </c>
      <c r="AA259" s="26">
        <v>0.41516176470588234</v>
      </c>
      <c r="AB259" s="26">
        <f t="shared" si="72"/>
        <v>1.1872703559150477</v>
      </c>
      <c r="AC259" s="26">
        <f t="shared" si="72"/>
        <v>2.6226669002318848</v>
      </c>
      <c r="AD259" s="26">
        <f t="shared" si="72"/>
        <v>1.6393668423565744</v>
      </c>
      <c r="AE259" s="26">
        <f t="shared" si="72"/>
        <v>0.13623291603254387</v>
      </c>
      <c r="AF259" s="17">
        <v>7.91</v>
      </c>
      <c r="AG259" s="17">
        <v>5.51</v>
      </c>
      <c r="AH259" s="17">
        <f t="shared" si="71"/>
        <v>3.0902954325135885E-6</v>
      </c>
      <c r="AI259" s="17">
        <v>1</v>
      </c>
      <c r="AJ259" s="17">
        <v>59.2</v>
      </c>
      <c r="AK259" s="17">
        <v>1135.0999999999999</v>
      </c>
      <c r="AL259" s="17">
        <v>102.1</v>
      </c>
      <c r="AM259" s="17">
        <v>21.6</v>
      </c>
      <c r="AN259" s="17">
        <v>17.8</v>
      </c>
      <c r="AO259" s="17">
        <v>0.7</v>
      </c>
      <c r="AP259" s="17">
        <v>199.5</v>
      </c>
      <c r="AQ259" s="17">
        <v>1457.3125</v>
      </c>
      <c r="AR259" s="17">
        <v>812.2916666666664</v>
      </c>
      <c r="AS259" s="26">
        <v>841.9375</v>
      </c>
      <c r="AT259" s="26">
        <v>18.610462097611627</v>
      </c>
      <c r="AU259" s="26">
        <v>-1.6732810173748864</v>
      </c>
      <c r="AV259" s="17">
        <v>45</v>
      </c>
      <c r="AW259" s="17">
        <v>60</v>
      </c>
      <c r="AX259" s="17">
        <v>0.1</v>
      </c>
      <c r="AY259" s="14">
        <v>2</v>
      </c>
      <c r="AZ259" s="17" t="s">
        <v>149</v>
      </c>
      <c r="BA259" s="28"/>
      <c r="BB259" s="26"/>
      <c r="BC259" s="31"/>
      <c r="BD259" s="29"/>
      <c r="BI259" s="51"/>
    </row>
    <row r="260" spans="1:61" x14ac:dyDescent="0.25">
      <c r="A260" s="14">
        <v>2006</v>
      </c>
      <c r="B260" s="15">
        <v>2009</v>
      </c>
      <c r="C260" s="16" t="s">
        <v>151</v>
      </c>
      <c r="D260" s="17" t="s">
        <v>152</v>
      </c>
      <c r="E260" s="18">
        <v>3</v>
      </c>
      <c r="F260" s="19" t="s">
        <v>143</v>
      </c>
      <c r="G260" s="20" t="s">
        <v>143</v>
      </c>
      <c r="H260" s="20" t="s">
        <v>143</v>
      </c>
      <c r="I260" s="45">
        <v>5</v>
      </c>
      <c r="J260" s="22" t="s">
        <v>143</v>
      </c>
      <c r="K260" s="17" t="s">
        <v>54</v>
      </c>
      <c r="L260" s="23">
        <v>100</v>
      </c>
      <c r="M260" s="24">
        <v>1</v>
      </c>
      <c r="N260" s="24">
        <v>50.393700787401571</v>
      </c>
      <c r="O260" s="26">
        <v>54.554089288564889</v>
      </c>
      <c r="P260" s="26">
        <f t="shared" si="69"/>
        <v>0.54554089288564889</v>
      </c>
      <c r="Q260" s="36">
        <v>45.445910711435111</v>
      </c>
      <c r="R260" s="25">
        <v>0.45445910711435111</v>
      </c>
      <c r="S260" s="25">
        <v>22.901876264030292</v>
      </c>
      <c r="T260" s="25">
        <v>7.6339587546767644</v>
      </c>
      <c r="U260" s="25">
        <v>10.214236813757511</v>
      </c>
      <c r="V260" s="25">
        <v>3.4047456045858371</v>
      </c>
      <c r="W260" s="26">
        <v>18.362735705773773</v>
      </c>
      <c r="X260" s="26">
        <v>41.458234851112863</v>
      </c>
      <c r="Y260" s="26">
        <v>25.309768297921678</v>
      </c>
      <c r="Z260" s="26">
        <v>3.1405112867364835</v>
      </c>
      <c r="AA260" s="26">
        <v>0.42782168593933295</v>
      </c>
      <c r="AB260" s="26">
        <f t="shared" si="72"/>
        <v>1.401803670009073</v>
      </c>
      <c r="AC260" s="26">
        <f t="shared" si="72"/>
        <v>3.1649045489509837</v>
      </c>
      <c r="AD260" s="26">
        <f t="shared" si="72"/>
        <v>1.9321372727675965</v>
      </c>
      <c r="AE260" s="26">
        <f t="shared" si="72"/>
        <v>0.23974533631543166</v>
      </c>
      <c r="AF260" s="17">
        <v>9.07</v>
      </c>
      <c r="AG260" s="17">
        <v>5.86</v>
      </c>
      <c r="AH260" s="17">
        <f t="shared" si="71"/>
        <v>1.3803842646028812E-6</v>
      </c>
      <c r="AI260" s="17">
        <v>1</v>
      </c>
      <c r="AJ260" s="17">
        <v>104.1</v>
      </c>
      <c r="AK260" s="17">
        <v>1520.9</v>
      </c>
      <c r="AL260" s="17">
        <v>167.9</v>
      </c>
      <c r="AM260" s="17">
        <v>12.1</v>
      </c>
      <c r="AN260" s="17">
        <v>26.1</v>
      </c>
      <c r="AO260" s="17">
        <v>1.2</v>
      </c>
      <c r="AP260" s="17">
        <v>114.4</v>
      </c>
      <c r="AQ260" s="17">
        <v>1457.3125</v>
      </c>
      <c r="AR260" s="17">
        <v>812.2916666666664</v>
      </c>
      <c r="AS260" s="26">
        <v>841.9375</v>
      </c>
      <c r="AT260" s="26">
        <v>18.610462097611627</v>
      </c>
      <c r="AU260" s="26">
        <v>-1.6732810173748864</v>
      </c>
      <c r="AV260" s="17">
        <v>45</v>
      </c>
      <c r="AW260" s="17">
        <v>60</v>
      </c>
      <c r="AX260" s="17">
        <v>0.1</v>
      </c>
      <c r="AY260" s="14">
        <v>2</v>
      </c>
      <c r="AZ260" s="17" t="s">
        <v>149</v>
      </c>
      <c r="BA260" s="28"/>
      <c r="BB260" s="26"/>
      <c r="BC260" s="31"/>
      <c r="BD260" s="29"/>
      <c r="BI260" s="51"/>
    </row>
    <row r="261" spans="1:61" x14ac:dyDescent="0.25">
      <c r="A261" s="14">
        <v>2006</v>
      </c>
      <c r="B261" s="15">
        <v>2009</v>
      </c>
      <c r="C261" s="16" t="s">
        <v>151</v>
      </c>
      <c r="D261" s="17" t="s">
        <v>152</v>
      </c>
      <c r="E261" s="18">
        <v>4</v>
      </c>
      <c r="F261" s="19" t="s">
        <v>143</v>
      </c>
      <c r="G261" s="20" t="s">
        <v>143</v>
      </c>
      <c r="H261" s="20" t="s">
        <v>143</v>
      </c>
      <c r="I261" s="45">
        <v>5</v>
      </c>
      <c r="J261" s="22" t="s">
        <v>143</v>
      </c>
      <c r="K261" s="17" t="s">
        <v>54</v>
      </c>
      <c r="L261" s="23">
        <v>88.888888888888886</v>
      </c>
      <c r="M261" s="24">
        <v>0.88888888888888884</v>
      </c>
      <c r="N261" s="24">
        <v>21.259842519685041</v>
      </c>
      <c r="O261" s="26">
        <v>51.831666406209301</v>
      </c>
      <c r="P261" s="26">
        <f t="shared" si="69"/>
        <v>0.51831666406209298</v>
      </c>
      <c r="Q261" s="36">
        <v>48.168333593790699</v>
      </c>
      <c r="R261" s="25">
        <v>0.48168333593790696</v>
      </c>
      <c r="S261" s="25">
        <v>10.240511866396446</v>
      </c>
      <c r="T261" s="25">
        <v>3.4135039554654818</v>
      </c>
      <c r="U261" s="25">
        <v>4.5672682924128152</v>
      </c>
      <c r="V261" s="25">
        <v>1.5224227641376049</v>
      </c>
      <c r="W261" s="26" t="s">
        <v>45</v>
      </c>
      <c r="X261" s="26" t="s">
        <v>45</v>
      </c>
      <c r="Y261" s="26" t="s">
        <v>45</v>
      </c>
      <c r="Z261" s="26" t="s">
        <v>45</v>
      </c>
      <c r="AA261" s="26" t="s">
        <v>45</v>
      </c>
      <c r="AB261" s="26" t="s">
        <v>45</v>
      </c>
      <c r="AC261" s="26" t="s">
        <v>45</v>
      </c>
      <c r="AD261" s="26" t="s">
        <v>45</v>
      </c>
      <c r="AE261" s="26" t="s">
        <v>45</v>
      </c>
      <c r="AF261" s="17">
        <v>8.99</v>
      </c>
      <c r="AG261" s="17">
        <v>5.68</v>
      </c>
      <c r="AH261" s="17">
        <f t="shared" si="71"/>
        <v>2.0892961308540377E-6</v>
      </c>
      <c r="AI261" s="17">
        <v>1</v>
      </c>
      <c r="AJ261" s="17">
        <v>44.2</v>
      </c>
      <c r="AK261" s="17">
        <v>785.1</v>
      </c>
      <c r="AL261" s="17">
        <v>69.099999999999994</v>
      </c>
      <c r="AM261" s="17">
        <v>24.4</v>
      </c>
      <c r="AN261" s="17">
        <v>14.6</v>
      </c>
      <c r="AO261" s="17">
        <v>0.6</v>
      </c>
      <c r="AP261" s="17">
        <v>270.7</v>
      </c>
      <c r="AQ261" s="17">
        <v>1457.3125</v>
      </c>
      <c r="AR261" s="17">
        <v>812.2916666666664</v>
      </c>
      <c r="AS261" s="26">
        <v>841.9375</v>
      </c>
      <c r="AT261" s="26">
        <v>18.610462097611627</v>
      </c>
      <c r="AU261" s="26">
        <v>-1.6732810173748864</v>
      </c>
      <c r="AV261" s="17">
        <v>45</v>
      </c>
      <c r="AW261" s="17">
        <v>60</v>
      </c>
      <c r="AX261" s="17">
        <v>0.1</v>
      </c>
      <c r="AY261" s="14">
        <v>2</v>
      </c>
      <c r="AZ261" s="17" t="s">
        <v>149</v>
      </c>
      <c r="BA261" s="28"/>
      <c r="BB261" s="26"/>
      <c r="BC261" s="31"/>
      <c r="BD261" s="29"/>
      <c r="BI261" s="51"/>
    </row>
    <row r="262" spans="1:61" x14ac:dyDescent="0.25">
      <c r="A262" s="14">
        <v>2006</v>
      </c>
      <c r="B262" s="15">
        <v>2009</v>
      </c>
      <c r="C262" s="20" t="s">
        <v>161</v>
      </c>
      <c r="D262" s="52" t="s">
        <v>162</v>
      </c>
      <c r="E262" s="32">
        <v>1</v>
      </c>
      <c r="F262" s="53">
        <v>9879</v>
      </c>
      <c r="G262" s="54" t="s">
        <v>39</v>
      </c>
      <c r="H262" s="20">
        <v>9879</v>
      </c>
      <c r="I262" s="21">
        <v>9</v>
      </c>
      <c r="J262" s="53">
        <v>9879</v>
      </c>
      <c r="K262" s="17" t="str">
        <f t="shared" ref="K262:K321" si="73">VLOOKUP(F262,$BH$2:$BL$56,5)</f>
        <v>Triploid</v>
      </c>
      <c r="L262" s="23">
        <v>100</v>
      </c>
      <c r="M262" s="24">
        <v>1</v>
      </c>
      <c r="N262" s="25">
        <v>56.428708133971291</v>
      </c>
      <c r="O262" s="26">
        <v>47.393364928909953</v>
      </c>
      <c r="P262" s="26">
        <f t="shared" si="69"/>
        <v>0.47393364928909953</v>
      </c>
      <c r="Q262" s="55">
        <v>52.606635071090047</v>
      </c>
      <c r="R262" s="25">
        <v>0.52606635071090047</v>
      </c>
      <c r="S262" s="24">
        <v>29.684165004739334</v>
      </c>
      <c r="T262" s="25">
        <v>9.8947216682464454</v>
      </c>
      <c r="U262" s="25">
        <v>13.239137592113744</v>
      </c>
      <c r="V262" s="25">
        <v>4.4130458640379144</v>
      </c>
      <c r="W262" s="26" t="s">
        <v>45</v>
      </c>
      <c r="X262" s="26" t="s">
        <v>45</v>
      </c>
      <c r="Y262" s="26" t="s">
        <v>45</v>
      </c>
      <c r="Z262" s="26" t="s">
        <v>45</v>
      </c>
      <c r="AA262" s="26" t="s">
        <v>45</v>
      </c>
      <c r="AB262" s="26" t="s">
        <v>45</v>
      </c>
      <c r="AC262" s="26" t="s">
        <v>45</v>
      </c>
      <c r="AD262" s="26" t="s">
        <v>45</v>
      </c>
      <c r="AE262" s="26" t="s">
        <v>45</v>
      </c>
      <c r="AF262" s="56">
        <v>5.67</v>
      </c>
      <c r="AG262" s="17">
        <v>5.4</v>
      </c>
      <c r="AH262" s="17">
        <f t="shared" si="71"/>
        <v>3.9810717055349657E-6</v>
      </c>
      <c r="AI262" s="49">
        <v>42.9</v>
      </c>
      <c r="AJ262" s="49">
        <v>216.9</v>
      </c>
      <c r="AK262" s="26" t="s">
        <v>45</v>
      </c>
      <c r="AL262" s="26" t="s">
        <v>45</v>
      </c>
      <c r="AM262" s="26" t="s">
        <v>45</v>
      </c>
      <c r="AN262" s="26" t="s">
        <v>45</v>
      </c>
      <c r="AO262" s="26" t="s">
        <v>45</v>
      </c>
      <c r="AP262" s="26" t="s">
        <v>45</v>
      </c>
      <c r="AQ262" s="17">
        <v>843.06249999999977</v>
      </c>
      <c r="AR262" s="17">
        <v>1458.9569444444446</v>
      </c>
      <c r="AS262" s="26">
        <v>652.87499999999977</v>
      </c>
      <c r="AT262" s="26">
        <v>21.635280373831776</v>
      </c>
      <c r="AU262" s="26">
        <v>1.6686251465928095</v>
      </c>
      <c r="AV262" s="17">
        <v>30</v>
      </c>
      <c r="AW262" s="17">
        <v>60</v>
      </c>
      <c r="AX262" s="17">
        <v>0.18</v>
      </c>
      <c r="AY262" s="17">
        <v>1</v>
      </c>
      <c r="AZ262" s="17" t="s">
        <v>150</v>
      </c>
      <c r="BA262" s="28"/>
      <c r="BB262" s="26"/>
      <c r="BC262" s="31" t="s">
        <v>163</v>
      </c>
      <c r="BD262" s="29"/>
      <c r="BI262" s="51"/>
    </row>
    <row r="263" spans="1:61" x14ac:dyDescent="0.25">
      <c r="A263" s="14">
        <v>2006</v>
      </c>
      <c r="B263" s="15">
        <v>2009</v>
      </c>
      <c r="C263" s="20" t="s">
        <v>161</v>
      </c>
      <c r="D263" s="52" t="s">
        <v>162</v>
      </c>
      <c r="E263" s="32">
        <v>2</v>
      </c>
      <c r="F263" s="53">
        <v>9879</v>
      </c>
      <c r="G263" s="54" t="s">
        <v>39</v>
      </c>
      <c r="H263" s="20">
        <v>9879</v>
      </c>
      <c r="I263" s="21">
        <v>9</v>
      </c>
      <c r="J263" s="53">
        <v>9879</v>
      </c>
      <c r="K263" s="17" t="str">
        <f t="shared" si="73"/>
        <v>Triploid</v>
      </c>
      <c r="L263" s="23">
        <v>100</v>
      </c>
      <c r="M263" s="24">
        <v>1</v>
      </c>
      <c r="N263" s="25">
        <v>54.439234449760768</v>
      </c>
      <c r="O263" s="26">
        <v>46.352941176470587</v>
      </c>
      <c r="P263" s="26">
        <f t="shared" si="69"/>
        <v>0.46352941176470586</v>
      </c>
      <c r="Q263" s="55">
        <v>53.647058823529413</v>
      </c>
      <c r="R263" s="25">
        <v>0.53647058823529414</v>
      </c>
      <c r="S263" s="24">
        <v>29.203986032941181</v>
      </c>
      <c r="T263" s="25">
        <v>9.7346620109803936</v>
      </c>
      <c r="U263" s="25">
        <v>13.024977770691766</v>
      </c>
      <c r="V263" s="25">
        <v>4.3416592568972554</v>
      </c>
      <c r="W263" s="26" t="s">
        <v>45</v>
      </c>
      <c r="X263" s="26" t="s">
        <v>45</v>
      </c>
      <c r="Y263" s="26" t="s">
        <v>45</v>
      </c>
      <c r="Z263" s="26" t="s">
        <v>45</v>
      </c>
      <c r="AA263" s="26" t="s">
        <v>45</v>
      </c>
      <c r="AB263" s="26" t="s">
        <v>45</v>
      </c>
      <c r="AC263" s="26" t="s">
        <v>45</v>
      </c>
      <c r="AD263" s="26" t="s">
        <v>45</v>
      </c>
      <c r="AE263" s="26" t="s">
        <v>45</v>
      </c>
      <c r="AF263" s="56">
        <v>5.67</v>
      </c>
      <c r="AG263" s="17">
        <v>5.4</v>
      </c>
      <c r="AH263" s="17">
        <f t="shared" si="71"/>
        <v>3.9810717055349657E-6</v>
      </c>
      <c r="AI263" s="49">
        <v>42.9</v>
      </c>
      <c r="AJ263" s="49">
        <v>216.9</v>
      </c>
      <c r="AK263" s="26" t="s">
        <v>45</v>
      </c>
      <c r="AL263" s="26" t="s">
        <v>45</v>
      </c>
      <c r="AM263" s="26" t="s">
        <v>45</v>
      </c>
      <c r="AN263" s="26" t="s">
        <v>45</v>
      </c>
      <c r="AO263" s="26" t="s">
        <v>45</v>
      </c>
      <c r="AP263" s="26" t="s">
        <v>45</v>
      </c>
      <c r="AQ263" s="17">
        <v>843.06249999999977</v>
      </c>
      <c r="AR263" s="17">
        <v>1458.9569444444446</v>
      </c>
      <c r="AS263" s="26">
        <v>652.87499999999977</v>
      </c>
      <c r="AT263" s="26">
        <v>21.635280373831776</v>
      </c>
      <c r="AU263" s="26">
        <v>1.6686251465928095</v>
      </c>
      <c r="AV263" s="17">
        <v>30</v>
      </c>
      <c r="AW263" s="17">
        <v>60</v>
      </c>
      <c r="AX263" s="17">
        <v>0.18</v>
      </c>
      <c r="AY263" s="17">
        <v>1</v>
      </c>
      <c r="AZ263" s="17" t="s">
        <v>150</v>
      </c>
      <c r="BA263" s="28"/>
      <c r="BB263" s="26"/>
      <c r="BC263" s="31" t="s">
        <v>164</v>
      </c>
      <c r="BD263" s="29"/>
      <c r="BI263" s="51"/>
    </row>
    <row r="264" spans="1:61" x14ac:dyDescent="0.25">
      <c r="A264" s="14">
        <v>2006</v>
      </c>
      <c r="B264" s="15">
        <v>2009</v>
      </c>
      <c r="C264" s="20" t="s">
        <v>161</v>
      </c>
      <c r="D264" s="52" t="s">
        <v>162</v>
      </c>
      <c r="E264" s="32">
        <v>3</v>
      </c>
      <c r="F264" s="53">
        <v>9879</v>
      </c>
      <c r="G264" s="54" t="s">
        <v>39</v>
      </c>
      <c r="H264" s="20">
        <v>9879</v>
      </c>
      <c r="I264" s="21">
        <v>9</v>
      </c>
      <c r="J264" s="53">
        <v>9879</v>
      </c>
      <c r="K264" s="17" t="str">
        <f t="shared" si="73"/>
        <v>Triploid</v>
      </c>
      <c r="L264" s="23">
        <v>100</v>
      </c>
      <c r="M264" s="24">
        <v>1</v>
      </c>
      <c r="N264" s="25">
        <v>49.375119617224883</v>
      </c>
      <c r="O264" s="26">
        <v>47.03389830508474</v>
      </c>
      <c r="P264" s="26">
        <f t="shared" si="69"/>
        <v>0.47033898305084743</v>
      </c>
      <c r="Q264" s="55">
        <v>52.96610169491526</v>
      </c>
      <c r="R264" s="25">
        <v>0.52966101694915257</v>
      </c>
      <c r="S264" s="24">
        <v>26.151125</v>
      </c>
      <c r="T264" s="25">
        <v>8.7170416666666668</v>
      </c>
      <c r="U264" s="25">
        <v>11.66340175</v>
      </c>
      <c r="V264" s="25">
        <v>3.8878005833333336</v>
      </c>
      <c r="W264" s="26" t="s">
        <v>45</v>
      </c>
      <c r="X264" s="26" t="s">
        <v>45</v>
      </c>
      <c r="Y264" s="26" t="s">
        <v>45</v>
      </c>
      <c r="Z264" s="26" t="s">
        <v>45</v>
      </c>
      <c r="AA264" s="26" t="s">
        <v>45</v>
      </c>
      <c r="AB264" s="26" t="s">
        <v>45</v>
      </c>
      <c r="AC264" s="26" t="s">
        <v>45</v>
      </c>
      <c r="AD264" s="26" t="s">
        <v>45</v>
      </c>
      <c r="AE264" s="26" t="s">
        <v>45</v>
      </c>
      <c r="AF264" s="56">
        <v>5.67</v>
      </c>
      <c r="AG264" s="17">
        <v>5.4</v>
      </c>
      <c r="AH264" s="17">
        <f t="shared" si="71"/>
        <v>3.9810717055349657E-6</v>
      </c>
      <c r="AI264" s="49">
        <v>42.9</v>
      </c>
      <c r="AJ264" s="49">
        <v>216.9</v>
      </c>
      <c r="AK264" s="26" t="s">
        <v>45</v>
      </c>
      <c r="AL264" s="26" t="s">
        <v>45</v>
      </c>
      <c r="AM264" s="26" t="s">
        <v>45</v>
      </c>
      <c r="AN264" s="26" t="s">
        <v>45</v>
      </c>
      <c r="AO264" s="26" t="s">
        <v>45</v>
      </c>
      <c r="AP264" s="26" t="s">
        <v>45</v>
      </c>
      <c r="AQ264" s="17">
        <v>843.06249999999977</v>
      </c>
      <c r="AR264" s="17">
        <v>1458.9569444444446</v>
      </c>
      <c r="AS264" s="26">
        <v>652.87499999999977</v>
      </c>
      <c r="AT264" s="26">
        <v>21.635280373831776</v>
      </c>
      <c r="AU264" s="26">
        <v>1.6686251465928095</v>
      </c>
      <c r="AV264" s="17">
        <v>30</v>
      </c>
      <c r="AW264" s="17">
        <v>60</v>
      </c>
      <c r="AX264" s="17">
        <v>0.18</v>
      </c>
      <c r="AY264" s="17">
        <v>1</v>
      </c>
      <c r="AZ264" s="17" t="s">
        <v>150</v>
      </c>
      <c r="BA264" s="28"/>
      <c r="BB264" s="26"/>
      <c r="BC264" s="39" t="s">
        <v>165</v>
      </c>
      <c r="BD264" s="29"/>
      <c r="BI264" s="51"/>
    </row>
    <row r="265" spans="1:61" x14ac:dyDescent="0.25">
      <c r="A265" s="14">
        <v>2006</v>
      </c>
      <c r="B265" s="15">
        <v>2009</v>
      </c>
      <c r="C265" s="20" t="s">
        <v>161</v>
      </c>
      <c r="D265" s="52" t="s">
        <v>162</v>
      </c>
      <c r="E265" s="32">
        <v>4</v>
      </c>
      <c r="F265" s="53">
        <v>9879</v>
      </c>
      <c r="G265" s="54" t="s">
        <v>39</v>
      </c>
      <c r="H265" s="20">
        <v>9879</v>
      </c>
      <c r="I265" s="21">
        <v>9</v>
      </c>
      <c r="J265" s="53">
        <v>9879</v>
      </c>
      <c r="K265" s="17" t="str">
        <f t="shared" si="73"/>
        <v>Triploid</v>
      </c>
      <c r="L265" s="23">
        <v>100</v>
      </c>
      <c r="M265" s="24">
        <v>1</v>
      </c>
      <c r="N265" s="25">
        <v>56.609569377990432</v>
      </c>
      <c r="O265" s="26">
        <v>47.427652733118975</v>
      </c>
      <c r="P265" s="26">
        <f t="shared" si="69"/>
        <v>0.47427652733118975</v>
      </c>
      <c r="Q265" s="55">
        <v>52.572347266881025</v>
      </c>
      <c r="R265" s="25">
        <v>0.52572347266881025</v>
      </c>
      <c r="S265" s="24">
        <v>29.759897086816721</v>
      </c>
      <c r="T265" s="25">
        <v>9.9199656956055744</v>
      </c>
      <c r="U265" s="25">
        <v>13.272914100720257</v>
      </c>
      <c r="V265" s="25">
        <v>4.4243047002400866</v>
      </c>
      <c r="W265" s="26" t="s">
        <v>45</v>
      </c>
      <c r="X265" s="26" t="s">
        <v>45</v>
      </c>
      <c r="Y265" s="26" t="s">
        <v>45</v>
      </c>
      <c r="Z265" s="26" t="s">
        <v>45</v>
      </c>
      <c r="AA265" s="26" t="s">
        <v>45</v>
      </c>
      <c r="AB265" s="26" t="s">
        <v>45</v>
      </c>
      <c r="AC265" s="26" t="s">
        <v>45</v>
      </c>
      <c r="AD265" s="26" t="s">
        <v>45</v>
      </c>
      <c r="AE265" s="26" t="s">
        <v>45</v>
      </c>
      <c r="AF265" s="56">
        <v>5.67</v>
      </c>
      <c r="AG265" s="17">
        <v>5.4</v>
      </c>
      <c r="AH265" s="17">
        <f t="shared" si="71"/>
        <v>3.9810717055349657E-6</v>
      </c>
      <c r="AI265" s="49">
        <v>42.9</v>
      </c>
      <c r="AJ265" s="49">
        <v>216.9</v>
      </c>
      <c r="AK265" s="26" t="s">
        <v>45</v>
      </c>
      <c r="AL265" s="26" t="s">
        <v>45</v>
      </c>
      <c r="AM265" s="26" t="s">
        <v>45</v>
      </c>
      <c r="AN265" s="26" t="s">
        <v>45</v>
      </c>
      <c r="AO265" s="26" t="s">
        <v>45</v>
      </c>
      <c r="AP265" s="26" t="s">
        <v>45</v>
      </c>
      <c r="AQ265" s="17">
        <v>843.06249999999977</v>
      </c>
      <c r="AR265" s="17">
        <v>1458.9569444444446</v>
      </c>
      <c r="AS265" s="26">
        <v>652.87499999999977</v>
      </c>
      <c r="AT265" s="26">
        <v>21.635280373831776</v>
      </c>
      <c r="AU265" s="26">
        <v>1.6686251465928095</v>
      </c>
      <c r="AV265" s="17">
        <v>30</v>
      </c>
      <c r="AW265" s="17">
        <v>60</v>
      </c>
      <c r="AX265" s="17">
        <v>0.18</v>
      </c>
      <c r="AY265" s="17">
        <v>1</v>
      </c>
      <c r="AZ265" s="17" t="s">
        <v>150</v>
      </c>
      <c r="BA265" s="28"/>
      <c r="BB265" s="26"/>
      <c r="BC265" s="31"/>
      <c r="BD265" s="29"/>
      <c r="BI265" s="51"/>
    </row>
    <row r="266" spans="1:61" x14ac:dyDescent="0.25">
      <c r="A266" s="14">
        <v>2006</v>
      </c>
      <c r="B266" s="15">
        <v>2009</v>
      </c>
      <c r="C266" s="20" t="s">
        <v>161</v>
      </c>
      <c r="D266" s="52" t="s">
        <v>162</v>
      </c>
      <c r="E266" s="57">
        <v>1</v>
      </c>
      <c r="F266" s="58">
        <v>94001</v>
      </c>
      <c r="G266" s="59">
        <v>94001</v>
      </c>
      <c r="H266" s="20">
        <v>94001</v>
      </c>
      <c r="I266" s="21" t="s">
        <v>43</v>
      </c>
      <c r="J266" s="58">
        <v>94001</v>
      </c>
      <c r="K266" s="17" t="str">
        <f t="shared" si="73"/>
        <v>Diploid</v>
      </c>
      <c r="L266" s="23">
        <v>100</v>
      </c>
      <c r="M266" s="24">
        <v>1</v>
      </c>
      <c r="N266" s="25">
        <v>60.407655502392345</v>
      </c>
      <c r="O266" s="26">
        <v>49.186256781193492</v>
      </c>
      <c r="P266" s="26">
        <f t="shared" si="69"/>
        <v>0.49186256781193494</v>
      </c>
      <c r="Q266" s="55">
        <v>50.813743218806508</v>
      </c>
      <c r="R266" s="25">
        <v>0.50813743218806506</v>
      </c>
      <c r="S266" s="24">
        <v>30.694274657022302</v>
      </c>
      <c r="T266" s="25">
        <v>10.2314248856741</v>
      </c>
      <c r="U266" s="25">
        <v>13.689646497031946</v>
      </c>
      <c r="V266" s="25">
        <v>4.5632154990106484</v>
      </c>
      <c r="W266" s="26" t="s">
        <v>45</v>
      </c>
      <c r="X266" s="26" t="s">
        <v>45</v>
      </c>
      <c r="Y266" s="26" t="s">
        <v>45</v>
      </c>
      <c r="Z266" s="26" t="s">
        <v>45</v>
      </c>
      <c r="AA266" s="26" t="s">
        <v>45</v>
      </c>
      <c r="AB266" s="26" t="s">
        <v>45</v>
      </c>
      <c r="AC266" s="26" t="s">
        <v>45</v>
      </c>
      <c r="AD266" s="26" t="s">
        <v>45</v>
      </c>
      <c r="AE266" s="26" t="s">
        <v>45</v>
      </c>
      <c r="AF266" s="56">
        <v>5.67</v>
      </c>
      <c r="AG266" s="17">
        <v>5.4</v>
      </c>
      <c r="AH266" s="17">
        <f t="shared" si="71"/>
        <v>3.9810717055349657E-6</v>
      </c>
      <c r="AI266" s="49">
        <v>42.9</v>
      </c>
      <c r="AJ266" s="49">
        <v>216.9</v>
      </c>
      <c r="AK266" s="26" t="s">
        <v>45</v>
      </c>
      <c r="AL266" s="26" t="s">
        <v>45</v>
      </c>
      <c r="AM266" s="26" t="s">
        <v>45</v>
      </c>
      <c r="AN266" s="26" t="s">
        <v>45</v>
      </c>
      <c r="AO266" s="26" t="s">
        <v>45</v>
      </c>
      <c r="AP266" s="26" t="s">
        <v>45</v>
      </c>
      <c r="AQ266" s="17">
        <v>843.06249999999977</v>
      </c>
      <c r="AR266" s="17">
        <v>1458.9569444444446</v>
      </c>
      <c r="AS266" s="26">
        <v>652.87499999999977</v>
      </c>
      <c r="AT266" s="26">
        <v>21.635280373831776</v>
      </c>
      <c r="AU266" s="26">
        <v>1.6686251465928095</v>
      </c>
      <c r="AV266" s="17">
        <v>30</v>
      </c>
      <c r="AW266" s="17">
        <v>60</v>
      </c>
      <c r="AX266" s="17">
        <v>0.18</v>
      </c>
      <c r="AY266" s="17">
        <v>1</v>
      </c>
      <c r="AZ266" s="17" t="s">
        <v>150</v>
      </c>
      <c r="BA266" s="28"/>
      <c r="BB266" s="26"/>
      <c r="BC266" s="31"/>
      <c r="BD266" s="29"/>
      <c r="BI266" s="51"/>
    </row>
    <row r="267" spans="1:61" x14ac:dyDescent="0.25">
      <c r="A267" s="14">
        <v>2006</v>
      </c>
      <c r="B267" s="15">
        <v>2009</v>
      </c>
      <c r="C267" s="20" t="s">
        <v>161</v>
      </c>
      <c r="D267" s="52" t="s">
        <v>162</v>
      </c>
      <c r="E267" s="57">
        <v>2</v>
      </c>
      <c r="F267" s="58">
        <v>94001</v>
      </c>
      <c r="G267" s="59">
        <v>94001</v>
      </c>
      <c r="H267" s="20">
        <v>94001</v>
      </c>
      <c r="I267" s="21" t="s">
        <v>43</v>
      </c>
      <c r="J267" s="58">
        <v>94001</v>
      </c>
      <c r="K267" s="17" t="str">
        <f t="shared" si="73"/>
        <v>Diploid</v>
      </c>
      <c r="L267" s="23">
        <v>100</v>
      </c>
      <c r="M267" s="24">
        <v>1</v>
      </c>
      <c r="N267" s="25">
        <v>48.289952153110043</v>
      </c>
      <c r="O267" s="26">
        <v>48.750000000000007</v>
      </c>
      <c r="P267" s="26">
        <f t="shared" si="69"/>
        <v>0.48750000000000004</v>
      </c>
      <c r="Q267" s="55">
        <v>51.249999999999993</v>
      </c>
      <c r="R267" s="25">
        <v>0.51249999999999996</v>
      </c>
      <c r="S267" s="24">
        <v>24.747700449999996</v>
      </c>
      <c r="T267" s="25">
        <v>8.2492334833333327</v>
      </c>
      <c r="U267" s="25">
        <v>11.037474400699999</v>
      </c>
      <c r="V267" s="25">
        <v>3.6791581335666663</v>
      </c>
      <c r="W267" s="26" t="s">
        <v>45</v>
      </c>
      <c r="X267" s="26" t="s">
        <v>45</v>
      </c>
      <c r="Y267" s="26" t="s">
        <v>45</v>
      </c>
      <c r="Z267" s="26" t="s">
        <v>45</v>
      </c>
      <c r="AA267" s="26" t="s">
        <v>45</v>
      </c>
      <c r="AB267" s="26" t="s">
        <v>45</v>
      </c>
      <c r="AC267" s="26" t="s">
        <v>45</v>
      </c>
      <c r="AD267" s="26" t="s">
        <v>45</v>
      </c>
      <c r="AE267" s="26" t="s">
        <v>45</v>
      </c>
      <c r="AF267" s="56">
        <v>5.67</v>
      </c>
      <c r="AG267" s="17">
        <v>5.4</v>
      </c>
      <c r="AH267" s="17">
        <f t="shared" si="71"/>
        <v>3.9810717055349657E-6</v>
      </c>
      <c r="AI267" s="49">
        <v>42.9</v>
      </c>
      <c r="AJ267" s="49">
        <v>216.9</v>
      </c>
      <c r="AK267" s="26" t="s">
        <v>45</v>
      </c>
      <c r="AL267" s="26" t="s">
        <v>45</v>
      </c>
      <c r="AM267" s="26" t="s">
        <v>45</v>
      </c>
      <c r="AN267" s="26" t="s">
        <v>45</v>
      </c>
      <c r="AO267" s="26" t="s">
        <v>45</v>
      </c>
      <c r="AP267" s="26" t="s">
        <v>45</v>
      </c>
      <c r="AQ267" s="17">
        <v>843.06249999999977</v>
      </c>
      <c r="AR267" s="17">
        <v>1458.9569444444446</v>
      </c>
      <c r="AS267" s="26">
        <v>652.87499999999977</v>
      </c>
      <c r="AT267" s="26">
        <v>21.635280373831776</v>
      </c>
      <c r="AU267" s="26">
        <v>1.6686251465928095</v>
      </c>
      <c r="AV267" s="17">
        <v>30</v>
      </c>
      <c r="AW267" s="17">
        <v>60</v>
      </c>
      <c r="AX267" s="17">
        <v>0.18</v>
      </c>
      <c r="AY267" s="17">
        <v>1</v>
      </c>
      <c r="AZ267" s="17" t="s">
        <v>150</v>
      </c>
      <c r="BA267" s="28"/>
      <c r="BB267" s="26"/>
      <c r="BC267" s="31"/>
      <c r="BD267" s="29"/>
      <c r="BI267" s="51"/>
    </row>
    <row r="268" spans="1:61" x14ac:dyDescent="0.25">
      <c r="A268" s="14">
        <v>2006</v>
      </c>
      <c r="B268" s="15">
        <v>2009</v>
      </c>
      <c r="C268" s="20" t="s">
        <v>161</v>
      </c>
      <c r="D268" s="52" t="s">
        <v>162</v>
      </c>
      <c r="E268" s="57">
        <v>3</v>
      </c>
      <c r="F268" s="58">
        <v>94001</v>
      </c>
      <c r="G268" s="59">
        <v>94001</v>
      </c>
      <c r="H268" s="20">
        <v>94001</v>
      </c>
      <c r="I268" s="21" t="s">
        <v>43</v>
      </c>
      <c r="J268" s="58">
        <v>94001</v>
      </c>
      <c r="K268" s="17" t="str">
        <f t="shared" si="73"/>
        <v>Diploid</v>
      </c>
      <c r="L268" s="23">
        <v>100</v>
      </c>
      <c r="M268" s="24">
        <v>1</v>
      </c>
      <c r="N268" s="25">
        <v>27.67177033492823</v>
      </c>
      <c r="O268" s="37">
        <f>AVERAGE(O266:O267)</f>
        <v>48.968128390596746</v>
      </c>
      <c r="P268" s="37">
        <f>AVERAGE(P266:P267)</f>
        <v>0.48968128390596749</v>
      </c>
      <c r="Q268" s="60">
        <f>100-O268</f>
        <v>51.031871609403254</v>
      </c>
      <c r="R268" s="38">
        <f>1-P268</f>
        <v>0.51031871609403257</v>
      </c>
      <c r="S268" s="61">
        <f>N268*R268</f>
        <v>14.121422309369512</v>
      </c>
      <c r="T268" s="38">
        <f>S268/3</f>
        <v>4.7071407697898371</v>
      </c>
      <c r="U268" s="38">
        <f>S268/2.242</f>
        <v>6.2985826535992473</v>
      </c>
      <c r="V268" s="38">
        <f>U268/3</f>
        <v>2.0995275511997491</v>
      </c>
      <c r="W268" s="26" t="s">
        <v>45</v>
      </c>
      <c r="X268" s="26" t="s">
        <v>45</v>
      </c>
      <c r="Y268" s="26" t="s">
        <v>45</v>
      </c>
      <c r="Z268" s="26" t="s">
        <v>45</v>
      </c>
      <c r="AA268" s="26" t="s">
        <v>45</v>
      </c>
      <c r="AB268" s="26" t="s">
        <v>45</v>
      </c>
      <c r="AC268" s="26" t="s">
        <v>45</v>
      </c>
      <c r="AD268" s="26" t="s">
        <v>45</v>
      </c>
      <c r="AE268" s="26" t="s">
        <v>45</v>
      </c>
      <c r="AF268" s="56">
        <v>5.67</v>
      </c>
      <c r="AG268" s="17">
        <v>5.4</v>
      </c>
      <c r="AH268" s="17">
        <f t="shared" si="71"/>
        <v>3.9810717055349657E-6</v>
      </c>
      <c r="AI268" s="49">
        <v>42.9</v>
      </c>
      <c r="AJ268" s="49">
        <v>216.9</v>
      </c>
      <c r="AK268" s="26" t="s">
        <v>45</v>
      </c>
      <c r="AL268" s="26" t="s">
        <v>45</v>
      </c>
      <c r="AM268" s="26" t="s">
        <v>45</v>
      </c>
      <c r="AN268" s="26" t="s">
        <v>45</v>
      </c>
      <c r="AO268" s="26" t="s">
        <v>45</v>
      </c>
      <c r="AP268" s="26" t="s">
        <v>45</v>
      </c>
      <c r="AQ268" s="17">
        <v>843.06249999999977</v>
      </c>
      <c r="AR268" s="17">
        <v>1458.9569444444446</v>
      </c>
      <c r="AS268" s="26">
        <v>652.87499999999977</v>
      </c>
      <c r="AT268" s="26">
        <v>21.635280373831776</v>
      </c>
      <c r="AU268" s="26">
        <v>1.6686251465928095</v>
      </c>
      <c r="AV268" s="17">
        <v>30</v>
      </c>
      <c r="AW268" s="17">
        <v>60</v>
      </c>
      <c r="AX268" s="17">
        <v>0.18</v>
      </c>
      <c r="AY268" s="17">
        <v>1</v>
      </c>
      <c r="AZ268" s="17" t="s">
        <v>150</v>
      </c>
      <c r="BA268" s="28"/>
      <c r="BB268" s="26"/>
      <c r="BC268" s="39" t="s">
        <v>166</v>
      </c>
      <c r="BD268" s="29"/>
      <c r="BI268" s="51"/>
    </row>
    <row r="269" spans="1:61" x14ac:dyDescent="0.25">
      <c r="A269" s="14">
        <v>2006</v>
      </c>
      <c r="B269" s="15">
        <v>2009</v>
      </c>
      <c r="C269" s="20" t="s">
        <v>161</v>
      </c>
      <c r="D269" s="52" t="s">
        <v>162</v>
      </c>
      <c r="E269" s="57">
        <v>4</v>
      </c>
      <c r="F269" s="58">
        <v>94001</v>
      </c>
      <c r="G269" s="59">
        <v>94001</v>
      </c>
      <c r="H269" s="20">
        <v>94001</v>
      </c>
      <c r="I269" s="21" t="s">
        <v>43</v>
      </c>
      <c r="J269" s="58">
        <v>94001</v>
      </c>
      <c r="K269" s="17" t="str">
        <f t="shared" si="73"/>
        <v>Diploid</v>
      </c>
      <c r="L269" s="23">
        <v>94.444444444444443</v>
      </c>
      <c r="M269" s="24">
        <v>0.94444444444444442</v>
      </c>
      <c r="N269" s="25">
        <v>28.395215311004783</v>
      </c>
      <c r="O269" s="37">
        <f>AVERAGE(O266:O267)</f>
        <v>48.968128390596746</v>
      </c>
      <c r="P269" s="37">
        <f>AVERAGE(P266:P267)</f>
        <v>0.48968128390596749</v>
      </c>
      <c r="Q269" s="60">
        <f>100-O269</f>
        <v>51.031871609403254</v>
      </c>
      <c r="R269" s="38">
        <f>1-P269</f>
        <v>0.51031871609403257</v>
      </c>
      <c r="S269" s="61">
        <f>N269*R269</f>
        <v>14.490609820725577</v>
      </c>
      <c r="T269" s="38">
        <f>S269/3</f>
        <v>4.8302032735751927</v>
      </c>
      <c r="U269" s="38">
        <f>S269/2.242</f>
        <v>6.4632514811443249</v>
      </c>
      <c r="V269" s="38">
        <f>U269/3</f>
        <v>2.1544171603814415</v>
      </c>
      <c r="W269" s="26" t="s">
        <v>45</v>
      </c>
      <c r="X269" s="26" t="s">
        <v>45</v>
      </c>
      <c r="Y269" s="26" t="s">
        <v>45</v>
      </c>
      <c r="Z269" s="26" t="s">
        <v>45</v>
      </c>
      <c r="AA269" s="26" t="s">
        <v>45</v>
      </c>
      <c r="AB269" s="26" t="s">
        <v>45</v>
      </c>
      <c r="AC269" s="26" t="s">
        <v>45</v>
      </c>
      <c r="AD269" s="26" t="s">
        <v>45</v>
      </c>
      <c r="AE269" s="26" t="s">
        <v>45</v>
      </c>
      <c r="AF269" s="56">
        <v>5.67</v>
      </c>
      <c r="AG269" s="17">
        <v>5.4</v>
      </c>
      <c r="AH269" s="17">
        <f t="shared" si="71"/>
        <v>3.9810717055349657E-6</v>
      </c>
      <c r="AI269" s="49">
        <v>42.9</v>
      </c>
      <c r="AJ269" s="49">
        <v>216.9</v>
      </c>
      <c r="AK269" s="26" t="s">
        <v>45</v>
      </c>
      <c r="AL269" s="26" t="s">
        <v>45</v>
      </c>
      <c r="AM269" s="26" t="s">
        <v>45</v>
      </c>
      <c r="AN269" s="26" t="s">
        <v>45</v>
      </c>
      <c r="AO269" s="26" t="s">
        <v>45</v>
      </c>
      <c r="AP269" s="26" t="s">
        <v>45</v>
      </c>
      <c r="AQ269" s="17">
        <v>843.06249999999977</v>
      </c>
      <c r="AR269" s="17">
        <v>1458.9569444444446</v>
      </c>
      <c r="AS269" s="26">
        <v>652.87499999999977</v>
      </c>
      <c r="AT269" s="26">
        <v>21.635280373831776</v>
      </c>
      <c r="AU269" s="26">
        <v>1.6686251465928095</v>
      </c>
      <c r="AV269" s="17">
        <v>30</v>
      </c>
      <c r="AW269" s="17">
        <v>60</v>
      </c>
      <c r="AX269" s="17">
        <v>0.18</v>
      </c>
      <c r="AY269" s="17">
        <v>1</v>
      </c>
      <c r="AZ269" s="17" t="s">
        <v>150</v>
      </c>
      <c r="BA269" s="28"/>
      <c r="BB269" s="26"/>
      <c r="BC269" s="39" t="s">
        <v>166</v>
      </c>
      <c r="BD269" s="29"/>
      <c r="BI269" s="51"/>
    </row>
    <row r="270" spans="1:61" x14ac:dyDescent="0.25">
      <c r="A270" s="14">
        <v>2006</v>
      </c>
      <c r="B270" s="15">
        <v>2009</v>
      </c>
      <c r="C270" s="20" t="s">
        <v>161</v>
      </c>
      <c r="D270" s="52" t="s">
        <v>162</v>
      </c>
      <c r="E270" s="57">
        <v>1</v>
      </c>
      <c r="F270" s="64" t="s">
        <v>49</v>
      </c>
      <c r="G270" s="65" t="s">
        <v>49</v>
      </c>
      <c r="H270" s="20" t="s">
        <v>155</v>
      </c>
      <c r="I270" s="21">
        <v>4</v>
      </c>
      <c r="J270" s="64" t="s">
        <v>44</v>
      </c>
      <c r="K270" s="17" t="str">
        <f t="shared" si="73"/>
        <v>Diploid</v>
      </c>
      <c r="L270" s="23">
        <v>100</v>
      </c>
      <c r="M270" s="24">
        <v>1</v>
      </c>
      <c r="N270" s="25">
        <v>40.151196172248802</v>
      </c>
      <c r="O270" s="26">
        <v>41.221374045801525</v>
      </c>
      <c r="P270" s="26">
        <f t="shared" si="69"/>
        <v>0.41221374045801523</v>
      </c>
      <c r="Q270" s="63">
        <v>58.778625954198475</v>
      </c>
      <c r="R270" s="25">
        <v>0.58778625954198471</v>
      </c>
      <c r="S270" s="24">
        <v>23.599463145038168</v>
      </c>
      <c r="T270" s="25">
        <v>7.866487715012723</v>
      </c>
      <c r="U270" s="25">
        <v>10.525360562687023</v>
      </c>
      <c r="V270" s="25">
        <v>3.5084535208956744</v>
      </c>
      <c r="W270" s="26" t="s">
        <v>45</v>
      </c>
      <c r="X270" s="26" t="s">
        <v>45</v>
      </c>
      <c r="Y270" s="26" t="s">
        <v>45</v>
      </c>
      <c r="Z270" s="26" t="s">
        <v>45</v>
      </c>
      <c r="AA270" s="26" t="s">
        <v>45</v>
      </c>
      <c r="AB270" s="26" t="s">
        <v>45</v>
      </c>
      <c r="AC270" s="26" t="s">
        <v>45</v>
      </c>
      <c r="AD270" s="26" t="s">
        <v>45</v>
      </c>
      <c r="AE270" s="26" t="s">
        <v>45</v>
      </c>
      <c r="AF270" s="56">
        <v>5.67</v>
      </c>
      <c r="AG270" s="17">
        <v>5.4</v>
      </c>
      <c r="AH270" s="17">
        <f t="shared" si="71"/>
        <v>3.9810717055349657E-6</v>
      </c>
      <c r="AI270" s="49">
        <v>42.9</v>
      </c>
      <c r="AJ270" s="49">
        <v>216.9</v>
      </c>
      <c r="AK270" s="26" t="s">
        <v>45</v>
      </c>
      <c r="AL270" s="26" t="s">
        <v>45</v>
      </c>
      <c r="AM270" s="26" t="s">
        <v>45</v>
      </c>
      <c r="AN270" s="26" t="s">
        <v>45</v>
      </c>
      <c r="AO270" s="26" t="s">
        <v>45</v>
      </c>
      <c r="AP270" s="26" t="s">
        <v>45</v>
      </c>
      <c r="AQ270" s="17">
        <v>843.06249999999977</v>
      </c>
      <c r="AR270" s="17">
        <v>1458.9569444444446</v>
      </c>
      <c r="AS270" s="26">
        <v>652.87499999999977</v>
      </c>
      <c r="AT270" s="26">
        <v>21.635280373831776</v>
      </c>
      <c r="AU270" s="26">
        <v>1.6686251465928095</v>
      </c>
      <c r="AV270" s="17">
        <v>30</v>
      </c>
      <c r="AW270" s="17">
        <v>60</v>
      </c>
      <c r="AX270" s="17">
        <v>0.18</v>
      </c>
      <c r="AY270" s="17">
        <v>1</v>
      </c>
      <c r="AZ270" s="17" t="s">
        <v>150</v>
      </c>
      <c r="BA270" s="28"/>
      <c r="BB270" s="26"/>
      <c r="BC270" s="31"/>
      <c r="BD270" s="29"/>
      <c r="BI270" s="51"/>
    </row>
    <row r="271" spans="1:61" x14ac:dyDescent="0.25">
      <c r="A271" s="14">
        <v>2006</v>
      </c>
      <c r="B271" s="15">
        <v>2009</v>
      </c>
      <c r="C271" s="20" t="s">
        <v>161</v>
      </c>
      <c r="D271" s="52" t="s">
        <v>162</v>
      </c>
      <c r="E271" s="57">
        <v>2</v>
      </c>
      <c r="F271" s="64" t="s">
        <v>49</v>
      </c>
      <c r="G271" s="65" t="s">
        <v>49</v>
      </c>
      <c r="H271" s="20" t="s">
        <v>155</v>
      </c>
      <c r="I271" s="21">
        <v>4</v>
      </c>
      <c r="J271" s="64" t="s">
        <v>44</v>
      </c>
      <c r="K271" s="17" t="str">
        <f t="shared" si="73"/>
        <v>Diploid</v>
      </c>
      <c r="L271" s="23">
        <v>100</v>
      </c>
      <c r="M271" s="24">
        <v>1</v>
      </c>
      <c r="N271" s="25">
        <v>20.979904306220096</v>
      </c>
      <c r="O271" s="37">
        <f>AVERAGE(O270,O272:O273)</f>
        <v>41.325915289259903</v>
      </c>
      <c r="P271" s="37">
        <f>AVERAGE(P270,P272:P273)</f>
        <v>0.41325915289259901</v>
      </c>
      <c r="Q271" s="60">
        <f>100-O271</f>
        <v>58.674084710740097</v>
      </c>
      <c r="R271" s="38">
        <f>1-P271</f>
        <v>0.58674084710740093</v>
      </c>
      <c r="S271" s="61">
        <f>N271*R271</f>
        <v>12.309766824863788</v>
      </c>
      <c r="T271" s="38">
        <f>S271/3</f>
        <v>4.1032556082879292</v>
      </c>
      <c r="U271" s="38">
        <f>S271/2.242</f>
        <v>5.4905293598857217</v>
      </c>
      <c r="V271" s="38">
        <f>U271/3</f>
        <v>1.8301764532952405</v>
      </c>
      <c r="W271" s="26" t="s">
        <v>45</v>
      </c>
      <c r="X271" s="26" t="s">
        <v>45</v>
      </c>
      <c r="Y271" s="26" t="s">
        <v>45</v>
      </c>
      <c r="Z271" s="26" t="s">
        <v>45</v>
      </c>
      <c r="AA271" s="26" t="s">
        <v>45</v>
      </c>
      <c r="AB271" s="26" t="s">
        <v>45</v>
      </c>
      <c r="AC271" s="26" t="s">
        <v>45</v>
      </c>
      <c r="AD271" s="26" t="s">
        <v>45</v>
      </c>
      <c r="AE271" s="26" t="s">
        <v>45</v>
      </c>
      <c r="AF271" s="56">
        <v>5.67</v>
      </c>
      <c r="AG271" s="17">
        <v>5.4</v>
      </c>
      <c r="AH271" s="17">
        <f t="shared" si="71"/>
        <v>3.9810717055349657E-6</v>
      </c>
      <c r="AI271" s="49">
        <v>42.9</v>
      </c>
      <c r="AJ271" s="49">
        <v>216.9</v>
      </c>
      <c r="AK271" s="26" t="s">
        <v>45</v>
      </c>
      <c r="AL271" s="26" t="s">
        <v>45</v>
      </c>
      <c r="AM271" s="26" t="s">
        <v>45</v>
      </c>
      <c r="AN271" s="26" t="s">
        <v>45</v>
      </c>
      <c r="AO271" s="26" t="s">
        <v>45</v>
      </c>
      <c r="AP271" s="26" t="s">
        <v>45</v>
      </c>
      <c r="AQ271" s="17">
        <v>843.06249999999977</v>
      </c>
      <c r="AR271" s="17">
        <v>1458.9569444444446</v>
      </c>
      <c r="AS271" s="26">
        <v>652.87499999999977</v>
      </c>
      <c r="AT271" s="26">
        <v>21.635280373831776</v>
      </c>
      <c r="AU271" s="26">
        <v>1.6686251465928095</v>
      </c>
      <c r="AV271" s="17">
        <v>30</v>
      </c>
      <c r="AW271" s="17">
        <v>60</v>
      </c>
      <c r="AX271" s="17">
        <v>0.18</v>
      </c>
      <c r="AY271" s="17">
        <v>1</v>
      </c>
      <c r="AZ271" s="17" t="s">
        <v>150</v>
      </c>
      <c r="BA271" s="28"/>
      <c r="BB271" s="26"/>
      <c r="BC271" s="39" t="s">
        <v>166</v>
      </c>
      <c r="BD271" s="29"/>
      <c r="BI271" s="51"/>
    </row>
    <row r="272" spans="1:61" x14ac:dyDescent="0.25">
      <c r="A272" s="14">
        <v>2006</v>
      </c>
      <c r="B272" s="15">
        <v>2009</v>
      </c>
      <c r="C272" s="20" t="s">
        <v>161</v>
      </c>
      <c r="D272" s="52" t="s">
        <v>162</v>
      </c>
      <c r="E272" s="57">
        <v>3</v>
      </c>
      <c r="F272" s="64" t="s">
        <v>49</v>
      </c>
      <c r="G272" s="65" t="s">
        <v>49</v>
      </c>
      <c r="H272" s="20" t="s">
        <v>155</v>
      </c>
      <c r="I272" s="21">
        <v>4</v>
      </c>
      <c r="J272" s="64" t="s">
        <v>44</v>
      </c>
      <c r="K272" s="17" t="str">
        <f t="shared" si="73"/>
        <v>Diploid</v>
      </c>
      <c r="L272" s="23">
        <v>94.444444444444443</v>
      </c>
      <c r="M272" s="24">
        <v>0.94444444444444442</v>
      </c>
      <c r="N272" s="25">
        <v>47.747368421052634</v>
      </c>
      <c r="O272" s="26">
        <v>42.544731610337969</v>
      </c>
      <c r="P272" s="26">
        <f t="shared" si="69"/>
        <v>0.42544731610337971</v>
      </c>
      <c r="Q272" s="63">
        <v>57.455268389662031</v>
      </c>
      <c r="R272" s="25">
        <v>0.57455268389662029</v>
      </c>
      <c r="S272" s="24">
        <v>27.432381009940357</v>
      </c>
      <c r="T272" s="25">
        <v>9.1441270033134519</v>
      </c>
      <c r="U272" s="25">
        <v>12.234841930433399</v>
      </c>
      <c r="V272" s="25">
        <v>4.0782806434777994</v>
      </c>
      <c r="W272" s="26" t="s">
        <v>45</v>
      </c>
      <c r="X272" s="26" t="s">
        <v>45</v>
      </c>
      <c r="Y272" s="26" t="s">
        <v>45</v>
      </c>
      <c r="Z272" s="26" t="s">
        <v>45</v>
      </c>
      <c r="AA272" s="26" t="s">
        <v>45</v>
      </c>
      <c r="AB272" s="26" t="s">
        <v>45</v>
      </c>
      <c r="AC272" s="26" t="s">
        <v>45</v>
      </c>
      <c r="AD272" s="26" t="s">
        <v>45</v>
      </c>
      <c r="AE272" s="26" t="s">
        <v>45</v>
      </c>
      <c r="AF272" s="56">
        <v>5.67</v>
      </c>
      <c r="AG272" s="17">
        <v>5.4</v>
      </c>
      <c r="AH272" s="17">
        <f t="shared" si="71"/>
        <v>3.9810717055349657E-6</v>
      </c>
      <c r="AI272" s="49">
        <v>42.9</v>
      </c>
      <c r="AJ272" s="49">
        <v>216.9</v>
      </c>
      <c r="AK272" s="26" t="s">
        <v>45</v>
      </c>
      <c r="AL272" s="26" t="s">
        <v>45</v>
      </c>
      <c r="AM272" s="26" t="s">
        <v>45</v>
      </c>
      <c r="AN272" s="26" t="s">
        <v>45</v>
      </c>
      <c r="AO272" s="26" t="s">
        <v>45</v>
      </c>
      <c r="AP272" s="26" t="s">
        <v>45</v>
      </c>
      <c r="AQ272" s="17">
        <v>843.06249999999977</v>
      </c>
      <c r="AR272" s="17">
        <v>1458.9569444444446</v>
      </c>
      <c r="AS272" s="26">
        <v>652.87499999999977</v>
      </c>
      <c r="AT272" s="26">
        <v>21.635280373831776</v>
      </c>
      <c r="AU272" s="26">
        <v>1.6686251465928095</v>
      </c>
      <c r="AV272" s="17">
        <v>30</v>
      </c>
      <c r="AW272" s="17">
        <v>60</v>
      </c>
      <c r="AX272" s="17">
        <v>0.18</v>
      </c>
      <c r="AY272" s="17">
        <v>1</v>
      </c>
      <c r="AZ272" s="17" t="s">
        <v>150</v>
      </c>
      <c r="BA272" s="28"/>
      <c r="BB272" s="26"/>
      <c r="BC272" s="31"/>
      <c r="BD272" s="29"/>
      <c r="BI272" s="51"/>
    </row>
    <row r="273" spans="1:61" x14ac:dyDescent="0.25">
      <c r="A273" s="14">
        <v>2006</v>
      </c>
      <c r="B273" s="15">
        <v>2009</v>
      </c>
      <c r="C273" s="20" t="s">
        <v>161</v>
      </c>
      <c r="D273" s="52" t="s">
        <v>162</v>
      </c>
      <c r="E273" s="57">
        <v>4</v>
      </c>
      <c r="F273" s="64" t="s">
        <v>49</v>
      </c>
      <c r="G273" s="65" t="s">
        <v>49</v>
      </c>
      <c r="H273" s="20" t="s">
        <v>155</v>
      </c>
      <c r="I273" s="21">
        <v>4</v>
      </c>
      <c r="J273" s="64" t="s">
        <v>44</v>
      </c>
      <c r="K273" s="17" t="str">
        <f t="shared" si="73"/>
        <v>Diploid</v>
      </c>
      <c r="L273" s="23">
        <v>100</v>
      </c>
      <c r="M273" s="24">
        <v>1</v>
      </c>
      <c r="N273" s="25">
        <v>28.214354066985646</v>
      </c>
      <c r="O273" s="26">
        <v>40.211640211640209</v>
      </c>
      <c r="P273" s="26">
        <f t="shared" si="69"/>
        <v>0.40211640211640209</v>
      </c>
      <c r="Q273" s="63">
        <v>59.788359788359791</v>
      </c>
      <c r="R273" s="25">
        <v>0.59788359788359791</v>
      </c>
      <c r="S273" s="24">
        <v>16.868286052910051</v>
      </c>
      <c r="T273" s="25">
        <v>5.6227620176366839</v>
      </c>
      <c r="U273" s="25">
        <v>7.5232555795978833</v>
      </c>
      <c r="V273" s="25">
        <v>2.5077518598659609</v>
      </c>
      <c r="W273" s="26" t="s">
        <v>45</v>
      </c>
      <c r="X273" s="26" t="s">
        <v>45</v>
      </c>
      <c r="Y273" s="26" t="s">
        <v>45</v>
      </c>
      <c r="Z273" s="26" t="s">
        <v>45</v>
      </c>
      <c r="AA273" s="26" t="s">
        <v>45</v>
      </c>
      <c r="AB273" s="26" t="s">
        <v>45</v>
      </c>
      <c r="AC273" s="26" t="s">
        <v>45</v>
      </c>
      <c r="AD273" s="26" t="s">
        <v>45</v>
      </c>
      <c r="AE273" s="26" t="s">
        <v>45</v>
      </c>
      <c r="AF273" s="56">
        <v>5.67</v>
      </c>
      <c r="AG273" s="17">
        <v>5.4</v>
      </c>
      <c r="AH273" s="17">
        <f t="shared" si="71"/>
        <v>3.9810717055349657E-6</v>
      </c>
      <c r="AI273" s="49">
        <v>42.9</v>
      </c>
      <c r="AJ273" s="49">
        <v>216.9</v>
      </c>
      <c r="AK273" s="26" t="s">
        <v>45</v>
      </c>
      <c r="AL273" s="26" t="s">
        <v>45</v>
      </c>
      <c r="AM273" s="26" t="s">
        <v>45</v>
      </c>
      <c r="AN273" s="26" t="s">
        <v>45</v>
      </c>
      <c r="AO273" s="26" t="s">
        <v>45</v>
      </c>
      <c r="AP273" s="26" t="s">
        <v>45</v>
      </c>
      <c r="AQ273" s="17">
        <v>843.06249999999977</v>
      </c>
      <c r="AR273" s="17">
        <v>1458.9569444444446</v>
      </c>
      <c r="AS273" s="26">
        <v>652.87499999999977</v>
      </c>
      <c r="AT273" s="26">
        <v>21.635280373831776</v>
      </c>
      <c r="AU273" s="26">
        <v>1.6686251465928095</v>
      </c>
      <c r="AV273" s="17">
        <v>30</v>
      </c>
      <c r="AW273" s="17">
        <v>60</v>
      </c>
      <c r="AX273" s="17">
        <v>0.18</v>
      </c>
      <c r="AY273" s="17">
        <v>1</v>
      </c>
      <c r="AZ273" s="17" t="s">
        <v>150</v>
      </c>
      <c r="BA273" s="28"/>
      <c r="BB273" s="26"/>
      <c r="BC273" s="31"/>
      <c r="BD273" s="29"/>
      <c r="BI273" s="51"/>
    </row>
    <row r="274" spans="1:61" x14ac:dyDescent="0.25">
      <c r="A274" s="14">
        <v>2006</v>
      </c>
      <c r="B274" s="15">
        <v>2009</v>
      </c>
      <c r="C274" s="20" t="s">
        <v>161</v>
      </c>
      <c r="D274" s="52" t="s">
        <v>162</v>
      </c>
      <c r="E274" s="32">
        <v>1</v>
      </c>
      <c r="F274" s="44" t="s">
        <v>61</v>
      </c>
      <c r="G274" s="62" t="s">
        <v>61</v>
      </c>
      <c r="H274" s="20" t="s">
        <v>62</v>
      </c>
      <c r="I274" s="21">
        <v>4</v>
      </c>
      <c r="J274" s="44">
        <v>983249</v>
      </c>
      <c r="K274" s="17" t="str">
        <f t="shared" si="73"/>
        <v>Diploid</v>
      </c>
      <c r="L274" s="23">
        <v>94.444444444444443</v>
      </c>
      <c r="M274" s="24">
        <v>0.94444444444444442</v>
      </c>
      <c r="N274" s="25">
        <v>43.225837320574158</v>
      </c>
      <c r="O274" s="26">
        <v>45.322580645161295</v>
      </c>
      <c r="P274" s="26">
        <f t="shared" si="69"/>
        <v>0.45322580645161298</v>
      </c>
      <c r="Q274" s="63">
        <v>54.677419354838705</v>
      </c>
      <c r="R274" s="25">
        <v>0.54677419354838708</v>
      </c>
      <c r="S274" s="24">
        <v>23.633912819354837</v>
      </c>
      <c r="T274" s="25">
        <v>7.8779709397849453</v>
      </c>
      <c r="U274" s="25">
        <v>10.540725117432258</v>
      </c>
      <c r="V274" s="25">
        <v>3.5135750391440856</v>
      </c>
      <c r="W274" s="26" t="s">
        <v>45</v>
      </c>
      <c r="X274" s="26" t="s">
        <v>45</v>
      </c>
      <c r="Y274" s="26" t="s">
        <v>45</v>
      </c>
      <c r="Z274" s="26" t="s">
        <v>45</v>
      </c>
      <c r="AA274" s="26" t="s">
        <v>45</v>
      </c>
      <c r="AB274" s="26" t="s">
        <v>45</v>
      </c>
      <c r="AC274" s="26" t="s">
        <v>45</v>
      </c>
      <c r="AD274" s="26" t="s">
        <v>45</v>
      </c>
      <c r="AE274" s="26" t="s">
        <v>45</v>
      </c>
      <c r="AF274" s="56">
        <v>5.67</v>
      </c>
      <c r="AG274" s="17">
        <v>5.4</v>
      </c>
      <c r="AH274" s="17">
        <f t="shared" si="71"/>
        <v>3.9810717055349657E-6</v>
      </c>
      <c r="AI274" s="49">
        <v>42.9</v>
      </c>
      <c r="AJ274" s="49">
        <v>216.9</v>
      </c>
      <c r="AK274" s="26" t="s">
        <v>45</v>
      </c>
      <c r="AL274" s="26" t="s">
        <v>45</v>
      </c>
      <c r="AM274" s="26" t="s">
        <v>45</v>
      </c>
      <c r="AN274" s="26" t="s">
        <v>45</v>
      </c>
      <c r="AO274" s="26" t="s">
        <v>45</v>
      </c>
      <c r="AP274" s="26" t="s">
        <v>45</v>
      </c>
      <c r="AQ274" s="17">
        <v>843.06249999999977</v>
      </c>
      <c r="AR274" s="17">
        <v>1458.9569444444446</v>
      </c>
      <c r="AS274" s="26">
        <v>652.87499999999977</v>
      </c>
      <c r="AT274" s="26">
        <v>21.635280373831776</v>
      </c>
      <c r="AU274" s="26">
        <v>1.6686251465928095</v>
      </c>
      <c r="AV274" s="17">
        <v>30</v>
      </c>
      <c r="AW274" s="17">
        <v>60</v>
      </c>
      <c r="AX274" s="17">
        <v>0.18</v>
      </c>
      <c r="AY274" s="17">
        <v>1</v>
      </c>
      <c r="AZ274" s="17" t="s">
        <v>150</v>
      </c>
      <c r="BA274" s="28"/>
      <c r="BB274" s="26"/>
      <c r="BC274" s="31"/>
      <c r="BD274" s="29"/>
      <c r="BI274" s="51"/>
    </row>
    <row r="275" spans="1:61" x14ac:dyDescent="0.25">
      <c r="A275" s="14">
        <v>2006</v>
      </c>
      <c r="B275" s="15">
        <v>2009</v>
      </c>
      <c r="C275" s="20" t="s">
        <v>161</v>
      </c>
      <c r="D275" s="52" t="s">
        <v>162</v>
      </c>
      <c r="E275" s="32">
        <v>2</v>
      </c>
      <c r="F275" s="44" t="s">
        <v>61</v>
      </c>
      <c r="G275" s="62" t="s">
        <v>61</v>
      </c>
      <c r="H275" s="20" t="s">
        <v>62</v>
      </c>
      <c r="I275" s="21">
        <v>4</v>
      </c>
      <c r="J275" s="44">
        <v>983249</v>
      </c>
      <c r="K275" s="17" t="str">
        <f t="shared" si="73"/>
        <v>Diploid</v>
      </c>
      <c r="L275" s="23">
        <v>100</v>
      </c>
      <c r="M275" s="24">
        <v>1</v>
      </c>
      <c r="N275" s="25">
        <v>46.843062200956936</v>
      </c>
      <c r="O275" s="26">
        <v>44.615384615384613</v>
      </c>
      <c r="P275" s="26">
        <f t="shared" si="69"/>
        <v>0.44615384615384612</v>
      </c>
      <c r="Q275" s="63">
        <v>55.384615384615387</v>
      </c>
      <c r="R275" s="25">
        <v>0.55384615384615388</v>
      </c>
      <c r="S275" s="24">
        <v>25.94290633846154</v>
      </c>
      <c r="T275" s="25">
        <v>8.6476354461538474</v>
      </c>
      <c r="U275" s="25">
        <v>11.570536226953847</v>
      </c>
      <c r="V275" s="25">
        <v>3.8568454089846158</v>
      </c>
      <c r="W275" s="26" t="s">
        <v>45</v>
      </c>
      <c r="X275" s="26" t="s">
        <v>45</v>
      </c>
      <c r="Y275" s="26" t="s">
        <v>45</v>
      </c>
      <c r="Z275" s="26" t="s">
        <v>45</v>
      </c>
      <c r="AA275" s="26" t="s">
        <v>45</v>
      </c>
      <c r="AB275" s="26" t="s">
        <v>45</v>
      </c>
      <c r="AC275" s="26" t="s">
        <v>45</v>
      </c>
      <c r="AD275" s="26" t="s">
        <v>45</v>
      </c>
      <c r="AE275" s="26" t="s">
        <v>45</v>
      </c>
      <c r="AF275" s="56">
        <v>5.67</v>
      </c>
      <c r="AG275" s="17">
        <v>5.4</v>
      </c>
      <c r="AH275" s="17">
        <f t="shared" si="71"/>
        <v>3.9810717055349657E-6</v>
      </c>
      <c r="AI275" s="49">
        <v>42.9</v>
      </c>
      <c r="AJ275" s="49">
        <v>216.9</v>
      </c>
      <c r="AK275" s="26" t="s">
        <v>45</v>
      </c>
      <c r="AL275" s="26" t="s">
        <v>45</v>
      </c>
      <c r="AM275" s="26" t="s">
        <v>45</v>
      </c>
      <c r="AN275" s="26" t="s">
        <v>45</v>
      </c>
      <c r="AO275" s="26" t="s">
        <v>45</v>
      </c>
      <c r="AP275" s="26" t="s">
        <v>45</v>
      </c>
      <c r="AQ275" s="17">
        <v>843.06249999999977</v>
      </c>
      <c r="AR275" s="17">
        <v>1458.9569444444446</v>
      </c>
      <c r="AS275" s="26">
        <v>652.87499999999977</v>
      </c>
      <c r="AT275" s="26">
        <v>21.635280373831776</v>
      </c>
      <c r="AU275" s="26">
        <v>1.6686251465928095</v>
      </c>
      <c r="AV275" s="17">
        <v>30</v>
      </c>
      <c r="AW275" s="17">
        <v>60</v>
      </c>
      <c r="AX275" s="17">
        <v>0.18</v>
      </c>
      <c r="AY275" s="17">
        <v>1</v>
      </c>
      <c r="AZ275" s="17" t="s">
        <v>150</v>
      </c>
      <c r="BA275" s="28"/>
      <c r="BB275" s="26"/>
      <c r="BC275" s="31"/>
      <c r="BD275" s="29"/>
      <c r="BI275" s="51"/>
    </row>
    <row r="276" spans="1:61" x14ac:dyDescent="0.25">
      <c r="A276" s="14">
        <v>2006</v>
      </c>
      <c r="B276" s="15">
        <v>2009</v>
      </c>
      <c r="C276" s="20" t="s">
        <v>161</v>
      </c>
      <c r="D276" s="52" t="s">
        <v>162</v>
      </c>
      <c r="E276" s="32">
        <v>3</v>
      </c>
      <c r="F276" s="44" t="s">
        <v>61</v>
      </c>
      <c r="G276" s="62" t="s">
        <v>61</v>
      </c>
      <c r="H276" s="20" t="s">
        <v>62</v>
      </c>
      <c r="I276" s="21">
        <v>4</v>
      </c>
      <c r="J276" s="44">
        <v>983249</v>
      </c>
      <c r="K276" s="17" t="str">
        <f t="shared" si="73"/>
        <v>Diploid</v>
      </c>
      <c r="L276" s="23">
        <v>100</v>
      </c>
      <c r="M276" s="24">
        <v>1</v>
      </c>
      <c r="N276" s="25">
        <v>53.534928229665077</v>
      </c>
      <c r="O276" s="26">
        <v>45.567375886524822</v>
      </c>
      <c r="P276" s="26">
        <f t="shared" si="69"/>
        <v>0.45567375886524819</v>
      </c>
      <c r="Q276" s="63">
        <v>54.432624113475178</v>
      </c>
      <c r="R276" s="25">
        <v>0.54432624113475181</v>
      </c>
      <c r="S276" s="24">
        <v>29.139406505910166</v>
      </c>
      <c r="T276" s="25">
        <v>9.713135501970056</v>
      </c>
      <c r="U276" s="25">
        <v>12.996175301635935</v>
      </c>
      <c r="V276" s="25">
        <v>4.332058433878645</v>
      </c>
      <c r="W276" s="26" t="s">
        <v>45</v>
      </c>
      <c r="X276" s="26" t="s">
        <v>45</v>
      </c>
      <c r="Y276" s="26" t="s">
        <v>45</v>
      </c>
      <c r="Z276" s="26" t="s">
        <v>45</v>
      </c>
      <c r="AA276" s="26" t="s">
        <v>45</v>
      </c>
      <c r="AB276" s="26" t="s">
        <v>45</v>
      </c>
      <c r="AC276" s="26" t="s">
        <v>45</v>
      </c>
      <c r="AD276" s="26" t="s">
        <v>45</v>
      </c>
      <c r="AE276" s="26" t="s">
        <v>45</v>
      </c>
      <c r="AF276" s="56">
        <v>5.67</v>
      </c>
      <c r="AG276" s="17">
        <v>5.4</v>
      </c>
      <c r="AH276" s="17">
        <f t="shared" si="71"/>
        <v>3.9810717055349657E-6</v>
      </c>
      <c r="AI276" s="49">
        <v>42.9</v>
      </c>
      <c r="AJ276" s="49">
        <v>216.9</v>
      </c>
      <c r="AK276" s="26" t="s">
        <v>45</v>
      </c>
      <c r="AL276" s="26" t="s">
        <v>45</v>
      </c>
      <c r="AM276" s="26" t="s">
        <v>45</v>
      </c>
      <c r="AN276" s="26" t="s">
        <v>45</v>
      </c>
      <c r="AO276" s="26" t="s">
        <v>45</v>
      </c>
      <c r="AP276" s="26" t="s">
        <v>45</v>
      </c>
      <c r="AQ276" s="17">
        <v>843.06249999999977</v>
      </c>
      <c r="AR276" s="17">
        <v>1458.9569444444446</v>
      </c>
      <c r="AS276" s="26">
        <v>652.87499999999977</v>
      </c>
      <c r="AT276" s="26">
        <v>21.635280373831776</v>
      </c>
      <c r="AU276" s="26">
        <v>1.6686251465928095</v>
      </c>
      <c r="AV276" s="17">
        <v>30</v>
      </c>
      <c r="AW276" s="17">
        <v>60</v>
      </c>
      <c r="AX276" s="17">
        <v>0.18</v>
      </c>
      <c r="AY276" s="17">
        <v>1</v>
      </c>
      <c r="AZ276" s="17" t="s">
        <v>150</v>
      </c>
      <c r="BA276" s="28"/>
      <c r="BB276" s="26"/>
      <c r="BC276" s="31"/>
      <c r="BD276" s="29"/>
      <c r="BI276" s="51"/>
    </row>
    <row r="277" spans="1:61" x14ac:dyDescent="0.25">
      <c r="A277" s="14">
        <v>2006</v>
      </c>
      <c r="B277" s="15">
        <v>2009</v>
      </c>
      <c r="C277" s="20" t="s">
        <v>161</v>
      </c>
      <c r="D277" s="52" t="s">
        <v>162</v>
      </c>
      <c r="E277" s="32">
        <v>4</v>
      </c>
      <c r="F277" s="44" t="s">
        <v>61</v>
      </c>
      <c r="G277" s="62" t="s">
        <v>61</v>
      </c>
      <c r="H277" s="20" t="s">
        <v>62</v>
      </c>
      <c r="I277" s="21">
        <v>4</v>
      </c>
      <c r="J277" s="44">
        <v>983249</v>
      </c>
      <c r="K277" s="17" t="str">
        <f t="shared" si="73"/>
        <v>Diploid</v>
      </c>
      <c r="L277" s="23">
        <v>100</v>
      </c>
      <c r="M277" s="24">
        <v>1</v>
      </c>
      <c r="N277" s="25">
        <v>47.928229665071775</v>
      </c>
      <c r="O277" s="26">
        <v>44.299674267100976</v>
      </c>
      <c r="P277" s="26">
        <f t="shared" si="69"/>
        <v>0.44299674267100975</v>
      </c>
      <c r="Q277" s="63">
        <v>55.700325732899024</v>
      </c>
      <c r="R277" s="25">
        <v>0.55700325732899025</v>
      </c>
      <c r="S277" s="24">
        <v>26.695209185667757</v>
      </c>
      <c r="T277" s="25">
        <v>8.8984030618892529</v>
      </c>
      <c r="U277" s="25">
        <v>11.906063296807821</v>
      </c>
      <c r="V277" s="25">
        <v>3.9686877656026067</v>
      </c>
      <c r="W277" s="26" t="s">
        <v>45</v>
      </c>
      <c r="X277" s="26" t="s">
        <v>45</v>
      </c>
      <c r="Y277" s="26" t="s">
        <v>45</v>
      </c>
      <c r="Z277" s="26" t="s">
        <v>45</v>
      </c>
      <c r="AA277" s="26" t="s">
        <v>45</v>
      </c>
      <c r="AB277" s="26" t="s">
        <v>45</v>
      </c>
      <c r="AC277" s="26" t="s">
        <v>45</v>
      </c>
      <c r="AD277" s="26" t="s">
        <v>45</v>
      </c>
      <c r="AE277" s="26" t="s">
        <v>45</v>
      </c>
      <c r="AF277" s="56">
        <v>5.67</v>
      </c>
      <c r="AG277" s="17">
        <v>5.4</v>
      </c>
      <c r="AH277" s="17">
        <f t="shared" si="71"/>
        <v>3.9810717055349657E-6</v>
      </c>
      <c r="AI277" s="49">
        <v>42.9</v>
      </c>
      <c r="AJ277" s="49">
        <v>216.9</v>
      </c>
      <c r="AK277" s="26" t="s">
        <v>45</v>
      </c>
      <c r="AL277" s="26" t="s">
        <v>45</v>
      </c>
      <c r="AM277" s="26" t="s">
        <v>45</v>
      </c>
      <c r="AN277" s="26" t="s">
        <v>45</v>
      </c>
      <c r="AO277" s="26" t="s">
        <v>45</v>
      </c>
      <c r="AP277" s="26" t="s">
        <v>45</v>
      </c>
      <c r="AQ277" s="17">
        <v>843.06249999999977</v>
      </c>
      <c r="AR277" s="17">
        <v>1458.9569444444446</v>
      </c>
      <c r="AS277" s="26">
        <v>652.87499999999977</v>
      </c>
      <c r="AT277" s="26">
        <v>21.635280373831776</v>
      </c>
      <c r="AU277" s="26">
        <v>1.6686251465928095</v>
      </c>
      <c r="AV277" s="17">
        <v>30</v>
      </c>
      <c r="AW277" s="17">
        <v>60</v>
      </c>
      <c r="AX277" s="17">
        <v>0.18</v>
      </c>
      <c r="AY277" s="17">
        <v>1</v>
      </c>
      <c r="AZ277" s="17" t="s">
        <v>150</v>
      </c>
      <c r="BA277" s="28"/>
      <c r="BB277" s="26"/>
      <c r="BC277" s="31"/>
      <c r="BD277" s="29"/>
      <c r="BI277" s="51"/>
    </row>
    <row r="278" spans="1:61" x14ac:dyDescent="0.25">
      <c r="A278" s="14">
        <v>2006</v>
      </c>
      <c r="B278" s="15">
        <v>2009</v>
      </c>
      <c r="C278" s="20" t="s">
        <v>161</v>
      </c>
      <c r="D278" s="52" t="s">
        <v>162</v>
      </c>
      <c r="E278" s="32">
        <v>1</v>
      </c>
      <c r="F278" s="44" t="s">
        <v>71</v>
      </c>
      <c r="G278" s="62" t="s">
        <v>71</v>
      </c>
      <c r="H278" s="20" t="s">
        <v>72</v>
      </c>
      <c r="I278" s="21">
        <v>4</v>
      </c>
      <c r="J278" s="44">
        <v>983777</v>
      </c>
      <c r="K278" s="17" t="str">
        <f t="shared" si="73"/>
        <v>Diploid</v>
      </c>
      <c r="L278" s="23">
        <v>100</v>
      </c>
      <c r="M278" s="24">
        <v>1</v>
      </c>
      <c r="N278" s="25">
        <v>47.566507177033493</v>
      </c>
      <c r="O278" s="26">
        <v>47.441860465116278</v>
      </c>
      <c r="P278" s="26">
        <f t="shared" si="69"/>
        <v>0.47441860465116276</v>
      </c>
      <c r="Q278" s="63">
        <v>52.558139534883722</v>
      </c>
      <c r="R278" s="25">
        <v>0.52558139534883719</v>
      </c>
      <c r="S278" s="24">
        <v>24.999162040310079</v>
      </c>
      <c r="T278" s="25">
        <v>8.3330540134366924</v>
      </c>
      <c r="U278" s="25">
        <v>11.149626269978295</v>
      </c>
      <c r="V278" s="25">
        <v>3.7165420899927648</v>
      </c>
      <c r="W278" s="26" t="s">
        <v>45</v>
      </c>
      <c r="X278" s="26" t="s">
        <v>45</v>
      </c>
      <c r="Y278" s="26" t="s">
        <v>45</v>
      </c>
      <c r="Z278" s="26" t="s">
        <v>45</v>
      </c>
      <c r="AA278" s="26" t="s">
        <v>45</v>
      </c>
      <c r="AB278" s="26" t="s">
        <v>45</v>
      </c>
      <c r="AC278" s="26" t="s">
        <v>45</v>
      </c>
      <c r="AD278" s="26" t="s">
        <v>45</v>
      </c>
      <c r="AE278" s="26" t="s">
        <v>45</v>
      </c>
      <c r="AF278" s="56">
        <v>5.67</v>
      </c>
      <c r="AG278" s="17">
        <v>5.4</v>
      </c>
      <c r="AH278" s="17">
        <f t="shared" si="71"/>
        <v>3.9810717055349657E-6</v>
      </c>
      <c r="AI278" s="49">
        <v>42.9</v>
      </c>
      <c r="AJ278" s="49">
        <v>216.9</v>
      </c>
      <c r="AK278" s="26" t="s">
        <v>45</v>
      </c>
      <c r="AL278" s="26" t="s">
        <v>45</v>
      </c>
      <c r="AM278" s="26" t="s">
        <v>45</v>
      </c>
      <c r="AN278" s="26" t="s">
        <v>45</v>
      </c>
      <c r="AO278" s="26" t="s">
        <v>45</v>
      </c>
      <c r="AP278" s="26" t="s">
        <v>45</v>
      </c>
      <c r="AQ278" s="17">
        <v>843.06249999999977</v>
      </c>
      <c r="AR278" s="17">
        <v>1458.9569444444446</v>
      </c>
      <c r="AS278" s="26">
        <v>652.87499999999977</v>
      </c>
      <c r="AT278" s="26">
        <v>21.635280373831776</v>
      </c>
      <c r="AU278" s="26">
        <v>1.6686251465928095</v>
      </c>
      <c r="AV278" s="17">
        <v>30</v>
      </c>
      <c r="AW278" s="17">
        <v>60</v>
      </c>
      <c r="AX278" s="17">
        <v>0.18</v>
      </c>
      <c r="AY278" s="17">
        <v>1</v>
      </c>
      <c r="AZ278" s="17" t="s">
        <v>150</v>
      </c>
      <c r="BA278" s="28"/>
      <c r="BB278" s="26"/>
      <c r="BC278" s="31"/>
      <c r="BD278" s="29"/>
      <c r="BI278" s="51"/>
    </row>
    <row r="279" spans="1:61" x14ac:dyDescent="0.25">
      <c r="A279" s="14">
        <v>2006</v>
      </c>
      <c r="B279" s="15">
        <v>2009</v>
      </c>
      <c r="C279" s="20" t="s">
        <v>161</v>
      </c>
      <c r="D279" s="52" t="s">
        <v>162</v>
      </c>
      <c r="E279" s="32">
        <v>2</v>
      </c>
      <c r="F279" s="44" t="s">
        <v>71</v>
      </c>
      <c r="G279" s="62" t="s">
        <v>71</v>
      </c>
      <c r="H279" s="20" t="s">
        <v>72</v>
      </c>
      <c r="I279" s="21">
        <v>4</v>
      </c>
      <c r="J279" s="44">
        <v>983777</v>
      </c>
      <c r="K279" s="17" t="str">
        <f t="shared" si="73"/>
        <v>Diploid</v>
      </c>
      <c r="L279" s="23">
        <v>100</v>
      </c>
      <c r="M279" s="24">
        <v>1</v>
      </c>
      <c r="N279" s="25">
        <v>43.225837320574158</v>
      </c>
      <c r="O279" s="26">
        <v>47.344110854503462</v>
      </c>
      <c r="P279" s="26">
        <f t="shared" si="69"/>
        <v>0.47344110854503463</v>
      </c>
      <c r="Q279" s="63">
        <v>52.655889145496538</v>
      </c>
      <c r="R279" s="25">
        <v>0.52655889145496537</v>
      </c>
      <c r="S279" s="24">
        <v>22.760121237875289</v>
      </c>
      <c r="T279" s="25">
        <v>7.586707079291763</v>
      </c>
      <c r="U279" s="25">
        <v>10.151014072092378</v>
      </c>
      <c r="V279" s="25">
        <v>3.3836713573641264</v>
      </c>
      <c r="W279" s="26" t="s">
        <v>45</v>
      </c>
      <c r="X279" s="26" t="s">
        <v>45</v>
      </c>
      <c r="Y279" s="26" t="s">
        <v>45</v>
      </c>
      <c r="Z279" s="26" t="s">
        <v>45</v>
      </c>
      <c r="AA279" s="26" t="s">
        <v>45</v>
      </c>
      <c r="AB279" s="26" t="s">
        <v>45</v>
      </c>
      <c r="AC279" s="26" t="s">
        <v>45</v>
      </c>
      <c r="AD279" s="26" t="s">
        <v>45</v>
      </c>
      <c r="AE279" s="26" t="s">
        <v>45</v>
      </c>
      <c r="AF279" s="56">
        <v>5.67</v>
      </c>
      <c r="AG279" s="17">
        <v>5.4</v>
      </c>
      <c r="AH279" s="17">
        <f t="shared" si="71"/>
        <v>3.9810717055349657E-6</v>
      </c>
      <c r="AI279" s="49">
        <v>42.9</v>
      </c>
      <c r="AJ279" s="49">
        <v>216.9</v>
      </c>
      <c r="AK279" s="26" t="s">
        <v>45</v>
      </c>
      <c r="AL279" s="26" t="s">
        <v>45</v>
      </c>
      <c r="AM279" s="26" t="s">
        <v>45</v>
      </c>
      <c r="AN279" s="26" t="s">
        <v>45</v>
      </c>
      <c r="AO279" s="26" t="s">
        <v>45</v>
      </c>
      <c r="AP279" s="26" t="s">
        <v>45</v>
      </c>
      <c r="AQ279" s="17">
        <v>843.06249999999977</v>
      </c>
      <c r="AR279" s="17">
        <v>1458.9569444444446</v>
      </c>
      <c r="AS279" s="26">
        <v>652.87499999999977</v>
      </c>
      <c r="AT279" s="26">
        <v>21.635280373831776</v>
      </c>
      <c r="AU279" s="26">
        <v>1.6686251465928095</v>
      </c>
      <c r="AV279" s="17">
        <v>30</v>
      </c>
      <c r="AW279" s="17">
        <v>60</v>
      </c>
      <c r="AX279" s="17">
        <v>0.18</v>
      </c>
      <c r="AY279" s="17">
        <v>1</v>
      </c>
      <c r="AZ279" s="17" t="s">
        <v>150</v>
      </c>
      <c r="BA279" s="28"/>
      <c r="BB279" s="26"/>
      <c r="BC279" s="31"/>
      <c r="BD279" s="29"/>
      <c r="BI279" s="51"/>
    </row>
    <row r="280" spans="1:61" x14ac:dyDescent="0.25">
      <c r="A280" s="14">
        <v>2006</v>
      </c>
      <c r="B280" s="15">
        <v>2009</v>
      </c>
      <c r="C280" s="20" t="s">
        <v>161</v>
      </c>
      <c r="D280" s="52" t="s">
        <v>162</v>
      </c>
      <c r="E280" s="32">
        <v>3</v>
      </c>
      <c r="F280" s="44" t="s">
        <v>71</v>
      </c>
      <c r="G280" s="62" t="s">
        <v>71</v>
      </c>
      <c r="H280" s="20" t="s">
        <v>72</v>
      </c>
      <c r="I280" s="21">
        <v>4</v>
      </c>
      <c r="J280" s="44">
        <v>983777</v>
      </c>
      <c r="K280" s="17" t="str">
        <f t="shared" si="73"/>
        <v>Diploid</v>
      </c>
      <c r="L280" s="23">
        <v>94.444444444444443</v>
      </c>
      <c r="M280" s="24">
        <v>0.94444444444444442</v>
      </c>
      <c r="N280" s="25">
        <v>47.023923444976077</v>
      </c>
      <c r="O280" s="26">
        <v>45.714285714285715</v>
      </c>
      <c r="P280" s="26">
        <f t="shared" si="69"/>
        <v>0.45714285714285713</v>
      </c>
      <c r="Q280" s="63">
        <v>54.285714285714285</v>
      </c>
      <c r="R280" s="25">
        <v>0.54285714285714282</v>
      </c>
      <c r="S280" s="24">
        <v>25.526344380952381</v>
      </c>
      <c r="T280" s="25">
        <v>8.5087814603174596</v>
      </c>
      <c r="U280" s="25">
        <v>11.384749593904761</v>
      </c>
      <c r="V280" s="25">
        <v>3.7949165313015869</v>
      </c>
      <c r="W280" s="26" t="s">
        <v>45</v>
      </c>
      <c r="X280" s="26" t="s">
        <v>45</v>
      </c>
      <c r="Y280" s="26" t="s">
        <v>45</v>
      </c>
      <c r="Z280" s="26" t="s">
        <v>45</v>
      </c>
      <c r="AA280" s="26" t="s">
        <v>45</v>
      </c>
      <c r="AB280" s="26" t="s">
        <v>45</v>
      </c>
      <c r="AC280" s="26" t="s">
        <v>45</v>
      </c>
      <c r="AD280" s="26" t="s">
        <v>45</v>
      </c>
      <c r="AE280" s="26" t="s">
        <v>45</v>
      </c>
      <c r="AF280" s="56">
        <v>5.67</v>
      </c>
      <c r="AG280" s="17">
        <v>5.4</v>
      </c>
      <c r="AH280" s="17">
        <f t="shared" si="71"/>
        <v>3.9810717055349657E-6</v>
      </c>
      <c r="AI280" s="49">
        <v>42.9</v>
      </c>
      <c r="AJ280" s="49">
        <v>216.9</v>
      </c>
      <c r="AK280" s="26" t="s">
        <v>45</v>
      </c>
      <c r="AL280" s="26" t="s">
        <v>45</v>
      </c>
      <c r="AM280" s="26" t="s">
        <v>45</v>
      </c>
      <c r="AN280" s="26" t="s">
        <v>45</v>
      </c>
      <c r="AO280" s="26" t="s">
        <v>45</v>
      </c>
      <c r="AP280" s="26" t="s">
        <v>45</v>
      </c>
      <c r="AQ280" s="17">
        <v>843.06249999999977</v>
      </c>
      <c r="AR280" s="17">
        <v>1458.9569444444446</v>
      </c>
      <c r="AS280" s="26">
        <v>652.87499999999977</v>
      </c>
      <c r="AT280" s="26">
        <v>21.635280373831776</v>
      </c>
      <c r="AU280" s="26">
        <v>1.6686251465928095</v>
      </c>
      <c r="AV280" s="17">
        <v>30</v>
      </c>
      <c r="AW280" s="17">
        <v>60</v>
      </c>
      <c r="AX280" s="17">
        <v>0.18</v>
      </c>
      <c r="AY280" s="17">
        <v>1</v>
      </c>
      <c r="AZ280" s="17" t="s">
        <v>150</v>
      </c>
      <c r="BA280" s="28"/>
      <c r="BB280" s="26"/>
      <c r="BC280" s="31"/>
      <c r="BD280" s="29"/>
      <c r="BI280" s="51"/>
    </row>
    <row r="281" spans="1:61" x14ac:dyDescent="0.25">
      <c r="A281" s="14">
        <v>2006</v>
      </c>
      <c r="B281" s="15">
        <v>2009</v>
      </c>
      <c r="C281" s="20" t="s">
        <v>161</v>
      </c>
      <c r="D281" s="52" t="s">
        <v>162</v>
      </c>
      <c r="E281" s="32">
        <v>4</v>
      </c>
      <c r="F281" s="44" t="s">
        <v>71</v>
      </c>
      <c r="G281" s="62" t="s">
        <v>71</v>
      </c>
      <c r="H281" s="20" t="s">
        <v>72</v>
      </c>
      <c r="I281" s="21">
        <v>4</v>
      </c>
      <c r="J281" s="44">
        <v>983777</v>
      </c>
      <c r="K281" s="17" t="str">
        <f t="shared" si="73"/>
        <v>Diploid</v>
      </c>
      <c r="L281" s="23">
        <v>94.444444444444443</v>
      </c>
      <c r="M281" s="24">
        <v>0.94444444444444442</v>
      </c>
      <c r="N281" s="25">
        <v>41.598086124401917</v>
      </c>
      <c r="O281" s="26">
        <v>46.031746031746032</v>
      </c>
      <c r="P281" s="26">
        <f t="shared" si="69"/>
        <v>0.46031746031746029</v>
      </c>
      <c r="Q281" s="63">
        <v>53.968253968253968</v>
      </c>
      <c r="R281" s="25">
        <v>0.53968253968253965</v>
      </c>
      <c r="S281" s="24">
        <v>22.448944338624333</v>
      </c>
      <c r="T281" s="25">
        <v>7.482981446208111</v>
      </c>
      <c r="U281" s="25">
        <v>10.012229175026453</v>
      </c>
      <c r="V281" s="25">
        <v>3.3374097250088175</v>
      </c>
      <c r="W281" s="26" t="s">
        <v>45</v>
      </c>
      <c r="X281" s="26" t="s">
        <v>45</v>
      </c>
      <c r="Y281" s="26" t="s">
        <v>45</v>
      </c>
      <c r="Z281" s="26" t="s">
        <v>45</v>
      </c>
      <c r="AA281" s="26" t="s">
        <v>45</v>
      </c>
      <c r="AB281" s="26" t="s">
        <v>45</v>
      </c>
      <c r="AC281" s="26" t="s">
        <v>45</v>
      </c>
      <c r="AD281" s="26" t="s">
        <v>45</v>
      </c>
      <c r="AE281" s="26" t="s">
        <v>45</v>
      </c>
      <c r="AF281" s="56">
        <v>5.67</v>
      </c>
      <c r="AG281" s="17">
        <v>5.4</v>
      </c>
      <c r="AH281" s="17">
        <f t="shared" si="71"/>
        <v>3.9810717055349657E-6</v>
      </c>
      <c r="AI281" s="49">
        <v>42.9</v>
      </c>
      <c r="AJ281" s="49">
        <v>216.9</v>
      </c>
      <c r="AK281" s="26" t="s">
        <v>45</v>
      </c>
      <c r="AL281" s="26" t="s">
        <v>45</v>
      </c>
      <c r="AM281" s="26" t="s">
        <v>45</v>
      </c>
      <c r="AN281" s="26" t="s">
        <v>45</v>
      </c>
      <c r="AO281" s="26" t="s">
        <v>45</v>
      </c>
      <c r="AP281" s="26" t="s">
        <v>45</v>
      </c>
      <c r="AQ281" s="17">
        <v>843.06249999999977</v>
      </c>
      <c r="AR281" s="17">
        <v>1458.9569444444446</v>
      </c>
      <c r="AS281" s="26">
        <v>652.87499999999977</v>
      </c>
      <c r="AT281" s="26">
        <v>21.635280373831776</v>
      </c>
      <c r="AU281" s="26">
        <v>1.6686251465928095</v>
      </c>
      <c r="AV281" s="17">
        <v>30</v>
      </c>
      <c r="AW281" s="17">
        <v>60</v>
      </c>
      <c r="AX281" s="17">
        <v>0.18</v>
      </c>
      <c r="AY281" s="17">
        <v>1</v>
      </c>
      <c r="AZ281" s="17" t="s">
        <v>150</v>
      </c>
      <c r="BA281" s="28"/>
      <c r="BB281" s="26"/>
      <c r="BC281" s="31"/>
      <c r="BD281" s="29"/>
      <c r="BI281" s="51"/>
    </row>
    <row r="282" spans="1:61" x14ac:dyDescent="0.25">
      <c r="A282" s="14">
        <v>2006</v>
      </c>
      <c r="B282" s="15">
        <v>2009</v>
      </c>
      <c r="C282" s="20" t="s">
        <v>161</v>
      </c>
      <c r="D282" s="52" t="s">
        <v>162</v>
      </c>
      <c r="E282" s="57">
        <v>1</v>
      </c>
      <c r="F282" s="64" t="s">
        <v>96</v>
      </c>
      <c r="G282" s="65" t="s">
        <v>97</v>
      </c>
      <c r="H282" s="20">
        <v>9870</v>
      </c>
      <c r="I282" s="21">
        <v>5</v>
      </c>
      <c r="J282" s="64">
        <v>98701</v>
      </c>
      <c r="K282" s="17" t="str">
        <f t="shared" si="73"/>
        <v>Tetraploid</v>
      </c>
      <c r="L282" s="23">
        <v>100</v>
      </c>
      <c r="M282" s="24">
        <v>1</v>
      </c>
      <c r="N282" s="25">
        <v>44.853588516746413</v>
      </c>
      <c r="O282" s="26">
        <v>46.680942184154176</v>
      </c>
      <c r="P282" s="26">
        <f t="shared" si="69"/>
        <v>0.46680942184154178</v>
      </c>
      <c r="Q282" s="63">
        <v>53.319057815845824</v>
      </c>
      <c r="R282" s="25">
        <v>0.53319057815845827</v>
      </c>
      <c r="S282" s="24">
        <v>23.914641062098504</v>
      </c>
      <c r="T282" s="25">
        <v>7.9715470206995009</v>
      </c>
      <c r="U282" s="25">
        <v>10.665929913695933</v>
      </c>
      <c r="V282" s="25">
        <v>3.5553099712319773</v>
      </c>
      <c r="W282" s="26" t="s">
        <v>45</v>
      </c>
      <c r="X282" s="26" t="s">
        <v>45</v>
      </c>
      <c r="Y282" s="26" t="s">
        <v>45</v>
      </c>
      <c r="Z282" s="26" t="s">
        <v>45</v>
      </c>
      <c r="AA282" s="26" t="s">
        <v>45</v>
      </c>
      <c r="AB282" s="26" t="s">
        <v>45</v>
      </c>
      <c r="AC282" s="26" t="s">
        <v>45</v>
      </c>
      <c r="AD282" s="26" t="s">
        <v>45</v>
      </c>
      <c r="AE282" s="26" t="s">
        <v>45</v>
      </c>
      <c r="AF282" s="56">
        <v>5.67</v>
      </c>
      <c r="AG282" s="17">
        <v>5.4</v>
      </c>
      <c r="AH282" s="17">
        <f t="shared" si="71"/>
        <v>3.9810717055349657E-6</v>
      </c>
      <c r="AI282" s="49">
        <v>42.9</v>
      </c>
      <c r="AJ282" s="49">
        <v>216.9</v>
      </c>
      <c r="AK282" s="26" t="s">
        <v>45</v>
      </c>
      <c r="AL282" s="26" t="s">
        <v>45</v>
      </c>
      <c r="AM282" s="26" t="s">
        <v>45</v>
      </c>
      <c r="AN282" s="26" t="s">
        <v>45</v>
      </c>
      <c r="AO282" s="26" t="s">
        <v>45</v>
      </c>
      <c r="AP282" s="26" t="s">
        <v>45</v>
      </c>
      <c r="AQ282" s="17">
        <v>843.06249999999977</v>
      </c>
      <c r="AR282" s="17">
        <v>1458.9569444444446</v>
      </c>
      <c r="AS282" s="26">
        <v>652.87499999999977</v>
      </c>
      <c r="AT282" s="26">
        <v>21.635280373831776</v>
      </c>
      <c r="AU282" s="26">
        <v>1.6686251465928095</v>
      </c>
      <c r="AV282" s="17">
        <v>30</v>
      </c>
      <c r="AW282" s="17">
        <v>60</v>
      </c>
      <c r="AX282" s="17">
        <v>0.18</v>
      </c>
      <c r="AY282" s="17">
        <v>1</v>
      </c>
      <c r="AZ282" s="17" t="s">
        <v>150</v>
      </c>
      <c r="BA282" s="28"/>
      <c r="BB282" s="26"/>
      <c r="BC282" s="31"/>
      <c r="BD282" s="29"/>
      <c r="BI282" s="51"/>
    </row>
    <row r="283" spans="1:61" x14ac:dyDescent="0.25">
      <c r="A283" s="14">
        <v>2006</v>
      </c>
      <c r="B283" s="15">
        <v>2009</v>
      </c>
      <c r="C283" s="20" t="s">
        <v>161</v>
      </c>
      <c r="D283" s="52" t="s">
        <v>162</v>
      </c>
      <c r="E283" s="57">
        <v>2</v>
      </c>
      <c r="F283" s="64" t="s">
        <v>96</v>
      </c>
      <c r="G283" s="65" t="s">
        <v>97</v>
      </c>
      <c r="H283" s="20">
        <v>9870</v>
      </c>
      <c r="I283" s="21">
        <v>5</v>
      </c>
      <c r="J283" s="64">
        <v>98701</v>
      </c>
      <c r="K283" s="17" t="str">
        <f t="shared" si="73"/>
        <v>Tetraploid</v>
      </c>
      <c r="L283" s="23">
        <v>100</v>
      </c>
      <c r="M283" s="24">
        <v>1</v>
      </c>
      <c r="N283" s="25">
        <v>54.800956937799043</v>
      </c>
      <c r="O283" s="26">
        <v>44.798657718120808</v>
      </c>
      <c r="P283" s="26">
        <f t="shared" si="69"/>
        <v>0.4479865771812081</v>
      </c>
      <c r="Q283" s="63">
        <v>55.201342281879192</v>
      </c>
      <c r="R283" s="25">
        <v>0.55201342281879195</v>
      </c>
      <c r="S283" s="24">
        <v>30.249763684563757</v>
      </c>
      <c r="T283" s="25">
        <v>10.083254561521253</v>
      </c>
      <c r="U283" s="25">
        <v>13.491394603315436</v>
      </c>
      <c r="V283" s="25">
        <v>4.4971315344384788</v>
      </c>
      <c r="W283" s="26" t="s">
        <v>45</v>
      </c>
      <c r="X283" s="26" t="s">
        <v>45</v>
      </c>
      <c r="Y283" s="26" t="s">
        <v>45</v>
      </c>
      <c r="Z283" s="26" t="s">
        <v>45</v>
      </c>
      <c r="AA283" s="26" t="s">
        <v>45</v>
      </c>
      <c r="AB283" s="26" t="s">
        <v>45</v>
      </c>
      <c r="AC283" s="26" t="s">
        <v>45</v>
      </c>
      <c r="AD283" s="26" t="s">
        <v>45</v>
      </c>
      <c r="AE283" s="26" t="s">
        <v>45</v>
      </c>
      <c r="AF283" s="56">
        <v>5.67</v>
      </c>
      <c r="AG283" s="17">
        <v>5.4</v>
      </c>
      <c r="AH283" s="17">
        <f t="shared" si="71"/>
        <v>3.9810717055349657E-6</v>
      </c>
      <c r="AI283" s="49">
        <v>42.9</v>
      </c>
      <c r="AJ283" s="49">
        <v>216.9</v>
      </c>
      <c r="AK283" s="26" t="s">
        <v>45</v>
      </c>
      <c r="AL283" s="26" t="s">
        <v>45</v>
      </c>
      <c r="AM283" s="26" t="s">
        <v>45</v>
      </c>
      <c r="AN283" s="26" t="s">
        <v>45</v>
      </c>
      <c r="AO283" s="26" t="s">
        <v>45</v>
      </c>
      <c r="AP283" s="26" t="s">
        <v>45</v>
      </c>
      <c r="AQ283" s="17">
        <v>843.06249999999977</v>
      </c>
      <c r="AR283" s="17">
        <v>1458.9569444444446</v>
      </c>
      <c r="AS283" s="26">
        <v>652.87499999999977</v>
      </c>
      <c r="AT283" s="26">
        <v>21.635280373831776</v>
      </c>
      <c r="AU283" s="26">
        <v>1.6686251465928095</v>
      </c>
      <c r="AV283" s="17">
        <v>30</v>
      </c>
      <c r="AW283" s="17">
        <v>60</v>
      </c>
      <c r="AX283" s="17">
        <v>0.18</v>
      </c>
      <c r="AY283" s="17">
        <v>1</v>
      </c>
      <c r="AZ283" s="17" t="s">
        <v>150</v>
      </c>
      <c r="BA283" s="28"/>
      <c r="BB283" s="26"/>
      <c r="BC283" s="31"/>
      <c r="BD283" s="29"/>
      <c r="BI283" s="51"/>
    </row>
    <row r="284" spans="1:61" x14ac:dyDescent="0.25">
      <c r="A284" s="14">
        <v>2006</v>
      </c>
      <c r="B284" s="15">
        <v>2009</v>
      </c>
      <c r="C284" s="20" t="s">
        <v>161</v>
      </c>
      <c r="D284" s="52" t="s">
        <v>162</v>
      </c>
      <c r="E284" s="57">
        <v>3</v>
      </c>
      <c r="F284" s="64" t="s">
        <v>96</v>
      </c>
      <c r="G284" s="65" t="s">
        <v>97</v>
      </c>
      <c r="H284" s="20">
        <v>9870</v>
      </c>
      <c r="I284" s="21">
        <v>5</v>
      </c>
      <c r="J284" s="64">
        <v>98701</v>
      </c>
      <c r="K284" s="17" t="str">
        <f t="shared" si="73"/>
        <v>Tetraploid</v>
      </c>
      <c r="L284" s="23">
        <v>100</v>
      </c>
      <c r="M284" s="24">
        <v>1</v>
      </c>
      <c r="N284" s="25">
        <v>52.268899521531097</v>
      </c>
      <c r="O284" s="26">
        <v>46.978557504873294</v>
      </c>
      <c r="P284" s="26">
        <f t="shared" si="69"/>
        <v>0.46978557504873292</v>
      </c>
      <c r="Q284" s="63">
        <v>53.021442495126706</v>
      </c>
      <c r="R284" s="25">
        <v>0.53021442495126703</v>
      </c>
      <c r="S284" s="24">
        <v>27.712716641975309</v>
      </c>
      <c r="T284" s="25">
        <v>9.2375722139917702</v>
      </c>
      <c r="U284" s="25">
        <v>12.359871622320988</v>
      </c>
      <c r="V284" s="25">
        <v>4.1199572074403292</v>
      </c>
      <c r="W284" s="26" t="s">
        <v>45</v>
      </c>
      <c r="X284" s="26" t="s">
        <v>45</v>
      </c>
      <c r="Y284" s="26" t="s">
        <v>45</v>
      </c>
      <c r="Z284" s="26" t="s">
        <v>45</v>
      </c>
      <c r="AA284" s="26" t="s">
        <v>45</v>
      </c>
      <c r="AB284" s="26" t="s">
        <v>45</v>
      </c>
      <c r="AC284" s="26" t="s">
        <v>45</v>
      </c>
      <c r="AD284" s="26" t="s">
        <v>45</v>
      </c>
      <c r="AE284" s="26" t="s">
        <v>45</v>
      </c>
      <c r="AF284" s="56">
        <v>5.67</v>
      </c>
      <c r="AG284" s="17">
        <v>5.4</v>
      </c>
      <c r="AH284" s="17">
        <f t="shared" si="71"/>
        <v>3.9810717055349657E-6</v>
      </c>
      <c r="AI284" s="49">
        <v>42.9</v>
      </c>
      <c r="AJ284" s="49">
        <v>216.9</v>
      </c>
      <c r="AK284" s="26" t="s">
        <v>45</v>
      </c>
      <c r="AL284" s="26" t="s">
        <v>45</v>
      </c>
      <c r="AM284" s="26" t="s">
        <v>45</v>
      </c>
      <c r="AN284" s="26" t="s">
        <v>45</v>
      </c>
      <c r="AO284" s="26" t="s">
        <v>45</v>
      </c>
      <c r="AP284" s="26" t="s">
        <v>45</v>
      </c>
      <c r="AQ284" s="17">
        <v>843.06249999999977</v>
      </c>
      <c r="AR284" s="17">
        <v>1458.9569444444446</v>
      </c>
      <c r="AS284" s="26">
        <v>652.87499999999977</v>
      </c>
      <c r="AT284" s="26">
        <v>21.635280373831776</v>
      </c>
      <c r="AU284" s="26">
        <v>1.6686251465928095</v>
      </c>
      <c r="AV284" s="17">
        <v>30</v>
      </c>
      <c r="AW284" s="17">
        <v>60</v>
      </c>
      <c r="AX284" s="17">
        <v>0.18</v>
      </c>
      <c r="AY284" s="17">
        <v>1</v>
      </c>
      <c r="AZ284" s="17" t="s">
        <v>150</v>
      </c>
      <c r="BA284" s="28"/>
      <c r="BB284" s="26"/>
      <c r="BC284" s="31"/>
      <c r="BD284" s="29"/>
      <c r="BI284" s="51"/>
    </row>
    <row r="285" spans="1:61" x14ac:dyDescent="0.25">
      <c r="A285" s="14">
        <v>2006</v>
      </c>
      <c r="B285" s="15">
        <v>2009</v>
      </c>
      <c r="C285" s="20" t="s">
        <v>161</v>
      </c>
      <c r="D285" s="52" t="s">
        <v>162</v>
      </c>
      <c r="E285" s="57">
        <v>4</v>
      </c>
      <c r="F285" s="64" t="s">
        <v>96</v>
      </c>
      <c r="G285" s="65" t="s">
        <v>97</v>
      </c>
      <c r="H285" s="20">
        <v>9870</v>
      </c>
      <c r="I285" s="21">
        <v>5</v>
      </c>
      <c r="J285" s="64">
        <v>98701</v>
      </c>
      <c r="K285" s="17" t="str">
        <f t="shared" si="73"/>
        <v>Tetraploid</v>
      </c>
      <c r="L285" s="23">
        <v>100</v>
      </c>
      <c r="M285" s="24">
        <v>1</v>
      </c>
      <c r="N285" s="25">
        <v>47.023923444976077</v>
      </c>
      <c r="O285" s="26">
        <v>45.796064400715565</v>
      </c>
      <c r="P285" s="26">
        <f t="shared" si="69"/>
        <v>0.45796064400715564</v>
      </c>
      <c r="Q285" s="63">
        <v>54.203935599284435</v>
      </c>
      <c r="R285" s="25">
        <v>0.54203935599284436</v>
      </c>
      <c r="S285" s="24">
        <v>25.48789023255814</v>
      </c>
      <c r="T285" s="25">
        <v>8.4959634108527133</v>
      </c>
      <c r="U285" s="25">
        <v>11.367599043720931</v>
      </c>
      <c r="V285" s="25">
        <v>3.7891996812403104</v>
      </c>
      <c r="W285" s="26" t="s">
        <v>45</v>
      </c>
      <c r="X285" s="26" t="s">
        <v>45</v>
      </c>
      <c r="Y285" s="26" t="s">
        <v>45</v>
      </c>
      <c r="Z285" s="26" t="s">
        <v>45</v>
      </c>
      <c r="AA285" s="26" t="s">
        <v>45</v>
      </c>
      <c r="AB285" s="26" t="s">
        <v>45</v>
      </c>
      <c r="AC285" s="26" t="s">
        <v>45</v>
      </c>
      <c r="AD285" s="26" t="s">
        <v>45</v>
      </c>
      <c r="AE285" s="26" t="s">
        <v>45</v>
      </c>
      <c r="AF285" s="56">
        <v>5.67</v>
      </c>
      <c r="AG285" s="17">
        <v>5.4</v>
      </c>
      <c r="AH285" s="17">
        <f t="shared" si="71"/>
        <v>3.9810717055349657E-6</v>
      </c>
      <c r="AI285" s="49">
        <v>42.9</v>
      </c>
      <c r="AJ285" s="49">
        <v>216.9</v>
      </c>
      <c r="AK285" s="26" t="s">
        <v>45</v>
      </c>
      <c r="AL285" s="26" t="s">
        <v>45</v>
      </c>
      <c r="AM285" s="26" t="s">
        <v>45</v>
      </c>
      <c r="AN285" s="26" t="s">
        <v>45</v>
      </c>
      <c r="AO285" s="26" t="s">
        <v>45</v>
      </c>
      <c r="AP285" s="26" t="s">
        <v>45</v>
      </c>
      <c r="AQ285" s="17">
        <v>843.06249999999977</v>
      </c>
      <c r="AR285" s="17">
        <v>1458.9569444444446</v>
      </c>
      <c r="AS285" s="26">
        <v>652.87499999999977</v>
      </c>
      <c r="AT285" s="26">
        <v>21.635280373831776</v>
      </c>
      <c r="AU285" s="26">
        <v>1.6686251465928095</v>
      </c>
      <c r="AV285" s="17">
        <v>30</v>
      </c>
      <c r="AW285" s="17">
        <v>60</v>
      </c>
      <c r="AX285" s="17">
        <v>0.18</v>
      </c>
      <c r="AY285" s="17">
        <v>1</v>
      </c>
      <c r="AZ285" s="17" t="s">
        <v>150</v>
      </c>
      <c r="BA285" s="28"/>
      <c r="BB285" s="26"/>
      <c r="BC285" s="31"/>
      <c r="BD285" s="29"/>
      <c r="BI285" s="51"/>
    </row>
    <row r="286" spans="1:61" x14ac:dyDescent="0.25">
      <c r="A286" s="14">
        <v>2006</v>
      </c>
      <c r="B286" s="15">
        <v>2009</v>
      </c>
      <c r="C286" s="20" t="s">
        <v>161</v>
      </c>
      <c r="D286" s="52" t="s">
        <v>162</v>
      </c>
      <c r="E286" s="57">
        <v>1</v>
      </c>
      <c r="F286" s="64" t="s">
        <v>98</v>
      </c>
      <c r="G286" s="65" t="s">
        <v>99</v>
      </c>
      <c r="H286" s="20" t="s">
        <v>157</v>
      </c>
      <c r="I286" s="21">
        <v>5</v>
      </c>
      <c r="J286" s="64">
        <v>987023</v>
      </c>
      <c r="K286" s="17" t="str">
        <f t="shared" si="73"/>
        <v>Tetraploid</v>
      </c>
      <c r="L286" s="23">
        <v>100</v>
      </c>
      <c r="M286" s="24">
        <v>1</v>
      </c>
      <c r="N286" s="25">
        <v>43.58755980861244</v>
      </c>
      <c r="O286" s="26">
        <v>45.243128964059196</v>
      </c>
      <c r="P286" s="26">
        <f t="shared" si="69"/>
        <v>0.45243128964059198</v>
      </c>
      <c r="Q286" s="63">
        <v>54.756871035940804</v>
      </c>
      <c r="R286" s="25">
        <v>0.54756871035940802</v>
      </c>
      <c r="S286" s="24">
        <v>23.866315937984499</v>
      </c>
      <c r="T286" s="25">
        <v>7.9554386459948327</v>
      </c>
      <c r="U286" s="25">
        <v>10.644376908341087</v>
      </c>
      <c r="V286" s="25">
        <v>3.5481256361136952</v>
      </c>
      <c r="W286" s="26" t="s">
        <v>45</v>
      </c>
      <c r="X286" s="26" t="s">
        <v>45</v>
      </c>
      <c r="Y286" s="26" t="s">
        <v>45</v>
      </c>
      <c r="Z286" s="26" t="s">
        <v>45</v>
      </c>
      <c r="AA286" s="26" t="s">
        <v>45</v>
      </c>
      <c r="AB286" s="26" t="s">
        <v>45</v>
      </c>
      <c r="AC286" s="26" t="s">
        <v>45</v>
      </c>
      <c r="AD286" s="26" t="s">
        <v>45</v>
      </c>
      <c r="AE286" s="26" t="s">
        <v>45</v>
      </c>
      <c r="AF286" s="56">
        <v>5.67</v>
      </c>
      <c r="AG286" s="17">
        <v>5.4</v>
      </c>
      <c r="AH286" s="17">
        <f t="shared" si="71"/>
        <v>3.9810717055349657E-6</v>
      </c>
      <c r="AI286" s="49">
        <v>42.9</v>
      </c>
      <c r="AJ286" s="49">
        <v>216.9</v>
      </c>
      <c r="AK286" s="26" t="s">
        <v>45</v>
      </c>
      <c r="AL286" s="26" t="s">
        <v>45</v>
      </c>
      <c r="AM286" s="26" t="s">
        <v>45</v>
      </c>
      <c r="AN286" s="26" t="s">
        <v>45</v>
      </c>
      <c r="AO286" s="26" t="s">
        <v>45</v>
      </c>
      <c r="AP286" s="26" t="s">
        <v>45</v>
      </c>
      <c r="AQ286" s="17">
        <v>843.06249999999977</v>
      </c>
      <c r="AR286" s="17">
        <v>1458.9569444444446</v>
      </c>
      <c r="AS286" s="26">
        <v>652.87499999999977</v>
      </c>
      <c r="AT286" s="26">
        <v>21.635280373831776</v>
      </c>
      <c r="AU286" s="26">
        <v>1.6686251465928095</v>
      </c>
      <c r="AV286" s="17">
        <v>30</v>
      </c>
      <c r="AW286" s="17">
        <v>60</v>
      </c>
      <c r="AX286" s="17">
        <v>0.18</v>
      </c>
      <c r="AY286" s="17">
        <v>1</v>
      </c>
      <c r="AZ286" s="17" t="s">
        <v>150</v>
      </c>
      <c r="BA286" s="28"/>
      <c r="BB286" s="26"/>
      <c r="BC286" s="31"/>
      <c r="BD286" s="29"/>
      <c r="BI286" s="51"/>
    </row>
    <row r="287" spans="1:61" x14ac:dyDescent="0.25">
      <c r="A287" s="14">
        <v>2006</v>
      </c>
      <c r="B287" s="15">
        <v>2009</v>
      </c>
      <c r="C287" s="20" t="s">
        <v>161</v>
      </c>
      <c r="D287" s="52" t="s">
        <v>162</v>
      </c>
      <c r="E287" s="57">
        <v>2</v>
      </c>
      <c r="F287" s="64" t="s">
        <v>98</v>
      </c>
      <c r="G287" s="65" t="s">
        <v>99</v>
      </c>
      <c r="H287" s="20" t="s">
        <v>157</v>
      </c>
      <c r="I287" s="21">
        <v>5</v>
      </c>
      <c r="J287" s="64">
        <v>987023</v>
      </c>
      <c r="K287" s="17" t="str">
        <f t="shared" si="73"/>
        <v>Tetraploid</v>
      </c>
      <c r="L287" s="23">
        <v>94.444444444444443</v>
      </c>
      <c r="M287" s="24">
        <v>0.94444444444444442</v>
      </c>
      <c r="N287" s="25">
        <v>58.599043062200955</v>
      </c>
      <c r="O287" s="26">
        <v>46.596858638743456</v>
      </c>
      <c r="P287" s="26">
        <f t="shared" si="69"/>
        <v>0.46596858638743455</v>
      </c>
      <c r="Q287" s="63">
        <v>53.403141361256544</v>
      </c>
      <c r="R287" s="25">
        <v>0.53403141361256545</v>
      </c>
      <c r="S287" s="24">
        <v>31.292591748691098</v>
      </c>
      <c r="T287" s="25">
        <v>10.430863916230367</v>
      </c>
      <c r="U287" s="25">
        <v>13.956495919916231</v>
      </c>
      <c r="V287" s="25">
        <v>4.6521653066387438</v>
      </c>
      <c r="W287" s="26" t="s">
        <v>45</v>
      </c>
      <c r="X287" s="26" t="s">
        <v>45</v>
      </c>
      <c r="Y287" s="26" t="s">
        <v>45</v>
      </c>
      <c r="Z287" s="26" t="s">
        <v>45</v>
      </c>
      <c r="AA287" s="26" t="s">
        <v>45</v>
      </c>
      <c r="AB287" s="26" t="s">
        <v>45</v>
      </c>
      <c r="AC287" s="26" t="s">
        <v>45</v>
      </c>
      <c r="AD287" s="26" t="s">
        <v>45</v>
      </c>
      <c r="AE287" s="26" t="s">
        <v>45</v>
      </c>
      <c r="AF287" s="56">
        <v>5.67</v>
      </c>
      <c r="AG287" s="17">
        <v>5.4</v>
      </c>
      <c r="AH287" s="17">
        <f t="shared" si="71"/>
        <v>3.9810717055349657E-6</v>
      </c>
      <c r="AI287" s="49">
        <v>42.9</v>
      </c>
      <c r="AJ287" s="49">
        <v>216.9</v>
      </c>
      <c r="AK287" s="26" t="s">
        <v>45</v>
      </c>
      <c r="AL287" s="26" t="s">
        <v>45</v>
      </c>
      <c r="AM287" s="26" t="s">
        <v>45</v>
      </c>
      <c r="AN287" s="26" t="s">
        <v>45</v>
      </c>
      <c r="AO287" s="26" t="s">
        <v>45</v>
      </c>
      <c r="AP287" s="26" t="s">
        <v>45</v>
      </c>
      <c r="AQ287" s="17">
        <v>843.06249999999977</v>
      </c>
      <c r="AR287" s="17">
        <v>1458.9569444444446</v>
      </c>
      <c r="AS287" s="26">
        <v>652.87499999999977</v>
      </c>
      <c r="AT287" s="26">
        <v>21.635280373831776</v>
      </c>
      <c r="AU287" s="26">
        <v>1.6686251465928095</v>
      </c>
      <c r="AV287" s="17">
        <v>30</v>
      </c>
      <c r="AW287" s="17">
        <v>60</v>
      </c>
      <c r="AX287" s="17">
        <v>0.18</v>
      </c>
      <c r="AY287" s="17">
        <v>1</v>
      </c>
      <c r="AZ287" s="17" t="s">
        <v>150</v>
      </c>
      <c r="BA287" s="28"/>
      <c r="BB287" s="26"/>
      <c r="BC287" s="31"/>
      <c r="BD287" s="29"/>
      <c r="BI287" s="51"/>
    </row>
    <row r="288" spans="1:61" x14ac:dyDescent="0.25">
      <c r="A288" s="14">
        <v>2006</v>
      </c>
      <c r="B288" s="15">
        <v>2009</v>
      </c>
      <c r="C288" s="20" t="s">
        <v>161</v>
      </c>
      <c r="D288" s="52" t="s">
        <v>162</v>
      </c>
      <c r="E288" s="57">
        <v>3</v>
      </c>
      <c r="F288" s="64" t="s">
        <v>98</v>
      </c>
      <c r="G288" s="65" t="s">
        <v>99</v>
      </c>
      <c r="H288" s="20" t="s">
        <v>157</v>
      </c>
      <c r="I288" s="21">
        <v>5</v>
      </c>
      <c r="J288" s="64">
        <v>987023</v>
      </c>
      <c r="K288" s="17" t="str">
        <f t="shared" si="73"/>
        <v>Tetraploid</v>
      </c>
      <c r="L288" s="23">
        <v>100</v>
      </c>
      <c r="M288" s="24">
        <v>1</v>
      </c>
      <c r="N288" s="25">
        <v>55.886124401913875</v>
      </c>
      <c r="O288" s="26">
        <v>45.703125</v>
      </c>
      <c r="P288" s="26">
        <f t="shared" si="69"/>
        <v>0.45703125</v>
      </c>
      <c r="Q288" s="63">
        <v>54.296875</v>
      </c>
      <c r="R288" s="25">
        <v>0.54296875</v>
      </c>
      <c r="S288" s="24">
        <v>30.343315578125001</v>
      </c>
      <c r="T288" s="25">
        <v>10.114438526041667</v>
      </c>
      <c r="U288" s="25">
        <v>13.533118747843751</v>
      </c>
      <c r="V288" s="25">
        <v>4.5110395826145835</v>
      </c>
      <c r="W288" s="26" t="s">
        <v>45</v>
      </c>
      <c r="X288" s="26" t="s">
        <v>45</v>
      </c>
      <c r="Y288" s="26" t="s">
        <v>45</v>
      </c>
      <c r="Z288" s="26" t="s">
        <v>45</v>
      </c>
      <c r="AA288" s="26" t="s">
        <v>45</v>
      </c>
      <c r="AB288" s="26" t="s">
        <v>45</v>
      </c>
      <c r="AC288" s="26" t="s">
        <v>45</v>
      </c>
      <c r="AD288" s="26" t="s">
        <v>45</v>
      </c>
      <c r="AE288" s="26" t="s">
        <v>45</v>
      </c>
      <c r="AF288" s="56">
        <v>5.67</v>
      </c>
      <c r="AG288" s="17">
        <v>5.4</v>
      </c>
      <c r="AH288" s="17">
        <f t="shared" si="71"/>
        <v>3.9810717055349657E-6</v>
      </c>
      <c r="AI288" s="49">
        <v>42.9</v>
      </c>
      <c r="AJ288" s="49">
        <v>216.9</v>
      </c>
      <c r="AK288" s="26" t="s">
        <v>45</v>
      </c>
      <c r="AL288" s="26" t="s">
        <v>45</v>
      </c>
      <c r="AM288" s="26" t="s">
        <v>45</v>
      </c>
      <c r="AN288" s="26" t="s">
        <v>45</v>
      </c>
      <c r="AO288" s="26" t="s">
        <v>45</v>
      </c>
      <c r="AP288" s="26" t="s">
        <v>45</v>
      </c>
      <c r="AQ288" s="17">
        <v>843.06249999999977</v>
      </c>
      <c r="AR288" s="17">
        <v>1458.9569444444446</v>
      </c>
      <c r="AS288" s="26">
        <v>652.87499999999977</v>
      </c>
      <c r="AT288" s="26">
        <v>21.635280373831776</v>
      </c>
      <c r="AU288" s="26">
        <v>1.6686251465928095</v>
      </c>
      <c r="AV288" s="17">
        <v>30</v>
      </c>
      <c r="AW288" s="17">
        <v>60</v>
      </c>
      <c r="AX288" s="17">
        <v>0.18</v>
      </c>
      <c r="AY288" s="17">
        <v>1</v>
      </c>
      <c r="AZ288" s="17" t="s">
        <v>150</v>
      </c>
      <c r="BA288" s="28"/>
      <c r="BB288" s="26"/>
      <c r="BC288" s="31"/>
      <c r="BD288" s="29"/>
      <c r="BI288" s="51"/>
    </row>
    <row r="289" spans="1:61" x14ac:dyDescent="0.25">
      <c r="A289" s="14">
        <v>2006</v>
      </c>
      <c r="B289" s="15">
        <v>2009</v>
      </c>
      <c r="C289" s="20" t="s">
        <v>161</v>
      </c>
      <c r="D289" s="52" t="s">
        <v>162</v>
      </c>
      <c r="E289" s="57">
        <v>4</v>
      </c>
      <c r="F289" s="64" t="s">
        <v>98</v>
      </c>
      <c r="G289" s="65" t="s">
        <v>99</v>
      </c>
      <c r="H289" s="20" t="s">
        <v>157</v>
      </c>
      <c r="I289" s="21">
        <v>5</v>
      </c>
      <c r="J289" s="64">
        <v>987023</v>
      </c>
      <c r="K289" s="17" t="str">
        <f t="shared" si="73"/>
        <v>Tetraploid</v>
      </c>
      <c r="L289" s="23">
        <v>100</v>
      </c>
      <c r="M289" s="24">
        <v>1</v>
      </c>
      <c r="N289" s="25">
        <v>54.800956937799043</v>
      </c>
      <c r="O289" s="26">
        <v>46.188340807174889</v>
      </c>
      <c r="P289" s="26">
        <f t="shared" si="69"/>
        <v>0.46188340807174888</v>
      </c>
      <c r="Q289" s="63">
        <v>53.811659192825111</v>
      </c>
      <c r="R289" s="25">
        <v>0.53811659192825112</v>
      </c>
      <c r="S289" s="24">
        <v>29.488231748878924</v>
      </c>
      <c r="T289" s="25">
        <v>9.8294105829596408</v>
      </c>
      <c r="U289" s="25">
        <v>13.15175136</v>
      </c>
      <c r="V289" s="25">
        <v>4.3839171199999996</v>
      </c>
      <c r="W289" s="26" t="s">
        <v>45</v>
      </c>
      <c r="X289" s="26" t="s">
        <v>45</v>
      </c>
      <c r="Y289" s="26" t="s">
        <v>45</v>
      </c>
      <c r="Z289" s="26" t="s">
        <v>45</v>
      </c>
      <c r="AA289" s="26" t="s">
        <v>45</v>
      </c>
      <c r="AB289" s="26" t="s">
        <v>45</v>
      </c>
      <c r="AC289" s="26" t="s">
        <v>45</v>
      </c>
      <c r="AD289" s="26" t="s">
        <v>45</v>
      </c>
      <c r="AE289" s="26" t="s">
        <v>45</v>
      </c>
      <c r="AF289" s="56">
        <v>5.67</v>
      </c>
      <c r="AG289" s="17">
        <v>5.4</v>
      </c>
      <c r="AH289" s="17">
        <f t="shared" si="71"/>
        <v>3.9810717055349657E-6</v>
      </c>
      <c r="AI289" s="49">
        <v>42.9</v>
      </c>
      <c r="AJ289" s="49">
        <v>216.9</v>
      </c>
      <c r="AK289" s="26" t="s">
        <v>45</v>
      </c>
      <c r="AL289" s="26" t="s">
        <v>45</v>
      </c>
      <c r="AM289" s="26" t="s">
        <v>45</v>
      </c>
      <c r="AN289" s="26" t="s">
        <v>45</v>
      </c>
      <c r="AO289" s="26" t="s">
        <v>45</v>
      </c>
      <c r="AP289" s="26" t="s">
        <v>45</v>
      </c>
      <c r="AQ289" s="17">
        <v>843.06249999999977</v>
      </c>
      <c r="AR289" s="17">
        <v>1458.9569444444446</v>
      </c>
      <c r="AS289" s="26">
        <v>652.87499999999977</v>
      </c>
      <c r="AT289" s="26">
        <v>21.635280373831776</v>
      </c>
      <c r="AU289" s="26">
        <v>1.6686251465928095</v>
      </c>
      <c r="AV289" s="17">
        <v>30</v>
      </c>
      <c r="AW289" s="17">
        <v>60</v>
      </c>
      <c r="AX289" s="17">
        <v>0.18</v>
      </c>
      <c r="AY289" s="17">
        <v>1</v>
      </c>
      <c r="AZ289" s="17" t="s">
        <v>150</v>
      </c>
      <c r="BA289" s="28"/>
      <c r="BB289" s="26"/>
      <c r="BC289" s="31"/>
      <c r="BD289" s="29"/>
      <c r="BI289" s="51"/>
    </row>
    <row r="290" spans="1:61" x14ac:dyDescent="0.25">
      <c r="A290" s="14">
        <v>2006</v>
      </c>
      <c r="B290" s="15">
        <v>2009</v>
      </c>
      <c r="C290" s="20" t="s">
        <v>161</v>
      </c>
      <c r="D290" s="52" t="s">
        <v>162</v>
      </c>
      <c r="E290" s="32">
        <v>1</v>
      </c>
      <c r="F290" s="44" t="s">
        <v>81</v>
      </c>
      <c r="G290" s="20" t="s">
        <v>82</v>
      </c>
      <c r="H290" s="20" t="s">
        <v>83</v>
      </c>
      <c r="I290" s="21">
        <v>5</v>
      </c>
      <c r="J290" s="44">
        <v>987131</v>
      </c>
      <c r="K290" s="17" t="str">
        <f t="shared" si="73"/>
        <v>Tetraploid</v>
      </c>
      <c r="L290" s="23">
        <v>100</v>
      </c>
      <c r="M290" s="24">
        <v>1</v>
      </c>
      <c r="N290" s="25">
        <v>52.630622009569379</v>
      </c>
      <c r="O290" s="26">
        <v>45.851528384279469</v>
      </c>
      <c r="P290" s="26">
        <f t="shared" si="69"/>
        <v>0.45851528384279466</v>
      </c>
      <c r="Q290" s="63">
        <v>54.148471615720531</v>
      </c>
      <c r="R290" s="25">
        <v>0.54148471615720528</v>
      </c>
      <c r="S290" s="24">
        <v>28.497641013100441</v>
      </c>
      <c r="T290" s="25">
        <v>9.4992136710334805</v>
      </c>
      <c r="U290" s="25">
        <v>12.709947891842797</v>
      </c>
      <c r="V290" s="25">
        <v>4.2366492972809322</v>
      </c>
      <c r="W290" s="26" t="s">
        <v>45</v>
      </c>
      <c r="X290" s="26" t="s">
        <v>45</v>
      </c>
      <c r="Y290" s="26" t="s">
        <v>45</v>
      </c>
      <c r="Z290" s="26" t="s">
        <v>45</v>
      </c>
      <c r="AA290" s="26" t="s">
        <v>45</v>
      </c>
      <c r="AB290" s="26" t="s">
        <v>45</v>
      </c>
      <c r="AC290" s="26" t="s">
        <v>45</v>
      </c>
      <c r="AD290" s="26" t="s">
        <v>45</v>
      </c>
      <c r="AE290" s="26" t="s">
        <v>45</v>
      </c>
      <c r="AF290" s="56">
        <v>5.67</v>
      </c>
      <c r="AG290" s="17">
        <v>5.4</v>
      </c>
      <c r="AH290" s="17">
        <f t="shared" si="71"/>
        <v>3.9810717055349657E-6</v>
      </c>
      <c r="AI290" s="49">
        <v>42.9</v>
      </c>
      <c r="AJ290" s="49">
        <v>216.9</v>
      </c>
      <c r="AK290" s="26" t="s">
        <v>45</v>
      </c>
      <c r="AL290" s="26" t="s">
        <v>45</v>
      </c>
      <c r="AM290" s="26" t="s">
        <v>45</v>
      </c>
      <c r="AN290" s="26" t="s">
        <v>45</v>
      </c>
      <c r="AO290" s="26" t="s">
        <v>45</v>
      </c>
      <c r="AP290" s="26" t="s">
        <v>45</v>
      </c>
      <c r="AQ290" s="17">
        <v>843.06249999999977</v>
      </c>
      <c r="AR290" s="17">
        <v>1458.9569444444446</v>
      </c>
      <c r="AS290" s="26">
        <v>652.87499999999977</v>
      </c>
      <c r="AT290" s="26">
        <v>21.635280373831776</v>
      </c>
      <c r="AU290" s="26">
        <v>1.6686251465928095</v>
      </c>
      <c r="AV290" s="17">
        <v>30</v>
      </c>
      <c r="AW290" s="17">
        <v>60</v>
      </c>
      <c r="AX290" s="17">
        <v>0.18</v>
      </c>
      <c r="AY290" s="17">
        <v>1</v>
      </c>
      <c r="AZ290" s="17" t="s">
        <v>150</v>
      </c>
      <c r="BA290" s="28"/>
      <c r="BB290" s="26"/>
      <c r="BC290" s="31"/>
      <c r="BD290" s="29"/>
      <c r="BI290" s="51"/>
    </row>
    <row r="291" spans="1:61" x14ac:dyDescent="0.25">
      <c r="A291" s="14">
        <v>2006</v>
      </c>
      <c r="B291" s="15">
        <v>2009</v>
      </c>
      <c r="C291" s="20" t="s">
        <v>161</v>
      </c>
      <c r="D291" s="52" t="s">
        <v>162</v>
      </c>
      <c r="E291" s="32">
        <v>2</v>
      </c>
      <c r="F291" s="44" t="s">
        <v>81</v>
      </c>
      <c r="G291" s="20" t="s">
        <v>82</v>
      </c>
      <c r="H291" s="20" t="s">
        <v>83</v>
      </c>
      <c r="I291" s="21">
        <v>5</v>
      </c>
      <c r="J291" s="44">
        <v>987131</v>
      </c>
      <c r="K291" s="17" t="str">
        <f t="shared" si="73"/>
        <v>Tetraploid</v>
      </c>
      <c r="L291" s="23">
        <v>100</v>
      </c>
      <c r="M291" s="24">
        <v>1</v>
      </c>
      <c r="N291" s="25">
        <v>37.076555023923447</v>
      </c>
      <c r="O291" s="26">
        <v>47.524752475247524</v>
      </c>
      <c r="P291" s="26">
        <f t="shared" si="69"/>
        <v>0.47524752475247523</v>
      </c>
      <c r="Q291" s="63">
        <v>52.475247524752476</v>
      </c>
      <c r="R291" s="25">
        <v>0.52475247524752477</v>
      </c>
      <c r="S291" s="24">
        <v>19.455306468646871</v>
      </c>
      <c r="T291" s="25">
        <v>6.4851021562156239</v>
      </c>
      <c r="U291" s="25">
        <v>8.6770666850165039</v>
      </c>
      <c r="V291" s="25">
        <v>2.8923555616721681</v>
      </c>
      <c r="W291" s="26" t="s">
        <v>45</v>
      </c>
      <c r="X291" s="26" t="s">
        <v>45</v>
      </c>
      <c r="Y291" s="26" t="s">
        <v>45</v>
      </c>
      <c r="Z291" s="26" t="s">
        <v>45</v>
      </c>
      <c r="AA291" s="26" t="s">
        <v>45</v>
      </c>
      <c r="AB291" s="26" t="s">
        <v>45</v>
      </c>
      <c r="AC291" s="26" t="s">
        <v>45</v>
      </c>
      <c r="AD291" s="26" t="s">
        <v>45</v>
      </c>
      <c r="AE291" s="26" t="s">
        <v>45</v>
      </c>
      <c r="AF291" s="56">
        <v>5.67</v>
      </c>
      <c r="AG291" s="17">
        <v>5.4</v>
      </c>
      <c r="AH291" s="17">
        <f t="shared" si="71"/>
        <v>3.9810717055349657E-6</v>
      </c>
      <c r="AI291" s="49">
        <v>42.9</v>
      </c>
      <c r="AJ291" s="49">
        <v>216.9</v>
      </c>
      <c r="AK291" s="26" t="s">
        <v>45</v>
      </c>
      <c r="AL291" s="26" t="s">
        <v>45</v>
      </c>
      <c r="AM291" s="26" t="s">
        <v>45</v>
      </c>
      <c r="AN291" s="26" t="s">
        <v>45</v>
      </c>
      <c r="AO291" s="26" t="s">
        <v>45</v>
      </c>
      <c r="AP291" s="26" t="s">
        <v>45</v>
      </c>
      <c r="AQ291" s="17">
        <v>843.06249999999977</v>
      </c>
      <c r="AR291" s="17">
        <v>1458.9569444444446</v>
      </c>
      <c r="AS291" s="26">
        <v>652.87499999999977</v>
      </c>
      <c r="AT291" s="26">
        <v>21.635280373831776</v>
      </c>
      <c r="AU291" s="26">
        <v>1.6686251465928095</v>
      </c>
      <c r="AV291" s="17">
        <v>30</v>
      </c>
      <c r="AW291" s="17">
        <v>60</v>
      </c>
      <c r="AX291" s="17">
        <v>0.18</v>
      </c>
      <c r="AY291" s="17">
        <v>1</v>
      </c>
      <c r="AZ291" s="17" t="s">
        <v>150</v>
      </c>
      <c r="BA291" s="28"/>
      <c r="BB291" s="26"/>
      <c r="BC291" s="31"/>
      <c r="BD291" s="29"/>
      <c r="BI291" s="51"/>
    </row>
    <row r="292" spans="1:61" x14ac:dyDescent="0.25">
      <c r="A292" s="14">
        <v>2006</v>
      </c>
      <c r="B292" s="15">
        <v>2009</v>
      </c>
      <c r="C292" s="20" t="s">
        <v>161</v>
      </c>
      <c r="D292" s="52" t="s">
        <v>162</v>
      </c>
      <c r="E292" s="32">
        <v>3</v>
      </c>
      <c r="F292" s="44" t="s">
        <v>81</v>
      </c>
      <c r="G292" s="20" t="s">
        <v>82</v>
      </c>
      <c r="H292" s="20" t="s">
        <v>83</v>
      </c>
      <c r="I292" s="21">
        <v>5</v>
      </c>
      <c r="J292" s="44">
        <v>987131</v>
      </c>
      <c r="K292" s="17" t="str">
        <f t="shared" si="73"/>
        <v>Tetraploid</v>
      </c>
      <c r="L292" s="23">
        <v>94.444444444444443</v>
      </c>
      <c r="M292" s="24">
        <v>0.94444444444444442</v>
      </c>
      <c r="N292" s="25">
        <v>47.747368421052634</v>
      </c>
      <c r="O292" s="26">
        <v>46.496815286624205</v>
      </c>
      <c r="P292" s="26">
        <f t="shared" si="69"/>
        <v>0.46496815286624205</v>
      </c>
      <c r="Q292" s="63">
        <v>53.503184713375795</v>
      </c>
      <c r="R292" s="25">
        <v>0.53503184713375795</v>
      </c>
      <c r="S292" s="24">
        <v>25.54543368152866</v>
      </c>
      <c r="T292" s="25">
        <v>8.5151445605095528</v>
      </c>
      <c r="U292" s="25">
        <v>11.393263421961782</v>
      </c>
      <c r="V292" s="25">
        <v>3.7977544739872604</v>
      </c>
      <c r="W292" s="26" t="s">
        <v>45</v>
      </c>
      <c r="X292" s="26" t="s">
        <v>45</v>
      </c>
      <c r="Y292" s="26" t="s">
        <v>45</v>
      </c>
      <c r="Z292" s="26" t="s">
        <v>45</v>
      </c>
      <c r="AA292" s="26" t="s">
        <v>45</v>
      </c>
      <c r="AB292" s="26" t="s">
        <v>45</v>
      </c>
      <c r="AC292" s="26" t="s">
        <v>45</v>
      </c>
      <c r="AD292" s="26" t="s">
        <v>45</v>
      </c>
      <c r="AE292" s="26" t="s">
        <v>45</v>
      </c>
      <c r="AF292" s="56">
        <v>5.67</v>
      </c>
      <c r="AG292" s="17">
        <v>5.4</v>
      </c>
      <c r="AH292" s="17">
        <f t="shared" si="71"/>
        <v>3.9810717055349657E-6</v>
      </c>
      <c r="AI292" s="49">
        <v>42.9</v>
      </c>
      <c r="AJ292" s="49">
        <v>216.9</v>
      </c>
      <c r="AK292" s="26" t="s">
        <v>45</v>
      </c>
      <c r="AL292" s="26" t="s">
        <v>45</v>
      </c>
      <c r="AM292" s="26" t="s">
        <v>45</v>
      </c>
      <c r="AN292" s="26" t="s">
        <v>45</v>
      </c>
      <c r="AO292" s="26" t="s">
        <v>45</v>
      </c>
      <c r="AP292" s="26" t="s">
        <v>45</v>
      </c>
      <c r="AQ292" s="17">
        <v>843.06249999999977</v>
      </c>
      <c r="AR292" s="17">
        <v>1458.9569444444446</v>
      </c>
      <c r="AS292" s="26">
        <v>652.87499999999977</v>
      </c>
      <c r="AT292" s="26">
        <v>21.635280373831776</v>
      </c>
      <c r="AU292" s="26">
        <v>1.6686251465928095</v>
      </c>
      <c r="AV292" s="17">
        <v>30</v>
      </c>
      <c r="AW292" s="17">
        <v>60</v>
      </c>
      <c r="AX292" s="17">
        <v>0.18</v>
      </c>
      <c r="AY292" s="17">
        <v>1</v>
      </c>
      <c r="AZ292" s="17" t="s">
        <v>150</v>
      </c>
      <c r="BA292" s="28"/>
      <c r="BB292" s="26"/>
      <c r="BC292" s="31"/>
      <c r="BD292" s="29"/>
      <c r="BI292" s="51"/>
    </row>
    <row r="293" spans="1:61" x14ac:dyDescent="0.25">
      <c r="A293" s="14">
        <v>2006</v>
      </c>
      <c r="B293" s="15">
        <v>2009</v>
      </c>
      <c r="C293" s="20" t="s">
        <v>161</v>
      </c>
      <c r="D293" s="52" t="s">
        <v>162</v>
      </c>
      <c r="E293" s="32">
        <v>4</v>
      </c>
      <c r="F293" s="44" t="s">
        <v>81</v>
      </c>
      <c r="G293" s="20" t="s">
        <v>82</v>
      </c>
      <c r="H293" s="20" t="s">
        <v>83</v>
      </c>
      <c r="I293" s="21">
        <v>5</v>
      </c>
      <c r="J293" s="44">
        <v>987131</v>
      </c>
      <c r="K293" s="17" t="str">
        <f t="shared" si="73"/>
        <v>Tetraploid</v>
      </c>
      <c r="L293" s="23">
        <v>100</v>
      </c>
      <c r="M293" s="24">
        <v>1</v>
      </c>
      <c r="N293" s="25">
        <v>53.715789473684211</v>
      </c>
      <c r="O293" s="26">
        <v>44.556451612903224</v>
      </c>
      <c r="P293" s="26">
        <f t="shared" si="69"/>
        <v>0.44556451612903225</v>
      </c>
      <c r="Q293" s="63">
        <v>55.443548387096776</v>
      </c>
      <c r="R293" s="25">
        <v>0.55443548387096775</v>
      </c>
      <c r="S293" s="24">
        <v>29.780856653225808</v>
      </c>
      <c r="T293" s="25">
        <v>9.9269522177419365</v>
      </c>
      <c r="U293" s="25">
        <v>13.28226206733871</v>
      </c>
      <c r="V293" s="25">
        <v>4.4274206891129033</v>
      </c>
      <c r="W293" s="26" t="s">
        <v>45</v>
      </c>
      <c r="X293" s="26" t="s">
        <v>45</v>
      </c>
      <c r="Y293" s="26" t="s">
        <v>45</v>
      </c>
      <c r="Z293" s="26" t="s">
        <v>45</v>
      </c>
      <c r="AA293" s="26" t="s">
        <v>45</v>
      </c>
      <c r="AB293" s="26" t="s">
        <v>45</v>
      </c>
      <c r="AC293" s="26" t="s">
        <v>45</v>
      </c>
      <c r="AD293" s="26" t="s">
        <v>45</v>
      </c>
      <c r="AE293" s="26" t="s">
        <v>45</v>
      </c>
      <c r="AF293" s="56">
        <v>5.67</v>
      </c>
      <c r="AG293" s="17">
        <v>5.4</v>
      </c>
      <c r="AH293" s="17">
        <f t="shared" si="71"/>
        <v>3.9810717055349657E-6</v>
      </c>
      <c r="AI293" s="49">
        <v>42.9</v>
      </c>
      <c r="AJ293" s="49">
        <v>216.9</v>
      </c>
      <c r="AK293" s="26" t="s">
        <v>45</v>
      </c>
      <c r="AL293" s="26" t="s">
        <v>45</v>
      </c>
      <c r="AM293" s="26" t="s">
        <v>45</v>
      </c>
      <c r="AN293" s="26" t="s">
        <v>45</v>
      </c>
      <c r="AO293" s="26" t="s">
        <v>45</v>
      </c>
      <c r="AP293" s="26" t="s">
        <v>45</v>
      </c>
      <c r="AQ293" s="17">
        <v>843.06249999999977</v>
      </c>
      <c r="AR293" s="17">
        <v>1458.9569444444446</v>
      </c>
      <c r="AS293" s="26">
        <v>652.87499999999977</v>
      </c>
      <c r="AT293" s="26">
        <v>21.635280373831776</v>
      </c>
      <c r="AU293" s="26">
        <v>1.6686251465928095</v>
      </c>
      <c r="AV293" s="17">
        <v>30</v>
      </c>
      <c r="AW293" s="17">
        <v>60</v>
      </c>
      <c r="AX293" s="17">
        <v>0.18</v>
      </c>
      <c r="AY293" s="17">
        <v>1</v>
      </c>
      <c r="AZ293" s="17" t="s">
        <v>150</v>
      </c>
      <c r="BA293" s="28"/>
      <c r="BB293" s="26"/>
      <c r="BC293" s="31"/>
      <c r="BD293" s="29"/>
      <c r="BI293" s="51"/>
    </row>
    <row r="294" spans="1:61" x14ac:dyDescent="0.25">
      <c r="A294" s="14">
        <v>2006</v>
      </c>
      <c r="B294" s="15">
        <v>2009</v>
      </c>
      <c r="C294" s="20" t="s">
        <v>161</v>
      </c>
      <c r="D294" s="52" t="s">
        <v>162</v>
      </c>
      <c r="E294" s="32">
        <v>1</v>
      </c>
      <c r="F294" s="44" t="s">
        <v>93</v>
      </c>
      <c r="G294" s="20" t="s">
        <v>94</v>
      </c>
      <c r="H294" s="20" t="s">
        <v>95</v>
      </c>
      <c r="I294" s="21" t="s">
        <v>43</v>
      </c>
      <c r="J294" s="44">
        <v>988234</v>
      </c>
      <c r="K294" s="17" t="str">
        <f t="shared" si="73"/>
        <v>Diploid</v>
      </c>
      <c r="L294" s="23">
        <v>100</v>
      </c>
      <c r="M294" s="24">
        <v>1</v>
      </c>
      <c r="N294" s="25">
        <v>48.832535885167459</v>
      </c>
      <c r="O294" s="26">
        <v>44.399185336048888</v>
      </c>
      <c r="P294" s="26">
        <f t="shared" si="69"/>
        <v>0.44399185336048885</v>
      </c>
      <c r="Q294" s="63">
        <v>55.600814663951112</v>
      </c>
      <c r="R294" s="25">
        <v>0.55600814663951115</v>
      </c>
      <c r="S294" s="24">
        <v>27.150300366598778</v>
      </c>
      <c r="T294" s="25">
        <v>9.0501001221995931</v>
      </c>
      <c r="U294" s="25">
        <v>12.109033963503055</v>
      </c>
      <c r="V294" s="25">
        <v>4.0363446545010184</v>
      </c>
      <c r="W294" s="26" t="s">
        <v>45</v>
      </c>
      <c r="X294" s="26" t="s">
        <v>45</v>
      </c>
      <c r="Y294" s="26" t="s">
        <v>45</v>
      </c>
      <c r="Z294" s="26" t="s">
        <v>45</v>
      </c>
      <c r="AA294" s="26" t="s">
        <v>45</v>
      </c>
      <c r="AB294" s="26" t="s">
        <v>45</v>
      </c>
      <c r="AC294" s="26" t="s">
        <v>45</v>
      </c>
      <c r="AD294" s="26" t="s">
        <v>45</v>
      </c>
      <c r="AE294" s="26" t="s">
        <v>45</v>
      </c>
      <c r="AF294" s="56">
        <v>5.67</v>
      </c>
      <c r="AG294" s="17">
        <v>5.4</v>
      </c>
      <c r="AH294" s="17">
        <f t="shared" si="71"/>
        <v>3.9810717055349657E-6</v>
      </c>
      <c r="AI294" s="49">
        <v>42.9</v>
      </c>
      <c r="AJ294" s="49">
        <v>216.9</v>
      </c>
      <c r="AK294" s="26" t="s">
        <v>45</v>
      </c>
      <c r="AL294" s="26" t="s">
        <v>45</v>
      </c>
      <c r="AM294" s="26" t="s">
        <v>45</v>
      </c>
      <c r="AN294" s="26" t="s">
        <v>45</v>
      </c>
      <c r="AO294" s="26" t="s">
        <v>45</v>
      </c>
      <c r="AP294" s="26" t="s">
        <v>45</v>
      </c>
      <c r="AQ294" s="17">
        <v>843.06249999999977</v>
      </c>
      <c r="AR294" s="17">
        <v>1458.9569444444446</v>
      </c>
      <c r="AS294" s="26">
        <v>652.87499999999977</v>
      </c>
      <c r="AT294" s="26">
        <v>21.635280373831776</v>
      </c>
      <c r="AU294" s="26">
        <v>1.6686251465928095</v>
      </c>
      <c r="AV294" s="17">
        <v>30</v>
      </c>
      <c r="AW294" s="17">
        <v>60</v>
      </c>
      <c r="AX294" s="17">
        <v>0.18</v>
      </c>
      <c r="AY294" s="17">
        <v>1</v>
      </c>
      <c r="AZ294" s="17" t="s">
        <v>150</v>
      </c>
      <c r="BA294" s="28"/>
      <c r="BB294" s="26"/>
      <c r="BC294" s="31"/>
      <c r="BD294" s="29"/>
      <c r="BI294" s="51"/>
    </row>
    <row r="295" spans="1:61" x14ac:dyDescent="0.25">
      <c r="A295" s="14">
        <v>2006</v>
      </c>
      <c r="B295" s="15">
        <v>2009</v>
      </c>
      <c r="C295" s="20" t="s">
        <v>161</v>
      </c>
      <c r="D295" s="52" t="s">
        <v>162</v>
      </c>
      <c r="E295" s="32">
        <v>2</v>
      </c>
      <c r="F295" s="44" t="s">
        <v>93</v>
      </c>
      <c r="G295" s="20" t="s">
        <v>94</v>
      </c>
      <c r="H295" s="20" t="s">
        <v>95</v>
      </c>
      <c r="I295" s="21" t="s">
        <v>43</v>
      </c>
      <c r="J295" s="44">
        <v>988234</v>
      </c>
      <c r="K295" s="17" t="str">
        <f t="shared" si="73"/>
        <v>Diploid</v>
      </c>
      <c r="L295" s="23">
        <v>100</v>
      </c>
      <c r="M295" s="24">
        <v>1</v>
      </c>
      <c r="N295" s="25">
        <v>46.30047846889952</v>
      </c>
      <c r="O295" s="26">
        <v>48.192771084337352</v>
      </c>
      <c r="P295" s="26">
        <f t="shared" si="69"/>
        <v>0.48192771084337349</v>
      </c>
      <c r="Q295" s="63">
        <v>51.807228915662648</v>
      </c>
      <c r="R295" s="25">
        <v>0.51807228915662651</v>
      </c>
      <c r="S295" s="24">
        <v>23.986122538152614</v>
      </c>
      <c r="T295" s="25">
        <v>7.9953741793842044</v>
      </c>
      <c r="U295" s="25">
        <v>10.697810652016067</v>
      </c>
      <c r="V295" s="25">
        <v>3.5659368840053554</v>
      </c>
      <c r="W295" s="26" t="s">
        <v>45</v>
      </c>
      <c r="X295" s="26" t="s">
        <v>45</v>
      </c>
      <c r="Y295" s="26" t="s">
        <v>45</v>
      </c>
      <c r="Z295" s="26" t="s">
        <v>45</v>
      </c>
      <c r="AA295" s="26" t="s">
        <v>45</v>
      </c>
      <c r="AB295" s="26" t="s">
        <v>45</v>
      </c>
      <c r="AC295" s="26" t="s">
        <v>45</v>
      </c>
      <c r="AD295" s="26" t="s">
        <v>45</v>
      </c>
      <c r="AE295" s="26" t="s">
        <v>45</v>
      </c>
      <c r="AF295" s="56">
        <v>5.67</v>
      </c>
      <c r="AG295" s="17">
        <v>5.4</v>
      </c>
      <c r="AH295" s="17">
        <f t="shared" si="71"/>
        <v>3.9810717055349657E-6</v>
      </c>
      <c r="AI295" s="49">
        <v>42.9</v>
      </c>
      <c r="AJ295" s="49">
        <v>216.9</v>
      </c>
      <c r="AK295" s="26" t="s">
        <v>45</v>
      </c>
      <c r="AL295" s="26" t="s">
        <v>45</v>
      </c>
      <c r="AM295" s="26" t="s">
        <v>45</v>
      </c>
      <c r="AN295" s="26" t="s">
        <v>45</v>
      </c>
      <c r="AO295" s="26" t="s">
        <v>45</v>
      </c>
      <c r="AP295" s="26" t="s">
        <v>45</v>
      </c>
      <c r="AQ295" s="17">
        <v>843.06249999999977</v>
      </c>
      <c r="AR295" s="17">
        <v>1458.9569444444446</v>
      </c>
      <c r="AS295" s="26">
        <v>652.87499999999977</v>
      </c>
      <c r="AT295" s="26">
        <v>21.635280373831776</v>
      </c>
      <c r="AU295" s="26">
        <v>1.6686251465928095</v>
      </c>
      <c r="AV295" s="17">
        <v>30</v>
      </c>
      <c r="AW295" s="17">
        <v>60</v>
      </c>
      <c r="AX295" s="17">
        <v>0.18</v>
      </c>
      <c r="AY295" s="17">
        <v>1</v>
      </c>
      <c r="AZ295" s="17" t="s">
        <v>150</v>
      </c>
      <c r="BA295" s="28"/>
      <c r="BB295" s="26"/>
      <c r="BC295" s="31"/>
      <c r="BD295" s="29"/>
      <c r="BI295" s="51"/>
    </row>
    <row r="296" spans="1:61" x14ac:dyDescent="0.25">
      <c r="A296" s="14">
        <v>2006</v>
      </c>
      <c r="B296" s="15">
        <v>2009</v>
      </c>
      <c r="C296" s="20" t="s">
        <v>161</v>
      </c>
      <c r="D296" s="52" t="s">
        <v>162</v>
      </c>
      <c r="E296" s="32">
        <v>3</v>
      </c>
      <c r="F296" s="44" t="s">
        <v>93</v>
      </c>
      <c r="G296" s="20" t="s">
        <v>94</v>
      </c>
      <c r="H296" s="20" t="s">
        <v>95</v>
      </c>
      <c r="I296" s="21" t="s">
        <v>43</v>
      </c>
      <c r="J296" s="44">
        <v>988234</v>
      </c>
      <c r="K296" s="17" t="str">
        <f t="shared" si="73"/>
        <v>Diploid</v>
      </c>
      <c r="L296" s="23">
        <v>100</v>
      </c>
      <c r="M296" s="24">
        <v>1</v>
      </c>
      <c r="N296" s="25">
        <v>48.832535885167459</v>
      </c>
      <c r="O296" s="26">
        <v>43.505154639175259</v>
      </c>
      <c r="P296" s="26">
        <f t="shared" si="69"/>
        <v>0.43505154639175259</v>
      </c>
      <c r="Q296" s="63">
        <v>56.494845360824741</v>
      </c>
      <c r="R296" s="25">
        <v>0.56494845360824741</v>
      </c>
      <c r="S296" s="24">
        <v>27.586862350515464</v>
      </c>
      <c r="T296" s="25">
        <v>9.195620783505154</v>
      </c>
      <c r="U296" s="25">
        <v>12.303740608329898</v>
      </c>
      <c r="V296" s="25">
        <v>4.1012468694432984</v>
      </c>
      <c r="W296" s="26" t="s">
        <v>45</v>
      </c>
      <c r="X296" s="26" t="s">
        <v>45</v>
      </c>
      <c r="Y296" s="26" t="s">
        <v>45</v>
      </c>
      <c r="Z296" s="26" t="s">
        <v>45</v>
      </c>
      <c r="AA296" s="26" t="s">
        <v>45</v>
      </c>
      <c r="AB296" s="26" t="s">
        <v>45</v>
      </c>
      <c r="AC296" s="26" t="s">
        <v>45</v>
      </c>
      <c r="AD296" s="26" t="s">
        <v>45</v>
      </c>
      <c r="AE296" s="26" t="s">
        <v>45</v>
      </c>
      <c r="AF296" s="56">
        <v>5.67</v>
      </c>
      <c r="AG296" s="17">
        <v>5.4</v>
      </c>
      <c r="AH296" s="17">
        <f t="shared" si="71"/>
        <v>3.9810717055349657E-6</v>
      </c>
      <c r="AI296" s="49">
        <v>42.9</v>
      </c>
      <c r="AJ296" s="49">
        <v>216.9</v>
      </c>
      <c r="AK296" s="26" t="s">
        <v>45</v>
      </c>
      <c r="AL296" s="26" t="s">
        <v>45</v>
      </c>
      <c r="AM296" s="26" t="s">
        <v>45</v>
      </c>
      <c r="AN296" s="26" t="s">
        <v>45</v>
      </c>
      <c r="AO296" s="26" t="s">
        <v>45</v>
      </c>
      <c r="AP296" s="26" t="s">
        <v>45</v>
      </c>
      <c r="AQ296" s="17">
        <v>843.06249999999977</v>
      </c>
      <c r="AR296" s="17">
        <v>1458.9569444444446</v>
      </c>
      <c r="AS296" s="26">
        <v>652.87499999999977</v>
      </c>
      <c r="AT296" s="26">
        <v>21.635280373831776</v>
      </c>
      <c r="AU296" s="26">
        <v>1.6686251465928095</v>
      </c>
      <c r="AV296" s="17">
        <v>30</v>
      </c>
      <c r="AW296" s="17">
        <v>60</v>
      </c>
      <c r="AX296" s="17">
        <v>0.18</v>
      </c>
      <c r="AY296" s="17">
        <v>1</v>
      </c>
      <c r="AZ296" s="17" t="s">
        <v>150</v>
      </c>
      <c r="BA296" s="28"/>
      <c r="BB296" s="26"/>
      <c r="BC296" s="31"/>
      <c r="BD296" s="29"/>
      <c r="BI296" s="51"/>
    </row>
    <row r="297" spans="1:61" x14ac:dyDescent="0.25">
      <c r="A297" s="14">
        <v>2006</v>
      </c>
      <c r="B297" s="15">
        <v>2009</v>
      </c>
      <c r="C297" s="20" t="s">
        <v>161</v>
      </c>
      <c r="D297" s="52" t="s">
        <v>162</v>
      </c>
      <c r="E297" s="32">
        <v>4</v>
      </c>
      <c r="F297" s="44" t="s">
        <v>93</v>
      </c>
      <c r="G297" s="20" t="s">
        <v>94</v>
      </c>
      <c r="H297" s="20" t="s">
        <v>95</v>
      </c>
      <c r="I297" s="21" t="s">
        <v>43</v>
      </c>
      <c r="J297" s="44">
        <v>988234</v>
      </c>
      <c r="K297" s="17" t="str">
        <f t="shared" si="73"/>
        <v>Diploid</v>
      </c>
      <c r="L297" s="23">
        <v>100</v>
      </c>
      <c r="M297" s="24">
        <v>1</v>
      </c>
      <c r="N297" s="25">
        <v>53.715789473684211</v>
      </c>
      <c r="O297" s="26">
        <v>43.90243902439024</v>
      </c>
      <c r="P297" s="26">
        <f t="shared" si="69"/>
        <v>0.43902439024390238</v>
      </c>
      <c r="Q297" s="63">
        <v>56.09756097560976</v>
      </c>
      <c r="R297" s="25">
        <v>0.56097560975609762</v>
      </c>
      <c r="S297" s="24">
        <v>30.132151902439027</v>
      </c>
      <c r="T297" s="25">
        <v>10.044050634146343</v>
      </c>
      <c r="U297" s="25">
        <v>13.438939748487806</v>
      </c>
      <c r="V297" s="25">
        <v>4.4796465828292691</v>
      </c>
      <c r="W297" s="26" t="s">
        <v>45</v>
      </c>
      <c r="X297" s="26" t="s">
        <v>45</v>
      </c>
      <c r="Y297" s="26" t="s">
        <v>45</v>
      </c>
      <c r="Z297" s="26" t="s">
        <v>45</v>
      </c>
      <c r="AA297" s="26" t="s">
        <v>45</v>
      </c>
      <c r="AB297" s="26" t="s">
        <v>45</v>
      </c>
      <c r="AC297" s="26" t="s">
        <v>45</v>
      </c>
      <c r="AD297" s="26" t="s">
        <v>45</v>
      </c>
      <c r="AE297" s="26" t="s">
        <v>45</v>
      </c>
      <c r="AF297" s="56">
        <v>5.67</v>
      </c>
      <c r="AG297" s="17">
        <v>5.4</v>
      </c>
      <c r="AH297" s="17">
        <f t="shared" si="71"/>
        <v>3.9810717055349657E-6</v>
      </c>
      <c r="AI297" s="49">
        <v>42.9</v>
      </c>
      <c r="AJ297" s="49">
        <v>216.9</v>
      </c>
      <c r="AK297" s="26" t="s">
        <v>45</v>
      </c>
      <c r="AL297" s="26" t="s">
        <v>45</v>
      </c>
      <c r="AM297" s="26" t="s">
        <v>45</v>
      </c>
      <c r="AN297" s="26" t="s">
        <v>45</v>
      </c>
      <c r="AO297" s="26" t="s">
        <v>45</v>
      </c>
      <c r="AP297" s="26" t="s">
        <v>45</v>
      </c>
      <c r="AQ297" s="17">
        <v>843.06249999999977</v>
      </c>
      <c r="AR297" s="17">
        <v>1458.9569444444446</v>
      </c>
      <c r="AS297" s="26">
        <v>652.87499999999977</v>
      </c>
      <c r="AT297" s="26">
        <v>21.635280373831776</v>
      </c>
      <c r="AU297" s="26">
        <v>1.6686251465928095</v>
      </c>
      <c r="AV297" s="17">
        <v>30</v>
      </c>
      <c r="AW297" s="17">
        <v>60</v>
      </c>
      <c r="AX297" s="17">
        <v>0.18</v>
      </c>
      <c r="AY297" s="17">
        <v>1</v>
      </c>
      <c r="AZ297" s="17" t="s">
        <v>150</v>
      </c>
      <c r="BA297" s="28"/>
      <c r="BB297" s="26"/>
      <c r="BC297" s="31"/>
      <c r="BD297" s="29"/>
      <c r="BI297" s="51"/>
    </row>
    <row r="298" spans="1:61" x14ac:dyDescent="0.25">
      <c r="A298" s="14">
        <v>2006</v>
      </c>
      <c r="B298" s="15">
        <v>2009</v>
      </c>
      <c r="C298" s="20" t="s">
        <v>161</v>
      </c>
      <c r="D298" s="52" t="s">
        <v>162</v>
      </c>
      <c r="E298" s="32">
        <v>1</v>
      </c>
      <c r="F298" s="44" t="s">
        <v>102</v>
      </c>
      <c r="G298" s="62" t="s">
        <v>103</v>
      </c>
      <c r="H298" s="20" t="s">
        <v>95</v>
      </c>
      <c r="I298" s="21" t="s">
        <v>43</v>
      </c>
      <c r="J298" s="44">
        <v>988241</v>
      </c>
      <c r="K298" s="17" t="str">
        <f t="shared" si="73"/>
        <v>Diploid</v>
      </c>
      <c r="L298" s="23">
        <v>100</v>
      </c>
      <c r="M298" s="24">
        <v>1</v>
      </c>
      <c r="N298" s="25">
        <v>43.406698564593306</v>
      </c>
      <c r="O298" s="26">
        <v>45.152354570637122</v>
      </c>
      <c r="P298" s="26">
        <f t="shared" si="69"/>
        <v>0.45152354570637121</v>
      </c>
      <c r="Q298" s="63">
        <v>54.847645429362878</v>
      </c>
      <c r="R298" s="25">
        <v>0.54847645429362879</v>
      </c>
      <c r="S298" s="24">
        <v>23.80668631578947</v>
      </c>
      <c r="T298" s="25">
        <v>7.9355621052631564</v>
      </c>
      <c r="U298" s="25">
        <v>10.617782096842104</v>
      </c>
      <c r="V298" s="25">
        <v>3.5392606989473676</v>
      </c>
      <c r="W298" s="26" t="s">
        <v>45</v>
      </c>
      <c r="X298" s="26" t="s">
        <v>45</v>
      </c>
      <c r="Y298" s="26" t="s">
        <v>45</v>
      </c>
      <c r="Z298" s="26" t="s">
        <v>45</v>
      </c>
      <c r="AA298" s="26" t="s">
        <v>45</v>
      </c>
      <c r="AB298" s="26" t="s">
        <v>45</v>
      </c>
      <c r="AC298" s="26" t="s">
        <v>45</v>
      </c>
      <c r="AD298" s="26" t="s">
        <v>45</v>
      </c>
      <c r="AE298" s="26" t="s">
        <v>45</v>
      </c>
      <c r="AF298" s="56">
        <v>5.67</v>
      </c>
      <c r="AG298" s="17">
        <v>5.4</v>
      </c>
      <c r="AH298" s="17">
        <f t="shared" si="71"/>
        <v>3.9810717055349657E-6</v>
      </c>
      <c r="AI298" s="49">
        <v>42.9</v>
      </c>
      <c r="AJ298" s="49">
        <v>216.9</v>
      </c>
      <c r="AK298" s="26" t="s">
        <v>45</v>
      </c>
      <c r="AL298" s="26" t="s">
        <v>45</v>
      </c>
      <c r="AM298" s="26" t="s">
        <v>45</v>
      </c>
      <c r="AN298" s="26" t="s">
        <v>45</v>
      </c>
      <c r="AO298" s="26" t="s">
        <v>45</v>
      </c>
      <c r="AP298" s="26" t="s">
        <v>45</v>
      </c>
      <c r="AQ298" s="17">
        <v>843.06249999999977</v>
      </c>
      <c r="AR298" s="17">
        <v>1458.9569444444446</v>
      </c>
      <c r="AS298" s="26">
        <v>652.87499999999977</v>
      </c>
      <c r="AT298" s="26">
        <v>21.635280373831776</v>
      </c>
      <c r="AU298" s="26">
        <v>1.6686251465928095</v>
      </c>
      <c r="AV298" s="17">
        <v>30</v>
      </c>
      <c r="AW298" s="17">
        <v>60</v>
      </c>
      <c r="AX298" s="17">
        <v>0.18</v>
      </c>
      <c r="AY298" s="17">
        <v>1</v>
      </c>
      <c r="AZ298" s="17" t="s">
        <v>150</v>
      </c>
      <c r="BA298" s="28"/>
      <c r="BB298" s="26"/>
      <c r="BC298" s="31"/>
      <c r="BD298" s="29"/>
      <c r="BI298" s="51"/>
    </row>
    <row r="299" spans="1:61" x14ac:dyDescent="0.25">
      <c r="A299" s="14">
        <v>2006</v>
      </c>
      <c r="B299" s="15">
        <v>2009</v>
      </c>
      <c r="C299" s="20" t="s">
        <v>161</v>
      </c>
      <c r="D299" s="52" t="s">
        <v>162</v>
      </c>
      <c r="E299" s="32">
        <v>2</v>
      </c>
      <c r="F299" s="44" t="s">
        <v>102</v>
      </c>
      <c r="G299" s="62" t="s">
        <v>103</v>
      </c>
      <c r="H299" s="20" t="s">
        <v>95</v>
      </c>
      <c r="I299" s="21" t="s">
        <v>43</v>
      </c>
      <c r="J299" s="44">
        <v>988241</v>
      </c>
      <c r="K299" s="17" t="str">
        <f t="shared" si="73"/>
        <v>Diploid</v>
      </c>
      <c r="L299" s="23">
        <v>100</v>
      </c>
      <c r="M299" s="24">
        <v>1</v>
      </c>
      <c r="N299" s="25">
        <v>47.928229665071775</v>
      </c>
      <c r="O299" s="26">
        <v>45.268542199488493</v>
      </c>
      <c r="P299" s="26">
        <f t="shared" si="69"/>
        <v>0.45268542199488493</v>
      </c>
      <c r="Q299" s="63">
        <v>54.731457800511507</v>
      </c>
      <c r="R299" s="25">
        <v>0.54731457800511507</v>
      </c>
      <c r="S299" s="24">
        <v>26.230864825234441</v>
      </c>
      <c r="T299" s="25">
        <v>8.7436216084114804</v>
      </c>
      <c r="U299" s="25">
        <v>11.69896571205456</v>
      </c>
      <c r="V299" s="25">
        <v>3.8996552373515203</v>
      </c>
      <c r="W299" s="26" t="s">
        <v>45</v>
      </c>
      <c r="X299" s="26" t="s">
        <v>45</v>
      </c>
      <c r="Y299" s="26" t="s">
        <v>45</v>
      </c>
      <c r="Z299" s="26" t="s">
        <v>45</v>
      </c>
      <c r="AA299" s="26" t="s">
        <v>45</v>
      </c>
      <c r="AB299" s="26" t="s">
        <v>45</v>
      </c>
      <c r="AC299" s="26" t="s">
        <v>45</v>
      </c>
      <c r="AD299" s="26" t="s">
        <v>45</v>
      </c>
      <c r="AE299" s="26" t="s">
        <v>45</v>
      </c>
      <c r="AF299" s="56">
        <v>5.67</v>
      </c>
      <c r="AG299" s="17">
        <v>5.4</v>
      </c>
      <c r="AH299" s="17">
        <f t="shared" si="71"/>
        <v>3.9810717055349657E-6</v>
      </c>
      <c r="AI299" s="49">
        <v>42.9</v>
      </c>
      <c r="AJ299" s="49">
        <v>216.9</v>
      </c>
      <c r="AK299" s="26" t="s">
        <v>45</v>
      </c>
      <c r="AL299" s="26" t="s">
        <v>45</v>
      </c>
      <c r="AM299" s="26" t="s">
        <v>45</v>
      </c>
      <c r="AN299" s="26" t="s">
        <v>45</v>
      </c>
      <c r="AO299" s="26" t="s">
        <v>45</v>
      </c>
      <c r="AP299" s="26" t="s">
        <v>45</v>
      </c>
      <c r="AQ299" s="17">
        <v>843.06249999999977</v>
      </c>
      <c r="AR299" s="17">
        <v>1458.9569444444446</v>
      </c>
      <c r="AS299" s="26">
        <v>652.87499999999977</v>
      </c>
      <c r="AT299" s="26">
        <v>21.635280373831776</v>
      </c>
      <c r="AU299" s="26">
        <v>1.6686251465928095</v>
      </c>
      <c r="AV299" s="17">
        <v>30</v>
      </c>
      <c r="AW299" s="17">
        <v>60</v>
      </c>
      <c r="AX299" s="17">
        <v>0.18</v>
      </c>
      <c r="AY299" s="17">
        <v>1</v>
      </c>
      <c r="AZ299" s="17" t="s">
        <v>150</v>
      </c>
      <c r="BA299" s="28"/>
      <c r="BB299" s="26"/>
      <c r="BC299" s="31"/>
      <c r="BD299" s="29"/>
      <c r="BI299" s="51"/>
    </row>
    <row r="300" spans="1:61" x14ac:dyDescent="0.25">
      <c r="A300" s="14">
        <v>2006</v>
      </c>
      <c r="B300" s="15">
        <v>2009</v>
      </c>
      <c r="C300" s="20" t="s">
        <v>161</v>
      </c>
      <c r="D300" s="52" t="s">
        <v>162</v>
      </c>
      <c r="E300" s="32">
        <v>3</v>
      </c>
      <c r="F300" s="44" t="s">
        <v>102</v>
      </c>
      <c r="G300" s="62" t="s">
        <v>103</v>
      </c>
      <c r="H300" s="20" t="s">
        <v>95</v>
      </c>
      <c r="I300" s="21" t="s">
        <v>43</v>
      </c>
      <c r="J300" s="44">
        <v>988241</v>
      </c>
      <c r="K300" s="17" t="str">
        <f t="shared" si="73"/>
        <v>Diploid</v>
      </c>
      <c r="L300" s="23">
        <v>100</v>
      </c>
      <c r="M300" s="24">
        <v>1</v>
      </c>
      <c r="N300" s="25">
        <v>54.258373205741634</v>
      </c>
      <c r="O300" s="26">
        <v>43.773584905660378</v>
      </c>
      <c r="P300" s="26">
        <f t="shared" si="69"/>
        <v>0.43773584905660379</v>
      </c>
      <c r="Q300" s="63">
        <v>56.226415094339622</v>
      </c>
      <c r="R300" s="25">
        <v>0.56226415094339621</v>
      </c>
      <c r="S300" s="24">
        <v>30.506428679245282</v>
      </c>
      <c r="T300" s="25">
        <v>10.168809559748427</v>
      </c>
      <c r="U300" s="25">
        <v>13.605867190943396</v>
      </c>
      <c r="V300" s="25">
        <v>4.5352890636477987</v>
      </c>
      <c r="W300" s="26" t="s">
        <v>45</v>
      </c>
      <c r="X300" s="26" t="s">
        <v>45</v>
      </c>
      <c r="Y300" s="26" t="s">
        <v>45</v>
      </c>
      <c r="Z300" s="26" t="s">
        <v>45</v>
      </c>
      <c r="AA300" s="26" t="s">
        <v>45</v>
      </c>
      <c r="AB300" s="26" t="s">
        <v>45</v>
      </c>
      <c r="AC300" s="26" t="s">
        <v>45</v>
      </c>
      <c r="AD300" s="26" t="s">
        <v>45</v>
      </c>
      <c r="AE300" s="26" t="s">
        <v>45</v>
      </c>
      <c r="AF300" s="56">
        <v>5.67</v>
      </c>
      <c r="AG300" s="17">
        <v>5.4</v>
      </c>
      <c r="AH300" s="17">
        <f t="shared" si="71"/>
        <v>3.9810717055349657E-6</v>
      </c>
      <c r="AI300" s="49">
        <v>42.9</v>
      </c>
      <c r="AJ300" s="49">
        <v>216.9</v>
      </c>
      <c r="AK300" s="26" t="s">
        <v>45</v>
      </c>
      <c r="AL300" s="26" t="s">
        <v>45</v>
      </c>
      <c r="AM300" s="26" t="s">
        <v>45</v>
      </c>
      <c r="AN300" s="26" t="s">
        <v>45</v>
      </c>
      <c r="AO300" s="26" t="s">
        <v>45</v>
      </c>
      <c r="AP300" s="26" t="s">
        <v>45</v>
      </c>
      <c r="AQ300" s="17">
        <v>843.06249999999977</v>
      </c>
      <c r="AR300" s="17">
        <v>1458.9569444444446</v>
      </c>
      <c r="AS300" s="26">
        <v>652.87499999999977</v>
      </c>
      <c r="AT300" s="26">
        <v>21.635280373831776</v>
      </c>
      <c r="AU300" s="26">
        <v>1.6686251465928095</v>
      </c>
      <c r="AV300" s="17">
        <v>30</v>
      </c>
      <c r="AW300" s="17">
        <v>60</v>
      </c>
      <c r="AX300" s="17">
        <v>0.18</v>
      </c>
      <c r="AY300" s="17">
        <v>1</v>
      </c>
      <c r="AZ300" s="17" t="s">
        <v>150</v>
      </c>
      <c r="BA300" s="28"/>
      <c r="BB300" s="26"/>
      <c r="BC300" s="31"/>
      <c r="BD300" s="29"/>
      <c r="BI300" s="51"/>
    </row>
    <row r="301" spans="1:61" x14ac:dyDescent="0.25">
      <c r="A301" s="14">
        <v>2006</v>
      </c>
      <c r="B301" s="15">
        <v>2009</v>
      </c>
      <c r="C301" s="20" t="s">
        <v>161</v>
      </c>
      <c r="D301" s="52" t="s">
        <v>162</v>
      </c>
      <c r="E301" s="32">
        <v>4</v>
      </c>
      <c r="F301" s="44" t="s">
        <v>102</v>
      </c>
      <c r="G301" s="62" t="s">
        <v>103</v>
      </c>
      <c r="H301" s="20" t="s">
        <v>95</v>
      </c>
      <c r="I301" s="21" t="s">
        <v>43</v>
      </c>
      <c r="J301" s="44">
        <v>988241</v>
      </c>
      <c r="K301" s="17" t="str">
        <f t="shared" si="73"/>
        <v>Diploid</v>
      </c>
      <c r="L301" s="23">
        <v>100</v>
      </c>
      <c r="M301" s="24">
        <v>1</v>
      </c>
      <c r="N301" s="25">
        <v>50.098564593301433</v>
      </c>
      <c r="O301" s="26">
        <v>46.009389671361504</v>
      </c>
      <c r="P301" s="26">
        <f t="shared" si="69"/>
        <v>0.46009389671361506</v>
      </c>
      <c r="Q301" s="63">
        <v>53.990610328638496</v>
      </c>
      <c r="R301" s="25">
        <v>0.539906103286385</v>
      </c>
      <c r="S301" s="24">
        <v>27.047537120500785</v>
      </c>
      <c r="T301" s="25">
        <v>9.0158457068335949</v>
      </c>
      <c r="U301" s="25">
        <v>12.063201555743349</v>
      </c>
      <c r="V301" s="25">
        <v>4.0210671852477837</v>
      </c>
      <c r="W301" s="26" t="s">
        <v>45</v>
      </c>
      <c r="X301" s="26" t="s">
        <v>45</v>
      </c>
      <c r="Y301" s="26" t="s">
        <v>45</v>
      </c>
      <c r="Z301" s="26" t="s">
        <v>45</v>
      </c>
      <c r="AA301" s="26" t="s">
        <v>45</v>
      </c>
      <c r="AB301" s="26" t="s">
        <v>45</v>
      </c>
      <c r="AC301" s="26" t="s">
        <v>45</v>
      </c>
      <c r="AD301" s="26" t="s">
        <v>45</v>
      </c>
      <c r="AE301" s="26" t="s">
        <v>45</v>
      </c>
      <c r="AF301" s="56">
        <v>5.67</v>
      </c>
      <c r="AG301" s="17">
        <v>5.4</v>
      </c>
      <c r="AH301" s="17">
        <f t="shared" si="71"/>
        <v>3.9810717055349657E-6</v>
      </c>
      <c r="AI301" s="49">
        <v>42.9</v>
      </c>
      <c r="AJ301" s="49">
        <v>216.9</v>
      </c>
      <c r="AK301" s="26" t="s">
        <v>45</v>
      </c>
      <c r="AL301" s="26" t="s">
        <v>45</v>
      </c>
      <c r="AM301" s="26" t="s">
        <v>45</v>
      </c>
      <c r="AN301" s="26" t="s">
        <v>45</v>
      </c>
      <c r="AO301" s="26" t="s">
        <v>45</v>
      </c>
      <c r="AP301" s="26" t="s">
        <v>45</v>
      </c>
      <c r="AQ301" s="17">
        <v>843.06249999999977</v>
      </c>
      <c r="AR301" s="17">
        <v>1458.9569444444446</v>
      </c>
      <c r="AS301" s="26">
        <v>652.87499999999977</v>
      </c>
      <c r="AT301" s="26">
        <v>21.635280373831776</v>
      </c>
      <c r="AU301" s="26">
        <v>1.6686251465928095</v>
      </c>
      <c r="AV301" s="17">
        <v>30</v>
      </c>
      <c r="AW301" s="17">
        <v>60</v>
      </c>
      <c r="AX301" s="17">
        <v>0.18</v>
      </c>
      <c r="AY301" s="17">
        <v>1</v>
      </c>
      <c r="AZ301" s="17" t="s">
        <v>150</v>
      </c>
      <c r="BA301" s="28"/>
      <c r="BB301" s="26"/>
      <c r="BC301" s="31"/>
      <c r="BD301" s="29"/>
      <c r="BI301" s="51"/>
    </row>
    <row r="302" spans="1:61" x14ac:dyDescent="0.25">
      <c r="A302" s="14">
        <v>2006</v>
      </c>
      <c r="B302" s="15">
        <v>2009</v>
      </c>
      <c r="C302" s="20" t="s">
        <v>161</v>
      </c>
      <c r="D302" s="52" t="s">
        <v>162</v>
      </c>
      <c r="E302" s="32">
        <v>1</v>
      </c>
      <c r="F302" s="44" t="s">
        <v>100</v>
      </c>
      <c r="G302" s="62" t="s">
        <v>101</v>
      </c>
      <c r="H302" s="20">
        <v>99113</v>
      </c>
      <c r="I302" s="21" t="s">
        <v>52</v>
      </c>
      <c r="J302" s="44">
        <v>99113012</v>
      </c>
      <c r="K302" s="17" t="str">
        <f t="shared" si="73"/>
        <v>Diploid</v>
      </c>
      <c r="L302" s="23">
        <v>88.888888888888886</v>
      </c>
      <c r="M302" s="24">
        <v>0.88888888888888884</v>
      </c>
      <c r="N302" s="25">
        <v>36.35311004784689</v>
      </c>
      <c r="O302" s="26">
        <v>48.333333333333329</v>
      </c>
      <c r="P302" s="26">
        <f t="shared" si="69"/>
        <v>0.48333333333333328</v>
      </c>
      <c r="Q302" s="63">
        <v>51.666666666666671</v>
      </c>
      <c r="R302" s="25">
        <v>0.51666666666666672</v>
      </c>
      <c r="S302" s="24">
        <v>18.781757133333333</v>
      </c>
      <c r="T302" s="25">
        <v>6.2605857111111112</v>
      </c>
      <c r="U302" s="25">
        <v>8.3766636814666668</v>
      </c>
      <c r="V302" s="25">
        <v>2.7922212271555558</v>
      </c>
      <c r="W302" s="26" t="s">
        <v>45</v>
      </c>
      <c r="X302" s="26" t="s">
        <v>45</v>
      </c>
      <c r="Y302" s="26" t="s">
        <v>45</v>
      </c>
      <c r="Z302" s="26" t="s">
        <v>45</v>
      </c>
      <c r="AA302" s="26" t="s">
        <v>45</v>
      </c>
      <c r="AB302" s="26" t="s">
        <v>45</v>
      </c>
      <c r="AC302" s="26" t="s">
        <v>45</v>
      </c>
      <c r="AD302" s="26" t="s">
        <v>45</v>
      </c>
      <c r="AE302" s="26" t="s">
        <v>45</v>
      </c>
      <c r="AF302" s="56">
        <v>5.67</v>
      </c>
      <c r="AG302" s="17">
        <v>5.4</v>
      </c>
      <c r="AH302" s="17">
        <f t="shared" si="71"/>
        <v>3.9810717055349657E-6</v>
      </c>
      <c r="AI302" s="49">
        <v>42.9</v>
      </c>
      <c r="AJ302" s="49">
        <v>216.9</v>
      </c>
      <c r="AK302" s="26" t="s">
        <v>45</v>
      </c>
      <c r="AL302" s="26" t="s">
        <v>45</v>
      </c>
      <c r="AM302" s="26" t="s">
        <v>45</v>
      </c>
      <c r="AN302" s="26" t="s">
        <v>45</v>
      </c>
      <c r="AO302" s="26" t="s">
        <v>45</v>
      </c>
      <c r="AP302" s="26" t="s">
        <v>45</v>
      </c>
      <c r="AQ302" s="17">
        <v>843.06249999999977</v>
      </c>
      <c r="AR302" s="17">
        <v>1458.9569444444446</v>
      </c>
      <c r="AS302" s="26">
        <v>652.87499999999977</v>
      </c>
      <c r="AT302" s="26">
        <v>21.635280373831776</v>
      </c>
      <c r="AU302" s="26">
        <v>1.6686251465928095</v>
      </c>
      <c r="AV302" s="17">
        <v>30</v>
      </c>
      <c r="AW302" s="17">
        <v>60</v>
      </c>
      <c r="AX302" s="17">
        <v>0.18</v>
      </c>
      <c r="AY302" s="17">
        <v>1</v>
      </c>
      <c r="AZ302" s="17" t="s">
        <v>150</v>
      </c>
      <c r="BA302" s="28"/>
      <c r="BB302" s="26"/>
      <c r="BC302" s="31"/>
      <c r="BD302" s="29"/>
      <c r="BI302" s="51"/>
    </row>
    <row r="303" spans="1:61" x14ac:dyDescent="0.25">
      <c r="A303" s="14">
        <v>2006</v>
      </c>
      <c r="B303" s="15">
        <v>2009</v>
      </c>
      <c r="C303" s="20" t="s">
        <v>161</v>
      </c>
      <c r="D303" s="52" t="s">
        <v>162</v>
      </c>
      <c r="E303" s="32">
        <v>2</v>
      </c>
      <c r="F303" s="44" t="s">
        <v>100</v>
      </c>
      <c r="G303" s="62" t="s">
        <v>101</v>
      </c>
      <c r="H303" s="20">
        <v>99113</v>
      </c>
      <c r="I303" s="21" t="s">
        <v>52</v>
      </c>
      <c r="J303" s="44">
        <v>99113012</v>
      </c>
      <c r="K303" s="17" t="str">
        <f t="shared" si="73"/>
        <v>Diploid</v>
      </c>
      <c r="L303" s="23">
        <v>88.888888888888886</v>
      </c>
      <c r="M303" s="24">
        <v>0.88888888888888884</v>
      </c>
      <c r="N303" s="25">
        <v>44.130143540669856</v>
      </c>
      <c r="O303" s="26">
        <v>46.476190476190467</v>
      </c>
      <c r="P303" s="26">
        <f t="shared" si="69"/>
        <v>0.46476190476190465</v>
      </c>
      <c r="Q303" s="63">
        <v>53.523809523809533</v>
      </c>
      <c r="R303" s="25">
        <v>0.53523809523809529</v>
      </c>
      <c r="S303" s="24">
        <v>23.619274981587306</v>
      </c>
      <c r="T303" s="25">
        <v>7.8730916605291021</v>
      </c>
      <c r="U303" s="25">
        <v>10.534196641787938</v>
      </c>
      <c r="V303" s="25">
        <v>3.5113988805959795</v>
      </c>
      <c r="W303" s="26" t="s">
        <v>45</v>
      </c>
      <c r="X303" s="26" t="s">
        <v>45</v>
      </c>
      <c r="Y303" s="26" t="s">
        <v>45</v>
      </c>
      <c r="Z303" s="26" t="s">
        <v>45</v>
      </c>
      <c r="AA303" s="26" t="s">
        <v>45</v>
      </c>
      <c r="AB303" s="26" t="s">
        <v>45</v>
      </c>
      <c r="AC303" s="26" t="s">
        <v>45</v>
      </c>
      <c r="AD303" s="26" t="s">
        <v>45</v>
      </c>
      <c r="AE303" s="26" t="s">
        <v>45</v>
      </c>
      <c r="AF303" s="56">
        <v>5.67</v>
      </c>
      <c r="AG303" s="17">
        <v>5.4</v>
      </c>
      <c r="AH303" s="17">
        <f t="shared" si="71"/>
        <v>3.9810717055349657E-6</v>
      </c>
      <c r="AI303" s="49">
        <v>42.9</v>
      </c>
      <c r="AJ303" s="49">
        <v>216.9</v>
      </c>
      <c r="AK303" s="26" t="s">
        <v>45</v>
      </c>
      <c r="AL303" s="26" t="s">
        <v>45</v>
      </c>
      <c r="AM303" s="26" t="s">
        <v>45</v>
      </c>
      <c r="AN303" s="26" t="s">
        <v>45</v>
      </c>
      <c r="AO303" s="26" t="s">
        <v>45</v>
      </c>
      <c r="AP303" s="26" t="s">
        <v>45</v>
      </c>
      <c r="AQ303" s="17">
        <v>843.06249999999977</v>
      </c>
      <c r="AR303" s="17">
        <v>1458.9569444444446</v>
      </c>
      <c r="AS303" s="26">
        <v>652.87499999999977</v>
      </c>
      <c r="AT303" s="26">
        <v>21.635280373831776</v>
      </c>
      <c r="AU303" s="26">
        <v>1.6686251465928095</v>
      </c>
      <c r="AV303" s="17">
        <v>30</v>
      </c>
      <c r="AW303" s="17">
        <v>60</v>
      </c>
      <c r="AX303" s="17">
        <v>0.18</v>
      </c>
      <c r="AY303" s="17">
        <v>1</v>
      </c>
      <c r="AZ303" s="17" t="s">
        <v>150</v>
      </c>
      <c r="BA303" s="28"/>
      <c r="BB303" s="26"/>
      <c r="BC303" s="31"/>
      <c r="BD303" s="29"/>
      <c r="BI303" s="51"/>
    </row>
    <row r="304" spans="1:61" x14ac:dyDescent="0.25">
      <c r="A304" s="14">
        <v>2006</v>
      </c>
      <c r="B304" s="15">
        <v>2009</v>
      </c>
      <c r="C304" s="20" t="s">
        <v>161</v>
      </c>
      <c r="D304" s="52" t="s">
        <v>162</v>
      </c>
      <c r="E304" s="32">
        <v>3</v>
      </c>
      <c r="F304" s="44" t="s">
        <v>100</v>
      </c>
      <c r="G304" s="62" t="s">
        <v>101</v>
      </c>
      <c r="H304" s="20">
        <v>99113</v>
      </c>
      <c r="I304" s="21" t="s">
        <v>52</v>
      </c>
      <c r="J304" s="44">
        <v>99113012</v>
      </c>
      <c r="K304" s="17" t="str">
        <f t="shared" si="73"/>
        <v>Diploid</v>
      </c>
      <c r="L304" s="23">
        <v>100</v>
      </c>
      <c r="M304" s="24">
        <v>1</v>
      </c>
      <c r="N304" s="25">
        <v>39.608612440191393</v>
      </c>
      <c r="O304" s="26">
        <v>43.596730245231605</v>
      </c>
      <c r="P304" s="26">
        <f t="shared" si="69"/>
        <v>0.43596730245231607</v>
      </c>
      <c r="Q304" s="63">
        <v>56.403269754768395</v>
      </c>
      <c r="R304" s="25">
        <v>0.56403269754768393</v>
      </c>
      <c r="S304" s="24">
        <v>22.339740065395095</v>
      </c>
      <c r="T304" s="25">
        <v>7.4465800217983649</v>
      </c>
      <c r="U304" s="25">
        <v>9.9635240691662119</v>
      </c>
      <c r="V304" s="25">
        <v>3.3211746897220706</v>
      </c>
      <c r="W304" s="26" t="s">
        <v>45</v>
      </c>
      <c r="X304" s="26" t="s">
        <v>45</v>
      </c>
      <c r="Y304" s="26" t="s">
        <v>45</v>
      </c>
      <c r="Z304" s="26" t="s">
        <v>45</v>
      </c>
      <c r="AA304" s="26" t="s">
        <v>45</v>
      </c>
      <c r="AB304" s="26" t="s">
        <v>45</v>
      </c>
      <c r="AC304" s="26" t="s">
        <v>45</v>
      </c>
      <c r="AD304" s="26" t="s">
        <v>45</v>
      </c>
      <c r="AE304" s="26" t="s">
        <v>45</v>
      </c>
      <c r="AF304" s="56">
        <v>5.67</v>
      </c>
      <c r="AG304" s="17">
        <v>5.4</v>
      </c>
      <c r="AH304" s="17">
        <f t="shared" si="71"/>
        <v>3.9810717055349657E-6</v>
      </c>
      <c r="AI304" s="49">
        <v>42.9</v>
      </c>
      <c r="AJ304" s="49">
        <v>216.9</v>
      </c>
      <c r="AK304" s="26" t="s">
        <v>45</v>
      </c>
      <c r="AL304" s="26" t="s">
        <v>45</v>
      </c>
      <c r="AM304" s="26" t="s">
        <v>45</v>
      </c>
      <c r="AN304" s="26" t="s">
        <v>45</v>
      </c>
      <c r="AO304" s="26" t="s">
        <v>45</v>
      </c>
      <c r="AP304" s="26" t="s">
        <v>45</v>
      </c>
      <c r="AQ304" s="17">
        <v>843.06249999999977</v>
      </c>
      <c r="AR304" s="17">
        <v>1458.9569444444446</v>
      </c>
      <c r="AS304" s="26">
        <v>652.87499999999977</v>
      </c>
      <c r="AT304" s="26">
        <v>21.635280373831776</v>
      </c>
      <c r="AU304" s="26">
        <v>1.6686251465928095</v>
      </c>
      <c r="AV304" s="17">
        <v>30</v>
      </c>
      <c r="AW304" s="17">
        <v>60</v>
      </c>
      <c r="AX304" s="17">
        <v>0.18</v>
      </c>
      <c r="AY304" s="17">
        <v>1</v>
      </c>
      <c r="AZ304" s="17" t="s">
        <v>150</v>
      </c>
      <c r="BA304" s="28"/>
      <c r="BB304" s="26"/>
      <c r="BC304" s="31"/>
      <c r="BD304" s="29"/>
      <c r="BI304" s="51"/>
    </row>
    <row r="305" spans="1:61" x14ac:dyDescent="0.25">
      <c r="A305" s="14">
        <v>2006</v>
      </c>
      <c r="B305" s="15">
        <v>2009</v>
      </c>
      <c r="C305" s="20" t="s">
        <v>161</v>
      </c>
      <c r="D305" s="52" t="s">
        <v>162</v>
      </c>
      <c r="E305" s="32">
        <v>4</v>
      </c>
      <c r="F305" s="44" t="s">
        <v>100</v>
      </c>
      <c r="G305" s="62" t="s">
        <v>101</v>
      </c>
      <c r="H305" s="20">
        <v>99113</v>
      </c>
      <c r="I305" s="21" t="s">
        <v>52</v>
      </c>
      <c r="J305" s="44">
        <v>99113012</v>
      </c>
      <c r="K305" s="17" t="str">
        <f t="shared" si="73"/>
        <v>Diploid</v>
      </c>
      <c r="L305" s="23">
        <v>100</v>
      </c>
      <c r="M305" s="24">
        <v>1</v>
      </c>
      <c r="N305" s="25">
        <v>44.672727272727272</v>
      </c>
      <c r="O305" s="26">
        <v>47.679324894514764</v>
      </c>
      <c r="P305" s="26">
        <f t="shared" si="69"/>
        <v>0.47679324894514763</v>
      </c>
      <c r="Q305" s="63">
        <v>52.320675105485236</v>
      </c>
      <c r="R305" s="25">
        <v>0.52320675105485237</v>
      </c>
      <c r="S305" s="24">
        <v>23.372222492264417</v>
      </c>
      <c r="T305" s="25">
        <v>7.7907408307548058</v>
      </c>
      <c r="U305" s="25">
        <v>10.42401123154993</v>
      </c>
      <c r="V305" s="25">
        <v>3.4746704105166435</v>
      </c>
      <c r="W305" s="26" t="s">
        <v>45</v>
      </c>
      <c r="X305" s="26" t="s">
        <v>45</v>
      </c>
      <c r="Y305" s="26" t="s">
        <v>45</v>
      </c>
      <c r="Z305" s="26" t="s">
        <v>45</v>
      </c>
      <c r="AA305" s="26" t="s">
        <v>45</v>
      </c>
      <c r="AB305" s="26" t="s">
        <v>45</v>
      </c>
      <c r="AC305" s="26" t="s">
        <v>45</v>
      </c>
      <c r="AD305" s="26" t="s">
        <v>45</v>
      </c>
      <c r="AE305" s="26" t="s">
        <v>45</v>
      </c>
      <c r="AF305" s="56">
        <v>5.67</v>
      </c>
      <c r="AG305" s="17">
        <v>5.4</v>
      </c>
      <c r="AH305" s="17">
        <f t="shared" si="71"/>
        <v>3.9810717055349657E-6</v>
      </c>
      <c r="AI305" s="49">
        <v>42.9</v>
      </c>
      <c r="AJ305" s="49">
        <v>216.9</v>
      </c>
      <c r="AK305" s="26" t="s">
        <v>45</v>
      </c>
      <c r="AL305" s="26" t="s">
        <v>45</v>
      </c>
      <c r="AM305" s="26" t="s">
        <v>45</v>
      </c>
      <c r="AN305" s="26" t="s">
        <v>45</v>
      </c>
      <c r="AO305" s="26" t="s">
        <v>45</v>
      </c>
      <c r="AP305" s="26" t="s">
        <v>45</v>
      </c>
      <c r="AQ305" s="17">
        <v>843.06249999999977</v>
      </c>
      <c r="AR305" s="17">
        <v>1458.9569444444446</v>
      </c>
      <c r="AS305" s="26">
        <v>652.87499999999977</v>
      </c>
      <c r="AT305" s="26">
        <v>21.635280373831776</v>
      </c>
      <c r="AU305" s="26">
        <v>1.6686251465928095</v>
      </c>
      <c r="AV305" s="17">
        <v>30</v>
      </c>
      <c r="AW305" s="17">
        <v>60</v>
      </c>
      <c r="AX305" s="17">
        <v>0.18</v>
      </c>
      <c r="AY305" s="17">
        <v>1</v>
      </c>
      <c r="AZ305" s="17" t="s">
        <v>150</v>
      </c>
      <c r="BA305" s="28"/>
      <c r="BB305" s="26"/>
      <c r="BC305" s="31"/>
      <c r="BD305" s="29"/>
      <c r="BI305" s="51"/>
    </row>
    <row r="306" spans="1:61" x14ac:dyDescent="0.25">
      <c r="A306" s="14">
        <v>2006</v>
      </c>
      <c r="B306" s="15">
        <v>2009</v>
      </c>
      <c r="C306" s="20" t="s">
        <v>161</v>
      </c>
      <c r="D306" s="52" t="s">
        <v>162</v>
      </c>
      <c r="E306" s="57">
        <v>1</v>
      </c>
      <c r="F306" s="64" t="s">
        <v>104</v>
      </c>
      <c r="G306" s="65" t="s">
        <v>105</v>
      </c>
      <c r="H306" s="20">
        <v>99201</v>
      </c>
      <c r="I306" s="21">
        <v>8</v>
      </c>
      <c r="J306" s="64">
        <v>99201007</v>
      </c>
      <c r="K306" s="17" t="str">
        <f t="shared" si="73"/>
        <v>Triploid</v>
      </c>
      <c r="L306" s="23">
        <v>100</v>
      </c>
      <c r="M306" s="24">
        <v>1</v>
      </c>
      <c r="N306" s="25">
        <v>51.545454545454547</v>
      </c>
      <c r="O306" s="26">
        <v>44.904458598726116</v>
      </c>
      <c r="P306" s="26">
        <f t="shared" si="69"/>
        <v>0.44904458598726116</v>
      </c>
      <c r="Q306" s="63">
        <v>55.095541401273884</v>
      </c>
      <c r="R306" s="25">
        <v>0.55095541401273884</v>
      </c>
      <c r="S306" s="24">
        <v>28.398214458598726</v>
      </c>
      <c r="T306" s="25">
        <v>9.4660714861995761</v>
      </c>
      <c r="U306" s="25">
        <v>12.665603648535033</v>
      </c>
      <c r="V306" s="25">
        <v>4.2218678828450109</v>
      </c>
      <c r="W306" s="26" t="s">
        <v>45</v>
      </c>
      <c r="X306" s="26" t="s">
        <v>45</v>
      </c>
      <c r="Y306" s="26" t="s">
        <v>45</v>
      </c>
      <c r="Z306" s="26" t="s">
        <v>45</v>
      </c>
      <c r="AA306" s="26" t="s">
        <v>45</v>
      </c>
      <c r="AB306" s="26" t="s">
        <v>45</v>
      </c>
      <c r="AC306" s="26" t="s">
        <v>45</v>
      </c>
      <c r="AD306" s="26" t="s">
        <v>45</v>
      </c>
      <c r="AE306" s="26" t="s">
        <v>45</v>
      </c>
      <c r="AF306" s="56">
        <v>5.67</v>
      </c>
      <c r="AG306" s="17">
        <v>5.4</v>
      </c>
      <c r="AH306" s="17">
        <f t="shared" si="71"/>
        <v>3.9810717055349657E-6</v>
      </c>
      <c r="AI306" s="49">
        <v>42.9</v>
      </c>
      <c r="AJ306" s="49">
        <v>216.9</v>
      </c>
      <c r="AK306" s="26" t="s">
        <v>45</v>
      </c>
      <c r="AL306" s="26" t="s">
        <v>45</v>
      </c>
      <c r="AM306" s="26" t="s">
        <v>45</v>
      </c>
      <c r="AN306" s="26" t="s">
        <v>45</v>
      </c>
      <c r="AO306" s="26" t="s">
        <v>45</v>
      </c>
      <c r="AP306" s="26" t="s">
        <v>45</v>
      </c>
      <c r="AQ306" s="17">
        <v>843.06249999999977</v>
      </c>
      <c r="AR306" s="17">
        <v>1458.9569444444446</v>
      </c>
      <c r="AS306" s="26">
        <v>652.87499999999977</v>
      </c>
      <c r="AT306" s="26">
        <v>21.635280373831776</v>
      </c>
      <c r="AU306" s="26">
        <v>1.6686251465928095</v>
      </c>
      <c r="AV306" s="17">
        <v>30</v>
      </c>
      <c r="AW306" s="17">
        <v>60</v>
      </c>
      <c r="AX306" s="17">
        <v>0.18</v>
      </c>
      <c r="AY306" s="17">
        <v>1</v>
      </c>
      <c r="AZ306" s="17" t="s">
        <v>150</v>
      </c>
      <c r="BA306" s="28"/>
      <c r="BB306" s="26"/>
      <c r="BC306" s="31"/>
      <c r="BD306" s="29"/>
      <c r="BI306" s="51"/>
    </row>
    <row r="307" spans="1:61" x14ac:dyDescent="0.25">
      <c r="A307" s="14">
        <v>2006</v>
      </c>
      <c r="B307" s="15">
        <v>2009</v>
      </c>
      <c r="C307" s="20" t="s">
        <v>161</v>
      </c>
      <c r="D307" s="52" t="s">
        <v>162</v>
      </c>
      <c r="E307" s="57">
        <v>2</v>
      </c>
      <c r="F307" s="64" t="s">
        <v>104</v>
      </c>
      <c r="G307" s="65" t="s">
        <v>105</v>
      </c>
      <c r="H307" s="20">
        <v>99201</v>
      </c>
      <c r="I307" s="21">
        <v>8</v>
      </c>
      <c r="J307" s="64">
        <v>99201007</v>
      </c>
      <c r="K307" s="17" t="str">
        <f t="shared" si="73"/>
        <v>Triploid</v>
      </c>
      <c r="L307" s="23">
        <v>100</v>
      </c>
      <c r="M307" s="24">
        <v>1</v>
      </c>
      <c r="N307" s="25">
        <v>51.545454545454547</v>
      </c>
      <c r="O307" s="26">
        <v>41.906873614190687</v>
      </c>
      <c r="P307" s="26">
        <f t="shared" si="69"/>
        <v>0.41906873614190687</v>
      </c>
      <c r="Q307" s="63">
        <v>58.093126385809313</v>
      </c>
      <c r="R307" s="25">
        <v>0.58093126385809313</v>
      </c>
      <c r="S307" s="24">
        <v>29.94327707317073</v>
      </c>
      <c r="T307" s="25">
        <v>9.9810923577235773</v>
      </c>
      <c r="U307" s="25">
        <v>13.354701574634145</v>
      </c>
      <c r="V307" s="25">
        <v>4.4515671915447159</v>
      </c>
      <c r="W307" s="26" t="s">
        <v>45</v>
      </c>
      <c r="X307" s="26" t="s">
        <v>45</v>
      </c>
      <c r="Y307" s="26" t="s">
        <v>45</v>
      </c>
      <c r="Z307" s="26" t="s">
        <v>45</v>
      </c>
      <c r="AA307" s="26" t="s">
        <v>45</v>
      </c>
      <c r="AB307" s="26" t="s">
        <v>45</v>
      </c>
      <c r="AC307" s="26" t="s">
        <v>45</v>
      </c>
      <c r="AD307" s="26" t="s">
        <v>45</v>
      </c>
      <c r="AE307" s="26" t="s">
        <v>45</v>
      </c>
      <c r="AF307" s="56">
        <v>5.67</v>
      </c>
      <c r="AG307" s="17">
        <v>5.4</v>
      </c>
      <c r="AH307" s="17">
        <f t="shared" si="71"/>
        <v>3.9810717055349657E-6</v>
      </c>
      <c r="AI307" s="49">
        <v>42.9</v>
      </c>
      <c r="AJ307" s="49">
        <v>216.9</v>
      </c>
      <c r="AK307" s="26" t="s">
        <v>45</v>
      </c>
      <c r="AL307" s="26" t="s">
        <v>45</v>
      </c>
      <c r="AM307" s="26" t="s">
        <v>45</v>
      </c>
      <c r="AN307" s="26" t="s">
        <v>45</v>
      </c>
      <c r="AO307" s="26" t="s">
        <v>45</v>
      </c>
      <c r="AP307" s="26" t="s">
        <v>45</v>
      </c>
      <c r="AQ307" s="17">
        <v>843.06249999999977</v>
      </c>
      <c r="AR307" s="17">
        <v>1458.9569444444446</v>
      </c>
      <c r="AS307" s="26">
        <v>652.87499999999977</v>
      </c>
      <c r="AT307" s="26">
        <v>21.635280373831776</v>
      </c>
      <c r="AU307" s="26">
        <v>1.6686251465928095</v>
      </c>
      <c r="AV307" s="17">
        <v>30</v>
      </c>
      <c r="AW307" s="17">
        <v>60</v>
      </c>
      <c r="AX307" s="17">
        <v>0.18</v>
      </c>
      <c r="AY307" s="17">
        <v>1</v>
      </c>
      <c r="AZ307" s="17" t="s">
        <v>150</v>
      </c>
      <c r="BA307" s="28"/>
      <c r="BB307" s="26"/>
      <c r="BC307" s="31"/>
      <c r="BD307" s="29"/>
      <c r="BI307" s="51"/>
    </row>
    <row r="308" spans="1:61" x14ac:dyDescent="0.25">
      <c r="A308" s="14">
        <v>2006</v>
      </c>
      <c r="B308" s="15">
        <v>2009</v>
      </c>
      <c r="C308" s="20" t="s">
        <v>161</v>
      </c>
      <c r="D308" s="52" t="s">
        <v>162</v>
      </c>
      <c r="E308" s="57">
        <v>3</v>
      </c>
      <c r="F308" s="64" t="s">
        <v>104</v>
      </c>
      <c r="G308" s="65" t="s">
        <v>105</v>
      </c>
      <c r="H308" s="20">
        <v>99201</v>
      </c>
      <c r="I308" s="21">
        <v>8</v>
      </c>
      <c r="J308" s="64">
        <v>99201007</v>
      </c>
      <c r="K308" s="17" t="str">
        <f t="shared" si="73"/>
        <v>Triploid</v>
      </c>
      <c r="L308" s="23">
        <v>94.444444444444443</v>
      </c>
      <c r="M308" s="24">
        <v>0.94444444444444442</v>
      </c>
      <c r="N308" s="25">
        <v>32.916746411483253</v>
      </c>
      <c r="O308" s="37">
        <f>AVERAGE(O306:O307)</f>
        <v>43.405666106458398</v>
      </c>
      <c r="P308" s="37">
        <f>AVERAGE(P306:P307)</f>
        <v>0.43405666106458402</v>
      </c>
      <c r="Q308" s="60">
        <f>100-O308</f>
        <v>56.594333893541602</v>
      </c>
      <c r="R308" s="38">
        <f>1-P308</f>
        <v>0.56594333893541604</v>
      </c>
      <c r="S308" s="61">
        <f>N308*R308</f>
        <v>18.629013371005207</v>
      </c>
      <c r="T308" s="38">
        <f>S308/3</f>
        <v>6.2096711236684028</v>
      </c>
      <c r="U308" s="38">
        <f>S308/2.242</f>
        <v>8.3091049826071401</v>
      </c>
      <c r="V308" s="38">
        <f>U308/3</f>
        <v>2.7697016608690466</v>
      </c>
      <c r="W308" s="26" t="s">
        <v>45</v>
      </c>
      <c r="X308" s="26" t="s">
        <v>45</v>
      </c>
      <c r="Y308" s="26" t="s">
        <v>45</v>
      </c>
      <c r="Z308" s="26" t="s">
        <v>45</v>
      </c>
      <c r="AA308" s="26" t="s">
        <v>45</v>
      </c>
      <c r="AB308" s="26" t="s">
        <v>45</v>
      </c>
      <c r="AC308" s="26" t="s">
        <v>45</v>
      </c>
      <c r="AD308" s="26" t="s">
        <v>45</v>
      </c>
      <c r="AE308" s="26" t="s">
        <v>45</v>
      </c>
      <c r="AF308" s="56">
        <v>5.67</v>
      </c>
      <c r="AG308" s="17">
        <v>5.4</v>
      </c>
      <c r="AH308" s="17">
        <f t="shared" si="71"/>
        <v>3.9810717055349657E-6</v>
      </c>
      <c r="AI308" s="49">
        <v>42.9</v>
      </c>
      <c r="AJ308" s="49">
        <v>216.9</v>
      </c>
      <c r="AK308" s="26" t="s">
        <v>45</v>
      </c>
      <c r="AL308" s="26" t="s">
        <v>45</v>
      </c>
      <c r="AM308" s="26" t="s">
        <v>45</v>
      </c>
      <c r="AN308" s="26" t="s">
        <v>45</v>
      </c>
      <c r="AO308" s="26" t="s">
        <v>45</v>
      </c>
      <c r="AP308" s="26" t="s">
        <v>45</v>
      </c>
      <c r="AQ308" s="17">
        <v>843.06249999999977</v>
      </c>
      <c r="AR308" s="17">
        <v>1458.9569444444446</v>
      </c>
      <c r="AS308" s="26">
        <v>652.87499999999977</v>
      </c>
      <c r="AT308" s="26">
        <v>21.635280373831776</v>
      </c>
      <c r="AU308" s="26">
        <v>1.6686251465928095</v>
      </c>
      <c r="AV308" s="17">
        <v>30</v>
      </c>
      <c r="AW308" s="17">
        <v>60</v>
      </c>
      <c r="AX308" s="17">
        <v>0.18</v>
      </c>
      <c r="AY308" s="17">
        <v>1</v>
      </c>
      <c r="AZ308" s="17" t="s">
        <v>150</v>
      </c>
      <c r="BA308" s="28"/>
      <c r="BB308" s="26"/>
      <c r="BC308" s="39" t="s">
        <v>166</v>
      </c>
      <c r="BD308" s="29"/>
      <c r="BI308" s="51"/>
    </row>
    <row r="309" spans="1:61" x14ac:dyDescent="0.25">
      <c r="A309" s="14">
        <v>2006</v>
      </c>
      <c r="B309" s="15">
        <v>2009</v>
      </c>
      <c r="C309" s="20" t="s">
        <v>161</v>
      </c>
      <c r="D309" s="52" t="s">
        <v>162</v>
      </c>
      <c r="E309" s="57">
        <v>4</v>
      </c>
      <c r="F309" s="64" t="s">
        <v>104</v>
      </c>
      <c r="G309" s="65" t="s">
        <v>105</v>
      </c>
      <c r="H309" s="20">
        <v>99201</v>
      </c>
      <c r="I309" s="21">
        <v>8</v>
      </c>
      <c r="J309" s="64">
        <v>99201007</v>
      </c>
      <c r="K309" s="17" t="str">
        <f t="shared" si="73"/>
        <v>Triploid</v>
      </c>
      <c r="L309" s="23">
        <v>100</v>
      </c>
      <c r="M309" s="24">
        <v>1</v>
      </c>
      <c r="N309" s="25">
        <v>26.40574162679426</v>
      </c>
      <c r="O309" s="37">
        <f>AVERAGE(O306:O307)</f>
        <v>43.405666106458398</v>
      </c>
      <c r="P309" s="37">
        <f>AVERAGE(P306:P307)</f>
        <v>0.43405666106458402</v>
      </c>
      <c r="Q309" s="60">
        <f>100-O309</f>
        <v>56.594333893541602</v>
      </c>
      <c r="R309" s="38">
        <f>1-P309</f>
        <v>0.56594333893541604</v>
      </c>
      <c r="S309" s="61">
        <f>N309*R309</f>
        <v>14.944153583333849</v>
      </c>
      <c r="T309" s="38">
        <f>S309/3</f>
        <v>4.9813845277779496</v>
      </c>
      <c r="U309" s="38">
        <f>S309/2.242</f>
        <v>6.6655457552782558</v>
      </c>
      <c r="V309" s="38">
        <f>U309/3</f>
        <v>2.2218485850927521</v>
      </c>
      <c r="W309" s="26" t="s">
        <v>45</v>
      </c>
      <c r="X309" s="26" t="s">
        <v>45</v>
      </c>
      <c r="Y309" s="26" t="s">
        <v>45</v>
      </c>
      <c r="Z309" s="26" t="s">
        <v>45</v>
      </c>
      <c r="AA309" s="26" t="s">
        <v>45</v>
      </c>
      <c r="AB309" s="26" t="s">
        <v>45</v>
      </c>
      <c r="AC309" s="26" t="s">
        <v>45</v>
      </c>
      <c r="AD309" s="26" t="s">
        <v>45</v>
      </c>
      <c r="AE309" s="26" t="s">
        <v>45</v>
      </c>
      <c r="AF309" s="56">
        <v>5.67</v>
      </c>
      <c r="AG309" s="17">
        <v>5.4</v>
      </c>
      <c r="AH309" s="17">
        <f t="shared" si="71"/>
        <v>3.9810717055349657E-6</v>
      </c>
      <c r="AI309" s="49">
        <v>42.9</v>
      </c>
      <c r="AJ309" s="49">
        <v>216.9</v>
      </c>
      <c r="AK309" s="26" t="s">
        <v>45</v>
      </c>
      <c r="AL309" s="26" t="s">
        <v>45</v>
      </c>
      <c r="AM309" s="26" t="s">
        <v>45</v>
      </c>
      <c r="AN309" s="26" t="s">
        <v>45</v>
      </c>
      <c r="AO309" s="26" t="s">
        <v>45</v>
      </c>
      <c r="AP309" s="26" t="s">
        <v>45</v>
      </c>
      <c r="AQ309" s="17">
        <v>843.06249999999977</v>
      </c>
      <c r="AR309" s="17">
        <v>1458.9569444444446</v>
      </c>
      <c r="AS309" s="26">
        <v>652.87499999999977</v>
      </c>
      <c r="AT309" s="26">
        <v>21.635280373831776</v>
      </c>
      <c r="AU309" s="26">
        <v>1.6686251465928095</v>
      </c>
      <c r="AV309" s="17">
        <v>30</v>
      </c>
      <c r="AW309" s="17">
        <v>60</v>
      </c>
      <c r="AX309" s="17">
        <v>0.18</v>
      </c>
      <c r="AY309" s="17">
        <v>1</v>
      </c>
      <c r="AZ309" s="17" t="s">
        <v>150</v>
      </c>
      <c r="BA309" s="28"/>
      <c r="BB309" s="26"/>
      <c r="BC309" s="39" t="s">
        <v>166</v>
      </c>
      <c r="BD309" s="29"/>
      <c r="BI309" s="51"/>
    </row>
    <row r="310" spans="1:61" x14ac:dyDescent="0.25">
      <c r="A310" s="14">
        <v>2006</v>
      </c>
      <c r="B310" s="15">
        <v>2009</v>
      </c>
      <c r="C310" s="20" t="s">
        <v>161</v>
      </c>
      <c r="D310" s="52" t="s">
        <v>162</v>
      </c>
      <c r="E310" s="57">
        <v>1</v>
      </c>
      <c r="F310" s="64" t="s">
        <v>108</v>
      </c>
      <c r="G310" s="65" t="s">
        <v>109</v>
      </c>
      <c r="H310" s="20">
        <v>99202</v>
      </c>
      <c r="I310" s="21">
        <v>8</v>
      </c>
      <c r="J310" s="64">
        <v>99202004</v>
      </c>
      <c r="K310" s="17" t="str">
        <f t="shared" si="73"/>
        <v>Triploid</v>
      </c>
      <c r="L310" s="23">
        <v>100</v>
      </c>
      <c r="M310" s="24">
        <v>1</v>
      </c>
      <c r="N310" s="25">
        <v>57.152153110047848</v>
      </c>
      <c r="O310" s="26">
        <v>44.112769485903812</v>
      </c>
      <c r="P310" s="26">
        <f t="shared" si="69"/>
        <v>0.44112769485903813</v>
      </c>
      <c r="Q310" s="63">
        <v>55.887230514096188</v>
      </c>
      <c r="R310" s="25">
        <v>0.55887230514096187</v>
      </c>
      <c r="S310" s="24">
        <v>31.939593967938091</v>
      </c>
      <c r="T310" s="25">
        <v>10.64653132264603</v>
      </c>
      <c r="U310" s="25">
        <v>14.245058909700388</v>
      </c>
      <c r="V310" s="25">
        <v>4.7483529699001297</v>
      </c>
      <c r="W310" s="26" t="s">
        <v>45</v>
      </c>
      <c r="X310" s="26" t="s">
        <v>45</v>
      </c>
      <c r="Y310" s="26" t="s">
        <v>45</v>
      </c>
      <c r="Z310" s="26" t="s">
        <v>45</v>
      </c>
      <c r="AA310" s="26" t="s">
        <v>45</v>
      </c>
      <c r="AB310" s="26" t="s">
        <v>45</v>
      </c>
      <c r="AC310" s="26" t="s">
        <v>45</v>
      </c>
      <c r="AD310" s="26" t="s">
        <v>45</v>
      </c>
      <c r="AE310" s="26" t="s">
        <v>45</v>
      </c>
      <c r="AF310" s="56">
        <v>5.67</v>
      </c>
      <c r="AG310" s="17">
        <v>5.4</v>
      </c>
      <c r="AH310" s="17">
        <f t="shared" si="71"/>
        <v>3.9810717055349657E-6</v>
      </c>
      <c r="AI310" s="49">
        <v>42.9</v>
      </c>
      <c r="AJ310" s="49">
        <v>216.9</v>
      </c>
      <c r="AK310" s="26" t="s">
        <v>45</v>
      </c>
      <c r="AL310" s="26" t="s">
        <v>45</v>
      </c>
      <c r="AM310" s="26" t="s">
        <v>45</v>
      </c>
      <c r="AN310" s="26" t="s">
        <v>45</v>
      </c>
      <c r="AO310" s="26" t="s">
        <v>45</v>
      </c>
      <c r="AP310" s="26" t="s">
        <v>45</v>
      </c>
      <c r="AQ310" s="17">
        <v>843.06249999999977</v>
      </c>
      <c r="AR310" s="17">
        <v>1458.9569444444446</v>
      </c>
      <c r="AS310" s="26">
        <v>652.87499999999977</v>
      </c>
      <c r="AT310" s="26">
        <v>21.635280373831776</v>
      </c>
      <c r="AU310" s="26">
        <v>1.6686251465928095</v>
      </c>
      <c r="AV310" s="17">
        <v>30</v>
      </c>
      <c r="AW310" s="17">
        <v>60</v>
      </c>
      <c r="AX310" s="17">
        <v>0.18</v>
      </c>
      <c r="AY310" s="17">
        <v>1</v>
      </c>
      <c r="AZ310" s="17" t="s">
        <v>150</v>
      </c>
      <c r="BA310" s="28"/>
      <c r="BB310" s="26"/>
      <c r="BC310" s="31"/>
      <c r="BD310" s="29"/>
      <c r="BI310" s="51"/>
    </row>
    <row r="311" spans="1:61" x14ac:dyDescent="0.25">
      <c r="A311" s="14">
        <v>2006</v>
      </c>
      <c r="B311" s="15">
        <v>2009</v>
      </c>
      <c r="C311" s="20" t="s">
        <v>161</v>
      </c>
      <c r="D311" s="52" t="s">
        <v>162</v>
      </c>
      <c r="E311" s="57">
        <v>2</v>
      </c>
      <c r="F311" s="64" t="s">
        <v>108</v>
      </c>
      <c r="G311" s="65" t="s">
        <v>109</v>
      </c>
      <c r="H311" s="20">
        <v>99202</v>
      </c>
      <c r="I311" s="21">
        <v>8</v>
      </c>
      <c r="J311" s="64">
        <v>99202004</v>
      </c>
      <c r="K311" s="17" t="str">
        <f t="shared" si="73"/>
        <v>Triploid</v>
      </c>
      <c r="L311" s="23">
        <v>100</v>
      </c>
      <c r="M311" s="24">
        <v>1</v>
      </c>
      <c r="N311" s="25">
        <v>55.886124401913875</v>
      </c>
      <c r="O311" s="26">
        <v>44.73684210526315</v>
      </c>
      <c r="P311" s="26">
        <f t="shared" si="69"/>
        <v>0.44736842105263153</v>
      </c>
      <c r="Q311" s="63">
        <v>55.26315789473685</v>
      </c>
      <c r="R311" s="25">
        <v>0.55263157894736847</v>
      </c>
      <c r="S311" s="24">
        <v>30.883313999999999</v>
      </c>
      <c r="T311" s="25">
        <v>10.294438</v>
      </c>
      <c r="U311" s="25">
        <v>13.773958044</v>
      </c>
      <c r="V311" s="25">
        <v>4.5913193479999999</v>
      </c>
      <c r="W311" s="26" t="s">
        <v>45</v>
      </c>
      <c r="X311" s="26" t="s">
        <v>45</v>
      </c>
      <c r="Y311" s="26" t="s">
        <v>45</v>
      </c>
      <c r="Z311" s="26" t="s">
        <v>45</v>
      </c>
      <c r="AA311" s="26" t="s">
        <v>45</v>
      </c>
      <c r="AB311" s="26" t="s">
        <v>45</v>
      </c>
      <c r="AC311" s="26" t="s">
        <v>45</v>
      </c>
      <c r="AD311" s="26" t="s">
        <v>45</v>
      </c>
      <c r="AE311" s="26" t="s">
        <v>45</v>
      </c>
      <c r="AF311" s="56">
        <v>5.67</v>
      </c>
      <c r="AG311" s="17">
        <v>5.4</v>
      </c>
      <c r="AH311" s="17">
        <f t="shared" si="71"/>
        <v>3.9810717055349657E-6</v>
      </c>
      <c r="AI311" s="49">
        <v>42.9</v>
      </c>
      <c r="AJ311" s="49">
        <v>216.9</v>
      </c>
      <c r="AK311" s="26" t="s">
        <v>45</v>
      </c>
      <c r="AL311" s="26" t="s">
        <v>45</v>
      </c>
      <c r="AM311" s="26" t="s">
        <v>45</v>
      </c>
      <c r="AN311" s="26" t="s">
        <v>45</v>
      </c>
      <c r="AO311" s="26" t="s">
        <v>45</v>
      </c>
      <c r="AP311" s="26" t="s">
        <v>45</v>
      </c>
      <c r="AQ311" s="17">
        <v>843.06249999999977</v>
      </c>
      <c r="AR311" s="17">
        <v>1458.9569444444446</v>
      </c>
      <c r="AS311" s="26">
        <v>652.87499999999977</v>
      </c>
      <c r="AT311" s="26">
        <v>21.635280373831776</v>
      </c>
      <c r="AU311" s="26">
        <v>1.6686251465928095</v>
      </c>
      <c r="AV311" s="17">
        <v>30</v>
      </c>
      <c r="AW311" s="17">
        <v>60</v>
      </c>
      <c r="AX311" s="17">
        <v>0.18</v>
      </c>
      <c r="AY311" s="17">
        <v>1</v>
      </c>
      <c r="AZ311" s="17" t="s">
        <v>150</v>
      </c>
      <c r="BA311" s="28"/>
      <c r="BB311" s="26"/>
      <c r="BC311" s="31"/>
      <c r="BD311" s="29"/>
      <c r="BI311" s="51"/>
    </row>
    <row r="312" spans="1:61" x14ac:dyDescent="0.25">
      <c r="A312" s="14">
        <v>2006</v>
      </c>
      <c r="B312" s="15">
        <v>2009</v>
      </c>
      <c r="C312" s="20" t="s">
        <v>161</v>
      </c>
      <c r="D312" s="52" t="s">
        <v>162</v>
      </c>
      <c r="E312" s="57">
        <v>3</v>
      </c>
      <c r="F312" s="64" t="s">
        <v>108</v>
      </c>
      <c r="G312" s="65" t="s">
        <v>109</v>
      </c>
      <c r="H312" s="20">
        <v>99202</v>
      </c>
      <c r="I312" s="21">
        <v>8</v>
      </c>
      <c r="J312" s="64">
        <v>99202004</v>
      </c>
      <c r="K312" s="17" t="str">
        <f t="shared" si="73"/>
        <v>Triploid</v>
      </c>
      <c r="L312" s="23">
        <v>100</v>
      </c>
      <c r="M312" s="24">
        <v>1</v>
      </c>
      <c r="N312" s="25">
        <v>49.375119617224883</v>
      </c>
      <c r="O312" s="26">
        <v>43.668122270742359</v>
      </c>
      <c r="P312" s="26">
        <f t="shared" si="69"/>
        <v>0.4366812227074236</v>
      </c>
      <c r="Q312" s="63">
        <v>56.331877729257641</v>
      </c>
      <c r="R312" s="25">
        <v>0.5633187772925764</v>
      </c>
      <c r="S312" s="24">
        <v>27.812920506550217</v>
      </c>
      <c r="T312" s="25">
        <v>9.2709735021834057</v>
      </c>
      <c r="U312" s="25">
        <v>12.404562545921397</v>
      </c>
      <c r="V312" s="25">
        <v>4.1348541819737994</v>
      </c>
      <c r="W312" s="26" t="s">
        <v>45</v>
      </c>
      <c r="X312" s="26" t="s">
        <v>45</v>
      </c>
      <c r="Y312" s="26" t="s">
        <v>45</v>
      </c>
      <c r="Z312" s="26" t="s">
        <v>45</v>
      </c>
      <c r="AA312" s="26" t="s">
        <v>45</v>
      </c>
      <c r="AB312" s="26" t="s">
        <v>45</v>
      </c>
      <c r="AC312" s="26" t="s">
        <v>45</v>
      </c>
      <c r="AD312" s="26" t="s">
        <v>45</v>
      </c>
      <c r="AE312" s="26" t="s">
        <v>45</v>
      </c>
      <c r="AF312" s="56">
        <v>5.67</v>
      </c>
      <c r="AG312" s="17">
        <v>5.4</v>
      </c>
      <c r="AH312" s="17">
        <f t="shared" si="71"/>
        <v>3.9810717055349657E-6</v>
      </c>
      <c r="AI312" s="49">
        <v>42.9</v>
      </c>
      <c r="AJ312" s="49">
        <v>216.9</v>
      </c>
      <c r="AK312" s="26" t="s">
        <v>45</v>
      </c>
      <c r="AL312" s="26" t="s">
        <v>45</v>
      </c>
      <c r="AM312" s="26" t="s">
        <v>45</v>
      </c>
      <c r="AN312" s="26" t="s">
        <v>45</v>
      </c>
      <c r="AO312" s="26" t="s">
        <v>45</v>
      </c>
      <c r="AP312" s="26" t="s">
        <v>45</v>
      </c>
      <c r="AQ312" s="17">
        <v>843.06249999999977</v>
      </c>
      <c r="AR312" s="17">
        <v>1458.9569444444446</v>
      </c>
      <c r="AS312" s="26">
        <v>652.87499999999977</v>
      </c>
      <c r="AT312" s="26">
        <v>21.635280373831776</v>
      </c>
      <c r="AU312" s="26">
        <v>1.6686251465928095</v>
      </c>
      <c r="AV312" s="17">
        <v>30</v>
      </c>
      <c r="AW312" s="17">
        <v>60</v>
      </c>
      <c r="AX312" s="17">
        <v>0.18</v>
      </c>
      <c r="AY312" s="17">
        <v>1</v>
      </c>
      <c r="AZ312" s="17" t="s">
        <v>150</v>
      </c>
      <c r="BA312" s="28"/>
      <c r="BB312" s="26"/>
      <c r="BC312" s="31"/>
      <c r="BD312" s="29"/>
      <c r="BI312" s="51"/>
    </row>
    <row r="313" spans="1:61" x14ac:dyDescent="0.25">
      <c r="A313" s="14">
        <v>2006</v>
      </c>
      <c r="B313" s="15">
        <v>2009</v>
      </c>
      <c r="C313" s="20" t="s">
        <v>161</v>
      </c>
      <c r="D313" s="52" t="s">
        <v>162</v>
      </c>
      <c r="E313" s="57">
        <v>4</v>
      </c>
      <c r="F313" s="64" t="s">
        <v>108</v>
      </c>
      <c r="G313" s="65" t="s">
        <v>109</v>
      </c>
      <c r="H313" s="20">
        <v>99202</v>
      </c>
      <c r="I313" s="21">
        <v>8</v>
      </c>
      <c r="J313" s="64">
        <v>99202004</v>
      </c>
      <c r="K313" s="17" t="str">
        <f t="shared" si="73"/>
        <v>Triploid</v>
      </c>
      <c r="L313" s="23">
        <v>100</v>
      </c>
      <c r="M313" s="24">
        <v>1</v>
      </c>
      <c r="N313" s="25">
        <v>52.449760765550245</v>
      </c>
      <c r="O313" s="26">
        <v>43.840579710144922</v>
      </c>
      <c r="P313" s="26">
        <f t="shared" si="69"/>
        <v>0.43840579710144922</v>
      </c>
      <c r="Q313" s="63">
        <v>56.159420289855078</v>
      </c>
      <c r="R313" s="25">
        <v>0.56159420289855078</v>
      </c>
      <c r="S313" s="24">
        <v>29.45441038647343</v>
      </c>
      <c r="T313" s="25">
        <v>9.818136795491144</v>
      </c>
      <c r="U313" s="25">
        <v>13.13666703236715</v>
      </c>
      <c r="V313" s="25">
        <v>4.3788890107890506</v>
      </c>
      <c r="W313" s="26" t="s">
        <v>45</v>
      </c>
      <c r="X313" s="26" t="s">
        <v>45</v>
      </c>
      <c r="Y313" s="26" t="s">
        <v>45</v>
      </c>
      <c r="Z313" s="26" t="s">
        <v>45</v>
      </c>
      <c r="AA313" s="26" t="s">
        <v>45</v>
      </c>
      <c r="AB313" s="26" t="s">
        <v>45</v>
      </c>
      <c r="AC313" s="26" t="s">
        <v>45</v>
      </c>
      <c r="AD313" s="26" t="s">
        <v>45</v>
      </c>
      <c r="AE313" s="26" t="s">
        <v>45</v>
      </c>
      <c r="AF313" s="56">
        <v>5.67</v>
      </c>
      <c r="AG313" s="17">
        <v>5.4</v>
      </c>
      <c r="AH313" s="17">
        <f t="shared" si="71"/>
        <v>3.9810717055349657E-6</v>
      </c>
      <c r="AI313" s="49">
        <v>42.9</v>
      </c>
      <c r="AJ313" s="49">
        <v>216.9</v>
      </c>
      <c r="AK313" s="26" t="s">
        <v>45</v>
      </c>
      <c r="AL313" s="26" t="s">
        <v>45</v>
      </c>
      <c r="AM313" s="26" t="s">
        <v>45</v>
      </c>
      <c r="AN313" s="26" t="s">
        <v>45</v>
      </c>
      <c r="AO313" s="26" t="s">
        <v>45</v>
      </c>
      <c r="AP313" s="26" t="s">
        <v>45</v>
      </c>
      <c r="AQ313" s="17">
        <v>843.06249999999977</v>
      </c>
      <c r="AR313" s="17">
        <v>1458.9569444444446</v>
      </c>
      <c r="AS313" s="26">
        <v>652.87499999999977</v>
      </c>
      <c r="AT313" s="26">
        <v>21.635280373831776</v>
      </c>
      <c r="AU313" s="26">
        <v>1.6686251465928095</v>
      </c>
      <c r="AV313" s="17">
        <v>30</v>
      </c>
      <c r="AW313" s="17">
        <v>60</v>
      </c>
      <c r="AX313" s="17">
        <v>0.18</v>
      </c>
      <c r="AY313" s="17">
        <v>1</v>
      </c>
      <c r="AZ313" s="17" t="s">
        <v>150</v>
      </c>
      <c r="BA313" s="28"/>
      <c r="BB313" s="26"/>
      <c r="BC313" s="31"/>
      <c r="BD313" s="29"/>
      <c r="BI313" s="51"/>
    </row>
    <row r="314" spans="1:61" x14ac:dyDescent="0.25">
      <c r="A314" s="14">
        <v>2006</v>
      </c>
      <c r="B314" s="15">
        <v>2009</v>
      </c>
      <c r="C314" s="20" t="s">
        <v>161</v>
      </c>
      <c r="D314" s="52" t="s">
        <v>162</v>
      </c>
      <c r="E314" s="32">
        <v>1</v>
      </c>
      <c r="F314" s="44" t="s">
        <v>110</v>
      </c>
      <c r="G314" s="62" t="s">
        <v>111</v>
      </c>
      <c r="H314" s="20">
        <v>99202</v>
      </c>
      <c r="I314" s="21">
        <v>8</v>
      </c>
      <c r="J314" s="44">
        <v>99202011</v>
      </c>
      <c r="K314" s="17" t="str">
        <f t="shared" si="73"/>
        <v>Triploid</v>
      </c>
      <c r="L314" s="23">
        <v>100</v>
      </c>
      <c r="M314" s="24">
        <v>1</v>
      </c>
      <c r="N314" s="25">
        <v>33.821052631578944</v>
      </c>
      <c r="O314" s="26">
        <v>50.761421319796959</v>
      </c>
      <c r="P314" s="26">
        <f t="shared" ref="P314:P377" si="74">O314/100</f>
        <v>0.50761421319796962</v>
      </c>
      <c r="Q314" s="63">
        <v>49.238578680203041</v>
      </c>
      <c r="R314" s="25">
        <v>0.49238578680203043</v>
      </c>
      <c r="S314" s="24">
        <v>16.652399993231807</v>
      </c>
      <c r="T314" s="25">
        <v>5.550799997743936</v>
      </c>
      <c r="U314" s="25">
        <v>7.4269703969813863</v>
      </c>
      <c r="V314" s="25">
        <v>2.4756567989937954</v>
      </c>
      <c r="W314" s="26" t="s">
        <v>45</v>
      </c>
      <c r="X314" s="26" t="s">
        <v>45</v>
      </c>
      <c r="Y314" s="26" t="s">
        <v>45</v>
      </c>
      <c r="Z314" s="26" t="s">
        <v>45</v>
      </c>
      <c r="AA314" s="26" t="s">
        <v>45</v>
      </c>
      <c r="AB314" s="26" t="s">
        <v>45</v>
      </c>
      <c r="AC314" s="26" t="s">
        <v>45</v>
      </c>
      <c r="AD314" s="26" t="s">
        <v>45</v>
      </c>
      <c r="AE314" s="26" t="s">
        <v>45</v>
      </c>
      <c r="AF314" s="56">
        <v>5.67</v>
      </c>
      <c r="AG314" s="17">
        <v>5.4</v>
      </c>
      <c r="AH314" s="17">
        <f t="shared" si="71"/>
        <v>3.9810717055349657E-6</v>
      </c>
      <c r="AI314" s="49">
        <v>42.9</v>
      </c>
      <c r="AJ314" s="49">
        <v>216.9</v>
      </c>
      <c r="AK314" s="26" t="s">
        <v>45</v>
      </c>
      <c r="AL314" s="26" t="s">
        <v>45</v>
      </c>
      <c r="AM314" s="26" t="s">
        <v>45</v>
      </c>
      <c r="AN314" s="26" t="s">
        <v>45</v>
      </c>
      <c r="AO314" s="26" t="s">
        <v>45</v>
      </c>
      <c r="AP314" s="26" t="s">
        <v>45</v>
      </c>
      <c r="AQ314" s="17">
        <v>843.06249999999977</v>
      </c>
      <c r="AR314" s="17">
        <v>1458.9569444444446</v>
      </c>
      <c r="AS314" s="26">
        <v>652.87499999999977</v>
      </c>
      <c r="AT314" s="26">
        <v>21.635280373831776</v>
      </c>
      <c r="AU314" s="26">
        <v>1.6686251465928095</v>
      </c>
      <c r="AV314" s="17">
        <v>30</v>
      </c>
      <c r="AW314" s="17">
        <v>60</v>
      </c>
      <c r="AX314" s="17">
        <v>0.18</v>
      </c>
      <c r="AY314" s="17">
        <v>1</v>
      </c>
      <c r="AZ314" s="17" t="s">
        <v>150</v>
      </c>
      <c r="BA314" s="28"/>
      <c r="BB314" s="26"/>
      <c r="BC314" s="31"/>
      <c r="BD314" s="29"/>
      <c r="BI314" s="51"/>
    </row>
    <row r="315" spans="1:61" x14ac:dyDescent="0.25">
      <c r="A315" s="14">
        <v>2006</v>
      </c>
      <c r="B315" s="15">
        <v>2009</v>
      </c>
      <c r="C315" s="20" t="s">
        <v>161</v>
      </c>
      <c r="D315" s="52" t="s">
        <v>162</v>
      </c>
      <c r="E315" s="32">
        <v>2</v>
      </c>
      <c r="F315" s="44" t="s">
        <v>110</v>
      </c>
      <c r="G315" s="62" t="s">
        <v>111</v>
      </c>
      <c r="H315" s="20">
        <v>99202</v>
      </c>
      <c r="I315" s="21">
        <v>8</v>
      </c>
      <c r="J315" s="44">
        <v>99202011</v>
      </c>
      <c r="K315" s="17" t="str">
        <f t="shared" si="73"/>
        <v>Triploid</v>
      </c>
      <c r="L315" s="23">
        <v>100</v>
      </c>
      <c r="M315" s="24">
        <v>1</v>
      </c>
      <c r="N315" s="25">
        <v>49.555980861244016</v>
      </c>
      <c r="O315" s="26">
        <v>48.848684210526315</v>
      </c>
      <c r="P315" s="26">
        <f t="shared" si="74"/>
        <v>0.48848684210526316</v>
      </c>
      <c r="Q315" s="63">
        <v>51.151315789473685</v>
      </c>
      <c r="R315" s="25">
        <v>0.51151315789473684</v>
      </c>
      <c r="S315" s="24">
        <v>25.347614416666669</v>
      </c>
      <c r="T315" s="25">
        <v>8.4492048055555564</v>
      </c>
      <c r="U315" s="25">
        <v>11.305036029833335</v>
      </c>
      <c r="V315" s="25">
        <v>3.7683453432777783</v>
      </c>
      <c r="W315" s="26" t="s">
        <v>45</v>
      </c>
      <c r="X315" s="26" t="s">
        <v>45</v>
      </c>
      <c r="Y315" s="26" t="s">
        <v>45</v>
      </c>
      <c r="Z315" s="26" t="s">
        <v>45</v>
      </c>
      <c r="AA315" s="26" t="s">
        <v>45</v>
      </c>
      <c r="AB315" s="26" t="s">
        <v>45</v>
      </c>
      <c r="AC315" s="26" t="s">
        <v>45</v>
      </c>
      <c r="AD315" s="26" t="s">
        <v>45</v>
      </c>
      <c r="AE315" s="26" t="s">
        <v>45</v>
      </c>
      <c r="AF315" s="56">
        <v>5.67</v>
      </c>
      <c r="AG315" s="17">
        <v>5.4</v>
      </c>
      <c r="AH315" s="17">
        <f t="shared" ref="AH315:AH378" si="75">10^(-AG315)</f>
        <v>3.9810717055349657E-6</v>
      </c>
      <c r="AI315" s="49">
        <v>42.9</v>
      </c>
      <c r="AJ315" s="49">
        <v>216.9</v>
      </c>
      <c r="AK315" s="26" t="s">
        <v>45</v>
      </c>
      <c r="AL315" s="26" t="s">
        <v>45</v>
      </c>
      <c r="AM315" s="26" t="s">
        <v>45</v>
      </c>
      <c r="AN315" s="26" t="s">
        <v>45</v>
      </c>
      <c r="AO315" s="26" t="s">
        <v>45</v>
      </c>
      <c r="AP315" s="26" t="s">
        <v>45</v>
      </c>
      <c r="AQ315" s="17">
        <v>843.06249999999977</v>
      </c>
      <c r="AR315" s="17">
        <v>1458.9569444444446</v>
      </c>
      <c r="AS315" s="26">
        <v>652.87499999999977</v>
      </c>
      <c r="AT315" s="26">
        <v>21.635280373831776</v>
      </c>
      <c r="AU315" s="26">
        <v>1.6686251465928095</v>
      </c>
      <c r="AV315" s="17">
        <v>30</v>
      </c>
      <c r="AW315" s="17">
        <v>60</v>
      </c>
      <c r="AX315" s="17">
        <v>0.18</v>
      </c>
      <c r="AY315" s="17">
        <v>1</v>
      </c>
      <c r="AZ315" s="17" t="s">
        <v>150</v>
      </c>
      <c r="BA315" s="28"/>
      <c r="BB315" s="26"/>
      <c r="BC315" s="31"/>
      <c r="BD315" s="29"/>
      <c r="BI315" s="51"/>
    </row>
    <row r="316" spans="1:61" x14ac:dyDescent="0.25">
      <c r="A316" s="14">
        <v>2006</v>
      </c>
      <c r="B316" s="15">
        <v>2009</v>
      </c>
      <c r="C316" s="20" t="s">
        <v>161</v>
      </c>
      <c r="D316" s="52" t="s">
        <v>162</v>
      </c>
      <c r="E316" s="57">
        <v>3</v>
      </c>
      <c r="F316" s="64" t="s">
        <v>110</v>
      </c>
      <c r="G316" s="65" t="s">
        <v>111</v>
      </c>
      <c r="H316" s="20">
        <v>99202</v>
      </c>
      <c r="I316" s="21">
        <v>8</v>
      </c>
      <c r="J316" s="64">
        <v>99202011</v>
      </c>
      <c r="K316" s="17" t="str">
        <f t="shared" si="73"/>
        <v>Triploid</v>
      </c>
      <c r="L316" s="23">
        <v>94.444444444444443</v>
      </c>
      <c r="M316" s="24">
        <v>0.94444444444444442</v>
      </c>
      <c r="N316" s="25">
        <v>36.35311004784689</v>
      </c>
      <c r="O316" s="26">
        <v>41.484716157205234</v>
      </c>
      <c r="P316" s="26">
        <f t="shared" si="74"/>
        <v>0.41484716157205237</v>
      </c>
      <c r="Q316" s="63">
        <v>58.515283842794766</v>
      </c>
      <c r="R316" s="25">
        <v>0.58515283842794763</v>
      </c>
      <c r="S316" s="24">
        <v>21.271351930131004</v>
      </c>
      <c r="T316" s="25">
        <v>7.0904506433770011</v>
      </c>
      <c r="U316" s="25">
        <v>9.4870229608384289</v>
      </c>
      <c r="V316" s="25">
        <v>3.1623409869461425</v>
      </c>
      <c r="W316" s="26" t="s">
        <v>45</v>
      </c>
      <c r="X316" s="26" t="s">
        <v>45</v>
      </c>
      <c r="Y316" s="26" t="s">
        <v>45</v>
      </c>
      <c r="Z316" s="26" t="s">
        <v>45</v>
      </c>
      <c r="AA316" s="26" t="s">
        <v>45</v>
      </c>
      <c r="AB316" s="26" t="s">
        <v>45</v>
      </c>
      <c r="AC316" s="26" t="s">
        <v>45</v>
      </c>
      <c r="AD316" s="26" t="s">
        <v>45</v>
      </c>
      <c r="AE316" s="26" t="s">
        <v>45</v>
      </c>
      <c r="AF316" s="56">
        <v>5.67</v>
      </c>
      <c r="AG316" s="17">
        <v>5.4</v>
      </c>
      <c r="AH316" s="17">
        <f t="shared" si="75"/>
        <v>3.9810717055349657E-6</v>
      </c>
      <c r="AI316" s="49">
        <v>42.9</v>
      </c>
      <c r="AJ316" s="49">
        <v>216.9</v>
      </c>
      <c r="AK316" s="26" t="s">
        <v>45</v>
      </c>
      <c r="AL316" s="26" t="s">
        <v>45</v>
      </c>
      <c r="AM316" s="26" t="s">
        <v>45</v>
      </c>
      <c r="AN316" s="26" t="s">
        <v>45</v>
      </c>
      <c r="AO316" s="26" t="s">
        <v>45</v>
      </c>
      <c r="AP316" s="26" t="s">
        <v>45</v>
      </c>
      <c r="AQ316" s="17">
        <v>843.06249999999977</v>
      </c>
      <c r="AR316" s="17">
        <v>1458.9569444444446</v>
      </c>
      <c r="AS316" s="26">
        <v>652.87499999999977</v>
      </c>
      <c r="AT316" s="26">
        <v>21.635280373831776</v>
      </c>
      <c r="AU316" s="26">
        <v>1.6686251465928095</v>
      </c>
      <c r="AV316" s="17">
        <v>30</v>
      </c>
      <c r="AW316" s="17">
        <v>60</v>
      </c>
      <c r="AX316" s="17">
        <v>0.18</v>
      </c>
      <c r="AY316" s="17">
        <v>1</v>
      </c>
      <c r="AZ316" s="17" t="s">
        <v>150</v>
      </c>
      <c r="BA316" s="28"/>
      <c r="BB316" s="26"/>
      <c r="BC316" s="31"/>
      <c r="BD316" s="29"/>
      <c r="BI316" s="51"/>
    </row>
    <row r="317" spans="1:61" x14ac:dyDescent="0.25">
      <c r="A317" s="14">
        <v>2006</v>
      </c>
      <c r="B317" s="15">
        <v>2009</v>
      </c>
      <c r="C317" s="20" t="s">
        <v>161</v>
      </c>
      <c r="D317" s="52" t="s">
        <v>162</v>
      </c>
      <c r="E317" s="57">
        <v>4</v>
      </c>
      <c r="F317" s="64" t="s">
        <v>110</v>
      </c>
      <c r="G317" s="65" t="s">
        <v>111</v>
      </c>
      <c r="H317" s="20">
        <v>99202</v>
      </c>
      <c r="I317" s="21">
        <v>8</v>
      </c>
      <c r="J317" s="64">
        <v>99202011</v>
      </c>
      <c r="K317" s="17" t="str">
        <f t="shared" si="73"/>
        <v>Triploid</v>
      </c>
      <c r="L317" s="23">
        <v>100</v>
      </c>
      <c r="M317" s="24">
        <v>1</v>
      </c>
      <c r="N317" s="25">
        <v>53.354066985645936</v>
      </c>
      <c r="O317" s="26">
        <v>48.351648351648343</v>
      </c>
      <c r="P317" s="26">
        <f t="shared" si="74"/>
        <v>0.48351648351648341</v>
      </c>
      <c r="Q317" s="63">
        <v>51.648351648351657</v>
      </c>
      <c r="R317" s="25">
        <v>0.51648351648351654</v>
      </c>
      <c r="S317" s="24">
        <v>27.555493992673995</v>
      </c>
      <c r="T317" s="25">
        <v>9.1851646642246649</v>
      </c>
      <c r="U317" s="25">
        <v>12.289750320732601</v>
      </c>
      <c r="V317" s="25">
        <v>4.096583440244201</v>
      </c>
      <c r="W317" s="26" t="s">
        <v>45</v>
      </c>
      <c r="X317" s="26" t="s">
        <v>45</v>
      </c>
      <c r="Y317" s="26" t="s">
        <v>45</v>
      </c>
      <c r="Z317" s="26" t="s">
        <v>45</v>
      </c>
      <c r="AA317" s="26" t="s">
        <v>45</v>
      </c>
      <c r="AB317" s="26" t="s">
        <v>45</v>
      </c>
      <c r="AC317" s="26" t="s">
        <v>45</v>
      </c>
      <c r="AD317" s="26" t="s">
        <v>45</v>
      </c>
      <c r="AE317" s="26" t="s">
        <v>45</v>
      </c>
      <c r="AF317" s="56">
        <v>5.67</v>
      </c>
      <c r="AG317" s="17">
        <v>5.4</v>
      </c>
      <c r="AH317" s="17">
        <f t="shared" si="75"/>
        <v>3.9810717055349657E-6</v>
      </c>
      <c r="AI317" s="49">
        <v>42.9</v>
      </c>
      <c r="AJ317" s="49">
        <v>216.9</v>
      </c>
      <c r="AK317" s="26" t="s">
        <v>45</v>
      </c>
      <c r="AL317" s="26" t="s">
        <v>45</v>
      </c>
      <c r="AM317" s="26" t="s">
        <v>45</v>
      </c>
      <c r="AN317" s="26" t="s">
        <v>45</v>
      </c>
      <c r="AO317" s="26" t="s">
        <v>45</v>
      </c>
      <c r="AP317" s="26" t="s">
        <v>45</v>
      </c>
      <c r="AQ317" s="17">
        <v>843.06249999999977</v>
      </c>
      <c r="AR317" s="17">
        <v>1458.9569444444446</v>
      </c>
      <c r="AS317" s="26">
        <v>652.87499999999977</v>
      </c>
      <c r="AT317" s="26">
        <v>21.635280373831776</v>
      </c>
      <c r="AU317" s="26">
        <v>1.6686251465928095</v>
      </c>
      <c r="AV317" s="17">
        <v>30</v>
      </c>
      <c r="AW317" s="17">
        <v>60</v>
      </c>
      <c r="AX317" s="17">
        <v>0.18</v>
      </c>
      <c r="AY317" s="17">
        <v>1</v>
      </c>
      <c r="AZ317" s="17" t="s">
        <v>150</v>
      </c>
      <c r="BA317" s="28"/>
      <c r="BB317" s="26"/>
      <c r="BC317" s="31"/>
      <c r="BD317" s="29"/>
      <c r="BI317" s="51"/>
    </row>
    <row r="318" spans="1:61" x14ac:dyDescent="0.25">
      <c r="A318" s="14">
        <v>2006</v>
      </c>
      <c r="B318" s="15">
        <v>2009</v>
      </c>
      <c r="C318" s="20" t="s">
        <v>161</v>
      </c>
      <c r="D318" s="52" t="s">
        <v>162</v>
      </c>
      <c r="E318" s="32">
        <v>1</v>
      </c>
      <c r="F318" s="44" t="s">
        <v>114</v>
      </c>
      <c r="G318" s="62" t="s">
        <v>115</v>
      </c>
      <c r="H318" s="20">
        <v>99207</v>
      </c>
      <c r="I318" s="21">
        <v>8</v>
      </c>
      <c r="J318" s="44">
        <v>99207018</v>
      </c>
      <c r="K318" s="17" t="str">
        <f t="shared" si="73"/>
        <v>Triploid</v>
      </c>
      <c r="L318" s="23">
        <v>100</v>
      </c>
      <c r="M318" s="24">
        <v>1</v>
      </c>
      <c r="N318" s="25">
        <v>51.364593301435399</v>
      </c>
      <c r="O318" s="26">
        <v>46.630236794171218</v>
      </c>
      <c r="P318" s="26">
        <f t="shared" si="74"/>
        <v>0.4663023679417122</v>
      </c>
      <c r="Q318" s="63">
        <v>53.369763205828782</v>
      </c>
      <c r="R318" s="25">
        <v>0.5336976320582878</v>
      </c>
      <c r="S318" s="24">
        <v>27.412164886460229</v>
      </c>
      <c r="T318" s="25">
        <v>9.1373882954867423</v>
      </c>
      <c r="U318" s="25">
        <v>12.225825539361262</v>
      </c>
      <c r="V318" s="25">
        <v>4.075275179787087</v>
      </c>
      <c r="W318" s="26" t="s">
        <v>45</v>
      </c>
      <c r="X318" s="26" t="s">
        <v>45</v>
      </c>
      <c r="Y318" s="26" t="s">
        <v>45</v>
      </c>
      <c r="Z318" s="26" t="s">
        <v>45</v>
      </c>
      <c r="AA318" s="26" t="s">
        <v>45</v>
      </c>
      <c r="AB318" s="26" t="s">
        <v>45</v>
      </c>
      <c r="AC318" s="26" t="s">
        <v>45</v>
      </c>
      <c r="AD318" s="26" t="s">
        <v>45</v>
      </c>
      <c r="AE318" s="26" t="s">
        <v>45</v>
      </c>
      <c r="AF318" s="56">
        <v>5.67</v>
      </c>
      <c r="AG318" s="17">
        <v>5.4</v>
      </c>
      <c r="AH318" s="17">
        <f t="shared" si="75"/>
        <v>3.9810717055349657E-6</v>
      </c>
      <c r="AI318" s="49">
        <v>42.9</v>
      </c>
      <c r="AJ318" s="49">
        <v>216.9</v>
      </c>
      <c r="AK318" s="26" t="s">
        <v>45</v>
      </c>
      <c r="AL318" s="26" t="s">
        <v>45</v>
      </c>
      <c r="AM318" s="26" t="s">
        <v>45</v>
      </c>
      <c r="AN318" s="26" t="s">
        <v>45</v>
      </c>
      <c r="AO318" s="26" t="s">
        <v>45</v>
      </c>
      <c r="AP318" s="26" t="s">
        <v>45</v>
      </c>
      <c r="AQ318" s="17">
        <v>843.06249999999977</v>
      </c>
      <c r="AR318" s="17">
        <v>1458.9569444444446</v>
      </c>
      <c r="AS318" s="26">
        <v>652.87499999999977</v>
      </c>
      <c r="AT318" s="26">
        <v>21.635280373831776</v>
      </c>
      <c r="AU318" s="26">
        <v>1.6686251465928095</v>
      </c>
      <c r="AV318" s="17">
        <v>30</v>
      </c>
      <c r="AW318" s="17">
        <v>60</v>
      </c>
      <c r="AX318" s="17">
        <v>0.18</v>
      </c>
      <c r="AY318" s="17">
        <v>1</v>
      </c>
      <c r="AZ318" s="17" t="s">
        <v>150</v>
      </c>
      <c r="BA318" s="28"/>
      <c r="BB318" s="26"/>
      <c r="BC318" s="31"/>
      <c r="BD318" s="29"/>
      <c r="BI318" s="51"/>
    </row>
    <row r="319" spans="1:61" x14ac:dyDescent="0.25">
      <c r="A319" s="14">
        <v>2006</v>
      </c>
      <c r="B319" s="15">
        <v>2009</v>
      </c>
      <c r="C319" s="20" t="s">
        <v>161</v>
      </c>
      <c r="D319" s="52" t="s">
        <v>162</v>
      </c>
      <c r="E319" s="32">
        <v>2</v>
      </c>
      <c r="F319" s="44" t="s">
        <v>114</v>
      </c>
      <c r="G319" s="62" t="s">
        <v>115</v>
      </c>
      <c r="H319" s="20">
        <v>99207</v>
      </c>
      <c r="I319" s="21">
        <v>8</v>
      </c>
      <c r="J319" s="44">
        <v>99207018</v>
      </c>
      <c r="K319" s="17" t="str">
        <f t="shared" si="73"/>
        <v>Triploid</v>
      </c>
      <c r="L319" s="23">
        <v>100</v>
      </c>
      <c r="M319" s="24">
        <v>1</v>
      </c>
      <c r="N319" s="25">
        <v>52.81148325358852</v>
      </c>
      <c r="O319" s="26">
        <v>47.994056463595832</v>
      </c>
      <c r="P319" s="26">
        <f t="shared" si="74"/>
        <v>0.4799405646359583</v>
      </c>
      <c r="Q319" s="63">
        <v>52.005943536404168</v>
      </c>
      <c r="R319" s="25">
        <v>0.52005943536404164</v>
      </c>
      <c r="S319" s="24">
        <v>27.464111342248643</v>
      </c>
      <c r="T319" s="25">
        <v>9.1547037807495482</v>
      </c>
      <c r="U319" s="25">
        <v>12.248993658642895</v>
      </c>
      <c r="V319" s="25">
        <v>4.0829978862142982</v>
      </c>
      <c r="W319" s="26" t="s">
        <v>45</v>
      </c>
      <c r="X319" s="26" t="s">
        <v>45</v>
      </c>
      <c r="Y319" s="26" t="s">
        <v>45</v>
      </c>
      <c r="Z319" s="26" t="s">
        <v>45</v>
      </c>
      <c r="AA319" s="26" t="s">
        <v>45</v>
      </c>
      <c r="AB319" s="26" t="s">
        <v>45</v>
      </c>
      <c r="AC319" s="26" t="s">
        <v>45</v>
      </c>
      <c r="AD319" s="26" t="s">
        <v>45</v>
      </c>
      <c r="AE319" s="26" t="s">
        <v>45</v>
      </c>
      <c r="AF319" s="56">
        <v>5.67</v>
      </c>
      <c r="AG319" s="17">
        <v>5.4</v>
      </c>
      <c r="AH319" s="17">
        <f t="shared" si="75"/>
        <v>3.9810717055349657E-6</v>
      </c>
      <c r="AI319" s="49">
        <v>42.9</v>
      </c>
      <c r="AJ319" s="49">
        <v>216.9</v>
      </c>
      <c r="AK319" s="26" t="s">
        <v>45</v>
      </c>
      <c r="AL319" s="26" t="s">
        <v>45</v>
      </c>
      <c r="AM319" s="26" t="s">
        <v>45</v>
      </c>
      <c r="AN319" s="26" t="s">
        <v>45</v>
      </c>
      <c r="AO319" s="26" t="s">
        <v>45</v>
      </c>
      <c r="AP319" s="26" t="s">
        <v>45</v>
      </c>
      <c r="AQ319" s="17">
        <v>843.06249999999977</v>
      </c>
      <c r="AR319" s="17">
        <v>1458.9569444444446</v>
      </c>
      <c r="AS319" s="26">
        <v>652.87499999999977</v>
      </c>
      <c r="AT319" s="26">
        <v>21.635280373831776</v>
      </c>
      <c r="AU319" s="26">
        <v>1.6686251465928095</v>
      </c>
      <c r="AV319" s="17">
        <v>30</v>
      </c>
      <c r="AW319" s="17">
        <v>60</v>
      </c>
      <c r="AX319" s="17">
        <v>0.18</v>
      </c>
      <c r="AY319" s="17">
        <v>1</v>
      </c>
      <c r="AZ319" s="17" t="s">
        <v>150</v>
      </c>
      <c r="BA319" s="28"/>
      <c r="BB319" s="26"/>
      <c r="BC319" s="31"/>
      <c r="BD319" s="29"/>
      <c r="BI319" s="51"/>
    </row>
    <row r="320" spans="1:61" x14ac:dyDescent="0.25">
      <c r="A320" s="14">
        <v>2006</v>
      </c>
      <c r="B320" s="15">
        <v>2009</v>
      </c>
      <c r="C320" s="20" t="s">
        <v>161</v>
      </c>
      <c r="D320" s="52" t="s">
        <v>162</v>
      </c>
      <c r="E320" s="32">
        <v>3</v>
      </c>
      <c r="F320" s="44" t="s">
        <v>114</v>
      </c>
      <c r="G320" s="62" t="s">
        <v>115</v>
      </c>
      <c r="H320" s="20">
        <v>99207</v>
      </c>
      <c r="I320" s="21">
        <v>8</v>
      </c>
      <c r="J320" s="44">
        <v>99207018</v>
      </c>
      <c r="K320" s="17" t="str">
        <f t="shared" si="73"/>
        <v>Triploid</v>
      </c>
      <c r="L320" s="23">
        <v>100</v>
      </c>
      <c r="M320" s="24">
        <v>1</v>
      </c>
      <c r="N320" s="25">
        <v>49.736842105263158</v>
      </c>
      <c r="O320" s="26">
        <v>47.635726795096325</v>
      </c>
      <c r="P320" s="26">
        <f t="shared" si="74"/>
        <v>0.47635726795096323</v>
      </c>
      <c r="Q320" s="63">
        <v>52.364273204903675</v>
      </c>
      <c r="R320" s="25">
        <v>0.52364273204903677</v>
      </c>
      <c r="S320" s="24">
        <v>26.043388733216577</v>
      </c>
      <c r="T320" s="25">
        <v>8.6811295777388597</v>
      </c>
      <c r="U320" s="25">
        <v>11.615351375014594</v>
      </c>
      <c r="V320" s="25">
        <v>3.8717837916715316</v>
      </c>
      <c r="W320" s="26" t="s">
        <v>45</v>
      </c>
      <c r="X320" s="26" t="s">
        <v>45</v>
      </c>
      <c r="Y320" s="26" t="s">
        <v>45</v>
      </c>
      <c r="Z320" s="26" t="s">
        <v>45</v>
      </c>
      <c r="AA320" s="26" t="s">
        <v>45</v>
      </c>
      <c r="AB320" s="26" t="s">
        <v>45</v>
      </c>
      <c r="AC320" s="26" t="s">
        <v>45</v>
      </c>
      <c r="AD320" s="26" t="s">
        <v>45</v>
      </c>
      <c r="AE320" s="26" t="s">
        <v>45</v>
      </c>
      <c r="AF320" s="56">
        <v>5.67</v>
      </c>
      <c r="AG320" s="17">
        <v>5.4</v>
      </c>
      <c r="AH320" s="17">
        <f t="shared" si="75"/>
        <v>3.9810717055349657E-6</v>
      </c>
      <c r="AI320" s="49">
        <v>42.9</v>
      </c>
      <c r="AJ320" s="49">
        <v>216.9</v>
      </c>
      <c r="AK320" s="26" t="s">
        <v>45</v>
      </c>
      <c r="AL320" s="26" t="s">
        <v>45</v>
      </c>
      <c r="AM320" s="26" t="s">
        <v>45</v>
      </c>
      <c r="AN320" s="26" t="s">
        <v>45</v>
      </c>
      <c r="AO320" s="26" t="s">
        <v>45</v>
      </c>
      <c r="AP320" s="26" t="s">
        <v>45</v>
      </c>
      <c r="AQ320" s="17">
        <v>843.06249999999977</v>
      </c>
      <c r="AR320" s="17">
        <v>1458.9569444444446</v>
      </c>
      <c r="AS320" s="26">
        <v>652.87499999999977</v>
      </c>
      <c r="AT320" s="26">
        <v>21.635280373831776</v>
      </c>
      <c r="AU320" s="26">
        <v>1.6686251465928095</v>
      </c>
      <c r="AV320" s="17">
        <v>30</v>
      </c>
      <c r="AW320" s="17">
        <v>60</v>
      </c>
      <c r="AX320" s="17">
        <v>0.18</v>
      </c>
      <c r="AY320" s="17">
        <v>1</v>
      </c>
      <c r="AZ320" s="17" t="s">
        <v>150</v>
      </c>
      <c r="BA320" s="28"/>
      <c r="BB320" s="26"/>
      <c r="BC320" s="31"/>
      <c r="BD320" s="29"/>
      <c r="BI320" s="51"/>
    </row>
    <row r="321" spans="1:61" x14ac:dyDescent="0.25">
      <c r="A321" s="14">
        <v>2006</v>
      </c>
      <c r="B321" s="15">
        <v>2009</v>
      </c>
      <c r="C321" s="20" t="s">
        <v>161</v>
      </c>
      <c r="D321" s="52" t="s">
        <v>162</v>
      </c>
      <c r="E321" s="32">
        <v>4</v>
      </c>
      <c r="F321" s="44" t="s">
        <v>114</v>
      </c>
      <c r="G321" s="62" t="s">
        <v>115</v>
      </c>
      <c r="H321" s="20">
        <v>99207</v>
      </c>
      <c r="I321" s="21">
        <v>8</v>
      </c>
      <c r="J321" s="44">
        <v>99207018</v>
      </c>
      <c r="K321" s="17" t="str">
        <f t="shared" si="73"/>
        <v>Triploid</v>
      </c>
      <c r="L321" s="23">
        <v>94.444444444444443</v>
      </c>
      <c r="M321" s="24">
        <v>0.94444444444444442</v>
      </c>
      <c r="N321" s="25">
        <v>47.747368421052634</v>
      </c>
      <c r="O321" s="26">
        <v>47.111913357400724</v>
      </c>
      <c r="P321" s="26">
        <f t="shared" si="74"/>
        <v>0.47111913357400725</v>
      </c>
      <c r="Q321" s="63">
        <v>52.888086642599276</v>
      </c>
      <c r="R321" s="25">
        <v>0.52888086642599275</v>
      </c>
      <c r="S321" s="24">
        <v>25.251751220216605</v>
      </c>
      <c r="T321" s="25">
        <v>8.4172504067388676</v>
      </c>
      <c r="U321" s="25">
        <v>11.262281044216605</v>
      </c>
      <c r="V321" s="25">
        <v>3.7540936814055352</v>
      </c>
      <c r="W321" s="26" t="s">
        <v>45</v>
      </c>
      <c r="X321" s="26" t="s">
        <v>45</v>
      </c>
      <c r="Y321" s="26" t="s">
        <v>45</v>
      </c>
      <c r="Z321" s="26" t="s">
        <v>45</v>
      </c>
      <c r="AA321" s="26" t="s">
        <v>45</v>
      </c>
      <c r="AB321" s="26" t="s">
        <v>45</v>
      </c>
      <c r="AC321" s="26" t="s">
        <v>45</v>
      </c>
      <c r="AD321" s="26" t="s">
        <v>45</v>
      </c>
      <c r="AE321" s="26" t="s">
        <v>45</v>
      </c>
      <c r="AF321" s="56">
        <v>5.67</v>
      </c>
      <c r="AG321" s="17">
        <v>5.4</v>
      </c>
      <c r="AH321" s="17">
        <f t="shared" si="75"/>
        <v>3.9810717055349657E-6</v>
      </c>
      <c r="AI321" s="49">
        <v>42.9</v>
      </c>
      <c r="AJ321" s="49">
        <v>216.9</v>
      </c>
      <c r="AK321" s="26" t="s">
        <v>45</v>
      </c>
      <c r="AL321" s="26" t="s">
        <v>45</v>
      </c>
      <c r="AM321" s="26" t="s">
        <v>45</v>
      </c>
      <c r="AN321" s="26" t="s">
        <v>45</v>
      </c>
      <c r="AO321" s="26" t="s">
        <v>45</v>
      </c>
      <c r="AP321" s="26" t="s">
        <v>45</v>
      </c>
      <c r="AQ321" s="17">
        <v>843.06249999999977</v>
      </c>
      <c r="AR321" s="17">
        <v>1458.9569444444446</v>
      </c>
      <c r="AS321" s="26">
        <v>652.87499999999977</v>
      </c>
      <c r="AT321" s="26">
        <v>21.635280373831776</v>
      </c>
      <c r="AU321" s="26">
        <v>1.6686251465928095</v>
      </c>
      <c r="AV321" s="17">
        <v>30</v>
      </c>
      <c r="AW321" s="17">
        <v>60</v>
      </c>
      <c r="AX321" s="17">
        <v>0.18</v>
      </c>
      <c r="AY321" s="17">
        <v>1</v>
      </c>
      <c r="AZ321" s="17" t="s">
        <v>150</v>
      </c>
      <c r="BA321" s="28"/>
      <c r="BB321" s="26"/>
      <c r="BC321" s="31"/>
      <c r="BD321" s="29"/>
      <c r="BI321" s="51"/>
    </row>
    <row r="322" spans="1:61" x14ac:dyDescent="0.25">
      <c r="A322" s="14">
        <v>2006</v>
      </c>
      <c r="B322" s="15">
        <v>2009</v>
      </c>
      <c r="C322" s="20" t="s">
        <v>161</v>
      </c>
      <c r="D322" s="52" t="s">
        <v>162</v>
      </c>
      <c r="E322" s="57">
        <v>1</v>
      </c>
      <c r="F322" s="64" t="s">
        <v>116</v>
      </c>
      <c r="G322" s="65" t="s">
        <v>117</v>
      </c>
      <c r="H322" s="20">
        <v>99207</v>
      </c>
      <c r="I322" s="21">
        <v>8</v>
      </c>
      <c r="J322" s="64">
        <v>99207020</v>
      </c>
      <c r="K322" s="17" t="str">
        <f t="shared" ref="K322:K385" si="76">VLOOKUP(F322,$BH$2:$BL$56,5)</f>
        <v>Triploid</v>
      </c>
      <c r="L322" s="23">
        <v>100</v>
      </c>
      <c r="M322" s="24">
        <v>1</v>
      </c>
      <c r="N322" s="25">
        <v>56.066985645933016</v>
      </c>
      <c r="O322" s="26">
        <v>47.683397683397686</v>
      </c>
      <c r="P322" s="26">
        <f t="shared" si="74"/>
        <v>0.47683397683397688</v>
      </c>
      <c r="Q322" s="63">
        <v>52.316602316602314</v>
      </c>
      <c r="R322" s="25">
        <v>0.52316602316602312</v>
      </c>
      <c r="S322" s="24">
        <v>29.331275186615184</v>
      </c>
      <c r="T322" s="25">
        <v>9.7770917288717278</v>
      </c>
      <c r="U322" s="25">
        <v>13.081748733230372</v>
      </c>
      <c r="V322" s="25">
        <v>4.3605829110767909</v>
      </c>
      <c r="W322" s="26" t="s">
        <v>45</v>
      </c>
      <c r="X322" s="26" t="s">
        <v>45</v>
      </c>
      <c r="Y322" s="26" t="s">
        <v>45</v>
      </c>
      <c r="Z322" s="26" t="s">
        <v>45</v>
      </c>
      <c r="AA322" s="26" t="s">
        <v>45</v>
      </c>
      <c r="AB322" s="26" t="s">
        <v>45</v>
      </c>
      <c r="AC322" s="26" t="s">
        <v>45</v>
      </c>
      <c r="AD322" s="26" t="s">
        <v>45</v>
      </c>
      <c r="AE322" s="26" t="s">
        <v>45</v>
      </c>
      <c r="AF322" s="56">
        <v>5.67</v>
      </c>
      <c r="AG322" s="17">
        <v>5.4</v>
      </c>
      <c r="AH322" s="17">
        <f t="shared" si="75"/>
        <v>3.9810717055349657E-6</v>
      </c>
      <c r="AI322" s="49">
        <v>42.9</v>
      </c>
      <c r="AJ322" s="49">
        <v>216.9</v>
      </c>
      <c r="AK322" s="26" t="s">
        <v>45</v>
      </c>
      <c r="AL322" s="26" t="s">
        <v>45</v>
      </c>
      <c r="AM322" s="26" t="s">
        <v>45</v>
      </c>
      <c r="AN322" s="26" t="s">
        <v>45</v>
      </c>
      <c r="AO322" s="26" t="s">
        <v>45</v>
      </c>
      <c r="AP322" s="26" t="s">
        <v>45</v>
      </c>
      <c r="AQ322" s="17">
        <v>843.06249999999977</v>
      </c>
      <c r="AR322" s="17">
        <v>1458.9569444444446</v>
      </c>
      <c r="AS322" s="26">
        <v>652.87499999999977</v>
      </c>
      <c r="AT322" s="26">
        <v>21.635280373831776</v>
      </c>
      <c r="AU322" s="26">
        <v>1.6686251465928095</v>
      </c>
      <c r="AV322" s="17">
        <v>30</v>
      </c>
      <c r="AW322" s="17">
        <v>60</v>
      </c>
      <c r="AX322" s="17">
        <v>0.18</v>
      </c>
      <c r="AY322" s="17">
        <v>1</v>
      </c>
      <c r="AZ322" s="17" t="s">
        <v>150</v>
      </c>
      <c r="BA322" s="28"/>
      <c r="BB322" s="26"/>
      <c r="BC322" s="31"/>
      <c r="BD322" s="29"/>
      <c r="BI322" s="51"/>
    </row>
    <row r="323" spans="1:61" x14ac:dyDescent="0.25">
      <c r="A323" s="14">
        <v>2006</v>
      </c>
      <c r="B323" s="15">
        <v>2009</v>
      </c>
      <c r="C323" s="20" t="s">
        <v>161</v>
      </c>
      <c r="D323" s="52" t="s">
        <v>162</v>
      </c>
      <c r="E323" s="57">
        <v>2</v>
      </c>
      <c r="F323" s="64" t="s">
        <v>116</v>
      </c>
      <c r="G323" s="65" t="s">
        <v>117</v>
      </c>
      <c r="H323" s="20">
        <v>99207</v>
      </c>
      <c r="I323" s="21">
        <v>8</v>
      </c>
      <c r="J323" s="64">
        <v>99207020</v>
      </c>
      <c r="K323" s="17" t="str">
        <f t="shared" si="76"/>
        <v>Triploid</v>
      </c>
      <c r="L323" s="23">
        <v>100</v>
      </c>
      <c r="M323" s="24">
        <v>1</v>
      </c>
      <c r="N323" s="25">
        <v>51.364593301435399</v>
      </c>
      <c r="O323" s="26">
        <v>47.582205029013537</v>
      </c>
      <c r="P323" s="26">
        <f t="shared" si="74"/>
        <v>0.47582205029013536</v>
      </c>
      <c r="Q323" s="63">
        <v>52.417794970986463</v>
      </c>
      <c r="R323" s="25">
        <v>0.52417794970986464</v>
      </c>
      <c r="S323" s="24">
        <v>26.92320805673759</v>
      </c>
      <c r="T323" s="25">
        <v>8.9744026855791965</v>
      </c>
      <c r="U323" s="25">
        <v>12.007750793304965</v>
      </c>
      <c r="V323" s="25">
        <v>4.0025835977683215</v>
      </c>
      <c r="W323" s="26" t="s">
        <v>45</v>
      </c>
      <c r="X323" s="26" t="s">
        <v>45</v>
      </c>
      <c r="Y323" s="26" t="s">
        <v>45</v>
      </c>
      <c r="Z323" s="26" t="s">
        <v>45</v>
      </c>
      <c r="AA323" s="26" t="s">
        <v>45</v>
      </c>
      <c r="AB323" s="26" t="s">
        <v>45</v>
      </c>
      <c r="AC323" s="26" t="s">
        <v>45</v>
      </c>
      <c r="AD323" s="26" t="s">
        <v>45</v>
      </c>
      <c r="AE323" s="26" t="s">
        <v>45</v>
      </c>
      <c r="AF323" s="56">
        <v>5.67</v>
      </c>
      <c r="AG323" s="17">
        <v>5.4</v>
      </c>
      <c r="AH323" s="17">
        <f t="shared" si="75"/>
        <v>3.9810717055349657E-6</v>
      </c>
      <c r="AI323" s="49">
        <v>42.9</v>
      </c>
      <c r="AJ323" s="49">
        <v>216.9</v>
      </c>
      <c r="AK323" s="26" t="s">
        <v>45</v>
      </c>
      <c r="AL323" s="26" t="s">
        <v>45</v>
      </c>
      <c r="AM323" s="26" t="s">
        <v>45</v>
      </c>
      <c r="AN323" s="26" t="s">
        <v>45</v>
      </c>
      <c r="AO323" s="26" t="s">
        <v>45</v>
      </c>
      <c r="AP323" s="26" t="s">
        <v>45</v>
      </c>
      <c r="AQ323" s="17">
        <v>843.06249999999977</v>
      </c>
      <c r="AR323" s="17">
        <v>1458.9569444444446</v>
      </c>
      <c r="AS323" s="26">
        <v>652.87499999999977</v>
      </c>
      <c r="AT323" s="26">
        <v>21.635280373831776</v>
      </c>
      <c r="AU323" s="26">
        <v>1.6686251465928095</v>
      </c>
      <c r="AV323" s="17">
        <v>30</v>
      </c>
      <c r="AW323" s="17">
        <v>60</v>
      </c>
      <c r="AX323" s="17">
        <v>0.18</v>
      </c>
      <c r="AY323" s="17">
        <v>1</v>
      </c>
      <c r="AZ323" s="17" t="s">
        <v>150</v>
      </c>
      <c r="BA323" s="28"/>
      <c r="BB323" s="26"/>
      <c r="BC323" s="31"/>
      <c r="BD323" s="29"/>
      <c r="BI323" s="51"/>
    </row>
    <row r="324" spans="1:61" x14ac:dyDescent="0.25">
      <c r="A324" s="14">
        <v>2006</v>
      </c>
      <c r="B324" s="15">
        <v>2009</v>
      </c>
      <c r="C324" s="20" t="s">
        <v>161</v>
      </c>
      <c r="D324" s="52" t="s">
        <v>162</v>
      </c>
      <c r="E324" s="57">
        <v>3</v>
      </c>
      <c r="F324" s="64" t="s">
        <v>116</v>
      </c>
      <c r="G324" s="65" t="s">
        <v>117</v>
      </c>
      <c r="H324" s="20">
        <v>99207</v>
      </c>
      <c r="I324" s="21">
        <v>8</v>
      </c>
      <c r="J324" s="64">
        <v>99207020</v>
      </c>
      <c r="K324" s="17" t="str">
        <f t="shared" si="76"/>
        <v>Triploid</v>
      </c>
      <c r="L324" s="23">
        <v>94.444444444444443</v>
      </c>
      <c r="M324" s="24">
        <v>0.94444444444444442</v>
      </c>
      <c r="N324" s="25">
        <v>41.598086124401917</v>
      </c>
      <c r="O324" s="26">
        <v>47.637051039697539</v>
      </c>
      <c r="P324" s="26">
        <f t="shared" si="74"/>
        <v>0.47637051039697537</v>
      </c>
      <c r="Q324" s="63">
        <v>52.362948960302461</v>
      </c>
      <c r="R324" s="25">
        <v>0.52362948960302458</v>
      </c>
      <c r="S324" s="24">
        <v>21.781192463768114</v>
      </c>
      <c r="T324" s="25">
        <v>7.2603974879227051</v>
      </c>
      <c r="U324" s="25">
        <v>9.7144118388405793</v>
      </c>
      <c r="V324" s="25">
        <v>3.2381372796135266</v>
      </c>
      <c r="W324" s="26" t="s">
        <v>45</v>
      </c>
      <c r="X324" s="26" t="s">
        <v>45</v>
      </c>
      <c r="Y324" s="26" t="s">
        <v>45</v>
      </c>
      <c r="Z324" s="26" t="s">
        <v>45</v>
      </c>
      <c r="AA324" s="26" t="s">
        <v>45</v>
      </c>
      <c r="AB324" s="26" t="s">
        <v>45</v>
      </c>
      <c r="AC324" s="26" t="s">
        <v>45</v>
      </c>
      <c r="AD324" s="26" t="s">
        <v>45</v>
      </c>
      <c r="AE324" s="26" t="s">
        <v>45</v>
      </c>
      <c r="AF324" s="56">
        <v>5.67</v>
      </c>
      <c r="AG324" s="17">
        <v>5.4</v>
      </c>
      <c r="AH324" s="17">
        <f t="shared" si="75"/>
        <v>3.9810717055349657E-6</v>
      </c>
      <c r="AI324" s="49">
        <v>42.9</v>
      </c>
      <c r="AJ324" s="49">
        <v>216.9</v>
      </c>
      <c r="AK324" s="26" t="s">
        <v>45</v>
      </c>
      <c r="AL324" s="26" t="s">
        <v>45</v>
      </c>
      <c r="AM324" s="26" t="s">
        <v>45</v>
      </c>
      <c r="AN324" s="26" t="s">
        <v>45</v>
      </c>
      <c r="AO324" s="26" t="s">
        <v>45</v>
      </c>
      <c r="AP324" s="26" t="s">
        <v>45</v>
      </c>
      <c r="AQ324" s="17">
        <v>843.06249999999977</v>
      </c>
      <c r="AR324" s="17">
        <v>1458.9569444444446</v>
      </c>
      <c r="AS324" s="26">
        <v>652.87499999999977</v>
      </c>
      <c r="AT324" s="26">
        <v>21.635280373831776</v>
      </c>
      <c r="AU324" s="26">
        <v>1.6686251465928095</v>
      </c>
      <c r="AV324" s="17">
        <v>30</v>
      </c>
      <c r="AW324" s="17">
        <v>60</v>
      </c>
      <c r="AX324" s="17">
        <v>0.18</v>
      </c>
      <c r="AY324" s="17">
        <v>1</v>
      </c>
      <c r="AZ324" s="17" t="s">
        <v>150</v>
      </c>
      <c r="BA324" s="28"/>
      <c r="BB324" s="26"/>
      <c r="BC324" s="31"/>
      <c r="BD324" s="29"/>
      <c r="BI324" s="51"/>
    </row>
    <row r="325" spans="1:61" x14ac:dyDescent="0.25">
      <c r="A325" s="14">
        <v>2006</v>
      </c>
      <c r="B325" s="15">
        <v>2009</v>
      </c>
      <c r="C325" s="20" t="s">
        <v>161</v>
      </c>
      <c r="D325" s="52" t="s">
        <v>162</v>
      </c>
      <c r="E325" s="57">
        <v>4</v>
      </c>
      <c r="F325" s="64" t="s">
        <v>116</v>
      </c>
      <c r="G325" s="65" t="s">
        <v>117</v>
      </c>
      <c r="H325" s="20">
        <v>99207</v>
      </c>
      <c r="I325" s="21">
        <v>8</v>
      </c>
      <c r="J325" s="64">
        <v>99207020</v>
      </c>
      <c r="K325" s="17" t="str">
        <f t="shared" si="76"/>
        <v>Triploid</v>
      </c>
      <c r="L325" s="23">
        <v>100</v>
      </c>
      <c r="M325" s="24">
        <v>1</v>
      </c>
      <c r="N325" s="25">
        <v>57.152153110047848</v>
      </c>
      <c r="O325" s="26">
        <v>48.343079922027286</v>
      </c>
      <c r="P325" s="26">
        <f t="shared" si="74"/>
        <v>0.48343079922027288</v>
      </c>
      <c r="Q325" s="63">
        <v>51.656920077972714</v>
      </c>
      <c r="R325" s="25">
        <v>0.51656920077972712</v>
      </c>
      <c r="S325" s="24">
        <v>29.521968395061734</v>
      </c>
      <c r="T325" s="25">
        <v>9.8406561316872452</v>
      </c>
      <c r="U325" s="25">
        <v>13.166797904197534</v>
      </c>
      <c r="V325" s="25">
        <v>4.3889326347325115</v>
      </c>
      <c r="W325" s="26" t="s">
        <v>45</v>
      </c>
      <c r="X325" s="26" t="s">
        <v>45</v>
      </c>
      <c r="Y325" s="26" t="s">
        <v>45</v>
      </c>
      <c r="Z325" s="26" t="s">
        <v>45</v>
      </c>
      <c r="AA325" s="26" t="s">
        <v>45</v>
      </c>
      <c r="AB325" s="26" t="s">
        <v>45</v>
      </c>
      <c r="AC325" s="26" t="s">
        <v>45</v>
      </c>
      <c r="AD325" s="26" t="s">
        <v>45</v>
      </c>
      <c r="AE325" s="26" t="s">
        <v>45</v>
      </c>
      <c r="AF325" s="56">
        <v>5.67</v>
      </c>
      <c r="AG325" s="17">
        <v>5.4</v>
      </c>
      <c r="AH325" s="17">
        <f t="shared" si="75"/>
        <v>3.9810717055349657E-6</v>
      </c>
      <c r="AI325" s="49">
        <v>42.9</v>
      </c>
      <c r="AJ325" s="49">
        <v>216.9</v>
      </c>
      <c r="AK325" s="26" t="s">
        <v>45</v>
      </c>
      <c r="AL325" s="26" t="s">
        <v>45</v>
      </c>
      <c r="AM325" s="26" t="s">
        <v>45</v>
      </c>
      <c r="AN325" s="26" t="s">
        <v>45</v>
      </c>
      <c r="AO325" s="26" t="s">
        <v>45</v>
      </c>
      <c r="AP325" s="26" t="s">
        <v>45</v>
      </c>
      <c r="AQ325" s="17">
        <v>843.06249999999977</v>
      </c>
      <c r="AR325" s="17">
        <v>1458.9569444444446</v>
      </c>
      <c r="AS325" s="26">
        <v>652.87499999999977</v>
      </c>
      <c r="AT325" s="26">
        <v>21.635280373831776</v>
      </c>
      <c r="AU325" s="26">
        <v>1.6686251465928095</v>
      </c>
      <c r="AV325" s="17">
        <v>30</v>
      </c>
      <c r="AW325" s="17">
        <v>60</v>
      </c>
      <c r="AX325" s="17">
        <v>0.18</v>
      </c>
      <c r="AY325" s="17">
        <v>1</v>
      </c>
      <c r="AZ325" s="17" t="s">
        <v>150</v>
      </c>
      <c r="BA325" s="28"/>
      <c r="BB325" s="26"/>
      <c r="BC325" s="31"/>
      <c r="BD325" s="29"/>
      <c r="BI325" s="51"/>
    </row>
    <row r="326" spans="1:61" x14ac:dyDescent="0.25">
      <c r="A326" s="14">
        <v>2006</v>
      </c>
      <c r="B326" s="15">
        <v>2009</v>
      </c>
      <c r="C326" s="20" t="s">
        <v>161</v>
      </c>
      <c r="D326" s="52" t="s">
        <v>162</v>
      </c>
      <c r="E326" s="57">
        <v>1</v>
      </c>
      <c r="F326" s="64" t="s">
        <v>120</v>
      </c>
      <c r="G326" s="65" t="s">
        <v>121</v>
      </c>
      <c r="H326" s="20">
        <v>99217</v>
      </c>
      <c r="I326" s="21">
        <v>9</v>
      </c>
      <c r="J326" s="64">
        <v>99217015</v>
      </c>
      <c r="K326" s="17" t="str">
        <f t="shared" si="76"/>
        <v>Triploid</v>
      </c>
      <c r="L326" s="23">
        <v>100</v>
      </c>
      <c r="M326" s="24">
        <v>1</v>
      </c>
      <c r="N326" s="25">
        <v>54.620095693779902</v>
      </c>
      <c r="O326" s="26">
        <v>51.367781155015194</v>
      </c>
      <c r="P326" s="26">
        <f t="shared" si="74"/>
        <v>0.51367781155015191</v>
      </c>
      <c r="Q326" s="63">
        <v>48.632218844984806</v>
      </c>
      <c r="R326" s="25">
        <v>0.48632218844984804</v>
      </c>
      <c r="S326" s="24">
        <v>26.561998459979733</v>
      </c>
      <c r="T326" s="25">
        <v>8.8539994866599105</v>
      </c>
      <c r="U326" s="25">
        <v>11.846651313150961</v>
      </c>
      <c r="V326" s="25">
        <v>3.94888377105032</v>
      </c>
      <c r="W326" s="26" t="s">
        <v>45</v>
      </c>
      <c r="X326" s="26" t="s">
        <v>45</v>
      </c>
      <c r="Y326" s="26" t="s">
        <v>45</v>
      </c>
      <c r="Z326" s="26" t="s">
        <v>45</v>
      </c>
      <c r="AA326" s="26" t="s">
        <v>45</v>
      </c>
      <c r="AB326" s="26" t="s">
        <v>45</v>
      </c>
      <c r="AC326" s="26" t="s">
        <v>45</v>
      </c>
      <c r="AD326" s="26" t="s">
        <v>45</v>
      </c>
      <c r="AE326" s="26" t="s">
        <v>45</v>
      </c>
      <c r="AF326" s="56">
        <v>5.67</v>
      </c>
      <c r="AG326" s="17">
        <v>5.4</v>
      </c>
      <c r="AH326" s="17">
        <f t="shared" si="75"/>
        <v>3.9810717055349657E-6</v>
      </c>
      <c r="AI326" s="49">
        <v>42.9</v>
      </c>
      <c r="AJ326" s="49">
        <v>216.9</v>
      </c>
      <c r="AK326" s="26" t="s">
        <v>45</v>
      </c>
      <c r="AL326" s="26" t="s">
        <v>45</v>
      </c>
      <c r="AM326" s="26" t="s">
        <v>45</v>
      </c>
      <c r="AN326" s="26" t="s">
        <v>45</v>
      </c>
      <c r="AO326" s="26" t="s">
        <v>45</v>
      </c>
      <c r="AP326" s="26" t="s">
        <v>45</v>
      </c>
      <c r="AQ326" s="17">
        <v>843.06249999999977</v>
      </c>
      <c r="AR326" s="17">
        <v>1458.9569444444446</v>
      </c>
      <c r="AS326" s="26">
        <v>652.87499999999977</v>
      </c>
      <c r="AT326" s="26">
        <v>21.635280373831776</v>
      </c>
      <c r="AU326" s="26">
        <v>1.6686251465928095</v>
      </c>
      <c r="AV326" s="17">
        <v>30</v>
      </c>
      <c r="AW326" s="17">
        <v>60</v>
      </c>
      <c r="AX326" s="17">
        <v>0.18</v>
      </c>
      <c r="AY326" s="17">
        <v>1</v>
      </c>
      <c r="AZ326" s="17" t="s">
        <v>150</v>
      </c>
      <c r="BA326" s="28"/>
      <c r="BB326" s="26"/>
      <c r="BC326" s="31"/>
      <c r="BD326" s="29"/>
      <c r="BI326" s="51"/>
    </row>
    <row r="327" spans="1:61" x14ac:dyDescent="0.25">
      <c r="A327" s="14">
        <v>2006</v>
      </c>
      <c r="B327" s="15">
        <v>2009</v>
      </c>
      <c r="C327" s="20" t="s">
        <v>161</v>
      </c>
      <c r="D327" s="52" t="s">
        <v>162</v>
      </c>
      <c r="E327" s="57">
        <v>2</v>
      </c>
      <c r="F327" s="64" t="s">
        <v>120</v>
      </c>
      <c r="G327" s="65" t="s">
        <v>121</v>
      </c>
      <c r="H327" s="20">
        <v>99217</v>
      </c>
      <c r="I327" s="21">
        <v>9</v>
      </c>
      <c r="J327" s="64">
        <v>99217015</v>
      </c>
      <c r="K327" s="17" t="str">
        <f t="shared" si="76"/>
        <v>Triploid</v>
      </c>
      <c r="L327" s="23">
        <v>100</v>
      </c>
      <c r="M327" s="24">
        <v>1</v>
      </c>
      <c r="N327" s="25">
        <v>67.822966507177028</v>
      </c>
      <c r="O327" s="26">
        <v>50.086655112651648</v>
      </c>
      <c r="P327" s="26">
        <f t="shared" si="74"/>
        <v>0.50086655112651646</v>
      </c>
      <c r="Q327" s="63">
        <v>49.913344887348352</v>
      </c>
      <c r="R327" s="25">
        <v>0.49913344887348354</v>
      </c>
      <c r="S327" s="24">
        <v>33.85148006932409</v>
      </c>
      <c r="T327" s="25">
        <v>11.283826689774697</v>
      </c>
      <c r="U327" s="25">
        <v>15.097760110918545</v>
      </c>
      <c r="V327" s="25">
        <v>5.0325867036395149</v>
      </c>
      <c r="W327" s="26" t="s">
        <v>45</v>
      </c>
      <c r="X327" s="26" t="s">
        <v>45</v>
      </c>
      <c r="Y327" s="26" t="s">
        <v>45</v>
      </c>
      <c r="Z327" s="26" t="s">
        <v>45</v>
      </c>
      <c r="AA327" s="26" t="s">
        <v>45</v>
      </c>
      <c r="AB327" s="26" t="s">
        <v>45</v>
      </c>
      <c r="AC327" s="26" t="s">
        <v>45</v>
      </c>
      <c r="AD327" s="26" t="s">
        <v>45</v>
      </c>
      <c r="AE327" s="26" t="s">
        <v>45</v>
      </c>
      <c r="AF327" s="56">
        <v>5.67</v>
      </c>
      <c r="AG327" s="17">
        <v>5.4</v>
      </c>
      <c r="AH327" s="17">
        <f t="shared" si="75"/>
        <v>3.9810717055349657E-6</v>
      </c>
      <c r="AI327" s="49">
        <v>42.9</v>
      </c>
      <c r="AJ327" s="49">
        <v>216.9</v>
      </c>
      <c r="AK327" s="26" t="s">
        <v>45</v>
      </c>
      <c r="AL327" s="26" t="s">
        <v>45</v>
      </c>
      <c r="AM327" s="26" t="s">
        <v>45</v>
      </c>
      <c r="AN327" s="26" t="s">
        <v>45</v>
      </c>
      <c r="AO327" s="26" t="s">
        <v>45</v>
      </c>
      <c r="AP327" s="26" t="s">
        <v>45</v>
      </c>
      <c r="AQ327" s="17">
        <v>843.06249999999977</v>
      </c>
      <c r="AR327" s="17">
        <v>1458.9569444444446</v>
      </c>
      <c r="AS327" s="26">
        <v>652.87499999999977</v>
      </c>
      <c r="AT327" s="26">
        <v>21.635280373831776</v>
      </c>
      <c r="AU327" s="26">
        <v>1.6686251465928095</v>
      </c>
      <c r="AV327" s="17">
        <v>30</v>
      </c>
      <c r="AW327" s="17">
        <v>60</v>
      </c>
      <c r="AX327" s="17">
        <v>0.18</v>
      </c>
      <c r="AY327" s="17">
        <v>1</v>
      </c>
      <c r="AZ327" s="17" t="s">
        <v>150</v>
      </c>
      <c r="BA327" s="28"/>
      <c r="BB327" s="26"/>
      <c r="BC327" s="31"/>
      <c r="BD327" s="29"/>
      <c r="BI327" s="51"/>
    </row>
    <row r="328" spans="1:61" x14ac:dyDescent="0.25">
      <c r="A328" s="14">
        <v>2006</v>
      </c>
      <c r="B328" s="15">
        <v>2009</v>
      </c>
      <c r="C328" s="20" t="s">
        <v>161</v>
      </c>
      <c r="D328" s="52" t="s">
        <v>162</v>
      </c>
      <c r="E328" s="57">
        <v>3</v>
      </c>
      <c r="F328" s="64" t="s">
        <v>120</v>
      </c>
      <c r="G328" s="65" t="s">
        <v>121</v>
      </c>
      <c r="H328" s="20">
        <v>99217</v>
      </c>
      <c r="I328" s="21">
        <v>9</v>
      </c>
      <c r="J328" s="64">
        <v>99217015</v>
      </c>
      <c r="K328" s="17" t="str">
        <f t="shared" si="76"/>
        <v>Triploid</v>
      </c>
      <c r="L328" s="23">
        <v>100</v>
      </c>
      <c r="M328" s="24">
        <v>1</v>
      </c>
      <c r="N328" s="25">
        <v>36.895693779904306</v>
      </c>
      <c r="O328" s="26">
        <v>40.419161676646709</v>
      </c>
      <c r="P328" s="47">
        <f t="shared" si="74"/>
        <v>0.40419161676646709</v>
      </c>
      <c r="Q328" s="63">
        <v>59.580838323353291</v>
      </c>
      <c r="R328" s="25">
        <v>0.59580838323353291</v>
      </c>
      <c r="S328" s="24">
        <v>21.981964215568862</v>
      </c>
      <c r="T328" s="25">
        <v>7.3273214051896209</v>
      </c>
      <c r="U328" s="25">
        <v>9.8039560401437118</v>
      </c>
      <c r="V328" s="25">
        <v>3.2679853467145712</v>
      </c>
      <c r="W328" s="26" t="s">
        <v>45</v>
      </c>
      <c r="X328" s="26" t="s">
        <v>45</v>
      </c>
      <c r="Y328" s="26" t="s">
        <v>45</v>
      </c>
      <c r="Z328" s="26" t="s">
        <v>45</v>
      </c>
      <c r="AA328" s="26" t="s">
        <v>45</v>
      </c>
      <c r="AB328" s="26" t="s">
        <v>45</v>
      </c>
      <c r="AC328" s="26" t="s">
        <v>45</v>
      </c>
      <c r="AD328" s="26" t="s">
        <v>45</v>
      </c>
      <c r="AE328" s="26" t="s">
        <v>45</v>
      </c>
      <c r="AF328" s="56">
        <v>5.67</v>
      </c>
      <c r="AG328" s="17">
        <v>5.4</v>
      </c>
      <c r="AH328" s="17">
        <f t="shared" si="75"/>
        <v>3.9810717055349657E-6</v>
      </c>
      <c r="AI328" s="49">
        <v>42.9</v>
      </c>
      <c r="AJ328" s="49">
        <v>216.9</v>
      </c>
      <c r="AK328" s="26" t="s">
        <v>45</v>
      </c>
      <c r="AL328" s="26" t="s">
        <v>45</v>
      </c>
      <c r="AM328" s="26" t="s">
        <v>45</v>
      </c>
      <c r="AN328" s="26" t="s">
        <v>45</v>
      </c>
      <c r="AO328" s="26" t="s">
        <v>45</v>
      </c>
      <c r="AP328" s="26" t="s">
        <v>45</v>
      </c>
      <c r="AQ328" s="17">
        <v>843.06249999999977</v>
      </c>
      <c r="AR328" s="17">
        <v>1458.9569444444446</v>
      </c>
      <c r="AS328" s="26">
        <v>652.87499999999977</v>
      </c>
      <c r="AT328" s="26">
        <v>21.635280373831776</v>
      </c>
      <c r="AU328" s="26">
        <v>1.6686251465928095</v>
      </c>
      <c r="AV328" s="17">
        <v>30</v>
      </c>
      <c r="AW328" s="17">
        <v>60</v>
      </c>
      <c r="AX328" s="17">
        <v>0.18</v>
      </c>
      <c r="AY328" s="17">
        <v>1</v>
      </c>
      <c r="AZ328" s="17" t="s">
        <v>150</v>
      </c>
      <c r="BA328" s="28"/>
      <c r="BB328" s="26"/>
      <c r="BC328" s="48" t="s">
        <v>154</v>
      </c>
      <c r="BD328" s="29"/>
      <c r="BI328" s="51"/>
    </row>
    <row r="329" spans="1:61" x14ac:dyDescent="0.25">
      <c r="A329" s="14">
        <v>2006</v>
      </c>
      <c r="B329" s="15">
        <v>2009</v>
      </c>
      <c r="C329" s="20" t="s">
        <v>161</v>
      </c>
      <c r="D329" s="52" t="s">
        <v>162</v>
      </c>
      <c r="E329" s="32">
        <v>4</v>
      </c>
      <c r="F329" s="44" t="s">
        <v>120</v>
      </c>
      <c r="G329" s="62" t="s">
        <v>121</v>
      </c>
      <c r="H329" s="20">
        <v>99217</v>
      </c>
      <c r="I329" s="21">
        <v>9</v>
      </c>
      <c r="J329" s="44">
        <v>99217015</v>
      </c>
      <c r="K329" s="17" t="str">
        <f t="shared" si="76"/>
        <v>Triploid</v>
      </c>
      <c r="L329" s="23">
        <v>100</v>
      </c>
      <c r="M329" s="24">
        <v>1</v>
      </c>
      <c r="N329" s="25">
        <v>54.077511961722486</v>
      </c>
      <c r="O329" s="26">
        <v>50.110375275938189</v>
      </c>
      <c r="P329" s="26">
        <f t="shared" si="74"/>
        <v>0.5011037527593819</v>
      </c>
      <c r="Q329" s="63">
        <v>49.889624724061811</v>
      </c>
      <c r="R329" s="25">
        <v>0.4988962472406181</v>
      </c>
      <c r="S329" s="24">
        <v>26.978086634289919</v>
      </c>
      <c r="T329" s="25">
        <v>8.9926955447633059</v>
      </c>
      <c r="U329" s="25">
        <v>12.032226638893304</v>
      </c>
      <c r="V329" s="25">
        <v>4.0107422129644341</v>
      </c>
      <c r="W329" s="26" t="s">
        <v>45</v>
      </c>
      <c r="X329" s="26" t="s">
        <v>45</v>
      </c>
      <c r="Y329" s="26" t="s">
        <v>45</v>
      </c>
      <c r="Z329" s="26" t="s">
        <v>45</v>
      </c>
      <c r="AA329" s="26" t="s">
        <v>45</v>
      </c>
      <c r="AB329" s="26" t="s">
        <v>45</v>
      </c>
      <c r="AC329" s="26" t="s">
        <v>45</v>
      </c>
      <c r="AD329" s="26" t="s">
        <v>45</v>
      </c>
      <c r="AE329" s="26" t="s">
        <v>45</v>
      </c>
      <c r="AF329" s="56">
        <v>5.67</v>
      </c>
      <c r="AG329" s="17">
        <v>5.4</v>
      </c>
      <c r="AH329" s="17">
        <f t="shared" si="75"/>
        <v>3.9810717055349657E-6</v>
      </c>
      <c r="AI329" s="49">
        <v>42.9</v>
      </c>
      <c r="AJ329" s="49">
        <v>216.9</v>
      </c>
      <c r="AK329" s="26" t="s">
        <v>45</v>
      </c>
      <c r="AL329" s="26" t="s">
        <v>45</v>
      </c>
      <c r="AM329" s="26" t="s">
        <v>45</v>
      </c>
      <c r="AN329" s="26" t="s">
        <v>45</v>
      </c>
      <c r="AO329" s="26" t="s">
        <v>45</v>
      </c>
      <c r="AP329" s="26" t="s">
        <v>45</v>
      </c>
      <c r="AQ329" s="17">
        <v>843.06249999999977</v>
      </c>
      <c r="AR329" s="17">
        <v>1458.9569444444446</v>
      </c>
      <c r="AS329" s="26">
        <v>652.87499999999977</v>
      </c>
      <c r="AT329" s="26">
        <v>21.635280373831776</v>
      </c>
      <c r="AU329" s="26">
        <v>1.6686251465928095</v>
      </c>
      <c r="AV329" s="17">
        <v>30</v>
      </c>
      <c r="AW329" s="17">
        <v>60</v>
      </c>
      <c r="AX329" s="17">
        <v>0.18</v>
      </c>
      <c r="AY329" s="17">
        <v>1</v>
      </c>
      <c r="AZ329" s="17" t="s">
        <v>150</v>
      </c>
      <c r="BA329" s="28"/>
      <c r="BB329" s="26"/>
      <c r="BC329" s="31"/>
      <c r="BD329" s="29"/>
      <c r="BI329" s="51"/>
    </row>
    <row r="330" spans="1:61" x14ac:dyDescent="0.25">
      <c r="A330" s="14">
        <v>2006</v>
      </c>
      <c r="B330" s="15">
        <v>2009</v>
      </c>
      <c r="C330" s="20" t="s">
        <v>161</v>
      </c>
      <c r="D330" s="52" t="s">
        <v>162</v>
      </c>
      <c r="E330" s="57">
        <v>1</v>
      </c>
      <c r="F330" s="64" t="s">
        <v>122</v>
      </c>
      <c r="G330" s="65" t="s">
        <v>123</v>
      </c>
      <c r="H330" s="20">
        <v>99217</v>
      </c>
      <c r="I330" s="21">
        <v>9</v>
      </c>
      <c r="J330" s="64">
        <v>99217023</v>
      </c>
      <c r="K330" s="17" t="str">
        <f t="shared" si="76"/>
        <v>Triploid</v>
      </c>
      <c r="L330" s="23">
        <v>100</v>
      </c>
      <c r="M330" s="24">
        <v>1</v>
      </c>
      <c r="N330" s="25">
        <v>34.544497607655508</v>
      </c>
      <c r="O330" s="26">
        <v>42.972972972972975</v>
      </c>
      <c r="P330" s="26">
        <f t="shared" si="74"/>
        <v>0.42972972972972978</v>
      </c>
      <c r="Q330" s="63">
        <v>57.027027027027025</v>
      </c>
      <c r="R330" s="25">
        <v>0.57027027027027022</v>
      </c>
      <c r="S330" s="24">
        <v>19.698983571171169</v>
      </c>
      <c r="T330" s="25">
        <v>6.5663278570570567</v>
      </c>
      <c r="U330" s="25">
        <v>8.7857466727423414</v>
      </c>
      <c r="V330" s="25">
        <v>2.9285822242474473</v>
      </c>
      <c r="W330" s="26" t="s">
        <v>45</v>
      </c>
      <c r="X330" s="26" t="s">
        <v>45</v>
      </c>
      <c r="Y330" s="26" t="s">
        <v>45</v>
      </c>
      <c r="Z330" s="26" t="s">
        <v>45</v>
      </c>
      <c r="AA330" s="26" t="s">
        <v>45</v>
      </c>
      <c r="AB330" s="26" t="s">
        <v>45</v>
      </c>
      <c r="AC330" s="26" t="s">
        <v>45</v>
      </c>
      <c r="AD330" s="26" t="s">
        <v>45</v>
      </c>
      <c r="AE330" s="26" t="s">
        <v>45</v>
      </c>
      <c r="AF330" s="56">
        <v>5.67</v>
      </c>
      <c r="AG330" s="17">
        <v>5.4</v>
      </c>
      <c r="AH330" s="17">
        <f t="shared" si="75"/>
        <v>3.9810717055349657E-6</v>
      </c>
      <c r="AI330" s="49">
        <v>42.9</v>
      </c>
      <c r="AJ330" s="49">
        <v>216.9</v>
      </c>
      <c r="AK330" s="26" t="s">
        <v>45</v>
      </c>
      <c r="AL330" s="26" t="s">
        <v>45</v>
      </c>
      <c r="AM330" s="26" t="s">
        <v>45</v>
      </c>
      <c r="AN330" s="26" t="s">
        <v>45</v>
      </c>
      <c r="AO330" s="26" t="s">
        <v>45</v>
      </c>
      <c r="AP330" s="26" t="s">
        <v>45</v>
      </c>
      <c r="AQ330" s="17">
        <v>843.06249999999977</v>
      </c>
      <c r="AR330" s="17">
        <v>1458.9569444444446</v>
      </c>
      <c r="AS330" s="26">
        <v>652.87499999999977</v>
      </c>
      <c r="AT330" s="26">
        <v>21.635280373831776</v>
      </c>
      <c r="AU330" s="26">
        <v>1.6686251465928095</v>
      </c>
      <c r="AV330" s="17">
        <v>30</v>
      </c>
      <c r="AW330" s="17">
        <v>60</v>
      </c>
      <c r="AX330" s="17">
        <v>0.18</v>
      </c>
      <c r="AY330" s="17">
        <v>1</v>
      </c>
      <c r="AZ330" s="17" t="s">
        <v>150</v>
      </c>
      <c r="BA330" s="28"/>
      <c r="BB330" s="26"/>
      <c r="BC330" s="31"/>
      <c r="BD330" s="29"/>
      <c r="BI330" s="51"/>
    </row>
    <row r="331" spans="1:61" x14ac:dyDescent="0.25">
      <c r="A331" s="14">
        <v>2006</v>
      </c>
      <c r="B331" s="15">
        <v>2009</v>
      </c>
      <c r="C331" s="20" t="s">
        <v>161</v>
      </c>
      <c r="D331" s="52" t="s">
        <v>162</v>
      </c>
      <c r="E331" s="57">
        <v>2</v>
      </c>
      <c r="F331" s="64" t="s">
        <v>122</v>
      </c>
      <c r="G331" s="65" t="s">
        <v>123</v>
      </c>
      <c r="H331" s="20">
        <v>99217</v>
      </c>
      <c r="I331" s="21">
        <v>9</v>
      </c>
      <c r="J331" s="64">
        <v>99217023</v>
      </c>
      <c r="K331" s="17" t="str">
        <f t="shared" si="76"/>
        <v>Triploid</v>
      </c>
      <c r="L331" s="23">
        <v>100</v>
      </c>
      <c r="M331" s="24">
        <v>1</v>
      </c>
      <c r="N331" s="25">
        <v>59.684210526315788</v>
      </c>
      <c r="O331" s="26">
        <v>49.397590361445786</v>
      </c>
      <c r="P331" s="26">
        <f t="shared" si="74"/>
        <v>0.49397590361445787</v>
      </c>
      <c r="Q331" s="63">
        <v>50.602409638554214</v>
      </c>
      <c r="R331" s="25">
        <v>0.50602409638554213</v>
      </c>
      <c r="S331" s="24">
        <v>30.200550361445782</v>
      </c>
      <c r="T331" s="25">
        <v>10.066850120481927</v>
      </c>
      <c r="U331" s="25">
        <v>13.469445461204819</v>
      </c>
      <c r="V331" s="25">
        <v>4.4898151537349396</v>
      </c>
      <c r="W331" s="26" t="s">
        <v>45</v>
      </c>
      <c r="X331" s="26" t="s">
        <v>45</v>
      </c>
      <c r="Y331" s="26" t="s">
        <v>45</v>
      </c>
      <c r="Z331" s="26" t="s">
        <v>45</v>
      </c>
      <c r="AA331" s="26" t="s">
        <v>45</v>
      </c>
      <c r="AB331" s="26" t="s">
        <v>45</v>
      </c>
      <c r="AC331" s="26" t="s">
        <v>45</v>
      </c>
      <c r="AD331" s="26" t="s">
        <v>45</v>
      </c>
      <c r="AE331" s="26" t="s">
        <v>45</v>
      </c>
      <c r="AF331" s="56">
        <v>5.67</v>
      </c>
      <c r="AG331" s="17">
        <v>5.4</v>
      </c>
      <c r="AH331" s="17">
        <f t="shared" si="75"/>
        <v>3.9810717055349657E-6</v>
      </c>
      <c r="AI331" s="49">
        <v>42.9</v>
      </c>
      <c r="AJ331" s="49">
        <v>216.9</v>
      </c>
      <c r="AK331" s="26" t="s">
        <v>45</v>
      </c>
      <c r="AL331" s="26" t="s">
        <v>45</v>
      </c>
      <c r="AM331" s="26" t="s">
        <v>45</v>
      </c>
      <c r="AN331" s="26" t="s">
        <v>45</v>
      </c>
      <c r="AO331" s="26" t="s">
        <v>45</v>
      </c>
      <c r="AP331" s="26" t="s">
        <v>45</v>
      </c>
      <c r="AQ331" s="17">
        <v>843.06249999999977</v>
      </c>
      <c r="AR331" s="17">
        <v>1458.9569444444446</v>
      </c>
      <c r="AS331" s="26">
        <v>652.87499999999977</v>
      </c>
      <c r="AT331" s="26">
        <v>21.635280373831776</v>
      </c>
      <c r="AU331" s="26">
        <v>1.6686251465928095</v>
      </c>
      <c r="AV331" s="17">
        <v>30</v>
      </c>
      <c r="AW331" s="17">
        <v>60</v>
      </c>
      <c r="AX331" s="17">
        <v>0.18</v>
      </c>
      <c r="AY331" s="17">
        <v>1</v>
      </c>
      <c r="AZ331" s="17" t="s">
        <v>150</v>
      </c>
      <c r="BA331" s="28"/>
      <c r="BB331" s="26"/>
      <c r="BC331" s="31"/>
      <c r="BD331" s="29"/>
      <c r="BI331" s="51"/>
    </row>
    <row r="332" spans="1:61" x14ac:dyDescent="0.25">
      <c r="A332" s="14">
        <v>2006</v>
      </c>
      <c r="B332" s="15">
        <v>2009</v>
      </c>
      <c r="C332" s="20" t="s">
        <v>161</v>
      </c>
      <c r="D332" s="52" t="s">
        <v>162</v>
      </c>
      <c r="E332" s="57">
        <v>3</v>
      </c>
      <c r="F332" s="64" t="s">
        <v>122</v>
      </c>
      <c r="G332" s="65" t="s">
        <v>123</v>
      </c>
      <c r="H332" s="20">
        <v>99217</v>
      </c>
      <c r="I332" s="21">
        <v>9</v>
      </c>
      <c r="J332" s="64">
        <v>99217023</v>
      </c>
      <c r="K332" s="17" t="str">
        <f t="shared" si="76"/>
        <v>Triploid</v>
      </c>
      <c r="L332" s="23">
        <v>100</v>
      </c>
      <c r="M332" s="24">
        <v>1</v>
      </c>
      <c r="N332" s="25">
        <v>62.035406698564593</v>
      </c>
      <c r="O332" s="26">
        <v>48.708487084870846</v>
      </c>
      <c r="P332" s="26">
        <f t="shared" si="74"/>
        <v>0.48708487084870844</v>
      </c>
      <c r="Q332" s="63">
        <v>51.291512915129154</v>
      </c>
      <c r="R332" s="25">
        <v>0.51291512915129156</v>
      </c>
      <c r="S332" s="24">
        <v>31.81774148585486</v>
      </c>
      <c r="T332" s="25">
        <v>10.605913828618286</v>
      </c>
      <c r="U332" s="25">
        <v>14.190712702691268</v>
      </c>
      <c r="V332" s="25">
        <v>4.7302375675637558</v>
      </c>
      <c r="W332" s="26" t="s">
        <v>45</v>
      </c>
      <c r="X332" s="26" t="s">
        <v>45</v>
      </c>
      <c r="Y332" s="26" t="s">
        <v>45</v>
      </c>
      <c r="Z332" s="26" t="s">
        <v>45</v>
      </c>
      <c r="AA332" s="26" t="s">
        <v>45</v>
      </c>
      <c r="AB332" s="26" t="s">
        <v>45</v>
      </c>
      <c r="AC332" s="26" t="s">
        <v>45</v>
      </c>
      <c r="AD332" s="26" t="s">
        <v>45</v>
      </c>
      <c r="AE332" s="26" t="s">
        <v>45</v>
      </c>
      <c r="AF332" s="56">
        <v>5.67</v>
      </c>
      <c r="AG332" s="17">
        <v>5.4</v>
      </c>
      <c r="AH332" s="17">
        <f t="shared" si="75"/>
        <v>3.9810717055349657E-6</v>
      </c>
      <c r="AI332" s="49">
        <v>42.9</v>
      </c>
      <c r="AJ332" s="49">
        <v>216.9</v>
      </c>
      <c r="AK332" s="26" t="s">
        <v>45</v>
      </c>
      <c r="AL332" s="26" t="s">
        <v>45</v>
      </c>
      <c r="AM332" s="26" t="s">
        <v>45</v>
      </c>
      <c r="AN332" s="26" t="s">
        <v>45</v>
      </c>
      <c r="AO332" s="26" t="s">
        <v>45</v>
      </c>
      <c r="AP332" s="26" t="s">
        <v>45</v>
      </c>
      <c r="AQ332" s="17">
        <v>843.06249999999977</v>
      </c>
      <c r="AR332" s="17">
        <v>1458.9569444444446</v>
      </c>
      <c r="AS332" s="26">
        <v>652.87499999999977</v>
      </c>
      <c r="AT332" s="26">
        <v>21.635280373831776</v>
      </c>
      <c r="AU332" s="26">
        <v>1.6686251465928095</v>
      </c>
      <c r="AV332" s="17">
        <v>30</v>
      </c>
      <c r="AW332" s="17">
        <v>60</v>
      </c>
      <c r="AX332" s="17">
        <v>0.18</v>
      </c>
      <c r="AY332" s="17">
        <v>1</v>
      </c>
      <c r="AZ332" s="17" t="s">
        <v>150</v>
      </c>
      <c r="BA332" s="28"/>
      <c r="BB332" s="26"/>
      <c r="BC332" s="31"/>
      <c r="BD332" s="29"/>
      <c r="BI332" s="51"/>
    </row>
    <row r="333" spans="1:61" x14ac:dyDescent="0.25">
      <c r="A333" s="14">
        <v>2006</v>
      </c>
      <c r="B333" s="15">
        <v>2009</v>
      </c>
      <c r="C333" s="20" t="s">
        <v>161</v>
      </c>
      <c r="D333" s="52" t="s">
        <v>162</v>
      </c>
      <c r="E333" s="57">
        <v>4</v>
      </c>
      <c r="F333" s="64" t="s">
        <v>122</v>
      </c>
      <c r="G333" s="65" t="s">
        <v>123</v>
      </c>
      <c r="H333" s="20">
        <v>99217</v>
      </c>
      <c r="I333" s="21">
        <v>9</v>
      </c>
      <c r="J333" s="64">
        <v>99217023</v>
      </c>
      <c r="K333" s="17" t="str">
        <f t="shared" si="76"/>
        <v>Triploid</v>
      </c>
      <c r="L333" s="23">
        <v>100</v>
      </c>
      <c r="M333" s="24">
        <v>1</v>
      </c>
      <c r="N333" s="25">
        <v>45.757894736842104</v>
      </c>
      <c r="O333" s="26">
        <v>46.305418719211822</v>
      </c>
      <c r="P333" s="26">
        <f t="shared" si="74"/>
        <v>0.46305418719211822</v>
      </c>
      <c r="Q333" s="63">
        <v>53.694581280788178</v>
      </c>
      <c r="R333" s="25">
        <v>0.53694581280788178</v>
      </c>
      <c r="S333" s="24">
        <v>24.568616466338263</v>
      </c>
      <c r="T333" s="25">
        <v>8.1895388221127536</v>
      </c>
      <c r="U333" s="25">
        <v>10.957602943986865</v>
      </c>
      <c r="V333" s="25">
        <v>3.6525343146622884</v>
      </c>
      <c r="W333" s="26" t="s">
        <v>45</v>
      </c>
      <c r="X333" s="26" t="s">
        <v>45</v>
      </c>
      <c r="Y333" s="26" t="s">
        <v>45</v>
      </c>
      <c r="Z333" s="26" t="s">
        <v>45</v>
      </c>
      <c r="AA333" s="26" t="s">
        <v>45</v>
      </c>
      <c r="AB333" s="26" t="s">
        <v>45</v>
      </c>
      <c r="AC333" s="26" t="s">
        <v>45</v>
      </c>
      <c r="AD333" s="26" t="s">
        <v>45</v>
      </c>
      <c r="AE333" s="26" t="s">
        <v>45</v>
      </c>
      <c r="AF333" s="56">
        <v>5.67</v>
      </c>
      <c r="AG333" s="17">
        <v>5.4</v>
      </c>
      <c r="AH333" s="17">
        <f t="shared" si="75"/>
        <v>3.9810717055349657E-6</v>
      </c>
      <c r="AI333" s="49">
        <v>42.9</v>
      </c>
      <c r="AJ333" s="49">
        <v>216.9</v>
      </c>
      <c r="AK333" s="26" t="s">
        <v>45</v>
      </c>
      <c r="AL333" s="26" t="s">
        <v>45</v>
      </c>
      <c r="AM333" s="26" t="s">
        <v>45</v>
      </c>
      <c r="AN333" s="26" t="s">
        <v>45</v>
      </c>
      <c r="AO333" s="26" t="s">
        <v>45</v>
      </c>
      <c r="AP333" s="26" t="s">
        <v>45</v>
      </c>
      <c r="AQ333" s="17">
        <v>843.06249999999977</v>
      </c>
      <c r="AR333" s="17">
        <v>1458.9569444444446</v>
      </c>
      <c r="AS333" s="26">
        <v>652.87499999999977</v>
      </c>
      <c r="AT333" s="26">
        <v>21.635280373831776</v>
      </c>
      <c r="AU333" s="26">
        <v>1.6686251465928095</v>
      </c>
      <c r="AV333" s="17">
        <v>30</v>
      </c>
      <c r="AW333" s="17">
        <v>60</v>
      </c>
      <c r="AX333" s="17">
        <v>0.18</v>
      </c>
      <c r="AY333" s="17">
        <v>1</v>
      </c>
      <c r="AZ333" s="17" t="s">
        <v>150</v>
      </c>
      <c r="BA333" s="28"/>
      <c r="BB333" s="26"/>
      <c r="BC333" s="31"/>
      <c r="BD333" s="29"/>
      <c r="BI333" s="51"/>
    </row>
    <row r="334" spans="1:61" x14ac:dyDescent="0.25">
      <c r="A334" s="14">
        <v>2006</v>
      </c>
      <c r="B334" s="15">
        <v>2009</v>
      </c>
      <c r="C334" s="20" t="s">
        <v>161</v>
      </c>
      <c r="D334" s="52" t="s">
        <v>162</v>
      </c>
      <c r="E334" s="32">
        <v>1</v>
      </c>
      <c r="F334" s="53" t="s">
        <v>124</v>
      </c>
      <c r="G334" s="54" t="s">
        <v>125</v>
      </c>
      <c r="H334" s="20">
        <v>99239</v>
      </c>
      <c r="I334" s="21" t="s">
        <v>52</v>
      </c>
      <c r="J334" s="53">
        <v>99239015</v>
      </c>
      <c r="K334" s="17" t="str">
        <f t="shared" si="76"/>
        <v>Diploid</v>
      </c>
      <c r="L334" s="23">
        <v>100</v>
      </c>
      <c r="M334" s="24">
        <v>1</v>
      </c>
      <c r="N334" s="25">
        <v>43.044976076555024</v>
      </c>
      <c r="O334" s="26">
        <v>47.649572649572647</v>
      </c>
      <c r="P334" s="26">
        <f t="shared" si="74"/>
        <v>0.47649572649572647</v>
      </c>
      <c r="Q334" s="63">
        <v>52.350427350427353</v>
      </c>
      <c r="R334" s="25">
        <v>0.52350427350427353</v>
      </c>
      <c r="S334" s="24">
        <v>22.533409430199434</v>
      </c>
      <c r="T334" s="25">
        <v>7.511136476733145</v>
      </c>
      <c r="U334" s="25">
        <v>10.049900605868947</v>
      </c>
      <c r="V334" s="25">
        <v>3.3499668686229827</v>
      </c>
      <c r="W334" s="26" t="s">
        <v>45</v>
      </c>
      <c r="X334" s="26" t="s">
        <v>45</v>
      </c>
      <c r="Y334" s="26" t="s">
        <v>45</v>
      </c>
      <c r="Z334" s="26" t="s">
        <v>45</v>
      </c>
      <c r="AA334" s="26" t="s">
        <v>45</v>
      </c>
      <c r="AB334" s="26" t="s">
        <v>45</v>
      </c>
      <c r="AC334" s="26" t="s">
        <v>45</v>
      </c>
      <c r="AD334" s="26" t="s">
        <v>45</v>
      </c>
      <c r="AE334" s="26" t="s">
        <v>45</v>
      </c>
      <c r="AF334" s="56">
        <v>5.67</v>
      </c>
      <c r="AG334" s="17">
        <v>5.4</v>
      </c>
      <c r="AH334" s="17">
        <f t="shared" si="75"/>
        <v>3.9810717055349657E-6</v>
      </c>
      <c r="AI334" s="49">
        <v>42.9</v>
      </c>
      <c r="AJ334" s="49">
        <v>216.9</v>
      </c>
      <c r="AK334" s="26" t="s">
        <v>45</v>
      </c>
      <c r="AL334" s="26" t="s">
        <v>45</v>
      </c>
      <c r="AM334" s="26" t="s">
        <v>45</v>
      </c>
      <c r="AN334" s="26" t="s">
        <v>45</v>
      </c>
      <c r="AO334" s="26" t="s">
        <v>45</v>
      </c>
      <c r="AP334" s="26" t="s">
        <v>45</v>
      </c>
      <c r="AQ334" s="17">
        <v>843.06249999999977</v>
      </c>
      <c r="AR334" s="17">
        <v>1458.9569444444446</v>
      </c>
      <c r="AS334" s="26">
        <v>652.87499999999977</v>
      </c>
      <c r="AT334" s="26">
        <v>21.635280373831776</v>
      </c>
      <c r="AU334" s="26">
        <v>1.6686251465928095</v>
      </c>
      <c r="AV334" s="17">
        <v>30</v>
      </c>
      <c r="AW334" s="17">
        <v>60</v>
      </c>
      <c r="AX334" s="17">
        <v>0.18</v>
      </c>
      <c r="AY334" s="17">
        <v>1</v>
      </c>
      <c r="AZ334" s="17" t="s">
        <v>150</v>
      </c>
      <c r="BA334" s="28"/>
      <c r="BB334" s="26"/>
      <c r="BC334" s="31"/>
      <c r="BD334" s="29"/>
      <c r="BI334" s="51"/>
    </row>
    <row r="335" spans="1:61" x14ac:dyDescent="0.25">
      <c r="A335" s="14">
        <v>2006</v>
      </c>
      <c r="B335" s="15">
        <v>2009</v>
      </c>
      <c r="C335" s="20" t="s">
        <v>161</v>
      </c>
      <c r="D335" s="52" t="s">
        <v>162</v>
      </c>
      <c r="E335" s="32">
        <v>2</v>
      </c>
      <c r="F335" s="53" t="s">
        <v>124</v>
      </c>
      <c r="G335" s="54" t="s">
        <v>125</v>
      </c>
      <c r="H335" s="20">
        <v>99239</v>
      </c>
      <c r="I335" s="21" t="s">
        <v>52</v>
      </c>
      <c r="J335" s="53">
        <v>99239015</v>
      </c>
      <c r="K335" s="17" t="str">
        <f t="shared" si="76"/>
        <v>Diploid</v>
      </c>
      <c r="L335" s="23">
        <v>100</v>
      </c>
      <c r="M335" s="24">
        <v>1</v>
      </c>
      <c r="N335" s="25">
        <v>39.789473684210527</v>
      </c>
      <c r="O335" s="26">
        <v>46.458923512747873</v>
      </c>
      <c r="P335" s="26">
        <f t="shared" si="74"/>
        <v>0.46458923512747874</v>
      </c>
      <c r="Q335" s="63">
        <v>53.541076487252127</v>
      </c>
      <c r="R335" s="25">
        <v>0.53541076487252126</v>
      </c>
      <c r="S335" s="24">
        <v>21.302937790368272</v>
      </c>
      <c r="T335" s="25">
        <v>7.1009792634560904</v>
      </c>
      <c r="U335" s="25">
        <v>9.5011102545042494</v>
      </c>
      <c r="V335" s="25">
        <v>3.1670367515014162</v>
      </c>
      <c r="W335" s="26" t="s">
        <v>45</v>
      </c>
      <c r="X335" s="26" t="s">
        <v>45</v>
      </c>
      <c r="Y335" s="26" t="s">
        <v>45</v>
      </c>
      <c r="Z335" s="26" t="s">
        <v>45</v>
      </c>
      <c r="AA335" s="26" t="s">
        <v>45</v>
      </c>
      <c r="AB335" s="26" t="s">
        <v>45</v>
      </c>
      <c r="AC335" s="26" t="s">
        <v>45</v>
      </c>
      <c r="AD335" s="26" t="s">
        <v>45</v>
      </c>
      <c r="AE335" s="26" t="s">
        <v>45</v>
      </c>
      <c r="AF335" s="56">
        <v>5.67</v>
      </c>
      <c r="AG335" s="17">
        <v>5.4</v>
      </c>
      <c r="AH335" s="17">
        <f t="shared" si="75"/>
        <v>3.9810717055349657E-6</v>
      </c>
      <c r="AI335" s="49">
        <v>42.9</v>
      </c>
      <c r="AJ335" s="49">
        <v>216.9</v>
      </c>
      <c r="AK335" s="26" t="s">
        <v>45</v>
      </c>
      <c r="AL335" s="26" t="s">
        <v>45</v>
      </c>
      <c r="AM335" s="26" t="s">
        <v>45</v>
      </c>
      <c r="AN335" s="26" t="s">
        <v>45</v>
      </c>
      <c r="AO335" s="26" t="s">
        <v>45</v>
      </c>
      <c r="AP335" s="26" t="s">
        <v>45</v>
      </c>
      <c r="AQ335" s="17">
        <v>843.06249999999977</v>
      </c>
      <c r="AR335" s="17">
        <v>1458.9569444444446</v>
      </c>
      <c r="AS335" s="26">
        <v>652.87499999999977</v>
      </c>
      <c r="AT335" s="26">
        <v>21.635280373831776</v>
      </c>
      <c r="AU335" s="26">
        <v>1.6686251465928095</v>
      </c>
      <c r="AV335" s="17">
        <v>30</v>
      </c>
      <c r="AW335" s="17">
        <v>60</v>
      </c>
      <c r="AX335" s="17">
        <v>0.18</v>
      </c>
      <c r="AY335" s="17">
        <v>1</v>
      </c>
      <c r="AZ335" s="17" t="s">
        <v>150</v>
      </c>
      <c r="BA335" s="28"/>
      <c r="BB335" s="26"/>
      <c r="BC335" s="31"/>
      <c r="BD335" s="29"/>
      <c r="BI335" s="51"/>
    </row>
    <row r="336" spans="1:61" x14ac:dyDescent="0.25">
      <c r="A336" s="14">
        <v>2006</v>
      </c>
      <c r="B336" s="15">
        <v>2009</v>
      </c>
      <c r="C336" s="20" t="s">
        <v>161</v>
      </c>
      <c r="D336" s="52" t="s">
        <v>162</v>
      </c>
      <c r="E336" s="32">
        <v>3</v>
      </c>
      <c r="F336" s="53" t="s">
        <v>124</v>
      </c>
      <c r="G336" s="54" t="s">
        <v>125</v>
      </c>
      <c r="H336" s="20">
        <v>99239</v>
      </c>
      <c r="I336" s="21" t="s">
        <v>52</v>
      </c>
      <c r="J336" s="53">
        <v>99239015</v>
      </c>
      <c r="K336" s="17" t="str">
        <f t="shared" si="76"/>
        <v>Diploid</v>
      </c>
      <c r="L336" s="23">
        <v>94.444444444444443</v>
      </c>
      <c r="M336" s="24">
        <v>0.94444444444444442</v>
      </c>
      <c r="N336" s="25">
        <v>39.789473684210527</v>
      </c>
      <c r="O336" s="26">
        <v>48.333333333333329</v>
      </c>
      <c r="P336" s="26">
        <f t="shared" si="74"/>
        <v>0.48333333333333328</v>
      </c>
      <c r="Q336" s="63">
        <v>51.666666666666671</v>
      </c>
      <c r="R336" s="25">
        <v>0.51666666666666672</v>
      </c>
      <c r="S336" s="24">
        <v>20.557147111111114</v>
      </c>
      <c r="T336" s="25">
        <v>6.8523823703703712</v>
      </c>
      <c r="U336" s="25">
        <v>9.1684876115555571</v>
      </c>
      <c r="V336" s="25">
        <v>3.0561625371851857</v>
      </c>
      <c r="W336" s="26" t="s">
        <v>45</v>
      </c>
      <c r="X336" s="26" t="s">
        <v>45</v>
      </c>
      <c r="Y336" s="26" t="s">
        <v>45</v>
      </c>
      <c r="Z336" s="26" t="s">
        <v>45</v>
      </c>
      <c r="AA336" s="26" t="s">
        <v>45</v>
      </c>
      <c r="AB336" s="26" t="s">
        <v>45</v>
      </c>
      <c r="AC336" s="26" t="s">
        <v>45</v>
      </c>
      <c r="AD336" s="26" t="s">
        <v>45</v>
      </c>
      <c r="AE336" s="26" t="s">
        <v>45</v>
      </c>
      <c r="AF336" s="56">
        <v>5.67</v>
      </c>
      <c r="AG336" s="17">
        <v>5.4</v>
      </c>
      <c r="AH336" s="17">
        <f t="shared" si="75"/>
        <v>3.9810717055349657E-6</v>
      </c>
      <c r="AI336" s="49">
        <v>42.9</v>
      </c>
      <c r="AJ336" s="49">
        <v>216.9</v>
      </c>
      <c r="AK336" s="26" t="s">
        <v>45</v>
      </c>
      <c r="AL336" s="26" t="s">
        <v>45</v>
      </c>
      <c r="AM336" s="26" t="s">
        <v>45</v>
      </c>
      <c r="AN336" s="26" t="s">
        <v>45</v>
      </c>
      <c r="AO336" s="26" t="s">
        <v>45</v>
      </c>
      <c r="AP336" s="26" t="s">
        <v>45</v>
      </c>
      <c r="AQ336" s="17">
        <v>843.06249999999977</v>
      </c>
      <c r="AR336" s="17">
        <v>1458.9569444444446</v>
      </c>
      <c r="AS336" s="26">
        <v>652.87499999999977</v>
      </c>
      <c r="AT336" s="26">
        <v>21.635280373831776</v>
      </c>
      <c r="AU336" s="26">
        <v>1.6686251465928095</v>
      </c>
      <c r="AV336" s="17">
        <v>30</v>
      </c>
      <c r="AW336" s="17">
        <v>60</v>
      </c>
      <c r="AX336" s="17">
        <v>0.18</v>
      </c>
      <c r="AY336" s="17">
        <v>1</v>
      </c>
      <c r="AZ336" s="17" t="s">
        <v>150</v>
      </c>
      <c r="BA336" s="28"/>
      <c r="BB336" s="26"/>
      <c r="BC336" s="31"/>
      <c r="BD336" s="29"/>
      <c r="BI336" s="51"/>
    </row>
    <row r="337" spans="1:61" x14ac:dyDescent="0.25">
      <c r="A337" s="14">
        <v>2006</v>
      </c>
      <c r="B337" s="15">
        <v>2009</v>
      </c>
      <c r="C337" s="20" t="s">
        <v>161</v>
      </c>
      <c r="D337" s="52" t="s">
        <v>162</v>
      </c>
      <c r="E337" s="32">
        <v>4</v>
      </c>
      <c r="F337" s="53" t="s">
        <v>124</v>
      </c>
      <c r="G337" s="54" t="s">
        <v>125</v>
      </c>
      <c r="H337" s="20">
        <v>99239</v>
      </c>
      <c r="I337" s="21" t="s">
        <v>52</v>
      </c>
      <c r="J337" s="53">
        <v>99239015</v>
      </c>
      <c r="K337" s="17" t="str">
        <f t="shared" si="76"/>
        <v>Diploid</v>
      </c>
      <c r="L337" s="23">
        <v>100</v>
      </c>
      <c r="M337" s="24">
        <v>1</v>
      </c>
      <c r="N337" s="25">
        <v>47.928229665071775</v>
      </c>
      <c r="O337" s="26">
        <v>46.25</v>
      </c>
      <c r="P337" s="26">
        <f t="shared" si="74"/>
        <v>0.46250000000000002</v>
      </c>
      <c r="Q337" s="63">
        <v>53.75</v>
      </c>
      <c r="R337" s="25">
        <v>0.53749999999999998</v>
      </c>
      <c r="S337" s="24">
        <v>25.760486583333336</v>
      </c>
      <c r="T337" s="25">
        <v>8.5868288611111119</v>
      </c>
      <c r="U337" s="25">
        <v>11.489177016166668</v>
      </c>
      <c r="V337" s="25">
        <v>3.8297256720555559</v>
      </c>
      <c r="W337" s="26" t="s">
        <v>45</v>
      </c>
      <c r="X337" s="26" t="s">
        <v>45</v>
      </c>
      <c r="Y337" s="26" t="s">
        <v>45</v>
      </c>
      <c r="Z337" s="26" t="s">
        <v>45</v>
      </c>
      <c r="AA337" s="26" t="s">
        <v>45</v>
      </c>
      <c r="AB337" s="26" t="s">
        <v>45</v>
      </c>
      <c r="AC337" s="26" t="s">
        <v>45</v>
      </c>
      <c r="AD337" s="26" t="s">
        <v>45</v>
      </c>
      <c r="AE337" s="26" t="s">
        <v>45</v>
      </c>
      <c r="AF337" s="56">
        <v>5.67</v>
      </c>
      <c r="AG337" s="17">
        <v>5.4</v>
      </c>
      <c r="AH337" s="17">
        <f t="shared" si="75"/>
        <v>3.9810717055349657E-6</v>
      </c>
      <c r="AI337" s="49">
        <v>42.9</v>
      </c>
      <c r="AJ337" s="49">
        <v>216.9</v>
      </c>
      <c r="AK337" s="26" t="s">
        <v>45</v>
      </c>
      <c r="AL337" s="26" t="s">
        <v>45</v>
      </c>
      <c r="AM337" s="26" t="s">
        <v>45</v>
      </c>
      <c r="AN337" s="26" t="s">
        <v>45</v>
      </c>
      <c r="AO337" s="26" t="s">
        <v>45</v>
      </c>
      <c r="AP337" s="26" t="s">
        <v>45</v>
      </c>
      <c r="AQ337" s="17">
        <v>843.06249999999977</v>
      </c>
      <c r="AR337" s="17">
        <v>1458.9569444444446</v>
      </c>
      <c r="AS337" s="26">
        <v>652.87499999999977</v>
      </c>
      <c r="AT337" s="26">
        <v>21.635280373831776</v>
      </c>
      <c r="AU337" s="26">
        <v>1.6686251465928095</v>
      </c>
      <c r="AV337" s="17">
        <v>30</v>
      </c>
      <c r="AW337" s="17">
        <v>60</v>
      </c>
      <c r="AX337" s="17">
        <v>0.18</v>
      </c>
      <c r="AY337" s="17">
        <v>1</v>
      </c>
      <c r="AZ337" s="17" t="s">
        <v>150</v>
      </c>
      <c r="BA337" s="28"/>
      <c r="BB337" s="26"/>
      <c r="BC337" s="31"/>
      <c r="BD337" s="29"/>
      <c r="BI337" s="51"/>
    </row>
    <row r="338" spans="1:61" x14ac:dyDescent="0.25">
      <c r="A338" s="14">
        <v>2006</v>
      </c>
      <c r="B338" s="15">
        <v>2009</v>
      </c>
      <c r="C338" s="20" t="s">
        <v>161</v>
      </c>
      <c r="D338" s="52" t="s">
        <v>162</v>
      </c>
      <c r="E338" s="32">
        <v>1</v>
      </c>
      <c r="F338" s="44" t="s">
        <v>126</v>
      </c>
      <c r="G338" s="62" t="s">
        <v>127</v>
      </c>
      <c r="H338" s="20">
        <v>9970</v>
      </c>
      <c r="I338" s="21">
        <v>5</v>
      </c>
      <c r="J338" s="44">
        <v>9970036</v>
      </c>
      <c r="K338" s="17" t="str">
        <f t="shared" si="76"/>
        <v>Tetraploid</v>
      </c>
      <c r="L338" s="23">
        <v>94.444444444444443</v>
      </c>
      <c r="M338" s="24">
        <v>0.94444444444444442</v>
      </c>
      <c r="N338" s="25">
        <v>49.375119617224883</v>
      </c>
      <c r="O338" s="26">
        <v>44.753747323340477</v>
      </c>
      <c r="P338" s="26">
        <f t="shared" si="74"/>
        <v>0.44753747323340476</v>
      </c>
      <c r="Q338" s="63">
        <v>55.246252676659523</v>
      </c>
      <c r="R338" s="25">
        <v>0.55246252676659524</v>
      </c>
      <c r="S338" s="24">
        <v>27.276911331905776</v>
      </c>
      <c r="T338" s="25">
        <v>9.0923037773019253</v>
      </c>
      <c r="U338" s="25">
        <v>12.165502454029976</v>
      </c>
      <c r="V338" s="25">
        <v>4.0551674846766588</v>
      </c>
      <c r="W338" s="26" t="s">
        <v>45</v>
      </c>
      <c r="X338" s="26" t="s">
        <v>45</v>
      </c>
      <c r="Y338" s="26" t="s">
        <v>45</v>
      </c>
      <c r="Z338" s="26" t="s">
        <v>45</v>
      </c>
      <c r="AA338" s="26" t="s">
        <v>45</v>
      </c>
      <c r="AB338" s="26" t="s">
        <v>45</v>
      </c>
      <c r="AC338" s="26" t="s">
        <v>45</v>
      </c>
      <c r="AD338" s="26" t="s">
        <v>45</v>
      </c>
      <c r="AE338" s="26" t="s">
        <v>45</v>
      </c>
      <c r="AF338" s="56">
        <v>5.67</v>
      </c>
      <c r="AG338" s="17">
        <v>5.4</v>
      </c>
      <c r="AH338" s="17">
        <f t="shared" si="75"/>
        <v>3.9810717055349657E-6</v>
      </c>
      <c r="AI338" s="49">
        <v>42.9</v>
      </c>
      <c r="AJ338" s="49">
        <v>216.9</v>
      </c>
      <c r="AK338" s="26" t="s">
        <v>45</v>
      </c>
      <c r="AL338" s="26" t="s">
        <v>45</v>
      </c>
      <c r="AM338" s="26" t="s">
        <v>45</v>
      </c>
      <c r="AN338" s="26" t="s">
        <v>45</v>
      </c>
      <c r="AO338" s="26" t="s">
        <v>45</v>
      </c>
      <c r="AP338" s="26" t="s">
        <v>45</v>
      </c>
      <c r="AQ338" s="17">
        <v>843.06249999999977</v>
      </c>
      <c r="AR338" s="17">
        <v>1458.9569444444446</v>
      </c>
      <c r="AS338" s="26">
        <v>652.87499999999977</v>
      </c>
      <c r="AT338" s="26">
        <v>21.635280373831776</v>
      </c>
      <c r="AU338" s="26">
        <v>1.6686251465928095</v>
      </c>
      <c r="AV338" s="17">
        <v>30</v>
      </c>
      <c r="AW338" s="17">
        <v>60</v>
      </c>
      <c r="AX338" s="17">
        <v>0.18</v>
      </c>
      <c r="AY338" s="17">
        <v>1</v>
      </c>
      <c r="AZ338" s="17" t="s">
        <v>150</v>
      </c>
      <c r="BA338" s="28"/>
      <c r="BB338" s="26"/>
      <c r="BC338" s="31"/>
      <c r="BD338" s="29"/>
      <c r="BI338" s="51"/>
    </row>
    <row r="339" spans="1:61" x14ac:dyDescent="0.25">
      <c r="A339" s="14">
        <v>2006</v>
      </c>
      <c r="B339" s="15">
        <v>2009</v>
      </c>
      <c r="C339" s="20" t="s">
        <v>161</v>
      </c>
      <c r="D339" s="52" t="s">
        <v>162</v>
      </c>
      <c r="E339" s="32">
        <v>2</v>
      </c>
      <c r="F339" s="44" t="s">
        <v>126</v>
      </c>
      <c r="G339" s="62" t="s">
        <v>127</v>
      </c>
      <c r="H339" s="20">
        <v>9970</v>
      </c>
      <c r="I339" s="21">
        <v>5</v>
      </c>
      <c r="J339" s="44">
        <v>9970036</v>
      </c>
      <c r="K339" s="17" t="str">
        <f t="shared" si="76"/>
        <v>Tetraploid</v>
      </c>
      <c r="L339" s="23">
        <v>88.888888888888886</v>
      </c>
      <c r="M339" s="24">
        <v>0.88888888888888884</v>
      </c>
      <c r="N339" s="25">
        <v>48.832535885167459</v>
      </c>
      <c r="O339" s="26">
        <v>46.938775510204081</v>
      </c>
      <c r="P339" s="26">
        <f t="shared" si="74"/>
        <v>0.46938775510204084</v>
      </c>
      <c r="Q339" s="63">
        <v>53.061224489795919</v>
      </c>
      <c r="R339" s="25">
        <v>0.53061224489795922</v>
      </c>
      <c r="S339" s="24">
        <v>25.91019918367347</v>
      </c>
      <c r="T339" s="25">
        <v>8.6367330612244899</v>
      </c>
      <c r="U339" s="25">
        <v>11.555948835918368</v>
      </c>
      <c r="V339" s="25">
        <v>3.8519829453061227</v>
      </c>
      <c r="W339" s="26" t="s">
        <v>45</v>
      </c>
      <c r="X339" s="26" t="s">
        <v>45</v>
      </c>
      <c r="Y339" s="26" t="s">
        <v>45</v>
      </c>
      <c r="Z339" s="26" t="s">
        <v>45</v>
      </c>
      <c r="AA339" s="26" t="s">
        <v>45</v>
      </c>
      <c r="AB339" s="26" t="s">
        <v>45</v>
      </c>
      <c r="AC339" s="26" t="s">
        <v>45</v>
      </c>
      <c r="AD339" s="26" t="s">
        <v>45</v>
      </c>
      <c r="AE339" s="26" t="s">
        <v>45</v>
      </c>
      <c r="AF339" s="56">
        <v>5.67</v>
      </c>
      <c r="AG339" s="17">
        <v>5.4</v>
      </c>
      <c r="AH339" s="17">
        <f t="shared" si="75"/>
        <v>3.9810717055349657E-6</v>
      </c>
      <c r="AI339" s="49">
        <v>42.9</v>
      </c>
      <c r="AJ339" s="49">
        <v>216.9</v>
      </c>
      <c r="AK339" s="26" t="s">
        <v>45</v>
      </c>
      <c r="AL339" s="26" t="s">
        <v>45</v>
      </c>
      <c r="AM339" s="26" t="s">
        <v>45</v>
      </c>
      <c r="AN339" s="26" t="s">
        <v>45</v>
      </c>
      <c r="AO339" s="26" t="s">
        <v>45</v>
      </c>
      <c r="AP339" s="26" t="s">
        <v>45</v>
      </c>
      <c r="AQ339" s="17">
        <v>843.06249999999977</v>
      </c>
      <c r="AR339" s="17">
        <v>1458.9569444444446</v>
      </c>
      <c r="AS339" s="26">
        <v>652.87499999999977</v>
      </c>
      <c r="AT339" s="26">
        <v>21.635280373831776</v>
      </c>
      <c r="AU339" s="26">
        <v>1.6686251465928095</v>
      </c>
      <c r="AV339" s="17">
        <v>30</v>
      </c>
      <c r="AW339" s="17">
        <v>60</v>
      </c>
      <c r="AX339" s="17">
        <v>0.18</v>
      </c>
      <c r="AY339" s="17">
        <v>1</v>
      </c>
      <c r="AZ339" s="17" t="s">
        <v>150</v>
      </c>
      <c r="BA339" s="28"/>
      <c r="BB339" s="26"/>
      <c r="BC339" s="31"/>
      <c r="BD339" s="29"/>
      <c r="BI339" s="51"/>
    </row>
    <row r="340" spans="1:61" x14ac:dyDescent="0.25">
      <c r="A340" s="14">
        <v>2006</v>
      </c>
      <c r="B340" s="15">
        <v>2009</v>
      </c>
      <c r="C340" s="20" t="s">
        <v>161</v>
      </c>
      <c r="D340" s="52" t="s">
        <v>162</v>
      </c>
      <c r="E340" s="32">
        <v>3</v>
      </c>
      <c r="F340" s="44" t="s">
        <v>126</v>
      </c>
      <c r="G340" s="62" t="s">
        <v>127</v>
      </c>
      <c r="H340" s="20">
        <v>9970</v>
      </c>
      <c r="I340" s="21">
        <v>5</v>
      </c>
      <c r="J340" s="44">
        <v>9970036</v>
      </c>
      <c r="K340" s="17" t="str">
        <f t="shared" si="76"/>
        <v>Tetraploid</v>
      </c>
      <c r="L340" s="23">
        <v>94.444444444444443</v>
      </c>
      <c r="M340" s="24">
        <v>0.94444444444444442</v>
      </c>
      <c r="N340" s="25">
        <v>47.928229665071775</v>
      </c>
      <c r="O340" s="26">
        <v>47.102803738317753</v>
      </c>
      <c r="P340" s="26">
        <f t="shared" si="74"/>
        <v>0.47102803738317756</v>
      </c>
      <c r="Q340" s="63">
        <v>52.897196261682247</v>
      </c>
      <c r="R340" s="25">
        <v>0.52897196261682244</v>
      </c>
      <c r="S340" s="24">
        <v>25.351767713395642</v>
      </c>
      <c r="T340" s="25">
        <v>8.4505892377985479</v>
      </c>
      <c r="U340" s="25">
        <v>11.306888400174456</v>
      </c>
      <c r="V340" s="25">
        <v>3.7689628000581523</v>
      </c>
      <c r="W340" s="26" t="s">
        <v>45</v>
      </c>
      <c r="X340" s="26" t="s">
        <v>45</v>
      </c>
      <c r="Y340" s="26" t="s">
        <v>45</v>
      </c>
      <c r="Z340" s="26" t="s">
        <v>45</v>
      </c>
      <c r="AA340" s="26" t="s">
        <v>45</v>
      </c>
      <c r="AB340" s="26" t="s">
        <v>45</v>
      </c>
      <c r="AC340" s="26" t="s">
        <v>45</v>
      </c>
      <c r="AD340" s="26" t="s">
        <v>45</v>
      </c>
      <c r="AE340" s="26" t="s">
        <v>45</v>
      </c>
      <c r="AF340" s="56">
        <v>5.67</v>
      </c>
      <c r="AG340" s="17">
        <v>5.4</v>
      </c>
      <c r="AH340" s="17">
        <f t="shared" si="75"/>
        <v>3.9810717055349657E-6</v>
      </c>
      <c r="AI340" s="49">
        <v>42.9</v>
      </c>
      <c r="AJ340" s="49">
        <v>216.9</v>
      </c>
      <c r="AK340" s="26" t="s">
        <v>45</v>
      </c>
      <c r="AL340" s="26" t="s">
        <v>45</v>
      </c>
      <c r="AM340" s="26" t="s">
        <v>45</v>
      </c>
      <c r="AN340" s="26" t="s">
        <v>45</v>
      </c>
      <c r="AO340" s="26" t="s">
        <v>45</v>
      </c>
      <c r="AP340" s="26" t="s">
        <v>45</v>
      </c>
      <c r="AQ340" s="17">
        <v>843.06249999999977</v>
      </c>
      <c r="AR340" s="17">
        <v>1458.9569444444446</v>
      </c>
      <c r="AS340" s="26">
        <v>652.87499999999977</v>
      </c>
      <c r="AT340" s="26">
        <v>21.635280373831776</v>
      </c>
      <c r="AU340" s="26">
        <v>1.6686251465928095</v>
      </c>
      <c r="AV340" s="17">
        <v>30</v>
      </c>
      <c r="AW340" s="17">
        <v>60</v>
      </c>
      <c r="AX340" s="17">
        <v>0.18</v>
      </c>
      <c r="AY340" s="17">
        <v>1</v>
      </c>
      <c r="AZ340" s="17" t="s">
        <v>150</v>
      </c>
      <c r="BA340" s="28"/>
      <c r="BB340" s="26"/>
      <c r="BC340" s="31"/>
      <c r="BD340" s="29"/>
      <c r="BI340" s="51"/>
    </row>
    <row r="341" spans="1:61" x14ac:dyDescent="0.25">
      <c r="A341" s="14">
        <v>2006</v>
      </c>
      <c r="B341" s="15">
        <v>2009</v>
      </c>
      <c r="C341" s="20" t="s">
        <v>161</v>
      </c>
      <c r="D341" s="52" t="s">
        <v>162</v>
      </c>
      <c r="E341" s="32">
        <v>4</v>
      </c>
      <c r="F341" s="44" t="s">
        <v>126</v>
      </c>
      <c r="G341" s="62" t="s">
        <v>127</v>
      </c>
      <c r="H341" s="20">
        <v>9970</v>
      </c>
      <c r="I341" s="21">
        <v>5</v>
      </c>
      <c r="J341" s="44">
        <v>9970036</v>
      </c>
      <c r="K341" s="17" t="str">
        <f t="shared" si="76"/>
        <v>Tetraploid</v>
      </c>
      <c r="L341" s="23">
        <v>100</v>
      </c>
      <c r="M341" s="24">
        <v>1</v>
      </c>
      <c r="N341" s="25">
        <v>54.439234449760768</v>
      </c>
      <c r="O341" s="26">
        <v>46.320346320346317</v>
      </c>
      <c r="P341" s="26">
        <f t="shared" si="74"/>
        <v>0.46320346320346317</v>
      </c>
      <c r="Q341" s="63">
        <v>53.679653679653683</v>
      </c>
      <c r="R341" s="25">
        <v>0.53679653679653683</v>
      </c>
      <c r="S341" s="24">
        <v>29.221729777777782</v>
      </c>
      <c r="T341" s="25">
        <v>9.7405765925925945</v>
      </c>
      <c r="U341" s="25">
        <v>13.032891480888891</v>
      </c>
      <c r="V341" s="25">
        <v>4.3442971602962972</v>
      </c>
      <c r="W341" s="26" t="s">
        <v>45</v>
      </c>
      <c r="X341" s="26" t="s">
        <v>45</v>
      </c>
      <c r="Y341" s="26" t="s">
        <v>45</v>
      </c>
      <c r="Z341" s="26" t="s">
        <v>45</v>
      </c>
      <c r="AA341" s="26" t="s">
        <v>45</v>
      </c>
      <c r="AB341" s="26" t="s">
        <v>45</v>
      </c>
      <c r="AC341" s="26" t="s">
        <v>45</v>
      </c>
      <c r="AD341" s="26" t="s">
        <v>45</v>
      </c>
      <c r="AE341" s="26" t="s">
        <v>45</v>
      </c>
      <c r="AF341" s="56">
        <v>5.67</v>
      </c>
      <c r="AG341" s="17">
        <v>5.4</v>
      </c>
      <c r="AH341" s="17">
        <f t="shared" si="75"/>
        <v>3.9810717055349657E-6</v>
      </c>
      <c r="AI341" s="49">
        <v>42.9</v>
      </c>
      <c r="AJ341" s="49">
        <v>216.9</v>
      </c>
      <c r="AK341" s="26" t="s">
        <v>45</v>
      </c>
      <c r="AL341" s="26" t="s">
        <v>45</v>
      </c>
      <c r="AM341" s="26" t="s">
        <v>45</v>
      </c>
      <c r="AN341" s="26" t="s">
        <v>45</v>
      </c>
      <c r="AO341" s="26" t="s">
        <v>45</v>
      </c>
      <c r="AP341" s="26" t="s">
        <v>45</v>
      </c>
      <c r="AQ341" s="17">
        <v>843.06249999999977</v>
      </c>
      <c r="AR341" s="17">
        <v>1458.9569444444446</v>
      </c>
      <c r="AS341" s="26">
        <v>652.87499999999977</v>
      </c>
      <c r="AT341" s="26">
        <v>21.635280373831776</v>
      </c>
      <c r="AU341" s="26">
        <v>1.6686251465928095</v>
      </c>
      <c r="AV341" s="17">
        <v>30</v>
      </c>
      <c r="AW341" s="17">
        <v>60</v>
      </c>
      <c r="AX341" s="17">
        <v>0.18</v>
      </c>
      <c r="AY341" s="17">
        <v>1</v>
      </c>
      <c r="AZ341" s="17" t="s">
        <v>150</v>
      </c>
      <c r="BA341" s="28"/>
      <c r="BB341" s="26"/>
      <c r="BC341" s="31"/>
      <c r="BD341" s="29"/>
      <c r="BI341" s="51"/>
    </row>
    <row r="342" spans="1:61" x14ac:dyDescent="0.25">
      <c r="A342" s="14">
        <v>2006</v>
      </c>
      <c r="B342" s="15">
        <v>2009</v>
      </c>
      <c r="C342" s="20" t="s">
        <v>161</v>
      </c>
      <c r="D342" s="52" t="s">
        <v>162</v>
      </c>
      <c r="E342" s="57">
        <v>1</v>
      </c>
      <c r="F342" s="64" t="s">
        <v>128</v>
      </c>
      <c r="G342" s="20" t="s">
        <v>129</v>
      </c>
      <c r="H342" s="20">
        <v>9980</v>
      </c>
      <c r="I342" s="21">
        <v>9</v>
      </c>
      <c r="J342" s="64">
        <v>9980005</v>
      </c>
      <c r="K342" s="17" t="str">
        <f t="shared" si="76"/>
        <v>Triploid</v>
      </c>
      <c r="L342" s="23">
        <v>100</v>
      </c>
      <c r="M342" s="24">
        <v>1</v>
      </c>
      <c r="N342" s="25">
        <v>50.460287081339715</v>
      </c>
      <c r="O342" s="26">
        <v>49.673202614379086</v>
      </c>
      <c r="P342" s="26">
        <f t="shared" si="74"/>
        <v>0.49673202614379086</v>
      </c>
      <c r="Q342" s="63">
        <v>50.326797385620914</v>
      </c>
      <c r="R342" s="25">
        <v>0.50326797385620914</v>
      </c>
      <c r="S342" s="24">
        <v>25.394122901960781</v>
      </c>
      <c r="T342" s="25">
        <v>8.4647076339869276</v>
      </c>
      <c r="U342" s="25">
        <v>11.325778814274509</v>
      </c>
      <c r="V342" s="25">
        <v>3.7752596047581699</v>
      </c>
      <c r="W342" s="26" t="s">
        <v>45</v>
      </c>
      <c r="X342" s="26" t="s">
        <v>45</v>
      </c>
      <c r="Y342" s="26" t="s">
        <v>45</v>
      </c>
      <c r="Z342" s="26" t="s">
        <v>45</v>
      </c>
      <c r="AA342" s="26" t="s">
        <v>45</v>
      </c>
      <c r="AB342" s="26" t="s">
        <v>45</v>
      </c>
      <c r="AC342" s="26" t="s">
        <v>45</v>
      </c>
      <c r="AD342" s="26" t="s">
        <v>45</v>
      </c>
      <c r="AE342" s="26" t="s">
        <v>45</v>
      </c>
      <c r="AF342" s="56">
        <v>5.67</v>
      </c>
      <c r="AG342" s="17">
        <v>5.4</v>
      </c>
      <c r="AH342" s="17">
        <f t="shared" si="75"/>
        <v>3.9810717055349657E-6</v>
      </c>
      <c r="AI342" s="49">
        <v>42.9</v>
      </c>
      <c r="AJ342" s="49">
        <v>216.9</v>
      </c>
      <c r="AK342" s="26" t="s">
        <v>45</v>
      </c>
      <c r="AL342" s="26" t="s">
        <v>45</v>
      </c>
      <c r="AM342" s="26" t="s">
        <v>45</v>
      </c>
      <c r="AN342" s="26" t="s">
        <v>45</v>
      </c>
      <c r="AO342" s="26" t="s">
        <v>45</v>
      </c>
      <c r="AP342" s="26" t="s">
        <v>45</v>
      </c>
      <c r="AQ342" s="17">
        <v>843.06249999999977</v>
      </c>
      <c r="AR342" s="17">
        <v>1458.9569444444446</v>
      </c>
      <c r="AS342" s="26">
        <v>652.87499999999977</v>
      </c>
      <c r="AT342" s="26">
        <v>21.635280373831776</v>
      </c>
      <c r="AU342" s="26">
        <v>1.6686251465928095</v>
      </c>
      <c r="AV342" s="17">
        <v>30</v>
      </c>
      <c r="AW342" s="17">
        <v>60</v>
      </c>
      <c r="AX342" s="17">
        <v>0.18</v>
      </c>
      <c r="AY342" s="17">
        <v>1</v>
      </c>
      <c r="AZ342" s="17" t="s">
        <v>150</v>
      </c>
      <c r="BA342" s="28"/>
      <c r="BB342" s="26"/>
      <c r="BC342" s="31"/>
      <c r="BD342" s="29"/>
      <c r="BI342" s="51"/>
    </row>
    <row r="343" spans="1:61" x14ac:dyDescent="0.25">
      <c r="A343" s="14">
        <v>2006</v>
      </c>
      <c r="B343" s="15">
        <v>2009</v>
      </c>
      <c r="C343" s="20" t="s">
        <v>161</v>
      </c>
      <c r="D343" s="52" t="s">
        <v>162</v>
      </c>
      <c r="E343" s="57">
        <v>2</v>
      </c>
      <c r="F343" s="64" t="s">
        <v>128</v>
      </c>
      <c r="G343" s="20" t="s">
        <v>129</v>
      </c>
      <c r="H343" s="20">
        <v>9980</v>
      </c>
      <c r="I343" s="21">
        <v>9</v>
      </c>
      <c r="J343" s="64">
        <v>9980005</v>
      </c>
      <c r="K343" s="17" t="str">
        <f t="shared" si="76"/>
        <v>Triploid</v>
      </c>
      <c r="L343" s="23">
        <v>100</v>
      </c>
      <c r="M343" s="24">
        <v>1</v>
      </c>
      <c r="N343" s="25">
        <v>58.779904306220089</v>
      </c>
      <c r="O343" s="26">
        <v>49.43181818181818</v>
      </c>
      <c r="P343" s="26">
        <f t="shared" si="74"/>
        <v>0.49431818181818182</v>
      </c>
      <c r="Q343" s="63">
        <v>50.56818181818182</v>
      </c>
      <c r="R343" s="25">
        <v>0.50568181818181823</v>
      </c>
      <c r="S343" s="24">
        <v>29.722847916666673</v>
      </c>
      <c r="T343" s="25">
        <v>9.9076159722222243</v>
      </c>
      <c r="U343" s="25">
        <v>13.256390170833336</v>
      </c>
      <c r="V343" s="25">
        <v>4.4187967236111119</v>
      </c>
      <c r="W343" s="26" t="s">
        <v>45</v>
      </c>
      <c r="X343" s="26" t="s">
        <v>45</v>
      </c>
      <c r="Y343" s="26" t="s">
        <v>45</v>
      </c>
      <c r="Z343" s="26" t="s">
        <v>45</v>
      </c>
      <c r="AA343" s="26" t="s">
        <v>45</v>
      </c>
      <c r="AB343" s="26" t="s">
        <v>45</v>
      </c>
      <c r="AC343" s="26" t="s">
        <v>45</v>
      </c>
      <c r="AD343" s="26" t="s">
        <v>45</v>
      </c>
      <c r="AE343" s="26" t="s">
        <v>45</v>
      </c>
      <c r="AF343" s="56">
        <v>5.67</v>
      </c>
      <c r="AG343" s="17">
        <v>5.4</v>
      </c>
      <c r="AH343" s="17">
        <f t="shared" si="75"/>
        <v>3.9810717055349657E-6</v>
      </c>
      <c r="AI343" s="49">
        <v>42.9</v>
      </c>
      <c r="AJ343" s="49">
        <v>216.9</v>
      </c>
      <c r="AK343" s="26" t="s">
        <v>45</v>
      </c>
      <c r="AL343" s="26" t="s">
        <v>45</v>
      </c>
      <c r="AM343" s="26" t="s">
        <v>45</v>
      </c>
      <c r="AN343" s="26" t="s">
        <v>45</v>
      </c>
      <c r="AO343" s="26" t="s">
        <v>45</v>
      </c>
      <c r="AP343" s="26" t="s">
        <v>45</v>
      </c>
      <c r="AQ343" s="17">
        <v>843.06249999999977</v>
      </c>
      <c r="AR343" s="17">
        <v>1458.9569444444446</v>
      </c>
      <c r="AS343" s="26">
        <v>652.87499999999977</v>
      </c>
      <c r="AT343" s="26">
        <v>21.635280373831776</v>
      </c>
      <c r="AU343" s="26">
        <v>1.6686251465928095</v>
      </c>
      <c r="AV343" s="17">
        <v>30</v>
      </c>
      <c r="AW343" s="17">
        <v>60</v>
      </c>
      <c r="AX343" s="17">
        <v>0.18</v>
      </c>
      <c r="AY343" s="17">
        <v>1</v>
      </c>
      <c r="AZ343" s="17" t="s">
        <v>150</v>
      </c>
      <c r="BA343" s="28"/>
      <c r="BB343" s="26"/>
      <c r="BC343" s="31"/>
      <c r="BD343" s="29"/>
      <c r="BI343" s="51"/>
    </row>
    <row r="344" spans="1:61" x14ac:dyDescent="0.25">
      <c r="A344" s="14">
        <v>2006</v>
      </c>
      <c r="B344" s="15">
        <v>2009</v>
      </c>
      <c r="C344" s="20" t="s">
        <v>161</v>
      </c>
      <c r="D344" s="52" t="s">
        <v>162</v>
      </c>
      <c r="E344" s="57">
        <v>3</v>
      </c>
      <c r="F344" s="64" t="s">
        <v>128</v>
      </c>
      <c r="G344" s="20" t="s">
        <v>129</v>
      </c>
      <c r="H344" s="20">
        <v>9980</v>
      </c>
      <c r="I344" s="21">
        <v>9</v>
      </c>
      <c r="J344" s="64">
        <v>9980005</v>
      </c>
      <c r="K344" s="17" t="str">
        <f t="shared" si="76"/>
        <v>Triploid</v>
      </c>
      <c r="L344" s="23">
        <v>100</v>
      </c>
      <c r="M344" s="24">
        <v>1</v>
      </c>
      <c r="N344" s="25">
        <v>63.120574162679425</v>
      </c>
      <c r="O344" s="26">
        <v>47.609942638623323</v>
      </c>
      <c r="P344" s="26">
        <f t="shared" si="74"/>
        <v>0.47609942638623326</v>
      </c>
      <c r="Q344" s="63">
        <v>52.390057361376677</v>
      </c>
      <c r="R344" s="25">
        <v>0.52390057361376674</v>
      </c>
      <c r="S344" s="24">
        <v>33.067702398980245</v>
      </c>
      <c r="T344" s="25">
        <v>11.022567466326748</v>
      </c>
      <c r="U344" s="25">
        <v>14.748195269945189</v>
      </c>
      <c r="V344" s="25">
        <v>4.9160650899817302</v>
      </c>
      <c r="W344" s="26" t="s">
        <v>45</v>
      </c>
      <c r="X344" s="26" t="s">
        <v>45</v>
      </c>
      <c r="Y344" s="26" t="s">
        <v>45</v>
      </c>
      <c r="Z344" s="26" t="s">
        <v>45</v>
      </c>
      <c r="AA344" s="26" t="s">
        <v>45</v>
      </c>
      <c r="AB344" s="26" t="s">
        <v>45</v>
      </c>
      <c r="AC344" s="26" t="s">
        <v>45</v>
      </c>
      <c r="AD344" s="26" t="s">
        <v>45</v>
      </c>
      <c r="AE344" s="26" t="s">
        <v>45</v>
      </c>
      <c r="AF344" s="56">
        <v>5.67</v>
      </c>
      <c r="AG344" s="17">
        <v>5.4</v>
      </c>
      <c r="AH344" s="17">
        <f t="shared" si="75"/>
        <v>3.9810717055349657E-6</v>
      </c>
      <c r="AI344" s="49">
        <v>42.9</v>
      </c>
      <c r="AJ344" s="49">
        <v>216.9</v>
      </c>
      <c r="AK344" s="26" t="s">
        <v>45</v>
      </c>
      <c r="AL344" s="26" t="s">
        <v>45</v>
      </c>
      <c r="AM344" s="26" t="s">
        <v>45</v>
      </c>
      <c r="AN344" s="26" t="s">
        <v>45</v>
      </c>
      <c r="AO344" s="26" t="s">
        <v>45</v>
      </c>
      <c r="AP344" s="26" t="s">
        <v>45</v>
      </c>
      <c r="AQ344" s="17">
        <v>843.06249999999977</v>
      </c>
      <c r="AR344" s="17">
        <v>1458.9569444444446</v>
      </c>
      <c r="AS344" s="26">
        <v>652.87499999999977</v>
      </c>
      <c r="AT344" s="26">
        <v>21.635280373831776</v>
      </c>
      <c r="AU344" s="26">
        <v>1.6686251465928095</v>
      </c>
      <c r="AV344" s="17">
        <v>30</v>
      </c>
      <c r="AW344" s="17">
        <v>60</v>
      </c>
      <c r="AX344" s="17">
        <v>0.18</v>
      </c>
      <c r="AY344" s="17">
        <v>1</v>
      </c>
      <c r="AZ344" s="17" t="s">
        <v>150</v>
      </c>
      <c r="BA344" s="28"/>
      <c r="BB344" s="26"/>
      <c r="BC344" s="31"/>
      <c r="BD344" s="29"/>
      <c r="BI344" s="51"/>
    </row>
    <row r="345" spans="1:61" x14ac:dyDescent="0.25">
      <c r="A345" s="14">
        <v>2006</v>
      </c>
      <c r="B345" s="15">
        <v>2009</v>
      </c>
      <c r="C345" s="20" t="s">
        <v>161</v>
      </c>
      <c r="D345" s="52" t="s">
        <v>162</v>
      </c>
      <c r="E345" s="57">
        <v>4</v>
      </c>
      <c r="F345" s="64" t="s">
        <v>128</v>
      </c>
      <c r="G345" s="20" t="s">
        <v>129</v>
      </c>
      <c r="H345" s="20">
        <v>9980</v>
      </c>
      <c r="I345" s="21">
        <v>9</v>
      </c>
      <c r="J345" s="64">
        <v>9980005</v>
      </c>
      <c r="K345" s="17" t="str">
        <f t="shared" si="76"/>
        <v>Triploid</v>
      </c>
      <c r="L345" s="23">
        <v>100</v>
      </c>
      <c r="M345" s="24">
        <v>1</v>
      </c>
      <c r="N345" s="25">
        <v>56.066985645933016</v>
      </c>
      <c r="O345" s="26">
        <v>47.609147609147605</v>
      </c>
      <c r="P345" s="26">
        <f t="shared" si="74"/>
        <v>0.47609147609147606</v>
      </c>
      <c r="Q345" s="63">
        <v>52.390852390852395</v>
      </c>
      <c r="R345" s="25">
        <v>0.52390852390852394</v>
      </c>
      <c r="S345" s="24">
        <v>29.372903451143451</v>
      </c>
      <c r="T345" s="25">
        <v>9.7909678170478163</v>
      </c>
      <c r="U345" s="25">
        <v>13.10031493920998</v>
      </c>
      <c r="V345" s="25">
        <v>4.3667716464033264</v>
      </c>
      <c r="W345" s="26" t="s">
        <v>45</v>
      </c>
      <c r="X345" s="26" t="s">
        <v>45</v>
      </c>
      <c r="Y345" s="26" t="s">
        <v>45</v>
      </c>
      <c r="Z345" s="26" t="s">
        <v>45</v>
      </c>
      <c r="AA345" s="26" t="s">
        <v>45</v>
      </c>
      <c r="AB345" s="26" t="s">
        <v>45</v>
      </c>
      <c r="AC345" s="26" t="s">
        <v>45</v>
      </c>
      <c r="AD345" s="26" t="s">
        <v>45</v>
      </c>
      <c r="AE345" s="26" t="s">
        <v>45</v>
      </c>
      <c r="AF345" s="56">
        <v>5.67</v>
      </c>
      <c r="AG345" s="17">
        <v>5.4</v>
      </c>
      <c r="AH345" s="17">
        <f t="shared" si="75"/>
        <v>3.9810717055349657E-6</v>
      </c>
      <c r="AI345" s="49">
        <v>42.9</v>
      </c>
      <c r="AJ345" s="49">
        <v>216.9</v>
      </c>
      <c r="AK345" s="26" t="s">
        <v>45</v>
      </c>
      <c r="AL345" s="26" t="s">
        <v>45</v>
      </c>
      <c r="AM345" s="26" t="s">
        <v>45</v>
      </c>
      <c r="AN345" s="26" t="s">
        <v>45</v>
      </c>
      <c r="AO345" s="26" t="s">
        <v>45</v>
      </c>
      <c r="AP345" s="26" t="s">
        <v>45</v>
      </c>
      <c r="AQ345" s="17">
        <v>843.06249999999977</v>
      </c>
      <c r="AR345" s="17">
        <v>1458.9569444444446</v>
      </c>
      <c r="AS345" s="26">
        <v>652.87499999999977</v>
      </c>
      <c r="AT345" s="26">
        <v>21.635280373831776</v>
      </c>
      <c r="AU345" s="26">
        <v>1.6686251465928095</v>
      </c>
      <c r="AV345" s="17">
        <v>30</v>
      </c>
      <c r="AW345" s="17">
        <v>60</v>
      </c>
      <c r="AX345" s="17">
        <v>0.18</v>
      </c>
      <c r="AY345" s="17">
        <v>1</v>
      </c>
      <c r="AZ345" s="17" t="s">
        <v>150</v>
      </c>
      <c r="BA345" s="28"/>
      <c r="BB345" s="26"/>
      <c r="BC345" s="31"/>
      <c r="BD345" s="29"/>
      <c r="BI345" s="51"/>
    </row>
    <row r="346" spans="1:61" x14ac:dyDescent="0.25">
      <c r="A346" s="14">
        <v>2006</v>
      </c>
      <c r="B346" s="15">
        <v>2009</v>
      </c>
      <c r="C346" s="20" t="s">
        <v>161</v>
      </c>
      <c r="D346" s="52" t="s">
        <v>162</v>
      </c>
      <c r="E346" s="32">
        <v>1</v>
      </c>
      <c r="F346" s="44" t="s">
        <v>138</v>
      </c>
      <c r="G346" s="62" t="s">
        <v>138</v>
      </c>
      <c r="H346" s="20" t="s">
        <v>138</v>
      </c>
      <c r="I346" s="21">
        <v>4</v>
      </c>
      <c r="J346" s="44" t="s">
        <v>138</v>
      </c>
      <c r="K346" s="17" t="str">
        <f t="shared" si="76"/>
        <v>Diploid</v>
      </c>
      <c r="L346" s="23">
        <v>88.888888888888886</v>
      </c>
      <c r="M346" s="24">
        <v>0.88888888888888884</v>
      </c>
      <c r="N346" s="25">
        <v>36.172248803827749</v>
      </c>
      <c r="O346" s="26">
        <v>48.095238095238088</v>
      </c>
      <c r="P346" s="26">
        <f t="shared" si="74"/>
        <v>0.48095238095238085</v>
      </c>
      <c r="Q346" s="63">
        <v>51.904761904761912</v>
      </c>
      <c r="R346" s="25">
        <v>0.51904761904761909</v>
      </c>
      <c r="S346" s="24">
        <v>18.774436825396826</v>
      </c>
      <c r="T346" s="25">
        <v>6.2581456084656084</v>
      </c>
      <c r="U346" s="25">
        <v>8.3733988241269852</v>
      </c>
      <c r="V346" s="25">
        <v>2.7911329413756616</v>
      </c>
      <c r="W346" s="26" t="s">
        <v>45</v>
      </c>
      <c r="X346" s="26" t="s">
        <v>45</v>
      </c>
      <c r="Y346" s="26" t="s">
        <v>45</v>
      </c>
      <c r="Z346" s="26" t="s">
        <v>45</v>
      </c>
      <c r="AA346" s="26" t="s">
        <v>45</v>
      </c>
      <c r="AB346" s="26" t="s">
        <v>45</v>
      </c>
      <c r="AC346" s="26" t="s">
        <v>45</v>
      </c>
      <c r="AD346" s="26" t="s">
        <v>45</v>
      </c>
      <c r="AE346" s="26" t="s">
        <v>45</v>
      </c>
      <c r="AF346" s="56">
        <v>5.67</v>
      </c>
      <c r="AG346" s="17">
        <v>5.4</v>
      </c>
      <c r="AH346" s="17">
        <f t="shared" si="75"/>
        <v>3.9810717055349657E-6</v>
      </c>
      <c r="AI346" s="49">
        <v>42.9</v>
      </c>
      <c r="AJ346" s="49">
        <v>216.9</v>
      </c>
      <c r="AK346" s="26" t="s">
        <v>45</v>
      </c>
      <c r="AL346" s="26" t="s">
        <v>45</v>
      </c>
      <c r="AM346" s="26" t="s">
        <v>45</v>
      </c>
      <c r="AN346" s="26" t="s">
        <v>45</v>
      </c>
      <c r="AO346" s="26" t="s">
        <v>45</v>
      </c>
      <c r="AP346" s="26" t="s">
        <v>45</v>
      </c>
      <c r="AQ346" s="17">
        <v>843.06249999999977</v>
      </c>
      <c r="AR346" s="17">
        <v>1458.9569444444446</v>
      </c>
      <c r="AS346" s="26">
        <v>652.87499999999977</v>
      </c>
      <c r="AT346" s="26">
        <v>21.635280373831776</v>
      </c>
      <c r="AU346" s="26">
        <v>1.6686251465928095</v>
      </c>
      <c r="AV346" s="17">
        <v>30</v>
      </c>
      <c r="AW346" s="17">
        <v>60</v>
      </c>
      <c r="AX346" s="17">
        <v>0.18</v>
      </c>
      <c r="AY346" s="17">
        <v>1</v>
      </c>
      <c r="AZ346" s="17" t="s">
        <v>150</v>
      </c>
      <c r="BA346" s="28"/>
      <c r="BB346" s="26"/>
      <c r="BC346" s="31"/>
      <c r="BD346" s="29"/>
      <c r="BI346" s="51"/>
    </row>
    <row r="347" spans="1:61" x14ac:dyDescent="0.25">
      <c r="A347" s="14">
        <v>2006</v>
      </c>
      <c r="B347" s="15">
        <v>2009</v>
      </c>
      <c r="C347" s="20" t="s">
        <v>161</v>
      </c>
      <c r="D347" s="52" t="s">
        <v>162</v>
      </c>
      <c r="E347" s="32">
        <v>2</v>
      </c>
      <c r="F347" s="44" t="s">
        <v>138</v>
      </c>
      <c r="G347" s="62" t="s">
        <v>138</v>
      </c>
      <c r="H347" s="20" t="s">
        <v>138</v>
      </c>
      <c r="I347" s="21">
        <v>4</v>
      </c>
      <c r="J347" s="44" t="s">
        <v>138</v>
      </c>
      <c r="K347" s="17" t="str">
        <f t="shared" si="76"/>
        <v>Diploid</v>
      </c>
      <c r="L347" s="23">
        <v>88.888888888888886</v>
      </c>
      <c r="M347" s="24">
        <v>0.88888888888888884</v>
      </c>
      <c r="N347" s="25">
        <v>37.980861244019138</v>
      </c>
      <c r="O347" s="26">
        <v>46.743295019157081</v>
      </c>
      <c r="P347" s="26">
        <f t="shared" si="74"/>
        <v>0.46743295019157083</v>
      </c>
      <c r="Q347" s="63">
        <v>53.256704980842919</v>
      </c>
      <c r="R347" s="25">
        <v>0.53256704980842917</v>
      </c>
      <c r="S347" s="24">
        <v>20.22661961685824</v>
      </c>
      <c r="T347" s="25">
        <v>6.7422065389527468</v>
      </c>
      <c r="U347" s="25">
        <v>9.021072349118775</v>
      </c>
      <c r="V347" s="25">
        <v>3.007024116372925</v>
      </c>
      <c r="W347" s="26" t="s">
        <v>45</v>
      </c>
      <c r="X347" s="26" t="s">
        <v>45</v>
      </c>
      <c r="Y347" s="26" t="s">
        <v>45</v>
      </c>
      <c r="Z347" s="26" t="s">
        <v>45</v>
      </c>
      <c r="AA347" s="26" t="s">
        <v>45</v>
      </c>
      <c r="AB347" s="26" t="s">
        <v>45</v>
      </c>
      <c r="AC347" s="26" t="s">
        <v>45</v>
      </c>
      <c r="AD347" s="26" t="s">
        <v>45</v>
      </c>
      <c r="AE347" s="26" t="s">
        <v>45</v>
      </c>
      <c r="AF347" s="56">
        <v>5.67</v>
      </c>
      <c r="AG347" s="17">
        <v>5.4</v>
      </c>
      <c r="AH347" s="17">
        <f t="shared" si="75"/>
        <v>3.9810717055349657E-6</v>
      </c>
      <c r="AI347" s="49">
        <v>42.9</v>
      </c>
      <c r="AJ347" s="49">
        <v>216.9</v>
      </c>
      <c r="AK347" s="26" t="s">
        <v>45</v>
      </c>
      <c r="AL347" s="26" t="s">
        <v>45</v>
      </c>
      <c r="AM347" s="26" t="s">
        <v>45</v>
      </c>
      <c r="AN347" s="26" t="s">
        <v>45</v>
      </c>
      <c r="AO347" s="26" t="s">
        <v>45</v>
      </c>
      <c r="AP347" s="26" t="s">
        <v>45</v>
      </c>
      <c r="AQ347" s="17">
        <v>843.06249999999977</v>
      </c>
      <c r="AR347" s="17">
        <v>1458.9569444444446</v>
      </c>
      <c r="AS347" s="26">
        <v>652.87499999999977</v>
      </c>
      <c r="AT347" s="26">
        <v>21.635280373831776</v>
      </c>
      <c r="AU347" s="26">
        <v>1.6686251465928095</v>
      </c>
      <c r="AV347" s="17">
        <v>30</v>
      </c>
      <c r="AW347" s="17">
        <v>60</v>
      </c>
      <c r="AX347" s="17">
        <v>0.18</v>
      </c>
      <c r="AY347" s="17">
        <v>1</v>
      </c>
      <c r="AZ347" s="17" t="s">
        <v>150</v>
      </c>
      <c r="BA347" s="28"/>
      <c r="BB347" s="26"/>
      <c r="BC347" s="31"/>
      <c r="BD347" s="29"/>
    </row>
    <row r="348" spans="1:61" x14ac:dyDescent="0.25">
      <c r="A348" s="14">
        <v>2006</v>
      </c>
      <c r="B348" s="15">
        <v>2009</v>
      </c>
      <c r="C348" s="20" t="s">
        <v>161</v>
      </c>
      <c r="D348" s="52" t="s">
        <v>162</v>
      </c>
      <c r="E348" s="32">
        <v>3</v>
      </c>
      <c r="F348" s="44" t="s">
        <v>138</v>
      </c>
      <c r="G348" s="62" t="s">
        <v>138</v>
      </c>
      <c r="H348" s="20" t="s">
        <v>138</v>
      </c>
      <c r="I348" s="21">
        <v>4</v>
      </c>
      <c r="J348" s="44" t="s">
        <v>138</v>
      </c>
      <c r="K348" s="17" t="str">
        <f t="shared" si="76"/>
        <v>Diploid</v>
      </c>
      <c r="L348" s="23">
        <v>100</v>
      </c>
      <c r="M348" s="24">
        <v>1</v>
      </c>
      <c r="N348" s="25">
        <v>41.055502392344501</v>
      </c>
      <c r="O348" s="26">
        <v>48.156182212581342</v>
      </c>
      <c r="P348" s="26">
        <f t="shared" si="74"/>
        <v>0.48156182212581344</v>
      </c>
      <c r="Q348" s="63">
        <v>51.843817787418658</v>
      </c>
      <c r="R348" s="25">
        <v>0.51843817787418656</v>
      </c>
      <c r="S348" s="24">
        <v>21.28396579320318</v>
      </c>
      <c r="T348" s="25">
        <v>7.0946552644010596</v>
      </c>
      <c r="U348" s="25">
        <v>9.4926487437686191</v>
      </c>
      <c r="V348" s="25">
        <v>3.1642162479228726</v>
      </c>
      <c r="W348" s="26" t="s">
        <v>45</v>
      </c>
      <c r="X348" s="26" t="s">
        <v>45</v>
      </c>
      <c r="Y348" s="26" t="s">
        <v>45</v>
      </c>
      <c r="Z348" s="26" t="s">
        <v>45</v>
      </c>
      <c r="AA348" s="26" t="s">
        <v>45</v>
      </c>
      <c r="AB348" s="26" t="s">
        <v>45</v>
      </c>
      <c r="AC348" s="26" t="s">
        <v>45</v>
      </c>
      <c r="AD348" s="26" t="s">
        <v>45</v>
      </c>
      <c r="AE348" s="26" t="s">
        <v>45</v>
      </c>
      <c r="AF348" s="56">
        <v>5.67</v>
      </c>
      <c r="AG348" s="17">
        <v>5.4</v>
      </c>
      <c r="AH348" s="17">
        <f t="shared" si="75"/>
        <v>3.9810717055349657E-6</v>
      </c>
      <c r="AI348" s="49">
        <v>42.9</v>
      </c>
      <c r="AJ348" s="49">
        <v>216.9</v>
      </c>
      <c r="AK348" s="26" t="s">
        <v>45</v>
      </c>
      <c r="AL348" s="26" t="s">
        <v>45</v>
      </c>
      <c r="AM348" s="26" t="s">
        <v>45</v>
      </c>
      <c r="AN348" s="26" t="s">
        <v>45</v>
      </c>
      <c r="AO348" s="26" t="s">
        <v>45</v>
      </c>
      <c r="AP348" s="26" t="s">
        <v>45</v>
      </c>
      <c r="AQ348" s="17">
        <v>843.06249999999977</v>
      </c>
      <c r="AR348" s="17">
        <v>1458.9569444444446</v>
      </c>
      <c r="AS348" s="26">
        <v>652.87499999999977</v>
      </c>
      <c r="AT348" s="26">
        <v>21.635280373831776</v>
      </c>
      <c r="AU348" s="26">
        <v>1.6686251465928095</v>
      </c>
      <c r="AV348" s="17">
        <v>30</v>
      </c>
      <c r="AW348" s="17">
        <v>60</v>
      </c>
      <c r="AX348" s="17">
        <v>0.18</v>
      </c>
      <c r="AY348" s="17">
        <v>1</v>
      </c>
      <c r="AZ348" s="17" t="s">
        <v>150</v>
      </c>
      <c r="BA348" s="28"/>
      <c r="BB348" s="26"/>
      <c r="BC348" s="31"/>
      <c r="BD348" s="29"/>
    </row>
    <row r="349" spans="1:61" x14ac:dyDescent="0.25">
      <c r="A349" s="14">
        <v>2006</v>
      </c>
      <c r="B349" s="15">
        <v>2009</v>
      </c>
      <c r="C349" s="20" t="s">
        <v>161</v>
      </c>
      <c r="D349" s="52" t="s">
        <v>162</v>
      </c>
      <c r="E349" s="32">
        <v>4</v>
      </c>
      <c r="F349" s="44" t="s">
        <v>138</v>
      </c>
      <c r="G349" s="62" t="s">
        <v>138</v>
      </c>
      <c r="H349" s="20" t="s">
        <v>138</v>
      </c>
      <c r="I349" s="21">
        <v>4</v>
      </c>
      <c r="J349" s="44" t="s">
        <v>138</v>
      </c>
      <c r="K349" s="17" t="str">
        <f t="shared" si="76"/>
        <v>Diploid</v>
      </c>
      <c r="L349" s="23">
        <v>94.444444444444443</v>
      </c>
      <c r="M349" s="24">
        <v>0.94444444444444442</v>
      </c>
      <c r="N349" s="25">
        <v>35.810526315789474</v>
      </c>
      <c r="O349" s="26">
        <v>47.201492537313428</v>
      </c>
      <c r="P349" s="26">
        <f t="shared" si="74"/>
        <v>0.47201492537313428</v>
      </c>
      <c r="Q349" s="63">
        <v>52.798507462686572</v>
      </c>
      <c r="R349" s="25">
        <v>0.52798507462686572</v>
      </c>
      <c r="S349" s="24">
        <v>18.90673580597015</v>
      </c>
      <c r="T349" s="25">
        <v>6.3022452686567165</v>
      </c>
      <c r="U349" s="25">
        <v>8.4324041694626874</v>
      </c>
      <c r="V349" s="25">
        <v>2.8108013898208957</v>
      </c>
      <c r="W349" s="26" t="s">
        <v>45</v>
      </c>
      <c r="X349" s="26" t="s">
        <v>45</v>
      </c>
      <c r="Y349" s="26" t="s">
        <v>45</v>
      </c>
      <c r="Z349" s="26" t="s">
        <v>45</v>
      </c>
      <c r="AA349" s="26" t="s">
        <v>45</v>
      </c>
      <c r="AB349" s="26" t="s">
        <v>45</v>
      </c>
      <c r="AC349" s="26" t="s">
        <v>45</v>
      </c>
      <c r="AD349" s="26" t="s">
        <v>45</v>
      </c>
      <c r="AE349" s="26" t="s">
        <v>45</v>
      </c>
      <c r="AF349" s="56">
        <v>5.67</v>
      </c>
      <c r="AG349" s="17">
        <v>5.4</v>
      </c>
      <c r="AH349" s="17">
        <f t="shared" si="75"/>
        <v>3.9810717055349657E-6</v>
      </c>
      <c r="AI349" s="49">
        <v>42.9</v>
      </c>
      <c r="AJ349" s="49">
        <v>216.9</v>
      </c>
      <c r="AK349" s="26" t="s">
        <v>45</v>
      </c>
      <c r="AL349" s="26" t="s">
        <v>45</v>
      </c>
      <c r="AM349" s="26" t="s">
        <v>45</v>
      </c>
      <c r="AN349" s="26" t="s">
        <v>45</v>
      </c>
      <c r="AO349" s="26" t="s">
        <v>45</v>
      </c>
      <c r="AP349" s="26" t="s">
        <v>45</v>
      </c>
      <c r="AQ349" s="17">
        <v>843.06249999999977</v>
      </c>
      <c r="AR349" s="17">
        <v>1458.9569444444446</v>
      </c>
      <c r="AS349" s="26">
        <v>652.87499999999977</v>
      </c>
      <c r="AT349" s="26">
        <v>21.635280373831776</v>
      </c>
      <c r="AU349" s="26">
        <v>1.6686251465928095</v>
      </c>
      <c r="AV349" s="17">
        <v>30</v>
      </c>
      <c r="AW349" s="17">
        <v>60</v>
      </c>
      <c r="AX349" s="17">
        <v>0.18</v>
      </c>
      <c r="AY349" s="17">
        <v>1</v>
      </c>
      <c r="AZ349" s="17" t="s">
        <v>150</v>
      </c>
      <c r="BA349" s="28"/>
      <c r="BB349" s="26"/>
      <c r="BC349" s="31"/>
      <c r="BD349" s="29"/>
    </row>
    <row r="350" spans="1:61" x14ac:dyDescent="0.25">
      <c r="A350" s="14">
        <v>2006</v>
      </c>
      <c r="B350" s="15">
        <v>2009</v>
      </c>
      <c r="C350" s="20" t="s">
        <v>161</v>
      </c>
      <c r="D350" s="52" t="s">
        <v>162</v>
      </c>
      <c r="E350" s="32">
        <v>1</v>
      </c>
      <c r="F350" s="44" t="s">
        <v>141</v>
      </c>
      <c r="G350" s="62" t="s">
        <v>141</v>
      </c>
      <c r="H350" s="20" t="s">
        <v>141</v>
      </c>
      <c r="I350" s="21">
        <v>1</v>
      </c>
      <c r="J350" s="44" t="s">
        <v>141</v>
      </c>
      <c r="K350" s="17" t="str">
        <f t="shared" si="76"/>
        <v>Diploid</v>
      </c>
      <c r="L350" s="23">
        <v>27.777777777777779</v>
      </c>
      <c r="M350" s="24">
        <v>0.27777777777777779</v>
      </c>
      <c r="N350" s="25">
        <v>19.533014354066985</v>
      </c>
      <c r="O350" s="26">
        <v>45.041322314049594</v>
      </c>
      <c r="P350" s="26">
        <f t="shared" si="74"/>
        <v>0.45041322314049592</v>
      </c>
      <c r="Q350" s="63">
        <v>54.958677685950406</v>
      </c>
      <c r="R350" s="25">
        <v>0.54958677685950408</v>
      </c>
      <c r="S350" s="24">
        <v>10.734695999999998</v>
      </c>
      <c r="T350" s="25">
        <v>3.5782319999999994</v>
      </c>
      <c r="U350" s="25">
        <v>4.7876744159999989</v>
      </c>
      <c r="V350" s="25">
        <v>1.5958914719999997</v>
      </c>
      <c r="W350" s="26" t="s">
        <v>45</v>
      </c>
      <c r="X350" s="26" t="s">
        <v>45</v>
      </c>
      <c r="Y350" s="26" t="s">
        <v>45</v>
      </c>
      <c r="Z350" s="26" t="s">
        <v>45</v>
      </c>
      <c r="AA350" s="26" t="s">
        <v>45</v>
      </c>
      <c r="AB350" s="26" t="s">
        <v>45</v>
      </c>
      <c r="AC350" s="26" t="s">
        <v>45</v>
      </c>
      <c r="AD350" s="26" t="s">
        <v>45</v>
      </c>
      <c r="AE350" s="26" t="s">
        <v>45</v>
      </c>
      <c r="AF350" s="56">
        <v>5.67</v>
      </c>
      <c r="AG350" s="17">
        <v>5.4</v>
      </c>
      <c r="AH350" s="17">
        <f t="shared" si="75"/>
        <v>3.9810717055349657E-6</v>
      </c>
      <c r="AI350" s="49">
        <v>42.9</v>
      </c>
      <c r="AJ350" s="49">
        <v>216.9</v>
      </c>
      <c r="AK350" s="26" t="s">
        <v>45</v>
      </c>
      <c r="AL350" s="26" t="s">
        <v>45</v>
      </c>
      <c r="AM350" s="26" t="s">
        <v>45</v>
      </c>
      <c r="AN350" s="26" t="s">
        <v>45</v>
      </c>
      <c r="AO350" s="26" t="s">
        <v>45</v>
      </c>
      <c r="AP350" s="26" t="s">
        <v>45</v>
      </c>
      <c r="AQ350" s="17">
        <v>843.06249999999977</v>
      </c>
      <c r="AR350" s="17">
        <v>1458.9569444444446</v>
      </c>
      <c r="AS350" s="26">
        <v>652.87499999999977</v>
      </c>
      <c r="AT350" s="26">
        <v>21.635280373831776</v>
      </c>
      <c r="AU350" s="26">
        <v>1.6686251465928095</v>
      </c>
      <c r="AV350" s="17">
        <v>30</v>
      </c>
      <c r="AW350" s="17">
        <v>60</v>
      </c>
      <c r="AX350" s="17">
        <v>0.18</v>
      </c>
      <c r="AY350" s="17">
        <v>1</v>
      </c>
      <c r="AZ350" s="17" t="s">
        <v>150</v>
      </c>
      <c r="BA350" s="28"/>
      <c r="BB350" s="26"/>
      <c r="BC350" s="31"/>
      <c r="BD350" s="29"/>
    </row>
    <row r="351" spans="1:61" x14ac:dyDescent="0.25">
      <c r="A351" s="14">
        <v>2006</v>
      </c>
      <c r="B351" s="15">
        <v>2009</v>
      </c>
      <c r="C351" s="20" t="s">
        <v>161</v>
      </c>
      <c r="D351" s="52" t="s">
        <v>162</v>
      </c>
      <c r="E351" s="57">
        <v>2</v>
      </c>
      <c r="F351" s="64" t="s">
        <v>141</v>
      </c>
      <c r="G351" s="65" t="s">
        <v>141</v>
      </c>
      <c r="H351" s="20" t="s">
        <v>141</v>
      </c>
      <c r="I351" s="21">
        <v>1</v>
      </c>
      <c r="J351" s="64" t="s">
        <v>141</v>
      </c>
      <c r="K351" s="17" t="str">
        <f t="shared" si="76"/>
        <v>Diploid</v>
      </c>
      <c r="L351" s="23">
        <v>100</v>
      </c>
      <c r="M351" s="24">
        <v>1</v>
      </c>
      <c r="N351" s="25">
        <v>18.809569377990432</v>
      </c>
      <c r="O351" s="37">
        <f>AVERAGE(O350,O352)</f>
        <v>43.401022330839695</v>
      </c>
      <c r="P351" s="37">
        <f>AVERAGE(P350,P352)</f>
        <v>0.43401022330839695</v>
      </c>
      <c r="Q351" s="60">
        <f>100-O351</f>
        <v>56.598977669160305</v>
      </c>
      <c r="R351" s="38">
        <f>1-P351</f>
        <v>0.56598977669160311</v>
      </c>
      <c r="S351" s="61">
        <f>N351*R351</f>
        <v>10.646023971914021</v>
      </c>
      <c r="T351" s="38">
        <f>S351/3</f>
        <v>3.5486746573046735</v>
      </c>
      <c r="U351" s="38">
        <f>S351/2.242</f>
        <v>4.7484495860455045</v>
      </c>
      <c r="V351" s="38">
        <f>U351/3</f>
        <v>1.5828165286818348</v>
      </c>
      <c r="W351" s="26" t="s">
        <v>45</v>
      </c>
      <c r="X351" s="26" t="s">
        <v>45</v>
      </c>
      <c r="Y351" s="26" t="s">
        <v>45</v>
      </c>
      <c r="Z351" s="26" t="s">
        <v>45</v>
      </c>
      <c r="AA351" s="26" t="s">
        <v>45</v>
      </c>
      <c r="AB351" s="26" t="s">
        <v>45</v>
      </c>
      <c r="AC351" s="26" t="s">
        <v>45</v>
      </c>
      <c r="AD351" s="26" t="s">
        <v>45</v>
      </c>
      <c r="AE351" s="26" t="s">
        <v>45</v>
      </c>
      <c r="AF351" s="56">
        <v>5.67</v>
      </c>
      <c r="AG351" s="17">
        <v>5.4</v>
      </c>
      <c r="AH351" s="17">
        <f t="shared" si="75"/>
        <v>3.9810717055349657E-6</v>
      </c>
      <c r="AI351" s="49">
        <v>42.9</v>
      </c>
      <c r="AJ351" s="49">
        <v>216.9</v>
      </c>
      <c r="AK351" s="26" t="s">
        <v>45</v>
      </c>
      <c r="AL351" s="26" t="s">
        <v>45</v>
      </c>
      <c r="AM351" s="26" t="s">
        <v>45</v>
      </c>
      <c r="AN351" s="26" t="s">
        <v>45</v>
      </c>
      <c r="AO351" s="26" t="s">
        <v>45</v>
      </c>
      <c r="AP351" s="26" t="s">
        <v>45</v>
      </c>
      <c r="AQ351" s="17">
        <v>843.06249999999977</v>
      </c>
      <c r="AR351" s="17">
        <v>1458.9569444444446</v>
      </c>
      <c r="AS351" s="26">
        <v>652.87499999999977</v>
      </c>
      <c r="AT351" s="26">
        <v>21.635280373831776</v>
      </c>
      <c r="AU351" s="26">
        <v>1.6686251465928095</v>
      </c>
      <c r="AV351" s="17">
        <v>30</v>
      </c>
      <c r="AW351" s="17">
        <v>60</v>
      </c>
      <c r="AX351" s="17">
        <v>0.18</v>
      </c>
      <c r="AY351" s="17">
        <v>1</v>
      </c>
      <c r="AZ351" s="17" t="s">
        <v>150</v>
      </c>
      <c r="BA351" s="28"/>
      <c r="BB351" s="26"/>
      <c r="BC351" s="39" t="s">
        <v>166</v>
      </c>
      <c r="BD351" s="29"/>
    </row>
    <row r="352" spans="1:61" x14ac:dyDescent="0.25">
      <c r="A352" s="14">
        <v>2006</v>
      </c>
      <c r="B352" s="15">
        <v>2009</v>
      </c>
      <c r="C352" s="20" t="s">
        <v>161</v>
      </c>
      <c r="D352" s="52" t="s">
        <v>162</v>
      </c>
      <c r="E352" s="57">
        <v>3</v>
      </c>
      <c r="F352" s="64" t="s">
        <v>141</v>
      </c>
      <c r="G352" s="65" t="s">
        <v>141</v>
      </c>
      <c r="H352" s="20" t="s">
        <v>141</v>
      </c>
      <c r="I352" s="21">
        <v>1</v>
      </c>
      <c r="J352" s="64" t="s">
        <v>141</v>
      </c>
      <c r="K352" s="17" t="str">
        <f t="shared" si="76"/>
        <v>Diploid</v>
      </c>
      <c r="L352" s="23">
        <v>100</v>
      </c>
      <c r="M352" s="24">
        <v>1</v>
      </c>
      <c r="N352" s="25">
        <v>31.288995215311008</v>
      </c>
      <c r="O352" s="26">
        <v>41.760722347629795</v>
      </c>
      <c r="P352" s="26">
        <f t="shared" si="74"/>
        <v>0.41760722347629797</v>
      </c>
      <c r="Q352" s="63">
        <v>58.239277652370205</v>
      </c>
      <c r="R352" s="25">
        <v>0.58239277652370203</v>
      </c>
      <c r="S352" s="24">
        <v>18.221822103837475</v>
      </c>
      <c r="T352" s="25">
        <v>6.0739407012791586</v>
      </c>
      <c r="U352" s="25">
        <v>8.1269326583115138</v>
      </c>
      <c r="V352" s="25">
        <v>2.7089775527705049</v>
      </c>
      <c r="W352" s="26" t="s">
        <v>45</v>
      </c>
      <c r="X352" s="26" t="s">
        <v>45</v>
      </c>
      <c r="Y352" s="26" t="s">
        <v>45</v>
      </c>
      <c r="Z352" s="26" t="s">
        <v>45</v>
      </c>
      <c r="AA352" s="26" t="s">
        <v>45</v>
      </c>
      <c r="AB352" s="26" t="s">
        <v>45</v>
      </c>
      <c r="AC352" s="26" t="s">
        <v>45</v>
      </c>
      <c r="AD352" s="26" t="s">
        <v>45</v>
      </c>
      <c r="AE352" s="26" t="s">
        <v>45</v>
      </c>
      <c r="AF352" s="56">
        <v>5.67</v>
      </c>
      <c r="AG352" s="17">
        <v>5.4</v>
      </c>
      <c r="AH352" s="17">
        <f t="shared" si="75"/>
        <v>3.9810717055349657E-6</v>
      </c>
      <c r="AI352" s="49">
        <v>42.9</v>
      </c>
      <c r="AJ352" s="49">
        <v>216.9</v>
      </c>
      <c r="AK352" s="26" t="s">
        <v>45</v>
      </c>
      <c r="AL352" s="26" t="s">
        <v>45</v>
      </c>
      <c r="AM352" s="26" t="s">
        <v>45</v>
      </c>
      <c r="AN352" s="26" t="s">
        <v>45</v>
      </c>
      <c r="AO352" s="26" t="s">
        <v>45</v>
      </c>
      <c r="AP352" s="26" t="s">
        <v>45</v>
      </c>
      <c r="AQ352" s="17">
        <v>843.06249999999977</v>
      </c>
      <c r="AR352" s="17">
        <v>1458.9569444444446</v>
      </c>
      <c r="AS352" s="26">
        <v>652.87499999999977</v>
      </c>
      <c r="AT352" s="26">
        <v>21.635280373831776</v>
      </c>
      <c r="AU352" s="26">
        <v>1.6686251465928095</v>
      </c>
      <c r="AV352" s="17">
        <v>30</v>
      </c>
      <c r="AW352" s="17">
        <v>60</v>
      </c>
      <c r="AX352" s="17">
        <v>0.18</v>
      </c>
      <c r="AY352" s="17">
        <v>1</v>
      </c>
      <c r="AZ352" s="17" t="s">
        <v>150</v>
      </c>
      <c r="BA352" s="28"/>
      <c r="BB352" s="26"/>
      <c r="BC352" s="31"/>
      <c r="BD352" s="29"/>
    </row>
    <row r="353" spans="1:56" x14ac:dyDescent="0.25">
      <c r="A353" s="14">
        <v>2006</v>
      </c>
      <c r="B353" s="15">
        <v>2009</v>
      </c>
      <c r="C353" s="20" t="s">
        <v>161</v>
      </c>
      <c r="D353" s="52" t="s">
        <v>162</v>
      </c>
      <c r="E353" s="57">
        <v>4</v>
      </c>
      <c r="F353" s="64" t="s">
        <v>141</v>
      </c>
      <c r="G353" s="65" t="s">
        <v>141</v>
      </c>
      <c r="H353" s="20" t="s">
        <v>141</v>
      </c>
      <c r="I353" s="21">
        <v>1</v>
      </c>
      <c r="J353" s="64" t="s">
        <v>141</v>
      </c>
      <c r="K353" s="17" t="str">
        <f t="shared" si="76"/>
        <v>Diploid</v>
      </c>
      <c r="L353" s="23">
        <v>88.888888888888886</v>
      </c>
      <c r="M353" s="24">
        <v>0.88888888888888884</v>
      </c>
      <c r="N353" s="25">
        <v>17.18181818181818</v>
      </c>
      <c r="O353" s="37">
        <f>AVERAGE(O352,O350)</f>
        <v>43.401022330839695</v>
      </c>
      <c r="P353" s="37">
        <f>AVERAGE(P352,P350)</f>
        <v>0.43401022330839695</v>
      </c>
      <c r="Q353" s="60">
        <f>100-O353</f>
        <v>56.598977669160305</v>
      </c>
      <c r="R353" s="38">
        <f>1-P353</f>
        <v>0.56598977669160311</v>
      </c>
      <c r="S353" s="61">
        <f>N353*R353</f>
        <v>9.7247334358829978</v>
      </c>
      <c r="T353" s="38">
        <f>S353/3</f>
        <v>3.2415778119609993</v>
      </c>
      <c r="U353" s="38">
        <f>S353/2.242</f>
        <v>4.3375260641761813</v>
      </c>
      <c r="V353" s="38">
        <f>U353/3</f>
        <v>1.4458420213920604</v>
      </c>
      <c r="W353" s="26" t="s">
        <v>45</v>
      </c>
      <c r="X353" s="26" t="s">
        <v>45</v>
      </c>
      <c r="Y353" s="26" t="s">
        <v>45</v>
      </c>
      <c r="Z353" s="26" t="s">
        <v>45</v>
      </c>
      <c r="AA353" s="26" t="s">
        <v>45</v>
      </c>
      <c r="AB353" s="26" t="s">
        <v>45</v>
      </c>
      <c r="AC353" s="26" t="s">
        <v>45</v>
      </c>
      <c r="AD353" s="26" t="s">
        <v>45</v>
      </c>
      <c r="AE353" s="26" t="s">
        <v>45</v>
      </c>
      <c r="AF353" s="56">
        <v>5.67</v>
      </c>
      <c r="AG353" s="17">
        <v>5.4</v>
      </c>
      <c r="AH353" s="17">
        <f t="shared" si="75"/>
        <v>3.9810717055349657E-6</v>
      </c>
      <c r="AI353" s="49">
        <v>42.9</v>
      </c>
      <c r="AJ353" s="49">
        <v>216.9</v>
      </c>
      <c r="AK353" s="26" t="s">
        <v>45</v>
      </c>
      <c r="AL353" s="26" t="s">
        <v>45</v>
      </c>
      <c r="AM353" s="26" t="s">
        <v>45</v>
      </c>
      <c r="AN353" s="26" t="s">
        <v>45</v>
      </c>
      <c r="AO353" s="26" t="s">
        <v>45</v>
      </c>
      <c r="AP353" s="26" t="s">
        <v>45</v>
      </c>
      <c r="AQ353" s="17">
        <v>843.06249999999977</v>
      </c>
      <c r="AR353" s="17">
        <v>1458.9569444444446</v>
      </c>
      <c r="AS353" s="26">
        <v>652.87499999999977</v>
      </c>
      <c r="AT353" s="26">
        <v>21.635280373831776</v>
      </c>
      <c r="AU353" s="26">
        <v>1.6686251465928095</v>
      </c>
      <c r="AV353" s="17">
        <v>30</v>
      </c>
      <c r="AW353" s="17">
        <v>60</v>
      </c>
      <c r="AX353" s="17">
        <v>0.18</v>
      </c>
      <c r="AY353" s="17">
        <v>1</v>
      </c>
      <c r="AZ353" s="17" t="s">
        <v>150</v>
      </c>
      <c r="BA353" s="28"/>
      <c r="BB353" s="26"/>
      <c r="BC353" s="39" t="s">
        <v>166</v>
      </c>
      <c r="BD353" s="29"/>
    </row>
    <row r="354" spans="1:56" x14ac:dyDescent="0.25">
      <c r="A354" s="14">
        <v>2006</v>
      </c>
      <c r="B354" s="15">
        <v>2009</v>
      </c>
      <c r="C354" s="20" t="s">
        <v>161</v>
      </c>
      <c r="D354" s="52" t="s">
        <v>162</v>
      </c>
      <c r="E354" s="32">
        <v>1</v>
      </c>
      <c r="F354" s="44" t="s">
        <v>142</v>
      </c>
      <c r="G354" s="62" t="s">
        <v>142</v>
      </c>
      <c r="H354" s="20" t="s">
        <v>142</v>
      </c>
      <c r="I354" s="21">
        <v>5</v>
      </c>
      <c r="J354" s="44" t="s">
        <v>142</v>
      </c>
      <c r="K354" s="17" t="str">
        <f t="shared" si="76"/>
        <v>Tetraploid</v>
      </c>
      <c r="L354" s="23">
        <v>88.888888888888886</v>
      </c>
      <c r="M354" s="24">
        <v>0.88888888888888884</v>
      </c>
      <c r="N354" s="25">
        <v>42.140669856459333</v>
      </c>
      <c r="O354" s="26">
        <v>44.360902255639104</v>
      </c>
      <c r="P354" s="26">
        <f t="shared" si="74"/>
        <v>0.44360902255639106</v>
      </c>
      <c r="Q354" s="63">
        <v>55.639097744360896</v>
      </c>
      <c r="R354" s="25">
        <v>0.55639097744360899</v>
      </c>
      <c r="S354" s="24">
        <v>23.445835809523807</v>
      </c>
      <c r="T354" s="25">
        <v>7.815278603174602</v>
      </c>
      <c r="U354" s="25">
        <v>10.456842771047619</v>
      </c>
      <c r="V354" s="25">
        <v>3.4856142570158726</v>
      </c>
      <c r="W354" s="26" t="s">
        <v>45</v>
      </c>
      <c r="X354" s="26" t="s">
        <v>45</v>
      </c>
      <c r="Y354" s="26" t="s">
        <v>45</v>
      </c>
      <c r="Z354" s="26" t="s">
        <v>45</v>
      </c>
      <c r="AA354" s="26" t="s">
        <v>45</v>
      </c>
      <c r="AB354" s="26" t="s">
        <v>45</v>
      </c>
      <c r="AC354" s="26" t="s">
        <v>45</v>
      </c>
      <c r="AD354" s="26" t="s">
        <v>45</v>
      </c>
      <c r="AE354" s="26" t="s">
        <v>45</v>
      </c>
      <c r="AF354" s="56">
        <v>5.67</v>
      </c>
      <c r="AG354" s="17">
        <v>5.4</v>
      </c>
      <c r="AH354" s="17">
        <f t="shared" si="75"/>
        <v>3.9810717055349657E-6</v>
      </c>
      <c r="AI354" s="49">
        <v>42.9</v>
      </c>
      <c r="AJ354" s="49">
        <v>216.9</v>
      </c>
      <c r="AK354" s="26" t="s">
        <v>45</v>
      </c>
      <c r="AL354" s="26" t="s">
        <v>45</v>
      </c>
      <c r="AM354" s="26" t="s">
        <v>45</v>
      </c>
      <c r="AN354" s="26" t="s">
        <v>45</v>
      </c>
      <c r="AO354" s="26" t="s">
        <v>45</v>
      </c>
      <c r="AP354" s="26" t="s">
        <v>45</v>
      </c>
      <c r="AQ354" s="17">
        <v>843.06249999999977</v>
      </c>
      <c r="AR354" s="17">
        <v>1458.9569444444446</v>
      </c>
      <c r="AS354" s="26">
        <v>652.87499999999977</v>
      </c>
      <c r="AT354" s="26">
        <v>21.635280373831776</v>
      </c>
      <c r="AU354" s="26">
        <v>1.6686251465928095</v>
      </c>
      <c r="AV354" s="17">
        <v>30</v>
      </c>
      <c r="AW354" s="17">
        <v>60</v>
      </c>
      <c r="AX354" s="17">
        <v>0.18</v>
      </c>
      <c r="AY354" s="17">
        <v>1</v>
      </c>
      <c r="AZ354" s="17" t="s">
        <v>150</v>
      </c>
      <c r="BA354" s="28"/>
      <c r="BB354" s="26"/>
      <c r="BC354" s="31"/>
      <c r="BD354" s="29"/>
    </row>
    <row r="355" spans="1:56" x14ac:dyDescent="0.25">
      <c r="A355" s="14">
        <v>2006</v>
      </c>
      <c r="B355" s="15">
        <v>2009</v>
      </c>
      <c r="C355" s="20" t="s">
        <v>161</v>
      </c>
      <c r="D355" s="52" t="s">
        <v>162</v>
      </c>
      <c r="E355" s="32">
        <v>2</v>
      </c>
      <c r="F355" s="44" t="s">
        <v>142</v>
      </c>
      <c r="G355" s="62" t="s">
        <v>142</v>
      </c>
      <c r="H355" s="20" t="s">
        <v>142</v>
      </c>
      <c r="I355" s="21">
        <v>5</v>
      </c>
      <c r="J355" s="44" t="s">
        <v>142</v>
      </c>
      <c r="K355" s="17" t="str">
        <f t="shared" si="76"/>
        <v>Tetraploid</v>
      </c>
      <c r="L355" s="23">
        <v>100</v>
      </c>
      <c r="M355" s="24">
        <v>1</v>
      </c>
      <c r="N355" s="25">
        <v>54.981818181818177</v>
      </c>
      <c r="O355" s="26">
        <v>46.04051565377533</v>
      </c>
      <c r="P355" s="26">
        <f t="shared" si="74"/>
        <v>0.46040515653775332</v>
      </c>
      <c r="Q355" s="63">
        <v>53.95948434622467</v>
      </c>
      <c r="R355" s="25">
        <v>0.53959484346224673</v>
      </c>
      <c r="S355" s="24">
        <v>29.666826647022713</v>
      </c>
      <c r="T355" s="25">
        <v>9.8889422156742377</v>
      </c>
      <c r="U355" s="25">
        <v>13.23140468457213</v>
      </c>
      <c r="V355" s="25">
        <v>4.4104682281907097</v>
      </c>
      <c r="W355" s="26" t="s">
        <v>45</v>
      </c>
      <c r="X355" s="26" t="s">
        <v>45</v>
      </c>
      <c r="Y355" s="26" t="s">
        <v>45</v>
      </c>
      <c r="Z355" s="26" t="s">
        <v>45</v>
      </c>
      <c r="AA355" s="26" t="s">
        <v>45</v>
      </c>
      <c r="AB355" s="26" t="s">
        <v>45</v>
      </c>
      <c r="AC355" s="26" t="s">
        <v>45</v>
      </c>
      <c r="AD355" s="26" t="s">
        <v>45</v>
      </c>
      <c r="AE355" s="26" t="s">
        <v>45</v>
      </c>
      <c r="AF355" s="56">
        <v>5.67</v>
      </c>
      <c r="AG355" s="17">
        <v>5.4</v>
      </c>
      <c r="AH355" s="17">
        <f t="shared" si="75"/>
        <v>3.9810717055349657E-6</v>
      </c>
      <c r="AI355" s="49">
        <v>42.9</v>
      </c>
      <c r="AJ355" s="49">
        <v>216.9</v>
      </c>
      <c r="AK355" s="26" t="s">
        <v>45</v>
      </c>
      <c r="AL355" s="26" t="s">
        <v>45</v>
      </c>
      <c r="AM355" s="26" t="s">
        <v>45</v>
      </c>
      <c r="AN355" s="26" t="s">
        <v>45</v>
      </c>
      <c r="AO355" s="26" t="s">
        <v>45</v>
      </c>
      <c r="AP355" s="26" t="s">
        <v>45</v>
      </c>
      <c r="AQ355" s="17">
        <v>843.06249999999977</v>
      </c>
      <c r="AR355" s="17">
        <v>1458.9569444444446</v>
      </c>
      <c r="AS355" s="26">
        <v>652.87499999999977</v>
      </c>
      <c r="AT355" s="26">
        <v>21.635280373831776</v>
      </c>
      <c r="AU355" s="26">
        <v>1.6686251465928095</v>
      </c>
      <c r="AV355" s="17">
        <v>30</v>
      </c>
      <c r="AW355" s="17">
        <v>60</v>
      </c>
      <c r="AX355" s="17">
        <v>0.18</v>
      </c>
      <c r="AY355" s="17">
        <v>1</v>
      </c>
      <c r="AZ355" s="17" t="s">
        <v>150</v>
      </c>
      <c r="BA355" s="28"/>
      <c r="BB355" s="26"/>
      <c r="BC355" s="31"/>
      <c r="BD355" s="29"/>
    </row>
    <row r="356" spans="1:56" x14ac:dyDescent="0.25">
      <c r="A356" s="14">
        <v>2006</v>
      </c>
      <c r="B356" s="15">
        <v>2009</v>
      </c>
      <c r="C356" s="20" t="s">
        <v>161</v>
      </c>
      <c r="D356" s="52" t="s">
        <v>162</v>
      </c>
      <c r="E356" s="32">
        <v>3</v>
      </c>
      <c r="F356" s="44" t="s">
        <v>142</v>
      </c>
      <c r="G356" s="62" t="s">
        <v>142</v>
      </c>
      <c r="H356" s="20" t="s">
        <v>142</v>
      </c>
      <c r="I356" s="21">
        <v>5</v>
      </c>
      <c r="J356" s="44" t="s">
        <v>142</v>
      </c>
      <c r="K356" s="17" t="str">
        <f t="shared" si="76"/>
        <v>Tetraploid</v>
      </c>
      <c r="L356" s="23">
        <v>100</v>
      </c>
      <c r="M356" s="24">
        <v>1</v>
      </c>
      <c r="N356" s="25">
        <v>51.726315789473688</v>
      </c>
      <c r="O356" s="26">
        <v>45.138888888888886</v>
      </c>
      <c r="P356" s="26">
        <f t="shared" si="74"/>
        <v>0.45138888888888884</v>
      </c>
      <c r="Q356" s="63">
        <v>54.861111111111114</v>
      </c>
      <c r="R356" s="25">
        <v>0.54861111111111116</v>
      </c>
      <c r="S356" s="24">
        <v>28.376599574074078</v>
      </c>
      <c r="T356" s="25">
        <v>9.4588665246913592</v>
      </c>
      <c r="U356" s="25">
        <v>12.655963410037039</v>
      </c>
      <c r="V356" s="25">
        <v>4.2186544700123463</v>
      </c>
      <c r="W356" s="26" t="s">
        <v>45</v>
      </c>
      <c r="X356" s="26" t="s">
        <v>45</v>
      </c>
      <c r="Y356" s="26" t="s">
        <v>45</v>
      </c>
      <c r="Z356" s="26" t="s">
        <v>45</v>
      </c>
      <c r="AA356" s="26" t="s">
        <v>45</v>
      </c>
      <c r="AB356" s="26" t="s">
        <v>45</v>
      </c>
      <c r="AC356" s="26" t="s">
        <v>45</v>
      </c>
      <c r="AD356" s="26" t="s">
        <v>45</v>
      </c>
      <c r="AE356" s="26" t="s">
        <v>45</v>
      </c>
      <c r="AF356" s="56">
        <v>5.67</v>
      </c>
      <c r="AG356" s="17">
        <v>5.4</v>
      </c>
      <c r="AH356" s="17">
        <f t="shared" si="75"/>
        <v>3.9810717055349657E-6</v>
      </c>
      <c r="AI356" s="49">
        <v>42.9</v>
      </c>
      <c r="AJ356" s="49">
        <v>216.9</v>
      </c>
      <c r="AK356" s="26" t="s">
        <v>45</v>
      </c>
      <c r="AL356" s="26" t="s">
        <v>45</v>
      </c>
      <c r="AM356" s="26" t="s">
        <v>45</v>
      </c>
      <c r="AN356" s="26" t="s">
        <v>45</v>
      </c>
      <c r="AO356" s="26" t="s">
        <v>45</v>
      </c>
      <c r="AP356" s="26" t="s">
        <v>45</v>
      </c>
      <c r="AQ356" s="17">
        <v>843.06249999999977</v>
      </c>
      <c r="AR356" s="17">
        <v>1458.9569444444446</v>
      </c>
      <c r="AS356" s="26">
        <v>652.87499999999977</v>
      </c>
      <c r="AT356" s="26">
        <v>21.635280373831776</v>
      </c>
      <c r="AU356" s="26">
        <v>1.6686251465928095</v>
      </c>
      <c r="AV356" s="17">
        <v>30</v>
      </c>
      <c r="AW356" s="17">
        <v>60</v>
      </c>
      <c r="AX356" s="17">
        <v>0.18</v>
      </c>
      <c r="AY356" s="17">
        <v>1</v>
      </c>
      <c r="AZ356" s="17" t="s">
        <v>150</v>
      </c>
      <c r="BA356" s="28"/>
      <c r="BB356" s="26"/>
      <c r="BC356" s="31"/>
      <c r="BD356" s="29"/>
    </row>
    <row r="357" spans="1:56" x14ac:dyDescent="0.25">
      <c r="A357" s="14">
        <v>2006</v>
      </c>
      <c r="B357" s="15">
        <v>2009</v>
      </c>
      <c r="C357" s="20" t="s">
        <v>161</v>
      </c>
      <c r="D357" s="52" t="s">
        <v>162</v>
      </c>
      <c r="E357" s="32">
        <v>4</v>
      </c>
      <c r="F357" s="44" t="s">
        <v>142</v>
      </c>
      <c r="G357" s="62" t="s">
        <v>142</v>
      </c>
      <c r="H357" s="20" t="s">
        <v>142</v>
      </c>
      <c r="I357" s="21">
        <v>5</v>
      </c>
      <c r="J357" s="44" t="s">
        <v>142</v>
      </c>
      <c r="K357" s="17" t="str">
        <f t="shared" si="76"/>
        <v>Tetraploid</v>
      </c>
      <c r="L357" s="23">
        <v>100</v>
      </c>
      <c r="M357" s="24">
        <v>1</v>
      </c>
      <c r="N357" s="25">
        <v>60.04593301435407</v>
      </c>
      <c r="O357" s="26">
        <v>43.53233830845771</v>
      </c>
      <c r="P357" s="26">
        <f t="shared" si="74"/>
        <v>0.43532338308457708</v>
      </c>
      <c r="Q357" s="63">
        <v>56.46766169154229</v>
      </c>
      <c r="R357" s="25">
        <v>0.56467661691542292</v>
      </c>
      <c r="S357" s="24">
        <v>33.905301240464347</v>
      </c>
      <c r="T357" s="25">
        <v>11.301767080154782</v>
      </c>
      <c r="U357" s="25">
        <v>15.1217643532471</v>
      </c>
      <c r="V357" s="25">
        <v>5.0405881177490333</v>
      </c>
      <c r="W357" s="26" t="s">
        <v>45</v>
      </c>
      <c r="X357" s="26" t="s">
        <v>45</v>
      </c>
      <c r="Y357" s="26" t="s">
        <v>45</v>
      </c>
      <c r="Z357" s="26" t="s">
        <v>45</v>
      </c>
      <c r="AA357" s="26" t="s">
        <v>45</v>
      </c>
      <c r="AB357" s="26" t="s">
        <v>45</v>
      </c>
      <c r="AC357" s="26" t="s">
        <v>45</v>
      </c>
      <c r="AD357" s="26" t="s">
        <v>45</v>
      </c>
      <c r="AE357" s="26" t="s">
        <v>45</v>
      </c>
      <c r="AF357" s="56">
        <v>5.67</v>
      </c>
      <c r="AG357" s="17">
        <v>5.4</v>
      </c>
      <c r="AH357" s="17">
        <f t="shared" si="75"/>
        <v>3.9810717055349657E-6</v>
      </c>
      <c r="AI357" s="49">
        <v>42.9</v>
      </c>
      <c r="AJ357" s="49">
        <v>216.9</v>
      </c>
      <c r="AK357" s="26" t="s">
        <v>45</v>
      </c>
      <c r="AL357" s="26" t="s">
        <v>45</v>
      </c>
      <c r="AM357" s="26" t="s">
        <v>45</v>
      </c>
      <c r="AN357" s="26" t="s">
        <v>45</v>
      </c>
      <c r="AO357" s="26" t="s">
        <v>45</v>
      </c>
      <c r="AP357" s="26" t="s">
        <v>45</v>
      </c>
      <c r="AQ357" s="17">
        <v>843.06249999999977</v>
      </c>
      <c r="AR357" s="17">
        <v>1458.9569444444446</v>
      </c>
      <c r="AS357" s="26">
        <v>652.87499999999977</v>
      </c>
      <c r="AT357" s="26">
        <v>21.635280373831776</v>
      </c>
      <c r="AU357" s="26">
        <v>1.6686251465928095</v>
      </c>
      <c r="AV357" s="17">
        <v>30</v>
      </c>
      <c r="AW357" s="17">
        <v>60</v>
      </c>
      <c r="AX357" s="17">
        <v>0.18</v>
      </c>
      <c r="AY357" s="17">
        <v>1</v>
      </c>
      <c r="AZ357" s="17" t="s">
        <v>150</v>
      </c>
      <c r="BA357" s="28"/>
      <c r="BB357" s="26"/>
      <c r="BC357" s="31"/>
      <c r="BD357" s="29"/>
    </row>
    <row r="358" spans="1:56" x14ac:dyDescent="0.25">
      <c r="A358" s="14">
        <v>2006</v>
      </c>
      <c r="B358" s="15">
        <v>2009</v>
      </c>
      <c r="C358" s="20" t="s">
        <v>161</v>
      </c>
      <c r="D358" s="52" t="s">
        <v>162</v>
      </c>
      <c r="E358" s="32">
        <v>1</v>
      </c>
      <c r="F358" s="44" t="s">
        <v>143</v>
      </c>
      <c r="G358" s="62" t="s">
        <v>143</v>
      </c>
      <c r="H358" s="20" t="s">
        <v>143</v>
      </c>
      <c r="I358" s="21">
        <v>5</v>
      </c>
      <c r="J358" s="44" t="s">
        <v>143</v>
      </c>
      <c r="K358" s="17" t="str">
        <f t="shared" si="76"/>
        <v>Tetraploid</v>
      </c>
      <c r="L358" s="23">
        <v>100</v>
      </c>
      <c r="M358" s="24">
        <v>1</v>
      </c>
      <c r="N358" s="25">
        <v>52.81148325358852</v>
      </c>
      <c r="O358" s="26">
        <v>46.423357664233578</v>
      </c>
      <c r="P358" s="26">
        <f t="shared" si="74"/>
        <v>0.46423357664233578</v>
      </c>
      <c r="Q358" s="63">
        <v>53.576642335766422</v>
      </c>
      <c r="R358" s="25">
        <v>0.53576642335766422</v>
      </c>
      <c r="S358" s="24">
        <v>28.293590509002438</v>
      </c>
      <c r="T358" s="25">
        <v>9.4311968363341467</v>
      </c>
      <c r="U358" s="25">
        <v>12.618941367015088</v>
      </c>
      <c r="V358" s="25">
        <v>4.2063137890050299</v>
      </c>
      <c r="W358" s="26" t="s">
        <v>45</v>
      </c>
      <c r="X358" s="26" t="s">
        <v>45</v>
      </c>
      <c r="Y358" s="26" t="s">
        <v>45</v>
      </c>
      <c r="Z358" s="26" t="s">
        <v>45</v>
      </c>
      <c r="AA358" s="26" t="s">
        <v>45</v>
      </c>
      <c r="AB358" s="26" t="s">
        <v>45</v>
      </c>
      <c r="AC358" s="26" t="s">
        <v>45</v>
      </c>
      <c r="AD358" s="26" t="s">
        <v>45</v>
      </c>
      <c r="AE358" s="26" t="s">
        <v>45</v>
      </c>
      <c r="AF358" s="56">
        <v>5.67</v>
      </c>
      <c r="AG358" s="17">
        <v>5.4</v>
      </c>
      <c r="AH358" s="17">
        <f t="shared" si="75"/>
        <v>3.9810717055349657E-6</v>
      </c>
      <c r="AI358" s="49">
        <v>42.9</v>
      </c>
      <c r="AJ358" s="49">
        <v>216.9</v>
      </c>
      <c r="AK358" s="26" t="s">
        <v>45</v>
      </c>
      <c r="AL358" s="26" t="s">
        <v>45</v>
      </c>
      <c r="AM358" s="26" t="s">
        <v>45</v>
      </c>
      <c r="AN358" s="26" t="s">
        <v>45</v>
      </c>
      <c r="AO358" s="26" t="s">
        <v>45</v>
      </c>
      <c r="AP358" s="26" t="s">
        <v>45</v>
      </c>
      <c r="AQ358" s="17">
        <v>843.06249999999977</v>
      </c>
      <c r="AR358" s="17">
        <v>1458.9569444444446</v>
      </c>
      <c r="AS358" s="26">
        <v>652.87499999999977</v>
      </c>
      <c r="AT358" s="26">
        <v>21.635280373831776</v>
      </c>
      <c r="AU358" s="26">
        <v>1.6686251465928095</v>
      </c>
      <c r="AV358" s="17">
        <v>30</v>
      </c>
      <c r="AW358" s="17">
        <v>60</v>
      </c>
      <c r="AX358" s="17">
        <v>0.18</v>
      </c>
      <c r="AY358" s="17">
        <v>1</v>
      </c>
      <c r="AZ358" s="17" t="s">
        <v>150</v>
      </c>
      <c r="BA358" s="28"/>
      <c r="BB358" s="26"/>
      <c r="BC358" s="31"/>
      <c r="BD358" s="29"/>
    </row>
    <row r="359" spans="1:56" x14ac:dyDescent="0.25">
      <c r="A359" s="14">
        <v>2006</v>
      </c>
      <c r="B359" s="15">
        <v>2009</v>
      </c>
      <c r="C359" s="20" t="s">
        <v>161</v>
      </c>
      <c r="D359" s="52" t="s">
        <v>162</v>
      </c>
      <c r="E359" s="32">
        <v>2</v>
      </c>
      <c r="F359" s="44" t="s">
        <v>143</v>
      </c>
      <c r="G359" s="62" t="s">
        <v>143</v>
      </c>
      <c r="H359" s="20" t="s">
        <v>143</v>
      </c>
      <c r="I359" s="21">
        <v>5</v>
      </c>
      <c r="J359" s="44" t="s">
        <v>143</v>
      </c>
      <c r="K359" s="17" t="str">
        <f t="shared" si="76"/>
        <v>Tetraploid</v>
      </c>
      <c r="L359" s="23">
        <v>100</v>
      </c>
      <c r="M359" s="24">
        <v>1</v>
      </c>
      <c r="N359" s="25">
        <v>55.162679425837325</v>
      </c>
      <c r="O359" s="26">
        <v>45.611015490533561</v>
      </c>
      <c r="P359" s="26">
        <f t="shared" si="74"/>
        <v>0.45611015490533563</v>
      </c>
      <c r="Q359" s="63">
        <v>54.388984509466439</v>
      </c>
      <c r="R359" s="25">
        <v>0.54388984509466443</v>
      </c>
      <c r="S359" s="24">
        <v>30.00133007458405</v>
      </c>
      <c r="T359" s="25">
        <v>10.000443358194683</v>
      </c>
      <c r="U359" s="25">
        <v>13.380593213264486</v>
      </c>
      <c r="V359" s="25">
        <v>4.4601977377548288</v>
      </c>
      <c r="W359" s="26" t="s">
        <v>45</v>
      </c>
      <c r="X359" s="26" t="s">
        <v>45</v>
      </c>
      <c r="Y359" s="26" t="s">
        <v>45</v>
      </c>
      <c r="Z359" s="26" t="s">
        <v>45</v>
      </c>
      <c r="AA359" s="26" t="s">
        <v>45</v>
      </c>
      <c r="AB359" s="26" t="s">
        <v>45</v>
      </c>
      <c r="AC359" s="26" t="s">
        <v>45</v>
      </c>
      <c r="AD359" s="26" t="s">
        <v>45</v>
      </c>
      <c r="AE359" s="26" t="s">
        <v>45</v>
      </c>
      <c r="AF359" s="56">
        <v>5.67</v>
      </c>
      <c r="AG359" s="17">
        <v>5.4</v>
      </c>
      <c r="AH359" s="17">
        <f t="shared" si="75"/>
        <v>3.9810717055349657E-6</v>
      </c>
      <c r="AI359" s="49">
        <v>42.9</v>
      </c>
      <c r="AJ359" s="49">
        <v>216.9</v>
      </c>
      <c r="AK359" s="26" t="s">
        <v>45</v>
      </c>
      <c r="AL359" s="26" t="s">
        <v>45</v>
      </c>
      <c r="AM359" s="26" t="s">
        <v>45</v>
      </c>
      <c r="AN359" s="26" t="s">
        <v>45</v>
      </c>
      <c r="AO359" s="26" t="s">
        <v>45</v>
      </c>
      <c r="AP359" s="26" t="s">
        <v>45</v>
      </c>
      <c r="AQ359" s="17">
        <v>843.06249999999977</v>
      </c>
      <c r="AR359" s="17">
        <v>1458.9569444444446</v>
      </c>
      <c r="AS359" s="26">
        <v>652.87499999999977</v>
      </c>
      <c r="AT359" s="26">
        <v>21.635280373831776</v>
      </c>
      <c r="AU359" s="26">
        <v>1.6686251465928095</v>
      </c>
      <c r="AV359" s="17">
        <v>30</v>
      </c>
      <c r="AW359" s="17">
        <v>60</v>
      </c>
      <c r="AX359" s="17">
        <v>0.18</v>
      </c>
      <c r="AY359" s="17">
        <v>1</v>
      </c>
      <c r="AZ359" s="17" t="s">
        <v>150</v>
      </c>
      <c r="BA359" s="28"/>
      <c r="BB359" s="26"/>
      <c r="BC359" s="31"/>
      <c r="BD359" s="29"/>
    </row>
    <row r="360" spans="1:56" x14ac:dyDescent="0.25">
      <c r="A360" s="14">
        <v>2006</v>
      </c>
      <c r="B360" s="15">
        <v>2009</v>
      </c>
      <c r="C360" s="20" t="s">
        <v>161</v>
      </c>
      <c r="D360" s="52" t="s">
        <v>162</v>
      </c>
      <c r="E360" s="32">
        <v>3</v>
      </c>
      <c r="F360" s="44" t="s">
        <v>143</v>
      </c>
      <c r="G360" s="62" t="s">
        <v>143</v>
      </c>
      <c r="H360" s="20" t="s">
        <v>143</v>
      </c>
      <c r="I360" s="21">
        <v>5</v>
      </c>
      <c r="J360" s="44" t="s">
        <v>143</v>
      </c>
      <c r="K360" s="17" t="str">
        <f t="shared" si="76"/>
        <v>Tetraploid</v>
      </c>
      <c r="L360" s="23">
        <v>100</v>
      </c>
      <c r="M360" s="24">
        <v>1</v>
      </c>
      <c r="N360" s="25">
        <v>60.407655502392345</v>
      </c>
      <c r="O360" s="26">
        <v>47.018739352640551</v>
      </c>
      <c r="P360" s="26">
        <f t="shared" si="74"/>
        <v>0.47018739352640554</v>
      </c>
      <c r="Q360" s="63">
        <v>52.981260647359449</v>
      </c>
      <c r="R360" s="25">
        <v>0.52981260647359452</v>
      </c>
      <c r="S360" s="24">
        <v>32.003573501419645</v>
      </c>
      <c r="T360" s="25">
        <v>10.667857833806549</v>
      </c>
      <c r="U360" s="25">
        <v>14.273593781633162</v>
      </c>
      <c r="V360" s="25">
        <v>4.7578645938777209</v>
      </c>
      <c r="W360" s="26" t="s">
        <v>45</v>
      </c>
      <c r="X360" s="26" t="s">
        <v>45</v>
      </c>
      <c r="Y360" s="26" t="s">
        <v>45</v>
      </c>
      <c r="Z360" s="26" t="s">
        <v>45</v>
      </c>
      <c r="AA360" s="26" t="s">
        <v>45</v>
      </c>
      <c r="AB360" s="26" t="s">
        <v>45</v>
      </c>
      <c r="AC360" s="26" t="s">
        <v>45</v>
      </c>
      <c r="AD360" s="26" t="s">
        <v>45</v>
      </c>
      <c r="AE360" s="26" t="s">
        <v>45</v>
      </c>
      <c r="AF360" s="56">
        <v>5.67</v>
      </c>
      <c r="AG360" s="17">
        <v>5.4</v>
      </c>
      <c r="AH360" s="17">
        <f t="shared" si="75"/>
        <v>3.9810717055349657E-6</v>
      </c>
      <c r="AI360" s="49">
        <v>42.9</v>
      </c>
      <c r="AJ360" s="49">
        <v>216.9</v>
      </c>
      <c r="AK360" s="26" t="s">
        <v>45</v>
      </c>
      <c r="AL360" s="26" t="s">
        <v>45</v>
      </c>
      <c r="AM360" s="26" t="s">
        <v>45</v>
      </c>
      <c r="AN360" s="26" t="s">
        <v>45</v>
      </c>
      <c r="AO360" s="26" t="s">
        <v>45</v>
      </c>
      <c r="AP360" s="26" t="s">
        <v>45</v>
      </c>
      <c r="AQ360" s="17">
        <v>843.06249999999977</v>
      </c>
      <c r="AR360" s="17">
        <v>1458.9569444444446</v>
      </c>
      <c r="AS360" s="26">
        <v>652.87499999999977</v>
      </c>
      <c r="AT360" s="26">
        <v>21.635280373831776</v>
      </c>
      <c r="AU360" s="26">
        <v>1.6686251465928095</v>
      </c>
      <c r="AV360" s="17">
        <v>30</v>
      </c>
      <c r="AW360" s="17">
        <v>60</v>
      </c>
      <c r="AX360" s="17">
        <v>0.18</v>
      </c>
      <c r="AY360" s="17">
        <v>1</v>
      </c>
      <c r="AZ360" s="17" t="s">
        <v>150</v>
      </c>
      <c r="BA360" s="28"/>
      <c r="BB360" s="26"/>
      <c r="BC360" s="31"/>
      <c r="BD360" s="29"/>
    </row>
    <row r="361" spans="1:56" x14ac:dyDescent="0.25">
      <c r="A361" s="14">
        <v>2006</v>
      </c>
      <c r="B361" s="15">
        <v>2009</v>
      </c>
      <c r="C361" s="20" t="s">
        <v>161</v>
      </c>
      <c r="D361" s="52" t="s">
        <v>162</v>
      </c>
      <c r="E361" s="32">
        <v>4</v>
      </c>
      <c r="F361" s="44" t="s">
        <v>143</v>
      </c>
      <c r="G361" s="62" t="s">
        <v>143</v>
      </c>
      <c r="H361" s="20" t="s">
        <v>143</v>
      </c>
      <c r="I361" s="21">
        <v>5</v>
      </c>
      <c r="J361" s="44" t="s">
        <v>143</v>
      </c>
      <c r="K361" s="17" t="str">
        <f t="shared" si="76"/>
        <v>Tetraploid</v>
      </c>
      <c r="L361" s="23">
        <v>100</v>
      </c>
      <c r="M361" s="24">
        <v>1</v>
      </c>
      <c r="N361" s="25">
        <v>56.971291866028714</v>
      </c>
      <c r="O361" s="26">
        <v>45.18388791593695</v>
      </c>
      <c r="P361" s="26">
        <f t="shared" si="74"/>
        <v>0.45183887915936949</v>
      </c>
      <c r="Q361" s="63">
        <v>54.81611208406305</v>
      </c>
      <c r="R361" s="25">
        <v>0.54816112084063051</v>
      </c>
      <c r="S361" s="24">
        <v>31.228311488616463</v>
      </c>
      <c r="T361" s="25">
        <v>10.409437162872154</v>
      </c>
      <c r="U361" s="25">
        <v>13.927826923922943</v>
      </c>
      <c r="V361" s="25">
        <v>4.6426089746409804</v>
      </c>
      <c r="W361" s="26" t="s">
        <v>45</v>
      </c>
      <c r="X361" s="26" t="s">
        <v>45</v>
      </c>
      <c r="Y361" s="26" t="s">
        <v>45</v>
      </c>
      <c r="Z361" s="26" t="s">
        <v>45</v>
      </c>
      <c r="AA361" s="26" t="s">
        <v>45</v>
      </c>
      <c r="AB361" s="26" t="s">
        <v>45</v>
      </c>
      <c r="AC361" s="26" t="s">
        <v>45</v>
      </c>
      <c r="AD361" s="26" t="s">
        <v>45</v>
      </c>
      <c r="AE361" s="26" t="s">
        <v>45</v>
      </c>
      <c r="AF361" s="56">
        <v>5.67</v>
      </c>
      <c r="AG361" s="17">
        <v>5.4</v>
      </c>
      <c r="AH361" s="17">
        <f t="shared" si="75"/>
        <v>3.9810717055349657E-6</v>
      </c>
      <c r="AI361" s="49">
        <v>42.9</v>
      </c>
      <c r="AJ361" s="49">
        <v>216.9</v>
      </c>
      <c r="AK361" s="26" t="s">
        <v>45</v>
      </c>
      <c r="AL361" s="26" t="s">
        <v>45</v>
      </c>
      <c r="AM361" s="26" t="s">
        <v>45</v>
      </c>
      <c r="AN361" s="26" t="s">
        <v>45</v>
      </c>
      <c r="AO361" s="26" t="s">
        <v>45</v>
      </c>
      <c r="AP361" s="26" t="s">
        <v>45</v>
      </c>
      <c r="AQ361" s="17">
        <v>843.06249999999977</v>
      </c>
      <c r="AR361" s="17">
        <v>1458.9569444444446</v>
      </c>
      <c r="AS361" s="26">
        <v>652.87499999999977</v>
      </c>
      <c r="AT361" s="26">
        <v>21.635280373831776</v>
      </c>
      <c r="AU361" s="26">
        <v>1.6686251465928095</v>
      </c>
      <c r="AV361" s="17">
        <v>30</v>
      </c>
      <c r="AW361" s="17">
        <v>60</v>
      </c>
      <c r="AX361" s="17">
        <v>0.18</v>
      </c>
      <c r="AY361" s="17">
        <v>1</v>
      </c>
      <c r="AZ361" s="17" t="s">
        <v>150</v>
      </c>
      <c r="BA361" s="28"/>
      <c r="BB361" s="26"/>
      <c r="BC361" s="31"/>
      <c r="BD361" s="29"/>
    </row>
    <row r="362" spans="1:56" x14ac:dyDescent="0.25">
      <c r="A362" s="17">
        <v>2007</v>
      </c>
      <c r="B362" s="15">
        <v>2010</v>
      </c>
      <c r="C362" s="66" t="s">
        <v>167</v>
      </c>
      <c r="D362" s="52" t="s">
        <v>168</v>
      </c>
      <c r="E362" s="17">
        <v>1</v>
      </c>
      <c r="F362" s="67">
        <v>9879</v>
      </c>
      <c r="G362" s="17" t="s">
        <v>39</v>
      </c>
      <c r="H362" s="20">
        <v>9879</v>
      </c>
      <c r="I362" s="45">
        <v>9</v>
      </c>
      <c r="J362" s="22">
        <v>9879</v>
      </c>
      <c r="K362" s="17" t="str">
        <f t="shared" si="76"/>
        <v>Triploid</v>
      </c>
      <c r="L362" s="71" t="s">
        <v>45</v>
      </c>
      <c r="M362" s="71" t="s">
        <v>45</v>
      </c>
      <c r="N362" s="26">
        <v>24.465</v>
      </c>
      <c r="O362" s="56">
        <v>44.870000000000012</v>
      </c>
      <c r="P362" s="37">
        <f t="shared" si="74"/>
        <v>0.4487000000000001</v>
      </c>
      <c r="Q362" s="68">
        <f>100-O362</f>
        <v>55.129999999999988</v>
      </c>
      <c r="R362" s="37">
        <f>Q362/100</f>
        <v>0.5512999999999999</v>
      </c>
      <c r="S362" s="68">
        <f>N362*R362</f>
        <v>13.487554499999998</v>
      </c>
      <c r="T362" s="37">
        <f>S362/3</f>
        <v>4.4958514999999997</v>
      </c>
      <c r="U362" s="37">
        <f>S362/2.24</f>
        <v>6.0212296874999982</v>
      </c>
      <c r="V362" s="37">
        <f>U362/3</f>
        <v>2.0070765624999996</v>
      </c>
      <c r="W362" s="26" t="s">
        <v>45</v>
      </c>
      <c r="X362" s="26" t="s">
        <v>45</v>
      </c>
      <c r="Y362" s="26" t="s">
        <v>45</v>
      </c>
      <c r="Z362" s="26" t="s">
        <v>45</v>
      </c>
      <c r="AA362" s="26" t="s">
        <v>45</v>
      </c>
      <c r="AB362" s="26" t="s">
        <v>45</v>
      </c>
      <c r="AC362" s="26" t="s">
        <v>45</v>
      </c>
      <c r="AD362" s="26" t="s">
        <v>45</v>
      </c>
      <c r="AE362" s="26" t="s">
        <v>45</v>
      </c>
      <c r="AF362" s="17">
        <v>4.4800000000000004</v>
      </c>
      <c r="AG362" s="17">
        <v>6.875</v>
      </c>
      <c r="AH362" s="17">
        <f t="shared" si="75"/>
        <v>1.3335214321633217E-7</v>
      </c>
      <c r="AI362" s="17">
        <v>1</v>
      </c>
      <c r="AJ362" s="17">
        <v>37</v>
      </c>
      <c r="AK362" s="17">
        <v>2172.35</v>
      </c>
      <c r="AL362" s="17">
        <v>442.1</v>
      </c>
      <c r="AM362" s="17">
        <v>1.55</v>
      </c>
      <c r="AN362" s="17">
        <v>18.75</v>
      </c>
      <c r="AO362" s="17">
        <v>0.30000000000000004</v>
      </c>
      <c r="AP362" s="17">
        <v>17.149999999999999</v>
      </c>
      <c r="AQ362" s="17">
        <v>1038.1999999999998</v>
      </c>
      <c r="AR362" s="17">
        <v>1162.4749999999999</v>
      </c>
      <c r="AS362" s="26">
        <v>651</v>
      </c>
      <c r="AT362" s="26">
        <v>20.157467008140245</v>
      </c>
      <c r="AU362" s="26">
        <v>1.2112170269082954</v>
      </c>
      <c r="AV362" s="17" t="s">
        <v>45</v>
      </c>
      <c r="AW362" s="17" t="s">
        <v>45</v>
      </c>
      <c r="AX362" s="17" t="s">
        <v>45</v>
      </c>
      <c r="AY362" s="101" t="s">
        <v>45</v>
      </c>
      <c r="AZ362" s="17"/>
      <c r="BA362" s="28"/>
      <c r="BB362" s="26"/>
      <c r="BC362" s="49" t="s">
        <v>272</v>
      </c>
      <c r="BD362" s="29"/>
    </row>
    <row r="363" spans="1:56" x14ac:dyDescent="0.25">
      <c r="A363" s="17">
        <v>2007</v>
      </c>
      <c r="B363" s="15">
        <v>2010</v>
      </c>
      <c r="C363" s="66" t="s">
        <v>167</v>
      </c>
      <c r="D363" s="52" t="s">
        <v>168</v>
      </c>
      <c r="E363" s="17">
        <v>2</v>
      </c>
      <c r="F363" s="67">
        <v>9879</v>
      </c>
      <c r="G363" s="17" t="s">
        <v>39</v>
      </c>
      <c r="H363" s="20">
        <v>9879</v>
      </c>
      <c r="I363" s="45">
        <v>9</v>
      </c>
      <c r="J363" s="22">
        <v>9879</v>
      </c>
      <c r="K363" s="17" t="str">
        <f t="shared" si="76"/>
        <v>Triploid</v>
      </c>
      <c r="L363" s="71" t="s">
        <v>45</v>
      </c>
      <c r="M363" s="71" t="s">
        <v>45</v>
      </c>
      <c r="N363" s="26">
        <v>21.611249999999998</v>
      </c>
      <c r="O363" s="56">
        <v>44.870000000000005</v>
      </c>
      <c r="P363" s="37">
        <f t="shared" si="74"/>
        <v>0.44870000000000004</v>
      </c>
      <c r="Q363" s="68">
        <f t="shared" ref="Q363:Q426" si="77">100-O363</f>
        <v>55.129999999999995</v>
      </c>
      <c r="R363" s="37">
        <f t="shared" ref="R363:R426" si="78">Q363/100</f>
        <v>0.5512999999999999</v>
      </c>
      <c r="S363" s="68">
        <f t="shared" ref="S363:S426" si="79">N363*R363</f>
        <v>11.914282124999996</v>
      </c>
      <c r="T363" s="37">
        <f t="shared" ref="T363:T426" si="80">S363/3</f>
        <v>3.9714273749999989</v>
      </c>
      <c r="U363" s="37">
        <f t="shared" ref="U363:U426" si="81">S363/2.24</f>
        <v>5.318875948660712</v>
      </c>
      <c r="V363" s="37">
        <f t="shared" ref="V363:V426" si="82">U363/3</f>
        <v>1.7729586495535707</v>
      </c>
      <c r="W363" s="26" t="s">
        <v>45</v>
      </c>
      <c r="X363" s="26" t="s">
        <v>45</v>
      </c>
      <c r="Y363" s="26" t="s">
        <v>45</v>
      </c>
      <c r="Z363" s="26" t="s">
        <v>45</v>
      </c>
      <c r="AA363" s="26" t="s">
        <v>45</v>
      </c>
      <c r="AB363" s="26" t="s">
        <v>45</v>
      </c>
      <c r="AC363" s="26" t="s">
        <v>45</v>
      </c>
      <c r="AD363" s="26" t="s">
        <v>45</v>
      </c>
      <c r="AE363" s="26" t="s">
        <v>45</v>
      </c>
      <c r="AF363" s="17">
        <v>4.7050000000000001</v>
      </c>
      <c r="AG363" s="17">
        <v>6.1</v>
      </c>
      <c r="AH363" s="17">
        <f t="shared" si="75"/>
        <v>7.9432823472428114E-7</v>
      </c>
      <c r="AI363" s="17">
        <v>1.1000000000000001</v>
      </c>
      <c r="AJ363" s="17">
        <v>54.75</v>
      </c>
      <c r="AK363" s="17">
        <v>2375.4</v>
      </c>
      <c r="AL363" s="17">
        <v>482</v>
      </c>
      <c r="AM363" s="17">
        <v>3.2</v>
      </c>
      <c r="AN363" s="17">
        <v>27.6</v>
      </c>
      <c r="AO363" s="17">
        <v>0.5</v>
      </c>
      <c r="AP363" s="17">
        <v>23.05</v>
      </c>
      <c r="AQ363" s="17">
        <v>1038.1999999999998</v>
      </c>
      <c r="AR363" s="17">
        <v>1162.4749999999999</v>
      </c>
      <c r="AS363" s="26">
        <v>651</v>
      </c>
      <c r="AT363" s="26">
        <v>20.157467008140245</v>
      </c>
      <c r="AU363" s="26">
        <v>1.2112170269082954</v>
      </c>
      <c r="AV363" s="17" t="s">
        <v>45</v>
      </c>
      <c r="AW363" s="17" t="s">
        <v>45</v>
      </c>
      <c r="AX363" s="17" t="s">
        <v>45</v>
      </c>
      <c r="AY363" s="101" t="s">
        <v>45</v>
      </c>
      <c r="AZ363" s="17"/>
      <c r="BA363" s="28"/>
      <c r="BB363" s="26"/>
      <c r="BC363" s="49" t="s">
        <v>272</v>
      </c>
      <c r="BD363" s="29"/>
    </row>
    <row r="364" spans="1:56" x14ac:dyDescent="0.25">
      <c r="A364" s="17">
        <v>2007</v>
      </c>
      <c r="B364" s="15">
        <v>2010</v>
      </c>
      <c r="C364" s="66" t="s">
        <v>167</v>
      </c>
      <c r="D364" s="52" t="s">
        <v>168</v>
      </c>
      <c r="E364" s="17">
        <v>3</v>
      </c>
      <c r="F364" s="67">
        <v>9879</v>
      </c>
      <c r="G364" s="17" t="s">
        <v>39</v>
      </c>
      <c r="H364" s="20">
        <v>9879</v>
      </c>
      <c r="I364" s="45">
        <v>9</v>
      </c>
      <c r="J364" s="22">
        <v>9879</v>
      </c>
      <c r="K364" s="17" t="str">
        <f t="shared" si="76"/>
        <v>Triploid</v>
      </c>
      <c r="L364" s="71" t="s">
        <v>45</v>
      </c>
      <c r="M364" s="71" t="s">
        <v>45</v>
      </c>
      <c r="N364" s="26">
        <v>20.212499999999995</v>
      </c>
      <c r="O364" s="56">
        <v>44.870000000000005</v>
      </c>
      <c r="P364" s="37">
        <f t="shared" si="74"/>
        <v>0.44870000000000004</v>
      </c>
      <c r="Q364" s="68">
        <f t="shared" si="77"/>
        <v>55.129999999999995</v>
      </c>
      <c r="R364" s="37">
        <f t="shared" si="78"/>
        <v>0.5512999999999999</v>
      </c>
      <c r="S364" s="68">
        <f t="shared" si="79"/>
        <v>11.143151249999995</v>
      </c>
      <c r="T364" s="37">
        <f t="shared" si="80"/>
        <v>3.7143837499999983</v>
      </c>
      <c r="U364" s="37">
        <f t="shared" si="81"/>
        <v>4.9746210937499971</v>
      </c>
      <c r="V364" s="37">
        <f t="shared" si="82"/>
        <v>1.658207031249999</v>
      </c>
      <c r="W364" s="26" t="s">
        <v>45</v>
      </c>
      <c r="X364" s="26" t="s">
        <v>45</v>
      </c>
      <c r="Y364" s="26" t="s">
        <v>45</v>
      </c>
      <c r="Z364" s="26" t="s">
        <v>45</v>
      </c>
      <c r="AA364" s="26" t="s">
        <v>45</v>
      </c>
      <c r="AB364" s="26" t="s">
        <v>45</v>
      </c>
      <c r="AC364" s="26" t="s">
        <v>45</v>
      </c>
      <c r="AD364" s="26" t="s">
        <v>45</v>
      </c>
      <c r="AE364" s="26" t="s">
        <v>45</v>
      </c>
      <c r="AF364" s="17">
        <v>3.665</v>
      </c>
      <c r="AG364" s="17">
        <v>5.835</v>
      </c>
      <c r="AH364" s="17">
        <f t="shared" si="75"/>
        <v>1.4621771744567165E-6</v>
      </c>
      <c r="AI364" s="17">
        <v>1</v>
      </c>
      <c r="AJ364" s="17">
        <v>45.9</v>
      </c>
      <c r="AK364" s="17">
        <v>1209.6999999999998</v>
      </c>
      <c r="AL364" s="17">
        <v>181.1</v>
      </c>
      <c r="AM364" s="17">
        <v>3.95</v>
      </c>
      <c r="AN364" s="17">
        <v>13</v>
      </c>
      <c r="AO364" s="17">
        <v>0.2</v>
      </c>
      <c r="AP364" s="17">
        <v>62.35</v>
      </c>
      <c r="AQ364" s="17">
        <v>1038.1999999999998</v>
      </c>
      <c r="AR364" s="17">
        <v>1162.4749999999999</v>
      </c>
      <c r="AS364" s="26">
        <v>651</v>
      </c>
      <c r="AT364" s="26">
        <v>20.157467008140245</v>
      </c>
      <c r="AU364" s="26">
        <v>1.2112170269082954</v>
      </c>
      <c r="AV364" s="17" t="s">
        <v>45</v>
      </c>
      <c r="AW364" s="17" t="s">
        <v>45</v>
      </c>
      <c r="AX364" s="17" t="s">
        <v>45</v>
      </c>
      <c r="AY364" s="101" t="s">
        <v>45</v>
      </c>
      <c r="AZ364" s="17"/>
      <c r="BA364" s="28"/>
      <c r="BB364" s="26"/>
      <c r="BC364" s="49" t="s">
        <v>272</v>
      </c>
      <c r="BD364" s="29"/>
    </row>
    <row r="365" spans="1:56" x14ac:dyDescent="0.25">
      <c r="A365" s="17">
        <v>2007</v>
      </c>
      <c r="B365" s="15">
        <v>2010</v>
      </c>
      <c r="C365" s="66" t="s">
        <v>167</v>
      </c>
      <c r="D365" s="52" t="s">
        <v>168</v>
      </c>
      <c r="E365" s="17">
        <v>4</v>
      </c>
      <c r="F365" s="67">
        <v>9879</v>
      </c>
      <c r="G365" s="17" t="s">
        <v>39</v>
      </c>
      <c r="H365" s="20">
        <v>9879</v>
      </c>
      <c r="I365" s="45">
        <v>9</v>
      </c>
      <c r="J365" s="22">
        <v>9879</v>
      </c>
      <c r="K365" s="17" t="str">
        <f t="shared" si="76"/>
        <v>Triploid</v>
      </c>
      <c r="L365" s="71" t="s">
        <v>45</v>
      </c>
      <c r="M365" s="71" t="s">
        <v>45</v>
      </c>
      <c r="N365" s="26">
        <v>18.179999999999996</v>
      </c>
      <c r="O365" s="56">
        <v>44.870000000000005</v>
      </c>
      <c r="P365" s="37">
        <f t="shared" si="74"/>
        <v>0.44870000000000004</v>
      </c>
      <c r="Q365" s="68">
        <f t="shared" si="77"/>
        <v>55.129999999999995</v>
      </c>
      <c r="R365" s="37">
        <f t="shared" si="78"/>
        <v>0.5512999999999999</v>
      </c>
      <c r="S365" s="68">
        <f t="shared" si="79"/>
        <v>10.022633999999996</v>
      </c>
      <c r="T365" s="37">
        <f t="shared" si="80"/>
        <v>3.3408779999999987</v>
      </c>
      <c r="U365" s="37">
        <f t="shared" si="81"/>
        <v>4.4743901785714266</v>
      </c>
      <c r="V365" s="37">
        <f t="shared" si="82"/>
        <v>1.4914633928571421</v>
      </c>
      <c r="W365" s="26" t="s">
        <v>45</v>
      </c>
      <c r="X365" s="26" t="s">
        <v>45</v>
      </c>
      <c r="Y365" s="26" t="s">
        <v>45</v>
      </c>
      <c r="Z365" s="26" t="s">
        <v>45</v>
      </c>
      <c r="AA365" s="26" t="s">
        <v>45</v>
      </c>
      <c r="AB365" s="26" t="s">
        <v>45</v>
      </c>
      <c r="AC365" s="26" t="s">
        <v>45</v>
      </c>
      <c r="AD365" s="26" t="s">
        <v>45</v>
      </c>
      <c r="AE365" s="26" t="s">
        <v>45</v>
      </c>
      <c r="AF365" s="17">
        <v>3.02</v>
      </c>
      <c r="AG365" s="17">
        <v>5.5600000000000005</v>
      </c>
      <c r="AH365" s="17">
        <f t="shared" si="75"/>
        <v>2.7542287033381612E-6</v>
      </c>
      <c r="AI365" s="17">
        <v>1</v>
      </c>
      <c r="AJ365" s="17">
        <v>55.15</v>
      </c>
      <c r="AK365" s="17">
        <v>1579.6</v>
      </c>
      <c r="AL365" s="17">
        <v>233.25</v>
      </c>
      <c r="AM365" s="17">
        <v>6.95</v>
      </c>
      <c r="AN365" s="17">
        <v>16.3</v>
      </c>
      <c r="AO365" s="17">
        <v>0.3</v>
      </c>
      <c r="AP365" s="17">
        <v>39.299999999999997</v>
      </c>
      <c r="AQ365" s="17">
        <v>1038.1999999999998</v>
      </c>
      <c r="AR365" s="17">
        <v>1162.4749999999999</v>
      </c>
      <c r="AS365" s="26">
        <v>651</v>
      </c>
      <c r="AT365" s="26">
        <v>20.157467008140245</v>
      </c>
      <c r="AU365" s="26">
        <v>1.2112170269082954</v>
      </c>
      <c r="AV365" s="17" t="s">
        <v>45</v>
      </c>
      <c r="AW365" s="17" t="s">
        <v>45</v>
      </c>
      <c r="AX365" s="17" t="s">
        <v>45</v>
      </c>
      <c r="AY365" s="101" t="s">
        <v>45</v>
      </c>
      <c r="AZ365" s="17"/>
      <c r="BA365" s="28"/>
      <c r="BB365" s="26"/>
      <c r="BC365" s="49" t="s">
        <v>272</v>
      </c>
      <c r="BD365" s="29"/>
    </row>
    <row r="366" spans="1:56" x14ac:dyDescent="0.25">
      <c r="A366" s="17">
        <v>2007</v>
      </c>
      <c r="B366" s="15">
        <v>2010</v>
      </c>
      <c r="C366" s="66" t="s">
        <v>167</v>
      </c>
      <c r="D366" s="52" t="s">
        <v>168</v>
      </c>
      <c r="E366" s="17">
        <v>1</v>
      </c>
      <c r="F366" s="67">
        <v>94001</v>
      </c>
      <c r="G366" s="17">
        <v>94001</v>
      </c>
      <c r="H366" s="20">
        <v>94001</v>
      </c>
      <c r="I366" s="45" t="s">
        <v>43</v>
      </c>
      <c r="J366" s="22">
        <v>94001</v>
      </c>
      <c r="K366" s="17" t="str">
        <f t="shared" si="76"/>
        <v>Diploid</v>
      </c>
      <c r="L366" s="71" t="s">
        <v>45</v>
      </c>
      <c r="M366" s="71" t="s">
        <v>45</v>
      </c>
      <c r="N366" s="26">
        <v>18.521249999999998</v>
      </c>
      <c r="O366" s="56">
        <v>44.39</v>
      </c>
      <c r="P366" s="37">
        <f t="shared" si="74"/>
        <v>0.44390000000000002</v>
      </c>
      <c r="Q366" s="68">
        <f t="shared" si="77"/>
        <v>55.61</v>
      </c>
      <c r="R366" s="37">
        <f t="shared" si="78"/>
        <v>0.55610000000000004</v>
      </c>
      <c r="S366" s="68">
        <f t="shared" si="79"/>
        <v>10.299667124999999</v>
      </c>
      <c r="T366" s="37">
        <f t="shared" si="80"/>
        <v>3.4332223749999997</v>
      </c>
      <c r="U366" s="37">
        <f t="shared" si="81"/>
        <v>4.5980656808035709</v>
      </c>
      <c r="V366" s="37">
        <f t="shared" si="82"/>
        <v>1.532688560267857</v>
      </c>
      <c r="W366" s="26" t="s">
        <v>45</v>
      </c>
      <c r="X366" s="26" t="s">
        <v>45</v>
      </c>
      <c r="Y366" s="26" t="s">
        <v>45</v>
      </c>
      <c r="Z366" s="26" t="s">
        <v>45</v>
      </c>
      <c r="AA366" s="26" t="s">
        <v>45</v>
      </c>
      <c r="AB366" s="26" t="s">
        <v>45</v>
      </c>
      <c r="AC366" s="26" t="s">
        <v>45</v>
      </c>
      <c r="AD366" s="26" t="s">
        <v>45</v>
      </c>
      <c r="AE366" s="26" t="s">
        <v>45</v>
      </c>
      <c r="AF366" s="17">
        <v>4.4800000000000004</v>
      </c>
      <c r="AG366" s="17">
        <v>6.875</v>
      </c>
      <c r="AH366" s="17">
        <f t="shared" si="75"/>
        <v>1.3335214321633217E-7</v>
      </c>
      <c r="AI366" s="17">
        <v>1</v>
      </c>
      <c r="AJ366" s="17">
        <v>37</v>
      </c>
      <c r="AK366" s="17">
        <v>2172.35</v>
      </c>
      <c r="AL366" s="17">
        <v>442.1</v>
      </c>
      <c r="AM366" s="17">
        <v>1.55</v>
      </c>
      <c r="AN366" s="17">
        <v>18.75</v>
      </c>
      <c r="AO366" s="17">
        <v>0.30000000000000004</v>
      </c>
      <c r="AP366" s="17">
        <v>17.149999999999999</v>
      </c>
      <c r="AQ366" s="17">
        <v>1038.1999999999998</v>
      </c>
      <c r="AR366" s="17">
        <v>1162.4749999999999</v>
      </c>
      <c r="AS366" s="26">
        <v>651</v>
      </c>
      <c r="AT366" s="26">
        <v>20.157467008140245</v>
      </c>
      <c r="AU366" s="26">
        <v>1.2112170269082954</v>
      </c>
      <c r="AV366" s="17" t="s">
        <v>45</v>
      </c>
      <c r="AW366" s="17" t="s">
        <v>45</v>
      </c>
      <c r="AX366" s="17" t="s">
        <v>45</v>
      </c>
      <c r="AY366" s="101" t="s">
        <v>45</v>
      </c>
      <c r="AZ366" s="17"/>
      <c r="BA366" s="28"/>
      <c r="BB366" s="26"/>
      <c r="BC366" s="49" t="s">
        <v>272</v>
      </c>
      <c r="BD366" s="29"/>
    </row>
    <row r="367" spans="1:56" x14ac:dyDescent="0.25">
      <c r="A367" s="17">
        <v>2007</v>
      </c>
      <c r="B367" s="15">
        <v>2010</v>
      </c>
      <c r="C367" s="66" t="s">
        <v>167</v>
      </c>
      <c r="D367" s="52" t="s">
        <v>168</v>
      </c>
      <c r="E367" s="17">
        <v>2</v>
      </c>
      <c r="F367" s="67">
        <v>94001</v>
      </c>
      <c r="G367" s="17">
        <v>94001</v>
      </c>
      <c r="H367" s="20">
        <v>94001</v>
      </c>
      <c r="I367" s="45" t="s">
        <v>43</v>
      </c>
      <c r="J367" s="22">
        <v>94001</v>
      </c>
      <c r="K367" s="17" t="str">
        <f t="shared" si="76"/>
        <v>Diploid</v>
      </c>
      <c r="L367" s="71" t="s">
        <v>45</v>
      </c>
      <c r="M367" s="71" t="s">
        <v>45</v>
      </c>
      <c r="N367" s="26">
        <v>17.954999999999998</v>
      </c>
      <c r="O367" s="56">
        <v>44.39</v>
      </c>
      <c r="P367" s="37">
        <f t="shared" si="74"/>
        <v>0.44390000000000002</v>
      </c>
      <c r="Q367" s="68">
        <f t="shared" si="77"/>
        <v>55.61</v>
      </c>
      <c r="R367" s="37">
        <f t="shared" si="78"/>
        <v>0.55610000000000004</v>
      </c>
      <c r="S367" s="68">
        <f t="shared" si="79"/>
        <v>9.9847754999999996</v>
      </c>
      <c r="T367" s="37">
        <f t="shared" si="80"/>
        <v>3.3282585</v>
      </c>
      <c r="U367" s="37">
        <f t="shared" si="81"/>
        <v>4.4574890624999997</v>
      </c>
      <c r="V367" s="37">
        <f t="shared" si="82"/>
        <v>1.4858296874999999</v>
      </c>
      <c r="W367" s="26" t="s">
        <v>45</v>
      </c>
      <c r="X367" s="26" t="s">
        <v>45</v>
      </c>
      <c r="Y367" s="26" t="s">
        <v>45</v>
      </c>
      <c r="Z367" s="26" t="s">
        <v>45</v>
      </c>
      <c r="AA367" s="26" t="s">
        <v>45</v>
      </c>
      <c r="AB367" s="26" t="s">
        <v>45</v>
      </c>
      <c r="AC367" s="26" t="s">
        <v>45</v>
      </c>
      <c r="AD367" s="26" t="s">
        <v>45</v>
      </c>
      <c r="AE367" s="26" t="s">
        <v>45</v>
      </c>
      <c r="AF367" s="17">
        <v>4.7050000000000001</v>
      </c>
      <c r="AG367" s="17">
        <v>6.1</v>
      </c>
      <c r="AH367" s="17">
        <f t="shared" si="75"/>
        <v>7.9432823472428114E-7</v>
      </c>
      <c r="AI367" s="17">
        <v>1.1000000000000001</v>
      </c>
      <c r="AJ367" s="17">
        <v>54.75</v>
      </c>
      <c r="AK367" s="17">
        <v>2375.4</v>
      </c>
      <c r="AL367" s="17">
        <v>482</v>
      </c>
      <c r="AM367" s="17">
        <v>3.2</v>
      </c>
      <c r="AN367" s="17">
        <v>27.6</v>
      </c>
      <c r="AO367" s="17">
        <v>0.5</v>
      </c>
      <c r="AP367" s="17">
        <v>23.05</v>
      </c>
      <c r="AQ367" s="17">
        <v>1038.1999999999998</v>
      </c>
      <c r="AR367" s="17">
        <v>1162.4749999999999</v>
      </c>
      <c r="AS367" s="26">
        <v>651</v>
      </c>
      <c r="AT367" s="26">
        <v>20.157467008140245</v>
      </c>
      <c r="AU367" s="26">
        <v>1.2112170269082954</v>
      </c>
      <c r="AV367" s="17" t="s">
        <v>45</v>
      </c>
      <c r="AW367" s="17" t="s">
        <v>45</v>
      </c>
      <c r="AX367" s="17" t="s">
        <v>45</v>
      </c>
      <c r="AY367" s="101" t="s">
        <v>45</v>
      </c>
      <c r="AZ367" s="17"/>
      <c r="BA367" s="28"/>
      <c r="BB367" s="26"/>
      <c r="BC367" s="49" t="s">
        <v>272</v>
      </c>
      <c r="BD367" s="29"/>
    </row>
    <row r="368" spans="1:56" x14ac:dyDescent="0.25">
      <c r="A368" s="17">
        <v>2007</v>
      </c>
      <c r="B368" s="15">
        <v>2010</v>
      </c>
      <c r="C368" s="66" t="s">
        <v>167</v>
      </c>
      <c r="D368" s="52" t="s">
        <v>168</v>
      </c>
      <c r="E368" s="17">
        <v>3</v>
      </c>
      <c r="F368" s="67">
        <v>94001</v>
      </c>
      <c r="G368" s="17">
        <v>94001</v>
      </c>
      <c r="H368" s="20">
        <v>94001</v>
      </c>
      <c r="I368" s="45" t="s">
        <v>43</v>
      </c>
      <c r="J368" s="22">
        <v>94001</v>
      </c>
      <c r="K368" s="17" t="str">
        <f t="shared" si="76"/>
        <v>Diploid</v>
      </c>
      <c r="L368" s="71" t="s">
        <v>45</v>
      </c>
      <c r="M368" s="71" t="s">
        <v>45</v>
      </c>
      <c r="N368" s="26">
        <v>11.313749999999999</v>
      </c>
      <c r="O368" s="56">
        <v>44.389999999999993</v>
      </c>
      <c r="P368" s="37">
        <f t="shared" si="74"/>
        <v>0.44389999999999996</v>
      </c>
      <c r="Q368" s="68">
        <f t="shared" si="77"/>
        <v>55.610000000000007</v>
      </c>
      <c r="R368" s="37">
        <f t="shared" si="78"/>
        <v>0.55610000000000004</v>
      </c>
      <c r="S368" s="68">
        <f t="shared" si="79"/>
        <v>6.291576375</v>
      </c>
      <c r="T368" s="37">
        <f t="shared" si="80"/>
        <v>2.0971921249999999</v>
      </c>
      <c r="U368" s="37">
        <f t="shared" si="81"/>
        <v>2.8087394531249998</v>
      </c>
      <c r="V368" s="37">
        <f t="shared" si="82"/>
        <v>0.93624648437499991</v>
      </c>
      <c r="W368" s="26" t="s">
        <v>45</v>
      </c>
      <c r="X368" s="26" t="s">
        <v>45</v>
      </c>
      <c r="Y368" s="26" t="s">
        <v>45</v>
      </c>
      <c r="Z368" s="26" t="s">
        <v>45</v>
      </c>
      <c r="AA368" s="26" t="s">
        <v>45</v>
      </c>
      <c r="AB368" s="26" t="s">
        <v>45</v>
      </c>
      <c r="AC368" s="26" t="s">
        <v>45</v>
      </c>
      <c r="AD368" s="26" t="s">
        <v>45</v>
      </c>
      <c r="AE368" s="26" t="s">
        <v>45</v>
      </c>
      <c r="AF368" s="17">
        <v>3.665</v>
      </c>
      <c r="AG368" s="17">
        <v>5.835</v>
      </c>
      <c r="AH368" s="17">
        <f t="shared" si="75"/>
        <v>1.4621771744567165E-6</v>
      </c>
      <c r="AI368" s="17">
        <v>1</v>
      </c>
      <c r="AJ368" s="17">
        <v>45.9</v>
      </c>
      <c r="AK368" s="17">
        <v>1209.6999999999998</v>
      </c>
      <c r="AL368" s="17">
        <v>181.1</v>
      </c>
      <c r="AM368" s="17">
        <v>3.95</v>
      </c>
      <c r="AN368" s="17">
        <v>13</v>
      </c>
      <c r="AO368" s="17">
        <v>0.2</v>
      </c>
      <c r="AP368" s="17">
        <v>62.35</v>
      </c>
      <c r="AQ368" s="17">
        <v>1038.1999999999998</v>
      </c>
      <c r="AR368" s="17">
        <v>1162.4749999999999</v>
      </c>
      <c r="AS368" s="26">
        <v>651</v>
      </c>
      <c r="AT368" s="26">
        <v>20.157467008140245</v>
      </c>
      <c r="AU368" s="26">
        <v>1.2112170269082954</v>
      </c>
      <c r="AV368" s="17" t="s">
        <v>45</v>
      </c>
      <c r="AW368" s="17" t="s">
        <v>45</v>
      </c>
      <c r="AX368" s="17" t="s">
        <v>45</v>
      </c>
      <c r="AY368" s="101" t="s">
        <v>45</v>
      </c>
      <c r="AZ368" s="17"/>
      <c r="BA368" s="28"/>
      <c r="BB368" s="26"/>
      <c r="BC368" s="49" t="s">
        <v>272</v>
      </c>
      <c r="BD368" s="29"/>
    </row>
    <row r="369" spans="1:56" x14ac:dyDescent="0.25">
      <c r="A369" s="17">
        <v>2007</v>
      </c>
      <c r="B369" s="15">
        <v>2010</v>
      </c>
      <c r="C369" s="66" t="s">
        <v>167</v>
      </c>
      <c r="D369" s="52" t="s">
        <v>168</v>
      </c>
      <c r="E369" s="17">
        <v>4</v>
      </c>
      <c r="F369" s="67">
        <v>94001</v>
      </c>
      <c r="G369" s="17">
        <v>94001</v>
      </c>
      <c r="H369" s="20">
        <v>94001</v>
      </c>
      <c r="I369" s="45" t="s">
        <v>43</v>
      </c>
      <c r="J369" s="22">
        <v>94001</v>
      </c>
      <c r="K369" s="17" t="str">
        <f t="shared" si="76"/>
        <v>Diploid</v>
      </c>
      <c r="L369" s="71" t="s">
        <v>45</v>
      </c>
      <c r="M369" s="71" t="s">
        <v>45</v>
      </c>
      <c r="N369" s="26">
        <v>16.890000000000004</v>
      </c>
      <c r="O369" s="56">
        <v>44.39</v>
      </c>
      <c r="P369" s="37">
        <f t="shared" si="74"/>
        <v>0.44390000000000002</v>
      </c>
      <c r="Q369" s="68">
        <f t="shared" si="77"/>
        <v>55.61</v>
      </c>
      <c r="R369" s="37">
        <f t="shared" si="78"/>
        <v>0.55610000000000004</v>
      </c>
      <c r="S369" s="68">
        <f t="shared" si="79"/>
        <v>9.3925290000000032</v>
      </c>
      <c r="T369" s="37">
        <f t="shared" si="80"/>
        <v>3.1308430000000009</v>
      </c>
      <c r="U369" s="37">
        <f t="shared" si="81"/>
        <v>4.1930933035714295</v>
      </c>
      <c r="V369" s="37">
        <f t="shared" si="82"/>
        <v>1.3976977678571432</v>
      </c>
      <c r="W369" s="26" t="s">
        <v>45</v>
      </c>
      <c r="X369" s="26" t="s">
        <v>45</v>
      </c>
      <c r="Y369" s="26" t="s">
        <v>45</v>
      </c>
      <c r="Z369" s="26" t="s">
        <v>45</v>
      </c>
      <c r="AA369" s="26" t="s">
        <v>45</v>
      </c>
      <c r="AB369" s="26" t="s">
        <v>45</v>
      </c>
      <c r="AC369" s="26" t="s">
        <v>45</v>
      </c>
      <c r="AD369" s="26" t="s">
        <v>45</v>
      </c>
      <c r="AE369" s="26" t="s">
        <v>45</v>
      </c>
      <c r="AF369" s="17">
        <v>3.02</v>
      </c>
      <c r="AG369" s="17">
        <v>5.5600000000000005</v>
      </c>
      <c r="AH369" s="17">
        <f t="shared" si="75"/>
        <v>2.7542287033381612E-6</v>
      </c>
      <c r="AI369" s="17">
        <v>1</v>
      </c>
      <c r="AJ369" s="17">
        <v>55.15</v>
      </c>
      <c r="AK369" s="17">
        <v>1579.6</v>
      </c>
      <c r="AL369" s="17">
        <v>233.25</v>
      </c>
      <c r="AM369" s="17">
        <v>6.95</v>
      </c>
      <c r="AN369" s="17">
        <v>16.3</v>
      </c>
      <c r="AO369" s="17">
        <v>0.3</v>
      </c>
      <c r="AP369" s="17">
        <v>39.299999999999997</v>
      </c>
      <c r="AQ369" s="17">
        <v>1038.1999999999998</v>
      </c>
      <c r="AR369" s="17">
        <v>1162.4749999999999</v>
      </c>
      <c r="AS369" s="26">
        <v>651</v>
      </c>
      <c r="AT369" s="26">
        <v>20.157467008140245</v>
      </c>
      <c r="AU369" s="26">
        <v>1.2112170269082954</v>
      </c>
      <c r="AV369" s="17" t="s">
        <v>45</v>
      </c>
      <c r="AW369" s="17" t="s">
        <v>45</v>
      </c>
      <c r="AX369" s="17" t="s">
        <v>45</v>
      </c>
      <c r="AY369" s="101" t="s">
        <v>45</v>
      </c>
      <c r="AZ369" s="17"/>
      <c r="BA369" s="28"/>
      <c r="BB369" s="26"/>
      <c r="BC369" s="49" t="s">
        <v>272</v>
      </c>
      <c r="BD369" s="29"/>
    </row>
    <row r="370" spans="1:56" x14ac:dyDescent="0.25">
      <c r="A370" s="17">
        <v>2007</v>
      </c>
      <c r="B370" s="15">
        <v>2010</v>
      </c>
      <c r="C370" s="66" t="s">
        <v>167</v>
      </c>
      <c r="D370" s="52" t="s">
        <v>168</v>
      </c>
      <c r="E370" s="17">
        <v>1</v>
      </c>
      <c r="F370" s="67" t="s">
        <v>49</v>
      </c>
      <c r="G370" s="17" t="s">
        <v>49</v>
      </c>
      <c r="H370" s="20" t="s">
        <v>155</v>
      </c>
      <c r="I370" s="45">
        <v>4</v>
      </c>
      <c r="J370" s="22" t="s">
        <v>44</v>
      </c>
      <c r="K370" s="17" t="str">
        <f t="shared" si="76"/>
        <v>Diploid</v>
      </c>
      <c r="L370" s="71" t="s">
        <v>45</v>
      </c>
      <c r="M370" s="71" t="s">
        <v>45</v>
      </c>
      <c r="N370" s="26">
        <v>10.78875</v>
      </c>
      <c r="O370" s="56">
        <v>46.000000000000007</v>
      </c>
      <c r="P370" s="37">
        <f t="shared" si="74"/>
        <v>0.46000000000000008</v>
      </c>
      <c r="Q370" s="68">
        <f t="shared" si="77"/>
        <v>53.999999999999993</v>
      </c>
      <c r="R370" s="37">
        <f t="shared" si="78"/>
        <v>0.53999999999999992</v>
      </c>
      <c r="S370" s="68">
        <f t="shared" si="79"/>
        <v>5.8259249999999989</v>
      </c>
      <c r="T370" s="37">
        <f t="shared" si="80"/>
        <v>1.9419749999999996</v>
      </c>
      <c r="U370" s="37">
        <f t="shared" si="81"/>
        <v>2.6008593749999993</v>
      </c>
      <c r="V370" s="37">
        <f t="shared" si="82"/>
        <v>0.86695312499999977</v>
      </c>
      <c r="W370" s="26" t="s">
        <v>45</v>
      </c>
      <c r="X370" s="26" t="s">
        <v>45</v>
      </c>
      <c r="Y370" s="26" t="s">
        <v>45</v>
      </c>
      <c r="Z370" s="26" t="s">
        <v>45</v>
      </c>
      <c r="AA370" s="26" t="s">
        <v>45</v>
      </c>
      <c r="AB370" s="26" t="s">
        <v>45</v>
      </c>
      <c r="AC370" s="26" t="s">
        <v>45</v>
      </c>
      <c r="AD370" s="26" t="s">
        <v>45</v>
      </c>
      <c r="AE370" s="26" t="s">
        <v>45</v>
      </c>
      <c r="AF370" s="17">
        <v>4.4800000000000004</v>
      </c>
      <c r="AG370" s="17">
        <v>6.875</v>
      </c>
      <c r="AH370" s="17">
        <f t="shared" si="75"/>
        <v>1.3335214321633217E-7</v>
      </c>
      <c r="AI370" s="17">
        <v>1</v>
      </c>
      <c r="AJ370" s="17">
        <v>37</v>
      </c>
      <c r="AK370" s="17">
        <v>2172.35</v>
      </c>
      <c r="AL370" s="17">
        <v>442.1</v>
      </c>
      <c r="AM370" s="17">
        <v>1.55</v>
      </c>
      <c r="AN370" s="17">
        <v>18.75</v>
      </c>
      <c r="AO370" s="17">
        <v>0.30000000000000004</v>
      </c>
      <c r="AP370" s="17">
        <v>17.149999999999999</v>
      </c>
      <c r="AQ370" s="17">
        <v>1038.1999999999998</v>
      </c>
      <c r="AR370" s="17">
        <v>1162.4749999999999</v>
      </c>
      <c r="AS370" s="26">
        <v>651</v>
      </c>
      <c r="AT370" s="26">
        <v>20.157467008140245</v>
      </c>
      <c r="AU370" s="26">
        <v>1.2112170269082954</v>
      </c>
      <c r="AV370" s="17" t="s">
        <v>45</v>
      </c>
      <c r="AW370" s="17" t="s">
        <v>45</v>
      </c>
      <c r="AX370" s="17" t="s">
        <v>45</v>
      </c>
      <c r="AY370" s="101" t="s">
        <v>45</v>
      </c>
      <c r="AZ370" s="17"/>
      <c r="BA370" s="28"/>
      <c r="BB370" s="26"/>
      <c r="BC370" s="49" t="s">
        <v>272</v>
      </c>
      <c r="BD370" s="29"/>
    </row>
    <row r="371" spans="1:56" x14ac:dyDescent="0.25">
      <c r="A371" s="17">
        <v>2007</v>
      </c>
      <c r="B371" s="15">
        <v>2010</v>
      </c>
      <c r="C371" s="66" t="s">
        <v>167</v>
      </c>
      <c r="D371" s="52" t="s">
        <v>168</v>
      </c>
      <c r="E371" s="17">
        <v>2</v>
      </c>
      <c r="F371" s="67" t="s">
        <v>49</v>
      </c>
      <c r="G371" s="17" t="s">
        <v>49</v>
      </c>
      <c r="H371" s="20" t="s">
        <v>155</v>
      </c>
      <c r="I371" s="45">
        <v>4</v>
      </c>
      <c r="J371" s="22" t="s">
        <v>44</v>
      </c>
      <c r="K371" s="17" t="str">
        <f t="shared" si="76"/>
        <v>Diploid</v>
      </c>
      <c r="L371" s="71" t="s">
        <v>45</v>
      </c>
      <c r="M371" s="71" t="s">
        <v>45</v>
      </c>
      <c r="N371" s="26">
        <v>15.686249999999999</v>
      </c>
      <c r="O371" s="56">
        <v>46</v>
      </c>
      <c r="P371" s="37">
        <f t="shared" si="74"/>
        <v>0.46</v>
      </c>
      <c r="Q371" s="68">
        <f t="shared" si="77"/>
        <v>54</v>
      </c>
      <c r="R371" s="37">
        <f t="shared" si="78"/>
        <v>0.54</v>
      </c>
      <c r="S371" s="68">
        <f t="shared" si="79"/>
        <v>8.4705750000000002</v>
      </c>
      <c r="T371" s="37">
        <f t="shared" si="80"/>
        <v>2.8235250000000001</v>
      </c>
      <c r="U371" s="37">
        <f t="shared" si="81"/>
        <v>3.7815066964285711</v>
      </c>
      <c r="V371" s="37">
        <f t="shared" si="82"/>
        <v>1.2605022321428569</v>
      </c>
      <c r="W371" s="26" t="s">
        <v>45</v>
      </c>
      <c r="X371" s="26" t="s">
        <v>45</v>
      </c>
      <c r="Y371" s="26" t="s">
        <v>45</v>
      </c>
      <c r="Z371" s="26" t="s">
        <v>45</v>
      </c>
      <c r="AA371" s="26" t="s">
        <v>45</v>
      </c>
      <c r="AB371" s="26" t="s">
        <v>45</v>
      </c>
      <c r="AC371" s="26" t="s">
        <v>45</v>
      </c>
      <c r="AD371" s="26" t="s">
        <v>45</v>
      </c>
      <c r="AE371" s="26" t="s">
        <v>45</v>
      </c>
      <c r="AF371" s="17">
        <v>4.7050000000000001</v>
      </c>
      <c r="AG371" s="17">
        <v>6.1</v>
      </c>
      <c r="AH371" s="17">
        <f t="shared" si="75"/>
        <v>7.9432823472428114E-7</v>
      </c>
      <c r="AI371" s="17">
        <v>1.1000000000000001</v>
      </c>
      <c r="AJ371" s="17">
        <v>54.75</v>
      </c>
      <c r="AK371" s="17">
        <v>2375.4</v>
      </c>
      <c r="AL371" s="17">
        <v>482</v>
      </c>
      <c r="AM371" s="17">
        <v>3.2</v>
      </c>
      <c r="AN371" s="17">
        <v>27.6</v>
      </c>
      <c r="AO371" s="17">
        <v>0.5</v>
      </c>
      <c r="AP371" s="17">
        <v>23.05</v>
      </c>
      <c r="AQ371" s="17">
        <v>1038.1999999999998</v>
      </c>
      <c r="AR371" s="17">
        <v>1162.4749999999999</v>
      </c>
      <c r="AS371" s="26">
        <v>651</v>
      </c>
      <c r="AT371" s="26">
        <v>20.157467008140245</v>
      </c>
      <c r="AU371" s="26">
        <v>1.2112170269082954</v>
      </c>
      <c r="AV371" s="17" t="s">
        <v>45</v>
      </c>
      <c r="AW371" s="17" t="s">
        <v>45</v>
      </c>
      <c r="AX371" s="17" t="s">
        <v>45</v>
      </c>
      <c r="AY371" s="101" t="s">
        <v>45</v>
      </c>
      <c r="AZ371" s="17"/>
      <c r="BA371" s="28"/>
      <c r="BB371" s="26"/>
      <c r="BC371" s="49" t="s">
        <v>272</v>
      </c>
      <c r="BD371" s="29"/>
    </row>
    <row r="372" spans="1:56" x14ac:dyDescent="0.25">
      <c r="A372" s="17">
        <v>2007</v>
      </c>
      <c r="B372" s="15">
        <v>2010</v>
      </c>
      <c r="C372" s="66" t="s">
        <v>167</v>
      </c>
      <c r="D372" s="52" t="s">
        <v>168</v>
      </c>
      <c r="E372" s="17">
        <v>3</v>
      </c>
      <c r="F372" s="67" t="s">
        <v>49</v>
      </c>
      <c r="G372" s="17" t="s">
        <v>49</v>
      </c>
      <c r="H372" s="20" t="s">
        <v>155</v>
      </c>
      <c r="I372" s="45">
        <v>4</v>
      </c>
      <c r="J372" s="22" t="s">
        <v>44</v>
      </c>
      <c r="K372" s="17" t="str">
        <f t="shared" si="76"/>
        <v>Diploid</v>
      </c>
      <c r="L372" s="71" t="s">
        <v>45</v>
      </c>
      <c r="M372" s="71" t="s">
        <v>45</v>
      </c>
      <c r="N372" s="26">
        <v>13.63125</v>
      </c>
      <c r="O372" s="56">
        <v>46</v>
      </c>
      <c r="P372" s="37">
        <f t="shared" si="74"/>
        <v>0.46</v>
      </c>
      <c r="Q372" s="68">
        <f t="shared" si="77"/>
        <v>54</v>
      </c>
      <c r="R372" s="37">
        <f t="shared" si="78"/>
        <v>0.54</v>
      </c>
      <c r="S372" s="68">
        <f t="shared" si="79"/>
        <v>7.3608750000000001</v>
      </c>
      <c r="T372" s="37">
        <f t="shared" si="80"/>
        <v>2.4536250000000002</v>
      </c>
      <c r="U372" s="37">
        <f t="shared" si="81"/>
        <v>3.2861049107142852</v>
      </c>
      <c r="V372" s="37">
        <f t="shared" si="82"/>
        <v>1.0953683035714283</v>
      </c>
      <c r="W372" s="26" t="s">
        <v>45</v>
      </c>
      <c r="X372" s="26" t="s">
        <v>45</v>
      </c>
      <c r="Y372" s="26" t="s">
        <v>45</v>
      </c>
      <c r="Z372" s="26" t="s">
        <v>45</v>
      </c>
      <c r="AA372" s="26" t="s">
        <v>45</v>
      </c>
      <c r="AB372" s="26" t="s">
        <v>45</v>
      </c>
      <c r="AC372" s="26" t="s">
        <v>45</v>
      </c>
      <c r="AD372" s="26" t="s">
        <v>45</v>
      </c>
      <c r="AE372" s="26" t="s">
        <v>45</v>
      </c>
      <c r="AF372" s="17">
        <v>3.665</v>
      </c>
      <c r="AG372" s="17">
        <v>5.835</v>
      </c>
      <c r="AH372" s="17">
        <f t="shared" si="75"/>
        <v>1.4621771744567165E-6</v>
      </c>
      <c r="AI372" s="17">
        <v>1</v>
      </c>
      <c r="AJ372" s="17">
        <v>45.9</v>
      </c>
      <c r="AK372" s="17">
        <v>1209.6999999999998</v>
      </c>
      <c r="AL372" s="17">
        <v>181.1</v>
      </c>
      <c r="AM372" s="17">
        <v>3.95</v>
      </c>
      <c r="AN372" s="17">
        <v>13</v>
      </c>
      <c r="AO372" s="17">
        <v>0.2</v>
      </c>
      <c r="AP372" s="17">
        <v>62.35</v>
      </c>
      <c r="AQ372" s="17">
        <v>1038.1999999999998</v>
      </c>
      <c r="AR372" s="17">
        <v>1162.4749999999999</v>
      </c>
      <c r="AS372" s="26">
        <v>651</v>
      </c>
      <c r="AT372" s="26">
        <v>20.157467008140245</v>
      </c>
      <c r="AU372" s="26">
        <v>1.2112170269082954</v>
      </c>
      <c r="AV372" s="17" t="s">
        <v>45</v>
      </c>
      <c r="AW372" s="17" t="s">
        <v>45</v>
      </c>
      <c r="AX372" s="17" t="s">
        <v>45</v>
      </c>
      <c r="AY372" s="101" t="s">
        <v>45</v>
      </c>
      <c r="AZ372" s="17"/>
      <c r="BA372" s="28"/>
      <c r="BB372" s="26"/>
      <c r="BC372" s="49" t="s">
        <v>272</v>
      </c>
      <c r="BD372" s="29"/>
    </row>
    <row r="373" spans="1:56" x14ac:dyDescent="0.25">
      <c r="A373" s="17">
        <v>2007</v>
      </c>
      <c r="B373" s="15">
        <v>2010</v>
      </c>
      <c r="C373" s="66" t="s">
        <v>167</v>
      </c>
      <c r="D373" s="52" t="s">
        <v>168</v>
      </c>
      <c r="E373" s="17">
        <v>4</v>
      </c>
      <c r="F373" s="67" t="s">
        <v>49</v>
      </c>
      <c r="G373" s="17" t="s">
        <v>49</v>
      </c>
      <c r="H373" s="20" t="s">
        <v>155</v>
      </c>
      <c r="I373" s="45">
        <v>4</v>
      </c>
      <c r="J373" s="22" t="s">
        <v>44</v>
      </c>
      <c r="K373" s="17" t="str">
        <f t="shared" si="76"/>
        <v>Diploid</v>
      </c>
      <c r="L373" s="71" t="s">
        <v>45</v>
      </c>
      <c r="M373" s="71" t="s">
        <v>45</v>
      </c>
      <c r="N373" s="26">
        <v>8.0137499999999999</v>
      </c>
      <c r="O373" s="56">
        <v>49.620000000000005</v>
      </c>
      <c r="P373" s="37">
        <f t="shared" si="74"/>
        <v>0.49620000000000003</v>
      </c>
      <c r="Q373" s="68">
        <f t="shared" si="77"/>
        <v>50.379999999999995</v>
      </c>
      <c r="R373" s="37">
        <f t="shared" si="78"/>
        <v>0.50379999999999991</v>
      </c>
      <c r="S373" s="68">
        <f t="shared" si="79"/>
        <v>4.0373272499999997</v>
      </c>
      <c r="T373" s="37">
        <f t="shared" si="80"/>
        <v>1.3457757499999998</v>
      </c>
      <c r="U373" s="37">
        <f t="shared" si="81"/>
        <v>1.8023782366071426</v>
      </c>
      <c r="V373" s="37">
        <f t="shared" si="82"/>
        <v>0.60079274553571416</v>
      </c>
      <c r="W373" s="26" t="s">
        <v>45</v>
      </c>
      <c r="X373" s="26" t="s">
        <v>45</v>
      </c>
      <c r="Y373" s="26" t="s">
        <v>45</v>
      </c>
      <c r="Z373" s="26" t="s">
        <v>45</v>
      </c>
      <c r="AA373" s="26" t="s">
        <v>45</v>
      </c>
      <c r="AB373" s="26" t="s">
        <v>45</v>
      </c>
      <c r="AC373" s="26" t="s">
        <v>45</v>
      </c>
      <c r="AD373" s="26" t="s">
        <v>45</v>
      </c>
      <c r="AE373" s="26" t="s">
        <v>45</v>
      </c>
      <c r="AF373" s="17">
        <v>3.02</v>
      </c>
      <c r="AG373" s="17">
        <v>5.5600000000000005</v>
      </c>
      <c r="AH373" s="17">
        <f t="shared" si="75"/>
        <v>2.7542287033381612E-6</v>
      </c>
      <c r="AI373" s="17">
        <v>1</v>
      </c>
      <c r="AJ373" s="17">
        <v>55.15</v>
      </c>
      <c r="AK373" s="17">
        <v>1579.6</v>
      </c>
      <c r="AL373" s="17">
        <v>233.25</v>
      </c>
      <c r="AM373" s="17">
        <v>6.95</v>
      </c>
      <c r="AN373" s="17">
        <v>16.3</v>
      </c>
      <c r="AO373" s="17">
        <v>0.3</v>
      </c>
      <c r="AP373" s="17">
        <v>39.299999999999997</v>
      </c>
      <c r="AQ373" s="17">
        <v>1038.1999999999998</v>
      </c>
      <c r="AR373" s="17">
        <v>1162.4749999999999</v>
      </c>
      <c r="AS373" s="26">
        <v>651</v>
      </c>
      <c r="AT373" s="26">
        <v>20.157467008140245</v>
      </c>
      <c r="AU373" s="26">
        <v>1.2112170269082954</v>
      </c>
      <c r="AV373" s="17" t="s">
        <v>45</v>
      </c>
      <c r="AW373" s="17" t="s">
        <v>45</v>
      </c>
      <c r="AX373" s="17" t="s">
        <v>45</v>
      </c>
      <c r="AY373" s="101" t="s">
        <v>45</v>
      </c>
      <c r="AZ373" s="17"/>
      <c r="BA373" s="28"/>
      <c r="BB373" s="26"/>
      <c r="BC373" s="49" t="s">
        <v>272</v>
      </c>
      <c r="BD373" s="29"/>
    </row>
    <row r="374" spans="1:56" x14ac:dyDescent="0.25">
      <c r="A374" s="17">
        <v>2007</v>
      </c>
      <c r="B374" s="15">
        <v>2010</v>
      </c>
      <c r="C374" s="66" t="s">
        <v>167</v>
      </c>
      <c r="D374" s="52" t="s">
        <v>168</v>
      </c>
      <c r="E374" s="17">
        <v>1</v>
      </c>
      <c r="F374" s="67" t="s">
        <v>61</v>
      </c>
      <c r="G374" s="17" t="s">
        <v>61</v>
      </c>
      <c r="H374" s="20" t="s">
        <v>62</v>
      </c>
      <c r="I374" s="45">
        <v>4</v>
      </c>
      <c r="J374" s="22">
        <v>983249</v>
      </c>
      <c r="K374" s="17" t="str">
        <f t="shared" si="76"/>
        <v>Diploid</v>
      </c>
      <c r="L374" s="71" t="s">
        <v>45</v>
      </c>
      <c r="M374" s="71" t="s">
        <v>45</v>
      </c>
      <c r="N374" s="26">
        <v>13.998749999999999</v>
      </c>
      <c r="O374" s="56">
        <v>49.620000000000005</v>
      </c>
      <c r="P374" s="37">
        <f t="shared" si="74"/>
        <v>0.49620000000000003</v>
      </c>
      <c r="Q374" s="68">
        <f t="shared" si="77"/>
        <v>50.379999999999995</v>
      </c>
      <c r="R374" s="37">
        <f t="shared" si="78"/>
        <v>0.50379999999999991</v>
      </c>
      <c r="S374" s="68">
        <f t="shared" si="79"/>
        <v>7.0525702499999987</v>
      </c>
      <c r="T374" s="37">
        <f t="shared" si="80"/>
        <v>2.3508567499999997</v>
      </c>
      <c r="U374" s="37">
        <f t="shared" si="81"/>
        <v>3.1484688616071419</v>
      </c>
      <c r="V374" s="37">
        <f t="shared" si="82"/>
        <v>1.049489620535714</v>
      </c>
      <c r="W374" s="26" t="s">
        <v>45</v>
      </c>
      <c r="X374" s="26" t="s">
        <v>45</v>
      </c>
      <c r="Y374" s="26" t="s">
        <v>45</v>
      </c>
      <c r="Z374" s="26" t="s">
        <v>45</v>
      </c>
      <c r="AA374" s="26" t="s">
        <v>45</v>
      </c>
      <c r="AB374" s="26" t="s">
        <v>45</v>
      </c>
      <c r="AC374" s="26" t="s">
        <v>45</v>
      </c>
      <c r="AD374" s="26" t="s">
        <v>45</v>
      </c>
      <c r="AE374" s="26" t="s">
        <v>45</v>
      </c>
      <c r="AF374" s="17">
        <v>4.4800000000000004</v>
      </c>
      <c r="AG374" s="17">
        <v>6.875</v>
      </c>
      <c r="AH374" s="17">
        <f t="shared" si="75"/>
        <v>1.3335214321633217E-7</v>
      </c>
      <c r="AI374" s="17">
        <v>1</v>
      </c>
      <c r="AJ374" s="17">
        <v>37</v>
      </c>
      <c r="AK374" s="17">
        <v>2172.35</v>
      </c>
      <c r="AL374" s="17">
        <v>442.1</v>
      </c>
      <c r="AM374" s="17">
        <v>1.55</v>
      </c>
      <c r="AN374" s="17">
        <v>18.75</v>
      </c>
      <c r="AO374" s="17">
        <v>0.30000000000000004</v>
      </c>
      <c r="AP374" s="17">
        <v>17.149999999999999</v>
      </c>
      <c r="AQ374" s="17">
        <v>1038.1999999999998</v>
      </c>
      <c r="AR374" s="17">
        <v>1162.4749999999999</v>
      </c>
      <c r="AS374" s="26">
        <v>651</v>
      </c>
      <c r="AT374" s="26">
        <v>20.157467008140245</v>
      </c>
      <c r="AU374" s="26">
        <v>1.2112170269082954</v>
      </c>
      <c r="AV374" s="17" t="s">
        <v>45</v>
      </c>
      <c r="AW374" s="17" t="s">
        <v>45</v>
      </c>
      <c r="AX374" s="17" t="s">
        <v>45</v>
      </c>
      <c r="AY374" s="101" t="s">
        <v>45</v>
      </c>
      <c r="AZ374" s="17"/>
      <c r="BA374" s="28"/>
      <c r="BB374" s="26"/>
      <c r="BC374" s="49" t="s">
        <v>272</v>
      </c>
      <c r="BD374" s="29"/>
    </row>
    <row r="375" spans="1:56" x14ac:dyDescent="0.25">
      <c r="A375" s="17">
        <v>2007</v>
      </c>
      <c r="B375" s="15">
        <v>2010</v>
      </c>
      <c r="C375" s="66" t="s">
        <v>167</v>
      </c>
      <c r="D375" s="52" t="s">
        <v>168</v>
      </c>
      <c r="E375" s="17">
        <v>2</v>
      </c>
      <c r="F375" s="67" t="s">
        <v>61</v>
      </c>
      <c r="G375" s="17" t="s">
        <v>61</v>
      </c>
      <c r="H375" s="20" t="s">
        <v>62</v>
      </c>
      <c r="I375" s="45">
        <v>4</v>
      </c>
      <c r="J375" s="22">
        <v>983249</v>
      </c>
      <c r="K375" s="17" t="str">
        <f t="shared" si="76"/>
        <v>Diploid</v>
      </c>
      <c r="L375" s="71" t="s">
        <v>45</v>
      </c>
      <c r="M375" s="71" t="s">
        <v>45</v>
      </c>
      <c r="N375" s="26">
        <v>10.593749999999998</v>
      </c>
      <c r="O375" s="56">
        <v>49.620000000000005</v>
      </c>
      <c r="P375" s="37">
        <f t="shared" si="74"/>
        <v>0.49620000000000003</v>
      </c>
      <c r="Q375" s="68">
        <f t="shared" si="77"/>
        <v>50.379999999999995</v>
      </c>
      <c r="R375" s="37">
        <f t="shared" si="78"/>
        <v>0.50379999999999991</v>
      </c>
      <c r="S375" s="68">
        <f t="shared" si="79"/>
        <v>5.3371312499999979</v>
      </c>
      <c r="T375" s="37">
        <f t="shared" si="80"/>
        <v>1.7790437499999994</v>
      </c>
      <c r="U375" s="37">
        <f t="shared" si="81"/>
        <v>2.3826478794642845</v>
      </c>
      <c r="V375" s="37">
        <f t="shared" si="82"/>
        <v>0.79421595982142812</v>
      </c>
      <c r="W375" s="26" t="s">
        <v>45</v>
      </c>
      <c r="X375" s="26" t="s">
        <v>45</v>
      </c>
      <c r="Y375" s="26" t="s">
        <v>45</v>
      </c>
      <c r="Z375" s="26" t="s">
        <v>45</v>
      </c>
      <c r="AA375" s="26" t="s">
        <v>45</v>
      </c>
      <c r="AB375" s="26" t="s">
        <v>45</v>
      </c>
      <c r="AC375" s="26" t="s">
        <v>45</v>
      </c>
      <c r="AD375" s="26" t="s">
        <v>45</v>
      </c>
      <c r="AE375" s="26" t="s">
        <v>45</v>
      </c>
      <c r="AF375" s="17">
        <v>4.7050000000000001</v>
      </c>
      <c r="AG375" s="17">
        <v>6.1</v>
      </c>
      <c r="AH375" s="17">
        <f t="shared" si="75"/>
        <v>7.9432823472428114E-7</v>
      </c>
      <c r="AI375" s="17">
        <v>1.1000000000000001</v>
      </c>
      <c r="AJ375" s="17">
        <v>54.75</v>
      </c>
      <c r="AK375" s="17">
        <v>2375.4</v>
      </c>
      <c r="AL375" s="17">
        <v>482</v>
      </c>
      <c r="AM375" s="17">
        <v>3.2</v>
      </c>
      <c r="AN375" s="17">
        <v>27.6</v>
      </c>
      <c r="AO375" s="17">
        <v>0.5</v>
      </c>
      <c r="AP375" s="17">
        <v>23.05</v>
      </c>
      <c r="AQ375" s="17">
        <v>1038.1999999999998</v>
      </c>
      <c r="AR375" s="17">
        <v>1162.4749999999999</v>
      </c>
      <c r="AS375" s="26">
        <v>651</v>
      </c>
      <c r="AT375" s="26">
        <v>20.157467008140245</v>
      </c>
      <c r="AU375" s="26">
        <v>1.2112170269082954</v>
      </c>
      <c r="AV375" s="17" t="s">
        <v>45</v>
      </c>
      <c r="AW375" s="17" t="s">
        <v>45</v>
      </c>
      <c r="AX375" s="17" t="s">
        <v>45</v>
      </c>
      <c r="AY375" s="101" t="s">
        <v>45</v>
      </c>
      <c r="AZ375" s="17"/>
      <c r="BA375" s="28"/>
      <c r="BB375" s="26"/>
      <c r="BC375" s="49" t="s">
        <v>272</v>
      </c>
      <c r="BD375" s="29"/>
    </row>
    <row r="376" spans="1:56" x14ac:dyDescent="0.25">
      <c r="A376" s="17">
        <v>2007</v>
      </c>
      <c r="B376" s="15">
        <v>2010</v>
      </c>
      <c r="C376" s="66" t="s">
        <v>167</v>
      </c>
      <c r="D376" s="52" t="s">
        <v>168</v>
      </c>
      <c r="E376" s="17">
        <v>3</v>
      </c>
      <c r="F376" s="67" t="s">
        <v>61</v>
      </c>
      <c r="G376" s="17" t="s">
        <v>61</v>
      </c>
      <c r="H376" s="20" t="s">
        <v>62</v>
      </c>
      <c r="I376" s="45">
        <v>4</v>
      </c>
      <c r="J376" s="22">
        <v>983249</v>
      </c>
      <c r="K376" s="17" t="str">
        <f t="shared" si="76"/>
        <v>Diploid</v>
      </c>
      <c r="L376" s="71" t="s">
        <v>45</v>
      </c>
      <c r="M376" s="71" t="s">
        <v>45</v>
      </c>
      <c r="N376" s="26">
        <v>10.63125</v>
      </c>
      <c r="O376" s="56">
        <v>49.620000000000005</v>
      </c>
      <c r="P376" s="37">
        <f t="shared" si="74"/>
        <v>0.49620000000000003</v>
      </c>
      <c r="Q376" s="68">
        <f t="shared" si="77"/>
        <v>50.379999999999995</v>
      </c>
      <c r="R376" s="37">
        <f t="shared" si="78"/>
        <v>0.50379999999999991</v>
      </c>
      <c r="S376" s="68">
        <f t="shared" si="79"/>
        <v>5.3560237499999985</v>
      </c>
      <c r="T376" s="37">
        <f t="shared" si="80"/>
        <v>1.7853412499999994</v>
      </c>
      <c r="U376" s="37">
        <f t="shared" si="81"/>
        <v>2.391082031249999</v>
      </c>
      <c r="V376" s="37">
        <f t="shared" si="82"/>
        <v>0.79702734374999962</v>
      </c>
      <c r="W376" s="26" t="s">
        <v>45</v>
      </c>
      <c r="X376" s="26" t="s">
        <v>45</v>
      </c>
      <c r="Y376" s="26" t="s">
        <v>45</v>
      </c>
      <c r="Z376" s="26" t="s">
        <v>45</v>
      </c>
      <c r="AA376" s="26" t="s">
        <v>45</v>
      </c>
      <c r="AB376" s="26" t="s">
        <v>45</v>
      </c>
      <c r="AC376" s="26" t="s">
        <v>45</v>
      </c>
      <c r="AD376" s="26" t="s">
        <v>45</v>
      </c>
      <c r="AE376" s="26" t="s">
        <v>45</v>
      </c>
      <c r="AF376" s="17">
        <v>3.665</v>
      </c>
      <c r="AG376" s="17">
        <v>5.835</v>
      </c>
      <c r="AH376" s="17">
        <f t="shared" si="75"/>
        <v>1.4621771744567165E-6</v>
      </c>
      <c r="AI376" s="17">
        <v>1</v>
      </c>
      <c r="AJ376" s="17">
        <v>45.9</v>
      </c>
      <c r="AK376" s="17">
        <v>1209.6999999999998</v>
      </c>
      <c r="AL376" s="17">
        <v>181.1</v>
      </c>
      <c r="AM376" s="17">
        <v>3.95</v>
      </c>
      <c r="AN376" s="17">
        <v>13</v>
      </c>
      <c r="AO376" s="17">
        <v>0.2</v>
      </c>
      <c r="AP376" s="17">
        <v>62.35</v>
      </c>
      <c r="AQ376" s="17">
        <v>1038.1999999999998</v>
      </c>
      <c r="AR376" s="17">
        <v>1162.4749999999999</v>
      </c>
      <c r="AS376" s="26">
        <v>651</v>
      </c>
      <c r="AT376" s="26">
        <v>20.157467008140245</v>
      </c>
      <c r="AU376" s="26">
        <v>1.2112170269082954</v>
      </c>
      <c r="AV376" s="17" t="s">
        <v>45</v>
      </c>
      <c r="AW376" s="17" t="s">
        <v>45</v>
      </c>
      <c r="AX376" s="17" t="s">
        <v>45</v>
      </c>
      <c r="AY376" s="101" t="s">
        <v>45</v>
      </c>
      <c r="AZ376" s="17"/>
      <c r="BA376" s="28"/>
      <c r="BB376" s="26"/>
      <c r="BC376" s="49" t="s">
        <v>272</v>
      </c>
      <c r="BD376" s="29"/>
    </row>
    <row r="377" spans="1:56" x14ac:dyDescent="0.25">
      <c r="A377" s="17">
        <v>2007</v>
      </c>
      <c r="B377" s="15">
        <v>2010</v>
      </c>
      <c r="C377" s="66" t="s">
        <v>167</v>
      </c>
      <c r="D377" s="52" t="s">
        <v>168</v>
      </c>
      <c r="E377" s="17">
        <v>4</v>
      </c>
      <c r="F377" s="67" t="s">
        <v>61</v>
      </c>
      <c r="G377" s="17" t="s">
        <v>61</v>
      </c>
      <c r="H377" s="20" t="s">
        <v>62</v>
      </c>
      <c r="I377" s="45">
        <v>4</v>
      </c>
      <c r="J377" s="22">
        <v>983249</v>
      </c>
      <c r="K377" s="17" t="str">
        <f t="shared" si="76"/>
        <v>Diploid</v>
      </c>
      <c r="L377" s="71" t="s">
        <v>45</v>
      </c>
      <c r="M377" s="71" t="s">
        <v>45</v>
      </c>
      <c r="N377" s="26">
        <v>7.6574999999999998</v>
      </c>
      <c r="O377" s="56">
        <v>49.620000000000005</v>
      </c>
      <c r="P377" s="37">
        <f t="shared" si="74"/>
        <v>0.49620000000000003</v>
      </c>
      <c r="Q377" s="68">
        <f t="shared" si="77"/>
        <v>50.379999999999995</v>
      </c>
      <c r="R377" s="37">
        <f t="shared" si="78"/>
        <v>0.50379999999999991</v>
      </c>
      <c r="S377" s="68">
        <f t="shared" si="79"/>
        <v>3.8578484999999993</v>
      </c>
      <c r="T377" s="37">
        <f t="shared" si="80"/>
        <v>1.2859494999999999</v>
      </c>
      <c r="U377" s="37">
        <f t="shared" si="81"/>
        <v>1.7222537946428567</v>
      </c>
      <c r="V377" s="37">
        <f t="shared" si="82"/>
        <v>0.57408459821428559</v>
      </c>
      <c r="W377" s="26" t="s">
        <v>45</v>
      </c>
      <c r="X377" s="26" t="s">
        <v>45</v>
      </c>
      <c r="Y377" s="26" t="s">
        <v>45</v>
      </c>
      <c r="Z377" s="26" t="s">
        <v>45</v>
      </c>
      <c r="AA377" s="26" t="s">
        <v>45</v>
      </c>
      <c r="AB377" s="26" t="s">
        <v>45</v>
      </c>
      <c r="AC377" s="26" t="s">
        <v>45</v>
      </c>
      <c r="AD377" s="26" t="s">
        <v>45</v>
      </c>
      <c r="AE377" s="26" t="s">
        <v>45</v>
      </c>
      <c r="AF377" s="17">
        <v>3.02</v>
      </c>
      <c r="AG377" s="17">
        <v>5.5600000000000005</v>
      </c>
      <c r="AH377" s="17">
        <f t="shared" si="75"/>
        <v>2.7542287033381612E-6</v>
      </c>
      <c r="AI377" s="17">
        <v>1</v>
      </c>
      <c r="AJ377" s="17">
        <v>55.15</v>
      </c>
      <c r="AK377" s="17">
        <v>1579.6</v>
      </c>
      <c r="AL377" s="17">
        <v>233.25</v>
      </c>
      <c r="AM377" s="17">
        <v>6.95</v>
      </c>
      <c r="AN377" s="17">
        <v>16.3</v>
      </c>
      <c r="AO377" s="17">
        <v>0.3</v>
      </c>
      <c r="AP377" s="17">
        <v>39.299999999999997</v>
      </c>
      <c r="AQ377" s="17">
        <v>1038.1999999999998</v>
      </c>
      <c r="AR377" s="17">
        <v>1162.4749999999999</v>
      </c>
      <c r="AS377" s="26">
        <v>651</v>
      </c>
      <c r="AT377" s="26">
        <v>20.157467008140245</v>
      </c>
      <c r="AU377" s="26">
        <v>1.2112170269082954</v>
      </c>
      <c r="AV377" s="17" t="s">
        <v>45</v>
      </c>
      <c r="AW377" s="17" t="s">
        <v>45</v>
      </c>
      <c r="AX377" s="17" t="s">
        <v>45</v>
      </c>
      <c r="AY377" s="101" t="s">
        <v>45</v>
      </c>
      <c r="AZ377" s="17"/>
      <c r="BA377" s="28"/>
      <c r="BB377" s="26"/>
      <c r="BC377" s="49" t="s">
        <v>272</v>
      </c>
      <c r="BD377" s="29"/>
    </row>
    <row r="378" spans="1:56" x14ac:dyDescent="0.25">
      <c r="A378" s="17">
        <v>2007</v>
      </c>
      <c r="B378" s="15">
        <v>2010</v>
      </c>
      <c r="C378" s="66" t="s">
        <v>167</v>
      </c>
      <c r="D378" s="52" t="s">
        <v>168</v>
      </c>
      <c r="E378" s="17">
        <v>1</v>
      </c>
      <c r="F378" s="67" t="s">
        <v>71</v>
      </c>
      <c r="G378" s="17" t="s">
        <v>71</v>
      </c>
      <c r="H378" s="20" t="s">
        <v>72</v>
      </c>
      <c r="I378" s="45">
        <v>4</v>
      </c>
      <c r="J378" s="22">
        <v>983777</v>
      </c>
      <c r="K378" s="17" t="str">
        <f t="shared" si="76"/>
        <v>Diploid</v>
      </c>
      <c r="L378" s="71" t="s">
        <v>45</v>
      </c>
      <c r="M378" s="71" t="s">
        <v>45</v>
      </c>
      <c r="N378" s="26">
        <v>15.794999999999996</v>
      </c>
      <c r="O378" s="56">
        <v>42.31</v>
      </c>
      <c r="P378" s="37">
        <f t="shared" ref="P378:P441" si="83">O378/100</f>
        <v>0.42310000000000003</v>
      </c>
      <c r="Q378" s="68">
        <f t="shared" si="77"/>
        <v>57.69</v>
      </c>
      <c r="R378" s="37">
        <f t="shared" si="78"/>
        <v>0.57689999999999997</v>
      </c>
      <c r="S378" s="68">
        <f t="shared" si="79"/>
        <v>9.1121354999999973</v>
      </c>
      <c r="T378" s="37">
        <f t="shared" si="80"/>
        <v>3.0373784999999991</v>
      </c>
      <c r="U378" s="37">
        <f t="shared" si="81"/>
        <v>4.0679176339285696</v>
      </c>
      <c r="V378" s="37">
        <f t="shared" si="82"/>
        <v>1.3559725446428565</v>
      </c>
      <c r="W378" s="26" t="s">
        <v>45</v>
      </c>
      <c r="X378" s="26" t="s">
        <v>45</v>
      </c>
      <c r="Y378" s="26" t="s">
        <v>45</v>
      </c>
      <c r="Z378" s="26" t="s">
        <v>45</v>
      </c>
      <c r="AA378" s="26" t="s">
        <v>45</v>
      </c>
      <c r="AB378" s="26" t="s">
        <v>45</v>
      </c>
      <c r="AC378" s="26" t="s">
        <v>45</v>
      </c>
      <c r="AD378" s="26" t="s">
        <v>45</v>
      </c>
      <c r="AE378" s="26" t="s">
        <v>45</v>
      </c>
      <c r="AF378" s="17">
        <v>4.4800000000000004</v>
      </c>
      <c r="AG378" s="17">
        <v>6.875</v>
      </c>
      <c r="AH378" s="17">
        <f t="shared" si="75"/>
        <v>1.3335214321633217E-7</v>
      </c>
      <c r="AI378" s="17">
        <v>1</v>
      </c>
      <c r="AJ378" s="17">
        <v>37</v>
      </c>
      <c r="AK378" s="17">
        <v>2172.35</v>
      </c>
      <c r="AL378" s="17">
        <v>442.1</v>
      </c>
      <c r="AM378" s="17">
        <v>1.55</v>
      </c>
      <c r="AN378" s="17">
        <v>18.75</v>
      </c>
      <c r="AO378" s="17">
        <v>0.30000000000000004</v>
      </c>
      <c r="AP378" s="17">
        <v>17.149999999999999</v>
      </c>
      <c r="AQ378" s="17">
        <v>1038.1999999999998</v>
      </c>
      <c r="AR378" s="17">
        <v>1162.4749999999999</v>
      </c>
      <c r="AS378" s="26">
        <v>651</v>
      </c>
      <c r="AT378" s="26">
        <v>20.157467008140245</v>
      </c>
      <c r="AU378" s="26">
        <v>1.2112170269082954</v>
      </c>
      <c r="AV378" s="17" t="s">
        <v>45</v>
      </c>
      <c r="AW378" s="17" t="s">
        <v>45</v>
      </c>
      <c r="AX378" s="17" t="s">
        <v>45</v>
      </c>
      <c r="AY378" s="101" t="s">
        <v>45</v>
      </c>
      <c r="AZ378" s="17"/>
      <c r="BA378" s="28"/>
      <c r="BB378" s="26"/>
      <c r="BC378" s="49" t="s">
        <v>272</v>
      </c>
      <c r="BD378" s="29"/>
    </row>
    <row r="379" spans="1:56" x14ac:dyDescent="0.25">
      <c r="A379" s="17">
        <v>2007</v>
      </c>
      <c r="B379" s="15">
        <v>2010</v>
      </c>
      <c r="C379" s="66" t="s">
        <v>167</v>
      </c>
      <c r="D379" s="52" t="s">
        <v>168</v>
      </c>
      <c r="E379" s="17">
        <v>2</v>
      </c>
      <c r="F379" s="67" t="s">
        <v>71</v>
      </c>
      <c r="G379" s="17" t="s">
        <v>71</v>
      </c>
      <c r="H379" s="20" t="s">
        <v>72</v>
      </c>
      <c r="I379" s="45">
        <v>4</v>
      </c>
      <c r="J379" s="22">
        <v>983777</v>
      </c>
      <c r="K379" s="17" t="str">
        <f t="shared" si="76"/>
        <v>Diploid</v>
      </c>
      <c r="L379" s="71" t="s">
        <v>45</v>
      </c>
      <c r="M379" s="71" t="s">
        <v>45</v>
      </c>
      <c r="N379" s="26">
        <v>17.07375</v>
      </c>
      <c r="O379" s="56">
        <v>42.31</v>
      </c>
      <c r="P379" s="37">
        <f t="shared" si="83"/>
        <v>0.42310000000000003</v>
      </c>
      <c r="Q379" s="68">
        <f t="shared" si="77"/>
        <v>57.69</v>
      </c>
      <c r="R379" s="37">
        <f t="shared" si="78"/>
        <v>0.57689999999999997</v>
      </c>
      <c r="S379" s="68">
        <f t="shared" si="79"/>
        <v>9.8498463750000003</v>
      </c>
      <c r="T379" s="37">
        <f t="shared" si="80"/>
        <v>3.2832821249999999</v>
      </c>
      <c r="U379" s="37">
        <f t="shared" si="81"/>
        <v>4.3972528459821429</v>
      </c>
      <c r="V379" s="37">
        <f t="shared" si="82"/>
        <v>1.4657509486607143</v>
      </c>
      <c r="W379" s="26" t="s">
        <v>45</v>
      </c>
      <c r="X379" s="26" t="s">
        <v>45</v>
      </c>
      <c r="Y379" s="26" t="s">
        <v>45</v>
      </c>
      <c r="Z379" s="26" t="s">
        <v>45</v>
      </c>
      <c r="AA379" s="26" t="s">
        <v>45</v>
      </c>
      <c r="AB379" s="26" t="s">
        <v>45</v>
      </c>
      <c r="AC379" s="26" t="s">
        <v>45</v>
      </c>
      <c r="AD379" s="26" t="s">
        <v>45</v>
      </c>
      <c r="AE379" s="26" t="s">
        <v>45</v>
      </c>
      <c r="AF379" s="17">
        <v>4.7050000000000001</v>
      </c>
      <c r="AG379" s="17">
        <v>6.1</v>
      </c>
      <c r="AH379" s="17">
        <f t="shared" ref="AH379:AH442" si="84">10^(-AG379)</f>
        <v>7.9432823472428114E-7</v>
      </c>
      <c r="AI379" s="17">
        <v>1.1000000000000001</v>
      </c>
      <c r="AJ379" s="17">
        <v>54.75</v>
      </c>
      <c r="AK379" s="17">
        <v>2375.4</v>
      </c>
      <c r="AL379" s="17">
        <v>482</v>
      </c>
      <c r="AM379" s="17">
        <v>3.2</v>
      </c>
      <c r="AN379" s="17">
        <v>27.6</v>
      </c>
      <c r="AO379" s="17">
        <v>0.5</v>
      </c>
      <c r="AP379" s="17">
        <v>23.05</v>
      </c>
      <c r="AQ379" s="17">
        <v>1038.1999999999998</v>
      </c>
      <c r="AR379" s="17">
        <v>1162.4749999999999</v>
      </c>
      <c r="AS379" s="26">
        <v>651</v>
      </c>
      <c r="AT379" s="26">
        <v>20.157467008140245</v>
      </c>
      <c r="AU379" s="26">
        <v>1.2112170269082954</v>
      </c>
      <c r="AV379" s="17" t="s">
        <v>45</v>
      </c>
      <c r="AW379" s="17" t="s">
        <v>45</v>
      </c>
      <c r="AX379" s="17" t="s">
        <v>45</v>
      </c>
      <c r="AY379" s="101" t="s">
        <v>45</v>
      </c>
      <c r="AZ379" s="17"/>
      <c r="BA379" s="28"/>
      <c r="BB379" s="26"/>
      <c r="BC379" s="49" t="s">
        <v>272</v>
      </c>
      <c r="BD379" s="29"/>
    </row>
    <row r="380" spans="1:56" x14ac:dyDescent="0.25">
      <c r="A380" s="17">
        <v>2007</v>
      </c>
      <c r="B380" s="15">
        <v>2010</v>
      </c>
      <c r="C380" s="66" t="s">
        <v>167</v>
      </c>
      <c r="D380" s="52" t="s">
        <v>168</v>
      </c>
      <c r="E380" s="17">
        <v>3</v>
      </c>
      <c r="F380" s="67" t="s">
        <v>71</v>
      </c>
      <c r="G380" s="17" t="s">
        <v>71</v>
      </c>
      <c r="H380" s="20" t="s">
        <v>72</v>
      </c>
      <c r="I380" s="45">
        <v>4</v>
      </c>
      <c r="J380" s="22">
        <v>983777</v>
      </c>
      <c r="K380" s="17" t="str">
        <f t="shared" si="76"/>
        <v>Diploid</v>
      </c>
      <c r="L380" s="71" t="s">
        <v>45</v>
      </c>
      <c r="M380" s="71" t="s">
        <v>45</v>
      </c>
      <c r="N380" s="26">
        <v>16.919999999999998</v>
      </c>
      <c r="O380" s="56">
        <v>42.31</v>
      </c>
      <c r="P380" s="37">
        <f t="shared" si="83"/>
        <v>0.42310000000000003</v>
      </c>
      <c r="Q380" s="68">
        <f t="shared" si="77"/>
        <v>57.69</v>
      </c>
      <c r="R380" s="37">
        <f t="shared" si="78"/>
        <v>0.57689999999999997</v>
      </c>
      <c r="S380" s="68">
        <f t="shared" si="79"/>
        <v>9.7611479999999986</v>
      </c>
      <c r="T380" s="37">
        <f t="shared" si="80"/>
        <v>3.2537159999999994</v>
      </c>
      <c r="U380" s="37">
        <f t="shared" si="81"/>
        <v>4.357655357142856</v>
      </c>
      <c r="V380" s="37">
        <f t="shared" si="82"/>
        <v>1.4525517857142853</v>
      </c>
      <c r="W380" s="26" t="s">
        <v>45</v>
      </c>
      <c r="X380" s="26" t="s">
        <v>45</v>
      </c>
      <c r="Y380" s="26" t="s">
        <v>45</v>
      </c>
      <c r="Z380" s="26" t="s">
        <v>45</v>
      </c>
      <c r="AA380" s="26" t="s">
        <v>45</v>
      </c>
      <c r="AB380" s="26" t="s">
        <v>45</v>
      </c>
      <c r="AC380" s="26" t="s">
        <v>45</v>
      </c>
      <c r="AD380" s="26" t="s">
        <v>45</v>
      </c>
      <c r="AE380" s="26" t="s">
        <v>45</v>
      </c>
      <c r="AF380" s="17">
        <v>3.665</v>
      </c>
      <c r="AG380" s="17">
        <v>5.835</v>
      </c>
      <c r="AH380" s="17">
        <f t="shared" si="84"/>
        <v>1.4621771744567165E-6</v>
      </c>
      <c r="AI380" s="17">
        <v>1</v>
      </c>
      <c r="AJ380" s="17">
        <v>45.9</v>
      </c>
      <c r="AK380" s="17">
        <v>1209.6999999999998</v>
      </c>
      <c r="AL380" s="17">
        <v>181.1</v>
      </c>
      <c r="AM380" s="17">
        <v>3.95</v>
      </c>
      <c r="AN380" s="17">
        <v>13</v>
      </c>
      <c r="AO380" s="17">
        <v>0.2</v>
      </c>
      <c r="AP380" s="17">
        <v>62.35</v>
      </c>
      <c r="AQ380" s="17">
        <v>1038.1999999999998</v>
      </c>
      <c r="AR380" s="17">
        <v>1162.4749999999999</v>
      </c>
      <c r="AS380" s="26">
        <v>651</v>
      </c>
      <c r="AT380" s="26">
        <v>20.157467008140245</v>
      </c>
      <c r="AU380" s="26">
        <v>1.2112170269082954</v>
      </c>
      <c r="AV380" s="17" t="s">
        <v>45</v>
      </c>
      <c r="AW380" s="17" t="s">
        <v>45</v>
      </c>
      <c r="AX380" s="17" t="s">
        <v>45</v>
      </c>
      <c r="AY380" s="101" t="s">
        <v>45</v>
      </c>
      <c r="AZ380" s="17"/>
      <c r="BA380" s="28"/>
      <c r="BB380" s="26"/>
      <c r="BC380" s="49" t="s">
        <v>272</v>
      </c>
      <c r="BD380" s="29"/>
    </row>
    <row r="381" spans="1:56" x14ac:dyDescent="0.25">
      <c r="A381" s="17">
        <v>2007</v>
      </c>
      <c r="B381" s="15">
        <v>2010</v>
      </c>
      <c r="C381" s="66" t="s">
        <v>167</v>
      </c>
      <c r="D381" s="52" t="s">
        <v>168</v>
      </c>
      <c r="E381" s="17">
        <v>4</v>
      </c>
      <c r="F381" s="67" t="s">
        <v>71</v>
      </c>
      <c r="G381" s="17" t="s">
        <v>71</v>
      </c>
      <c r="H381" s="20" t="s">
        <v>72</v>
      </c>
      <c r="I381" s="45">
        <v>4</v>
      </c>
      <c r="J381" s="22">
        <v>983777</v>
      </c>
      <c r="K381" s="17" t="str">
        <f t="shared" si="76"/>
        <v>Diploid</v>
      </c>
      <c r="L381" s="71" t="s">
        <v>45</v>
      </c>
      <c r="M381" s="71" t="s">
        <v>45</v>
      </c>
      <c r="N381" s="26">
        <v>10.417499999999999</v>
      </c>
      <c r="O381" s="56">
        <v>42.31</v>
      </c>
      <c r="P381" s="37">
        <f t="shared" si="83"/>
        <v>0.42310000000000003</v>
      </c>
      <c r="Q381" s="68">
        <f t="shared" si="77"/>
        <v>57.69</v>
      </c>
      <c r="R381" s="37">
        <f t="shared" si="78"/>
        <v>0.57689999999999997</v>
      </c>
      <c r="S381" s="68">
        <f t="shared" si="79"/>
        <v>6.0098557499999989</v>
      </c>
      <c r="T381" s="37">
        <f t="shared" si="80"/>
        <v>2.0032852499999998</v>
      </c>
      <c r="U381" s="37">
        <f t="shared" si="81"/>
        <v>2.6829713169642848</v>
      </c>
      <c r="V381" s="37">
        <f t="shared" si="82"/>
        <v>0.89432377232142823</v>
      </c>
      <c r="W381" s="26" t="s">
        <v>45</v>
      </c>
      <c r="X381" s="26" t="s">
        <v>45</v>
      </c>
      <c r="Y381" s="26" t="s">
        <v>45</v>
      </c>
      <c r="Z381" s="26" t="s">
        <v>45</v>
      </c>
      <c r="AA381" s="26" t="s">
        <v>45</v>
      </c>
      <c r="AB381" s="26" t="s">
        <v>45</v>
      </c>
      <c r="AC381" s="26" t="s">
        <v>45</v>
      </c>
      <c r="AD381" s="26" t="s">
        <v>45</v>
      </c>
      <c r="AE381" s="26" t="s">
        <v>45</v>
      </c>
      <c r="AF381" s="17">
        <v>3.02</v>
      </c>
      <c r="AG381" s="17">
        <v>5.5600000000000005</v>
      </c>
      <c r="AH381" s="17">
        <f t="shared" si="84"/>
        <v>2.7542287033381612E-6</v>
      </c>
      <c r="AI381" s="17">
        <v>1</v>
      </c>
      <c r="AJ381" s="17">
        <v>55.15</v>
      </c>
      <c r="AK381" s="17">
        <v>1579.6</v>
      </c>
      <c r="AL381" s="17">
        <v>233.25</v>
      </c>
      <c r="AM381" s="17">
        <v>6.95</v>
      </c>
      <c r="AN381" s="17">
        <v>16.3</v>
      </c>
      <c r="AO381" s="17">
        <v>0.3</v>
      </c>
      <c r="AP381" s="17">
        <v>39.299999999999997</v>
      </c>
      <c r="AQ381" s="17">
        <v>1038.1999999999998</v>
      </c>
      <c r="AR381" s="17">
        <v>1162.4749999999999</v>
      </c>
      <c r="AS381" s="26">
        <v>651</v>
      </c>
      <c r="AT381" s="26">
        <v>20.157467008140245</v>
      </c>
      <c r="AU381" s="26">
        <v>1.2112170269082954</v>
      </c>
      <c r="AV381" s="17" t="s">
        <v>45</v>
      </c>
      <c r="AW381" s="17" t="s">
        <v>45</v>
      </c>
      <c r="AX381" s="17" t="s">
        <v>45</v>
      </c>
      <c r="AY381" s="101" t="s">
        <v>45</v>
      </c>
      <c r="AZ381" s="17"/>
      <c r="BA381" s="28"/>
      <c r="BB381" s="26"/>
      <c r="BC381" s="49" t="s">
        <v>272</v>
      </c>
      <c r="BD381" s="29"/>
    </row>
    <row r="382" spans="1:56" x14ac:dyDescent="0.25">
      <c r="A382" s="17">
        <v>2007</v>
      </c>
      <c r="B382" s="15">
        <v>2010</v>
      </c>
      <c r="C382" s="66" t="s">
        <v>167</v>
      </c>
      <c r="D382" s="52" t="s">
        <v>168</v>
      </c>
      <c r="E382" s="17">
        <v>1</v>
      </c>
      <c r="F382" s="67" t="s">
        <v>96</v>
      </c>
      <c r="G382" s="17" t="s">
        <v>97</v>
      </c>
      <c r="H382" s="20">
        <v>9870</v>
      </c>
      <c r="I382" s="45">
        <v>5</v>
      </c>
      <c r="J382" s="22">
        <v>98701</v>
      </c>
      <c r="K382" s="17" t="str">
        <f t="shared" si="76"/>
        <v>Tetraploid</v>
      </c>
      <c r="L382" s="71" t="s">
        <v>45</v>
      </c>
      <c r="M382" s="71" t="s">
        <v>45</v>
      </c>
      <c r="N382" s="26">
        <v>14.8125</v>
      </c>
      <c r="O382" s="56">
        <v>54.290000000000006</v>
      </c>
      <c r="P382" s="37">
        <f t="shared" si="83"/>
        <v>0.54290000000000005</v>
      </c>
      <c r="Q382" s="68">
        <f t="shared" si="77"/>
        <v>45.709999999999994</v>
      </c>
      <c r="R382" s="37">
        <f t="shared" si="78"/>
        <v>0.45709999999999995</v>
      </c>
      <c r="S382" s="68">
        <f t="shared" si="79"/>
        <v>6.7707937499999993</v>
      </c>
      <c r="T382" s="37">
        <f t="shared" si="80"/>
        <v>2.2569312499999996</v>
      </c>
      <c r="U382" s="37">
        <f t="shared" si="81"/>
        <v>3.0226757812499994</v>
      </c>
      <c r="V382" s="37">
        <f t="shared" si="82"/>
        <v>1.0075585937499998</v>
      </c>
      <c r="W382" s="26" t="s">
        <v>45</v>
      </c>
      <c r="X382" s="26" t="s">
        <v>45</v>
      </c>
      <c r="Y382" s="26" t="s">
        <v>45</v>
      </c>
      <c r="Z382" s="26" t="s">
        <v>45</v>
      </c>
      <c r="AA382" s="26" t="s">
        <v>45</v>
      </c>
      <c r="AB382" s="26" t="s">
        <v>45</v>
      </c>
      <c r="AC382" s="26" t="s">
        <v>45</v>
      </c>
      <c r="AD382" s="26" t="s">
        <v>45</v>
      </c>
      <c r="AE382" s="26" t="s">
        <v>45</v>
      </c>
      <c r="AF382" s="17">
        <v>4.4800000000000004</v>
      </c>
      <c r="AG382" s="17">
        <v>6.875</v>
      </c>
      <c r="AH382" s="17">
        <f t="shared" si="84"/>
        <v>1.3335214321633217E-7</v>
      </c>
      <c r="AI382" s="17">
        <v>1</v>
      </c>
      <c r="AJ382" s="17">
        <v>37</v>
      </c>
      <c r="AK382" s="17">
        <v>2172.35</v>
      </c>
      <c r="AL382" s="17">
        <v>442.1</v>
      </c>
      <c r="AM382" s="17">
        <v>1.55</v>
      </c>
      <c r="AN382" s="17">
        <v>18.75</v>
      </c>
      <c r="AO382" s="17">
        <v>0.30000000000000004</v>
      </c>
      <c r="AP382" s="17">
        <v>17.149999999999999</v>
      </c>
      <c r="AQ382" s="17">
        <v>1038.1999999999998</v>
      </c>
      <c r="AR382" s="17">
        <v>1162.4749999999999</v>
      </c>
      <c r="AS382" s="26">
        <v>651</v>
      </c>
      <c r="AT382" s="26">
        <v>20.157467008140245</v>
      </c>
      <c r="AU382" s="26">
        <v>1.2112170269082954</v>
      </c>
      <c r="AV382" s="17" t="s">
        <v>45</v>
      </c>
      <c r="AW382" s="17" t="s">
        <v>45</v>
      </c>
      <c r="AX382" s="17" t="s">
        <v>45</v>
      </c>
      <c r="AY382" s="101" t="s">
        <v>45</v>
      </c>
      <c r="AZ382" s="17"/>
      <c r="BA382" s="28"/>
      <c r="BB382" s="26"/>
      <c r="BC382" s="49" t="s">
        <v>272</v>
      </c>
      <c r="BD382" s="29"/>
    </row>
    <row r="383" spans="1:56" x14ac:dyDescent="0.25">
      <c r="A383" s="17">
        <v>2007</v>
      </c>
      <c r="B383" s="15">
        <v>2010</v>
      </c>
      <c r="C383" s="66" t="s">
        <v>167</v>
      </c>
      <c r="D383" s="52" t="s">
        <v>168</v>
      </c>
      <c r="E383" s="17">
        <v>2</v>
      </c>
      <c r="F383" s="67" t="s">
        <v>96</v>
      </c>
      <c r="G383" s="17" t="s">
        <v>97</v>
      </c>
      <c r="H383" s="20">
        <v>9870</v>
      </c>
      <c r="I383" s="45">
        <v>5</v>
      </c>
      <c r="J383" s="22">
        <v>98701</v>
      </c>
      <c r="K383" s="17" t="str">
        <f t="shared" si="76"/>
        <v>Tetraploid</v>
      </c>
      <c r="L383" s="71" t="s">
        <v>45</v>
      </c>
      <c r="M383" s="71" t="s">
        <v>45</v>
      </c>
      <c r="N383" s="26">
        <v>20.328749999999999</v>
      </c>
      <c r="O383" s="56">
        <v>54.290000000000006</v>
      </c>
      <c r="P383" s="37">
        <f t="shared" si="83"/>
        <v>0.54290000000000005</v>
      </c>
      <c r="Q383" s="68">
        <f t="shared" si="77"/>
        <v>45.709999999999994</v>
      </c>
      <c r="R383" s="37">
        <f t="shared" si="78"/>
        <v>0.45709999999999995</v>
      </c>
      <c r="S383" s="68">
        <f t="shared" si="79"/>
        <v>9.2922716249999979</v>
      </c>
      <c r="T383" s="37">
        <f t="shared" si="80"/>
        <v>3.0974238749999992</v>
      </c>
      <c r="U383" s="37">
        <f t="shared" si="81"/>
        <v>4.1483355468749989</v>
      </c>
      <c r="V383" s="37">
        <f t="shared" si="82"/>
        <v>1.3827785156249996</v>
      </c>
      <c r="W383" s="26" t="s">
        <v>45</v>
      </c>
      <c r="X383" s="26" t="s">
        <v>45</v>
      </c>
      <c r="Y383" s="26" t="s">
        <v>45</v>
      </c>
      <c r="Z383" s="26" t="s">
        <v>45</v>
      </c>
      <c r="AA383" s="26" t="s">
        <v>45</v>
      </c>
      <c r="AB383" s="26" t="s">
        <v>45</v>
      </c>
      <c r="AC383" s="26" t="s">
        <v>45</v>
      </c>
      <c r="AD383" s="26" t="s">
        <v>45</v>
      </c>
      <c r="AE383" s="26" t="s">
        <v>45</v>
      </c>
      <c r="AF383" s="17">
        <v>4.7050000000000001</v>
      </c>
      <c r="AG383" s="17">
        <v>6.1</v>
      </c>
      <c r="AH383" s="17">
        <f t="shared" si="84"/>
        <v>7.9432823472428114E-7</v>
      </c>
      <c r="AI383" s="17">
        <v>1.1000000000000001</v>
      </c>
      <c r="AJ383" s="17">
        <v>54.75</v>
      </c>
      <c r="AK383" s="17">
        <v>2375.4</v>
      </c>
      <c r="AL383" s="17">
        <v>482</v>
      </c>
      <c r="AM383" s="17">
        <v>3.2</v>
      </c>
      <c r="AN383" s="17">
        <v>27.6</v>
      </c>
      <c r="AO383" s="17">
        <v>0.5</v>
      </c>
      <c r="AP383" s="17">
        <v>23.05</v>
      </c>
      <c r="AQ383" s="17">
        <v>1038.1999999999998</v>
      </c>
      <c r="AR383" s="17">
        <v>1162.4749999999999</v>
      </c>
      <c r="AS383" s="26">
        <v>651</v>
      </c>
      <c r="AT383" s="26">
        <v>20.157467008140245</v>
      </c>
      <c r="AU383" s="26">
        <v>1.2112170269082954</v>
      </c>
      <c r="AV383" s="17" t="s">
        <v>45</v>
      </c>
      <c r="AW383" s="17" t="s">
        <v>45</v>
      </c>
      <c r="AX383" s="17" t="s">
        <v>45</v>
      </c>
      <c r="AY383" s="101" t="s">
        <v>45</v>
      </c>
      <c r="AZ383" s="17"/>
      <c r="BA383" s="28"/>
      <c r="BB383" s="26"/>
      <c r="BC383" s="49" t="s">
        <v>272</v>
      </c>
      <c r="BD383" s="29"/>
    </row>
    <row r="384" spans="1:56" x14ac:dyDescent="0.25">
      <c r="A384" s="17">
        <v>2007</v>
      </c>
      <c r="B384" s="15">
        <v>2010</v>
      </c>
      <c r="C384" s="66" t="s">
        <v>167</v>
      </c>
      <c r="D384" s="52" t="s">
        <v>168</v>
      </c>
      <c r="E384" s="17">
        <v>3</v>
      </c>
      <c r="F384" s="67" t="s">
        <v>96</v>
      </c>
      <c r="G384" s="17" t="s">
        <v>97</v>
      </c>
      <c r="H384" s="20">
        <v>9870</v>
      </c>
      <c r="I384" s="45">
        <v>5</v>
      </c>
      <c r="J384" s="22">
        <v>98701</v>
      </c>
      <c r="K384" s="17" t="str">
        <f t="shared" si="76"/>
        <v>Tetraploid</v>
      </c>
      <c r="L384" s="71" t="s">
        <v>45</v>
      </c>
      <c r="M384" s="71" t="s">
        <v>45</v>
      </c>
      <c r="N384" s="26">
        <v>22.023749999999996</v>
      </c>
      <c r="O384" s="56">
        <v>54.289999999999992</v>
      </c>
      <c r="P384" s="37">
        <f t="shared" si="83"/>
        <v>0.54289999999999994</v>
      </c>
      <c r="Q384" s="68">
        <f t="shared" si="77"/>
        <v>45.710000000000008</v>
      </c>
      <c r="R384" s="37">
        <f t="shared" si="78"/>
        <v>0.45710000000000006</v>
      </c>
      <c r="S384" s="68">
        <f t="shared" si="79"/>
        <v>10.067056124999999</v>
      </c>
      <c r="T384" s="37">
        <f t="shared" si="80"/>
        <v>3.3556853749999997</v>
      </c>
      <c r="U384" s="37">
        <f t="shared" si="81"/>
        <v>4.4942214843749992</v>
      </c>
      <c r="V384" s="37">
        <f t="shared" si="82"/>
        <v>1.4980738281249997</v>
      </c>
      <c r="W384" s="26" t="s">
        <v>45</v>
      </c>
      <c r="X384" s="26" t="s">
        <v>45</v>
      </c>
      <c r="Y384" s="26" t="s">
        <v>45</v>
      </c>
      <c r="Z384" s="26" t="s">
        <v>45</v>
      </c>
      <c r="AA384" s="26" t="s">
        <v>45</v>
      </c>
      <c r="AB384" s="26" t="s">
        <v>45</v>
      </c>
      <c r="AC384" s="26" t="s">
        <v>45</v>
      </c>
      <c r="AD384" s="26" t="s">
        <v>45</v>
      </c>
      <c r="AE384" s="26" t="s">
        <v>45</v>
      </c>
      <c r="AF384" s="17">
        <v>3.665</v>
      </c>
      <c r="AG384" s="17">
        <v>5.835</v>
      </c>
      <c r="AH384" s="17">
        <f t="shared" si="84"/>
        <v>1.4621771744567165E-6</v>
      </c>
      <c r="AI384" s="17">
        <v>1</v>
      </c>
      <c r="AJ384" s="17">
        <v>45.9</v>
      </c>
      <c r="AK384" s="17">
        <v>1209.6999999999998</v>
      </c>
      <c r="AL384" s="17">
        <v>181.1</v>
      </c>
      <c r="AM384" s="17">
        <v>3.95</v>
      </c>
      <c r="AN384" s="17">
        <v>13</v>
      </c>
      <c r="AO384" s="17">
        <v>0.2</v>
      </c>
      <c r="AP384" s="17">
        <v>62.35</v>
      </c>
      <c r="AQ384" s="17">
        <v>1038.1999999999998</v>
      </c>
      <c r="AR384" s="17">
        <v>1162.4749999999999</v>
      </c>
      <c r="AS384" s="26">
        <v>651</v>
      </c>
      <c r="AT384" s="26">
        <v>20.157467008140245</v>
      </c>
      <c r="AU384" s="26">
        <v>1.2112170269082954</v>
      </c>
      <c r="AV384" s="17" t="s">
        <v>45</v>
      </c>
      <c r="AW384" s="17" t="s">
        <v>45</v>
      </c>
      <c r="AX384" s="17" t="s">
        <v>45</v>
      </c>
      <c r="AY384" s="101" t="s">
        <v>45</v>
      </c>
      <c r="AZ384" s="17"/>
      <c r="BA384" s="28"/>
      <c r="BB384" s="26"/>
      <c r="BC384" s="49" t="s">
        <v>272</v>
      </c>
      <c r="BD384" s="29"/>
    </row>
    <row r="385" spans="1:56" x14ac:dyDescent="0.25">
      <c r="A385" s="17">
        <v>2007</v>
      </c>
      <c r="B385" s="15">
        <v>2010</v>
      </c>
      <c r="C385" s="66" t="s">
        <v>167</v>
      </c>
      <c r="D385" s="52" t="s">
        <v>168</v>
      </c>
      <c r="E385" s="17">
        <v>4</v>
      </c>
      <c r="F385" s="67" t="s">
        <v>96</v>
      </c>
      <c r="G385" s="17" t="s">
        <v>97</v>
      </c>
      <c r="H385" s="20">
        <v>9870</v>
      </c>
      <c r="I385" s="45">
        <v>5</v>
      </c>
      <c r="J385" s="22">
        <v>98701</v>
      </c>
      <c r="K385" s="17" t="str">
        <f t="shared" si="76"/>
        <v>Tetraploid</v>
      </c>
      <c r="L385" s="71" t="s">
        <v>45</v>
      </c>
      <c r="M385" s="71" t="s">
        <v>45</v>
      </c>
      <c r="N385" s="26">
        <v>17.272499999999997</v>
      </c>
      <c r="O385" s="56">
        <v>54.290000000000006</v>
      </c>
      <c r="P385" s="37">
        <f t="shared" si="83"/>
        <v>0.54290000000000005</v>
      </c>
      <c r="Q385" s="68">
        <f t="shared" si="77"/>
        <v>45.709999999999994</v>
      </c>
      <c r="R385" s="37">
        <f t="shared" si="78"/>
        <v>0.45709999999999995</v>
      </c>
      <c r="S385" s="68">
        <f t="shared" si="79"/>
        <v>7.8952597499999984</v>
      </c>
      <c r="T385" s="37">
        <f t="shared" si="80"/>
        <v>2.6317532499999996</v>
      </c>
      <c r="U385" s="37">
        <f t="shared" si="81"/>
        <v>3.5246695312499989</v>
      </c>
      <c r="V385" s="37">
        <f t="shared" si="82"/>
        <v>1.1748898437499997</v>
      </c>
      <c r="W385" s="26" t="s">
        <v>45</v>
      </c>
      <c r="X385" s="26" t="s">
        <v>45</v>
      </c>
      <c r="Y385" s="26" t="s">
        <v>45</v>
      </c>
      <c r="Z385" s="26" t="s">
        <v>45</v>
      </c>
      <c r="AA385" s="26" t="s">
        <v>45</v>
      </c>
      <c r="AB385" s="26" t="s">
        <v>45</v>
      </c>
      <c r="AC385" s="26" t="s">
        <v>45</v>
      </c>
      <c r="AD385" s="26" t="s">
        <v>45</v>
      </c>
      <c r="AE385" s="26" t="s">
        <v>45</v>
      </c>
      <c r="AF385" s="17">
        <v>3.02</v>
      </c>
      <c r="AG385" s="17">
        <v>5.5600000000000005</v>
      </c>
      <c r="AH385" s="17">
        <f t="shared" si="84"/>
        <v>2.7542287033381612E-6</v>
      </c>
      <c r="AI385" s="17">
        <v>1</v>
      </c>
      <c r="AJ385" s="17">
        <v>55.15</v>
      </c>
      <c r="AK385" s="17">
        <v>1579.6</v>
      </c>
      <c r="AL385" s="17">
        <v>233.25</v>
      </c>
      <c r="AM385" s="17">
        <v>6.95</v>
      </c>
      <c r="AN385" s="17">
        <v>16.3</v>
      </c>
      <c r="AO385" s="17">
        <v>0.3</v>
      </c>
      <c r="AP385" s="17">
        <v>39.299999999999997</v>
      </c>
      <c r="AQ385" s="17">
        <v>1038.1999999999998</v>
      </c>
      <c r="AR385" s="17">
        <v>1162.4749999999999</v>
      </c>
      <c r="AS385" s="26">
        <v>651</v>
      </c>
      <c r="AT385" s="26">
        <v>20.157467008140245</v>
      </c>
      <c r="AU385" s="26">
        <v>1.2112170269082954</v>
      </c>
      <c r="AV385" s="17" t="s">
        <v>45</v>
      </c>
      <c r="AW385" s="17" t="s">
        <v>45</v>
      </c>
      <c r="AX385" s="17" t="s">
        <v>45</v>
      </c>
      <c r="AY385" s="101" t="s">
        <v>45</v>
      </c>
      <c r="AZ385" s="17"/>
      <c r="BA385" s="28"/>
      <c r="BB385" s="26"/>
      <c r="BC385" s="49" t="s">
        <v>272</v>
      </c>
      <c r="BD385" s="29"/>
    </row>
    <row r="386" spans="1:56" x14ac:dyDescent="0.25">
      <c r="A386" s="17">
        <v>2007</v>
      </c>
      <c r="B386" s="15">
        <v>2010</v>
      </c>
      <c r="C386" s="66" t="s">
        <v>167</v>
      </c>
      <c r="D386" s="52" t="s">
        <v>168</v>
      </c>
      <c r="E386" s="17">
        <v>1</v>
      </c>
      <c r="F386" s="67" t="s">
        <v>98</v>
      </c>
      <c r="G386" s="17" t="s">
        <v>99</v>
      </c>
      <c r="H386" s="20" t="s">
        <v>157</v>
      </c>
      <c r="I386" s="45">
        <v>5</v>
      </c>
      <c r="J386" s="22">
        <v>987023</v>
      </c>
      <c r="K386" s="17" t="str">
        <f t="shared" ref="K386:K449" si="85">VLOOKUP(F386,$BH$2:$BL$56,5)</f>
        <v>Tetraploid</v>
      </c>
      <c r="L386" s="71" t="s">
        <v>45</v>
      </c>
      <c r="M386" s="71" t="s">
        <v>45</v>
      </c>
      <c r="N386" s="26">
        <v>16.439999999999998</v>
      </c>
      <c r="O386" s="56">
        <v>49.320000000000007</v>
      </c>
      <c r="P386" s="37">
        <f t="shared" si="83"/>
        <v>0.49320000000000008</v>
      </c>
      <c r="Q386" s="68">
        <f t="shared" si="77"/>
        <v>50.679999999999993</v>
      </c>
      <c r="R386" s="37">
        <f t="shared" si="78"/>
        <v>0.50679999999999992</v>
      </c>
      <c r="S386" s="68">
        <f t="shared" si="79"/>
        <v>8.3317919999999983</v>
      </c>
      <c r="T386" s="37">
        <f t="shared" si="80"/>
        <v>2.7772639999999993</v>
      </c>
      <c r="U386" s="37">
        <f t="shared" si="81"/>
        <v>3.719549999999999</v>
      </c>
      <c r="V386" s="37">
        <f t="shared" si="82"/>
        <v>1.2398499999999997</v>
      </c>
      <c r="W386" s="26" t="s">
        <v>45</v>
      </c>
      <c r="X386" s="26" t="s">
        <v>45</v>
      </c>
      <c r="Y386" s="26" t="s">
        <v>45</v>
      </c>
      <c r="Z386" s="26" t="s">
        <v>45</v>
      </c>
      <c r="AA386" s="26" t="s">
        <v>45</v>
      </c>
      <c r="AB386" s="26" t="s">
        <v>45</v>
      </c>
      <c r="AC386" s="26" t="s">
        <v>45</v>
      </c>
      <c r="AD386" s="26" t="s">
        <v>45</v>
      </c>
      <c r="AE386" s="26" t="s">
        <v>45</v>
      </c>
      <c r="AF386" s="17">
        <v>4.4800000000000004</v>
      </c>
      <c r="AG386" s="17">
        <v>6.875</v>
      </c>
      <c r="AH386" s="17">
        <f t="shared" si="84"/>
        <v>1.3335214321633217E-7</v>
      </c>
      <c r="AI386" s="17">
        <v>1</v>
      </c>
      <c r="AJ386" s="17">
        <v>37</v>
      </c>
      <c r="AK386" s="17">
        <v>2172.35</v>
      </c>
      <c r="AL386" s="17">
        <v>442.1</v>
      </c>
      <c r="AM386" s="17">
        <v>1.55</v>
      </c>
      <c r="AN386" s="17">
        <v>18.75</v>
      </c>
      <c r="AO386" s="17">
        <v>0.30000000000000004</v>
      </c>
      <c r="AP386" s="17">
        <v>17.149999999999999</v>
      </c>
      <c r="AQ386" s="17">
        <v>1038.1999999999998</v>
      </c>
      <c r="AR386" s="17">
        <v>1162.4749999999999</v>
      </c>
      <c r="AS386" s="26">
        <v>651</v>
      </c>
      <c r="AT386" s="26">
        <v>20.157467008140245</v>
      </c>
      <c r="AU386" s="26">
        <v>1.2112170269082954</v>
      </c>
      <c r="AV386" s="17" t="s">
        <v>45</v>
      </c>
      <c r="AW386" s="17" t="s">
        <v>45</v>
      </c>
      <c r="AX386" s="17" t="s">
        <v>45</v>
      </c>
      <c r="AY386" s="101" t="s">
        <v>45</v>
      </c>
      <c r="AZ386" s="17"/>
      <c r="BA386" s="28"/>
      <c r="BB386" s="26"/>
      <c r="BC386" s="49" t="s">
        <v>272</v>
      </c>
      <c r="BD386" s="29"/>
    </row>
    <row r="387" spans="1:56" x14ac:dyDescent="0.25">
      <c r="A387" s="17">
        <v>2007</v>
      </c>
      <c r="B387" s="15">
        <v>2010</v>
      </c>
      <c r="C387" s="66" t="s">
        <v>167</v>
      </c>
      <c r="D387" s="52" t="s">
        <v>168</v>
      </c>
      <c r="E387" s="17">
        <v>2</v>
      </c>
      <c r="F387" s="67" t="s">
        <v>98</v>
      </c>
      <c r="G387" s="17" t="s">
        <v>99</v>
      </c>
      <c r="H387" s="20" t="s">
        <v>157</v>
      </c>
      <c r="I387" s="45">
        <v>5</v>
      </c>
      <c r="J387" s="22">
        <v>987023</v>
      </c>
      <c r="K387" s="17" t="str">
        <f t="shared" si="85"/>
        <v>Tetraploid</v>
      </c>
      <c r="L387" s="71" t="s">
        <v>45</v>
      </c>
      <c r="M387" s="71" t="s">
        <v>45</v>
      </c>
      <c r="N387" s="26">
        <v>22.833749999999998</v>
      </c>
      <c r="O387" s="56">
        <v>49.320000000000007</v>
      </c>
      <c r="P387" s="37">
        <f t="shared" si="83"/>
        <v>0.49320000000000008</v>
      </c>
      <c r="Q387" s="68">
        <f t="shared" si="77"/>
        <v>50.679999999999993</v>
      </c>
      <c r="R387" s="37">
        <f t="shared" si="78"/>
        <v>0.50679999999999992</v>
      </c>
      <c r="S387" s="68">
        <f t="shared" si="79"/>
        <v>11.572144499999997</v>
      </c>
      <c r="T387" s="37">
        <f t="shared" si="80"/>
        <v>3.8573814999999989</v>
      </c>
      <c r="U387" s="37">
        <f t="shared" si="81"/>
        <v>5.1661359374999982</v>
      </c>
      <c r="V387" s="37">
        <f t="shared" si="82"/>
        <v>1.7220453124999995</v>
      </c>
      <c r="W387" s="26" t="s">
        <v>45</v>
      </c>
      <c r="X387" s="26" t="s">
        <v>45</v>
      </c>
      <c r="Y387" s="26" t="s">
        <v>45</v>
      </c>
      <c r="Z387" s="26" t="s">
        <v>45</v>
      </c>
      <c r="AA387" s="26" t="s">
        <v>45</v>
      </c>
      <c r="AB387" s="26" t="s">
        <v>45</v>
      </c>
      <c r="AC387" s="26" t="s">
        <v>45</v>
      </c>
      <c r="AD387" s="26" t="s">
        <v>45</v>
      </c>
      <c r="AE387" s="26" t="s">
        <v>45</v>
      </c>
      <c r="AF387" s="17">
        <v>4.7050000000000001</v>
      </c>
      <c r="AG387" s="17">
        <v>6.1</v>
      </c>
      <c r="AH387" s="17">
        <f t="shared" si="84"/>
        <v>7.9432823472428114E-7</v>
      </c>
      <c r="AI387" s="17">
        <v>1.1000000000000001</v>
      </c>
      <c r="AJ387" s="17">
        <v>54.75</v>
      </c>
      <c r="AK387" s="17">
        <v>2375.4</v>
      </c>
      <c r="AL387" s="17">
        <v>482</v>
      </c>
      <c r="AM387" s="17">
        <v>3.2</v>
      </c>
      <c r="AN387" s="17">
        <v>27.6</v>
      </c>
      <c r="AO387" s="17">
        <v>0.5</v>
      </c>
      <c r="AP387" s="17">
        <v>23.05</v>
      </c>
      <c r="AQ387" s="17">
        <v>1038.1999999999998</v>
      </c>
      <c r="AR387" s="17">
        <v>1162.4749999999999</v>
      </c>
      <c r="AS387" s="26">
        <v>651</v>
      </c>
      <c r="AT387" s="26">
        <v>20.157467008140245</v>
      </c>
      <c r="AU387" s="26">
        <v>1.2112170269082954</v>
      </c>
      <c r="AV387" s="17" t="s">
        <v>45</v>
      </c>
      <c r="AW387" s="17" t="s">
        <v>45</v>
      </c>
      <c r="AX387" s="17" t="s">
        <v>45</v>
      </c>
      <c r="AY387" s="101" t="s">
        <v>45</v>
      </c>
      <c r="AZ387" s="17"/>
      <c r="BA387" s="28"/>
      <c r="BB387" s="26"/>
      <c r="BC387" s="49" t="s">
        <v>272</v>
      </c>
      <c r="BD387" s="29"/>
    </row>
    <row r="388" spans="1:56" x14ac:dyDescent="0.25">
      <c r="A388" s="17">
        <v>2007</v>
      </c>
      <c r="B388" s="15">
        <v>2010</v>
      </c>
      <c r="C388" s="66" t="s">
        <v>167</v>
      </c>
      <c r="D388" s="52" t="s">
        <v>168</v>
      </c>
      <c r="E388" s="17">
        <v>3</v>
      </c>
      <c r="F388" s="67" t="s">
        <v>98</v>
      </c>
      <c r="G388" s="17" t="s">
        <v>99</v>
      </c>
      <c r="H388" s="20" t="s">
        <v>157</v>
      </c>
      <c r="I388" s="45">
        <v>5</v>
      </c>
      <c r="J388" s="22">
        <v>987023</v>
      </c>
      <c r="K388" s="17" t="str">
        <f t="shared" si="85"/>
        <v>Tetraploid</v>
      </c>
      <c r="L388" s="71" t="s">
        <v>45</v>
      </c>
      <c r="M388" s="71" t="s">
        <v>45</v>
      </c>
      <c r="N388" s="26">
        <v>19.185000000000002</v>
      </c>
      <c r="O388" s="56">
        <v>49.320000000000007</v>
      </c>
      <c r="P388" s="37">
        <f t="shared" si="83"/>
        <v>0.49320000000000008</v>
      </c>
      <c r="Q388" s="68">
        <f t="shared" si="77"/>
        <v>50.679999999999993</v>
      </c>
      <c r="R388" s="37">
        <f t="shared" si="78"/>
        <v>0.50679999999999992</v>
      </c>
      <c r="S388" s="68">
        <f t="shared" si="79"/>
        <v>9.7229580000000002</v>
      </c>
      <c r="T388" s="37">
        <f t="shared" si="80"/>
        <v>3.2409859999999999</v>
      </c>
      <c r="U388" s="37">
        <f t="shared" si="81"/>
        <v>4.3406062499999996</v>
      </c>
      <c r="V388" s="37">
        <f t="shared" si="82"/>
        <v>1.4468687499999999</v>
      </c>
      <c r="W388" s="26" t="s">
        <v>45</v>
      </c>
      <c r="X388" s="26" t="s">
        <v>45</v>
      </c>
      <c r="Y388" s="26" t="s">
        <v>45</v>
      </c>
      <c r="Z388" s="26" t="s">
        <v>45</v>
      </c>
      <c r="AA388" s="26" t="s">
        <v>45</v>
      </c>
      <c r="AB388" s="26" t="s">
        <v>45</v>
      </c>
      <c r="AC388" s="26" t="s">
        <v>45</v>
      </c>
      <c r="AD388" s="26" t="s">
        <v>45</v>
      </c>
      <c r="AE388" s="26" t="s">
        <v>45</v>
      </c>
      <c r="AF388" s="17">
        <v>3.665</v>
      </c>
      <c r="AG388" s="17">
        <v>5.835</v>
      </c>
      <c r="AH388" s="17">
        <f t="shared" si="84"/>
        <v>1.4621771744567165E-6</v>
      </c>
      <c r="AI388" s="17">
        <v>1</v>
      </c>
      <c r="AJ388" s="17">
        <v>45.9</v>
      </c>
      <c r="AK388" s="17">
        <v>1209.6999999999998</v>
      </c>
      <c r="AL388" s="17">
        <v>181.1</v>
      </c>
      <c r="AM388" s="17">
        <v>3.95</v>
      </c>
      <c r="AN388" s="17">
        <v>13</v>
      </c>
      <c r="AO388" s="17">
        <v>0.2</v>
      </c>
      <c r="AP388" s="17">
        <v>62.35</v>
      </c>
      <c r="AQ388" s="17">
        <v>1038.1999999999998</v>
      </c>
      <c r="AR388" s="17">
        <v>1162.4749999999999</v>
      </c>
      <c r="AS388" s="26">
        <v>651</v>
      </c>
      <c r="AT388" s="26">
        <v>20.157467008140245</v>
      </c>
      <c r="AU388" s="26">
        <v>1.2112170269082954</v>
      </c>
      <c r="AV388" s="17" t="s">
        <v>45</v>
      </c>
      <c r="AW388" s="17" t="s">
        <v>45</v>
      </c>
      <c r="AX388" s="17" t="s">
        <v>45</v>
      </c>
      <c r="AY388" s="101" t="s">
        <v>45</v>
      </c>
      <c r="AZ388" s="17"/>
      <c r="BA388" s="28"/>
      <c r="BB388" s="26"/>
      <c r="BC388" s="49" t="s">
        <v>272</v>
      </c>
      <c r="BD388" s="29"/>
    </row>
    <row r="389" spans="1:56" x14ac:dyDescent="0.25">
      <c r="A389" s="17">
        <v>2007</v>
      </c>
      <c r="B389" s="15">
        <v>2010</v>
      </c>
      <c r="C389" s="66" t="s">
        <v>167</v>
      </c>
      <c r="D389" s="52" t="s">
        <v>168</v>
      </c>
      <c r="E389" s="17">
        <v>4</v>
      </c>
      <c r="F389" s="67" t="s">
        <v>98</v>
      </c>
      <c r="G389" s="17" t="s">
        <v>99</v>
      </c>
      <c r="H389" s="20" t="s">
        <v>157</v>
      </c>
      <c r="I389" s="45">
        <v>5</v>
      </c>
      <c r="J389" s="22">
        <v>987023</v>
      </c>
      <c r="K389" s="17" t="str">
        <f t="shared" si="85"/>
        <v>Tetraploid</v>
      </c>
      <c r="L389" s="71" t="s">
        <v>45</v>
      </c>
      <c r="M389" s="71" t="s">
        <v>45</v>
      </c>
      <c r="N389" s="26">
        <v>23.868750000000002</v>
      </c>
      <c r="O389" s="56">
        <v>49.320000000000007</v>
      </c>
      <c r="P389" s="37">
        <f t="shared" si="83"/>
        <v>0.49320000000000008</v>
      </c>
      <c r="Q389" s="68">
        <f t="shared" si="77"/>
        <v>50.679999999999993</v>
      </c>
      <c r="R389" s="37">
        <f t="shared" si="78"/>
        <v>0.50679999999999992</v>
      </c>
      <c r="S389" s="68">
        <f t="shared" si="79"/>
        <v>12.096682499999998</v>
      </c>
      <c r="T389" s="37">
        <f t="shared" si="80"/>
        <v>4.0322274999999994</v>
      </c>
      <c r="U389" s="37">
        <f t="shared" si="81"/>
        <v>5.4003046874999985</v>
      </c>
      <c r="V389" s="37">
        <f t="shared" si="82"/>
        <v>1.8001015624999994</v>
      </c>
      <c r="W389" s="26" t="s">
        <v>45</v>
      </c>
      <c r="X389" s="26" t="s">
        <v>45</v>
      </c>
      <c r="Y389" s="26" t="s">
        <v>45</v>
      </c>
      <c r="Z389" s="26" t="s">
        <v>45</v>
      </c>
      <c r="AA389" s="26" t="s">
        <v>45</v>
      </c>
      <c r="AB389" s="26" t="s">
        <v>45</v>
      </c>
      <c r="AC389" s="26" t="s">
        <v>45</v>
      </c>
      <c r="AD389" s="26" t="s">
        <v>45</v>
      </c>
      <c r="AE389" s="26" t="s">
        <v>45</v>
      </c>
      <c r="AF389" s="17">
        <v>3.02</v>
      </c>
      <c r="AG389" s="17">
        <v>5.5600000000000005</v>
      </c>
      <c r="AH389" s="17">
        <f t="shared" si="84"/>
        <v>2.7542287033381612E-6</v>
      </c>
      <c r="AI389" s="17">
        <v>1</v>
      </c>
      <c r="AJ389" s="17">
        <v>55.15</v>
      </c>
      <c r="AK389" s="17">
        <v>1579.6</v>
      </c>
      <c r="AL389" s="17">
        <v>233.25</v>
      </c>
      <c r="AM389" s="17">
        <v>6.95</v>
      </c>
      <c r="AN389" s="17">
        <v>16.3</v>
      </c>
      <c r="AO389" s="17">
        <v>0.3</v>
      </c>
      <c r="AP389" s="17">
        <v>39.299999999999997</v>
      </c>
      <c r="AQ389" s="17">
        <v>1038.1999999999998</v>
      </c>
      <c r="AR389" s="17">
        <v>1162.4749999999999</v>
      </c>
      <c r="AS389" s="26">
        <v>651</v>
      </c>
      <c r="AT389" s="26">
        <v>20.157467008140245</v>
      </c>
      <c r="AU389" s="26">
        <v>1.2112170269082954</v>
      </c>
      <c r="AV389" s="17" t="s">
        <v>45</v>
      </c>
      <c r="AW389" s="17" t="s">
        <v>45</v>
      </c>
      <c r="AX389" s="17" t="s">
        <v>45</v>
      </c>
      <c r="AY389" s="101" t="s">
        <v>45</v>
      </c>
      <c r="AZ389" s="17"/>
      <c r="BA389" s="28"/>
      <c r="BB389" s="26"/>
      <c r="BC389" s="49" t="s">
        <v>272</v>
      </c>
      <c r="BD389" s="29"/>
    </row>
    <row r="390" spans="1:56" x14ac:dyDescent="0.25">
      <c r="A390" s="17">
        <v>2007</v>
      </c>
      <c r="B390" s="15">
        <v>2010</v>
      </c>
      <c r="C390" s="66" t="s">
        <v>167</v>
      </c>
      <c r="D390" s="52" t="s">
        <v>168</v>
      </c>
      <c r="E390" s="17">
        <v>1</v>
      </c>
      <c r="F390" s="67" t="s">
        <v>81</v>
      </c>
      <c r="G390" s="17" t="s">
        <v>82</v>
      </c>
      <c r="H390" s="20" t="s">
        <v>83</v>
      </c>
      <c r="I390" s="45">
        <v>5</v>
      </c>
      <c r="J390" s="22">
        <v>987131</v>
      </c>
      <c r="K390" s="17" t="str">
        <f t="shared" si="85"/>
        <v>Tetraploid</v>
      </c>
      <c r="L390" s="71" t="s">
        <v>45</v>
      </c>
      <c r="M390" s="71" t="s">
        <v>45</v>
      </c>
      <c r="N390" s="26">
        <v>16.451250000000005</v>
      </c>
      <c r="O390" s="56">
        <v>46.650000000000006</v>
      </c>
      <c r="P390" s="37">
        <f t="shared" si="83"/>
        <v>0.46650000000000008</v>
      </c>
      <c r="Q390" s="68">
        <f t="shared" si="77"/>
        <v>53.349999999999994</v>
      </c>
      <c r="R390" s="37">
        <f t="shared" si="78"/>
        <v>0.53349999999999997</v>
      </c>
      <c r="S390" s="68">
        <f t="shared" si="79"/>
        <v>8.7767418750000026</v>
      </c>
      <c r="T390" s="37">
        <f t="shared" si="80"/>
        <v>2.9255806250000007</v>
      </c>
      <c r="U390" s="37">
        <f t="shared" si="81"/>
        <v>3.9181883370535724</v>
      </c>
      <c r="V390" s="37">
        <f t="shared" si="82"/>
        <v>1.3060627790178574</v>
      </c>
      <c r="W390" s="26" t="s">
        <v>45</v>
      </c>
      <c r="X390" s="26" t="s">
        <v>45</v>
      </c>
      <c r="Y390" s="26" t="s">
        <v>45</v>
      </c>
      <c r="Z390" s="26" t="s">
        <v>45</v>
      </c>
      <c r="AA390" s="26" t="s">
        <v>45</v>
      </c>
      <c r="AB390" s="26" t="s">
        <v>45</v>
      </c>
      <c r="AC390" s="26" t="s">
        <v>45</v>
      </c>
      <c r="AD390" s="26" t="s">
        <v>45</v>
      </c>
      <c r="AE390" s="26" t="s">
        <v>45</v>
      </c>
      <c r="AF390" s="17">
        <v>4.4800000000000004</v>
      </c>
      <c r="AG390" s="17">
        <v>6.875</v>
      </c>
      <c r="AH390" s="17">
        <f t="shared" si="84"/>
        <v>1.3335214321633217E-7</v>
      </c>
      <c r="AI390" s="17">
        <v>1</v>
      </c>
      <c r="AJ390" s="17">
        <v>37</v>
      </c>
      <c r="AK390" s="17">
        <v>2172.35</v>
      </c>
      <c r="AL390" s="17">
        <v>442.1</v>
      </c>
      <c r="AM390" s="17">
        <v>1.55</v>
      </c>
      <c r="AN390" s="17">
        <v>18.75</v>
      </c>
      <c r="AO390" s="17">
        <v>0.30000000000000004</v>
      </c>
      <c r="AP390" s="17">
        <v>17.149999999999999</v>
      </c>
      <c r="AQ390" s="17">
        <v>1038.1999999999998</v>
      </c>
      <c r="AR390" s="17">
        <v>1162.4749999999999</v>
      </c>
      <c r="AS390" s="26">
        <v>651</v>
      </c>
      <c r="AT390" s="26">
        <v>20.157467008140245</v>
      </c>
      <c r="AU390" s="26">
        <v>1.2112170269082954</v>
      </c>
      <c r="AV390" s="17" t="s">
        <v>45</v>
      </c>
      <c r="AW390" s="17" t="s">
        <v>45</v>
      </c>
      <c r="AX390" s="17" t="s">
        <v>45</v>
      </c>
      <c r="AY390" s="101" t="s">
        <v>45</v>
      </c>
      <c r="AZ390" s="17"/>
      <c r="BA390" s="28"/>
      <c r="BB390" s="26"/>
      <c r="BC390" s="49" t="s">
        <v>272</v>
      </c>
      <c r="BD390" s="29"/>
    </row>
    <row r="391" spans="1:56" x14ac:dyDescent="0.25">
      <c r="A391" s="17">
        <v>2007</v>
      </c>
      <c r="B391" s="15">
        <v>2010</v>
      </c>
      <c r="C391" s="66" t="s">
        <v>167</v>
      </c>
      <c r="D391" s="52" t="s">
        <v>168</v>
      </c>
      <c r="E391" s="17">
        <v>2</v>
      </c>
      <c r="F391" s="67" t="s">
        <v>81</v>
      </c>
      <c r="G391" s="17" t="s">
        <v>82</v>
      </c>
      <c r="H391" s="20" t="s">
        <v>83</v>
      </c>
      <c r="I391" s="45">
        <v>5</v>
      </c>
      <c r="J391" s="22">
        <v>987131</v>
      </c>
      <c r="K391" s="17" t="str">
        <f t="shared" si="85"/>
        <v>Tetraploid</v>
      </c>
      <c r="L391" s="71" t="s">
        <v>45</v>
      </c>
      <c r="M391" s="71" t="s">
        <v>45</v>
      </c>
      <c r="N391" s="26">
        <v>26.025000000000002</v>
      </c>
      <c r="O391" s="56">
        <v>46.649999999999991</v>
      </c>
      <c r="P391" s="37">
        <f t="shared" si="83"/>
        <v>0.46649999999999991</v>
      </c>
      <c r="Q391" s="68">
        <f t="shared" si="77"/>
        <v>53.350000000000009</v>
      </c>
      <c r="R391" s="37">
        <f t="shared" si="78"/>
        <v>0.53350000000000009</v>
      </c>
      <c r="S391" s="68">
        <f t="shared" si="79"/>
        <v>13.884337500000003</v>
      </c>
      <c r="T391" s="37">
        <f t="shared" si="80"/>
        <v>4.6281125000000012</v>
      </c>
      <c r="U391" s="37">
        <f t="shared" si="81"/>
        <v>6.1983649553571434</v>
      </c>
      <c r="V391" s="37">
        <f t="shared" si="82"/>
        <v>2.0661216517857146</v>
      </c>
      <c r="W391" s="26" t="s">
        <v>45</v>
      </c>
      <c r="X391" s="26" t="s">
        <v>45</v>
      </c>
      <c r="Y391" s="26" t="s">
        <v>45</v>
      </c>
      <c r="Z391" s="26" t="s">
        <v>45</v>
      </c>
      <c r="AA391" s="26" t="s">
        <v>45</v>
      </c>
      <c r="AB391" s="26" t="s">
        <v>45</v>
      </c>
      <c r="AC391" s="26" t="s">
        <v>45</v>
      </c>
      <c r="AD391" s="26" t="s">
        <v>45</v>
      </c>
      <c r="AE391" s="26" t="s">
        <v>45</v>
      </c>
      <c r="AF391" s="17">
        <v>4.7050000000000001</v>
      </c>
      <c r="AG391" s="17">
        <v>6.1</v>
      </c>
      <c r="AH391" s="17">
        <f t="shared" si="84"/>
        <v>7.9432823472428114E-7</v>
      </c>
      <c r="AI391" s="17">
        <v>1.1000000000000001</v>
      </c>
      <c r="AJ391" s="17">
        <v>54.75</v>
      </c>
      <c r="AK391" s="17">
        <v>2375.4</v>
      </c>
      <c r="AL391" s="17">
        <v>482</v>
      </c>
      <c r="AM391" s="17">
        <v>3.2</v>
      </c>
      <c r="AN391" s="17">
        <v>27.6</v>
      </c>
      <c r="AO391" s="17">
        <v>0.5</v>
      </c>
      <c r="AP391" s="17">
        <v>23.05</v>
      </c>
      <c r="AQ391" s="17">
        <v>1038.1999999999998</v>
      </c>
      <c r="AR391" s="17">
        <v>1162.4749999999999</v>
      </c>
      <c r="AS391" s="26">
        <v>651</v>
      </c>
      <c r="AT391" s="26">
        <v>20.157467008140245</v>
      </c>
      <c r="AU391" s="26">
        <v>1.2112170269082954</v>
      </c>
      <c r="AV391" s="17" t="s">
        <v>45</v>
      </c>
      <c r="AW391" s="17" t="s">
        <v>45</v>
      </c>
      <c r="AX391" s="17" t="s">
        <v>45</v>
      </c>
      <c r="AY391" s="101" t="s">
        <v>45</v>
      </c>
      <c r="AZ391" s="17"/>
      <c r="BA391" s="28"/>
      <c r="BB391" s="26"/>
      <c r="BC391" s="49" t="s">
        <v>272</v>
      </c>
      <c r="BD391" s="29"/>
    </row>
    <row r="392" spans="1:56" x14ac:dyDescent="0.25">
      <c r="A392" s="17">
        <v>2007</v>
      </c>
      <c r="B392" s="15">
        <v>2010</v>
      </c>
      <c r="C392" s="66" t="s">
        <v>167</v>
      </c>
      <c r="D392" s="52" t="s">
        <v>168</v>
      </c>
      <c r="E392" s="17">
        <v>3</v>
      </c>
      <c r="F392" s="67" t="s">
        <v>81</v>
      </c>
      <c r="G392" s="17" t="s">
        <v>82</v>
      </c>
      <c r="H392" s="20" t="s">
        <v>83</v>
      </c>
      <c r="I392" s="45">
        <v>5</v>
      </c>
      <c r="J392" s="22">
        <v>987131</v>
      </c>
      <c r="K392" s="17" t="str">
        <f t="shared" si="85"/>
        <v>Tetraploid</v>
      </c>
      <c r="L392" s="71" t="s">
        <v>45</v>
      </c>
      <c r="M392" s="71" t="s">
        <v>45</v>
      </c>
      <c r="N392" s="26">
        <v>23.838749999999994</v>
      </c>
      <c r="O392" s="56">
        <v>46.649999999999991</v>
      </c>
      <c r="P392" s="37">
        <f t="shared" si="83"/>
        <v>0.46649999999999991</v>
      </c>
      <c r="Q392" s="68">
        <f t="shared" si="77"/>
        <v>53.350000000000009</v>
      </c>
      <c r="R392" s="37">
        <f t="shared" si="78"/>
        <v>0.53350000000000009</v>
      </c>
      <c r="S392" s="68">
        <f t="shared" si="79"/>
        <v>12.717973124999999</v>
      </c>
      <c r="T392" s="37">
        <f t="shared" si="80"/>
        <v>4.2393243749999998</v>
      </c>
      <c r="U392" s="37">
        <f t="shared" si="81"/>
        <v>5.677666573660713</v>
      </c>
      <c r="V392" s="37">
        <f t="shared" si="82"/>
        <v>1.892555524553571</v>
      </c>
      <c r="W392" s="26" t="s">
        <v>45</v>
      </c>
      <c r="X392" s="26" t="s">
        <v>45</v>
      </c>
      <c r="Y392" s="26" t="s">
        <v>45</v>
      </c>
      <c r="Z392" s="26" t="s">
        <v>45</v>
      </c>
      <c r="AA392" s="26" t="s">
        <v>45</v>
      </c>
      <c r="AB392" s="26" t="s">
        <v>45</v>
      </c>
      <c r="AC392" s="26" t="s">
        <v>45</v>
      </c>
      <c r="AD392" s="26" t="s">
        <v>45</v>
      </c>
      <c r="AE392" s="26" t="s">
        <v>45</v>
      </c>
      <c r="AF392" s="17">
        <v>3.665</v>
      </c>
      <c r="AG392" s="17">
        <v>5.835</v>
      </c>
      <c r="AH392" s="17">
        <f t="shared" si="84"/>
        <v>1.4621771744567165E-6</v>
      </c>
      <c r="AI392" s="17">
        <v>1</v>
      </c>
      <c r="AJ392" s="17">
        <v>45.9</v>
      </c>
      <c r="AK392" s="17">
        <v>1209.6999999999998</v>
      </c>
      <c r="AL392" s="17">
        <v>181.1</v>
      </c>
      <c r="AM392" s="17">
        <v>3.95</v>
      </c>
      <c r="AN392" s="17">
        <v>13</v>
      </c>
      <c r="AO392" s="17">
        <v>0.2</v>
      </c>
      <c r="AP392" s="17">
        <v>62.35</v>
      </c>
      <c r="AQ392" s="17">
        <v>1038.1999999999998</v>
      </c>
      <c r="AR392" s="17">
        <v>1162.4749999999999</v>
      </c>
      <c r="AS392" s="26">
        <v>651</v>
      </c>
      <c r="AT392" s="26">
        <v>20.157467008140245</v>
      </c>
      <c r="AU392" s="26">
        <v>1.2112170269082954</v>
      </c>
      <c r="AV392" s="17" t="s">
        <v>45</v>
      </c>
      <c r="AW392" s="17" t="s">
        <v>45</v>
      </c>
      <c r="AX392" s="17" t="s">
        <v>45</v>
      </c>
      <c r="AY392" s="101" t="s">
        <v>45</v>
      </c>
      <c r="AZ392" s="17"/>
      <c r="BA392" s="28"/>
      <c r="BB392" s="26"/>
      <c r="BC392" s="49" t="s">
        <v>272</v>
      </c>
      <c r="BD392" s="29"/>
    </row>
    <row r="393" spans="1:56" x14ac:dyDescent="0.25">
      <c r="A393" s="17">
        <v>2007</v>
      </c>
      <c r="B393" s="15">
        <v>2010</v>
      </c>
      <c r="C393" s="66" t="s">
        <v>167</v>
      </c>
      <c r="D393" s="52" t="s">
        <v>168</v>
      </c>
      <c r="E393" s="17">
        <v>4</v>
      </c>
      <c r="F393" s="67" t="s">
        <v>81</v>
      </c>
      <c r="G393" s="17" t="s">
        <v>82</v>
      </c>
      <c r="H393" s="20" t="s">
        <v>83</v>
      </c>
      <c r="I393" s="45">
        <v>5</v>
      </c>
      <c r="J393" s="22">
        <v>987131</v>
      </c>
      <c r="K393" s="17" t="str">
        <f t="shared" si="85"/>
        <v>Tetraploid</v>
      </c>
      <c r="L393" s="71" t="s">
        <v>45</v>
      </c>
      <c r="M393" s="71" t="s">
        <v>45</v>
      </c>
      <c r="N393" s="26">
        <v>14.092499999999996</v>
      </c>
      <c r="O393" s="56">
        <v>46.649999999999991</v>
      </c>
      <c r="P393" s="37">
        <f t="shared" si="83"/>
        <v>0.46649999999999991</v>
      </c>
      <c r="Q393" s="68">
        <f t="shared" si="77"/>
        <v>53.350000000000009</v>
      </c>
      <c r="R393" s="37">
        <f t="shared" si="78"/>
        <v>0.53350000000000009</v>
      </c>
      <c r="S393" s="68">
        <f t="shared" si="79"/>
        <v>7.5183487499999986</v>
      </c>
      <c r="T393" s="37">
        <f t="shared" si="80"/>
        <v>2.5061162499999994</v>
      </c>
      <c r="U393" s="37">
        <f t="shared" si="81"/>
        <v>3.3564056919642846</v>
      </c>
      <c r="V393" s="37">
        <f t="shared" si="82"/>
        <v>1.1188018973214282</v>
      </c>
      <c r="W393" s="26" t="s">
        <v>45</v>
      </c>
      <c r="X393" s="26" t="s">
        <v>45</v>
      </c>
      <c r="Y393" s="26" t="s">
        <v>45</v>
      </c>
      <c r="Z393" s="26" t="s">
        <v>45</v>
      </c>
      <c r="AA393" s="26" t="s">
        <v>45</v>
      </c>
      <c r="AB393" s="26" t="s">
        <v>45</v>
      </c>
      <c r="AC393" s="26" t="s">
        <v>45</v>
      </c>
      <c r="AD393" s="26" t="s">
        <v>45</v>
      </c>
      <c r="AE393" s="26" t="s">
        <v>45</v>
      </c>
      <c r="AF393" s="17">
        <v>3.02</v>
      </c>
      <c r="AG393" s="17">
        <v>5.5600000000000005</v>
      </c>
      <c r="AH393" s="17">
        <f t="shared" si="84"/>
        <v>2.7542287033381612E-6</v>
      </c>
      <c r="AI393" s="17">
        <v>1</v>
      </c>
      <c r="AJ393" s="17">
        <v>55.15</v>
      </c>
      <c r="AK393" s="17">
        <v>1579.6</v>
      </c>
      <c r="AL393" s="17">
        <v>233.25</v>
      </c>
      <c r="AM393" s="17">
        <v>6.95</v>
      </c>
      <c r="AN393" s="17">
        <v>16.3</v>
      </c>
      <c r="AO393" s="17">
        <v>0.3</v>
      </c>
      <c r="AP393" s="17">
        <v>39.299999999999997</v>
      </c>
      <c r="AQ393" s="17">
        <v>1038.1999999999998</v>
      </c>
      <c r="AR393" s="17">
        <v>1162.4749999999999</v>
      </c>
      <c r="AS393" s="26">
        <v>651</v>
      </c>
      <c r="AT393" s="26">
        <v>20.157467008140245</v>
      </c>
      <c r="AU393" s="26">
        <v>1.2112170269082954</v>
      </c>
      <c r="AV393" s="17" t="s">
        <v>45</v>
      </c>
      <c r="AW393" s="17" t="s">
        <v>45</v>
      </c>
      <c r="AX393" s="17" t="s">
        <v>45</v>
      </c>
      <c r="AY393" s="101" t="s">
        <v>45</v>
      </c>
      <c r="AZ393" s="17"/>
      <c r="BA393" s="28"/>
      <c r="BB393" s="26"/>
      <c r="BC393" s="49" t="s">
        <v>272</v>
      </c>
      <c r="BD393" s="29"/>
    </row>
    <row r="394" spans="1:56" x14ac:dyDescent="0.25">
      <c r="A394" s="17">
        <v>2007</v>
      </c>
      <c r="B394" s="15">
        <v>2010</v>
      </c>
      <c r="C394" s="66" t="s">
        <v>167</v>
      </c>
      <c r="D394" s="52" t="s">
        <v>168</v>
      </c>
      <c r="E394" s="17">
        <v>1</v>
      </c>
      <c r="F394" s="67" t="s">
        <v>93</v>
      </c>
      <c r="G394" s="17" t="s">
        <v>94</v>
      </c>
      <c r="H394" s="20" t="s">
        <v>95</v>
      </c>
      <c r="I394" s="45" t="s">
        <v>43</v>
      </c>
      <c r="J394" s="22">
        <v>988234</v>
      </c>
      <c r="K394" s="17" t="str">
        <f t="shared" si="85"/>
        <v>Diploid</v>
      </c>
      <c r="L394" s="71" t="s">
        <v>45</v>
      </c>
      <c r="M394" s="71" t="s">
        <v>45</v>
      </c>
      <c r="N394" s="26">
        <v>21.858750000000001</v>
      </c>
      <c r="O394" s="56">
        <v>45.9</v>
      </c>
      <c r="P394" s="37">
        <f t="shared" si="83"/>
        <v>0.45899999999999996</v>
      </c>
      <c r="Q394" s="68">
        <f t="shared" si="77"/>
        <v>54.1</v>
      </c>
      <c r="R394" s="37">
        <f t="shared" si="78"/>
        <v>0.54100000000000004</v>
      </c>
      <c r="S394" s="68">
        <f t="shared" si="79"/>
        <v>11.825583750000002</v>
      </c>
      <c r="T394" s="37">
        <f t="shared" si="80"/>
        <v>3.9418612500000005</v>
      </c>
      <c r="U394" s="37">
        <f t="shared" si="81"/>
        <v>5.2792784598214286</v>
      </c>
      <c r="V394" s="37">
        <f t="shared" si="82"/>
        <v>1.7597594866071429</v>
      </c>
      <c r="W394" s="26" t="s">
        <v>45</v>
      </c>
      <c r="X394" s="26" t="s">
        <v>45</v>
      </c>
      <c r="Y394" s="26" t="s">
        <v>45</v>
      </c>
      <c r="Z394" s="26" t="s">
        <v>45</v>
      </c>
      <c r="AA394" s="26" t="s">
        <v>45</v>
      </c>
      <c r="AB394" s="26" t="s">
        <v>45</v>
      </c>
      <c r="AC394" s="26" t="s">
        <v>45</v>
      </c>
      <c r="AD394" s="26" t="s">
        <v>45</v>
      </c>
      <c r="AE394" s="26" t="s">
        <v>45</v>
      </c>
      <c r="AF394" s="17">
        <v>4.4800000000000004</v>
      </c>
      <c r="AG394" s="17">
        <v>6.875</v>
      </c>
      <c r="AH394" s="17">
        <f t="shared" si="84"/>
        <v>1.3335214321633217E-7</v>
      </c>
      <c r="AI394" s="17">
        <v>1</v>
      </c>
      <c r="AJ394" s="17">
        <v>37</v>
      </c>
      <c r="AK394" s="17">
        <v>2172.35</v>
      </c>
      <c r="AL394" s="17">
        <v>442.1</v>
      </c>
      <c r="AM394" s="17">
        <v>1.55</v>
      </c>
      <c r="AN394" s="17">
        <v>18.75</v>
      </c>
      <c r="AO394" s="17">
        <v>0.30000000000000004</v>
      </c>
      <c r="AP394" s="17">
        <v>17.149999999999999</v>
      </c>
      <c r="AQ394" s="17">
        <v>1038.1999999999998</v>
      </c>
      <c r="AR394" s="17">
        <v>1162.4749999999999</v>
      </c>
      <c r="AS394" s="26">
        <v>651</v>
      </c>
      <c r="AT394" s="26">
        <v>20.157467008140245</v>
      </c>
      <c r="AU394" s="26">
        <v>1.2112170269082954</v>
      </c>
      <c r="AV394" s="17" t="s">
        <v>45</v>
      </c>
      <c r="AW394" s="17" t="s">
        <v>45</v>
      </c>
      <c r="AX394" s="17" t="s">
        <v>45</v>
      </c>
      <c r="AY394" s="101" t="s">
        <v>45</v>
      </c>
      <c r="AZ394" s="17"/>
      <c r="BA394" s="28"/>
      <c r="BB394" s="26"/>
      <c r="BC394" s="49" t="s">
        <v>272</v>
      </c>
      <c r="BD394" s="29"/>
    </row>
    <row r="395" spans="1:56" x14ac:dyDescent="0.25">
      <c r="A395" s="17">
        <v>2007</v>
      </c>
      <c r="B395" s="15">
        <v>2010</v>
      </c>
      <c r="C395" s="66" t="s">
        <v>167</v>
      </c>
      <c r="D395" s="52" t="s">
        <v>168</v>
      </c>
      <c r="E395" s="17">
        <v>2</v>
      </c>
      <c r="F395" s="67" t="s">
        <v>93</v>
      </c>
      <c r="G395" s="17" t="s">
        <v>94</v>
      </c>
      <c r="H395" s="20" t="s">
        <v>95</v>
      </c>
      <c r="I395" s="45" t="s">
        <v>43</v>
      </c>
      <c r="J395" s="22">
        <v>988234</v>
      </c>
      <c r="K395" s="17" t="str">
        <f t="shared" si="85"/>
        <v>Diploid</v>
      </c>
      <c r="L395" s="71" t="s">
        <v>45</v>
      </c>
      <c r="M395" s="71" t="s">
        <v>45</v>
      </c>
      <c r="N395" s="26">
        <v>21.27375</v>
      </c>
      <c r="O395" s="56">
        <v>45.900000000000006</v>
      </c>
      <c r="P395" s="37">
        <f t="shared" si="83"/>
        <v>0.45900000000000007</v>
      </c>
      <c r="Q395" s="68">
        <f t="shared" si="77"/>
        <v>54.099999999999994</v>
      </c>
      <c r="R395" s="37">
        <f t="shared" si="78"/>
        <v>0.54099999999999993</v>
      </c>
      <c r="S395" s="68">
        <f t="shared" si="79"/>
        <v>11.509098749999998</v>
      </c>
      <c r="T395" s="37">
        <f t="shared" si="80"/>
        <v>3.8363662499999993</v>
      </c>
      <c r="U395" s="37">
        <f t="shared" si="81"/>
        <v>5.1379905133928556</v>
      </c>
      <c r="V395" s="37">
        <f t="shared" si="82"/>
        <v>1.7126635044642853</v>
      </c>
      <c r="W395" s="26" t="s">
        <v>45</v>
      </c>
      <c r="X395" s="26" t="s">
        <v>45</v>
      </c>
      <c r="Y395" s="26" t="s">
        <v>45</v>
      </c>
      <c r="Z395" s="26" t="s">
        <v>45</v>
      </c>
      <c r="AA395" s="26" t="s">
        <v>45</v>
      </c>
      <c r="AB395" s="26" t="s">
        <v>45</v>
      </c>
      <c r="AC395" s="26" t="s">
        <v>45</v>
      </c>
      <c r="AD395" s="26" t="s">
        <v>45</v>
      </c>
      <c r="AE395" s="26" t="s">
        <v>45</v>
      </c>
      <c r="AF395" s="17">
        <v>4.7050000000000001</v>
      </c>
      <c r="AG395" s="17">
        <v>6.1</v>
      </c>
      <c r="AH395" s="17">
        <f t="shared" si="84"/>
        <v>7.9432823472428114E-7</v>
      </c>
      <c r="AI395" s="17">
        <v>1.1000000000000001</v>
      </c>
      <c r="AJ395" s="17">
        <v>54.75</v>
      </c>
      <c r="AK395" s="17">
        <v>2375.4</v>
      </c>
      <c r="AL395" s="17">
        <v>482</v>
      </c>
      <c r="AM395" s="17">
        <v>3.2</v>
      </c>
      <c r="AN395" s="17">
        <v>27.6</v>
      </c>
      <c r="AO395" s="17">
        <v>0.5</v>
      </c>
      <c r="AP395" s="17">
        <v>23.05</v>
      </c>
      <c r="AQ395" s="17">
        <v>1038.1999999999998</v>
      </c>
      <c r="AR395" s="17">
        <v>1162.4749999999999</v>
      </c>
      <c r="AS395" s="26">
        <v>651</v>
      </c>
      <c r="AT395" s="26">
        <v>20.157467008140245</v>
      </c>
      <c r="AU395" s="26">
        <v>1.2112170269082954</v>
      </c>
      <c r="AV395" s="17" t="s">
        <v>45</v>
      </c>
      <c r="AW395" s="17" t="s">
        <v>45</v>
      </c>
      <c r="AX395" s="17" t="s">
        <v>45</v>
      </c>
      <c r="AY395" s="101" t="s">
        <v>45</v>
      </c>
      <c r="AZ395" s="17"/>
      <c r="BA395" s="28"/>
      <c r="BB395" s="26"/>
      <c r="BC395" s="49" t="s">
        <v>272</v>
      </c>
      <c r="BD395" s="29"/>
    </row>
    <row r="396" spans="1:56" x14ac:dyDescent="0.25">
      <c r="A396" s="17">
        <v>2007</v>
      </c>
      <c r="B396" s="15">
        <v>2010</v>
      </c>
      <c r="C396" s="66" t="s">
        <v>167</v>
      </c>
      <c r="D396" s="52" t="s">
        <v>168</v>
      </c>
      <c r="E396" s="17">
        <v>3</v>
      </c>
      <c r="F396" s="67" t="s">
        <v>93</v>
      </c>
      <c r="G396" s="17" t="s">
        <v>94</v>
      </c>
      <c r="H396" s="20" t="s">
        <v>95</v>
      </c>
      <c r="I396" s="45" t="s">
        <v>43</v>
      </c>
      <c r="J396" s="22">
        <v>988234</v>
      </c>
      <c r="K396" s="17" t="str">
        <f t="shared" si="85"/>
        <v>Diploid</v>
      </c>
      <c r="L396" s="71" t="s">
        <v>45</v>
      </c>
      <c r="M396" s="71" t="s">
        <v>45</v>
      </c>
      <c r="N396" s="26">
        <v>17.456250000000001</v>
      </c>
      <c r="O396" s="56">
        <v>45.9</v>
      </c>
      <c r="P396" s="37">
        <f t="shared" si="83"/>
        <v>0.45899999999999996</v>
      </c>
      <c r="Q396" s="68">
        <f t="shared" si="77"/>
        <v>54.1</v>
      </c>
      <c r="R396" s="37">
        <f t="shared" si="78"/>
        <v>0.54100000000000004</v>
      </c>
      <c r="S396" s="68">
        <f t="shared" si="79"/>
        <v>9.4438312500000006</v>
      </c>
      <c r="T396" s="37">
        <f t="shared" si="80"/>
        <v>3.14794375</v>
      </c>
      <c r="U396" s="37">
        <f t="shared" si="81"/>
        <v>4.2159960937500003</v>
      </c>
      <c r="V396" s="37">
        <f t="shared" si="82"/>
        <v>1.4053320312500002</v>
      </c>
      <c r="W396" s="26" t="s">
        <v>45</v>
      </c>
      <c r="X396" s="26" t="s">
        <v>45</v>
      </c>
      <c r="Y396" s="26" t="s">
        <v>45</v>
      </c>
      <c r="Z396" s="26" t="s">
        <v>45</v>
      </c>
      <c r="AA396" s="26" t="s">
        <v>45</v>
      </c>
      <c r="AB396" s="26" t="s">
        <v>45</v>
      </c>
      <c r="AC396" s="26" t="s">
        <v>45</v>
      </c>
      <c r="AD396" s="26" t="s">
        <v>45</v>
      </c>
      <c r="AE396" s="26" t="s">
        <v>45</v>
      </c>
      <c r="AF396" s="17">
        <v>3.665</v>
      </c>
      <c r="AG396" s="17">
        <v>5.835</v>
      </c>
      <c r="AH396" s="17">
        <f t="shared" si="84"/>
        <v>1.4621771744567165E-6</v>
      </c>
      <c r="AI396" s="17">
        <v>1</v>
      </c>
      <c r="AJ396" s="17">
        <v>45.9</v>
      </c>
      <c r="AK396" s="17">
        <v>1209.6999999999998</v>
      </c>
      <c r="AL396" s="17">
        <v>181.1</v>
      </c>
      <c r="AM396" s="17">
        <v>3.95</v>
      </c>
      <c r="AN396" s="17">
        <v>13</v>
      </c>
      <c r="AO396" s="17">
        <v>0.2</v>
      </c>
      <c r="AP396" s="17">
        <v>62.35</v>
      </c>
      <c r="AQ396" s="17">
        <v>1038.1999999999998</v>
      </c>
      <c r="AR396" s="17">
        <v>1162.4749999999999</v>
      </c>
      <c r="AS396" s="26">
        <v>651</v>
      </c>
      <c r="AT396" s="26">
        <v>20.157467008140245</v>
      </c>
      <c r="AU396" s="26">
        <v>1.2112170269082954</v>
      </c>
      <c r="AV396" s="17" t="s">
        <v>45</v>
      </c>
      <c r="AW396" s="17" t="s">
        <v>45</v>
      </c>
      <c r="AX396" s="17" t="s">
        <v>45</v>
      </c>
      <c r="AY396" s="101" t="s">
        <v>45</v>
      </c>
      <c r="AZ396" s="17"/>
      <c r="BA396" s="28"/>
      <c r="BB396" s="26"/>
      <c r="BC396" s="49" t="s">
        <v>272</v>
      </c>
      <c r="BD396" s="29"/>
    </row>
    <row r="397" spans="1:56" x14ac:dyDescent="0.25">
      <c r="A397" s="17">
        <v>2007</v>
      </c>
      <c r="B397" s="15">
        <v>2010</v>
      </c>
      <c r="C397" s="66" t="s">
        <v>167</v>
      </c>
      <c r="D397" s="52" t="s">
        <v>168</v>
      </c>
      <c r="E397" s="17">
        <v>4</v>
      </c>
      <c r="F397" s="67" t="s">
        <v>93</v>
      </c>
      <c r="G397" s="17" t="s">
        <v>94</v>
      </c>
      <c r="H397" s="20" t="s">
        <v>95</v>
      </c>
      <c r="I397" s="45" t="s">
        <v>43</v>
      </c>
      <c r="J397" s="22">
        <v>988234</v>
      </c>
      <c r="K397" s="17" t="str">
        <f t="shared" si="85"/>
        <v>Diploid</v>
      </c>
      <c r="L397" s="71" t="s">
        <v>45</v>
      </c>
      <c r="M397" s="71" t="s">
        <v>45</v>
      </c>
      <c r="N397" s="26">
        <v>19.117500000000003</v>
      </c>
      <c r="O397" s="56">
        <v>45.899999999999991</v>
      </c>
      <c r="P397" s="37">
        <f t="shared" si="83"/>
        <v>0.45899999999999991</v>
      </c>
      <c r="Q397" s="68">
        <f t="shared" si="77"/>
        <v>54.100000000000009</v>
      </c>
      <c r="R397" s="37">
        <f t="shared" si="78"/>
        <v>0.54100000000000004</v>
      </c>
      <c r="S397" s="68">
        <f t="shared" si="79"/>
        <v>10.342567500000003</v>
      </c>
      <c r="T397" s="37">
        <f t="shared" si="80"/>
        <v>3.4475225000000012</v>
      </c>
      <c r="U397" s="37">
        <f t="shared" si="81"/>
        <v>4.617217633928572</v>
      </c>
      <c r="V397" s="37">
        <f t="shared" si="82"/>
        <v>1.5390725446428573</v>
      </c>
      <c r="W397" s="26" t="s">
        <v>45</v>
      </c>
      <c r="X397" s="26" t="s">
        <v>45</v>
      </c>
      <c r="Y397" s="26" t="s">
        <v>45</v>
      </c>
      <c r="Z397" s="26" t="s">
        <v>45</v>
      </c>
      <c r="AA397" s="26" t="s">
        <v>45</v>
      </c>
      <c r="AB397" s="26" t="s">
        <v>45</v>
      </c>
      <c r="AC397" s="26" t="s">
        <v>45</v>
      </c>
      <c r="AD397" s="26" t="s">
        <v>45</v>
      </c>
      <c r="AE397" s="26" t="s">
        <v>45</v>
      </c>
      <c r="AF397" s="17">
        <v>3.02</v>
      </c>
      <c r="AG397" s="17">
        <v>5.5600000000000005</v>
      </c>
      <c r="AH397" s="17">
        <f t="shared" si="84"/>
        <v>2.7542287033381612E-6</v>
      </c>
      <c r="AI397" s="17">
        <v>1</v>
      </c>
      <c r="AJ397" s="17">
        <v>55.15</v>
      </c>
      <c r="AK397" s="17">
        <v>1579.6</v>
      </c>
      <c r="AL397" s="17">
        <v>233.25</v>
      </c>
      <c r="AM397" s="17">
        <v>6.95</v>
      </c>
      <c r="AN397" s="17">
        <v>16.3</v>
      </c>
      <c r="AO397" s="17">
        <v>0.3</v>
      </c>
      <c r="AP397" s="17">
        <v>39.299999999999997</v>
      </c>
      <c r="AQ397" s="17">
        <v>1038.1999999999998</v>
      </c>
      <c r="AR397" s="17">
        <v>1162.4749999999999</v>
      </c>
      <c r="AS397" s="26">
        <v>651</v>
      </c>
      <c r="AT397" s="26">
        <v>20.157467008140245</v>
      </c>
      <c r="AU397" s="26">
        <v>1.2112170269082954</v>
      </c>
      <c r="AV397" s="17" t="s">
        <v>45</v>
      </c>
      <c r="AW397" s="17" t="s">
        <v>45</v>
      </c>
      <c r="AX397" s="17" t="s">
        <v>45</v>
      </c>
      <c r="AY397" s="101" t="s">
        <v>45</v>
      </c>
      <c r="AZ397" s="17"/>
      <c r="BA397" s="28"/>
      <c r="BB397" s="26"/>
      <c r="BC397" s="49" t="s">
        <v>272</v>
      </c>
      <c r="BD397" s="29"/>
    </row>
    <row r="398" spans="1:56" x14ac:dyDescent="0.25">
      <c r="A398" s="17">
        <v>2007</v>
      </c>
      <c r="B398" s="15">
        <v>2010</v>
      </c>
      <c r="C398" s="66" t="s">
        <v>167</v>
      </c>
      <c r="D398" s="52" t="s">
        <v>168</v>
      </c>
      <c r="E398" s="17">
        <v>1</v>
      </c>
      <c r="F398" s="67" t="s">
        <v>102</v>
      </c>
      <c r="G398" s="17" t="s">
        <v>103</v>
      </c>
      <c r="H398" s="20" t="s">
        <v>95</v>
      </c>
      <c r="I398" s="45" t="s">
        <v>43</v>
      </c>
      <c r="J398" s="22">
        <v>988241</v>
      </c>
      <c r="K398" s="17" t="str">
        <f t="shared" si="85"/>
        <v>Diploid</v>
      </c>
      <c r="L398" s="71" t="s">
        <v>45</v>
      </c>
      <c r="M398" s="71" t="s">
        <v>45</v>
      </c>
      <c r="N398" s="26">
        <v>19.541250000000002</v>
      </c>
      <c r="O398" s="56">
        <v>42.33</v>
      </c>
      <c r="P398" s="37">
        <f t="shared" si="83"/>
        <v>0.42330000000000001</v>
      </c>
      <c r="Q398" s="68">
        <f t="shared" si="77"/>
        <v>57.67</v>
      </c>
      <c r="R398" s="37">
        <f t="shared" si="78"/>
        <v>0.57669999999999999</v>
      </c>
      <c r="S398" s="68">
        <f t="shared" si="79"/>
        <v>11.269438875000001</v>
      </c>
      <c r="T398" s="37">
        <f t="shared" si="80"/>
        <v>3.7564796250000003</v>
      </c>
      <c r="U398" s="37">
        <f t="shared" si="81"/>
        <v>5.0309994977678567</v>
      </c>
      <c r="V398" s="37">
        <f t="shared" si="82"/>
        <v>1.6769998325892856</v>
      </c>
      <c r="W398" s="26" t="s">
        <v>45</v>
      </c>
      <c r="X398" s="26" t="s">
        <v>45</v>
      </c>
      <c r="Y398" s="26" t="s">
        <v>45</v>
      </c>
      <c r="Z398" s="26" t="s">
        <v>45</v>
      </c>
      <c r="AA398" s="26" t="s">
        <v>45</v>
      </c>
      <c r="AB398" s="26" t="s">
        <v>45</v>
      </c>
      <c r="AC398" s="26" t="s">
        <v>45</v>
      </c>
      <c r="AD398" s="26" t="s">
        <v>45</v>
      </c>
      <c r="AE398" s="26" t="s">
        <v>45</v>
      </c>
      <c r="AF398" s="17">
        <v>4.4800000000000004</v>
      </c>
      <c r="AG398" s="17">
        <v>6.875</v>
      </c>
      <c r="AH398" s="17">
        <f t="shared" si="84"/>
        <v>1.3335214321633217E-7</v>
      </c>
      <c r="AI398" s="17">
        <v>1</v>
      </c>
      <c r="AJ398" s="17">
        <v>37</v>
      </c>
      <c r="AK398" s="17">
        <v>2172.35</v>
      </c>
      <c r="AL398" s="17">
        <v>442.1</v>
      </c>
      <c r="AM398" s="17">
        <v>1.55</v>
      </c>
      <c r="AN398" s="17">
        <v>18.75</v>
      </c>
      <c r="AO398" s="17">
        <v>0.30000000000000004</v>
      </c>
      <c r="AP398" s="17">
        <v>17.149999999999999</v>
      </c>
      <c r="AQ398" s="17">
        <v>1038.1999999999998</v>
      </c>
      <c r="AR398" s="17">
        <v>1162.4749999999999</v>
      </c>
      <c r="AS398" s="26">
        <v>651</v>
      </c>
      <c r="AT398" s="26">
        <v>20.157467008140245</v>
      </c>
      <c r="AU398" s="26">
        <v>1.2112170269082954</v>
      </c>
      <c r="AV398" s="17" t="s">
        <v>45</v>
      </c>
      <c r="AW398" s="17" t="s">
        <v>45</v>
      </c>
      <c r="AX398" s="17" t="s">
        <v>45</v>
      </c>
      <c r="AY398" s="101" t="s">
        <v>45</v>
      </c>
      <c r="AZ398" s="17"/>
      <c r="BA398" s="28"/>
      <c r="BB398" s="26"/>
      <c r="BC398" s="49" t="s">
        <v>272</v>
      </c>
      <c r="BD398" s="29"/>
    </row>
    <row r="399" spans="1:56" x14ac:dyDescent="0.25">
      <c r="A399" s="17">
        <v>2007</v>
      </c>
      <c r="B399" s="15">
        <v>2010</v>
      </c>
      <c r="C399" s="66" t="s">
        <v>167</v>
      </c>
      <c r="D399" s="52" t="s">
        <v>168</v>
      </c>
      <c r="E399" s="17">
        <v>2</v>
      </c>
      <c r="F399" s="67" t="s">
        <v>102</v>
      </c>
      <c r="G399" s="17" t="s">
        <v>103</v>
      </c>
      <c r="H399" s="20" t="s">
        <v>95</v>
      </c>
      <c r="I399" s="45" t="s">
        <v>43</v>
      </c>
      <c r="J399" s="22">
        <v>988241</v>
      </c>
      <c r="K399" s="17" t="str">
        <f t="shared" si="85"/>
        <v>Diploid</v>
      </c>
      <c r="L399" s="71" t="s">
        <v>45</v>
      </c>
      <c r="M399" s="71" t="s">
        <v>45</v>
      </c>
      <c r="N399" s="26">
        <v>19.78875</v>
      </c>
      <c r="O399" s="56">
        <v>42.33</v>
      </c>
      <c r="P399" s="37">
        <f t="shared" si="83"/>
        <v>0.42330000000000001</v>
      </c>
      <c r="Q399" s="68">
        <f t="shared" si="77"/>
        <v>57.67</v>
      </c>
      <c r="R399" s="37">
        <f t="shared" si="78"/>
        <v>0.57669999999999999</v>
      </c>
      <c r="S399" s="68">
        <f t="shared" si="79"/>
        <v>11.412172125</v>
      </c>
      <c r="T399" s="37">
        <f t="shared" si="80"/>
        <v>3.8040573749999997</v>
      </c>
      <c r="U399" s="37">
        <f t="shared" si="81"/>
        <v>5.0947196986607137</v>
      </c>
      <c r="V399" s="37">
        <f t="shared" si="82"/>
        <v>1.6982398995535712</v>
      </c>
      <c r="W399" s="26" t="s">
        <v>45</v>
      </c>
      <c r="X399" s="26" t="s">
        <v>45</v>
      </c>
      <c r="Y399" s="26" t="s">
        <v>45</v>
      </c>
      <c r="Z399" s="26" t="s">
        <v>45</v>
      </c>
      <c r="AA399" s="26" t="s">
        <v>45</v>
      </c>
      <c r="AB399" s="26" t="s">
        <v>45</v>
      </c>
      <c r="AC399" s="26" t="s">
        <v>45</v>
      </c>
      <c r="AD399" s="26" t="s">
        <v>45</v>
      </c>
      <c r="AE399" s="26" t="s">
        <v>45</v>
      </c>
      <c r="AF399" s="17">
        <v>4.7050000000000001</v>
      </c>
      <c r="AG399" s="17">
        <v>6.1</v>
      </c>
      <c r="AH399" s="17">
        <f t="shared" si="84"/>
        <v>7.9432823472428114E-7</v>
      </c>
      <c r="AI399" s="17">
        <v>1.1000000000000001</v>
      </c>
      <c r="AJ399" s="17">
        <v>54.75</v>
      </c>
      <c r="AK399" s="17">
        <v>2375.4</v>
      </c>
      <c r="AL399" s="17">
        <v>482</v>
      </c>
      <c r="AM399" s="17">
        <v>3.2</v>
      </c>
      <c r="AN399" s="17">
        <v>27.6</v>
      </c>
      <c r="AO399" s="17">
        <v>0.5</v>
      </c>
      <c r="AP399" s="17">
        <v>23.05</v>
      </c>
      <c r="AQ399" s="17">
        <v>1038.1999999999998</v>
      </c>
      <c r="AR399" s="17">
        <v>1162.4749999999999</v>
      </c>
      <c r="AS399" s="26">
        <v>651</v>
      </c>
      <c r="AT399" s="26">
        <v>20.157467008140245</v>
      </c>
      <c r="AU399" s="26">
        <v>1.2112170269082954</v>
      </c>
      <c r="AV399" s="17" t="s">
        <v>45</v>
      </c>
      <c r="AW399" s="17" t="s">
        <v>45</v>
      </c>
      <c r="AX399" s="17" t="s">
        <v>45</v>
      </c>
      <c r="AY399" s="101" t="s">
        <v>45</v>
      </c>
      <c r="AZ399" s="17"/>
      <c r="BA399" s="28"/>
      <c r="BB399" s="26"/>
      <c r="BC399" s="49" t="s">
        <v>272</v>
      </c>
      <c r="BD399" s="29"/>
    </row>
    <row r="400" spans="1:56" x14ac:dyDescent="0.25">
      <c r="A400" s="17">
        <v>2007</v>
      </c>
      <c r="B400" s="15">
        <v>2010</v>
      </c>
      <c r="C400" s="66" t="s">
        <v>167</v>
      </c>
      <c r="D400" s="52" t="s">
        <v>168</v>
      </c>
      <c r="E400" s="17">
        <v>3</v>
      </c>
      <c r="F400" s="67" t="s">
        <v>102</v>
      </c>
      <c r="G400" s="17" t="s">
        <v>103</v>
      </c>
      <c r="H400" s="20" t="s">
        <v>95</v>
      </c>
      <c r="I400" s="45" t="s">
        <v>43</v>
      </c>
      <c r="J400" s="22">
        <v>988241</v>
      </c>
      <c r="K400" s="17" t="str">
        <f t="shared" si="85"/>
        <v>Diploid</v>
      </c>
      <c r="L400" s="71" t="s">
        <v>45</v>
      </c>
      <c r="M400" s="71" t="s">
        <v>45</v>
      </c>
      <c r="N400" s="26">
        <v>18.330000000000002</v>
      </c>
      <c r="O400" s="56">
        <v>42.33</v>
      </c>
      <c r="P400" s="37">
        <f t="shared" si="83"/>
        <v>0.42330000000000001</v>
      </c>
      <c r="Q400" s="68">
        <f t="shared" si="77"/>
        <v>57.67</v>
      </c>
      <c r="R400" s="37">
        <f t="shared" si="78"/>
        <v>0.57669999999999999</v>
      </c>
      <c r="S400" s="68">
        <f t="shared" si="79"/>
        <v>10.570911000000001</v>
      </c>
      <c r="T400" s="37">
        <f t="shared" si="80"/>
        <v>3.5236370000000004</v>
      </c>
      <c r="U400" s="37">
        <f t="shared" si="81"/>
        <v>4.7191566964285716</v>
      </c>
      <c r="V400" s="37">
        <f t="shared" si="82"/>
        <v>1.5730522321428573</v>
      </c>
      <c r="W400" s="26" t="s">
        <v>45</v>
      </c>
      <c r="X400" s="26" t="s">
        <v>45</v>
      </c>
      <c r="Y400" s="26" t="s">
        <v>45</v>
      </c>
      <c r="Z400" s="26" t="s">
        <v>45</v>
      </c>
      <c r="AA400" s="26" t="s">
        <v>45</v>
      </c>
      <c r="AB400" s="26" t="s">
        <v>45</v>
      </c>
      <c r="AC400" s="26" t="s">
        <v>45</v>
      </c>
      <c r="AD400" s="26" t="s">
        <v>45</v>
      </c>
      <c r="AE400" s="26" t="s">
        <v>45</v>
      </c>
      <c r="AF400" s="17">
        <v>3.665</v>
      </c>
      <c r="AG400" s="17">
        <v>5.835</v>
      </c>
      <c r="AH400" s="17">
        <f t="shared" si="84"/>
        <v>1.4621771744567165E-6</v>
      </c>
      <c r="AI400" s="17">
        <v>1</v>
      </c>
      <c r="AJ400" s="17">
        <v>45.9</v>
      </c>
      <c r="AK400" s="17">
        <v>1209.6999999999998</v>
      </c>
      <c r="AL400" s="17">
        <v>181.1</v>
      </c>
      <c r="AM400" s="17">
        <v>3.95</v>
      </c>
      <c r="AN400" s="17">
        <v>13</v>
      </c>
      <c r="AO400" s="17">
        <v>0.2</v>
      </c>
      <c r="AP400" s="17">
        <v>62.35</v>
      </c>
      <c r="AQ400" s="17">
        <v>1038.1999999999998</v>
      </c>
      <c r="AR400" s="17">
        <v>1162.4749999999999</v>
      </c>
      <c r="AS400" s="26">
        <v>651</v>
      </c>
      <c r="AT400" s="26">
        <v>20.157467008140245</v>
      </c>
      <c r="AU400" s="26">
        <v>1.2112170269082954</v>
      </c>
      <c r="AV400" s="17" t="s">
        <v>45</v>
      </c>
      <c r="AW400" s="17" t="s">
        <v>45</v>
      </c>
      <c r="AX400" s="17" t="s">
        <v>45</v>
      </c>
      <c r="AY400" s="101" t="s">
        <v>45</v>
      </c>
      <c r="AZ400" s="17"/>
      <c r="BA400" s="28"/>
      <c r="BB400" s="26"/>
      <c r="BC400" s="49" t="s">
        <v>272</v>
      </c>
      <c r="BD400" s="29"/>
    </row>
    <row r="401" spans="1:56" x14ac:dyDescent="0.25">
      <c r="A401" s="17">
        <v>2007</v>
      </c>
      <c r="B401" s="15">
        <v>2010</v>
      </c>
      <c r="C401" s="66" t="s">
        <v>167</v>
      </c>
      <c r="D401" s="52" t="s">
        <v>168</v>
      </c>
      <c r="E401" s="17">
        <v>4</v>
      </c>
      <c r="F401" s="67" t="s">
        <v>102</v>
      </c>
      <c r="G401" s="17" t="s">
        <v>103</v>
      </c>
      <c r="H401" s="20" t="s">
        <v>95</v>
      </c>
      <c r="I401" s="45" t="s">
        <v>43</v>
      </c>
      <c r="J401" s="22">
        <v>988241</v>
      </c>
      <c r="K401" s="17" t="str">
        <f t="shared" si="85"/>
        <v>Diploid</v>
      </c>
      <c r="L401" s="71" t="s">
        <v>45</v>
      </c>
      <c r="M401" s="71" t="s">
        <v>45</v>
      </c>
      <c r="N401" s="26">
        <v>22.623750000000001</v>
      </c>
      <c r="O401" s="56">
        <v>42.33</v>
      </c>
      <c r="P401" s="37">
        <f t="shared" si="83"/>
        <v>0.42330000000000001</v>
      </c>
      <c r="Q401" s="68">
        <f t="shared" si="77"/>
        <v>57.67</v>
      </c>
      <c r="R401" s="37">
        <f t="shared" si="78"/>
        <v>0.57669999999999999</v>
      </c>
      <c r="S401" s="68">
        <f t="shared" si="79"/>
        <v>13.047116625000001</v>
      </c>
      <c r="T401" s="37">
        <f t="shared" si="80"/>
        <v>4.3490388750000006</v>
      </c>
      <c r="U401" s="37">
        <f t="shared" si="81"/>
        <v>5.8246056361607144</v>
      </c>
      <c r="V401" s="37">
        <f t="shared" si="82"/>
        <v>1.9415352120535714</v>
      </c>
      <c r="W401" s="26" t="s">
        <v>45</v>
      </c>
      <c r="X401" s="26" t="s">
        <v>45</v>
      </c>
      <c r="Y401" s="26" t="s">
        <v>45</v>
      </c>
      <c r="Z401" s="26" t="s">
        <v>45</v>
      </c>
      <c r="AA401" s="26" t="s">
        <v>45</v>
      </c>
      <c r="AB401" s="26" t="s">
        <v>45</v>
      </c>
      <c r="AC401" s="26" t="s">
        <v>45</v>
      </c>
      <c r="AD401" s="26" t="s">
        <v>45</v>
      </c>
      <c r="AE401" s="26" t="s">
        <v>45</v>
      </c>
      <c r="AF401" s="17">
        <v>3.02</v>
      </c>
      <c r="AG401" s="17">
        <v>5.5600000000000005</v>
      </c>
      <c r="AH401" s="17">
        <f t="shared" si="84"/>
        <v>2.7542287033381612E-6</v>
      </c>
      <c r="AI401" s="17">
        <v>1</v>
      </c>
      <c r="AJ401" s="17">
        <v>55.15</v>
      </c>
      <c r="AK401" s="17">
        <v>1579.6</v>
      </c>
      <c r="AL401" s="17">
        <v>233.25</v>
      </c>
      <c r="AM401" s="17">
        <v>6.95</v>
      </c>
      <c r="AN401" s="17">
        <v>16.3</v>
      </c>
      <c r="AO401" s="17">
        <v>0.3</v>
      </c>
      <c r="AP401" s="17">
        <v>39.299999999999997</v>
      </c>
      <c r="AQ401" s="17">
        <v>1038.1999999999998</v>
      </c>
      <c r="AR401" s="17">
        <v>1162.4749999999999</v>
      </c>
      <c r="AS401" s="26">
        <v>651</v>
      </c>
      <c r="AT401" s="26">
        <v>20.157467008140245</v>
      </c>
      <c r="AU401" s="26">
        <v>1.2112170269082954</v>
      </c>
      <c r="AV401" s="17" t="s">
        <v>45</v>
      </c>
      <c r="AW401" s="17" t="s">
        <v>45</v>
      </c>
      <c r="AX401" s="17" t="s">
        <v>45</v>
      </c>
      <c r="AY401" s="101" t="s">
        <v>45</v>
      </c>
      <c r="AZ401" s="17"/>
      <c r="BA401" s="28"/>
      <c r="BB401" s="26"/>
      <c r="BC401" s="49" t="s">
        <v>272</v>
      </c>
      <c r="BD401" s="29"/>
    </row>
    <row r="402" spans="1:56" x14ac:dyDescent="0.25">
      <c r="A402" s="17">
        <v>2007</v>
      </c>
      <c r="B402" s="15">
        <v>2010</v>
      </c>
      <c r="C402" s="66" t="s">
        <v>167</v>
      </c>
      <c r="D402" s="52" t="s">
        <v>168</v>
      </c>
      <c r="E402" s="17">
        <v>1</v>
      </c>
      <c r="F402" s="67" t="s">
        <v>100</v>
      </c>
      <c r="G402" s="17" t="s">
        <v>101</v>
      </c>
      <c r="H402" s="20">
        <v>99113</v>
      </c>
      <c r="I402" s="45" t="s">
        <v>52</v>
      </c>
      <c r="J402" s="22">
        <v>99113012</v>
      </c>
      <c r="K402" s="17" t="str">
        <f t="shared" si="85"/>
        <v>Diploid</v>
      </c>
      <c r="L402" s="71" t="s">
        <v>45</v>
      </c>
      <c r="M402" s="71" t="s">
        <v>45</v>
      </c>
      <c r="N402" s="26">
        <v>12.592500000000001</v>
      </c>
      <c r="O402" s="56">
        <v>46.469999999999985</v>
      </c>
      <c r="P402" s="37">
        <f t="shared" si="83"/>
        <v>0.46469999999999984</v>
      </c>
      <c r="Q402" s="68">
        <f t="shared" si="77"/>
        <v>53.530000000000015</v>
      </c>
      <c r="R402" s="37">
        <f t="shared" si="78"/>
        <v>0.53530000000000011</v>
      </c>
      <c r="S402" s="68">
        <f t="shared" si="79"/>
        <v>6.7407652500000017</v>
      </c>
      <c r="T402" s="37">
        <f t="shared" si="80"/>
        <v>2.2469217500000007</v>
      </c>
      <c r="U402" s="37">
        <f t="shared" si="81"/>
        <v>3.0092702008928578</v>
      </c>
      <c r="V402" s="37">
        <f t="shared" si="82"/>
        <v>1.0030900669642859</v>
      </c>
      <c r="W402" s="26" t="s">
        <v>45</v>
      </c>
      <c r="X402" s="26" t="s">
        <v>45</v>
      </c>
      <c r="Y402" s="26" t="s">
        <v>45</v>
      </c>
      <c r="Z402" s="26" t="s">
        <v>45</v>
      </c>
      <c r="AA402" s="26" t="s">
        <v>45</v>
      </c>
      <c r="AB402" s="26" t="s">
        <v>45</v>
      </c>
      <c r="AC402" s="26" t="s">
        <v>45</v>
      </c>
      <c r="AD402" s="26" t="s">
        <v>45</v>
      </c>
      <c r="AE402" s="26" t="s">
        <v>45</v>
      </c>
      <c r="AF402" s="17">
        <v>4.4800000000000004</v>
      </c>
      <c r="AG402" s="17">
        <v>6.875</v>
      </c>
      <c r="AH402" s="17">
        <f t="shared" si="84"/>
        <v>1.3335214321633217E-7</v>
      </c>
      <c r="AI402" s="17">
        <v>1</v>
      </c>
      <c r="AJ402" s="17">
        <v>37</v>
      </c>
      <c r="AK402" s="17">
        <v>2172.35</v>
      </c>
      <c r="AL402" s="17">
        <v>442.1</v>
      </c>
      <c r="AM402" s="17">
        <v>1.55</v>
      </c>
      <c r="AN402" s="17">
        <v>18.75</v>
      </c>
      <c r="AO402" s="17">
        <v>0.30000000000000004</v>
      </c>
      <c r="AP402" s="17">
        <v>17.149999999999999</v>
      </c>
      <c r="AQ402" s="17">
        <v>1038.1999999999998</v>
      </c>
      <c r="AR402" s="17">
        <v>1162.4749999999999</v>
      </c>
      <c r="AS402" s="26">
        <v>651</v>
      </c>
      <c r="AT402" s="26">
        <v>20.157467008140245</v>
      </c>
      <c r="AU402" s="26">
        <v>1.2112170269082954</v>
      </c>
      <c r="AV402" s="17" t="s">
        <v>45</v>
      </c>
      <c r="AW402" s="17" t="s">
        <v>45</v>
      </c>
      <c r="AX402" s="17" t="s">
        <v>45</v>
      </c>
      <c r="AY402" s="101" t="s">
        <v>45</v>
      </c>
      <c r="AZ402" s="17"/>
      <c r="BA402" s="28"/>
      <c r="BB402" s="26"/>
      <c r="BC402" s="49" t="s">
        <v>272</v>
      </c>
      <c r="BD402" s="29"/>
    </row>
    <row r="403" spans="1:56" x14ac:dyDescent="0.25">
      <c r="A403" s="17">
        <v>2007</v>
      </c>
      <c r="B403" s="15">
        <v>2010</v>
      </c>
      <c r="C403" s="66" t="s">
        <v>167</v>
      </c>
      <c r="D403" s="52" t="s">
        <v>168</v>
      </c>
      <c r="E403" s="17">
        <v>2</v>
      </c>
      <c r="F403" s="67" t="s">
        <v>100</v>
      </c>
      <c r="G403" s="17" t="s">
        <v>101</v>
      </c>
      <c r="H403" s="20">
        <v>99113</v>
      </c>
      <c r="I403" s="45" t="s">
        <v>52</v>
      </c>
      <c r="J403" s="22">
        <v>99113012</v>
      </c>
      <c r="K403" s="17" t="str">
        <f t="shared" si="85"/>
        <v>Diploid</v>
      </c>
      <c r="L403" s="71" t="s">
        <v>45</v>
      </c>
      <c r="M403" s="71" t="s">
        <v>45</v>
      </c>
      <c r="N403" s="26">
        <v>18.63</v>
      </c>
      <c r="O403" s="56">
        <v>46.469999999999985</v>
      </c>
      <c r="P403" s="37">
        <f t="shared" si="83"/>
        <v>0.46469999999999984</v>
      </c>
      <c r="Q403" s="68">
        <f t="shared" si="77"/>
        <v>53.530000000000015</v>
      </c>
      <c r="R403" s="37">
        <f t="shared" si="78"/>
        <v>0.53530000000000011</v>
      </c>
      <c r="S403" s="68">
        <f t="shared" si="79"/>
        <v>9.9726390000000009</v>
      </c>
      <c r="T403" s="37">
        <f t="shared" si="80"/>
        <v>3.3242130000000003</v>
      </c>
      <c r="U403" s="37">
        <f t="shared" si="81"/>
        <v>4.4520709821428568</v>
      </c>
      <c r="V403" s="37">
        <f t="shared" si="82"/>
        <v>1.4840236607142856</v>
      </c>
      <c r="W403" s="26" t="s">
        <v>45</v>
      </c>
      <c r="X403" s="26" t="s">
        <v>45</v>
      </c>
      <c r="Y403" s="26" t="s">
        <v>45</v>
      </c>
      <c r="Z403" s="26" t="s">
        <v>45</v>
      </c>
      <c r="AA403" s="26" t="s">
        <v>45</v>
      </c>
      <c r="AB403" s="26" t="s">
        <v>45</v>
      </c>
      <c r="AC403" s="26" t="s">
        <v>45</v>
      </c>
      <c r="AD403" s="26" t="s">
        <v>45</v>
      </c>
      <c r="AE403" s="26" t="s">
        <v>45</v>
      </c>
      <c r="AF403" s="17">
        <v>4.7050000000000001</v>
      </c>
      <c r="AG403" s="17">
        <v>6.1</v>
      </c>
      <c r="AH403" s="17">
        <f t="shared" si="84"/>
        <v>7.9432823472428114E-7</v>
      </c>
      <c r="AI403" s="17">
        <v>1.1000000000000001</v>
      </c>
      <c r="AJ403" s="17">
        <v>54.75</v>
      </c>
      <c r="AK403" s="17">
        <v>2375.4</v>
      </c>
      <c r="AL403" s="17">
        <v>482</v>
      </c>
      <c r="AM403" s="17">
        <v>3.2</v>
      </c>
      <c r="AN403" s="17">
        <v>27.6</v>
      </c>
      <c r="AO403" s="17">
        <v>0.5</v>
      </c>
      <c r="AP403" s="17">
        <v>23.05</v>
      </c>
      <c r="AQ403" s="17">
        <v>1038.1999999999998</v>
      </c>
      <c r="AR403" s="17">
        <v>1162.4749999999999</v>
      </c>
      <c r="AS403" s="26">
        <v>651</v>
      </c>
      <c r="AT403" s="26">
        <v>20.157467008140245</v>
      </c>
      <c r="AU403" s="26">
        <v>1.2112170269082954</v>
      </c>
      <c r="AV403" s="17" t="s">
        <v>45</v>
      </c>
      <c r="AW403" s="17" t="s">
        <v>45</v>
      </c>
      <c r="AX403" s="17" t="s">
        <v>45</v>
      </c>
      <c r="AY403" s="101" t="s">
        <v>45</v>
      </c>
      <c r="AZ403" s="17"/>
      <c r="BA403" s="28"/>
      <c r="BB403" s="26"/>
      <c r="BC403" s="49" t="s">
        <v>272</v>
      </c>
      <c r="BD403" s="29"/>
    </row>
    <row r="404" spans="1:56" x14ac:dyDescent="0.25">
      <c r="A404" s="17">
        <v>2007</v>
      </c>
      <c r="B404" s="15">
        <v>2010</v>
      </c>
      <c r="C404" s="66" t="s">
        <v>167</v>
      </c>
      <c r="D404" s="52" t="s">
        <v>168</v>
      </c>
      <c r="E404" s="17">
        <v>3</v>
      </c>
      <c r="F404" s="67" t="s">
        <v>100</v>
      </c>
      <c r="G404" s="17" t="s">
        <v>101</v>
      </c>
      <c r="H404" s="20">
        <v>99113</v>
      </c>
      <c r="I404" s="45" t="s">
        <v>52</v>
      </c>
      <c r="J404" s="22">
        <v>99113012</v>
      </c>
      <c r="K404" s="17" t="str">
        <f t="shared" si="85"/>
        <v>Diploid</v>
      </c>
      <c r="L404" s="71" t="s">
        <v>45</v>
      </c>
      <c r="M404" s="71" t="s">
        <v>45</v>
      </c>
      <c r="N404" s="26">
        <v>11.414999999999999</v>
      </c>
      <c r="O404" s="56">
        <v>46.469999999999985</v>
      </c>
      <c r="P404" s="37">
        <f t="shared" si="83"/>
        <v>0.46469999999999984</v>
      </c>
      <c r="Q404" s="68">
        <f t="shared" si="77"/>
        <v>53.530000000000015</v>
      </c>
      <c r="R404" s="37">
        <f t="shared" si="78"/>
        <v>0.53530000000000011</v>
      </c>
      <c r="S404" s="68">
        <f t="shared" si="79"/>
        <v>6.1104495000000005</v>
      </c>
      <c r="T404" s="37">
        <f t="shared" si="80"/>
        <v>2.0368165</v>
      </c>
      <c r="U404" s="37">
        <f t="shared" si="81"/>
        <v>2.7278792410714288</v>
      </c>
      <c r="V404" s="37">
        <f t="shared" si="82"/>
        <v>0.90929308035714296</v>
      </c>
      <c r="W404" s="26" t="s">
        <v>45</v>
      </c>
      <c r="X404" s="26" t="s">
        <v>45</v>
      </c>
      <c r="Y404" s="26" t="s">
        <v>45</v>
      </c>
      <c r="Z404" s="26" t="s">
        <v>45</v>
      </c>
      <c r="AA404" s="26" t="s">
        <v>45</v>
      </c>
      <c r="AB404" s="26" t="s">
        <v>45</v>
      </c>
      <c r="AC404" s="26" t="s">
        <v>45</v>
      </c>
      <c r="AD404" s="26" t="s">
        <v>45</v>
      </c>
      <c r="AE404" s="26" t="s">
        <v>45</v>
      </c>
      <c r="AF404" s="17">
        <v>3.665</v>
      </c>
      <c r="AG404" s="17">
        <v>5.835</v>
      </c>
      <c r="AH404" s="17">
        <f t="shared" si="84"/>
        <v>1.4621771744567165E-6</v>
      </c>
      <c r="AI404" s="17">
        <v>1</v>
      </c>
      <c r="AJ404" s="17">
        <v>45.9</v>
      </c>
      <c r="AK404" s="17">
        <v>1209.6999999999998</v>
      </c>
      <c r="AL404" s="17">
        <v>181.1</v>
      </c>
      <c r="AM404" s="17">
        <v>3.95</v>
      </c>
      <c r="AN404" s="17">
        <v>13</v>
      </c>
      <c r="AO404" s="17">
        <v>0.2</v>
      </c>
      <c r="AP404" s="17">
        <v>62.35</v>
      </c>
      <c r="AQ404" s="17">
        <v>1038.1999999999998</v>
      </c>
      <c r="AR404" s="17">
        <v>1162.4749999999999</v>
      </c>
      <c r="AS404" s="26">
        <v>651</v>
      </c>
      <c r="AT404" s="26">
        <v>20.157467008140245</v>
      </c>
      <c r="AU404" s="26">
        <v>1.2112170269082954</v>
      </c>
      <c r="AV404" s="17" t="s">
        <v>45</v>
      </c>
      <c r="AW404" s="17" t="s">
        <v>45</v>
      </c>
      <c r="AX404" s="17" t="s">
        <v>45</v>
      </c>
      <c r="AY404" s="101" t="s">
        <v>45</v>
      </c>
      <c r="AZ404" s="17"/>
      <c r="BA404" s="28"/>
      <c r="BB404" s="26"/>
      <c r="BC404" s="49" t="s">
        <v>272</v>
      </c>
      <c r="BD404" s="29"/>
    </row>
    <row r="405" spans="1:56" x14ac:dyDescent="0.25">
      <c r="A405" s="17">
        <v>2007</v>
      </c>
      <c r="B405" s="15">
        <v>2010</v>
      </c>
      <c r="C405" s="66" t="s">
        <v>167</v>
      </c>
      <c r="D405" s="52" t="s">
        <v>168</v>
      </c>
      <c r="E405" s="17">
        <v>4</v>
      </c>
      <c r="F405" s="67" t="s">
        <v>100</v>
      </c>
      <c r="G405" s="17" t="s">
        <v>101</v>
      </c>
      <c r="H405" s="20">
        <v>99113</v>
      </c>
      <c r="I405" s="45" t="s">
        <v>52</v>
      </c>
      <c r="J405" s="22">
        <v>99113012</v>
      </c>
      <c r="K405" s="17" t="str">
        <f t="shared" si="85"/>
        <v>Diploid</v>
      </c>
      <c r="L405" s="71" t="s">
        <v>45</v>
      </c>
      <c r="M405" s="71" t="s">
        <v>45</v>
      </c>
      <c r="N405" s="26">
        <v>13.668750000000001</v>
      </c>
      <c r="O405" s="56">
        <v>46.469999999999985</v>
      </c>
      <c r="P405" s="37">
        <f t="shared" si="83"/>
        <v>0.46469999999999984</v>
      </c>
      <c r="Q405" s="68">
        <f t="shared" si="77"/>
        <v>53.530000000000015</v>
      </c>
      <c r="R405" s="37">
        <f t="shared" si="78"/>
        <v>0.53530000000000011</v>
      </c>
      <c r="S405" s="68">
        <f t="shared" si="79"/>
        <v>7.3168818750000018</v>
      </c>
      <c r="T405" s="37">
        <f t="shared" si="80"/>
        <v>2.4389606250000004</v>
      </c>
      <c r="U405" s="37">
        <f t="shared" si="81"/>
        <v>3.2664651227678578</v>
      </c>
      <c r="V405" s="37">
        <f t="shared" si="82"/>
        <v>1.0888217075892859</v>
      </c>
      <c r="W405" s="26" t="s">
        <v>45</v>
      </c>
      <c r="X405" s="26" t="s">
        <v>45</v>
      </c>
      <c r="Y405" s="26" t="s">
        <v>45</v>
      </c>
      <c r="Z405" s="26" t="s">
        <v>45</v>
      </c>
      <c r="AA405" s="26" t="s">
        <v>45</v>
      </c>
      <c r="AB405" s="26" t="s">
        <v>45</v>
      </c>
      <c r="AC405" s="26" t="s">
        <v>45</v>
      </c>
      <c r="AD405" s="26" t="s">
        <v>45</v>
      </c>
      <c r="AE405" s="26" t="s">
        <v>45</v>
      </c>
      <c r="AF405" s="17">
        <v>3.02</v>
      </c>
      <c r="AG405" s="17">
        <v>5.5600000000000005</v>
      </c>
      <c r="AH405" s="17">
        <f t="shared" si="84"/>
        <v>2.7542287033381612E-6</v>
      </c>
      <c r="AI405" s="17">
        <v>1</v>
      </c>
      <c r="AJ405" s="17">
        <v>55.15</v>
      </c>
      <c r="AK405" s="17">
        <v>1579.6</v>
      </c>
      <c r="AL405" s="17">
        <v>233.25</v>
      </c>
      <c r="AM405" s="17">
        <v>6.95</v>
      </c>
      <c r="AN405" s="17">
        <v>16.3</v>
      </c>
      <c r="AO405" s="17">
        <v>0.3</v>
      </c>
      <c r="AP405" s="17">
        <v>39.299999999999997</v>
      </c>
      <c r="AQ405" s="17">
        <v>1038.1999999999998</v>
      </c>
      <c r="AR405" s="17">
        <v>1162.4749999999999</v>
      </c>
      <c r="AS405" s="26">
        <v>651</v>
      </c>
      <c r="AT405" s="26">
        <v>20.157467008140245</v>
      </c>
      <c r="AU405" s="26">
        <v>1.2112170269082954</v>
      </c>
      <c r="AV405" s="17" t="s">
        <v>45</v>
      </c>
      <c r="AW405" s="17" t="s">
        <v>45</v>
      </c>
      <c r="AX405" s="17" t="s">
        <v>45</v>
      </c>
      <c r="AY405" s="101" t="s">
        <v>45</v>
      </c>
      <c r="AZ405" s="17"/>
      <c r="BA405" s="28"/>
      <c r="BB405" s="26"/>
      <c r="BC405" s="49" t="s">
        <v>272</v>
      </c>
      <c r="BD405" s="29"/>
    </row>
    <row r="406" spans="1:56" x14ac:dyDescent="0.25">
      <c r="A406" s="17">
        <v>2007</v>
      </c>
      <c r="B406" s="15">
        <v>2010</v>
      </c>
      <c r="C406" s="66" t="s">
        <v>167</v>
      </c>
      <c r="D406" s="52" t="s">
        <v>168</v>
      </c>
      <c r="E406" s="17">
        <v>1</v>
      </c>
      <c r="F406" s="67" t="s">
        <v>104</v>
      </c>
      <c r="G406" s="17" t="s">
        <v>105</v>
      </c>
      <c r="H406" s="20">
        <v>99201</v>
      </c>
      <c r="I406" s="45">
        <v>8</v>
      </c>
      <c r="J406" s="22">
        <v>99201007</v>
      </c>
      <c r="K406" s="17" t="str">
        <f t="shared" si="85"/>
        <v>Triploid</v>
      </c>
      <c r="L406" s="71" t="s">
        <v>45</v>
      </c>
      <c r="M406" s="71" t="s">
        <v>45</v>
      </c>
      <c r="N406" s="26">
        <v>26.816249999999997</v>
      </c>
      <c r="O406" s="56">
        <v>44.7</v>
      </c>
      <c r="P406" s="37">
        <f t="shared" si="83"/>
        <v>0.44700000000000001</v>
      </c>
      <c r="Q406" s="68">
        <f t="shared" si="77"/>
        <v>55.3</v>
      </c>
      <c r="R406" s="37">
        <f t="shared" si="78"/>
        <v>0.55299999999999994</v>
      </c>
      <c r="S406" s="68">
        <f t="shared" si="79"/>
        <v>14.829386249999997</v>
      </c>
      <c r="T406" s="37">
        <f t="shared" si="80"/>
        <v>4.9431287499999987</v>
      </c>
      <c r="U406" s="37">
        <f t="shared" si="81"/>
        <v>6.6202617187499984</v>
      </c>
      <c r="V406" s="37">
        <f t="shared" si="82"/>
        <v>2.2067539062499995</v>
      </c>
      <c r="W406" s="26" t="s">
        <v>45</v>
      </c>
      <c r="X406" s="26" t="s">
        <v>45</v>
      </c>
      <c r="Y406" s="26" t="s">
        <v>45</v>
      </c>
      <c r="Z406" s="26" t="s">
        <v>45</v>
      </c>
      <c r="AA406" s="26" t="s">
        <v>45</v>
      </c>
      <c r="AB406" s="26" t="s">
        <v>45</v>
      </c>
      <c r="AC406" s="26" t="s">
        <v>45</v>
      </c>
      <c r="AD406" s="26" t="s">
        <v>45</v>
      </c>
      <c r="AE406" s="26" t="s">
        <v>45</v>
      </c>
      <c r="AF406" s="17">
        <v>4.4800000000000004</v>
      </c>
      <c r="AG406" s="17">
        <v>6.875</v>
      </c>
      <c r="AH406" s="17">
        <f t="shared" si="84"/>
        <v>1.3335214321633217E-7</v>
      </c>
      <c r="AI406" s="17">
        <v>1</v>
      </c>
      <c r="AJ406" s="17">
        <v>37</v>
      </c>
      <c r="AK406" s="17">
        <v>2172.35</v>
      </c>
      <c r="AL406" s="17">
        <v>442.1</v>
      </c>
      <c r="AM406" s="17">
        <v>1.55</v>
      </c>
      <c r="AN406" s="17">
        <v>18.75</v>
      </c>
      <c r="AO406" s="17">
        <v>0.30000000000000004</v>
      </c>
      <c r="AP406" s="17">
        <v>17.149999999999999</v>
      </c>
      <c r="AQ406" s="17">
        <v>1038.1999999999998</v>
      </c>
      <c r="AR406" s="17">
        <v>1162.4749999999999</v>
      </c>
      <c r="AS406" s="26">
        <v>651</v>
      </c>
      <c r="AT406" s="26">
        <v>20.157467008140245</v>
      </c>
      <c r="AU406" s="26">
        <v>1.2112170269082954</v>
      </c>
      <c r="AV406" s="17" t="s">
        <v>45</v>
      </c>
      <c r="AW406" s="17" t="s">
        <v>45</v>
      </c>
      <c r="AX406" s="17" t="s">
        <v>45</v>
      </c>
      <c r="AY406" s="101" t="s">
        <v>45</v>
      </c>
      <c r="AZ406" s="17"/>
      <c r="BA406" s="28"/>
      <c r="BB406" s="26"/>
      <c r="BC406" s="49" t="s">
        <v>272</v>
      </c>
      <c r="BD406" s="29"/>
    </row>
    <row r="407" spans="1:56" x14ac:dyDescent="0.25">
      <c r="A407" s="17">
        <v>2007</v>
      </c>
      <c r="B407" s="15">
        <v>2010</v>
      </c>
      <c r="C407" s="66" t="s">
        <v>167</v>
      </c>
      <c r="D407" s="52" t="s">
        <v>168</v>
      </c>
      <c r="E407" s="17">
        <v>2</v>
      </c>
      <c r="F407" s="67" t="s">
        <v>104</v>
      </c>
      <c r="G407" s="17" t="s">
        <v>105</v>
      </c>
      <c r="H407" s="20">
        <v>99201</v>
      </c>
      <c r="I407" s="45">
        <v>8</v>
      </c>
      <c r="J407" s="22">
        <v>99201007</v>
      </c>
      <c r="K407" s="17" t="str">
        <f t="shared" si="85"/>
        <v>Triploid</v>
      </c>
      <c r="L407" s="71" t="s">
        <v>45</v>
      </c>
      <c r="M407" s="71" t="s">
        <v>45</v>
      </c>
      <c r="N407" s="26">
        <v>25.916249999999994</v>
      </c>
      <c r="O407" s="56">
        <v>44.7</v>
      </c>
      <c r="P407" s="37">
        <f t="shared" si="83"/>
        <v>0.44700000000000001</v>
      </c>
      <c r="Q407" s="68">
        <f t="shared" si="77"/>
        <v>55.3</v>
      </c>
      <c r="R407" s="37">
        <f t="shared" si="78"/>
        <v>0.55299999999999994</v>
      </c>
      <c r="S407" s="68">
        <f t="shared" si="79"/>
        <v>14.331686249999995</v>
      </c>
      <c r="T407" s="37">
        <f t="shared" si="80"/>
        <v>4.7772287499999981</v>
      </c>
      <c r="U407" s="37">
        <f t="shared" si="81"/>
        <v>6.398074218749997</v>
      </c>
      <c r="V407" s="37">
        <f t="shared" si="82"/>
        <v>2.1326914062499989</v>
      </c>
      <c r="W407" s="26" t="s">
        <v>45</v>
      </c>
      <c r="X407" s="26" t="s">
        <v>45</v>
      </c>
      <c r="Y407" s="26" t="s">
        <v>45</v>
      </c>
      <c r="Z407" s="26" t="s">
        <v>45</v>
      </c>
      <c r="AA407" s="26" t="s">
        <v>45</v>
      </c>
      <c r="AB407" s="26" t="s">
        <v>45</v>
      </c>
      <c r="AC407" s="26" t="s">
        <v>45</v>
      </c>
      <c r="AD407" s="26" t="s">
        <v>45</v>
      </c>
      <c r="AE407" s="26" t="s">
        <v>45</v>
      </c>
      <c r="AF407" s="17">
        <v>4.7050000000000001</v>
      </c>
      <c r="AG407" s="17">
        <v>6.1</v>
      </c>
      <c r="AH407" s="17">
        <f t="shared" si="84"/>
        <v>7.9432823472428114E-7</v>
      </c>
      <c r="AI407" s="17">
        <v>1.1000000000000001</v>
      </c>
      <c r="AJ407" s="17">
        <v>54.75</v>
      </c>
      <c r="AK407" s="17">
        <v>2375.4</v>
      </c>
      <c r="AL407" s="17">
        <v>482</v>
      </c>
      <c r="AM407" s="17">
        <v>3.2</v>
      </c>
      <c r="AN407" s="17">
        <v>27.6</v>
      </c>
      <c r="AO407" s="17">
        <v>0.5</v>
      </c>
      <c r="AP407" s="17">
        <v>23.05</v>
      </c>
      <c r="AQ407" s="17">
        <v>1038.1999999999998</v>
      </c>
      <c r="AR407" s="17">
        <v>1162.4749999999999</v>
      </c>
      <c r="AS407" s="26">
        <v>651</v>
      </c>
      <c r="AT407" s="26">
        <v>20.157467008140245</v>
      </c>
      <c r="AU407" s="26">
        <v>1.2112170269082954</v>
      </c>
      <c r="AV407" s="17" t="s">
        <v>45</v>
      </c>
      <c r="AW407" s="17" t="s">
        <v>45</v>
      </c>
      <c r="AX407" s="17" t="s">
        <v>45</v>
      </c>
      <c r="AY407" s="101" t="s">
        <v>45</v>
      </c>
      <c r="AZ407" s="17"/>
      <c r="BA407" s="28"/>
      <c r="BB407" s="26"/>
      <c r="BC407" s="49" t="s">
        <v>272</v>
      </c>
      <c r="BD407" s="29"/>
    </row>
    <row r="408" spans="1:56" x14ac:dyDescent="0.25">
      <c r="A408" s="17">
        <v>2007</v>
      </c>
      <c r="B408" s="15">
        <v>2010</v>
      </c>
      <c r="C408" s="66" t="s">
        <v>167</v>
      </c>
      <c r="D408" s="52" t="s">
        <v>168</v>
      </c>
      <c r="E408" s="17">
        <v>3</v>
      </c>
      <c r="F408" s="67" t="s">
        <v>104</v>
      </c>
      <c r="G408" s="17" t="s">
        <v>105</v>
      </c>
      <c r="H408" s="20">
        <v>99201</v>
      </c>
      <c r="I408" s="45">
        <v>8</v>
      </c>
      <c r="J408" s="22">
        <v>99201007</v>
      </c>
      <c r="K408" s="17" t="str">
        <f t="shared" si="85"/>
        <v>Triploid</v>
      </c>
      <c r="L408" s="71" t="s">
        <v>45</v>
      </c>
      <c r="M408" s="71" t="s">
        <v>45</v>
      </c>
      <c r="N408" s="26">
        <v>27.693749999999994</v>
      </c>
      <c r="O408" s="56">
        <v>44.7</v>
      </c>
      <c r="P408" s="37">
        <f t="shared" si="83"/>
        <v>0.44700000000000001</v>
      </c>
      <c r="Q408" s="68">
        <f t="shared" si="77"/>
        <v>55.3</v>
      </c>
      <c r="R408" s="37">
        <f t="shared" si="78"/>
        <v>0.55299999999999994</v>
      </c>
      <c r="S408" s="68">
        <f t="shared" si="79"/>
        <v>15.314643749999995</v>
      </c>
      <c r="T408" s="37">
        <f t="shared" si="80"/>
        <v>5.1048812499999983</v>
      </c>
      <c r="U408" s="37">
        <f t="shared" si="81"/>
        <v>6.8368945312499969</v>
      </c>
      <c r="V408" s="37">
        <f t="shared" si="82"/>
        <v>2.278964843749999</v>
      </c>
      <c r="W408" s="26" t="s">
        <v>45</v>
      </c>
      <c r="X408" s="26" t="s">
        <v>45</v>
      </c>
      <c r="Y408" s="26" t="s">
        <v>45</v>
      </c>
      <c r="Z408" s="26" t="s">
        <v>45</v>
      </c>
      <c r="AA408" s="26" t="s">
        <v>45</v>
      </c>
      <c r="AB408" s="26" t="s">
        <v>45</v>
      </c>
      <c r="AC408" s="26" t="s">
        <v>45</v>
      </c>
      <c r="AD408" s="26" t="s">
        <v>45</v>
      </c>
      <c r="AE408" s="26" t="s">
        <v>45</v>
      </c>
      <c r="AF408" s="17">
        <v>3.665</v>
      </c>
      <c r="AG408" s="17">
        <v>5.835</v>
      </c>
      <c r="AH408" s="17">
        <f t="shared" si="84"/>
        <v>1.4621771744567165E-6</v>
      </c>
      <c r="AI408" s="17">
        <v>1</v>
      </c>
      <c r="AJ408" s="17">
        <v>45.9</v>
      </c>
      <c r="AK408" s="17">
        <v>1209.6999999999998</v>
      </c>
      <c r="AL408" s="17">
        <v>181.1</v>
      </c>
      <c r="AM408" s="17">
        <v>3.95</v>
      </c>
      <c r="AN408" s="17">
        <v>13</v>
      </c>
      <c r="AO408" s="17">
        <v>0.2</v>
      </c>
      <c r="AP408" s="17">
        <v>62.35</v>
      </c>
      <c r="AQ408" s="17">
        <v>1038.1999999999998</v>
      </c>
      <c r="AR408" s="17">
        <v>1162.4749999999999</v>
      </c>
      <c r="AS408" s="26">
        <v>651</v>
      </c>
      <c r="AT408" s="26">
        <v>20.157467008140245</v>
      </c>
      <c r="AU408" s="26">
        <v>1.2112170269082954</v>
      </c>
      <c r="AV408" s="17" t="s">
        <v>45</v>
      </c>
      <c r="AW408" s="17" t="s">
        <v>45</v>
      </c>
      <c r="AX408" s="17" t="s">
        <v>45</v>
      </c>
      <c r="AY408" s="101" t="s">
        <v>45</v>
      </c>
      <c r="AZ408" s="17"/>
      <c r="BA408" s="28"/>
      <c r="BB408" s="26"/>
      <c r="BC408" s="49" t="s">
        <v>272</v>
      </c>
      <c r="BD408" s="29"/>
    </row>
    <row r="409" spans="1:56" x14ac:dyDescent="0.25">
      <c r="A409" s="17">
        <v>2007</v>
      </c>
      <c r="B409" s="15">
        <v>2010</v>
      </c>
      <c r="C409" s="66" t="s">
        <v>167</v>
      </c>
      <c r="D409" s="52" t="s">
        <v>168</v>
      </c>
      <c r="E409" s="17">
        <v>4</v>
      </c>
      <c r="F409" s="67" t="s">
        <v>104</v>
      </c>
      <c r="G409" s="17" t="s">
        <v>105</v>
      </c>
      <c r="H409" s="20">
        <v>99201</v>
      </c>
      <c r="I409" s="45">
        <v>8</v>
      </c>
      <c r="J409" s="22">
        <v>99201007</v>
      </c>
      <c r="K409" s="17" t="str">
        <f t="shared" si="85"/>
        <v>Triploid</v>
      </c>
      <c r="L409" s="71" t="s">
        <v>45</v>
      </c>
      <c r="M409" s="71" t="s">
        <v>45</v>
      </c>
      <c r="N409" s="26">
        <v>9.2249999999999996</v>
      </c>
      <c r="O409" s="56">
        <v>44.7</v>
      </c>
      <c r="P409" s="37">
        <f t="shared" si="83"/>
        <v>0.44700000000000001</v>
      </c>
      <c r="Q409" s="68">
        <f t="shared" si="77"/>
        <v>55.3</v>
      </c>
      <c r="R409" s="37">
        <f t="shared" si="78"/>
        <v>0.55299999999999994</v>
      </c>
      <c r="S409" s="68">
        <f t="shared" si="79"/>
        <v>5.101424999999999</v>
      </c>
      <c r="T409" s="37">
        <f t="shared" si="80"/>
        <v>1.7004749999999997</v>
      </c>
      <c r="U409" s="37">
        <f t="shared" si="81"/>
        <v>2.2774218749999995</v>
      </c>
      <c r="V409" s="37">
        <f t="shared" si="82"/>
        <v>0.75914062499999979</v>
      </c>
      <c r="W409" s="26" t="s">
        <v>45</v>
      </c>
      <c r="X409" s="26" t="s">
        <v>45</v>
      </c>
      <c r="Y409" s="26" t="s">
        <v>45</v>
      </c>
      <c r="Z409" s="26" t="s">
        <v>45</v>
      </c>
      <c r="AA409" s="26" t="s">
        <v>45</v>
      </c>
      <c r="AB409" s="26" t="s">
        <v>45</v>
      </c>
      <c r="AC409" s="26" t="s">
        <v>45</v>
      </c>
      <c r="AD409" s="26" t="s">
        <v>45</v>
      </c>
      <c r="AE409" s="26" t="s">
        <v>45</v>
      </c>
      <c r="AF409" s="17">
        <v>3.02</v>
      </c>
      <c r="AG409" s="17">
        <v>5.5600000000000005</v>
      </c>
      <c r="AH409" s="17">
        <f t="shared" si="84"/>
        <v>2.7542287033381612E-6</v>
      </c>
      <c r="AI409" s="17">
        <v>1</v>
      </c>
      <c r="AJ409" s="17">
        <v>55.15</v>
      </c>
      <c r="AK409" s="17">
        <v>1579.6</v>
      </c>
      <c r="AL409" s="17">
        <v>233.25</v>
      </c>
      <c r="AM409" s="17">
        <v>6.95</v>
      </c>
      <c r="AN409" s="17">
        <v>16.3</v>
      </c>
      <c r="AO409" s="17">
        <v>0.3</v>
      </c>
      <c r="AP409" s="17">
        <v>39.299999999999997</v>
      </c>
      <c r="AQ409" s="17">
        <v>1038.1999999999998</v>
      </c>
      <c r="AR409" s="17">
        <v>1162.4749999999999</v>
      </c>
      <c r="AS409" s="26">
        <v>651</v>
      </c>
      <c r="AT409" s="26">
        <v>20.157467008140245</v>
      </c>
      <c r="AU409" s="26">
        <v>1.2112170269082954</v>
      </c>
      <c r="AV409" s="17" t="s">
        <v>45</v>
      </c>
      <c r="AW409" s="17" t="s">
        <v>45</v>
      </c>
      <c r="AX409" s="17" t="s">
        <v>45</v>
      </c>
      <c r="AY409" s="101" t="s">
        <v>45</v>
      </c>
      <c r="AZ409" s="17"/>
      <c r="BA409" s="28"/>
      <c r="BB409" s="26"/>
      <c r="BC409" s="49" t="s">
        <v>272</v>
      </c>
      <c r="BD409" s="29"/>
    </row>
    <row r="410" spans="1:56" x14ac:dyDescent="0.25">
      <c r="A410" s="17">
        <v>2007</v>
      </c>
      <c r="B410" s="15">
        <v>2010</v>
      </c>
      <c r="C410" s="66" t="s">
        <v>167</v>
      </c>
      <c r="D410" s="52" t="s">
        <v>168</v>
      </c>
      <c r="E410" s="17">
        <v>1</v>
      </c>
      <c r="F410" s="67" t="s">
        <v>108</v>
      </c>
      <c r="G410" s="17" t="s">
        <v>109</v>
      </c>
      <c r="H410" s="20">
        <v>99202</v>
      </c>
      <c r="I410" s="45">
        <v>8</v>
      </c>
      <c r="J410" s="22">
        <v>99202004</v>
      </c>
      <c r="K410" s="17" t="str">
        <f t="shared" si="85"/>
        <v>Triploid</v>
      </c>
      <c r="L410" s="71" t="s">
        <v>45</v>
      </c>
      <c r="M410" s="71" t="s">
        <v>45</v>
      </c>
      <c r="N410" s="26">
        <v>19.417499999999997</v>
      </c>
      <c r="O410" s="56">
        <v>47.990000000000009</v>
      </c>
      <c r="P410" s="37">
        <f t="shared" si="83"/>
        <v>0.4799000000000001</v>
      </c>
      <c r="Q410" s="68">
        <f t="shared" si="77"/>
        <v>52.009999999999991</v>
      </c>
      <c r="R410" s="37">
        <f t="shared" si="78"/>
        <v>0.5200999999999999</v>
      </c>
      <c r="S410" s="68">
        <f t="shared" si="79"/>
        <v>10.099041749999996</v>
      </c>
      <c r="T410" s="37">
        <f t="shared" si="80"/>
        <v>3.3663472499999987</v>
      </c>
      <c r="U410" s="37">
        <f t="shared" si="81"/>
        <v>4.5085007812499978</v>
      </c>
      <c r="V410" s="37">
        <f t="shared" si="82"/>
        <v>1.5028335937499993</v>
      </c>
      <c r="W410" s="26" t="s">
        <v>45</v>
      </c>
      <c r="X410" s="26" t="s">
        <v>45</v>
      </c>
      <c r="Y410" s="26" t="s">
        <v>45</v>
      </c>
      <c r="Z410" s="26" t="s">
        <v>45</v>
      </c>
      <c r="AA410" s="26" t="s">
        <v>45</v>
      </c>
      <c r="AB410" s="26" t="s">
        <v>45</v>
      </c>
      <c r="AC410" s="26" t="s">
        <v>45</v>
      </c>
      <c r="AD410" s="26" t="s">
        <v>45</v>
      </c>
      <c r="AE410" s="26" t="s">
        <v>45</v>
      </c>
      <c r="AF410" s="17">
        <v>4.4800000000000004</v>
      </c>
      <c r="AG410" s="17">
        <v>6.875</v>
      </c>
      <c r="AH410" s="17">
        <f t="shared" si="84"/>
        <v>1.3335214321633217E-7</v>
      </c>
      <c r="AI410" s="17">
        <v>1</v>
      </c>
      <c r="AJ410" s="17">
        <v>37</v>
      </c>
      <c r="AK410" s="17">
        <v>2172.35</v>
      </c>
      <c r="AL410" s="17">
        <v>442.1</v>
      </c>
      <c r="AM410" s="17">
        <v>1.55</v>
      </c>
      <c r="AN410" s="17">
        <v>18.75</v>
      </c>
      <c r="AO410" s="17">
        <v>0.30000000000000004</v>
      </c>
      <c r="AP410" s="17">
        <v>17.149999999999999</v>
      </c>
      <c r="AQ410" s="17">
        <v>1038.1999999999998</v>
      </c>
      <c r="AR410" s="17">
        <v>1162.4749999999999</v>
      </c>
      <c r="AS410" s="26">
        <v>651</v>
      </c>
      <c r="AT410" s="26">
        <v>20.157467008140245</v>
      </c>
      <c r="AU410" s="26">
        <v>1.2112170269082954</v>
      </c>
      <c r="AV410" s="17" t="s">
        <v>45</v>
      </c>
      <c r="AW410" s="17" t="s">
        <v>45</v>
      </c>
      <c r="AX410" s="17" t="s">
        <v>45</v>
      </c>
      <c r="AY410" s="101" t="s">
        <v>45</v>
      </c>
      <c r="AZ410" s="17"/>
      <c r="BA410" s="28"/>
      <c r="BB410" s="26"/>
      <c r="BC410" s="49" t="s">
        <v>272</v>
      </c>
      <c r="BD410" s="29"/>
    </row>
    <row r="411" spans="1:56" x14ac:dyDescent="0.25">
      <c r="A411" s="17">
        <v>2007</v>
      </c>
      <c r="B411" s="15">
        <v>2010</v>
      </c>
      <c r="C411" s="66" t="s">
        <v>167</v>
      </c>
      <c r="D411" s="52" t="s">
        <v>168</v>
      </c>
      <c r="E411" s="17">
        <v>2</v>
      </c>
      <c r="F411" s="67" t="s">
        <v>108</v>
      </c>
      <c r="G411" s="17" t="s">
        <v>109</v>
      </c>
      <c r="H411" s="20">
        <v>99202</v>
      </c>
      <c r="I411" s="45">
        <v>8</v>
      </c>
      <c r="J411" s="22">
        <v>99202004</v>
      </c>
      <c r="K411" s="17" t="str">
        <f t="shared" si="85"/>
        <v>Triploid</v>
      </c>
      <c r="L411" s="71" t="s">
        <v>45</v>
      </c>
      <c r="M411" s="71" t="s">
        <v>45</v>
      </c>
      <c r="N411" s="26">
        <v>27.727500000000003</v>
      </c>
      <c r="O411" s="56">
        <v>47.990000000000009</v>
      </c>
      <c r="P411" s="37">
        <f t="shared" si="83"/>
        <v>0.4799000000000001</v>
      </c>
      <c r="Q411" s="68">
        <f t="shared" si="77"/>
        <v>52.009999999999991</v>
      </c>
      <c r="R411" s="37">
        <f t="shared" si="78"/>
        <v>0.5200999999999999</v>
      </c>
      <c r="S411" s="68">
        <f t="shared" si="79"/>
        <v>14.421072749999999</v>
      </c>
      <c r="T411" s="37">
        <f t="shared" si="80"/>
        <v>4.8070242499999996</v>
      </c>
      <c r="U411" s="37">
        <f t="shared" si="81"/>
        <v>6.4379789062499988</v>
      </c>
      <c r="V411" s="37">
        <f t="shared" si="82"/>
        <v>2.1459929687499995</v>
      </c>
      <c r="W411" s="26" t="s">
        <v>45</v>
      </c>
      <c r="X411" s="26" t="s">
        <v>45</v>
      </c>
      <c r="Y411" s="26" t="s">
        <v>45</v>
      </c>
      <c r="Z411" s="26" t="s">
        <v>45</v>
      </c>
      <c r="AA411" s="26" t="s">
        <v>45</v>
      </c>
      <c r="AB411" s="26" t="s">
        <v>45</v>
      </c>
      <c r="AC411" s="26" t="s">
        <v>45</v>
      </c>
      <c r="AD411" s="26" t="s">
        <v>45</v>
      </c>
      <c r="AE411" s="26" t="s">
        <v>45</v>
      </c>
      <c r="AF411" s="17">
        <v>4.7050000000000001</v>
      </c>
      <c r="AG411" s="17">
        <v>6.1</v>
      </c>
      <c r="AH411" s="17">
        <f t="shared" si="84"/>
        <v>7.9432823472428114E-7</v>
      </c>
      <c r="AI411" s="17">
        <v>1.1000000000000001</v>
      </c>
      <c r="AJ411" s="17">
        <v>54.75</v>
      </c>
      <c r="AK411" s="17">
        <v>2375.4</v>
      </c>
      <c r="AL411" s="17">
        <v>482</v>
      </c>
      <c r="AM411" s="17">
        <v>3.2</v>
      </c>
      <c r="AN411" s="17">
        <v>27.6</v>
      </c>
      <c r="AO411" s="17">
        <v>0.5</v>
      </c>
      <c r="AP411" s="17">
        <v>23.05</v>
      </c>
      <c r="AQ411" s="17">
        <v>1038.1999999999998</v>
      </c>
      <c r="AR411" s="17">
        <v>1162.4749999999999</v>
      </c>
      <c r="AS411" s="26">
        <v>651</v>
      </c>
      <c r="AT411" s="26">
        <v>20.157467008140245</v>
      </c>
      <c r="AU411" s="26">
        <v>1.2112170269082954</v>
      </c>
      <c r="AV411" s="17" t="s">
        <v>45</v>
      </c>
      <c r="AW411" s="17" t="s">
        <v>45</v>
      </c>
      <c r="AX411" s="17" t="s">
        <v>45</v>
      </c>
      <c r="AY411" s="101" t="s">
        <v>45</v>
      </c>
      <c r="AZ411" s="17"/>
      <c r="BA411" s="28"/>
      <c r="BB411" s="26"/>
      <c r="BC411" s="49" t="s">
        <v>272</v>
      </c>
      <c r="BD411" s="29"/>
    </row>
    <row r="412" spans="1:56" x14ac:dyDescent="0.25">
      <c r="A412" s="17">
        <v>2007</v>
      </c>
      <c r="B412" s="15">
        <v>2010</v>
      </c>
      <c r="C412" s="66" t="s">
        <v>167</v>
      </c>
      <c r="D412" s="52" t="s">
        <v>168</v>
      </c>
      <c r="E412" s="17">
        <v>3</v>
      </c>
      <c r="F412" s="67" t="s">
        <v>108</v>
      </c>
      <c r="G412" s="17" t="s">
        <v>109</v>
      </c>
      <c r="H412" s="20">
        <v>99202</v>
      </c>
      <c r="I412" s="45">
        <v>8</v>
      </c>
      <c r="J412" s="22">
        <v>99202004</v>
      </c>
      <c r="K412" s="17" t="str">
        <f t="shared" si="85"/>
        <v>Triploid</v>
      </c>
      <c r="L412" s="71" t="s">
        <v>45</v>
      </c>
      <c r="M412" s="71" t="s">
        <v>45</v>
      </c>
      <c r="N412" s="26">
        <v>38.107499999999995</v>
      </c>
      <c r="O412" s="56">
        <v>47.990000000000009</v>
      </c>
      <c r="P412" s="37">
        <f t="shared" si="83"/>
        <v>0.4799000000000001</v>
      </c>
      <c r="Q412" s="68">
        <f t="shared" si="77"/>
        <v>52.009999999999991</v>
      </c>
      <c r="R412" s="37">
        <f t="shared" si="78"/>
        <v>0.5200999999999999</v>
      </c>
      <c r="S412" s="68">
        <f t="shared" si="79"/>
        <v>19.819710749999992</v>
      </c>
      <c r="T412" s="37">
        <f t="shared" si="80"/>
        <v>6.6065702499999972</v>
      </c>
      <c r="U412" s="37">
        <f t="shared" si="81"/>
        <v>8.8480851562499954</v>
      </c>
      <c r="V412" s="37">
        <f t="shared" si="82"/>
        <v>2.9493617187499983</v>
      </c>
      <c r="W412" s="26" t="s">
        <v>45</v>
      </c>
      <c r="X412" s="26" t="s">
        <v>45</v>
      </c>
      <c r="Y412" s="26" t="s">
        <v>45</v>
      </c>
      <c r="Z412" s="26" t="s">
        <v>45</v>
      </c>
      <c r="AA412" s="26" t="s">
        <v>45</v>
      </c>
      <c r="AB412" s="26" t="s">
        <v>45</v>
      </c>
      <c r="AC412" s="26" t="s">
        <v>45</v>
      </c>
      <c r="AD412" s="26" t="s">
        <v>45</v>
      </c>
      <c r="AE412" s="26" t="s">
        <v>45</v>
      </c>
      <c r="AF412" s="17">
        <v>3.665</v>
      </c>
      <c r="AG412" s="17">
        <v>5.835</v>
      </c>
      <c r="AH412" s="17">
        <f t="shared" si="84"/>
        <v>1.4621771744567165E-6</v>
      </c>
      <c r="AI412" s="17">
        <v>1</v>
      </c>
      <c r="AJ412" s="17">
        <v>45.9</v>
      </c>
      <c r="AK412" s="17">
        <v>1209.6999999999998</v>
      </c>
      <c r="AL412" s="17">
        <v>181.1</v>
      </c>
      <c r="AM412" s="17">
        <v>3.95</v>
      </c>
      <c r="AN412" s="17">
        <v>13</v>
      </c>
      <c r="AO412" s="17">
        <v>0.2</v>
      </c>
      <c r="AP412" s="17">
        <v>62.35</v>
      </c>
      <c r="AQ412" s="17">
        <v>1038.1999999999998</v>
      </c>
      <c r="AR412" s="17">
        <v>1162.4749999999999</v>
      </c>
      <c r="AS412" s="26">
        <v>651</v>
      </c>
      <c r="AT412" s="26">
        <v>20.157467008140245</v>
      </c>
      <c r="AU412" s="26">
        <v>1.2112170269082954</v>
      </c>
      <c r="AV412" s="17" t="s">
        <v>45</v>
      </c>
      <c r="AW412" s="17" t="s">
        <v>45</v>
      </c>
      <c r="AX412" s="17" t="s">
        <v>45</v>
      </c>
      <c r="AY412" s="101" t="s">
        <v>45</v>
      </c>
      <c r="AZ412" s="17"/>
      <c r="BA412" s="28"/>
      <c r="BB412" s="26"/>
      <c r="BC412" s="49" t="s">
        <v>272</v>
      </c>
      <c r="BD412" s="29"/>
    </row>
    <row r="413" spans="1:56" x14ac:dyDescent="0.25">
      <c r="A413" s="17">
        <v>2007</v>
      </c>
      <c r="B413" s="15">
        <v>2010</v>
      </c>
      <c r="C413" s="66" t="s">
        <v>167</v>
      </c>
      <c r="D413" s="52" t="s">
        <v>168</v>
      </c>
      <c r="E413" s="17">
        <v>4</v>
      </c>
      <c r="F413" s="67" t="s">
        <v>108</v>
      </c>
      <c r="G413" s="17" t="s">
        <v>109</v>
      </c>
      <c r="H413" s="20">
        <v>99202</v>
      </c>
      <c r="I413" s="45">
        <v>8</v>
      </c>
      <c r="J413" s="22">
        <v>99202004</v>
      </c>
      <c r="K413" s="17" t="str">
        <f t="shared" si="85"/>
        <v>Triploid</v>
      </c>
      <c r="L413" s="71" t="s">
        <v>45</v>
      </c>
      <c r="M413" s="71" t="s">
        <v>45</v>
      </c>
      <c r="N413" s="26">
        <v>16.061249999999998</v>
      </c>
      <c r="O413" s="56">
        <v>47.990000000000009</v>
      </c>
      <c r="P413" s="37">
        <f t="shared" si="83"/>
        <v>0.4799000000000001</v>
      </c>
      <c r="Q413" s="68">
        <f t="shared" si="77"/>
        <v>52.009999999999991</v>
      </c>
      <c r="R413" s="37">
        <f t="shared" si="78"/>
        <v>0.5200999999999999</v>
      </c>
      <c r="S413" s="68">
        <f t="shared" si="79"/>
        <v>8.3534561249999975</v>
      </c>
      <c r="T413" s="37">
        <f t="shared" si="80"/>
        <v>2.7844853749999992</v>
      </c>
      <c r="U413" s="37">
        <f t="shared" si="81"/>
        <v>3.7292214843749987</v>
      </c>
      <c r="V413" s="37">
        <f t="shared" si="82"/>
        <v>1.2430738281249996</v>
      </c>
      <c r="W413" s="26" t="s">
        <v>45</v>
      </c>
      <c r="X413" s="26" t="s">
        <v>45</v>
      </c>
      <c r="Y413" s="26" t="s">
        <v>45</v>
      </c>
      <c r="Z413" s="26" t="s">
        <v>45</v>
      </c>
      <c r="AA413" s="26" t="s">
        <v>45</v>
      </c>
      <c r="AB413" s="26" t="s">
        <v>45</v>
      </c>
      <c r="AC413" s="26" t="s">
        <v>45</v>
      </c>
      <c r="AD413" s="26" t="s">
        <v>45</v>
      </c>
      <c r="AE413" s="26" t="s">
        <v>45</v>
      </c>
      <c r="AF413" s="17">
        <v>3.02</v>
      </c>
      <c r="AG413" s="17">
        <v>5.5600000000000005</v>
      </c>
      <c r="AH413" s="17">
        <f t="shared" si="84"/>
        <v>2.7542287033381612E-6</v>
      </c>
      <c r="AI413" s="17">
        <v>1</v>
      </c>
      <c r="AJ413" s="17">
        <v>55.15</v>
      </c>
      <c r="AK413" s="17">
        <v>1579.6</v>
      </c>
      <c r="AL413" s="17">
        <v>233.25</v>
      </c>
      <c r="AM413" s="17">
        <v>6.95</v>
      </c>
      <c r="AN413" s="17">
        <v>16.3</v>
      </c>
      <c r="AO413" s="17">
        <v>0.3</v>
      </c>
      <c r="AP413" s="17">
        <v>39.299999999999997</v>
      </c>
      <c r="AQ413" s="17">
        <v>1038.1999999999998</v>
      </c>
      <c r="AR413" s="17">
        <v>1162.4749999999999</v>
      </c>
      <c r="AS413" s="26">
        <v>651</v>
      </c>
      <c r="AT413" s="26">
        <v>20.157467008140245</v>
      </c>
      <c r="AU413" s="26">
        <v>1.2112170269082954</v>
      </c>
      <c r="AV413" s="17" t="s">
        <v>45</v>
      </c>
      <c r="AW413" s="17" t="s">
        <v>45</v>
      </c>
      <c r="AX413" s="17" t="s">
        <v>45</v>
      </c>
      <c r="AY413" s="101" t="s">
        <v>45</v>
      </c>
      <c r="AZ413" s="17"/>
      <c r="BA413" s="28"/>
      <c r="BB413" s="26"/>
      <c r="BC413" s="49" t="s">
        <v>272</v>
      </c>
      <c r="BD413" s="29"/>
    </row>
    <row r="414" spans="1:56" x14ac:dyDescent="0.25">
      <c r="A414" s="17">
        <v>2007</v>
      </c>
      <c r="B414" s="15">
        <v>2010</v>
      </c>
      <c r="C414" s="66" t="s">
        <v>167</v>
      </c>
      <c r="D414" s="52" t="s">
        <v>168</v>
      </c>
      <c r="E414" s="17">
        <v>1</v>
      </c>
      <c r="F414" s="67" t="s">
        <v>110</v>
      </c>
      <c r="G414" s="17" t="s">
        <v>111</v>
      </c>
      <c r="H414" s="20">
        <v>99202</v>
      </c>
      <c r="I414" s="45">
        <v>8</v>
      </c>
      <c r="J414" s="22">
        <v>99202011</v>
      </c>
      <c r="K414" s="17" t="str">
        <f t="shared" si="85"/>
        <v>Triploid</v>
      </c>
      <c r="L414" s="71" t="s">
        <v>45</v>
      </c>
      <c r="M414" s="71" t="s">
        <v>45</v>
      </c>
      <c r="N414" s="26">
        <v>22.203749999999999</v>
      </c>
      <c r="O414" s="56">
        <v>44.3</v>
      </c>
      <c r="P414" s="37">
        <f t="shared" si="83"/>
        <v>0.44299999999999995</v>
      </c>
      <c r="Q414" s="68">
        <f t="shared" si="77"/>
        <v>55.7</v>
      </c>
      <c r="R414" s="37">
        <f t="shared" si="78"/>
        <v>0.55700000000000005</v>
      </c>
      <c r="S414" s="68">
        <f t="shared" si="79"/>
        <v>12.367488750000001</v>
      </c>
      <c r="T414" s="37">
        <f t="shared" si="80"/>
        <v>4.1224962500000002</v>
      </c>
      <c r="U414" s="37">
        <f t="shared" si="81"/>
        <v>5.5212003348214287</v>
      </c>
      <c r="V414" s="37">
        <f t="shared" si="82"/>
        <v>1.8404001116071429</v>
      </c>
      <c r="W414" s="26" t="s">
        <v>45</v>
      </c>
      <c r="X414" s="26" t="s">
        <v>45</v>
      </c>
      <c r="Y414" s="26" t="s">
        <v>45</v>
      </c>
      <c r="Z414" s="26" t="s">
        <v>45</v>
      </c>
      <c r="AA414" s="26" t="s">
        <v>45</v>
      </c>
      <c r="AB414" s="26" t="s">
        <v>45</v>
      </c>
      <c r="AC414" s="26" t="s">
        <v>45</v>
      </c>
      <c r="AD414" s="26" t="s">
        <v>45</v>
      </c>
      <c r="AE414" s="26" t="s">
        <v>45</v>
      </c>
      <c r="AF414" s="17">
        <v>4.4800000000000004</v>
      </c>
      <c r="AG414" s="17">
        <v>6.875</v>
      </c>
      <c r="AH414" s="17">
        <f t="shared" si="84"/>
        <v>1.3335214321633217E-7</v>
      </c>
      <c r="AI414" s="17">
        <v>1</v>
      </c>
      <c r="AJ414" s="17">
        <v>37</v>
      </c>
      <c r="AK414" s="17">
        <v>2172.35</v>
      </c>
      <c r="AL414" s="17">
        <v>442.1</v>
      </c>
      <c r="AM414" s="17">
        <v>1.55</v>
      </c>
      <c r="AN414" s="17">
        <v>18.75</v>
      </c>
      <c r="AO414" s="17">
        <v>0.30000000000000004</v>
      </c>
      <c r="AP414" s="17">
        <v>17.149999999999999</v>
      </c>
      <c r="AQ414" s="17">
        <v>1038.1999999999998</v>
      </c>
      <c r="AR414" s="17">
        <v>1162.4749999999999</v>
      </c>
      <c r="AS414" s="26">
        <v>651</v>
      </c>
      <c r="AT414" s="26">
        <v>20.157467008140245</v>
      </c>
      <c r="AU414" s="26">
        <v>1.2112170269082954</v>
      </c>
      <c r="AV414" s="17" t="s">
        <v>45</v>
      </c>
      <c r="AW414" s="17" t="s">
        <v>45</v>
      </c>
      <c r="AX414" s="17" t="s">
        <v>45</v>
      </c>
      <c r="AY414" s="101" t="s">
        <v>45</v>
      </c>
      <c r="AZ414" s="17"/>
      <c r="BA414" s="28"/>
      <c r="BB414" s="26"/>
      <c r="BC414" s="49" t="s">
        <v>272</v>
      </c>
      <c r="BD414" s="29"/>
    </row>
    <row r="415" spans="1:56" x14ac:dyDescent="0.25">
      <c r="A415" s="17">
        <v>2007</v>
      </c>
      <c r="B415" s="15">
        <v>2010</v>
      </c>
      <c r="C415" s="66" t="s">
        <v>167</v>
      </c>
      <c r="D415" s="52" t="s">
        <v>168</v>
      </c>
      <c r="E415" s="17">
        <v>2</v>
      </c>
      <c r="F415" s="67" t="s">
        <v>110</v>
      </c>
      <c r="G415" s="17" t="s">
        <v>111</v>
      </c>
      <c r="H415" s="20">
        <v>99202</v>
      </c>
      <c r="I415" s="45">
        <v>8</v>
      </c>
      <c r="J415" s="22">
        <v>99202011</v>
      </c>
      <c r="K415" s="17" t="str">
        <f t="shared" si="85"/>
        <v>Triploid</v>
      </c>
      <c r="L415" s="71" t="s">
        <v>45</v>
      </c>
      <c r="M415" s="71" t="s">
        <v>45</v>
      </c>
      <c r="N415" s="26">
        <v>27.165000000000003</v>
      </c>
      <c r="O415" s="56">
        <v>44.299999999999983</v>
      </c>
      <c r="P415" s="37">
        <f t="shared" si="83"/>
        <v>0.44299999999999984</v>
      </c>
      <c r="Q415" s="68">
        <f t="shared" si="77"/>
        <v>55.700000000000017</v>
      </c>
      <c r="R415" s="37">
        <f t="shared" si="78"/>
        <v>0.55700000000000016</v>
      </c>
      <c r="S415" s="68">
        <f t="shared" si="79"/>
        <v>15.130905000000006</v>
      </c>
      <c r="T415" s="37">
        <f t="shared" si="80"/>
        <v>5.0436350000000019</v>
      </c>
      <c r="U415" s="37">
        <f t="shared" si="81"/>
        <v>6.7548683035714303</v>
      </c>
      <c r="V415" s="37">
        <f t="shared" si="82"/>
        <v>2.2516227678571434</v>
      </c>
      <c r="W415" s="26" t="s">
        <v>45</v>
      </c>
      <c r="X415" s="26" t="s">
        <v>45</v>
      </c>
      <c r="Y415" s="26" t="s">
        <v>45</v>
      </c>
      <c r="Z415" s="26" t="s">
        <v>45</v>
      </c>
      <c r="AA415" s="26" t="s">
        <v>45</v>
      </c>
      <c r="AB415" s="26" t="s">
        <v>45</v>
      </c>
      <c r="AC415" s="26" t="s">
        <v>45</v>
      </c>
      <c r="AD415" s="26" t="s">
        <v>45</v>
      </c>
      <c r="AE415" s="26" t="s">
        <v>45</v>
      </c>
      <c r="AF415" s="17">
        <v>4.7050000000000001</v>
      </c>
      <c r="AG415" s="17">
        <v>6.1</v>
      </c>
      <c r="AH415" s="17">
        <f t="shared" si="84"/>
        <v>7.9432823472428114E-7</v>
      </c>
      <c r="AI415" s="17">
        <v>1.1000000000000001</v>
      </c>
      <c r="AJ415" s="17">
        <v>54.75</v>
      </c>
      <c r="AK415" s="17">
        <v>2375.4</v>
      </c>
      <c r="AL415" s="17">
        <v>482</v>
      </c>
      <c r="AM415" s="17">
        <v>3.2</v>
      </c>
      <c r="AN415" s="17">
        <v>27.6</v>
      </c>
      <c r="AO415" s="17">
        <v>0.5</v>
      </c>
      <c r="AP415" s="17">
        <v>23.05</v>
      </c>
      <c r="AQ415" s="17">
        <v>1038.1999999999998</v>
      </c>
      <c r="AR415" s="17">
        <v>1162.4749999999999</v>
      </c>
      <c r="AS415" s="26">
        <v>651</v>
      </c>
      <c r="AT415" s="26">
        <v>20.157467008140245</v>
      </c>
      <c r="AU415" s="26">
        <v>1.2112170269082954</v>
      </c>
      <c r="AV415" s="17" t="s">
        <v>45</v>
      </c>
      <c r="AW415" s="17" t="s">
        <v>45</v>
      </c>
      <c r="AX415" s="17" t="s">
        <v>45</v>
      </c>
      <c r="AY415" s="101" t="s">
        <v>45</v>
      </c>
      <c r="AZ415" s="17"/>
      <c r="BA415" s="28"/>
      <c r="BB415" s="26"/>
      <c r="BC415" s="49" t="s">
        <v>272</v>
      </c>
      <c r="BD415" s="29"/>
    </row>
    <row r="416" spans="1:56" x14ac:dyDescent="0.25">
      <c r="A416" s="17">
        <v>2007</v>
      </c>
      <c r="B416" s="15">
        <v>2010</v>
      </c>
      <c r="C416" s="66" t="s">
        <v>167</v>
      </c>
      <c r="D416" s="52" t="s">
        <v>168</v>
      </c>
      <c r="E416" s="17">
        <v>3</v>
      </c>
      <c r="F416" s="67" t="s">
        <v>110</v>
      </c>
      <c r="G416" s="17" t="s">
        <v>111</v>
      </c>
      <c r="H416" s="20">
        <v>99202</v>
      </c>
      <c r="I416" s="45">
        <v>8</v>
      </c>
      <c r="J416" s="22">
        <v>99202011</v>
      </c>
      <c r="K416" s="17" t="str">
        <f t="shared" si="85"/>
        <v>Triploid</v>
      </c>
      <c r="L416" s="71" t="s">
        <v>45</v>
      </c>
      <c r="M416" s="71" t="s">
        <v>45</v>
      </c>
      <c r="N416" s="26">
        <v>24.37125</v>
      </c>
      <c r="O416" s="56">
        <v>44.300000000000004</v>
      </c>
      <c r="P416" s="37">
        <f t="shared" si="83"/>
        <v>0.44300000000000006</v>
      </c>
      <c r="Q416" s="68">
        <f t="shared" si="77"/>
        <v>55.699999999999996</v>
      </c>
      <c r="R416" s="37">
        <f t="shared" si="78"/>
        <v>0.55699999999999994</v>
      </c>
      <c r="S416" s="68">
        <f t="shared" si="79"/>
        <v>13.574786249999999</v>
      </c>
      <c r="T416" s="37">
        <f t="shared" si="80"/>
        <v>4.5249287499999999</v>
      </c>
      <c r="U416" s="37">
        <f t="shared" si="81"/>
        <v>6.0601724330357136</v>
      </c>
      <c r="V416" s="37">
        <f t="shared" si="82"/>
        <v>2.0200574776785714</v>
      </c>
      <c r="W416" s="26" t="s">
        <v>45</v>
      </c>
      <c r="X416" s="26" t="s">
        <v>45</v>
      </c>
      <c r="Y416" s="26" t="s">
        <v>45</v>
      </c>
      <c r="Z416" s="26" t="s">
        <v>45</v>
      </c>
      <c r="AA416" s="26" t="s">
        <v>45</v>
      </c>
      <c r="AB416" s="26" t="s">
        <v>45</v>
      </c>
      <c r="AC416" s="26" t="s">
        <v>45</v>
      </c>
      <c r="AD416" s="26" t="s">
        <v>45</v>
      </c>
      <c r="AE416" s="26" t="s">
        <v>45</v>
      </c>
      <c r="AF416" s="17">
        <v>3.665</v>
      </c>
      <c r="AG416" s="17">
        <v>5.835</v>
      </c>
      <c r="AH416" s="17">
        <f t="shared" si="84"/>
        <v>1.4621771744567165E-6</v>
      </c>
      <c r="AI416" s="17">
        <v>1</v>
      </c>
      <c r="AJ416" s="17">
        <v>45.9</v>
      </c>
      <c r="AK416" s="17">
        <v>1209.6999999999998</v>
      </c>
      <c r="AL416" s="17">
        <v>181.1</v>
      </c>
      <c r="AM416" s="17">
        <v>3.95</v>
      </c>
      <c r="AN416" s="17">
        <v>13</v>
      </c>
      <c r="AO416" s="17">
        <v>0.2</v>
      </c>
      <c r="AP416" s="17">
        <v>62.35</v>
      </c>
      <c r="AQ416" s="17">
        <v>1038.1999999999998</v>
      </c>
      <c r="AR416" s="17">
        <v>1162.4749999999999</v>
      </c>
      <c r="AS416" s="26">
        <v>651</v>
      </c>
      <c r="AT416" s="26">
        <v>20.157467008140245</v>
      </c>
      <c r="AU416" s="26">
        <v>1.2112170269082954</v>
      </c>
      <c r="AV416" s="17" t="s">
        <v>45</v>
      </c>
      <c r="AW416" s="17" t="s">
        <v>45</v>
      </c>
      <c r="AX416" s="17" t="s">
        <v>45</v>
      </c>
      <c r="AY416" s="101" t="s">
        <v>45</v>
      </c>
      <c r="AZ416" s="17"/>
      <c r="BA416" s="28"/>
      <c r="BB416" s="26"/>
      <c r="BC416" s="49" t="s">
        <v>272</v>
      </c>
      <c r="BD416" s="29"/>
    </row>
    <row r="417" spans="1:56" x14ac:dyDescent="0.25">
      <c r="A417" s="17">
        <v>2007</v>
      </c>
      <c r="B417" s="15">
        <v>2010</v>
      </c>
      <c r="C417" s="66" t="s">
        <v>167</v>
      </c>
      <c r="D417" s="52" t="s">
        <v>168</v>
      </c>
      <c r="E417" s="17">
        <v>4</v>
      </c>
      <c r="F417" s="67" t="s">
        <v>110</v>
      </c>
      <c r="G417" s="17" t="s">
        <v>111</v>
      </c>
      <c r="H417" s="20">
        <v>99202</v>
      </c>
      <c r="I417" s="45">
        <v>8</v>
      </c>
      <c r="J417" s="22">
        <v>99202011</v>
      </c>
      <c r="K417" s="17" t="str">
        <f t="shared" si="85"/>
        <v>Triploid</v>
      </c>
      <c r="L417" s="71" t="s">
        <v>45</v>
      </c>
      <c r="M417" s="71" t="s">
        <v>45</v>
      </c>
      <c r="N417" s="26">
        <v>20.658749999999998</v>
      </c>
      <c r="O417" s="56">
        <v>44.300000000000004</v>
      </c>
      <c r="P417" s="37">
        <f t="shared" si="83"/>
        <v>0.44300000000000006</v>
      </c>
      <c r="Q417" s="68">
        <f t="shared" si="77"/>
        <v>55.699999999999996</v>
      </c>
      <c r="R417" s="37">
        <f t="shared" si="78"/>
        <v>0.55699999999999994</v>
      </c>
      <c r="S417" s="68">
        <f t="shared" si="79"/>
        <v>11.506923749999997</v>
      </c>
      <c r="T417" s="37">
        <f t="shared" si="80"/>
        <v>3.8356412499999988</v>
      </c>
      <c r="U417" s="37">
        <f t="shared" si="81"/>
        <v>5.1370195312499982</v>
      </c>
      <c r="V417" s="37">
        <f t="shared" si="82"/>
        <v>1.7123398437499995</v>
      </c>
      <c r="W417" s="26" t="s">
        <v>45</v>
      </c>
      <c r="X417" s="26" t="s">
        <v>45</v>
      </c>
      <c r="Y417" s="26" t="s">
        <v>45</v>
      </c>
      <c r="Z417" s="26" t="s">
        <v>45</v>
      </c>
      <c r="AA417" s="26" t="s">
        <v>45</v>
      </c>
      <c r="AB417" s="26" t="s">
        <v>45</v>
      </c>
      <c r="AC417" s="26" t="s">
        <v>45</v>
      </c>
      <c r="AD417" s="26" t="s">
        <v>45</v>
      </c>
      <c r="AE417" s="26" t="s">
        <v>45</v>
      </c>
      <c r="AF417" s="17">
        <v>3.02</v>
      </c>
      <c r="AG417" s="17">
        <v>5.5600000000000005</v>
      </c>
      <c r="AH417" s="17">
        <f t="shared" si="84"/>
        <v>2.7542287033381612E-6</v>
      </c>
      <c r="AI417" s="17">
        <v>1</v>
      </c>
      <c r="AJ417" s="17">
        <v>55.15</v>
      </c>
      <c r="AK417" s="17">
        <v>1579.6</v>
      </c>
      <c r="AL417" s="17">
        <v>233.25</v>
      </c>
      <c r="AM417" s="17">
        <v>6.95</v>
      </c>
      <c r="AN417" s="17">
        <v>16.3</v>
      </c>
      <c r="AO417" s="17">
        <v>0.3</v>
      </c>
      <c r="AP417" s="17">
        <v>39.299999999999997</v>
      </c>
      <c r="AQ417" s="17">
        <v>1038.1999999999998</v>
      </c>
      <c r="AR417" s="17">
        <v>1162.4749999999999</v>
      </c>
      <c r="AS417" s="26">
        <v>651</v>
      </c>
      <c r="AT417" s="26">
        <v>20.157467008140245</v>
      </c>
      <c r="AU417" s="26">
        <v>1.2112170269082954</v>
      </c>
      <c r="AV417" s="17" t="s">
        <v>45</v>
      </c>
      <c r="AW417" s="17" t="s">
        <v>45</v>
      </c>
      <c r="AX417" s="17" t="s">
        <v>45</v>
      </c>
      <c r="AY417" s="101" t="s">
        <v>45</v>
      </c>
      <c r="AZ417" s="17"/>
      <c r="BA417" s="28"/>
      <c r="BB417" s="26"/>
      <c r="BC417" s="49" t="s">
        <v>272</v>
      </c>
      <c r="BD417" s="29"/>
    </row>
    <row r="418" spans="1:56" x14ac:dyDescent="0.25">
      <c r="A418" s="17">
        <v>2007</v>
      </c>
      <c r="B418" s="15">
        <v>2010</v>
      </c>
      <c r="C418" s="66" t="s">
        <v>167</v>
      </c>
      <c r="D418" s="52" t="s">
        <v>168</v>
      </c>
      <c r="E418" s="17">
        <v>1</v>
      </c>
      <c r="F418" s="67" t="s">
        <v>114</v>
      </c>
      <c r="G418" s="17" t="s">
        <v>115</v>
      </c>
      <c r="H418" s="20">
        <v>99207</v>
      </c>
      <c r="I418" s="45">
        <v>8</v>
      </c>
      <c r="J418" s="22">
        <v>99207018</v>
      </c>
      <c r="K418" s="17" t="str">
        <f t="shared" si="85"/>
        <v>Triploid</v>
      </c>
      <c r="L418" s="71" t="s">
        <v>45</v>
      </c>
      <c r="M418" s="71" t="s">
        <v>45</v>
      </c>
      <c r="N418" s="26">
        <v>17.52</v>
      </c>
      <c r="O418" s="56">
        <v>49.64</v>
      </c>
      <c r="P418" s="37">
        <f t="shared" si="83"/>
        <v>0.49640000000000001</v>
      </c>
      <c r="Q418" s="68">
        <f t="shared" si="77"/>
        <v>50.36</v>
      </c>
      <c r="R418" s="37">
        <f t="shared" si="78"/>
        <v>0.50360000000000005</v>
      </c>
      <c r="S418" s="68">
        <f t="shared" si="79"/>
        <v>8.8230719999999998</v>
      </c>
      <c r="T418" s="37">
        <f t="shared" si="80"/>
        <v>2.9410240000000001</v>
      </c>
      <c r="U418" s="37">
        <f t="shared" si="81"/>
        <v>3.9388714285714279</v>
      </c>
      <c r="V418" s="37">
        <f t="shared" si="82"/>
        <v>1.3129571428571427</v>
      </c>
      <c r="W418" s="26" t="s">
        <v>45</v>
      </c>
      <c r="X418" s="26" t="s">
        <v>45</v>
      </c>
      <c r="Y418" s="26" t="s">
        <v>45</v>
      </c>
      <c r="Z418" s="26" t="s">
        <v>45</v>
      </c>
      <c r="AA418" s="26" t="s">
        <v>45</v>
      </c>
      <c r="AB418" s="26" t="s">
        <v>45</v>
      </c>
      <c r="AC418" s="26" t="s">
        <v>45</v>
      </c>
      <c r="AD418" s="26" t="s">
        <v>45</v>
      </c>
      <c r="AE418" s="26" t="s">
        <v>45</v>
      </c>
      <c r="AF418" s="17">
        <v>4.4800000000000004</v>
      </c>
      <c r="AG418" s="17">
        <v>6.875</v>
      </c>
      <c r="AH418" s="17">
        <f t="shared" si="84"/>
        <v>1.3335214321633217E-7</v>
      </c>
      <c r="AI418" s="17">
        <v>1</v>
      </c>
      <c r="AJ418" s="17">
        <v>37</v>
      </c>
      <c r="AK418" s="17">
        <v>2172.35</v>
      </c>
      <c r="AL418" s="17">
        <v>442.1</v>
      </c>
      <c r="AM418" s="17">
        <v>1.55</v>
      </c>
      <c r="AN418" s="17">
        <v>18.75</v>
      </c>
      <c r="AO418" s="17">
        <v>0.30000000000000004</v>
      </c>
      <c r="AP418" s="17">
        <v>17.149999999999999</v>
      </c>
      <c r="AQ418" s="17">
        <v>1038.1999999999998</v>
      </c>
      <c r="AR418" s="17">
        <v>1162.4749999999999</v>
      </c>
      <c r="AS418" s="26">
        <v>651</v>
      </c>
      <c r="AT418" s="26">
        <v>20.157467008140245</v>
      </c>
      <c r="AU418" s="26">
        <v>1.2112170269082954</v>
      </c>
      <c r="AV418" s="17" t="s">
        <v>45</v>
      </c>
      <c r="AW418" s="17" t="s">
        <v>45</v>
      </c>
      <c r="AX418" s="17" t="s">
        <v>45</v>
      </c>
      <c r="AY418" s="101" t="s">
        <v>45</v>
      </c>
      <c r="AZ418" s="17"/>
      <c r="BA418" s="28"/>
      <c r="BB418" s="26"/>
      <c r="BC418" s="49" t="s">
        <v>272</v>
      </c>
      <c r="BD418" s="29"/>
    </row>
    <row r="419" spans="1:56" x14ac:dyDescent="0.25">
      <c r="A419" s="17">
        <v>2007</v>
      </c>
      <c r="B419" s="15">
        <v>2010</v>
      </c>
      <c r="C419" s="66" t="s">
        <v>167</v>
      </c>
      <c r="D419" s="52" t="s">
        <v>168</v>
      </c>
      <c r="E419" s="17">
        <v>2</v>
      </c>
      <c r="F419" s="67" t="s">
        <v>114</v>
      </c>
      <c r="G419" s="17" t="s">
        <v>115</v>
      </c>
      <c r="H419" s="20">
        <v>99207</v>
      </c>
      <c r="I419" s="45">
        <v>8</v>
      </c>
      <c r="J419" s="22">
        <v>99207018</v>
      </c>
      <c r="K419" s="17" t="str">
        <f t="shared" si="85"/>
        <v>Triploid</v>
      </c>
      <c r="L419" s="71" t="s">
        <v>45</v>
      </c>
      <c r="M419" s="71" t="s">
        <v>45</v>
      </c>
      <c r="N419" s="26">
        <v>18.55875</v>
      </c>
      <c r="O419" s="56">
        <v>49.64</v>
      </c>
      <c r="P419" s="37">
        <f t="shared" si="83"/>
        <v>0.49640000000000001</v>
      </c>
      <c r="Q419" s="68">
        <f t="shared" si="77"/>
        <v>50.36</v>
      </c>
      <c r="R419" s="37">
        <f t="shared" si="78"/>
        <v>0.50360000000000005</v>
      </c>
      <c r="S419" s="68">
        <f t="shared" si="79"/>
        <v>9.3461865</v>
      </c>
      <c r="T419" s="37">
        <f t="shared" si="80"/>
        <v>3.1153955</v>
      </c>
      <c r="U419" s="37">
        <f t="shared" si="81"/>
        <v>4.1724046874999994</v>
      </c>
      <c r="V419" s="37">
        <f t="shared" si="82"/>
        <v>1.3908015624999999</v>
      </c>
      <c r="W419" s="26" t="s">
        <v>45</v>
      </c>
      <c r="X419" s="26" t="s">
        <v>45</v>
      </c>
      <c r="Y419" s="26" t="s">
        <v>45</v>
      </c>
      <c r="Z419" s="26" t="s">
        <v>45</v>
      </c>
      <c r="AA419" s="26" t="s">
        <v>45</v>
      </c>
      <c r="AB419" s="26" t="s">
        <v>45</v>
      </c>
      <c r="AC419" s="26" t="s">
        <v>45</v>
      </c>
      <c r="AD419" s="26" t="s">
        <v>45</v>
      </c>
      <c r="AE419" s="26" t="s">
        <v>45</v>
      </c>
      <c r="AF419" s="17">
        <v>4.7050000000000001</v>
      </c>
      <c r="AG419" s="17">
        <v>6.1</v>
      </c>
      <c r="AH419" s="17">
        <f t="shared" si="84"/>
        <v>7.9432823472428114E-7</v>
      </c>
      <c r="AI419" s="17">
        <v>1.1000000000000001</v>
      </c>
      <c r="AJ419" s="17">
        <v>54.75</v>
      </c>
      <c r="AK419" s="17">
        <v>2375.4</v>
      </c>
      <c r="AL419" s="17">
        <v>482</v>
      </c>
      <c r="AM419" s="17">
        <v>3.2</v>
      </c>
      <c r="AN419" s="17">
        <v>27.6</v>
      </c>
      <c r="AO419" s="17">
        <v>0.5</v>
      </c>
      <c r="AP419" s="17">
        <v>23.05</v>
      </c>
      <c r="AQ419" s="17">
        <v>1038.1999999999998</v>
      </c>
      <c r="AR419" s="17">
        <v>1162.4749999999999</v>
      </c>
      <c r="AS419" s="26">
        <v>651</v>
      </c>
      <c r="AT419" s="26">
        <v>20.157467008140245</v>
      </c>
      <c r="AU419" s="26">
        <v>1.2112170269082954</v>
      </c>
      <c r="AV419" s="17" t="s">
        <v>45</v>
      </c>
      <c r="AW419" s="17" t="s">
        <v>45</v>
      </c>
      <c r="AX419" s="17" t="s">
        <v>45</v>
      </c>
      <c r="AY419" s="101" t="s">
        <v>45</v>
      </c>
      <c r="AZ419" s="17"/>
      <c r="BA419" s="28"/>
      <c r="BB419" s="26"/>
      <c r="BC419" s="49" t="s">
        <v>272</v>
      </c>
      <c r="BD419" s="29"/>
    </row>
    <row r="420" spans="1:56" x14ac:dyDescent="0.25">
      <c r="A420" s="17">
        <v>2007</v>
      </c>
      <c r="B420" s="15">
        <v>2010</v>
      </c>
      <c r="C420" s="66" t="s">
        <v>167</v>
      </c>
      <c r="D420" s="52" t="s">
        <v>168</v>
      </c>
      <c r="E420" s="17">
        <v>3</v>
      </c>
      <c r="F420" s="67" t="s">
        <v>114</v>
      </c>
      <c r="G420" s="17" t="s">
        <v>115</v>
      </c>
      <c r="H420" s="20">
        <v>99207</v>
      </c>
      <c r="I420" s="45">
        <v>8</v>
      </c>
      <c r="J420" s="22">
        <v>99207018</v>
      </c>
      <c r="K420" s="17" t="str">
        <f t="shared" si="85"/>
        <v>Triploid</v>
      </c>
      <c r="L420" s="71" t="s">
        <v>45</v>
      </c>
      <c r="M420" s="71" t="s">
        <v>45</v>
      </c>
      <c r="N420" s="26">
        <v>16.642500000000002</v>
      </c>
      <c r="O420" s="56">
        <v>49.64</v>
      </c>
      <c r="P420" s="37">
        <f t="shared" si="83"/>
        <v>0.49640000000000001</v>
      </c>
      <c r="Q420" s="68">
        <f t="shared" si="77"/>
        <v>50.36</v>
      </c>
      <c r="R420" s="37">
        <f t="shared" si="78"/>
        <v>0.50360000000000005</v>
      </c>
      <c r="S420" s="68">
        <f t="shared" si="79"/>
        <v>8.3811630000000026</v>
      </c>
      <c r="T420" s="37">
        <f t="shared" si="80"/>
        <v>2.793721000000001</v>
      </c>
      <c r="U420" s="37">
        <f t="shared" si="81"/>
        <v>3.7415906250000006</v>
      </c>
      <c r="V420" s="37">
        <f t="shared" si="82"/>
        <v>1.2471968750000002</v>
      </c>
      <c r="W420" s="26" t="s">
        <v>45</v>
      </c>
      <c r="X420" s="26" t="s">
        <v>45</v>
      </c>
      <c r="Y420" s="26" t="s">
        <v>45</v>
      </c>
      <c r="Z420" s="26" t="s">
        <v>45</v>
      </c>
      <c r="AA420" s="26" t="s">
        <v>45</v>
      </c>
      <c r="AB420" s="26" t="s">
        <v>45</v>
      </c>
      <c r="AC420" s="26" t="s">
        <v>45</v>
      </c>
      <c r="AD420" s="26" t="s">
        <v>45</v>
      </c>
      <c r="AE420" s="26" t="s">
        <v>45</v>
      </c>
      <c r="AF420" s="17">
        <v>3.665</v>
      </c>
      <c r="AG420" s="17">
        <v>5.835</v>
      </c>
      <c r="AH420" s="17">
        <f t="shared" si="84"/>
        <v>1.4621771744567165E-6</v>
      </c>
      <c r="AI420" s="17">
        <v>1</v>
      </c>
      <c r="AJ420" s="17">
        <v>45.9</v>
      </c>
      <c r="AK420" s="17">
        <v>1209.6999999999998</v>
      </c>
      <c r="AL420" s="17">
        <v>181.1</v>
      </c>
      <c r="AM420" s="17">
        <v>3.95</v>
      </c>
      <c r="AN420" s="17">
        <v>13</v>
      </c>
      <c r="AO420" s="17">
        <v>0.2</v>
      </c>
      <c r="AP420" s="17">
        <v>62.35</v>
      </c>
      <c r="AQ420" s="17">
        <v>1038.1999999999998</v>
      </c>
      <c r="AR420" s="17">
        <v>1162.4749999999999</v>
      </c>
      <c r="AS420" s="26">
        <v>651</v>
      </c>
      <c r="AT420" s="26">
        <v>20.157467008140245</v>
      </c>
      <c r="AU420" s="26">
        <v>1.2112170269082954</v>
      </c>
      <c r="AV420" s="17" t="s">
        <v>45</v>
      </c>
      <c r="AW420" s="17" t="s">
        <v>45</v>
      </c>
      <c r="AX420" s="17" t="s">
        <v>45</v>
      </c>
      <c r="AY420" s="101" t="s">
        <v>45</v>
      </c>
      <c r="AZ420" s="17"/>
      <c r="BA420" s="28"/>
      <c r="BB420" s="26"/>
      <c r="BC420" s="49" t="s">
        <v>272</v>
      </c>
      <c r="BD420" s="29"/>
    </row>
    <row r="421" spans="1:56" x14ac:dyDescent="0.25">
      <c r="A421" s="17">
        <v>2007</v>
      </c>
      <c r="B421" s="15">
        <v>2010</v>
      </c>
      <c r="C421" s="66" t="s">
        <v>167</v>
      </c>
      <c r="D421" s="52" t="s">
        <v>168</v>
      </c>
      <c r="E421" s="17">
        <v>4</v>
      </c>
      <c r="F421" s="67" t="s">
        <v>114</v>
      </c>
      <c r="G421" s="17" t="s">
        <v>115</v>
      </c>
      <c r="H421" s="20">
        <v>99207</v>
      </c>
      <c r="I421" s="45">
        <v>8</v>
      </c>
      <c r="J421" s="22">
        <v>99207018</v>
      </c>
      <c r="K421" s="17" t="str">
        <f t="shared" si="85"/>
        <v>Triploid</v>
      </c>
      <c r="L421" s="71" t="s">
        <v>45</v>
      </c>
      <c r="M421" s="71" t="s">
        <v>45</v>
      </c>
      <c r="N421" s="26">
        <v>16.77</v>
      </c>
      <c r="O421" s="56">
        <v>49.64</v>
      </c>
      <c r="P421" s="37">
        <f t="shared" si="83"/>
        <v>0.49640000000000001</v>
      </c>
      <c r="Q421" s="68">
        <f t="shared" si="77"/>
        <v>50.36</v>
      </c>
      <c r="R421" s="37">
        <f t="shared" si="78"/>
        <v>0.50360000000000005</v>
      </c>
      <c r="S421" s="68">
        <f t="shared" si="79"/>
        <v>8.4453720000000008</v>
      </c>
      <c r="T421" s="37">
        <f t="shared" si="80"/>
        <v>2.8151240000000004</v>
      </c>
      <c r="U421" s="37">
        <f t="shared" si="81"/>
        <v>3.7702553571428572</v>
      </c>
      <c r="V421" s="37">
        <f t="shared" si="82"/>
        <v>1.2567517857142858</v>
      </c>
      <c r="W421" s="26" t="s">
        <v>45</v>
      </c>
      <c r="X421" s="26" t="s">
        <v>45</v>
      </c>
      <c r="Y421" s="26" t="s">
        <v>45</v>
      </c>
      <c r="Z421" s="26" t="s">
        <v>45</v>
      </c>
      <c r="AA421" s="26" t="s">
        <v>45</v>
      </c>
      <c r="AB421" s="26" t="s">
        <v>45</v>
      </c>
      <c r="AC421" s="26" t="s">
        <v>45</v>
      </c>
      <c r="AD421" s="26" t="s">
        <v>45</v>
      </c>
      <c r="AE421" s="26" t="s">
        <v>45</v>
      </c>
      <c r="AF421" s="17">
        <v>3.02</v>
      </c>
      <c r="AG421" s="17">
        <v>5.5600000000000005</v>
      </c>
      <c r="AH421" s="17">
        <f t="shared" si="84"/>
        <v>2.7542287033381612E-6</v>
      </c>
      <c r="AI421" s="17">
        <v>1</v>
      </c>
      <c r="AJ421" s="17">
        <v>55.15</v>
      </c>
      <c r="AK421" s="17">
        <v>1579.6</v>
      </c>
      <c r="AL421" s="17">
        <v>233.25</v>
      </c>
      <c r="AM421" s="17">
        <v>6.95</v>
      </c>
      <c r="AN421" s="17">
        <v>16.3</v>
      </c>
      <c r="AO421" s="17">
        <v>0.3</v>
      </c>
      <c r="AP421" s="17">
        <v>39.299999999999997</v>
      </c>
      <c r="AQ421" s="17">
        <v>1038.1999999999998</v>
      </c>
      <c r="AR421" s="17">
        <v>1162.4749999999999</v>
      </c>
      <c r="AS421" s="26">
        <v>651</v>
      </c>
      <c r="AT421" s="26">
        <v>20.157467008140245</v>
      </c>
      <c r="AU421" s="26">
        <v>1.2112170269082954</v>
      </c>
      <c r="AV421" s="17" t="s">
        <v>45</v>
      </c>
      <c r="AW421" s="17" t="s">
        <v>45</v>
      </c>
      <c r="AX421" s="17" t="s">
        <v>45</v>
      </c>
      <c r="AY421" s="101" t="s">
        <v>45</v>
      </c>
      <c r="AZ421" s="17"/>
      <c r="BA421" s="28"/>
      <c r="BB421" s="26"/>
      <c r="BC421" s="49" t="s">
        <v>272</v>
      </c>
      <c r="BD421" s="29"/>
    </row>
    <row r="422" spans="1:56" x14ac:dyDescent="0.25">
      <c r="A422" s="17">
        <v>2007</v>
      </c>
      <c r="B422" s="15">
        <v>2010</v>
      </c>
      <c r="C422" s="66" t="s">
        <v>167</v>
      </c>
      <c r="D422" s="52" t="s">
        <v>168</v>
      </c>
      <c r="E422" s="17">
        <v>1</v>
      </c>
      <c r="F422" s="67" t="s">
        <v>116</v>
      </c>
      <c r="G422" s="17" t="s">
        <v>117</v>
      </c>
      <c r="H422" s="20">
        <v>99207</v>
      </c>
      <c r="I422" s="45">
        <v>8</v>
      </c>
      <c r="J422" s="22">
        <v>99207020</v>
      </c>
      <c r="K422" s="17" t="str">
        <f t="shared" si="85"/>
        <v>Triploid</v>
      </c>
      <c r="L422" s="71" t="s">
        <v>45</v>
      </c>
      <c r="M422" s="71" t="s">
        <v>45</v>
      </c>
      <c r="N422" s="26">
        <v>19.713750000000001</v>
      </c>
      <c r="O422" s="56">
        <v>45.409999999999989</v>
      </c>
      <c r="P422" s="37">
        <f t="shared" si="83"/>
        <v>0.45409999999999989</v>
      </c>
      <c r="Q422" s="68">
        <f t="shared" si="77"/>
        <v>54.590000000000011</v>
      </c>
      <c r="R422" s="37">
        <f t="shared" si="78"/>
        <v>0.54590000000000005</v>
      </c>
      <c r="S422" s="68">
        <f t="shared" si="79"/>
        <v>10.761736125000002</v>
      </c>
      <c r="T422" s="37">
        <f t="shared" si="80"/>
        <v>3.5872453750000006</v>
      </c>
      <c r="U422" s="37">
        <f t="shared" si="81"/>
        <v>4.8043464843750003</v>
      </c>
      <c r="V422" s="37">
        <f t="shared" si="82"/>
        <v>1.6014488281250001</v>
      </c>
      <c r="W422" s="26" t="s">
        <v>45</v>
      </c>
      <c r="X422" s="26" t="s">
        <v>45</v>
      </c>
      <c r="Y422" s="26" t="s">
        <v>45</v>
      </c>
      <c r="Z422" s="26" t="s">
        <v>45</v>
      </c>
      <c r="AA422" s="26" t="s">
        <v>45</v>
      </c>
      <c r="AB422" s="26" t="s">
        <v>45</v>
      </c>
      <c r="AC422" s="26" t="s">
        <v>45</v>
      </c>
      <c r="AD422" s="26" t="s">
        <v>45</v>
      </c>
      <c r="AE422" s="26" t="s">
        <v>45</v>
      </c>
      <c r="AF422" s="17">
        <v>4.4800000000000004</v>
      </c>
      <c r="AG422" s="17">
        <v>6.875</v>
      </c>
      <c r="AH422" s="17">
        <f t="shared" si="84"/>
        <v>1.3335214321633217E-7</v>
      </c>
      <c r="AI422" s="17">
        <v>1</v>
      </c>
      <c r="AJ422" s="17">
        <v>37</v>
      </c>
      <c r="AK422" s="17">
        <v>2172.35</v>
      </c>
      <c r="AL422" s="17">
        <v>442.1</v>
      </c>
      <c r="AM422" s="17">
        <v>1.55</v>
      </c>
      <c r="AN422" s="17">
        <v>18.75</v>
      </c>
      <c r="AO422" s="17">
        <v>0.30000000000000004</v>
      </c>
      <c r="AP422" s="17">
        <v>17.149999999999999</v>
      </c>
      <c r="AQ422" s="17">
        <v>1038.1999999999998</v>
      </c>
      <c r="AR422" s="17">
        <v>1162.4749999999999</v>
      </c>
      <c r="AS422" s="26">
        <v>651</v>
      </c>
      <c r="AT422" s="26">
        <v>20.157467008140245</v>
      </c>
      <c r="AU422" s="26">
        <v>1.2112170269082954</v>
      </c>
      <c r="AV422" s="17" t="s">
        <v>45</v>
      </c>
      <c r="AW422" s="17" t="s">
        <v>45</v>
      </c>
      <c r="AX422" s="17" t="s">
        <v>45</v>
      </c>
      <c r="AY422" s="101" t="s">
        <v>45</v>
      </c>
      <c r="AZ422" s="17"/>
      <c r="BA422" s="28"/>
      <c r="BB422" s="26"/>
      <c r="BC422" s="49" t="s">
        <v>272</v>
      </c>
      <c r="BD422" s="29"/>
    </row>
    <row r="423" spans="1:56" x14ac:dyDescent="0.25">
      <c r="A423" s="17">
        <v>2007</v>
      </c>
      <c r="B423" s="15">
        <v>2010</v>
      </c>
      <c r="C423" s="66" t="s">
        <v>167</v>
      </c>
      <c r="D423" s="52" t="s">
        <v>168</v>
      </c>
      <c r="E423" s="17">
        <v>2</v>
      </c>
      <c r="F423" s="67" t="s">
        <v>116</v>
      </c>
      <c r="G423" s="17" t="s">
        <v>117</v>
      </c>
      <c r="H423" s="20">
        <v>99207</v>
      </c>
      <c r="I423" s="45">
        <v>8</v>
      </c>
      <c r="J423" s="22">
        <v>99207020</v>
      </c>
      <c r="K423" s="17" t="str">
        <f t="shared" si="85"/>
        <v>Triploid</v>
      </c>
      <c r="L423" s="71" t="s">
        <v>45</v>
      </c>
      <c r="M423" s="71" t="s">
        <v>45</v>
      </c>
      <c r="N423" s="26">
        <v>17.835000000000004</v>
      </c>
      <c r="O423" s="56">
        <v>45.409999999999989</v>
      </c>
      <c r="P423" s="37">
        <f t="shared" si="83"/>
        <v>0.45409999999999989</v>
      </c>
      <c r="Q423" s="68">
        <f t="shared" si="77"/>
        <v>54.590000000000011</v>
      </c>
      <c r="R423" s="37">
        <f t="shared" si="78"/>
        <v>0.54590000000000005</v>
      </c>
      <c r="S423" s="68">
        <f t="shared" si="79"/>
        <v>9.7361265000000028</v>
      </c>
      <c r="T423" s="37">
        <f t="shared" si="80"/>
        <v>3.2453755000000011</v>
      </c>
      <c r="U423" s="37">
        <f t="shared" si="81"/>
        <v>4.3464850446428578</v>
      </c>
      <c r="V423" s="37">
        <f t="shared" si="82"/>
        <v>1.4488283482142859</v>
      </c>
      <c r="W423" s="26" t="s">
        <v>45</v>
      </c>
      <c r="X423" s="26" t="s">
        <v>45</v>
      </c>
      <c r="Y423" s="26" t="s">
        <v>45</v>
      </c>
      <c r="Z423" s="26" t="s">
        <v>45</v>
      </c>
      <c r="AA423" s="26" t="s">
        <v>45</v>
      </c>
      <c r="AB423" s="26" t="s">
        <v>45</v>
      </c>
      <c r="AC423" s="26" t="s">
        <v>45</v>
      </c>
      <c r="AD423" s="26" t="s">
        <v>45</v>
      </c>
      <c r="AE423" s="26" t="s">
        <v>45</v>
      </c>
      <c r="AF423" s="17">
        <v>4.7050000000000001</v>
      </c>
      <c r="AG423" s="17">
        <v>6.1</v>
      </c>
      <c r="AH423" s="17">
        <f t="shared" si="84"/>
        <v>7.9432823472428114E-7</v>
      </c>
      <c r="AI423" s="17">
        <v>1.1000000000000001</v>
      </c>
      <c r="AJ423" s="17">
        <v>54.75</v>
      </c>
      <c r="AK423" s="17">
        <v>2375.4</v>
      </c>
      <c r="AL423" s="17">
        <v>482</v>
      </c>
      <c r="AM423" s="17">
        <v>3.2</v>
      </c>
      <c r="AN423" s="17">
        <v>27.6</v>
      </c>
      <c r="AO423" s="17">
        <v>0.5</v>
      </c>
      <c r="AP423" s="17">
        <v>23.05</v>
      </c>
      <c r="AQ423" s="17">
        <v>1038.1999999999998</v>
      </c>
      <c r="AR423" s="17">
        <v>1162.4749999999999</v>
      </c>
      <c r="AS423" s="26">
        <v>651</v>
      </c>
      <c r="AT423" s="26">
        <v>20.157467008140245</v>
      </c>
      <c r="AU423" s="26">
        <v>1.2112170269082954</v>
      </c>
      <c r="AV423" s="17" t="s">
        <v>45</v>
      </c>
      <c r="AW423" s="17" t="s">
        <v>45</v>
      </c>
      <c r="AX423" s="17" t="s">
        <v>45</v>
      </c>
      <c r="AY423" s="101" t="s">
        <v>45</v>
      </c>
      <c r="AZ423" s="17"/>
      <c r="BA423" s="28"/>
      <c r="BB423" s="26"/>
      <c r="BC423" s="49" t="s">
        <v>272</v>
      </c>
      <c r="BD423" s="29"/>
    </row>
    <row r="424" spans="1:56" x14ac:dyDescent="0.25">
      <c r="A424" s="17">
        <v>2007</v>
      </c>
      <c r="B424" s="15">
        <v>2010</v>
      </c>
      <c r="C424" s="66" t="s">
        <v>167</v>
      </c>
      <c r="D424" s="52" t="s">
        <v>168</v>
      </c>
      <c r="E424" s="17">
        <v>3</v>
      </c>
      <c r="F424" s="67" t="s">
        <v>116</v>
      </c>
      <c r="G424" s="17" t="s">
        <v>117</v>
      </c>
      <c r="H424" s="20">
        <v>99207</v>
      </c>
      <c r="I424" s="45">
        <v>8</v>
      </c>
      <c r="J424" s="22">
        <v>99207020</v>
      </c>
      <c r="K424" s="17" t="str">
        <f t="shared" si="85"/>
        <v>Triploid</v>
      </c>
      <c r="L424" s="71" t="s">
        <v>45</v>
      </c>
      <c r="M424" s="71" t="s">
        <v>45</v>
      </c>
      <c r="N424" s="26">
        <v>21.483750000000004</v>
      </c>
      <c r="O424" s="56">
        <v>45.409999999999989</v>
      </c>
      <c r="P424" s="37">
        <f t="shared" si="83"/>
        <v>0.45409999999999989</v>
      </c>
      <c r="Q424" s="68">
        <f t="shared" si="77"/>
        <v>54.590000000000011</v>
      </c>
      <c r="R424" s="37">
        <f t="shared" si="78"/>
        <v>0.54590000000000005</v>
      </c>
      <c r="S424" s="68">
        <f t="shared" si="79"/>
        <v>11.727979125000003</v>
      </c>
      <c r="T424" s="37">
        <f t="shared" si="80"/>
        <v>3.9093263750000009</v>
      </c>
      <c r="U424" s="37">
        <f t="shared" si="81"/>
        <v>5.2357049665178579</v>
      </c>
      <c r="V424" s="37">
        <f t="shared" si="82"/>
        <v>1.745234988839286</v>
      </c>
      <c r="W424" s="26" t="s">
        <v>45</v>
      </c>
      <c r="X424" s="26" t="s">
        <v>45</v>
      </c>
      <c r="Y424" s="26" t="s">
        <v>45</v>
      </c>
      <c r="Z424" s="26" t="s">
        <v>45</v>
      </c>
      <c r="AA424" s="26" t="s">
        <v>45</v>
      </c>
      <c r="AB424" s="26" t="s">
        <v>45</v>
      </c>
      <c r="AC424" s="26" t="s">
        <v>45</v>
      </c>
      <c r="AD424" s="26" t="s">
        <v>45</v>
      </c>
      <c r="AE424" s="26" t="s">
        <v>45</v>
      </c>
      <c r="AF424" s="17">
        <v>3.665</v>
      </c>
      <c r="AG424" s="17">
        <v>5.835</v>
      </c>
      <c r="AH424" s="17">
        <f t="shared" si="84"/>
        <v>1.4621771744567165E-6</v>
      </c>
      <c r="AI424" s="17">
        <v>1</v>
      </c>
      <c r="AJ424" s="17">
        <v>45.9</v>
      </c>
      <c r="AK424" s="17">
        <v>1209.6999999999998</v>
      </c>
      <c r="AL424" s="17">
        <v>181.1</v>
      </c>
      <c r="AM424" s="17">
        <v>3.95</v>
      </c>
      <c r="AN424" s="17">
        <v>13</v>
      </c>
      <c r="AO424" s="17">
        <v>0.2</v>
      </c>
      <c r="AP424" s="17">
        <v>62.35</v>
      </c>
      <c r="AQ424" s="17">
        <v>1038.1999999999998</v>
      </c>
      <c r="AR424" s="17">
        <v>1162.4749999999999</v>
      </c>
      <c r="AS424" s="26">
        <v>651</v>
      </c>
      <c r="AT424" s="26">
        <v>20.157467008140245</v>
      </c>
      <c r="AU424" s="26">
        <v>1.2112170269082954</v>
      </c>
      <c r="AV424" s="17" t="s">
        <v>45</v>
      </c>
      <c r="AW424" s="17" t="s">
        <v>45</v>
      </c>
      <c r="AX424" s="17" t="s">
        <v>45</v>
      </c>
      <c r="AY424" s="101" t="s">
        <v>45</v>
      </c>
      <c r="AZ424" s="17"/>
      <c r="BA424" s="28"/>
      <c r="BB424" s="26"/>
      <c r="BC424" s="49" t="s">
        <v>272</v>
      </c>
      <c r="BD424" s="29"/>
    </row>
    <row r="425" spans="1:56" x14ac:dyDescent="0.25">
      <c r="A425" s="17">
        <v>2007</v>
      </c>
      <c r="B425" s="15">
        <v>2010</v>
      </c>
      <c r="C425" s="66" t="s">
        <v>167</v>
      </c>
      <c r="D425" s="52" t="s">
        <v>168</v>
      </c>
      <c r="E425" s="17">
        <v>4</v>
      </c>
      <c r="F425" s="67" t="s">
        <v>116</v>
      </c>
      <c r="G425" s="17" t="s">
        <v>117</v>
      </c>
      <c r="H425" s="20">
        <v>99207</v>
      </c>
      <c r="I425" s="45">
        <v>8</v>
      </c>
      <c r="J425" s="22">
        <v>99207020</v>
      </c>
      <c r="K425" s="17" t="str">
        <f t="shared" si="85"/>
        <v>Triploid</v>
      </c>
      <c r="L425" s="71" t="s">
        <v>45</v>
      </c>
      <c r="M425" s="71" t="s">
        <v>45</v>
      </c>
      <c r="N425" s="26">
        <v>13.886249999999999</v>
      </c>
      <c r="O425" s="56">
        <v>45.409999999999989</v>
      </c>
      <c r="P425" s="37">
        <f t="shared" si="83"/>
        <v>0.45409999999999989</v>
      </c>
      <c r="Q425" s="68">
        <f t="shared" si="77"/>
        <v>54.590000000000011</v>
      </c>
      <c r="R425" s="37">
        <f t="shared" si="78"/>
        <v>0.54590000000000005</v>
      </c>
      <c r="S425" s="68">
        <f t="shared" si="79"/>
        <v>7.5805038749999998</v>
      </c>
      <c r="T425" s="37">
        <f t="shared" si="80"/>
        <v>2.5268346249999998</v>
      </c>
      <c r="U425" s="37">
        <f t="shared" si="81"/>
        <v>3.3841535156249996</v>
      </c>
      <c r="V425" s="37">
        <f t="shared" si="82"/>
        <v>1.1280511718749999</v>
      </c>
      <c r="W425" s="26" t="s">
        <v>45</v>
      </c>
      <c r="X425" s="26" t="s">
        <v>45</v>
      </c>
      <c r="Y425" s="26" t="s">
        <v>45</v>
      </c>
      <c r="Z425" s="26" t="s">
        <v>45</v>
      </c>
      <c r="AA425" s="26" t="s">
        <v>45</v>
      </c>
      <c r="AB425" s="26" t="s">
        <v>45</v>
      </c>
      <c r="AC425" s="26" t="s">
        <v>45</v>
      </c>
      <c r="AD425" s="26" t="s">
        <v>45</v>
      </c>
      <c r="AE425" s="26" t="s">
        <v>45</v>
      </c>
      <c r="AF425" s="17">
        <v>3.02</v>
      </c>
      <c r="AG425" s="17">
        <v>5.5600000000000005</v>
      </c>
      <c r="AH425" s="17">
        <f t="shared" si="84"/>
        <v>2.7542287033381612E-6</v>
      </c>
      <c r="AI425" s="17">
        <v>1</v>
      </c>
      <c r="AJ425" s="17">
        <v>55.15</v>
      </c>
      <c r="AK425" s="17">
        <v>1579.6</v>
      </c>
      <c r="AL425" s="17">
        <v>233.25</v>
      </c>
      <c r="AM425" s="17">
        <v>6.95</v>
      </c>
      <c r="AN425" s="17">
        <v>16.3</v>
      </c>
      <c r="AO425" s="17">
        <v>0.3</v>
      </c>
      <c r="AP425" s="17">
        <v>39.299999999999997</v>
      </c>
      <c r="AQ425" s="17">
        <v>1038.1999999999998</v>
      </c>
      <c r="AR425" s="17">
        <v>1162.4749999999999</v>
      </c>
      <c r="AS425" s="26">
        <v>651</v>
      </c>
      <c r="AT425" s="26">
        <v>20.157467008140245</v>
      </c>
      <c r="AU425" s="26">
        <v>1.2112170269082954</v>
      </c>
      <c r="AV425" s="17" t="s">
        <v>45</v>
      </c>
      <c r="AW425" s="17" t="s">
        <v>45</v>
      </c>
      <c r="AX425" s="17" t="s">
        <v>45</v>
      </c>
      <c r="AY425" s="101" t="s">
        <v>45</v>
      </c>
      <c r="AZ425" s="17"/>
      <c r="BA425" s="28"/>
      <c r="BB425" s="26"/>
      <c r="BC425" s="49" t="s">
        <v>272</v>
      </c>
      <c r="BD425" s="29"/>
    </row>
    <row r="426" spans="1:56" x14ac:dyDescent="0.25">
      <c r="A426" s="17">
        <v>2007</v>
      </c>
      <c r="B426" s="15">
        <v>2010</v>
      </c>
      <c r="C426" s="66" t="s">
        <v>167</v>
      </c>
      <c r="D426" s="52" t="s">
        <v>168</v>
      </c>
      <c r="E426" s="17">
        <v>1</v>
      </c>
      <c r="F426" s="67" t="s">
        <v>120</v>
      </c>
      <c r="G426" s="17" t="s">
        <v>121</v>
      </c>
      <c r="H426" s="20">
        <v>99217</v>
      </c>
      <c r="I426" s="45">
        <v>9</v>
      </c>
      <c r="J426" s="22">
        <v>99217015</v>
      </c>
      <c r="K426" s="17" t="str">
        <f t="shared" si="85"/>
        <v>Triploid</v>
      </c>
      <c r="L426" s="71" t="s">
        <v>45</v>
      </c>
      <c r="M426" s="71" t="s">
        <v>45</v>
      </c>
      <c r="N426" s="26">
        <v>15.412500000000001</v>
      </c>
      <c r="O426" s="56">
        <v>46.740000000000009</v>
      </c>
      <c r="P426" s="37">
        <f t="shared" si="83"/>
        <v>0.46740000000000009</v>
      </c>
      <c r="Q426" s="68">
        <f t="shared" si="77"/>
        <v>53.259999999999991</v>
      </c>
      <c r="R426" s="37">
        <f t="shared" si="78"/>
        <v>0.53259999999999996</v>
      </c>
      <c r="S426" s="68">
        <f t="shared" si="79"/>
        <v>8.2086974999999995</v>
      </c>
      <c r="T426" s="37">
        <f t="shared" si="80"/>
        <v>2.7362324999999998</v>
      </c>
      <c r="U426" s="37">
        <f t="shared" si="81"/>
        <v>3.6645970982142853</v>
      </c>
      <c r="V426" s="37">
        <f t="shared" si="82"/>
        <v>1.2215323660714283</v>
      </c>
      <c r="W426" s="26" t="s">
        <v>45</v>
      </c>
      <c r="X426" s="26" t="s">
        <v>45</v>
      </c>
      <c r="Y426" s="26" t="s">
        <v>45</v>
      </c>
      <c r="Z426" s="26" t="s">
        <v>45</v>
      </c>
      <c r="AA426" s="26" t="s">
        <v>45</v>
      </c>
      <c r="AB426" s="26" t="s">
        <v>45</v>
      </c>
      <c r="AC426" s="26" t="s">
        <v>45</v>
      </c>
      <c r="AD426" s="26" t="s">
        <v>45</v>
      </c>
      <c r="AE426" s="26" t="s">
        <v>45</v>
      </c>
      <c r="AF426" s="17">
        <v>4.4800000000000004</v>
      </c>
      <c r="AG426" s="17">
        <v>6.875</v>
      </c>
      <c r="AH426" s="17">
        <f t="shared" si="84"/>
        <v>1.3335214321633217E-7</v>
      </c>
      <c r="AI426" s="17">
        <v>1</v>
      </c>
      <c r="AJ426" s="17">
        <v>37</v>
      </c>
      <c r="AK426" s="17">
        <v>2172.35</v>
      </c>
      <c r="AL426" s="17">
        <v>442.1</v>
      </c>
      <c r="AM426" s="17">
        <v>1.55</v>
      </c>
      <c r="AN426" s="17">
        <v>18.75</v>
      </c>
      <c r="AO426" s="17">
        <v>0.30000000000000004</v>
      </c>
      <c r="AP426" s="17">
        <v>17.149999999999999</v>
      </c>
      <c r="AQ426" s="17">
        <v>1038.1999999999998</v>
      </c>
      <c r="AR426" s="17">
        <v>1162.4749999999999</v>
      </c>
      <c r="AS426" s="26">
        <v>651</v>
      </c>
      <c r="AT426" s="26">
        <v>20.157467008140245</v>
      </c>
      <c r="AU426" s="26">
        <v>1.2112170269082954</v>
      </c>
      <c r="AV426" s="17" t="s">
        <v>45</v>
      </c>
      <c r="AW426" s="17" t="s">
        <v>45</v>
      </c>
      <c r="AX426" s="17" t="s">
        <v>45</v>
      </c>
      <c r="AY426" s="101" t="s">
        <v>45</v>
      </c>
      <c r="AZ426" s="17"/>
      <c r="BA426" s="28"/>
      <c r="BB426" s="26"/>
      <c r="BC426" s="49" t="s">
        <v>272</v>
      </c>
      <c r="BD426" s="29"/>
    </row>
    <row r="427" spans="1:56" x14ac:dyDescent="0.25">
      <c r="A427" s="17">
        <v>2007</v>
      </c>
      <c r="B427" s="15">
        <v>2010</v>
      </c>
      <c r="C427" s="66" t="s">
        <v>167</v>
      </c>
      <c r="D427" s="52" t="s">
        <v>168</v>
      </c>
      <c r="E427" s="17">
        <v>2</v>
      </c>
      <c r="F427" s="67" t="s">
        <v>120</v>
      </c>
      <c r="G427" s="17" t="s">
        <v>121</v>
      </c>
      <c r="H427" s="20">
        <v>99217</v>
      </c>
      <c r="I427" s="45">
        <v>9</v>
      </c>
      <c r="J427" s="22">
        <v>99217015</v>
      </c>
      <c r="K427" s="17" t="str">
        <f t="shared" si="85"/>
        <v>Triploid</v>
      </c>
      <c r="L427" s="71" t="s">
        <v>45</v>
      </c>
      <c r="M427" s="71" t="s">
        <v>45</v>
      </c>
      <c r="N427" s="26">
        <v>23.932500000000001</v>
      </c>
      <c r="O427" s="56">
        <v>46.740000000000009</v>
      </c>
      <c r="P427" s="37">
        <f t="shared" si="83"/>
        <v>0.46740000000000009</v>
      </c>
      <c r="Q427" s="68">
        <f t="shared" ref="Q427:Q469" si="86">100-O427</f>
        <v>53.259999999999991</v>
      </c>
      <c r="R427" s="37">
        <f t="shared" ref="R427:R469" si="87">Q427/100</f>
        <v>0.53259999999999996</v>
      </c>
      <c r="S427" s="68">
        <f t="shared" ref="S427:S469" si="88">N427*R427</f>
        <v>12.746449499999999</v>
      </c>
      <c r="T427" s="37">
        <f t="shared" ref="T427:T469" si="89">S427/3</f>
        <v>4.2488164999999993</v>
      </c>
      <c r="U427" s="37">
        <f t="shared" ref="U427:U469" si="90">S427/2.24</f>
        <v>5.6903792410714278</v>
      </c>
      <c r="V427" s="37">
        <f t="shared" ref="V427:V469" si="91">U427/3</f>
        <v>1.8967930803571427</v>
      </c>
      <c r="W427" s="26" t="s">
        <v>45</v>
      </c>
      <c r="X427" s="26" t="s">
        <v>45</v>
      </c>
      <c r="Y427" s="26" t="s">
        <v>45</v>
      </c>
      <c r="Z427" s="26" t="s">
        <v>45</v>
      </c>
      <c r="AA427" s="26" t="s">
        <v>45</v>
      </c>
      <c r="AB427" s="26" t="s">
        <v>45</v>
      </c>
      <c r="AC427" s="26" t="s">
        <v>45</v>
      </c>
      <c r="AD427" s="26" t="s">
        <v>45</v>
      </c>
      <c r="AE427" s="26" t="s">
        <v>45</v>
      </c>
      <c r="AF427" s="17">
        <v>4.7050000000000001</v>
      </c>
      <c r="AG427" s="17">
        <v>6.1</v>
      </c>
      <c r="AH427" s="17">
        <f t="shared" si="84"/>
        <v>7.9432823472428114E-7</v>
      </c>
      <c r="AI427" s="17">
        <v>1.1000000000000001</v>
      </c>
      <c r="AJ427" s="17">
        <v>54.75</v>
      </c>
      <c r="AK427" s="17">
        <v>2375.4</v>
      </c>
      <c r="AL427" s="17">
        <v>482</v>
      </c>
      <c r="AM427" s="17">
        <v>3.2</v>
      </c>
      <c r="AN427" s="17">
        <v>27.6</v>
      </c>
      <c r="AO427" s="17">
        <v>0.5</v>
      </c>
      <c r="AP427" s="17">
        <v>23.05</v>
      </c>
      <c r="AQ427" s="17">
        <v>1038.1999999999998</v>
      </c>
      <c r="AR427" s="17">
        <v>1162.4749999999999</v>
      </c>
      <c r="AS427" s="26">
        <v>651</v>
      </c>
      <c r="AT427" s="26">
        <v>20.157467008140245</v>
      </c>
      <c r="AU427" s="26">
        <v>1.2112170269082954</v>
      </c>
      <c r="AV427" s="17" t="s">
        <v>45</v>
      </c>
      <c r="AW427" s="17" t="s">
        <v>45</v>
      </c>
      <c r="AX427" s="17" t="s">
        <v>45</v>
      </c>
      <c r="AY427" s="101" t="s">
        <v>45</v>
      </c>
      <c r="AZ427" s="17"/>
      <c r="BA427" s="28"/>
      <c r="BB427" s="26"/>
      <c r="BC427" s="49" t="s">
        <v>272</v>
      </c>
      <c r="BD427" s="29"/>
    </row>
    <row r="428" spans="1:56" x14ac:dyDescent="0.25">
      <c r="A428" s="17">
        <v>2007</v>
      </c>
      <c r="B428" s="15">
        <v>2010</v>
      </c>
      <c r="C428" s="66" t="s">
        <v>167</v>
      </c>
      <c r="D428" s="52" t="s">
        <v>168</v>
      </c>
      <c r="E428" s="17">
        <v>3</v>
      </c>
      <c r="F428" s="67" t="s">
        <v>120</v>
      </c>
      <c r="G428" s="17" t="s">
        <v>121</v>
      </c>
      <c r="H428" s="20">
        <v>99217</v>
      </c>
      <c r="I428" s="45">
        <v>9</v>
      </c>
      <c r="J428" s="22">
        <v>99217015</v>
      </c>
      <c r="K428" s="17" t="str">
        <f t="shared" si="85"/>
        <v>Triploid</v>
      </c>
      <c r="L428" s="71" t="s">
        <v>45</v>
      </c>
      <c r="M428" s="71" t="s">
        <v>45</v>
      </c>
      <c r="N428" s="26">
        <v>20.445</v>
      </c>
      <c r="O428" s="56">
        <v>46.740000000000009</v>
      </c>
      <c r="P428" s="37">
        <f t="shared" si="83"/>
        <v>0.46740000000000009</v>
      </c>
      <c r="Q428" s="68">
        <f t="shared" si="86"/>
        <v>53.259999999999991</v>
      </c>
      <c r="R428" s="37">
        <f t="shared" si="87"/>
        <v>0.53259999999999996</v>
      </c>
      <c r="S428" s="68">
        <f t="shared" si="88"/>
        <v>10.889006999999999</v>
      </c>
      <c r="T428" s="37">
        <f t="shared" si="89"/>
        <v>3.6296689999999998</v>
      </c>
      <c r="U428" s="37">
        <f t="shared" si="90"/>
        <v>4.8611638392857133</v>
      </c>
      <c r="V428" s="37">
        <f t="shared" si="91"/>
        <v>1.6203879464285711</v>
      </c>
      <c r="W428" s="26" t="s">
        <v>45</v>
      </c>
      <c r="X428" s="26" t="s">
        <v>45</v>
      </c>
      <c r="Y428" s="26" t="s">
        <v>45</v>
      </c>
      <c r="Z428" s="26" t="s">
        <v>45</v>
      </c>
      <c r="AA428" s="26" t="s">
        <v>45</v>
      </c>
      <c r="AB428" s="26" t="s">
        <v>45</v>
      </c>
      <c r="AC428" s="26" t="s">
        <v>45</v>
      </c>
      <c r="AD428" s="26" t="s">
        <v>45</v>
      </c>
      <c r="AE428" s="26" t="s">
        <v>45</v>
      </c>
      <c r="AF428" s="17">
        <v>3.665</v>
      </c>
      <c r="AG428" s="17">
        <v>5.835</v>
      </c>
      <c r="AH428" s="17">
        <f t="shared" si="84"/>
        <v>1.4621771744567165E-6</v>
      </c>
      <c r="AI428" s="17">
        <v>1</v>
      </c>
      <c r="AJ428" s="17">
        <v>45.9</v>
      </c>
      <c r="AK428" s="17">
        <v>1209.6999999999998</v>
      </c>
      <c r="AL428" s="17">
        <v>181.1</v>
      </c>
      <c r="AM428" s="17">
        <v>3.95</v>
      </c>
      <c r="AN428" s="17">
        <v>13</v>
      </c>
      <c r="AO428" s="17">
        <v>0.2</v>
      </c>
      <c r="AP428" s="17">
        <v>62.35</v>
      </c>
      <c r="AQ428" s="17">
        <v>1038.1999999999998</v>
      </c>
      <c r="AR428" s="17">
        <v>1162.4749999999999</v>
      </c>
      <c r="AS428" s="26">
        <v>651</v>
      </c>
      <c r="AT428" s="26">
        <v>20.157467008140245</v>
      </c>
      <c r="AU428" s="26">
        <v>1.2112170269082954</v>
      </c>
      <c r="AV428" s="17" t="s">
        <v>45</v>
      </c>
      <c r="AW428" s="17" t="s">
        <v>45</v>
      </c>
      <c r="AX428" s="17" t="s">
        <v>45</v>
      </c>
      <c r="AY428" s="101" t="s">
        <v>45</v>
      </c>
      <c r="AZ428" s="17"/>
      <c r="BA428" s="28"/>
      <c r="BB428" s="26"/>
      <c r="BC428" s="49" t="s">
        <v>272</v>
      </c>
      <c r="BD428" s="29"/>
    </row>
    <row r="429" spans="1:56" x14ac:dyDescent="0.25">
      <c r="A429" s="17">
        <v>2007</v>
      </c>
      <c r="B429" s="15">
        <v>2010</v>
      </c>
      <c r="C429" s="66" t="s">
        <v>167</v>
      </c>
      <c r="D429" s="52" t="s">
        <v>168</v>
      </c>
      <c r="E429" s="17">
        <v>4</v>
      </c>
      <c r="F429" s="67" t="s">
        <v>120</v>
      </c>
      <c r="G429" s="17" t="s">
        <v>121</v>
      </c>
      <c r="H429" s="20">
        <v>99217</v>
      </c>
      <c r="I429" s="45">
        <v>9</v>
      </c>
      <c r="J429" s="22">
        <v>99217015</v>
      </c>
      <c r="K429" s="17" t="str">
        <f t="shared" si="85"/>
        <v>Triploid</v>
      </c>
      <c r="L429" s="71" t="s">
        <v>45</v>
      </c>
      <c r="M429" s="71" t="s">
        <v>45</v>
      </c>
      <c r="N429" s="26">
        <v>15.611249999999998</v>
      </c>
      <c r="O429" s="56">
        <v>46.740000000000009</v>
      </c>
      <c r="P429" s="37">
        <f t="shared" si="83"/>
        <v>0.46740000000000009</v>
      </c>
      <c r="Q429" s="68">
        <f t="shared" si="86"/>
        <v>53.259999999999991</v>
      </c>
      <c r="R429" s="37">
        <f t="shared" si="87"/>
        <v>0.53259999999999996</v>
      </c>
      <c r="S429" s="68">
        <f t="shared" si="88"/>
        <v>8.3145517499999979</v>
      </c>
      <c r="T429" s="37">
        <f t="shared" si="89"/>
        <v>2.7715172499999992</v>
      </c>
      <c r="U429" s="37">
        <f t="shared" si="90"/>
        <v>3.7118534598214272</v>
      </c>
      <c r="V429" s="37">
        <f t="shared" si="91"/>
        <v>1.2372844866071424</v>
      </c>
      <c r="W429" s="26" t="s">
        <v>45</v>
      </c>
      <c r="X429" s="26" t="s">
        <v>45</v>
      </c>
      <c r="Y429" s="26" t="s">
        <v>45</v>
      </c>
      <c r="Z429" s="26" t="s">
        <v>45</v>
      </c>
      <c r="AA429" s="26" t="s">
        <v>45</v>
      </c>
      <c r="AB429" s="26" t="s">
        <v>45</v>
      </c>
      <c r="AC429" s="26" t="s">
        <v>45</v>
      </c>
      <c r="AD429" s="26" t="s">
        <v>45</v>
      </c>
      <c r="AE429" s="26" t="s">
        <v>45</v>
      </c>
      <c r="AF429" s="17">
        <v>3.02</v>
      </c>
      <c r="AG429" s="17">
        <v>5.5600000000000005</v>
      </c>
      <c r="AH429" s="17">
        <f t="shared" si="84"/>
        <v>2.7542287033381612E-6</v>
      </c>
      <c r="AI429" s="17">
        <v>1</v>
      </c>
      <c r="AJ429" s="17">
        <v>55.15</v>
      </c>
      <c r="AK429" s="17">
        <v>1579.6</v>
      </c>
      <c r="AL429" s="17">
        <v>233.25</v>
      </c>
      <c r="AM429" s="17">
        <v>6.95</v>
      </c>
      <c r="AN429" s="17">
        <v>16.3</v>
      </c>
      <c r="AO429" s="17">
        <v>0.3</v>
      </c>
      <c r="AP429" s="17">
        <v>39.299999999999997</v>
      </c>
      <c r="AQ429" s="17">
        <v>1038.1999999999998</v>
      </c>
      <c r="AR429" s="17">
        <v>1162.4749999999999</v>
      </c>
      <c r="AS429" s="26">
        <v>651</v>
      </c>
      <c r="AT429" s="26">
        <v>20.157467008140245</v>
      </c>
      <c r="AU429" s="26">
        <v>1.2112170269082954</v>
      </c>
      <c r="AV429" s="17" t="s">
        <v>45</v>
      </c>
      <c r="AW429" s="17" t="s">
        <v>45</v>
      </c>
      <c r="AX429" s="17" t="s">
        <v>45</v>
      </c>
      <c r="AY429" s="101" t="s">
        <v>45</v>
      </c>
      <c r="AZ429" s="17"/>
      <c r="BA429" s="28"/>
      <c r="BB429" s="26"/>
      <c r="BC429" s="49" t="s">
        <v>272</v>
      </c>
      <c r="BD429" s="29"/>
    </row>
    <row r="430" spans="1:56" x14ac:dyDescent="0.25">
      <c r="A430" s="17">
        <v>2007</v>
      </c>
      <c r="B430" s="15">
        <v>2010</v>
      </c>
      <c r="C430" s="66" t="s">
        <v>167</v>
      </c>
      <c r="D430" s="52" t="s">
        <v>168</v>
      </c>
      <c r="E430" s="17">
        <v>1</v>
      </c>
      <c r="F430" s="67" t="s">
        <v>122</v>
      </c>
      <c r="G430" s="17" t="s">
        <v>123</v>
      </c>
      <c r="H430" s="20">
        <v>99217</v>
      </c>
      <c r="I430" s="45">
        <v>9</v>
      </c>
      <c r="J430" s="22">
        <v>99217023</v>
      </c>
      <c r="K430" s="17" t="str">
        <f t="shared" si="85"/>
        <v>Triploid</v>
      </c>
      <c r="L430" s="71" t="s">
        <v>45</v>
      </c>
      <c r="M430" s="71" t="s">
        <v>45</v>
      </c>
      <c r="N430" s="26">
        <v>18.570000000000004</v>
      </c>
      <c r="O430" s="56">
        <v>54.089999999999989</v>
      </c>
      <c r="P430" s="37">
        <f t="shared" si="83"/>
        <v>0.54089999999999994</v>
      </c>
      <c r="Q430" s="68">
        <f t="shared" si="86"/>
        <v>45.910000000000011</v>
      </c>
      <c r="R430" s="37">
        <f t="shared" si="87"/>
        <v>0.45910000000000012</v>
      </c>
      <c r="S430" s="68">
        <f t="shared" si="88"/>
        <v>8.5254870000000036</v>
      </c>
      <c r="T430" s="37">
        <f t="shared" si="89"/>
        <v>2.841829000000001</v>
      </c>
      <c r="U430" s="37">
        <f t="shared" si="90"/>
        <v>3.8060209821428583</v>
      </c>
      <c r="V430" s="37">
        <f t="shared" si="91"/>
        <v>1.2686736607142861</v>
      </c>
      <c r="W430" s="26" t="s">
        <v>45</v>
      </c>
      <c r="X430" s="26" t="s">
        <v>45</v>
      </c>
      <c r="Y430" s="26" t="s">
        <v>45</v>
      </c>
      <c r="Z430" s="26" t="s">
        <v>45</v>
      </c>
      <c r="AA430" s="26" t="s">
        <v>45</v>
      </c>
      <c r="AB430" s="26" t="s">
        <v>45</v>
      </c>
      <c r="AC430" s="26" t="s">
        <v>45</v>
      </c>
      <c r="AD430" s="26" t="s">
        <v>45</v>
      </c>
      <c r="AE430" s="26" t="s">
        <v>45</v>
      </c>
      <c r="AF430" s="17">
        <v>4.4800000000000004</v>
      </c>
      <c r="AG430" s="17">
        <v>6.875</v>
      </c>
      <c r="AH430" s="17">
        <f t="shared" si="84"/>
        <v>1.3335214321633217E-7</v>
      </c>
      <c r="AI430" s="17">
        <v>1</v>
      </c>
      <c r="AJ430" s="17">
        <v>37</v>
      </c>
      <c r="AK430" s="17">
        <v>2172.35</v>
      </c>
      <c r="AL430" s="17">
        <v>442.1</v>
      </c>
      <c r="AM430" s="17">
        <v>1.55</v>
      </c>
      <c r="AN430" s="17">
        <v>18.75</v>
      </c>
      <c r="AO430" s="17">
        <v>0.30000000000000004</v>
      </c>
      <c r="AP430" s="17">
        <v>17.149999999999999</v>
      </c>
      <c r="AQ430" s="17">
        <v>1038.1999999999998</v>
      </c>
      <c r="AR430" s="17">
        <v>1162.4749999999999</v>
      </c>
      <c r="AS430" s="26">
        <v>651</v>
      </c>
      <c r="AT430" s="26">
        <v>20.157467008140245</v>
      </c>
      <c r="AU430" s="26">
        <v>1.2112170269082954</v>
      </c>
      <c r="AV430" s="17" t="s">
        <v>45</v>
      </c>
      <c r="AW430" s="17" t="s">
        <v>45</v>
      </c>
      <c r="AX430" s="17" t="s">
        <v>45</v>
      </c>
      <c r="AY430" s="101" t="s">
        <v>45</v>
      </c>
      <c r="AZ430" s="17"/>
      <c r="BA430" s="28"/>
      <c r="BB430" s="26"/>
      <c r="BC430" s="49" t="s">
        <v>272</v>
      </c>
      <c r="BD430" s="29"/>
    </row>
    <row r="431" spans="1:56" x14ac:dyDescent="0.25">
      <c r="A431" s="17">
        <v>2007</v>
      </c>
      <c r="B431" s="15">
        <v>2010</v>
      </c>
      <c r="C431" s="66" t="s">
        <v>167</v>
      </c>
      <c r="D431" s="52" t="s">
        <v>168</v>
      </c>
      <c r="E431" s="17">
        <v>2</v>
      </c>
      <c r="F431" s="67" t="s">
        <v>122</v>
      </c>
      <c r="G431" s="17" t="s">
        <v>123</v>
      </c>
      <c r="H431" s="20">
        <v>99217</v>
      </c>
      <c r="I431" s="45">
        <v>9</v>
      </c>
      <c r="J431" s="22">
        <v>99217023</v>
      </c>
      <c r="K431" s="17" t="str">
        <f t="shared" si="85"/>
        <v>Triploid</v>
      </c>
      <c r="L431" s="71" t="s">
        <v>45</v>
      </c>
      <c r="M431" s="71" t="s">
        <v>45</v>
      </c>
      <c r="N431" s="26">
        <v>21.72</v>
      </c>
      <c r="O431" s="56">
        <v>54.089999999999989</v>
      </c>
      <c r="P431" s="37">
        <f t="shared" si="83"/>
        <v>0.54089999999999994</v>
      </c>
      <c r="Q431" s="68">
        <f t="shared" si="86"/>
        <v>45.910000000000011</v>
      </c>
      <c r="R431" s="37">
        <f t="shared" si="87"/>
        <v>0.45910000000000012</v>
      </c>
      <c r="S431" s="68">
        <f t="shared" si="88"/>
        <v>9.9716520000000024</v>
      </c>
      <c r="T431" s="37">
        <f t="shared" si="89"/>
        <v>3.3238840000000009</v>
      </c>
      <c r="U431" s="37">
        <f t="shared" si="90"/>
        <v>4.4516303571428582</v>
      </c>
      <c r="V431" s="37">
        <f t="shared" si="91"/>
        <v>1.4838767857142861</v>
      </c>
      <c r="W431" s="26" t="s">
        <v>45</v>
      </c>
      <c r="X431" s="26" t="s">
        <v>45</v>
      </c>
      <c r="Y431" s="26" t="s">
        <v>45</v>
      </c>
      <c r="Z431" s="26" t="s">
        <v>45</v>
      </c>
      <c r="AA431" s="26" t="s">
        <v>45</v>
      </c>
      <c r="AB431" s="26" t="s">
        <v>45</v>
      </c>
      <c r="AC431" s="26" t="s">
        <v>45</v>
      </c>
      <c r="AD431" s="26" t="s">
        <v>45</v>
      </c>
      <c r="AE431" s="26" t="s">
        <v>45</v>
      </c>
      <c r="AF431" s="17">
        <v>4.7050000000000001</v>
      </c>
      <c r="AG431" s="17">
        <v>6.1</v>
      </c>
      <c r="AH431" s="17">
        <f t="shared" si="84"/>
        <v>7.9432823472428114E-7</v>
      </c>
      <c r="AI431" s="17">
        <v>1.1000000000000001</v>
      </c>
      <c r="AJ431" s="17">
        <v>54.75</v>
      </c>
      <c r="AK431" s="17">
        <v>2375.4</v>
      </c>
      <c r="AL431" s="17">
        <v>482</v>
      </c>
      <c r="AM431" s="17">
        <v>3.2</v>
      </c>
      <c r="AN431" s="17">
        <v>27.6</v>
      </c>
      <c r="AO431" s="17">
        <v>0.5</v>
      </c>
      <c r="AP431" s="17">
        <v>23.05</v>
      </c>
      <c r="AQ431" s="17">
        <v>1038.1999999999998</v>
      </c>
      <c r="AR431" s="17">
        <v>1162.4749999999999</v>
      </c>
      <c r="AS431" s="26">
        <v>651</v>
      </c>
      <c r="AT431" s="26">
        <v>20.157467008140245</v>
      </c>
      <c r="AU431" s="26">
        <v>1.2112170269082954</v>
      </c>
      <c r="AV431" s="17" t="s">
        <v>45</v>
      </c>
      <c r="AW431" s="17" t="s">
        <v>45</v>
      </c>
      <c r="AX431" s="17" t="s">
        <v>45</v>
      </c>
      <c r="AY431" s="101" t="s">
        <v>45</v>
      </c>
      <c r="AZ431" s="17"/>
      <c r="BA431" s="28"/>
      <c r="BB431" s="26"/>
      <c r="BC431" s="49" t="s">
        <v>272</v>
      </c>
      <c r="BD431" s="29"/>
    </row>
    <row r="432" spans="1:56" x14ac:dyDescent="0.25">
      <c r="A432" s="17">
        <v>2007</v>
      </c>
      <c r="B432" s="15">
        <v>2010</v>
      </c>
      <c r="C432" s="66" t="s">
        <v>167</v>
      </c>
      <c r="D432" s="52" t="s">
        <v>168</v>
      </c>
      <c r="E432" s="17">
        <v>3</v>
      </c>
      <c r="F432" s="67" t="s">
        <v>122</v>
      </c>
      <c r="G432" s="17" t="s">
        <v>123</v>
      </c>
      <c r="H432" s="20">
        <v>99217</v>
      </c>
      <c r="I432" s="45">
        <v>9</v>
      </c>
      <c r="J432" s="22">
        <v>99217023</v>
      </c>
      <c r="K432" s="17" t="str">
        <f t="shared" si="85"/>
        <v>Triploid</v>
      </c>
      <c r="L432" s="71" t="s">
        <v>45</v>
      </c>
      <c r="M432" s="71" t="s">
        <v>45</v>
      </c>
      <c r="N432" s="26">
        <v>16.601249999999997</v>
      </c>
      <c r="O432" s="56">
        <v>45.409999999999989</v>
      </c>
      <c r="P432" s="37">
        <f t="shared" si="83"/>
        <v>0.45409999999999989</v>
      </c>
      <c r="Q432" s="68">
        <f t="shared" si="86"/>
        <v>54.590000000000011</v>
      </c>
      <c r="R432" s="37">
        <f t="shared" si="87"/>
        <v>0.54590000000000005</v>
      </c>
      <c r="S432" s="68">
        <f t="shared" si="88"/>
        <v>9.0626223749999983</v>
      </c>
      <c r="T432" s="37">
        <f t="shared" si="89"/>
        <v>3.0208741249999993</v>
      </c>
      <c r="U432" s="37">
        <f t="shared" si="90"/>
        <v>4.045813560267856</v>
      </c>
      <c r="V432" s="37">
        <f t="shared" si="91"/>
        <v>1.3486045200892853</v>
      </c>
      <c r="W432" s="26" t="s">
        <v>45</v>
      </c>
      <c r="X432" s="26" t="s">
        <v>45</v>
      </c>
      <c r="Y432" s="26" t="s">
        <v>45</v>
      </c>
      <c r="Z432" s="26" t="s">
        <v>45</v>
      </c>
      <c r="AA432" s="26" t="s">
        <v>45</v>
      </c>
      <c r="AB432" s="26" t="s">
        <v>45</v>
      </c>
      <c r="AC432" s="26" t="s">
        <v>45</v>
      </c>
      <c r="AD432" s="26" t="s">
        <v>45</v>
      </c>
      <c r="AE432" s="26" t="s">
        <v>45</v>
      </c>
      <c r="AF432" s="17">
        <v>3.665</v>
      </c>
      <c r="AG432" s="17">
        <v>5.835</v>
      </c>
      <c r="AH432" s="17">
        <f t="shared" si="84"/>
        <v>1.4621771744567165E-6</v>
      </c>
      <c r="AI432" s="17">
        <v>1</v>
      </c>
      <c r="AJ432" s="17">
        <v>45.9</v>
      </c>
      <c r="AK432" s="17">
        <v>1209.6999999999998</v>
      </c>
      <c r="AL432" s="17">
        <v>181.1</v>
      </c>
      <c r="AM432" s="17">
        <v>3.95</v>
      </c>
      <c r="AN432" s="17">
        <v>13</v>
      </c>
      <c r="AO432" s="17">
        <v>0.2</v>
      </c>
      <c r="AP432" s="17">
        <v>62.35</v>
      </c>
      <c r="AQ432" s="17">
        <v>1038.1999999999998</v>
      </c>
      <c r="AR432" s="17">
        <v>1162.4749999999999</v>
      </c>
      <c r="AS432" s="26">
        <v>651</v>
      </c>
      <c r="AT432" s="26">
        <v>20.157467008140245</v>
      </c>
      <c r="AU432" s="26">
        <v>1.2112170269082954</v>
      </c>
      <c r="AV432" s="17" t="s">
        <v>45</v>
      </c>
      <c r="AW432" s="17" t="s">
        <v>45</v>
      </c>
      <c r="AX432" s="17" t="s">
        <v>45</v>
      </c>
      <c r="AY432" s="101" t="s">
        <v>45</v>
      </c>
      <c r="AZ432" s="17"/>
      <c r="BA432" s="28"/>
      <c r="BB432" s="26"/>
      <c r="BC432" s="49" t="s">
        <v>272</v>
      </c>
      <c r="BD432" s="29"/>
    </row>
    <row r="433" spans="1:56" x14ac:dyDescent="0.25">
      <c r="A433" s="17">
        <v>2007</v>
      </c>
      <c r="B433" s="15">
        <v>2010</v>
      </c>
      <c r="C433" s="66" t="s">
        <v>167</v>
      </c>
      <c r="D433" s="52" t="s">
        <v>168</v>
      </c>
      <c r="E433" s="17">
        <v>4</v>
      </c>
      <c r="F433" s="67" t="s">
        <v>122</v>
      </c>
      <c r="G433" s="17" t="s">
        <v>123</v>
      </c>
      <c r="H433" s="20">
        <v>99217</v>
      </c>
      <c r="I433" s="45">
        <v>9</v>
      </c>
      <c r="J433" s="22">
        <v>99217023</v>
      </c>
      <c r="K433" s="17" t="str">
        <f t="shared" si="85"/>
        <v>Triploid</v>
      </c>
      <c r="L433" s="71" t="s">
        <v>45</v>
      </c>
      <c r="M433" s="71" t="s">
        <v>45</v>
      </c>
      <c r="N433" s="26">
        <v>16.69125</v>
      </c>
      <c r="O433" s="56">
        <v>45.41</v>
      </c>
      <c r="P433" s="37">
        <f t="shared" si="83"/>
        <v>0.45409999999999995</v>
      </c>
      <c r="Q433" s="68">
        <f t="shared" si="86"/>
        <v>54.59</v>
      </c>
      <c r="R433" s="37">
        <f t="shared" si="87"/>
        <v>0.54590000000000005</v>
      </c>
      <c r="S433" s="68">
        <f t="shared" si="88"/>
        <v>9.111753375000001</v>
      </c>
      <c r="T433" s="37">
        <f t="shared" si="89"/>
        <v>3.0372511250000005</v>
      </c>
      <c r="U433" s="37">
        <f t="shared" si="90"/>
        <v>4.0677470424107147</v>
      </c>
      <c r="V433" s="37">
        <f t="shared" si="91"/>
        <v>1.3559156808035715</v>
      </c>
      <c r="W433" s="26" t="s">
        <v>45</v>
      </c>
      <c r="X433" s="26" t="s">
        <v>45</v>
      </c>
      <c r="Y433" s="26" t="s">
        <v>45</v>
      </c>
      <c r="Z433" s="26" t="s">
        <v>45</v>
      </c>
      <c r="AA433" s="26" t="s">
        <v>45</v>
      </c>
      <c r="AB433" s="26" t="s">
        <v>45</v>
      </c>
      <c r="AC433" s="26" t="s">
        <v>45</v>
      </c>
      <c r="AD433" s="26" t="s">
        <v>45</v>
      </c>
      <c r="AE433" s="26" t="s">
        <v>45</v>
      </c>
      <c r="AF433" s="17">
        <v>3.02</v>
      </c>
      <c r="AG433" s="17">
        <v>5.5600000000000005</v>
      </c>
      <c r="AH433" s="17">
        <f t="shared" si="84"/>
        <v>2.7542287033381612E-6</v>
      </c>
      <c r="AI433" s="17">
        <v>1</v>
      </c>
      <c r="AJ433" s="17">
        <v>55.15</v>
      </c>
      <c r="AK433" s="17">
        <v>1579.6</v>
      </c>
      <c r="AL433" s="17">
        <v>233.25</v>
      </c>
      <c r="AM433" s="17">
        <v>6.95</v>
      </c>
      <c r="AN433" s="17">
        <v>16.3</v>
      </c>
      <c r="AO433" s="17">
        <v>0.3</v>
      </c>
      <c r="AP433" s="17">
        <v>39.299999999999997</v>
      </c>
      <c r="AQ433" s="17">
        <v>1038.1999999999998</v>
      </c>
      <c r="AR433" s="17">
        <v>1162.4749999999999</v>
      </c>
      <c r="AS433" s="26">
        <v>651</v>
      </c>
      <c r="AT433" s="26">
        <v>20.157467008140245</v>
      </c>
      <c r="AU433" s="26">
        <v>1.2112170269082954</v>
      </c>
      <c r="AV433" s="17" t="s">
        <v>45</v>
      </c>
      <c r="AW433" s="17" t="s">
        <v>45</v>
      </c>
      <c r="AX433" s="17" t="s">
        <v>45</v>
      </c>
      <c r="AY433" s="101" t="s">
        <v>45</v>
      </c>
      <c r="AZ433" s="17"/>
      <c r="BA433" s="28"/>
      <c r="BB433" s="26"/>
      <c r="BC433" s="49" t="s">
        <v>272</v>
      </c>
      <c r="BD433" s="29"/>
    </row>
    <row r="434" spans="1:56" x14ac:dyDescent="0.25">
      <c r="A434" s="17">
        <v>2007</v>
      </c>
      <c r="B434" s="15">
        <v>2010</v>
      </c>
      <c r="C434" s="66" t="s">
        <v>167</v>
      </c>
      <c r="D434" s="52" t="s">
        <v>168</v>
      </c>
      <c r="E434" s="17">
        <v>1</v>
      </c>
      <c r="F434" s="67" t="s">
        <v>124</v>
      </c>
      <c r="G434" s="17" t="s">
        <v>125</v>
      </c>
      <c r="H434" s="20">
        <v>99239</v>
      </c>
      <c r="I434" s="45" t="s">
        <v>52</v>
      </c>
      <c r="J434" s="22">
        <v>99239015</v>
      </c>
      <c r="K434" s="17" t="str">
        <f t="shared" si="85"/>
        <v>Diploid</v>
      </c>
      <c r="L434" s="71" t="s">
        <v>45</v>
      </c>
      <c r="M434" s="71" t="s">
        <v>45</v>
      </c>
      <c r="N434" s="26">
        <v>14.328750000000001</v>
      </c>
      <c r="O434" s="56">
        <v>42.47</v>
      </c>
      <c r="P434" s="37">
        <f t="shared" si="83"/>
        <v>0.42469999999999997</v>
      </c>
      <c r="Q434" s="68">
        <f t="shared" si="86"/>
        <v>57.53</v>
      </c>
      <c r="R434" s="37">
        <f t="shared" si="87"/>
        <v>0.57530000000000003</v>
      </c>
      <c r="S434" s="68">
        <f t="shared" si="88"/>
        <v>8.2433298750000006</v>
      </c>
      <c r="T434" s="37">
        <f t="shared" si="89"/>
        <v>2.7477766250000002</v>
      </c>
      <c r="U434" s="37">
        <f t="shared" si="90"/>
        <v>3.680057979910714</v>
      </c>
      <c r="V434" s="37">
        <f t="shared" si="91"/>
        <v>1.2266859933035714</v>
      </c>
      <c r="W434" s="26" t="s">
        <v>45</v>
      </c>
      <c r="X434" s="26" t="s">
        <v>45</v>
      </c>
      <c r="Y434" s="26" t="s">
        <v>45</v>
      </c>
      <c r="Z434" s="26" t="s">
        <v>45</v>
      </c>
      <c r="AA434" s="26" t="s">
        <v>45</v>
      </c>
      <c r="AB434" s="26" t="s">
        <v>45</v>
      </c>
      <c r="AC434" s="26" t="s">
        <v>45</v>
      </c>
      <c r="AD434" s="26" t="s">
        <v>45</v>
      </c>
      <c r="AE434" s="26" t="s">
        <v>45</v>
      </c>
      <c r="AF434" s="17">
        <v>4.4800000000000004</v>
      </c>
      <c r="AG434" s="17">
        <v>6.875</v>
      </c>
      <c r="AH434" s="17">
        <f t="shared" si="84"/>
        <v>1.3335214321633217E-7</v>
      </c>
      <c r="AI434" s="17">
        <v>1</v>
      </c>
      <c r="AJ434" s="17">
        <v>37</v>
      </c>
      <c r="AK434" s="17">
        <v>2172.35</v>
      </c>
      <c r="AL434" s="17">
        <v>442.1</v>
      </c>
      <c r="AM434" s="17">
        <v>1.55</v>
      </c>
      <c r="AN434" s="17">
        <v>18.75</v>
      </c>
      <c r="AO434" s="17">
        <v>0.30000000000000004</v>
      </c>
      <c r="AP434" s="17">
        <v>17.149999999999999</v>
      </c>
      <c r="AQ434" s="17">
        <v>1038.1999999999998</v>
      </c>
      <c r="AR434" s="17">
        <v>1162.4749999999999</v>
      </c>
      <c r="AS434" s="26">
        <v>651</v>
      </c>
      <c r="AT434" s="26">
        <v>20.157467008140245</v>
      </c>
      <c r="AU434" s="26">
        <v>1.2112170269082954</v>
      </c>
      <c r="AV434" s="17" t="s">
        <v>45</v>
      </c>
      <c r="AW434" s="17" t="s">
        <v>45</v>
      </c>
      <c r="AX434" s="17" t="s">
        <v>45</v>
      </c>
      <c r="AY434" s="101" t="s">
        <v>45</v>
      </c>
      <c r="AZ434" s="17"/>
      <c r="BA434" s="28"/>
      <c r="BB434" s="26"/>
      <c r="BC434" s="49" t="s">
        <v>272</v>
      </c>
      <c r="BD434" s="29"/>
    </row>
    <row r="435" spans="1:56" x14ac:dyDescent="0.25">
      <c r="A435" s="17">
        <v>2007</v>
      </c>
      <c r="B435" s="15">
        <v>2010</v>
      </c>
      <c r="C435" s="66" t="s">
        <v>167</v>
      </c>
      <c r="D435" s="52" t="s">
        <v>168</v>
      </c>
      <c r="E435" s="17">
        <v>2</v>
      </c>
      <c r="F435" s="67" t="s">
        <v>124</v>
      </c>
      <c r="G435" s="17" t="s">
        <v>125</v>
      </c>
      <c r="H435" s="20">
        <v>99239</v>
      </c>
      <c r="I435" s="45" t="s">
        <v>52</v>
      </c>
      <c r="J435" s="22">
        <v>99239015</v>
      </c>
      <c r="K435" s="17" t="str">
        <f t="shared" si="85"/>
        <v>Diploid</v>
      </c>
      <c r="L435" s="71" t="s">
        <v>45</v>
      </c>
      <c r="M435" s="71" t="s">
        <v>45</v>
      </c>
      <c r="N435" s="26">
        <v>14.53125</v>
      </c>
      <c r="O435" s="56">
        <v>42.469999999999992</v>
      </c>
      <c r="P435" s="37">
        <f t="shared" si="83"/>
        <v>0.42469999999999991</v>
      </c>
      <c r="Q435" s="68">
        <f t="shared" si="86"/>
        <v>57.530000000000008</v>
      </c>
      <c r="R435" s="37">
        <f t="shared" si="87"/>
        <v>0.57530000000000003</v>
      </c>
      <c r="S435" s="68">
        <f t="shared" si="88"/>
        <v>8.3598281249999999</v>
      </c>
      <c r="T435" s="37">
        <f t="shared" si="89"/>
        <v>2.7866093749999998</v>
      </c>
      <c r="U435" s="37">
        <f t="shared" si="90"/>
        <v>3.7320661272321423</v>
      </c>
      <c r="V435" s="37">
        <f t="shared" si="91"/>
        <v>1.244022042410714</v>
      </c>
      <c r="W435" s="26" t="s">
        <v>45</v>
      </c>
      <c r="X435" s="26" t="s">
        <v>45</v>
      </c>
      <c r="Y435" s="26" t="s">
        <v>45</v>
      </c>
      <c r="Z435" s="26" t="s">
        <v>45</v>
      </c>
      <c r="AA435" s="26" t="s">
        <v>45</v>
      </c>
      <c r="AB435" s="26" t="s">
        <v>45</v>
      </c>
      <c r="AC435" s="26" t="s">
        <v>45</v>
      </c>
      <c r="AD435" s="26" t="s">
        <v>45</v>
      </c>
      <c r="AE435" s="26" t="s">
        <v>45</v>
      </c>
      <c r="AF435" s="17">
        <v>4.7050000000000001</v>
      </c>
      <c r="AG435" s="17">
        <v>6.1</v>
      </c>
      <c r="AH435" s="17">
        <f t="shared" si="84"/>
        <v>7.9432823472428114E-7</v>
      </c>
      <c r="AI435" s="17">
        <v>1.1000000000000001</v>
      </c>
      <c r="AJ435" s="17">
        <v>54.75</v>
      </c>
      <c r="AK435" s="17">
        <v>2375.4</v>
      </c>
      <c r="AL435" s="17">
        <v>482</v>
      </c>
      <c r="AM435" s="17">
        <v>3.2</v>
      </c>
      <c r="AN435" s="17">
        <v>27.6</v>
      </c>
      <c r="AO435" s="17">
        <v>0.5</v>
      </c>
      <c r="AP435" s="17">
        <v>23.05</v>
      </c>
      <c r="AQ435" s="17">
        <v>1038.1999999999998</v>
      </c>
      <c r="AR435" s="17">
        <v>1162.4749999999999</v>
      </c>
      <c r="AS435" s="26">
        <v>651</v>
      </c>
      <c r="AT435" s="26">
        <v>20.157467008140245</v>
      </c>
      <c r="AU435" s="26">
        <v>1.2112170269082954</v>
      </c>
      <c r="AV435" s="17" t="s">
        <v>45</v>
      </c>
      <c r="AW435" s="17" t="s">
        <v>45</v>
      </c>
      <c r="AX435" s="17" t="s">
        <v>45</v>
      </c>
      <c r="AY435" s="101" t="s">
        <v>45</v>
      </c>
      <c r="AZ435" s="17"/>
      <c r="BA435" s="28"/>
      <c r="BB435" s="26"/>
      <c r="BC435" s="49" t="s">
        <v>272</v>
      </c>
      <c r="BD435" s="29"/>
    </row>
    <row r="436" spans="1:56" x14ac:dyDescent="0.25">
      <c r="A436" s="17">
        <v>2007</v>
      </c>
      <c r="B436" s="15">
        <v>2010</v>
      </c>
      <c r="C436" s="66" t="s">
        <v>167</v>
      </c>
      <c r="D436" s="52" t="s">
        <v>168</v>
      </c>
      <c r="E436" s="17">
        <v>3</v>
      </c>
      <c r="F436" s="67" t="s">
        <v>124</v>
      </c>
      <c r="G436" s="17" t="s">
        <v>125</v>
      </c>
      <c r="H436" s="20">
        <v>99239</v>
      </c>
      <c r="I436" s="45" t="s">
        <v>52</v>
      </c>
      <c r="J436" s="22">
        <v>99239015</v>
      </c>
      <c r="K436" s="17" t="str">
        <f t="shared" si="85"/>
        <v>Diploid</v>
      </c>
      <c r="L436" s="71" t="s">
        <v>45</v>
      </c>
      <c r="M436" s="71" t="s">
        <v>45</v>
      </c>
      <c r="N436" s="26">
        <v>15.352500000000001</v>
      </c>
      <c r="O436" s="56">
        <v>42.469999999999992</v>
      </c>
      <c r="P436" s="37">
        <f t="shared" si="83"/>
        <v>0.42469999999999991</v>
      </c>
      <c r="Q436" s="68">
        <f t="shared" si="86"/>
        <v>57.530000000000008</v>
      </c>
      <c r="R436" s="37">
        <f t="shared" si="87"/>
        <v>0.57530000000000003</v>
      </c>
      <c r="S436" s="68">
        <f t="shared" si="88"/>
        <v>8.8322932500000011</v>
      </c>
      <c r="T436" s="37">
        <f t="shared" si="89"/>
        <v>2.9440977500000005</v>
      </c>
      <c r="U436" s="37">
        <f t="shared" si="90"/>
        <v>3.9429880580357146</v>
      </c>
      <c r="V436" s="37">
        <f t="shared" si="91"/>
        <v>1.3143293526785715</v>
      </c>
      <c r="W436" s="26" t="s">
        <v>45</v>
      </c>
      <c r="X436" s="26" t="s">
        <v>45</v>
      </c>
      <c r="Y436" s="26" t="s">
        <v>45</v>
      </c>
      <c r="Z436" s="26" t="s">
        <v>45</v>
      </c>
      <c r="AA436" s="26" t="s">
        <v>45</v>
      </c>
      <c r="AB436" s="26" t="s">
        <v>45</v>
      </c>
      <c r="AC436" s="26" t="s">
        <v>45</v>
      </c>
      <c r="AD436" s="26" t="s">
        <v>45</v>
      </c>
      <c r="AE436" s="26" t="s">
        <v>45</v>
      </c>
      <c r="AF436" s="17">
        <v>3.665</v>
      </c>
      <c r="AG436" s="17">
        <v>5.835</v>
      </c>
      <c r="AH436" s="17">
        <f t="shared" si="84"/>
        <v>1.4621771744567165E-6</v>
      </c>
      <c r="AI436" s="17">
        <v>1</v>
      </c>
      <c r="AJ436" s="17">
        <v>45.9</v>
      </c>
      <c r="AK436" s="17">
        <v>1209.6999999999998</v>
      </c>
      <c r="AL436" s="17">
        <v>181.1</v>
      </c>
      <c r="AM436" s="17">
        <v>3.95</v>
      </c>
      <c r="AN436" s="17">
        <v>13</v>
      </c>
      <c r="AO436" s="17">
        <v>0.2</v>
      </c>
      <c r="AP436" s="17">
        <v>62.35</v>
      </c>
      <c r="AQ436" s="17">
        <v>1038.1999999999998</v>
      </c>
      <c r="AR436" s="17">
        <v>1162.4749999999999</v>
      </c>
      <c r="AS436" s="26">
        <v>651</v>
      </c>
      <c r="AT436" s="26">
        <v>20.157467008140245</v>
      </c>
      <c r="AU436" s="26">
        <v>1.2112170269082954</v>
      </c>
      <c r="AV436" s="17" t="s">
        <v>45</v>
      </c>
      <c r="AW436" s="17" t="s">
        <v>45</v>
      </c>
      <c r="AX436" s="17" t="s">
        <v>45</v>
      </c>
      <c r="AY436" s="101" t="s">
        <v>45</v>
      </c>
      <c r="AZ436" s="17"/>
      <c r="BA436" s="28"/>
      <c r="BB436" s="26"/>
      <c r="BC436" s="49" t="s">
        <v>272</v>
      </c>
      <c r="BD436" s="29"/>
    </row>
    <row r="437" spans="1:56" x14ac:dyDescent="0.25">
      <c r="A437" s="17">
        <v>2007</v>
      </c>
      <c r="B437" s="15">
        <v>2010</v>
      </c>
      <c r="C437" s="66" t="s">
        <v>167</v>
      </c>
      <c r="D437" s="52" t="s">
        <v>168</v>
      </c>
      <c r="E437" s="17">
        <v>4</v>
      </c>
      <c r="F437" s="67" t="s">
        <v>124</v>
      </c>
      <c r="G437" s="17" t="s">
        <v>125</v>
      </c>
      <c r="H437" s="20">
        <v>99239</v>
      </c>
      <c r="I437" s="45" t="s">
        <v>52</v>
      </c>
      <c r="J437" s="22">
        <v>99239015</v>
      </c>
      <c r="K437" s="17" t="str">
        <f t="shared" si="85"/>
        <v>Diploid</v>
      </c>
      <c r="L437" s="71" t="s">
        <v>45</v>
      </c>
      <c r="M437" s="71" t="s">
        <v>45</v>
      </c>
      <c r="N437" s="26">
        <v>20.493750000000002</v>
      </c>
      <c r="O437" s="56">
        <v>42.47</v>
      </c>
      <c r="P437" s="37">
        <f t="shared" si="83"/>
        <v>0.42469999999999997</v>
      </c>
      <c r="Q437" s="68">
        <f t="shared" si="86"/>
        <v>57.53</v>
      </c>
      <c r="R437" s="37">
        <f t="shared" si="87"/>
        <v>0.57530000000000003</v>
      </c>
      <c r="S437" s="68">
        <f t="shared" si="88"/>
        <v>11.790054375000002</v>
      </c>
      <c r="T437" s="37">
        <f t="shared" si="89"/>
        <v>3.9300181250000006</v>
      </c>
      <c r="U437" s="37">
        <f t="shared" si="90"/>
        <v>5.2634171316964293</v>
      </c>
      <c r="V437" s="37">
        <f t="shared" si="91"/>
        <v>1.7544723772321431</v>
      </c>
      <c r="W437" s="26" t="s">
        <v>45</v>
      </c>
      <c r="X437" s="26" t="s">
        <v>45</v>
      </c>
      <c r="Y437" s="26" t="s">
        <v>45</v>
      </c>
      <c r="Z437" s="26" t="s">
        <v>45</v>
      </c>
      <c r="AA437" s="26" t="s">
        <v>45</v>
      </c>
      <c r="AB437" s="26" t="s">
        <v>45</v>
      </c>
      <c r="AC437" s="26" t="s">
        <v>45</v>
      </c>
      <c r="AD437" s="26" t="s">
        <v>45</v>
      </c>
      <c r="AE437" s="26" t="s">
        <v>45</v>
      </c>
      <c r="AF437" s="17">
        <v>3.02</v>
      </c>
      <c r="AG437" s="17">
        <v>5.5600000000000005</v>
      </c>
      <c r="AH437" s="17">
        <f t="shared" si="84"/>
        <v>2.7542287033381612E-6</v>
      </c>
      <c r="AI437" s="17">
        <v>1</v>
      </c>
      <c r="AJ437" s="17">
        <v>55.15</v>
      </c>
      <c r="AK437" s="17">
        <v>1579.6</v>
      </c>
      <c r="AL437" s="17">
        <v>233.25</v>
      </c>
      <c r="AM437" s="17">
        <v>6.95</v>
      </c>
      <c r="AN437" s="17">
        <v>16.3</v>
      </c>
      <c r="AO437" s="17">
        <v>0.3</v>
      </c>
      <c r="AP437" s="17">
        <v>39.299999999999997</v>
      </c>
      <c r="AQ437" s="17">
        <v>1038.1999999999998</v>
      </c>
      <c r="AR437" s="17">
        <v>1162.4749999999999</v>
      </c>
      <c r="AS437" s="26">
        <v>651</v>
      </c>
      <c r="AT437" s="26">
        <v>20.157467008140245</v>
      </c>
      <c r="AU437" s="26">
        <v>1.2112170269082954</v>
      </c>
      <c r="AV437" s="17" t="s">
        <v>45</v>
      </c>
      <c r="AW437" s="17" t="s">
        <v>45</v>
      </c>
      <c r="AX437" s="17" t="s">
        <v>45</v>
      </c>
      <c r="AY437" s="101" t="s">
        <v>45</v>
      </c>
      <c r="AZ437" s="17"/>
      <c r="BA437" s="28"/>
      <c r="BB437" s="26"/>
      <c r="BC437" s="49" t="s">
        <v>272</v>
      </c>
      <c r="BD437" s="29"/>
    </row>
    <row r="438" spans="1:56" x14ac:dyDescent="0.25">
      <c r="A438" s="17">
        <v>2007</v>
      </c>
      <c r="B438" s="15">
        <v>2010</v>
      </c>
      <c r="C438" s="66" t="s">
        <v>167</v>
      </c>
      <c r="D438" s="52" t="s">
        <v>168</v>
      </c>
      <c r="E438" s="17">
        <v>1</v>
      </c>
      <c r="F438" s="67" t="s">
        <v>126</v>
      </c>
      <c r="G438" s="17" t="s">
        <v>127</v>
      </c>
      <c r="H438" s="20">
        <v>9970</v>
      </c>
      <c r="I438" s="45">
        <v>5</v>
      </c>
      <c r="J438" s="22">
        <v>9970036</v>
      </c>
      <c r="K438" s="17" t="str">
        <f t="shared" si="85"/>
        <v>Tetraploid</v>
      </c>
      <c r="L438" s="71" t="s">
        <v>45</v>
      </c>
      <c r="M438" s="71" t="s">
        <v>45</v>
      </c>
      <c r="N438" s="26">
        <v>24.0825</v>
      </c>
      <c r="O438" s="56">
        <v>45.960000000000008</v>
      </c>
      <c r="P438" s="37">
        <f t="shared" si="83"/>
        <v>0.45960000000000006</v>
      </c>
      <c r="Q438" s="68">
        <f t="shared" si="86"/>
        <v>54.039999999999992</v>
      </c>
      <c r="R438" s="37">
        <f t="shared" si="87"/>
        <v>0.54039999999999988</v>
      </c>
      <c r="S438" s="68">
        <f t="shared" si="88"/>
        <v>13.014182999999997</v>
      </c>
      <c r="T438" s="37">
        <f t="shared" si="89"/>
        <v>4.3380609999999988</v>
      </c>
      <c r="U438" s="37">
        <f t="shared" si="90"/>
        <v>5.8099031249999982</v>
      </c>
      <c r="V438" s="37">
        <f t="shared" si="91"/>
        <v>1.9366343749999995</v>
      </c>
      <c r="W438" s="26" t="s">
        <v>45</v>
      </c>
      <c r="X438" s="26" t="s">
        <v>45</v>
      </c>
      <c r="Y438" s="26" t="s">
        <v>45</v>
      </c>
      <c r="Z438" s="26" t="s">
        <v>45</v>
      </c>
      <c r="AA438" s="26" t="s">
        <v>45</v>
      </c>
      <c r="AB438" s="26" t="s">
        <v>45</v>
      </c>
      <c r="AC438" s="26" t="s">
        <v>45</v>
      </c>
      <c r="AD438" s="26" t="s">
        <v>45</v>
      </c>
      <c r="AE438" s="26" t="s">
        <v>45</v>
      </c>
      <c r="AF438" s="17">
        <v>4.4800000000000004</v>
      </c>
      <c r="AG438" s="17">
        <v>6.875</v>
      </c>
      <c r="AH438" s="17">
        <f t="shared" si="84"/>
        <v>1.3335214321633217E-7</v>
      </c>
      <c r="AI438" s="17">
        <v>1</v>
      </c>
      <c r="AJ438" s="17">
        <v>37</v>
      </c>
      <c r="AK438" s="17">
        <v>2172.35</v>
      </c>
      <c r="AL438" s="17">
        <v>442.1</v>
      </c>
      <c r="AM438" s="17">
        <v>1.55</v>
      </c>
      <c r="AN438" s="17">
        <v>18.75</v>
      </c>
      <c r="AO438" s="17">
        <v>0.30000000000000004</v>
      </c>
      <c r="AP438" s="17">
        <v>17.149999999999999</v>
      </c>
      <c r="AQ438" s="17">
        <v>1038.1999999999998</v>
      </c>
      <c r="AR438" s="17">
        <v>1162.4749999999999</v>
      </c>
      <c r="AS438" s="26">
        <v>651</v>
      </c>
      <c r="AT438" s="26">
        <v>20.157467008140245</v>
      </c>
      <c r="AU438" s="26">
        <v>1.2112170269082954</v>
      </c>
      <c r="AV438" s="17" t="s">
        <v>45</v>
      </c>
      <c r="AW438" s="17" t="s">
        <v>45</v>
      </c>
      <c r="AX438" s="17" t="s">
        <v>45</v>
      </c>
      <c r="AY438" s="101" t="s">
        <v>45</v>
      </c>
      <c r="AZ438" s="17"/>
      <c r="BA438" s="28"/>
      <c r="BB438" s="26"/>
      <c r="BC438" s="49" t="s">
        <v>272</v>
      </c>
      <c r="BD438" s="29"/>
    </row>
    <row r="439" spans="1:56" x14ac:dyDescent="0.25">
      <c r="A439" s="17">
        <v>2007</v>
      </c>
      <c r="B439" s="15">
        <v>2010</v>
      </c>
      <c r="C439" s="66" t="s">
        <v>167</v>
      </c>
      <c r="D439" s="52" t="s">
        <v>168</v>
      </c>
      <c r="E439" s="17">
        <v>2</v>
      </c>
      <c r="F439" s="67" t="s">
        <v>126</v>
      </c>
      <c r="G439" s="17" t="s">
        <v>127</v>
      </c>
      <c r="H439" s="20">
        <v>9970</v>
      </c>
      <c r="I439" s="45">
        <v>5</v>
      </c>
      <c r="J439" s="22">
        <v>9970036</v>
      </c>
      <c r="K439" s="17" t="str">
        <f t="shared" si="85"/>
        <v>Tetraploid</v>
      </c>
      <c r="L439" s="71" t="s">
        <v>45</v>
      </c>
      <c r="M439" s="71" t="s">
        <v>45</v>
      </c>
      <c r="N439" s="26">
        <v>23.62875</v>
      </c>
      <c r="O439" s="56">
        <v>45.960000000000008</v>
      </c>
      <c r="P439" s="37">
        <f t="shared" si="83"/>
        <v>0.45960000000000006</v>
      </c>
      <c r="Q439" s="68">
        <f t="shared" si="86"/>
        <v>54.039999999999992</v>
      </c>
      <c r="R439" s="37">
        <f t="shared" si="87"/>
        <v>0.54039999999999988</v>
      </c>
      <c r="S439" s="68">
        <f t="shared" si="88"/>
        <v>12.768976499999997</v>
      </c>
      <c r="T439" s="37">
        <f t="shared" si="89"/>
        <v>4.2563254999999991</v>
      </c>
      <c r="U439" s="37">
        <f t="shared" si="90"/>
        <v>5.7004359374999982</v>
      </c>
      <c r="V439" s="37">
        <f t="shared" si="91"/>
        <v>1.9001453124999994</v>
      </c>
      <c r="W439" s="26" t="s">
        <v>45</v>
      </c>
      <c r="X439" s="26" t="s">
        <v>45</v>
      </c>
      <c r="Y439" s="26" t="s">
        <v>45</v>
      </c>
      <c r="Z439" s="26" t="s">
        <v>45</v>
      </c>
      <c r="AA439" s="26" t="s">
        <v>45</v>
      </c>
      <c r="AB439" s="26" t="s">
        <v>45</v>
      </c>
      <c r="AC439" s="26" t="s">
        <v>45</v>
      </c>
      <c r="AD439" s="26" t="s">
        <v>45</v>
      </c>
      <c r="AE439" s="26" t="s">
        <v>45</v>
      </c>
      <c r="AF439" s="17">
        <v>4.7050000000000001</v>
      </c>
      <c r="AG439" s="17">
        <v>6.1</v>
      </c>
      <c r="AH439" s="17">
        <f t="shared" si="84"/>
        <v>7.9432823472428114E-7</v>
      </c>
      <c r="AI439" s="17">
        <v>1.1000000000000001</v>
      </c>
      <c r="AJ439" s="17">
        <v>54.75</v>
      </c>
      <c r="AK439" s="17">
        <v>2375.4</v>
      </c>
      <c r="AL439" s="17">
        <v>482</v>
      </c>
      <c r="AM439" s="17">
        <v>3.2</v>
      </c>
      <c r="AN439" s="17">
        <v>27.6</v>
      </c>
      <c r="AO439" s="17">
        <v>0.5</v>
      </c>
      <c r="AP439" s="17">
        <v>23.05</v>
      </c>
      <c r="AQ439" s="17">
        <v>1038.1999999999998</v>
      </c>
      <c r="AR439" s="17">
        <v>1162.4749999999999</v>
      </c>
      <c r="AS439" s="26">
        <v>651</v>
      </c>
      <c r="AT439" s="26">
        <v>20.157467008140245</v>
      </c>
      <c r="AU439" s="26">
        <v>1.2112170269082954</v>
      </c>
      <c r="AV439" s="17" t="s">
        <v>45</v>
      </c>
      <c r="AW439" s="17" t="s">
        <v>45</v>
      </c>
      <c r="AX439" s="17" t="s">
        <v>45</v>
      </c>
      <c r="AY439" s="101" t="s">
        <v>45</v>
      </c>
      <c r="AZ439" s="17"/>
      <c r="BA439" s="28"/>
      <c r="BB439" s="26"/>
      <c r="BC439" s="49" t="s">
        <v>272</v>
      </c>
      <c r="BD439" s="29"/>
    </row>
    <row r="440" spans="1:56" x14ac:dyDescent="0.25">
      <c r="A440" s="17">
        <v>2007</v>
      </c>
      <c r="B440" s="15">
        <v>2010</v>
      </c>
      <c r="C440" s="66" t="s">
        <v>167</v>
      </c>
      <c r="D440" s="52" t="s">
        <v>168</v>
      </c>
      <c r="E440" s="17">
        <v>3</v>
      </c>
      <c r="F440" s="67" t="s">
        <v>126</v>
      </c>
      <c r="G440" s="17" t="s">
        <v>127</v>
      </c>
      <c r="H440" s="20">
        <v>9970</v>
      </c>
      <c r="I440" s="45">
        <v>5</v>
      </c>
      <c r="J440" s="22">
        <v>9970036</v>
      </c>
      <c r="K440" s="17" t="str">
        <f t="shared" si="85"/>
        <v>Tetraploid</v>
      </c>
      <c r="L440" s="71" t="s">
        <v>45</v>
      </c>
      <c r="M440" s="71" t="s">
        <v>45</v>
      </c>
      <c r="N440" s="26">
        <v>29.962500000000002</v>
      </c>
      <c r="O440" s="56">
        <v>45.96</v>
      </c>
      <c r="P440" s="37">
        <f t="shared" si="83"/>
        <v>0.45960000000000001</v>
      </c>
      <c r="Q440" s="68">
        <f t="shared" si="86"/>
        <v>54.04</v>
      </c>
      <c r="R440" s="37">
        <f t="shared" si="87"/>
        <v>0.54039999999999999</v>
      </c>
      <c r="S440" s="68">
        <f t="shared" si="88"/>
        <v>16.191735000000001</v>
      </c>
      <c r="T440" s="37">
        <f t="shared" si="89"/>
        <v>5.3972450000000007</v>
      </c>
      <c r="U440" s="37">
        <f t="shared" si="90"/>
        <v>7.2284531249999997</v>
      </c>
      <c r="V440" s="37">
        <f t="shared" si="91"/>
        <v>2.4094843749999999</v>
      </c>
      <c r="W440" s="26" t="s">
        <v>45</v>
      </c>
      <c r="X440" s="26" t="s">
        <v>45</v>
      </c>
      <c r="Y440" s="26" t="s">
        <v>45</v>
      </c>
      <c r="Z440" s="26" t="s">
        <v>45</v>
      </c>
      <c r="AA440" s="26" t="s">
        <v>45</v>
      </c>
      <c r="AB440" s="26" t="s">
        <v>45</v>
      </c>
      <c r="AC440" s="26" t="s">
        <v>45</v>
      </c>
      <c r="AD440" s="26" t="s">
        <v>45</v>
      </c>
      <c r="AE440" s="26" t="s">
        <v>45</v>
      </c>
      <c r="AF440" s="17">
        <v>3.665</v>
      </c>
      <c r="AG440" s="17">
        <v>5.835</v>
      </c>
      <c r="AH440" s="17">
        <f t="shared" si="84"/>
        <v>1.4621771744567165E-6</v>
      </c>
      <c r="AI440" s="17">
        <v>1</v>
      </c>
      <c r="AJ440" s="17">
        <v>45.9</v>
      </c>
      <c r="AK440" s="17">
        <v>1209.6999999999998</v>
      </c>
      <c r="AL440" s="17">
        <v>181.1</v>
      </c>
      <c r="AM440" s="17">
        <v>3.95</v>
      </c>
      <c r="AN440" s="17">
        <v>13</v>
      </c>
      <c r="AO440" s="17">
        <v>0.2</v>
      </c>
      <c r="AP440" s="17">
        <v>62.35</v>
      </c>
      <c r="AQ440" s="17">
        <v>1038.1999999999998</v>
      </c>
      <c r="AR440" s="17">
        <v>1162.4749999999999</v>
      </c>
      <c r="AS440" s="26">
        <v>651</v>
      </c>
      <c r="AT440" s="26">
        <v>20.157467008140245</v>
      </c>
      <c r="AU440" s="26">
        <v>1.2112170269082954</v>
      </c>
      <c r="AV440" s="17" t="s">
        <v>45</v>
      </c>
      <c r="AW440" s="17" t="s">
        <v>45</v>
      </c>
      <c r="AX440" s="17" t="s">
        <v>45</v>
      </c>
      <c r="AY440" s="101" t="s">
        <v>45</v>
      </c>
      <c r="AZ440" s="17"/>
      <c r="BA440" s="28"/>
      <c r="BB440" s="26"/>
      <c r="BC440" s="49" t="s">
        <v>272</v>
      </c>
      <c r="BD440" s="29"/>
    </row>
    <row r="441" spans="1:56" x14ac:dyDescent="0.25">
      <c r="A441" s="17">
        <v>2007</v>
      </c>
      <c r="B441" s="15">
        <v>2010</v>
      </c>
      <c r="C441" s="66" t="s">
        <v>167</v>
      </c>
      <c r="D441" s="52" t="s">
        <v>168</v>
      </c>
      <c r="E441" s="17">
        <v>4</v>
      </c>
      <c r="F441" s="67" t="s">
        <v>126</v>
      </c>
      <c r="G441" s="17" t="s">
        <v>127</v>
      </c>
      <c r="H441" s="20">
        <v>9970</v>
      </c>
      <c r="I441" s="45">
        <v>5</v>
      </c>
      <c r="J441" s="22">
        <v>9970036</v>
      </c>
      <c r="K441" s="17" t="str">
        <f t="shared" si="85"/>
        <v>Tetraploid</v>
      </c>
      <c r="L441" s="71" t="s">
        <v>45</v>
      </c>
      <c r="M441" s="71" t="s">
        <v>45</v>
      </c>
      <c r="N441" s="26">
        <v>21.209999999999997</v>
      </c>
      <c r="O441" s="56">
        <v>45.959999999999994</v>
      </c>
      <c r="P441" s="37">
        <f t="shared" si="83"/>
        <v>0.45959999999999995</v>
      </c>
      <c r="Q441" s="68">
        <f t="shared" si="86"/>
        <v>54.040000000000006</v>
      </c>
      <c r="R441" s="37">
        <f t="shared" si="87"/>
        <v>0.5404000000000001</v>
      </c>
      <c r="S441" s="68">
        <f t="shared" si="88"/>
        <v>11.461884000000001</v>
      </c>
      <c r="T441" s="37">
        <f t="shared" si="89"/>
        <v>3.8206280000000006</v>
      </c>
      <c r="U441" s="37">
        <f t="shared" si="90"/>
        <v>5.1169124999999998</v>
      </c>
      <c r="V441" s="37">
        <f t="shared" si="91"/>
        <v>1.7056374999999999</v>
      </c>
      <c r="W441" s="26" t="s">
        <v>45</v>
      </c>
      <c r="X441" s="26" t="s">
        <v>45</v>
      </c>
      <c r="Y441" s="26" t="s">
        <v>45</v>
      </c>
      <c r="Z441" s="26" t="s">
        <v>45</v>
      </c>
      <c r="AA441" s="26" t="s">
        <v>45</v>
      </c>
      <c r="AB441" s="26" t="s">
        <v>45</v>
      </c>
      <c r="AC441" s="26" t="s">
        <v>45</v>
      </c>
      <c r="AD441" s="26" t="s">
        <v>45</v>
      </c>
      <c r="AE441" s="26" t="s">
        <v>45</v>
      </c>
      <c r="AF441" s="17">
        <v>3.02</v>
      </c>
      <c r="AG441" s="17">
        <v>5.5600000000000005</v>
      </c>
      <c r="AH441" s="17">
        <f t="shared" si="84"/>
        <v>2.7542287033381612E-6</v>
      </c>
      <c r="AI441" s="17">
        <v>1</v>
      </c>
      <c r="AJ441" s="17">
        <v>55.15</v>
      </c>
      <c r="AK441" s="17">
        <v>1579.6</v>
      </c>
      <c r="AL441" s="17">
        <v>233.25</v>
      </c>
      <c r="AM441" s="17">
        <v>6.95</v>
      </c>
      <c r="AN441" s="17">
        <v>16.3</v>
      </c>
      <c r="AO441" s="17">
        <v>0.3</v>
      </c>
      <c r="AP441" s="17">
        <v>39.299999999999997</v>
      </c>
      <c r="AQ441" s="17">
        <v>1038.1999999999998</v>
      </c>
      <c r="AR441" s="17">
        <v>1162.4749999999999</v>
      </c>
      <c r="AS441" s="26">
        <v>651</v>
      </c>
      <c r="AT441" s="26">
        <v>20.157467008140245</v>
      </c>
      <c r="AU441" s="26">
        <v>1.2112170269082954</v>
      </c>
      <c r="AV441" s="17" t="s">
        <v>45</v>
      </c>
      <c r="AW441" s="17" t="s">
        <v>45</v>
      </c>
      <c r="AX441" s="17" t="s">
        <v>45</v>
      </c>
      <c r="AY441" s="101" t="s">
        <v>45</v>
      </c>
      <c r="AZ441" s="17"/>
      <c r="BA441" s="28"/>
      <c r="BB441" s="26"/>
      <c r="BC441" s="49" t="s">
        <v>272</v>
      </c>
      <c r="BD441" s="29"/>
    </row>
    <row r="442" spans="1:56" x14ac:dyDescent="0.25">
      <c r="A442" s="17">
        <v>2007</v>
      </c>
      <c r="B442" s="15">
        <v>2010</v>
      </c>
      <c r="C442" s="66" t="s">
        <v>167</v>
      </c>
      <c r="D442" s="52" t="s">
        <v>168</v>
      </c>
      <c r="E442" s="17">
        <v>1</v>
      </c>
      <c r="F442" s="67" t="s">
        <v>128</v>
      </c>
      <c r="G442" s="17" t="s">
        <v>129</v>
      </c>
      <c r="H442" s="20">
        <v>9980</v>
      </c>
      <c r="I442" s="45">
        <v>9</v>
      </c>
      <c r="J442" s="22">
        <v>9980005</v>
      </c>
      <c r="K442" s="17" t="str">
        <f t="shared" si="85"/>
        <v>Triploid</v>
      </c>
      <c r="L442" s="71" t="s">
        <v>45</v>
      </c>
      <c r="M442" s="71" t="s">
        <v>45</v>
      </c>
      <c r="N442" s="26">
        <v>19.2</v>
      </c>
      <c r="O442" s="56">
        <v>51.06</v>
      </c>
      <c r="P442" s="37">
        <f t="shared" ref="P442:P505" si="92">O442/100</f>
        <v>0.51060000000000005</v>
      </c>
      <c r="Q442" s="68">
        <f t="shared" si="86"/>
        <v>48.94</v>
      </c>
      <c r="R442" s="37">
        <f t="shared" si="87"/>
        <v>0.4894</v>
      </c>
      <c r="S442" s="68">
        <f t="shared" si="88"/>
        <v>9.3964800000000004</v>
      </c>
      <c r="T442" s="37">
        <f t="shared" si="89"/>
        <v>3.1321600000000003</v>
      </c>
      <c r="U442" s="37">
        <f t="shared" si="90"/>
        <v>4.1948571428571428</v>
      </c>
      <c r="V442" s="37">
        <f t="shared" si="91"/>
        <v>1.3982857142857144</v>
      </c>
      <c r="W442" s="26" t="s">
        <v>45</v>
      </c>
      <c r="X442" s="26" t="s">
        <v>45</v>
      </c>
      <c r="Y442" s="26" t="s">
        <v>45</v>
      </c>
      <c r="Z442" s="26" t="s">
        <v>45</v>
      </c>
      <c r="AA442" s="26" t="s">
        <v>45</v>
      </c>
      <c r="AB442" s="26" t="s">
        <v>45</v>
      </c>
      <c r="AC442" s="26" t="s">
        <v>45</v>
      </c>
      <c r="AD442" s="26" t="s">
        <v>45</v>
      </c>
      <c r="AE442" s="26" t="s">
        <v>45</v>
      </c>
      <c r="AF442" s="17">
        <v>4.4800000000000004</v>
      </c>
      <c r="AG442" s="17">
        <v>6.875</v>
      </c>
      <c r="AH442" s="17">
        <f t="shared" si="84"/>
        <v>1.3335214321633217E-7</v>
      </c>
      <c r="AI442" s="17">
        <v>1</v>
      </c>
      <c r="AJ442" s="17">
        <v>37</v>
      </c>
      <c r="AK442" s="17">
        <v>2172.35</v>
      </c>
      <c r="AL442" s="17">
        <v>442.1</v>
      </c>
      <c r="AM442" s="17">
        <v>1.55</v>
      </c>
      <c r="AN442" s="17">
        <v>18.75</v>
      </c>
      <c r="AO442" s="17">
        <v>0.30000000000000004</v>
      </c>
      <c r="AP442" s="17">
        <v>17.149999999999999</v>
      </c>
      <c r="AQ442" s="17">
        <v>1038.1999999999998</v>
      </c>
      <c r="AR442" s="17">
        <v>1162.4749999999999</v>
      </c>
      <c r="AS442" s="26">
        <v>651</v>
      </c>
      <c r="AT442" s="26">
        <v>20.157467008140245</v>
      </c>
      <c r="AU442" s="26">
        <v>1.2112170269082954</v>
      </c>
      <c r="AV442" s="17" t="s">
        <v>45</v>
      </c>
      <c r="AW442" s="17" t="s">
        <v>45</v>
      </c>
      <c r="AX442" s="17" t="s">
        <v>45</v>
      </c>
      <c r="AY442" s="101" t="s">
        <v>45</v>
      </c>
      <c r="AZ442" s="17"/>
      <c r="BA442" s="28"/>
      <c r="BB442" s="26"/>
      <c r="BC442" s="49" t="s">
        <v>272</v>
      </c>
      <c r="BD442" s="29"/>
    </row>
    <row r="443" spans="1:56" x14ac:dyDescent="0.25">
      <c r="A443" s="17">
        <v>2007</v>
      </c>
      <c r="B443" s="15">
        <v>2010</v>
      </c>
      <c r="C443" s="66" t="s">
        <v>167</v>
      </c>
      <c r="D443" s="52" t="s">
        <v>168</v>
      </c>
      <c r="E443" s="17">
        <v>2</v>
      </c>
      <c r="F443" s="67" t="s">
        <v>128</v>
      </c>
      <c r="G443" s="17" t="s">
        <v>129</v>
      </c>
      <c r="H443" s="20">
        <v>9980</v>
      </c>
      <c r="I443" s="45">
        <v>9</v>
      </c>
      <c r="J443" s="22">
        <v>9980005</v>
      </c>
      <c r="K443" s="17" t="str">
        <f t="shared" si="85"/>
        <v>Triploid</v>
      </c>
      <c r="L443" s="71" t="s">
        <v>45</v>
      </c>
      <c r="M443" s="71" t="s">
        <v>45</v>
      </c>
      <c r="N443" s="26">
        <v>15.206249999999999</v>
      </c>
      <c r="O443" s="56">
        <v>51.06</v>
      </c>
      <c r="P443" s="37">
        <f t="shared" si="92"/>
        <v>0.51060000000000005</v>
      </c>
      <c r="Q443" s="68">
        <f t="shared" si="86"/>
        <v>48.94</v>
      </c>
      <c r="R443" s="37">
        <f t="shared" si="87"/>
        <v>0.4894</v>
      </c>
      <c r="S443" s="68">
        <f t="shared" si="88"/>
        <v>7.4419387499999994</v>
      </c>
      <c r="T443" s="37">
        <f t="shared" si="89"/>
        <v>2.4806462499999999</v>
      </c>
      <c r="U443" s="37">
        <f t="shared" si="90"/>
        <v>3.322294084821428</v>
      </c>
      <c r="V443" s="37">
        <f t="shared" si="91"/>
        <v>1.1074313616071427</v>
      </c>
      <c r="W443" s="26" t="s">
        <v>45</v>
      </c>
      <c r="X443" s="26" t="s">
        <v>45</v>
      </c>
      <c r="Y443" s="26" t="s">
        <v>45</v>
      </c>
      <c r="Z443" s="26" t="s">
        <v>45</v>
      </c>
      <c r="AA443" s="26" t="s">
        <v>45</v>
      </c>
      <c r="AB443" s="26" t="s">
        <v>45</v>
      </c>
      <c r="AC443" s="26" t="s">
        <v>45</v>
      </c>
      <c r="AD443" s="26" t="s">
        <v>45</v>
      </c>
      <c r="AE443" s="26" t="s">
        <v>45</v>
      </c>
      <c r="AF443" s="17">
        <v>4.7050000000000001</v>
      </c>
      <c r="AG443" s="17">
        <v>6.1</v>
      </c>
      <c r="AH443" s="17">
        <f t="shared" ref="AH443:AH506" si="93">10^(-AG443)</f>
        <v>7.9432823472428114E-7</v>
      </c>
      <c r="AI443" s="17">
        <v>1.1000000000000001</v>
      </c>
      <c r="AJ443" s="17">
        <v>54.75</v>
      </c>
      <c r="AK443" s="17">
        <v>2375.4</v>
      </c>
      <c r="AL443" s="17">
        <v>482</v>
      </c>
      <c r="AM443" s="17">
        <v>3.2</v>
      </c>
      <c r="AN443" s="17">
        <v>27.6</v>
      </c>
      <c r="AO443" s="17">
        <v>0.5</v>
      </c>
      <c r="AP443" s="17">
        <v>23.05</v>
      </c>
      <c r="AQ443" s="17">
        <v>1038.1999999999998</v>
      </c>
      <c r="AR443" s="17">
        <v>1162.4749999999999</v>
      </c>
      <c r="AS443" s="26">
        <v>651</v>
      </c>
      <c r="AT443" s="26">
        <v>20.157467008140245</v>
      </c>
      <c r="AU443" s="26">
        <v>1.2112170269082954</v>
      </c>
      <c r="AV443" s="17" t="s">
        <v>45</v>
      </c>
      <c r="AW443" s="17" t="s">
        <v>45</v>
      </c>
      <c r="AX443" s="17" t="s">
        <v>45</v>
      </c>
      <c r="AY443" s="101" t="s">
        <v>45</v>
      </c>
      <c r="AZ443" s="17"/>
      <c r="BA443" s="28"/>
      <c r="BB443" s="26"/>
      <c r="BC443" s="49" t="s">
        <v>272</v>
      </c>
      <c r="BD443" s="29"/>
    </row>
    <row r="444" spans="1:56" x14ac:dyDescent="0.25">
      <c r="A444" s="17">
        <v>2007</v>
      </c>
      <c r="B444" s="15">
        <v>2010</v>
      </c>
      <c r="C444" s="66" t="s">
        <v>167</v>
      </c>
      <c r="D444" s="52" t="s">
        <v>168</v>
      </c>
      <c r="E444" s="17">
        <v>3</v>
      </c>
      <c r="F444" s="67" t="s">
        <v>128</v>
      </c>
      <c r="G444" s="17" t="s">
        <v>129</v>
      </c>
      <c r="H444" s="20">
        <v>9980</v>
      </c>
      <c r="I444" s="45">
        <v>9</v>
      </c>
      <c r="J444" s="22">
        <v>9980005</v>
      </c>
      <c r="K444" s="17" t="str">
        <f t="shared" si="85"/>
        <v>Triploid</v>
      </c>
      <c r="L444" s="71" t="s">
        <v>45</v>
      </c>
      <c r="M444" s="71" t="s">
        <v>45</v>
      </c>
      <c r="N444" s="26">
        <v>19.650000000000002</v>
      </c>
      <c r="O444" s="56">
        <v>51.06</v>
      </c>
      <c r="P444" s="37">
        <f t="shared" si="92"/>
        <v>0.51060000000000005</v>
      </c>
      <c r="Q444" s="68">
        <f t="shared" si="86"/>
        <v>48.94</v>
      </c>
      <c r="R444" s="37">
        <f t="shared" si="87"/>
        <v>0.4894</v>
      </c>
      <c r="S444" s="68">
        <f t="shared" si="88"/>
        <v>9.6167100000000012</v>
      </c>
      <c r="T444" s="37">
        <f t="shared" si="89"/>
        <v>3.2055700000000003</v>
      </c>
      <c r="U444" s="37">
        <f t="shared" si="90"/>
        <v>4.2931741071428569</v>
      </c>
      <c r="V444" s="37">
        <f t="shared" si="91"/>
        <v>1.4310580357142857</v>
      </c>
      <c r="W444" s="26" t="s">
        <v>45</v>
      </c>
      <c r="X444" s="26" t="s">
        <v>45</v>
      </c>
      <c r="Y444" s="26" t="s">
        <v>45</v>
      </c>
      <c r="Z444" s="26" t="s">
        <v>45</v>
      </c>
      <c r="AA444" s="26" t="s">
        <v>45</v>
      </c>
      <c r="AB444" s="26" t="s">
        <v>45</v>
      </c>
      <c r="AC444" s="26" t="s">
        <v>45</v>
      </c>
      <c r="AD444" s="26" t="s">
        <v>45</v>
      </c>
      <c r="AE444" s="26" t="s">
        <v>45</v>
      </c>
      <c r="AF444" s="17">
        <v>3.665</v>
      </c>
      <c r="AG444" s="17">
        <v>5.835</v>
      </c>
      <c r="AH444" s="17">
        <f t="shared" si="93"/>
        <v>1.4621771744567165E-6</v>
      </c>
      <c r="AI444" s="17">
        <v>1</v>
      </c>
      <c r="AJ444" s="17">
        <v>45.9</v>
      </c>
      <c r="AK444" s="17">
        <v>1209.6999999999998</v>
      </c>
      <c r="AL444" s="17">
        <v>181.1</v>
      </c>
      <c r="AM444" s="17">
        <v>3.95</v>
      </c>
      <c r="AN444" s="17">
        <v>13</v>
      </c>
      <c r="AO444" s="17">
        <v>0.2</v>
      </c>
      <c r="AP444" s="17">
        <v>62.35</v>
      </c>
      <c r="AQ444" s="17">
        <v>1038.1999999999998</v>
      </c>
      <c r="AR444" s="17">
        <v>1162.4749999999999</v>
      </c>
      <c r="AS444" s="26">
        <v>651</v>
      </c>
      <c r="AT444" s="26">
        <v>20.157467008140245</v>
      </c>
      <c r="AU444" s="26">
        <v>1.2112170269082954</v>
      </c>
      <c r="AV444" s="17" t="s">
        <v>45</v>
      </c>
      <c r="AW444" s="17" t="s">
        <v>45</v>
      </c>
      <c r="AX444" s="17" t="s">
        <v>45</v>
      </c>
      <c r="AY444" s="101" t="s">
        <v>45</v>
      </c>
      <c r="AZ444" s="17"/>
      <c r="BA444" s="28"/>
      <c r="BB444" s="26"/>
      <c r="BC444" s="49" t="s">
        <v>272</v>
      </c>
      <c r="BD444" s="29"/>
    </row>
    <row r="445" spans="1:56" x14ac:dyDescent="0.25">
      <c r="A445" s="17">
        <v>2007</v>
      </c>
      <c r="B445" s="15">
        <v>2010</v>
      </c>
      <c r="C445" s="66" t="s">
        <v>167</v>
      </c>
      <c r="D445" s="52" t="s">
        <v>168</v>
      </c>
      <c r="E445" s="17">
        <v>4</v>
      </c>
      <c r="F445" s="67" t="s">
        <v>128</v>
      </c>
      <c r="G445" s="17" t="s">
        <v>129</v>
      </c>
      <c r="H445" s="20">
        <v>9980</v>
      </c>
      <c r="I445" s="45">
        <v>9</v>
      </c>
      <c r="J445" s="22">
        <v>9980005</v>
      </c>
      <c r="K445" s="17" t="str">
        <f t="shared" si="85"/>
        <v>Triploid</v>
      </c>
      <c r="L445" s="71" t="s">
        <v>45</v>
      </c>
      <c r="M445" s="71" t="s">
        <v>45</v>
      </c>
      <c r="N445" s="26">
        <v>18.2775</v>
      </c>
      <c r="O445" s="56">
        <v>51.06</v>
      </c>
      <c r="P445" s="37">
        <f t="shared" si="92"/>
        <v>0.51060000000000005</v>
      </c>
      <c r="Q445" s="68">
        <f t="shared" si="86"/>
        <v>48.94</v>
      </c>
      <c r="R445" s="37">
        <f t="shared" si="87"/>
        <v>0.4894</v>
      </c>
      <c r="S445" s="68">
        <f t="shared" si="88"/>
        <v>8.9450085000000001</v>
      </c>
      <c r="T445" s="37">
        <f t="shared" si="89"/>
        <v>2.9816695000000002</v>
      </c>
      <c r="U445" s="37">
        <f t="shared" si="90"/>
        <v>3.9933073660714284</v>
      </c>
      <c r="V445" s="37">
        <f t="shared" si="91"/>
        <v>1.3311024553571429</v>
      </c>
      <c r="W445" s="26" t="s">
        <v>45</v>
      </c>
      <c r="X445" s="26" t="s">
        <v>45</v>
      </c>
      <c r="Y445" s="26" t="s">
        <v>45</v>
      </c>
      <c r="Z445" s="26" t="s">
        <v>45</v>
      </c>
      <c r="AA445" s="26" t="s">
        <v>45</v>
      </c>
      <c r="AB445" s="26" t="s">
        <v>45</v>
      </c>
      <c r="AC445" s="26" t="s">
        <v>45</v>
      </c>
      <c r="AD445" s="26" t="s">
        <v>45</v>
      </c>
      <c r="AE445" s="26" t="s">
        <v>45</v>
      </c>
      <c r="AF445" s="17">
        <v>3.02</v>
      </c>
      <c r="AG445" s="17">
        <v>5.5600000000000005</v>
      </c>
      <c r="AH445" s="17">
        <f t="shared" si="93"/>
        <v>2.7542287033381612E-6</v>
      </c>
      <c r="AI445" s="17">
        <v>1</v>
      </c>
      <c r="AJ445" s="17">
        <v>55.15</v>
      </c>
      <c r="AK445" s="17">
        <v>1579.6</v>
      </c>
      <c r="AL445" s="17">
        <v>233.25</v>
      </c>
      <c r="AM445" s="17">
        <v>6.95</v>
      </c>
      <c r="AN445" s="17">
        <v>16.3</v>
      </c>
      <c r="AO445" s="17">
        <v>0.3</v>
      </c>
      <c r="AP445" s="17">
        <v>39.299999999999997</v>
      </c>
      <c r="AQ445" s="17">
        <v>1038.1999999999998</v>
      </c>
      <c r="AR445" s="17">
        <v>1162.4749999999999</v>
      </c>
      <c r="AS445" s="26">
        <v>651</v>
      </c>
      <c r="AT445" s="26">
        <v>20.157467008140245</v>
      </c>
      <c r="AU445" s="26">
        <v>1.2112170269082954</v>
      </c>
      <c r="AV445" s="17" t="s">
        <v>45</v>
      </c>
      <c r="AW445" s="17" t="s">
        <v>45</v>
      </c>
      <c r="AX445" s="17" t="s">
        <v>45</v>
      </c>
      <c r="AY445" s="101" t="s">
        <v>45</v>
      </c>
      <c r="AZ445" s="17"/>
      <c r="BA445" s="28"/>
      <c r="BB445" s="26"/>
      <c r="BC445" s="49" t="s">
        <v>272</v>
      </c>
      <c r="BD445" s="29"/>
    </row>
    <row r="446" spans="1:56" x14ac:dyDescent="0.25">
      <c r="A446" s="17">
        <v>2007</v>
      </c>
      <c r="B446" s="15">
        <v>2010</v>
      </c>
      <c r="C446" s="66" t="s">
        <v>167</v>
      </c>
      <c r="D446" s="52" t="s">
        <v>168</v>
      </c>
      <c r="E446" s="17">
        <v>1</v>
      </c>
      <c r="F446" s="67" t="s">
        <v>138</v>
      </c>
      <c r="G446" s="17" t="s">
        <v>138</v>
      </c>
      <c r="H446" s="20" t="s">
        <v>138</v>
      </c>
      <c r="I446" s="45">
        <v>4</v>
      </c>
      <c r="J446" s="22" t="s">
        <v>138</v>
      </c>
      <c r="K446" s="17" t="str">
        <f t="shared" si="85"/>
        <v>Diploid</v>
      </c>
      <c r="L446" s="71" t="s">
        <v>45</v>
      </c>
      <c r="M446" s="71" t="s">
        <v>45</v>
      </c>
      <c r="N446" s="26">
        <v>19.563749999999999</v>
      </c>
      <c r="O446" s="56">
        <v>45.240000000000009</v>
      </c>
      <c r="P446" s="37">
        <f t="shared" si="92"/>
        <v>0.45240000000000008</v>
      </c>
      <c r="Q446" s="68">
        <f t="shared" si="86"/>
        <v>54.759999999999991</v>
      </c>
      <c r="R446" s="37">
        <f t="shared" si="87"/>
        <v>0.54759999999999986</v>
      </c>
      <c r="S446" s="68">
        <f t="shared" si="88"/>
        <v>10.713109499999996</v>
      </c>
      <c r="T446" s="37">
        <f t="shared" si="89"/>
        <v>3.5710364999999986</v>
      </c>
      <c r="U446" s="37">
        <f t="shared" si="90"/>
        <v>4.7826381696428548</v>
      </c>
      <c r="V446" s="37">
        <f t="shared" si="91"/>
        <v>1.5942127232142849</v>
      </c>
      <c r="W446" s="26" t="s">
        <v>45</v>
      </c>
      <c r="X446" s="26" t="s">
        <v>45</v>
      </c>
      <c r="Y446" s="26" t="s">
        <v>45</v>
      </c>
      <c r="Z446" s="26" t="s">
        <v>45</v>
      </c>
      <c r="AA446" s="26" t="s">
        <v>45</v>
      </c>
      <c r="AB446" s="26" t="s">
        <v>45</v>
      </c>
      <c r="AC446" s="26" t="s">
        <v>45</v>
      </c>
      <c r="AD446" s="26" t="s">
        <v>45</v>
      </c>
      <c r="AE446" s="26" t="s">
        <v>45</v>
      </c>
      <c r="AF446" s="17">
        <v>4.4800000000000004</v>
      </c>
      <c r="AG446" s="17">
        <v>6.875</v>
      </c>
      <c r="AH446" s="17">
        <f t="shared" si="93"/>
        <v>1.3335214321633217E-7</v>
      </c>
      <c r="AI446" s="17">
        <v>1</v>
      </c>
      <c r="AJ446" s="17">
        <v>37</v>
      </c>
      <c r="AK446" s="17">
        <v>2172.35</v>
      </c>
      <c r="AL446" s="17">
        <v>442.1</v>
      </c>
      <c r="AM446" s="17">
        <v>1.55</v>
      </c>
      <c r="AN446" s="17">
        <v>18.75</v>
      </c>
      <c r="AO446" s="17">
        <v>0.30000000000000004</v>
      </c>
      <c r="AP446" s="17">
        <v>17.149999999999999</v>
      </c>
      <c r="AQ446" s="17">
        <v>1038.1999999999998</v>
      </c>
      <c r="AR446" s="17">
        <v>1162.4749999999999</v>
      </c>
      <c r="AS446" s="26">
        <v>651</v>
      </c>
      <c r="AT446" s="26">
        <v>20.157467008140245</v>
      </c>
      <c r="AU446" s="26">
        <v>1.2112170269082954</v>
      </c>
      <c r="AV446" s="17" t="s">
        <v>45</v>
      </c>
      <c r="AW446" s="17" t="s">
        <v>45</v>
      </c>
      <c r="AX446" s="17" t="s">
        <v>45</v>
      </c>
      <c r="AY446" s="101" t="s">
        <v>45</v>
      </c>
      <c r="AZ446" s="17"/>
      <c r="BA446" s="28"/>
      <c r="BB446" s="26"/>
      <c r="BC446" s="49" t="s">
        <v>272</v>
      </c>
      <c r="BD446" s="29"/>
    </row>
    <row r="447" spans="1:56" x14ac:dyDescent="0.25">
      <c r="A447" s="17">
        <v>2007</v>
      </c>
      <c r="B447" s="15">
        <v>2010</v>
      </c>
      <c r="C447" s="66" t="s">
        <v>167</v>
      </c>
      <c r="D447" s="52" t="s">
        <v>168</v>
      </c>
      <c r="E447" s="17">
        <v>2</v>
      </c>
      <c r="F447" s="67" t="s">
        <v>138</v>
      </c>
      <c r="G447" s="17" t="s">
        <v>138</v>
      </c>
      <c r="H447" s="20" t="s">
        <v>138</v>
      </c>
      <c r="I447" s="45">
        <v>4</v>
      </c>
      <c r="J447" s="22" t="s">
        <v>138</v>
      </c>
      <c r="K447" s="17" t="str">
        <f t="shared" si="85"/>
        <v>Diploid</v>
      </c>
      <c r="L447" s="71" t="s">
        <v>45</v>
      </c>
      <c r="M447" s="71" t="s">
        <v>45</v>
      </c>
      <c r="N447" s="26">
        <v>12.588749999999999</v>
      </c>
      <c r="O447" s="56">
        <v>45.240000000000016</v>
      </c>
      <c r="P447" s="37">
        <f t="shared" si="92"/>
        <v>0.45240000000000014</v>
      </c>
      <c r="Q447" s="68">
        <f t="shared" si="86"/>
        <v>54.759999999999984</v>
      </c>
      <c r="R447" s="37">
        <f t="shared" si="87"/>
        <v>0.54759999999999986</v>
      </c>
      <c r="S447" s="68">
        <f t="shared" si="88"/>
        <v>6.8935994999999979</v>
      </c>
      <c r="T447" s="37">
        <f t="shared" si="89"/>
        <v>2.2978664999999991</v>
      </c>
      <c r="U447" s="37">
        <f t="shared" si="90"/>
        <v>3.0774997767857131</v>
      </c>
      <c r="V447" s="37">
        <f t="shared" si="91"/>
        <v>1.025833258928571</v>
      </c>
      <c r="W447" s="26" t="s">
        <v>45</v>
      </c>
      <c r="X447" s="26" t="s">
        <v>45</v>
      </c>
      <c r="Y447" s="26" t="s">
        <v>45</v>
      </c>
      <c r="Z447" s="26" t="s">
        <v>45</v>
      </c>
      <c r="AA447" s="26" t="s">
        <v>45</v>
      </c>
      <c r="AB447" s="26" t="s">
        <v>45</v>
      </c>
      <c r="AC447" s="26" t="s">
        <v>45</v>
      </c>
      <c r="AD447" s="26" t="s">
        <v>45</v>
      </c>
      <c r="AE447" s="26" t="s">
        <v>45</v>
      </c>
      <c r="AF447" s="17">
        <v>4.7050000000000001</v>
      </c>
      <c r="AG447" s="17">
        <v>6.1</v>
      </c>
      <c r="AH447" s="17">
        <f t="shared" si="93"/>
        <v>7.9432823472428114E-7</v>
      </c>
      <c r="AI447" s="17">
        <v>1.1000000000000001</v>
      </c>
      <c r="AJ447" s="17">
        <v>54.75</v>
      </c>
      <c r="AK447" s="17">
        <v>2375.4</v>
      </c>
      <c r="AL447" s="17">
        <v>482</v>
      </c>
      <c r="AM447" s="17">
        <v>3.2</v>
      </c>
      <c r="AN447" s="17">
        <v>27.6</v>
      </c>
      <c r="AO447" s="17">
        <v>0.5</v>
      </c>
      <c r="AP447" s="17">
        <v>23.05</v>
      </c>
      <c r="AQ447" s="17">
        <v>1038.1999999999998</v>
      </c>
      <c r="AR447" s="17">
        <v>1162.4749999999999</v>
      </c>
      <c r="AS447" s="26">
        <v>651</v>
      </c>
      <c r="AT447" s="26">
        <v>20.157467008140245</v>
      </c>
      <c r="AU447" s="26">
        <v>1.2112170269082954</v>
      </c>
      <c r="AV447" s="17" t="s">
        <v>45</v>
      </c>
      <c r="AW447" s="17" t="s">
        <v>45</v>
      </c>
      <c r="AX447" s="17" t="s">
        <v>45</v>
      </c>
      <c r="AY447" s="101" t="s">
        <v>45</v>
      </c>
      <c r="AZ447" s="17"/>
      <c r="BA447" s="28"/>
      <c r="BB447" s="26"/>
      <c r="BC447" s="49" t="s">
        <v>272</v>
      </c>
      <c r="BD447" s="29"/>
    </row>
    <row r="448" spans="1:56" x14ac:dyDescent="0.25">
      <c r="A448" s="17">
        <v>2007</v>
      </c>
      <c r="B448" s="15">
        <v>2010</v>
      </c>
      <c r="C448" s="66" t="s">
        <v>167</v>
      </c>
      <c r="D448" s="52" t="s">
        <v>168</v>
      </c>
      <c r="E448" s="17">
        <v>3</v>
      </c>
      <c r="F448" s="67" t="s">
        <v>138</v>
      </c>
      <c r="G448" s="17" t="s">
        <v>138</v>
      </c>
      <c r="H448" s="20" t="s">
        <v>138</v>
      </c>
      <c r="I448" s="45">
        <v>4</v>
      </c>
      <c r="J448" s="22" t="s">
        <v>138</v>
      </c>
      <c r="K448" s="17" t="str">
        <f t="shared" si="85"/>
        <v>Diploid</v>
      </c>
      <c r="L448" s="71" t="s">
        <v>45</v>
      </c>
      <c r="M448" s="71" t="s">
        <v>45</v>
      </c>
      <c r="N448" s="26">
        <v>18.596250000000001</v>
      </c>
      <c r="O448" s="56">
        <v>45.240000000000009</v>
      </c>
      <c r="P448" s="37">
        <f t="shared" si="92"/>
        <v>0.45240000000000008</v>
      </c>
      <c r="Q448" s="68">
        <f t="shared" si="86"/>
        <v>54.759999999999991</v>
      </c>
      <c r="R448" s="37">
        <f t="shared" si="87"/>
        <v>0.54759999999999986</v>
      </c>
      <c r="S448" s="68">
        <f t="shared" si="88"/>
        <v>10.183306499999999</v>
      </c>
      <c r="T448" s="37">
        <f t="shared" si="89"/>
        <v>3.3944354999999997</v>
      </c>
      <c r="U448" s="37">
        <f t="shared" si="90"/>
        <v>4.546118973214285</v>
      </c>
      <c r="V448" s="37">
        <f t="shared" si="91"/>
        <v>1.5153729910714284</v>
      </c>
      <c r="W448" s="26" t="s">
        <v>45</v>
      </c>
      <c r="X448" s="26" t="s">
        <v>45</v>
      </c>
      <c r="Y448" s="26" t="s">
        <v>45</v>
      </c>
      <c r="Z448" s="26" t="s">
        <v>45</v>
      </c>
      <c r="AA448" s="26" t="s">
        <v>45</v>
      </c>
      <c r="AB448" s="26" t="s">
        <v>45</v>
      </c>
      <c r="AC448" s="26" t="s">
        <v>45</v>
      </c>
      <c r="AD448" s="26" t="s">
        <v>45</v>
      </c>
      <c r="AE448" s="26" t="s">
        <v>45</v>
      </c>
      <c r="AF448" s="17">
        <v>3.665</v>
      </c>
      <c r="AG448" s="17">
        <v>5.835</v>
      </c>
      <c r="AH448" s="17">
        <f t="shared" si="93"/>
        <v>1.4621771744567165E-6</v>
      </c>
      <c r="AI448" s="17">
        <v>1</v>
      </c>
      <c r="AJ448" s="17">
        <v>45.9</v>
      </c>
      <c r="AK448" s="17">
        <v>1209.6999999999998</v>
      </c>
      <c r="AL448" s="17">
        <v>181.1</v>
      </c>
      <c r="AM448" s="17">
        <v>3.95</v>
      </c>
      <c r="AN448" s="17">
        <v>13</v>
      </c>
      <c r="AO448" s="17">
        <v>0.2</v>
      </c>
      <c r="AP448" s="17">
        <v>62.35</v>
      </c>
      <c r="AQ448" s="17">
        <v>1038.1999999999998</v>
      </c>
      <c r="AR448" s="17">
        <v>1162.4749999999999</v>
      </c>
      <c r="AS448" s="26">
        <v>651</v>
      </c>
      <c r="AT448" s="26">
        <v>20.157467008140245</v>
      </c>
      <c r="AU448" s="26">
        <v>1.2112170269082954</v>
      </c>
      <c r="AV448" s="17" t="s">
        <v>45</v>
      </c>
      <c r="AW448" s="17" t="s">
        <v>45</v>
      </c>
      <c r="AX448" s="17" t="s">
        <v>45</v>
      </c>
      <c r="AY448" s="101" t="s">
        <v>45</v>
      </c>
      <c r="AZ448" s="17"/>
      <c r="BA448" s="28"/>
      <c r="BB448" s="26"/>
      <c r="BC448" s="49" t="s">
        <v>272</v>
      </c>
      <c r="BD448" s="29"/>
    </row>
    <row r="449" spans="1:56" x14ac:dyDescent="0.25">
      <c r="A449" s="17">
        <v>2007</v>
      </c>
      <c r="B449" s="15">
        <v>2010</v>
      </c>
      <c r="C449" s="66" t="s">
        <v>167</v>
      </c>
      <c r="D449" s="52" t="s">
        <v>168</v>
      </c>
      <c r="E449" s="17">
        <v>4</v>
      </c>
      <c r="F449" s="67" t="s">
        <v>138</v>
      </c>
      <c r="G449" s="17" t="s">
        <v>138</v>
      </c>
      <c r="H449" s="20" t="s">
        <v>138</v>
      </c>
      <c r="I449" s="45">
        <v>4</v>
      </c>
      <c r="J449" s="22" t="s">
        <v>138</v>
      </c>
      <c r="K449" s="17" t="str">
        <f t="shared" si="85"/>
        <v>Diploid</v>
      </c>
      <c r="L449" s="71" t="s">
        <v>45</v>
      </c>
      <c r="M449" s="71" t="s">
        <v>45</v>
      </c>
      <c r="N449" s="26">
        <v>11.456249999999999</v>
      </c>
      <c r="O449" s="56">
        <v>45.240000000000009</v>
      </c>
      <c r="P449" s="37">
        <f t="shared" si="92"/>
        <v>0.45240000000000008</v>
      </c>
      <c r="Q449" s="68">
        <f t="shared" si="86"/>
        <v>54.759999999999991</v>
      </c>
      <c r="R449" s="37">
        <f t="shared" si="87"/>
        <v>0.54759999999999986</v>
      </c>
      <c r="S449" s="68">
        <f t="shared" si="88"/>
        <v>6.273442499999998</v>
      </c>
      <c r="T449" s="37">
        <f t="shared" si="89"/>
        <v>2.0911474999999995</v>
      </c>
      <c r="U449" s="37">
        <f t="shared" si="90"/>
        <v>2.8006439732142847</v>
      </c>
      <c r="V449" s="37">
        <f t="shared" si="91"/>
        <v>0.93354799107142827</v>
      </c>
      <c r="W449" s="26" t="s">
        <v>45</v>
      </c>
      <c r="X449" s="26" t="s">
        <v>45</v>
      </c>
      <c r="Y449" s="26" t="s">
        <v>45</v>
      </c>
      <c r="Z449" s="26" t="s">
        <v>45</v>
      </c>
      <c r="AA449" s="26" t="s">
        <v>45</v>
      </c>
      <c r="AB449" s="26" t="s">
        <v>45</v>
      </c>
      <c r="AC449" s="26" t="s">
        <v>45</v>
      </c>
      <c r="AD449" s="26" t="s">
        <v>45</v>
      </c>
      <c r="AE449" s="26" t="s">
        <v>45</v>
      </c>
      <c r="AF449" s="17">
        <v>3.02</v>
      </c>
      <c r="AG449" s="17">
        <v>5.5600000000000005</v>
      </c>
      <c r="AH449" s="17">
        <f t="shared" si="93"/>
        <v>2.7542287033381612E-6</v>
      </c>
      <c r="AI449" s="17">
        <v>1</v>
      </c>
      <c r="AJ449" s="17">
        <v>55.15</v>
      </c>
      <c r="AK449" s="17">
        <v>1579.6</v>
      </c>
      <c r="AL449" s="17">
        <v>233.25</v>
      </c>
      <c r="AM449" s="17">
        <v>6.95</v>
      </c>
      <c r="AN449" s="17">
        <v>16.3</v>
      </c>
      <c r="AO449" s="17">
        <v>0.3</v>
      </c>
      <c r="AP449" s="17">
        <v>39.299999999999997</v>
      </c>
      <c r="AQ449" s="17">
        <v>1038.1999999999998</v>
      </c>
      <c r="AR449" s="17">
        <v>1162.4749999999999</v>
      </c>
      <c r="AS449" s="26">
        <v>651</v>
      </c>
      <c r="AT449" s="26">
        <v>20.157467008140245</v>
      </c>
      <c r="AU449" s="26">
        <v>1.2112170269082954</v>
      </c>
      <c r="AV449" s="17" t="s">
        <v>45</v>
      </c>
      <c r="AW449" s="17" t="s">
        <v>45</v>
      </c>
      <c r="AX449" s="17" t="s">
        <v>45</v>
      </c>
      <c r="AY449" s="101" t="s">
        <v>45</v>
      </c>
      <c r="AZ449" s="17"/>
      <c r="BA449" s="28"/>
      <c r="BB449" s="26"/>
      <c r="BC449" s="49" t="s">
        <v>272</v>
      </c>
      <c r="BD449" s="29"/>
    </row>
    <row r="450" spans="1:56" x14ac:dyDescent="0.25">
      <c r="A450" s="17">
        <v>2007</v>
      </c>
      <c r="B450" s="15">
        <v>2010</v>
      </c>
      <c r="C450" s="66" t="s">
        <v>167</v>
      </c>
      <c r="D450" s="52" t="s">
        <v>168</v>
      </c>
      <c r="E450" s="17">
        <v>1</v>
      </c>
      <c r="F450" s="67" t="s">
        <v>139</v>
      </c>
      <c r="G450" s="17" t="s">
        <v>139</v>
      </c>
      <c r="H450" s="20" t="s">
        <v>139</v>
      </c>
      <c r="I450" s="45">
        <v>3</v>
      </c>
      <c r="J450" s="22" t="s">
        <v>139</v>
      </c>
      <c r="K450" s="17" t="str">
        <f t="shared" ref="K450:K469" si="94">VLOOKUP(F450,$BH$2:$BL$56,5)</f>
        <v>Diploid</v>
      </c>
      <c r="L450" s="71" t="s">
        <v>45</v>
      </c>
      <c r="M450" s="71" t="s">
        <v>45</v>
      </c>
      <c r="N450" s="26">
        <v>25.267500000000002</v>
      </c>
      <c r="O450" s="56">
        <v>47.7</v>
      </c>
      <c r="P450" s="37">
        <f t="shared" si="92"/>
        <v>0.47700000000000004</v>
      </c>
      <c r="Q450" s="68">
        <f t="shared" si="86"/>
        <v>52.3</v>
      </c>
      <c r="R450" s="37">
        <f t="shared" si="87"/>
        <v>0.52300000000000002</v>
      </c>
      <c r="S450" s="68">
        <f t="shared" si="88"/>
        <v>13.214902500000001</v>
      </c>
      <c r="T450" s="37">
        <f t="shared" si="89"/>
        <v>4.4049675000000006</v>
      </c>
      <c r="U450" s="37">
        <f t="shared" si="90"/>
        <v>5.8995100446428568</v>
      </c>
      <c r="V450" s="37">
        <f t="shared" si="91"/>
        <v>1.9665033482142855</v>
      </c>
      <c r="W450" s="26" t="s">
        <v>45</v>
      </c>
      <c r="X450" s="26" t="s">
        <v>45</v>
      </c>
      <c r="Y450" s="26" t="s">
        <v>45</v>
      </c>
      <c r="Z450" s="26" t="s">
        <v>45</v>
      </c>
      <c r="AA450" s="26" t="s">
        <v>45</v>
      </c>
      <c r="AB450" s="26" t="s">
        <v>45</v>
      </c>
      <c r="AC450" s="26" t="s">
        <v>45</v>
      </c>
      <c r="AD450" s="26" t="s">
        <v>45</v>
      </c>
      <c r="AE450" s="26" t="s">
        <v>45</v>
      </c>
      <c r="AF450" s="17">
        <v>4.4800000000000004</v>
      </c>
      <c r="AG450" s="17">
        <v>6.875</v>
      </c>
      <c r="AH450" s="17">
        <f t="shared" si="93"/>
        <v>1.3335214321633217E-7</v>
      </c>
      <c r="AI450" s="17">
        <v>1</v>
      </c>
      <c r="AJ450" s="17">
        <v>37</v>
      </c>
      <c r="AK450" s="17">
        <v>2172.35</v>
      </c>
      <c r="AL450" s="17">
        <v>442.1</v>
      </c>
      <c r="AM450" s="17">
        <v>1.55</v>
      </c>
      <c r="AN450" s="17">
        <v>18.75</v>
      </c>
      <c r="AO450" s="17">
        <v>0.30000000000000004</v>
      </c>
      <c r="AP450" s="17">
        <v>17.149999999999999</v>
      </c>
      <c r="AQ450" s="17">
        <v>1038.1999999999998</v>
      </c>
      <c r="AR450" s="17">
        <v>1162.4749999999999</v>
      </c>
      <c r="AS450" s="26">
        <v>651</v>
      </c>
      <c r="AT450" s="26">
        <v>20.157467008140245</v>
      </c>
      <c r="AU450" s="26">
        <v>1.2112170269082954</v>
      </c>
      <c r="AV450" s="17" t="s">
        <v>45</v>
      </c>
      <c r="AW450" s="17" t="s">
        <v>45</v>
      </c>
      <c r="AX450" s="17" t="s">
        <v>45</v>
      </c>
      <c r="AY450" s="101" t="s">
        <v>45</v>
      </c>
      <c r="AZ450" s="17"/>
      <c r="BA450" s="28"/>
      <c r="BB450" s="26"/>
      <c r="BC450" s="49" t="s">
        <v>272</v>
      </c>
      <c r="BD450" s="29"/>
    </row>
    <row r="451" spans="1:56" x14ac:dyDescent="0.25">
      <c r="A451" s="17">
        <v>2007</v>
      </c>
      <c r="B451" s="15">
        <v>2010</v>
      </c>
      <c r="C451" s="66" t="s">
        <v>167</v>
      </c>
      <c r="D451" s="52" t="s">
        <v>168</v>
      </c>
      <c r="E451" s="17">
        <v>2</v>
      </c>
      <c r="F451" s="67" t="s">
        <v>139</v>
      </c>
      <c r="G451" s="17" t="s">
        <v>139</v>
      </c>
      <c r="H451" s="20" t="s">
        <v>139</v>
      </c>
      <c r="I451" s="45">
        <v>3</v>
      </c>
      <c r="J451" s="22" t="s">
        <v>139</v>
      </c>
      <c r="K451" s="17" t="str">
        <f t="shared" si="94"/>
        <v>Diploid</v>
      </c>
      <c r="L451" s="71" t="s">
        <v>45</v>
      </c>
      <c r="M451" s="71" t="s">
        <v>45</v>
      </c>
      <c r="N451" s="26">
        <v>17.81625</v>
      </c>
      <c r="O451" s="56">
        <v>47.7</v>
      </c>
      <c r="P451" s="37">
        <f t="shared" si="92"/>
        <v>0.47700000000000004</v>
      </c>
      <c r="Q451" s="68">
        <f t="shared" si="86"/>
        <v>52.3</v>
      </c>
      <c r="R451" s="37">
        <f t="shared" si="87"/>
        <v>0.52300000000000002</v>
      </c>
      <c r="S451" s="68">
        <f t="shared" si="88"/>
        <v>9.3178987500000012</v>
      </c>
      <c r="T451" s="37">
        <f t="shared" si="89"/>
        <v>3.1059662500000003</v>
      </c>
      <c r="U451" s="37">
        <f t="shared" si="90"/>
        <v>4.1597762276785719</v>
      </c>
      <c r="V451" s="37">
        <f t="shared" si="91"/>
        <v>1.3865920758928574</v>
      </c>
      <c r="W451" s="26" t="s">
        <v>45</v>
      </c>
      <c r="X451" s="26" t="s">
        <v>45</v>
      </c>
      <c r="Y451" s="26" t="s">
        <v>45</v>
      </c>
      <c r="Z451" s="26" t="s">
        <v>45</v>
      </c>
      <c r="AA451" s="26" t="s">
        <v>45</v>
      </c>
      <c r="AB451" s="26" t="s">
        <v>45</v>
      </c>
      <c r="AC451" s="26" t="s">
        <v>45</v>
      </c>
      <c r="AD451" s="26" t="s">
        <v>45</v>
      </c>
      <c r="AE451" s="26" t="s">
        <v>45</v>
      </c>
      <c r="AF451" s="17">
        <v>4.7050000000000001</v>
      </c>
      <c r="AG451" s="17">
        <v>6.1</v>
      </c>
      <c r="AH451" s="17">
        <f t="shared" si="93"/>
        <v>7.9432823472428114E-7</v>
      </c>
      <c r="AI451" s="17">
        <v>1.1000000000000001</v>
      </c>
      <c r="AJ451" s="17">
        <v>54.75</v>
      </c>
      <c r="AK451" s="17">
        <v>2375.4</v>
      </c>
      <c r="AL451" s="17">
        <v>482</v>
      </c>
      <c r="AM451" s="17">
        <v>3.2</v>
      </c>
      <c r="AN451" s="17">
        <v>27.6</v>
      </c>
      <c r="AO451" s="17">
        <v>0.5</v>
      </c>
      <c r="AP451" s="17">
        <v>23.05</v>
      </c>
      <c r="AQ451" s="17">
        <v>1038.1999999999998</v>
      </c>
      <c r="AR451" s="17">
        <v>1162.4749999999999</v>
      </c>
      <c r="AS451" s="26">
        <v>651</v>
      </c>
      <c r="AT451" s="26">
        <v>20.157467008140245</v>
      </c>
      <c r="AU451" s="26">
        <v>1.2112170269082954</v>
      </c>
      <c r="AV451" s="17" t="s">
        <v>45</v>
      </c>
      <c r="AW451" s="17" t="s">
        <v>45</v>
      </c>
      <c r="AX451" s="17" t="s">
        <v>45</v>
      </c>
      <c r="AY451" s="101" t="s">
        <v>45</v>
      </c>
      <c r="AZ451" s="17"/>
      <c r="BA451" s="28"/>
      <c r="BB451" s="26"/>
      <c r="BC451" s="49" t="s">
        <v>272</v>
      </c>
      <c r="BD451" s="29"/>
    </row>
    <row r="452" spans="1:56" x14ac:dyDescent="0.25">
      <c r="A452" s="17">
        <v>2007</v>
      </c>
      <c r="B452" s="15">
        <v>2010</v>
      </c>
      <c r="C452" s="66" t="s">
        <v>167</v>
      </c>
      <c r="D452" s="52" t="s">
        <v>168</v>
      </c>
      <c r="E452" s="17">
        <v>3</v>
      </c>
      <c r="F452" s="67" t="s">
        <v>139</v>
      </c>
      <c r="G452" s="17" t="s">
        <v>139</v>
      </c>
      <c r="H452" s="20" t="s">
        <v>139</v>
      </c>
      <c r="I452" s="45">
        <v>3</v>
      </c>
      <c r="J452" s="22" t="s">
        <v>139</v>
      </c>
      <c r="K452" s="17" t="str">
        <f t="shared" si="94"/>
        <v>Diploid</v>
      </c>
      <c r="L452" s="71" t="s">
        <v>45</v>
      </c>
      <c r="M452" s="71" t="s">
        <v>45</v>
      </c>
      <c r="N452" s="26">
        <v>24.768749999999997</v>
      </c>
      <c r="O452" s="56">
        <v>47.7</v>
      </c>
      <c r="P452" s="37">
        <f t="shared" si="92"/>
        <v>0.47700000000000004</v>
      </c>
      <c r="Q452" s="68">
        <f t="shared" si="86"/>
        <v>52.3</v>
      </c>
      <c r="R452" s="37">
        <f t="shared" si="87"/>
        <v>0.52300000000000002</v>
      </c>
      <c r="S452" s="68">
        <f t="shared" si="88"/>
        <v>12.954056249999999</v>
      </c>
      <c r="T452" s="37">
        <f t="shared" si="89"/>
        <v>4.3180187499999994</v>
      </c>
      <c r="U452" s="37">
        <f t="shared" si="90"/>
        <v>5.7830608258928562</v>
      </c>
      <c r="V452" s="37">
        <f t="shared" si="91"/>
        <v>1.9276869419642855</v>
      </c>
      <c r="W452" s="26" t="s">
        <v>45</v>
      </c>
      <c r="X452" s="26" t="s">
        <v>45</v>
      </c>
      <c r="Y452" s="26" t="s">
        <v>45</v>
      </c>
      <c r="Z452" s="26" t="s">
        <v>45</v>
      </c>
      <c r="AA452" s="26" t="s">
        <v>45</v>
      </c>
      <c r="AB452" s="26" t="s">
        <v>45</v>
      </c>
      <c r="AC452" s="26" t="s">
        <v>45</v>
      </c>
      <c r="AD452" s="26" t="s">
        <v>45</v>
      </c>
      <c r="AE452" s="26" t="s">
        <v>45</v>
      </c>
      <c r="AF452" s="17">
        <v>3.665</v>
      </c>
      <c r="AG452" s="17">
        <v>5.835</v>
      </c>
      <c r="AH452" s="17">
        <f t="shared" si="93"/>
        <v>1.4621771744567165E-6</v>
      </c>
      <c r="AI452" s="17">
        <v>1</v>
      </c>
      <c r="AJ452" s="17">
        <v>45.9</v>
      </c>
      <c r="AK452" s="17">
        <v>1209.6999999999998</v>
      </c>
      <c r="AL452" s="17">
        <v>181.1</v>
      </c>
      <c r="AM452" s="17">
        <v>3.95</v>
      </c>
      <c r="AN452" s="17">
        <v>13</v>
      </c>
      <c r="AO452" s="17">
        <v>0.2</v>
      </c>
      <c r="AP452" s="17">
        <v>62.35</v>
      </c>
      <c r="AQ452" s="17">
        <v>1038.1999999999998</v>
      </c>
      <c r="AR452" s="17">
        <v>1162.4749999999999</v>
      </c>
      <c r="AS452" s="26">
        <v>651</v>
      </c>
      <c r="AT452" s="26">
        <v>20.157467008140245</v>
      </c>
      <c r="AU452" s="26">
        <v>1.2112170269082954</v>
      </c>
      <c r="AV452" s="17" t="s">
        <v>45</v>
      </c>
      <c r="AW452" s="17" t="s">
        <v>45</v>
      </c>
      <c r="AX452" s="17" t="s">
        <v>45</v>
      </c>
      <c r="AY452" s="101" t="s">
        <v>45</v>
      </c>
      <c r="AZ452" s="17"/>
      <c r="BA452" s="28"/>
      <c r="BB452" s="26"/>
      <c r="BC452" s="49" t="s">
        <v>272</v>
      </c>
      <c r="BD452" s="29"/>
    </row>
    <row r="453" spans="1:56" x14ac:dyDescent="0.25">
      <c r="A453" s="17">
        <v>2007</v>
      </c>
      <c r="B453" s="15">
        <v>2010</v>
      </c>
      <c r="C453" s="66" t="s">
        <v>167</v>
      </c>
      <c r="D453" s="52" t="s">
        <v>168</v>
      </c>
      <c r="E453" s="17">
        <v>4</v>
      </c>
      <c r="F453" s="67" t="s">
        <v>139</v>
      </c>
      <c r="G453" s="17" t="s">
        <v>139</v>
      </c>
      <c r="H453" s="20" t="s">
        <v>139</v>
      </c>
      <c r="I453" s="45">
        <v>3</v>
      </c>
      <c r="J453" s="22" t="s">
        <v>139</v>
      </c>
      <c r="K453" s="17" t="str">
        <f t="shared" si="94"/>
        <v>Diploid</v>
      </c>
      <c r="L453" s="71" t="s">
        <v>45</v>
      </c>
      <c r="M453" s="71" t="s">
        <v>45</v>
      </c>
      <c r="N453" s="26">
        <v>16.87875</v>
      </c>
      <c r="O453" s="56">
        <v>47.7</v>
      </c>
      <c r="P453" s="37">
        <f t="shared" si="92"/>
        <v>0.47700000000000004</v>
      </c>
      <c r="Q453" s="68">
        <f t="shared" si="86"/>
        <v>52.3</v>
      </c>
      <c r="R453" s="37">
        <f t="shared" si="87"/>
        <v>0.52300000000000002</v>
      </c>
      <c r="S453" s="68">
        <f t="shared" si="88"/>
        <v>8.8275862500000013</v>
      </c>
      <c r="T453" s="37">
        <f t="shared" si="89"/>
        <v>2.9425287500000006</v>
      </c>
      <c r="U453" s="37">
        <f t="shared" si="90"/>
        <v>3.9408867187500003</v>
      </c>
      <c r="V453" s="37">
        <f t="shared" si="91"/>
        <v>1.3136289062500002</v>
      </c>
      <c r="W453" s="26" t="s">
        <v>45</v>
      </c>
      <c r="X453" s="26" t="s">
        <v>45</v>
      </c>
      <c r="Y453" s="26" t="s">
        <v>45</v>
      </c>
      <c r="Z453" s="26" t="s">
        <v>45</v>
      </c>
      <c r="AA453" s="26" t="s">
        <v>45</v>
      </c>
      <c r="AB453" s="26" t="s">
        <v>45</v>
      </c>
      <c r="AC453" s="26" t="s">
        <v>45</v>
      </c>
      <c r="AD453" s="26" t="s">
        <v>45</v>
      </c>
      <c r="AE453" s="26" t="s">
        <v>45</v>
      </c>
      <c r="AF453" s="17">
        <v>3.02</v>
      </c>
      <c r="AG453" s="17">
        <v>5.5600000000000005</v>
      </c>
      <c r="AH453" s="17">
        <f t="shared" si="93"/>
        <v>2.7542287033381612E-6</v>
      </c>
      <c r="AI453" s="17">
        <v>1</v>
      </c>
      <c r="AJ453" s="17">
        <v>55.15</v>
      </c>
      <c r="AK453" s="17">
        <v>1579.6</v>
      </c>
      <c r="AL453" s="17">
        <v>233.25</v>
      </c>
      <c r="AM453" s="17">
        <v>6.95</v>
      </c>
      <c r="AN453" s="17">
        <v>16.3</v>
      </c>
      <c r="AO453" s="17">
        <v>0.3</v>
      </c>
      <c r="AP453" s="17">
        <v>39.299999999999997</v>
      </c>
      <c r="AQ453" s="17">
        <v>1038.1999999999998</v>
      </c>
      <c r="AR453" s="17">
        <v>1162.4749999999999</v>
      </c>
      <c r="AS453" s="26">
        <v>651</v>
      </c>
      <c r="AT453" s="26">
        <v>20.157467008140245</v>
      </c>
      <c r="AU453" s="26">
        <v>1.2112170269082954</v>
      </c>
      <c r="AV453" s="17" t="s">
        <v>45</v>
      </c>
      <c r="AW453" s="17" t="s">
        <v>45</v>
      </c>
      <c r="AX453" s="17" t="s">
        <v>45</v>
      </c>
      <c r="AY453" s="101" t="s">
        <v>45</v>
      </c>
      <c r="AZ453" s="17"/>
      <c r="BA453" s="28"/>
      <c r="BB453" s="26"/>
      <c r="BC453" s="49" t="s">
        <v>272</v>
      </c>
      <c r="BD453" s="29"/>
    </row>
    <row r="454" spans="1:56" x14ac:dyDescent="0.25">
      <c r="A454" s="17">
        <v>2007</v>
      </c>
      <c r="B454" s="15">
        <v>2010</v>
      </c>
      <c r="C454" s="66" t="s">
        <v>167</v>
      </c>
      <c r="D454" s="52" t="s">
        <v>168</v>
      </c>
      <c r="E454" s="17">
        <v>1</v>
      </c>
      <c r="F454" s="67" t="s">
        <v>141</v>
      </c>
      <c r="G454" s="17" t="s">
        <v>141</v>
      </c>
      <c r="H454" s="20" t="s">
        <v>141</v>
      </c>
      <c r="I454" s="45">
        <v>1</v>
      </c>
      <c r="J454" s="22" t="s">
        <v>141</v>
      </c>
      <c r="K454" s="17" t="str">
        <f t="shared" si="94"/>
        <v>Diploid</v>
      </c>
      <c r="L454" s="71" t="s">
        <v>45</v>
      </c>
      <c r="M454" s="71" t="s">
        <v>45</v>
      </c>
      <c r="N454" s="26">
        <v>24.94125</v>
      </c>
      <c r="O454" s="56">
        <v>47.899999999999991</v>
      </c>
      <c r="P454" s="37">
        <f t="shared" si="92"/>
        <v>0.47899999999999993</v>
      </c>
      <c r="Q454" s="68">
        <f t="shared" si="86"/>
        <v>52.100000000000009</v>
      </c>
      <c r="R454" s="37">
        <f t="shared" si="87"/>
        <v>0.52100000000000013</v>
      </c>
      <c r="S454" s="68">
        <f t="shared" si="88"/>
        <v>12.994391250000003</v>
      </c>
      <c r="T454" s="37">
        <f t="shared" si="89"/>
        <v>4.3314637500000011</v>
      </c>
      <c r="U454" s="37">
        <f t="shared" si="90"/>
        <v>5.8010675223214294</v>
      </c>
      <c r="V454" s="37">
        <f t="shared" si="91"/>
        <v>1.9336891741071431</v>
      </c>
      <c r="W454" s="26" t="s">
        <v>45</v>
      </c>
      <c r="X454" s="26" t="s">
        <v>45</v>
      </c>
      <c r="Y454" s="26" t="s">
        <v>45</v>
      </c>
      <c r="Z454" s="26" t="s">
        <v>45</v>
      </c>
      <c r="AA454" s="26" t="s">
        <v>45</v>
      </c>
      <c r="AB454" s="26" t="s">
        <v>45</v>
      </c>
      <c r="AC454" s="26" t="s">
        <v>45</v>
      </c>
      <c r="AD454" s="26" t="s">
        <v>45</v>
      </c>
      <c r="AE454" s="26" t="s">
        <v>45</v>
      </c>
      <c r="AF454" s="17">
        <v>4.4800000000000004</v>
      </c>
      <c r="AG454" s="17">
        <v>6.875</v>
      </c>
      <c r="AH454" s="17">
        <f t="shared" si="93"/>
        <v>1.3335214321633217E-7</v>
      </c>
      <c r="AI454" s="17">
        <v>1</v>
      </c>
      <c r="AJ454" s="17">
        <v>37</v>
      </c>
      <c r="AK454" s="17">
        <v>2172.35</v>
      </c>
      <c r="AL454" s="17">
        <v>442.1</v>
      </c>
      <c r="AM454" s="17">
        <v>1.55</v>
      </c>
      <c r="AN454" s="17">
        <v>18.75</v>
      </c>
      <c r="AO454" s="17">
        <v>0.30000000000000004</v>
      </c>
      <c r="AP454" s="17">
        <v>17.149999999999999</v>
      </c>
      <c r="AQ454" s="17">
        <v>1038.1999999999998</v>
      </c>
      <c r="AR454" s="17">
        <v>1162.4749999999999</v>
      </c>
      <c r="AS454" s="26">
        <v>651</v>
      </c>
      <c r="AT454" s="26">
        <v>20.157467008140245</v>
      </c>
      <c r="AU454" s="26">
        <v>1.2112170269082954</v>
      </c>
      <c r="AV454" s="17" t="s">
        <v>45</v>
      </c>
      <c r="AW454" s="17" t="s">
        <v>45</v>
      </c>
      <c r="AX454" s="17" t="s">
        <v>45</v>
      </c>
      <c r="AY454" s="101" t="s">
        <v>45</v>
      </c>
      <c r="AZ454" s="17"/>
      <c r="BA454" s="28"/>
      <c r="BB454" s="26"/>
      <c r="BC454" s="49" t="s">
        <v>272</v>
      </c>
      <c r="BD454" s="29"/>
    </row>
    <row r="455" spans="1:56" x14ac:dyDescent="0.25">
      <c r="A455" s="17">
        <v>2007</v>
      </c>
      <c r="B455" s="15">
        <v>2010</v>
      </c>
      <c r="C455" s="66" t="s">
        <v>167</v>
      </c>
      <c r="D455" s="52" t="s">
        <v>168</v>
      </c>
      <c r="E455" s="17">
        <v>2</v>
      </c>
      <c r="F455" s="67" t="s">
        <v>141</v>
      </c>
      <c r="G455" s="17" t="s">
        <v>141</v>
      </c>
      <c r="H455" s="20" t="s">
        <v>141</v>
      </c>
      <c r="I455" s="45">
        <v>1</v>
      </c>
      <c r="J455" s="22" t="s">
        <v>141</v>
      </c>
      <c r="K455" s="17" t="str">
        <f t="shared" si="94"/>
        <v>Diploid</v>
      </c>
      <c r="L455" s="71" t="s">
        <v>45</v>
      </c>
      <c r="M455" s="71" t="s">
        <v>45</v>
      </c>
      <c r="N455" s="26">
        <v>21.813749999999999</v>
      </c>
      <c r="O455" s="56">
        <v>47.899999999999991</v>
      </c>
      <c r="P455" s="37">
        <f t="shared" si="92"/>
        <v>0.47899999999999993</v>
      </c>
      <c r="Q455" s="68">
        <f t="shared" si="86"/>
        <v>52.100000000000009</v>
      </c>
      <c r="R455" s="37">
        <f t="shared" si="87"/>
        <v>0.52100000000000013</v>
      </c>
      <c r="S455" s="68">
        <f t="shared" si="88"/>
        <v>11.364963750000003</v>
      </c>
      <c r="T455" s="37">
        <f t="shared" si="89"/>
        <v>3.788321250000001</v>
      </c>
      <c r="U455" s="37">
        <f t="shared" si="90"/>
        <v>5.0736445312500011</v>
      </c>
      <c r="V455" s="37">
        <f t="shared" si="91"/>
        <v>1.6912148437500003</v>
      </c>
      <c r="W455" s="26" t="s">
        <v>45</v>
      </c>
      <c r="X455" s="26" t="s">
        <v>45</v>
      </c>
      <c r="Y455" s="26" t="s">
        <v>45</v>
      </c>
      <c r="Z455" s="26" t="s">
        <v>45</v>
      </c>
      <c r="AA455" s="26" t="s">
        <v>45</v>
      </c>
      <c r="AB455" s="26" t="s">
        <v>45</v>
      </c>
      <c r="AC455" s="26" t="s">
        <v>45</v>
      </c>
      <c r="AD455" s="26" t="s">
        <v>45</v>
      </c>
      <c r="AE455" s="26" t="s">
        <v>45</v>
      </c>
      <c r="AF455" s="17">
        <v>4.7050000000000001</v>
      </c>
      <c r="AG455" s="17">
        <v>6.1</v>
      </c>
      <c r="AH455" s="17">
        <f t="shared" si="93"/>
        <v>7.9432823472428114E-7</v>
      </c>
      <c r="AI455" s="17">
        <v>1.1000000000000001</v>
      </c>
      <c r="AJ455" s="17">
        <v>54.75</v>
      </c>
      <c r="AK455" s="17">
        <v>2375.4</v>
      </c>
      <c r="AL455" s="17">
        <v>482</v>
      </c>
      <c r="AM455" s="17">
        <v>3.2</v>
      </c>
      <c r="AN455" s="17">
        <v>27.6</v>
      </c>
      <c r="AO455" s="17">
        <v>0.5</v>
      </c>
      <c r="AP455" s="17">
        <v>23.05</v>
      </c>
      <c r="AQ455" s="17">
        <v>1038.1999999999998</v>
      </c>
      <c r="AR455" s="17">
        <v>1162.4749999999999</v>
      </c>
      <c r="AS455" s="26">
        <v>651</v>
      </c>
      <c r="AT455" s="26">
        <v>20.157467008140245</v>
      </c>
      <c r="AU455" s="26">
        <v>1.2112170269082954</v>
      </c>
      <c r="AV455" s="17" t="s">
        <v>45</v>
      </c>
      <c r="AW455" s="17" t="s">
        <v>45</v>
      </c>
      <c r="AX455" s="17" t="s">
        <v>45</v>
      </c>
      <c r="AY455" s="101" t="s">
        <v>45</v>
      </c>
      <c r="AZ455" s="17"/>
      <c r="BA455" s="28"/>
      <c r="BB455" s="26"/>
      <c r="BC455" s="49" t="s">
        <v>272</v>
      </c>
      <c r="BD455" s="29"/>
    </row>
    <row r="456" spans="1:56" x14ac:dyDescent="0.25">
      <c r="A456" s="17">
        <v>2007</v>
      </c>
      <c r="B456" s="15">
        <v>2010</v>
      </c>
      <c r="C456" s="66" t="s">
        <v>167</v>
      </c>
      <c r="D456" s="52" t="s">
        <v>168</v>
      </c>
      <c r="E456" s="17">
        <v>3</v>
      </c>
      <c r="F456" s="67" t="s">
        <v>141</v>
      </c>
      <c r="G456" s="17" t="s">
        <v>141</v>
      </c>
      <c r="H456" s="20" t="s">
        <v>141</v>
      </c>
      <c r="I456" s="45">
        <v>1</v>
      </c>
      <c r="J456" s="22" t="s">
        <v>141</v>
      </c>
      <c r="K456" s="17" t="str">
        <f t="shared" si="94"/>
        <v>Diploid</v>
      </c>
      <c r="L456" s="71" t="s">
        <v>45</v>
      </c>
      <c r="M456" s="71" t="s">
        <v>45</v>
      </c>
      <c r="N456" s="26">
        <v>22.53</v>
      </c>
      <c r="O456" s="56">
        <v>47.900000000000006</v>
      </c>
      <c r="P456" s="37">
        <f t="shared" si="92"/>
        <v>0.47900000000000004</v>
      </c>
      <c r="Q456" s="68">
        <f t="shared" si="86"/>
        <v>52.099999999999994</v>
      </c>
      <c r="R456" s="37">
        <f t="shared" si="87"/>
        <v>0.52099999999999991</v>
      </c>
      <c r="S456" s="68">
        <f t="shared" si="88"/>
        <v>11.738129999999998</v>
      </c>
      <c r="T456" s="37">
        <f t="shared" si="89"/>
        <v>3.9127099999999992</v>
      </c>
      <c r="U456" s="37">
        <f t="shared" si="90"/>
        <v>5.2402366071428554</v>
      </c>
      <c r="V456" s="37">
        <f t="shared" si="91"/>
        <v>1.7467455357142851</v>
      </c>
      <c r="W456" s="26" t="s">
        <v>45</v>
      </c>
      <c r="X456" s="26" t="s">
        <v>45</v>
      </c>
      <c r="Y456" s="26" t="s">
        <v>45</v>
      </c>
      <c r="Z456" s="26" t="s">
        <v>45</v>
      </c>
      <c r="AA456" s="26" t="s">
        <v>45</v>
      </c>
      <c r="AB456" s="26" t="s">
        <v>45</v>
      </c>
      <c r="AC456" s="26" t="s">
        <v>45</v>
      </c>
      <c r="AD456" s="26" t="s">
        <v>45</v>
      </c>
      <c r="AE456" s="26" t="s">
        <v>45</v>
      </c>
      <c r="AF456" s="17">
        <v>3.665</v>
      </c>
      <c r="AG456" s="17">
        <v>5.835</v>
      </c>
      <c r="AH456" s="17">
        <f t="shared" si="93"/>
        <v>1.4621771744567165E-6</v>
      </c>
      <c r="AI456" s="17">
        <v>1</v>
      </c>
      <c r="AJ456" s="17">
        <v>45.9</v>
      </c>
      <c r="AK456" s="17">
        <v>1209.6999999999998</v>
      </c>
      <c r="AL456" s="17">
        <v>181.1</v>
      </c>
      <c r="AM456" s="17">
        <v>3.95</v>
      </c>
      <c r="AN456" s="17">
        <v>13</v>
      </c>
      <c r="AO456" s="17">
        <v>0.2</v>
      </c>
      <c r="AP456" s="17">
        <v>62.35</v>
      </c>
      <c r="AQ456" s="17">
        <v>1038.1999999999998</v>
      </c>
      <c r="AR456" s="17">
        <v>1162.4749999999999</v>
      </c>
      <c r="AS456" s="26">
        <v>651</v>
      </c>
      <c r="AT456" s="26">
        <v>20.157467008140245</v>
      </c>
      <c r="AU456" s="26">
        <v>1.2112170269082954</v>
      </c>
      <c r="AV456" s="17" t="s">
        <v>45</v>
      </c>
      <c r="AW456" s="17" t="s">
        <v>45</v>
      </c>
      <c r="AX456" s="17" t="s">
        <v>45</v>
      </c>
      <c r="AY456" s="101" t="s">
        <v>45</v>
      </c>
      <c r="AZ456" s="17"/>
      <c r="BA456" s="28"/>
      <c r="BB456" s="26"/>
      <c r="BC456" s="49" t="s">
        <v>272</v>
      </c>
      <c r="BD456" s="29"/>
    </row>
    <row r="457" spans="1:56" x14ac:dyDescent="0.25">
      <c r="A457" s="17">
        <v>2007</v>
      </c>
      <c r="B457" s="15">
        <v>2010</v>
      </c>
      <c r="C457" s="66" t="s">
        <v>167</v>
      </c>
      <c r="D457" s="52" t="s">
        <v>168</v>
      </c>
      <c r="E457" s="17">
        <v>4</v>
      </c>
      <c r="F457" s="67" t="s">
        <v>141</v>
      </c>
      <c r="G457" s="17" t="s">
        <v>141</v>
      </c>
      <c r="H457" s="20" t="s">
        <v>141</v>
      </c>
      <c r="I457" s="45">
        <v>1</v>
      </c>
      <c r="J457" s="22" t="s">
        <v>141</v>
      </c>
      <c r="K457" s="17" t="str">
        <f t="shared" si="94"/>
        <v>Diploid</v>
      </c>
      <c r="L457" s="71" t="s">
        <v>45</v>
      </c>
      <c r="M457" s="71" t="s">
        <v>45</v>
      </c>
      <c r="N457" s="26">
        <v>19.282499999999999</v>
      </c>
      <c r="O457" s="56">
        <v>47.899999999999991</v>
      </c>
      <c r="P457" s="37">
        <f t="shared" si="92"/>
        <v>0.47899999999999993</v>
      </c>
      <c r="Q457" s="68">
        <f t="shared" si="86"/>
        <v>52.100000000000009</v>
      </c>
      <c r="R457" s="37">
        <f t="shared" si="87"/>
        <v>0.52100000000000013</v>
      </c>
      <c r="S457" s="68">
        <f t="shared" si="88"/>
        <v>10.046182500000002</v>
      </c>
      <c r="T457" s="37">
        <f t="shared" si="89"/>
        <v>3.3487275000000007</v>
      </c>
      <c r="U457" s="37">
        <f t="shared" si="90"/>
        <v>4.4849029017857145</v>
      </c>
      <c r="V457" s="37">
        <f t="shared" si="91"/>
        <v>1.4949676339285716</v>
      </c>
      <c r="W457" s="26" t="s">
        <v>45</v>
      </c>
      <c r="X457" s="26" t="s">
        <v>45</v>
      </c>
      <c r="Y457" s="26" t="s">
        <v>45</v>
      </c>
      <c r="Z457" s="26" t="s">
        <v>45</v>
      </c>
      <c r="AA457" s="26" t="s">
        <v>45</v>
      </c>
      <c r="AB457" s="26" t="s">
        <v>45</v>
      </c>
      <c r="AC457" s="26" t="s">
        <v>45</v>
      </c>
      <c r="AD457" s="26" t="s">
        <v>45</v>
      </c>
      <c r="AE457" s="26" t="s">
        <v>45</v>
      </c>
      <c r="AF457" s="17">
        <v>3.02</v>
      </c>
      <c r="AG457" s="17">
        <v>5.5600000000000005</v>
      </c>
      <c r="AH457" s="17">
        <f t="shared" si="93"/>
        <v>2.7542287033381612E-6</v>
      </c>
      <c r="AI457" s="17">
        <v>1</v>
      </c>
      <c r="AJ457" s="17">
        <v>55.15</v>
      </c>
      <c r="AK457" s="17">
        <v>1579.6</v>
      </c>
      <c r="AL457" s="17">
        <v>233.25</v>
      </c>
      <c r="AM457" s="17">
        <v>6.95</v>
      </c>
      <c r="AN457" s="17">
        <v>16.3</v>
      </c>
      <c r="AO457" s="17">
        <v>0.3</v>
      </c>
      <c r="AP457" s="17">
        <v>39.299999999999997</v>
      </c>
      <c r="AQ457" s="17">
        <v>1038.1999999999998</v>
      </c>
      <c r="AR457" s="17">
        <v>1162.4749999999999</v>
      </c>
      <c r="AS457" s="26">
        <v>651</v>
      </c>
      <c r="AT457" s="26">
        <v>20.157467008140245</v>
      </c>
      <c r="AU457" s="26">
        <v>1.2112170269082954</v>
      </c>
      <c r="AV457" s="17" t="s">
        <v>45</v>
      </c>
      <c r="AW457" s="17" t="s">
        <v>45</v>
      </c>
      <c r="AX457" s="17" t="s">
        <v>45</v>
      </c>
      <c r="AY457" s="101" t="s">
        <v>45</v>
      </c>
      <c r="AZ457" s="17"/>
      <c r="BA457" s="28"/>
      <c r="BB457" s="26"/>
      <c r="BC457" s="49" t="s">
        <v>272</v>
      </c>
      <c r="BD457" s="29"/>
    </row>
    <row r="458" spans="1:56" x14ac:dyDescent="0.25">
      <c r="A458" s="17">
        <v>2007</v>
      </c>
      <c r="B458" s="15">
        <v>2010</v>
      </c>
      <c r="C458" s="66" t="s">
        <v>167</v>
      </c>
      <c r="D458" s="52" t="s">
        <v>168</v>
      </c>
      <c r="E458" s="17">
        <v>1</v>
      </c>
      <c r="F458" s="67" t="s">
        <v>142</v>
      </c>
      <c r="G458" s="17" t="s">
        <v>142</v>
      </c>
      <c r="H458" s="20" t="s">
        <v>142</v>
      </c>
      <c r="I458" s="45">
        <v>5</v>
      </c>
      <c r="J458" s="22" t="s">
        <v>142</v>
      </c>
      <c r="K458" s="17" t="str">
        <f t="shared" si="94"/>
        <v>Tetraploid</v>
      </c>
      <c r="L458" s="71" t="s">
        <v>45</v>
      </c>
      <c r="M458" s="71" t="s">
        <v>45</v>
      </c>
      <c r="N458" s="26">
        <v>15.05625</v>
      </c>
      <c r="O458" s="56">
        <v>50.209999999999994</v>
      </c>
      <c r="P458" s="37">
        <f t="shared" si="92"/>
        <v>0.50209999999999999</v>
      </c>
      <c r="Q458" s="68">
        <f t="shared" si="86"/>
        <v>49.790000000000006</v>
      </c>
      <c r="R458" s="37">
        <f t="shared" si="87"/>
        <v>0.49790000000000006</v>
      </c>
      <c r="S458" s="68">
        <f t="shared" si="88"/>
        <v>7.4965068750000015</v>
      </c>
      <c r="T458" s="37">
        <f t="shared" si="89"/>
        <v>2.4988356250000003</v>
      </c>
      <c r="U458" s="37">
        <f t="shared" si="90"/>
        <v>3.3466548549107147</v>
      </c>
      <c r="V458" s="37">
        <f t="shared" si="91"/>
        <v>1.1155516183035716</v>
      </c>
      <c r="W458" s="26" t="s">
        <v>45</v>
      </c>
      <c r="X458" s="26" t="s">
        <v>45</v>
      </c>
      <c r="Y458" s="26" t="s">
        <v>45</v>
      </c>
      <c r="Z458" s="26" t="s">
        <v>45</v>
      </c>
      <c r="AA458" s="26" t="s">
        <v>45</v>
      </c>
      <c r="AB458" s="26" t="s">
        <v>45</v>
      </c>
      <c r="AC458" s="26" t="s">
        <v>45</v>
      </c>
      <c r="AD458" s="26" t="s">
        <v>45</v>
      </c>
      <c r="AE458" s="26" t="s">
        <v>45</v>
      </c>
      <c r="AF458" s="17">
        <v>4.4800000000000004</v>
      </c>
      <c r="AG458" s="17">
        <v>6.875</v>
      </c>
      <c r="AH458" s="17">
        <f t="shared" si="93"/>
        <v>1.3335214321633217E-7</v>
      </c>
      <c r="AI458" s="17">
        <v>1</v>
      </c>
      <c r="AJ458" s="17">
        <v>37</v>
      </c>
      <c r="AK458" s="17">
        <v>2172.35</v>
      </c>
      <c r="AL458" s="17">
        <v>442.1</v>
      </c>
      <c r="AM458" s="17">
        <v>1.55</v>
      </c>
      <c r="AN458" s="17">
        <v>18.75</v>
      </c>
      <c r="AO458" s="17">
        <v>0.30000000000000004</v>
      </c>
      <c r="AP458" s="17">
        <v>17.149999999999999</v>
      </c>
      <c r="AQ458" s="17">
        <v>1038.1999999999998</v>
      </c>
      <c r="AR458" s="17">
        <v>1162.4749999999999</v>
      </c>
      <c r="AS458" s="26">
        <v>651</v>
      </c>
      <c r="AT458" s="26">
        <v>20.157467008140245</v>
      </c>
      <c r="AU458" s="26">
        <v>1.2112170269082954</v>
      </c>
      <c r="AV458" s="17" t="s">
        <v>45</v>
      </c>
      <c r="AW458" s="17" t="s">
        <v>45</v>
      </c>
      <c r="AX458" s="17" t="s">
        <v>45</v>
      </c>
      <c r="AY458" s="101" t="s">
        <v>45</v>
      </c>
      <c r="AZ458" s="17"/>
      <c r="BA458" s="28"/>
      <c r="BB458" s="26"/>
      <c r="BC458" s="49" t="s">
        <v>272</v>
      </c>
      <c r="BD458" s="29"/>
    </row>
    <row r="459" spans="1:56" x14ac:dyDescent="0.25">
      <c r="A459" s="17">
        <v>2007</v>
      </c>
      <c r="B459" s="15">
        <v>2010</v>
      </c>
      <c r="C459" s="66" t="s">
        <v>167</v>
      </c>
      <c r="D459" s="52" t="s">
        <v>168</v>
      </c>
      <c r="E459" s="17">
        <v>2</v>
      </c>
      <c r="F459" s="67" t="s">
        <v>142</v>
      </c>
      <c r="G459" s="17" t="s">
        <v>142</v>
      </c>
      <c r="H459" s="20" t="s">
        <v>142</v>
      </c>
      <c r="I459" s="45">
        <v>5</v>
      </c>
      <c r="J459" s="22" t="s">
        <v>142</v>
      </c>
      <c r="K459" s="17" t="str">
        <f t="shared" si="94"/>
        <v>Tetraploid</v>
      </c>
      <c r="L459" s="71" t="s">
        <v>45</v>
      </c>
      <c r="M459" s="71" t="s">
        <v>45</v>
      </c>
      <c r="N459" s="26">
        <v>15.622500000000002</v>
      </c>
      <c r="O459" s="56">
        <v>50.209999999999994</v>
      </c>
      <c r="P459" s="37">
        <f t="shared" si="92"/>
        <v>0.50209999999999999</v>
      </c>
      <c r="Q459" s="68">
        <f t="shared" si="86"/>
        <v>49.790000000000006</v>
      </c>
      <c r="R459" s="37">
        <f t="shared" si="87"/>
        <v>0.49790000000000006</v>
      </c>
      <c r="S459" s="68">
        <f t="shared" si="88"/>
        <v>7.7784427500000017</v>
      </c>
      <c r="T459" s="37">
        <f t="shared" si="89"/>
        <v>2.5928142500000004</v>
      </c>
      <c r="U459" s="37">
        <f t="shared" si="90"/>
        <v>3.4725190848214291</v>
      </c>
      <c r="V459" s="37">
        <f t="shared" si="91"/>
        <v>1.157506361607143</v>
      </c>
      <c r="W459" s="26" t="s">
        <v>45</v>
      </c>
      <c r="X459" s="26" t="s">
        <v>45</v>
      </c>
      <c r="Y459" s="26" t="s">
        <v>45</v>
      </c>
      <c r="Z459" s="26" t="s">
        <v>45</v>
      </c>
      <c r="AA459" s="26" t="s">
        <v>45</v>
      </c>
      <c r="AB459" s="26" t="s">
        <v>45</v>
      </c>
      <c r="AC459" s="26" t="s">
        <v>45</v>
      </c>
      <c r="AD459" s="26" t="s">
        <v>45</v>
      </c>
      <c r="AE459" s="26" t="s">
        <v>45</v>
      </c>
      <c r="AF459" s="17">
        <v>4.7050000000000001</v>
      </c>
      <c r="AG459" s="17">
        <v>6.1</v>
      </c>
      <c r="AH459" s="17">
        <f t="shared" si="93"/>
        <v>7.9432823472428114E-7</v>
      </c>
      <c r="AI459" s="17">
        <v>1.1000000000000001</v>
      </c>
      <c r="AJ459" s="17">
        <v>54.75</v>
      </c>
      <c r="AK459" s="17">
        <v>2375.4</v>
      </c>
      <c r="AL459" s="17">
        <v>482</v>
      </c>
      <c r="AM459" s="17">
        <v>3.2</v>
      </c>
      <c r="AN459" s="17">
        <v>27.6</v>
      </c>
      <c r="AO459" s="17">
        <v>0.5</v>
      </c>
      <c r="AP459" s="17">
        <v>23.05</v>
      </c>
      <c r="AQ459" s="17">
        <v>1038.1999999999998</v>
      </c>
      <c r="AR459" s="17">
        <v>1162.4749999999999</v>
      </c>
      <c r="AS459" s="26">
        <v>651</v>
      </c>
      <c r="AT459" s="26">
        <v>20.157467008140245</v>
      </c>
      <c r="AU459" s="26">
        <v>1.2112170269082954</v>
      </c>
      <c r="AV459" s="17" t="s">
        <v>45</v>
      </c>
      <c r="AW459" s="17" t="s">
        <v>45</v>
      </c>
      <c r="AX459" s="17" t="s">
        <v>45</v>
      </c>
      <c r="AY459" s="101" t="s">
        <v>45</v>
      </c>
      <c r="AZ459" s="17"/>
      <c r="BA459" s="28"/>
      <c r="BB459" s="26"/>
      <c r="BC459" s="49" t="s">
        <v>272</v>
      </c>
      <c r="BD459" s="29"/>
    </row>
    <row r="460" spans="1:56" x14ac:dyDescent="0.25">
      <c r="A460" s="17">
        <v>2007</v>
      </c>
      <c r="B460" s="15">
        <v>2010</v>
      </c>
      <c r="C460" s="66" t="s">
        <v>167</v>
      </c>
      <c r="D460" s="52" t="s">
        <v>168</v>
      </c>
      <c r="E460" s="17">
        <v>3</v>
      </c>
      <c r="F460" s="67" t="s">
        <v>142</v>
      </c>
      <c r="G460" s="17" t="s">
        <v>142</v>
      </c>
      <c r="H460" s="20" t="s">
        <v>142</v>
      </c>
      <c r="I460" s="45">
        <v>5</v>
      </c>
      <c r="J460" s="22" t="s">
        <v>142</v>
      </c>
      <c r="K460" s="17" t="str">
        <f t="shared" si="94"/>
        <v>Tetraploid</v>
      </c>
      <c r="L460" s="71" t="s">
        <v>45</v>
      </c>
      <c r="M460" s="71" t="s">
        <v>45</v>
      </c>
      <c r="N460" s="26">
        <v>28.833749999999998</v>
      </c>
      <c r="O460" s="56">
        <v>50.209999999999994</v>
      </c>
      <c r="P460" s="37">
        <f t="shared" si="92"/>
        <v>0.50209999999999999</v>
      </c>
      <c r="Q460" s="68">
        <f t="shared" si="86"/>
        <v>49.790000000000006</v>
      </c>
      <c r="R460" s="37">
        <f t="shared" si="87"/>
        <v>0.49790000000000006</v>
      </c>
      <c r="S460" s="68">
        <f t="shared" si="88"/>
        <v>14.356324125</v>
      </c>
      <c r="T460" s="37">
        <f t="shared" si="89"/>
        <v>4.7854413750000004</v>
      </c>
      <c r="U460" s="37">
        <f t="shared" si="90"/>
        <v>6.4090732700892854</v>
      </c>
      <c r="V460" s="37">
        <f t="shared" si="91"/>
        <v>2.1363577566964285</v>
      </c>
      <c r="W460" s="26" t="s">
        <v>45</v>
      </c>
      <c r="X460" s="26" t="s">
        <v>45</v>
      </c>
      <c r="Y460" s="26" t="s">
        <v>45</v>
      </c>
      <c r="Z460" s="26" t="s">
        <v>45</v>
      </c>
      <c r="AA460" s="26" t="s">
        <v>45</v>
      </c>
      <c r="AB460" s="26" t="s">
        <v>45</v>
      </c>
      <c r="AC460" s="26" t="s">
        <v>45</v>
      </c>
      <c r="AD460" s="26" t="s">
        <v>45</v>
      </c>
      <c r="AE460" s="26" t="s">
        <v>45</v>
      </c>
      <c r="AF460" s="17">
        <v>3.665</v>
      </c>
      <c r="AG460" s="17">
        <v>5.835</v>
      </c>
      <c r="AH460" s="17">
        <f t="shared" si="93"/>
        <v>1.4621771744567165E-6</v>
      </c>
      <c r="AI460" s="17">
        <v>1</v>
      </c>
      <c r="AJ460" s="17">
        <v>45.9</v>
      </c>
      <c r="AK460" s="17">
        <v>1209.6999999999998</v>
      </c>
      <c r="AL460" s="17">
        <v>181.1</v>
      </c>
      <c r="AM460" s="17">
        <v>3.95</v>
      </c>
      <c r="AN460" s="17">
        <v>13</v>
      </c>
      <c r="AO460" s="17">
        <v>0.2</v>
      </c>
      <c r="AP460" s="17">
        <v>62.35</v>
      </c>
      <c r="AQ460" s="17">
        <v>1038.1999999999998</v>
      </c>
      <c r="AR460" s="17">
        <v>1162.4749999999999</v>
      </c>
      <c r="AS460" s="26">
        <v>651</v>
      </c>
      <c r="AT460" s="26">
        <v>20.157467008140245</v>
      </c>
      <c r="AU460" s="26">
        <v>1.2112170269082954</v>
      </c>
      <c r="AV460" s="17" t="s">
        <v>45</v>
      </c>
      <c r="AW460" s="17" t="s">
        <v>45</v>
      </c>
      <c r="AX460" s="17" t="s">
        <v>45</v>
      </c>
      <c r="AY460" s="101" t="s">
        <v>45</v>
      </c>
      <c r="AZ460" s="17"/>
      <c r="BA460" s="28"/>
      <c r="BB460" s="26"/>
      <c r="BC460" s="49" t="s">
        <v>272</v>
      </c>
      <c r="BD460" s="29"/>
    </row>
    <row r="461" spans="1:56" x14ac:dyDescent="0.25">
      <c r="A461" s="17">
        <v>2007</v>
      </c>
      <c r="B461" s="15">
        <v>2010</v>
      </c>
      <c r="C461" s="66" t="s">
        <v>167</v>
      </c>
      <c r="D461" s="52" t="s">
        <v>168</v>
      </c>
      <c r="E461" s="17">
        <v>4</v>
      </c>
      <c r="F461" s="67" t="s">
        <v>142</v>
      </c>
      <c r="G461" s="17" t="s">
        <v>142</v>
      </c>
      <c r="H461" s="20" t="s">
        <v>142</v>
      </c>
      <c r="I461" s="45">
        <v>5</v>
      </c>
      <c r="J461" s="22" t="s">
        <v>142</v>
      </c>
      <c r="K461" s="17" t="str">
        <f t="shared" si="94"/>
        <v>Tetraploid</v>
      </c>
      <c r="L461" s="71" t="s">
        <v>45</v>
      </c>
      <c r="M461" s="71" t="s">
        <v>45</v>
      </c>
      <c r="N461" s="26">
        <v>24.404999999999998</v>
      </c>
      <c r="O461" s="56">
        <v>50.209999999999994</v>
      </c>
      <c r="P461" s="37">
        <f t="shared" si="92"/>
        <v>0.50209999999999999</v>
      </c>
      <c r="Q461" s="68">
        <f t="shared" si="86"/>
        <v>49.790000000000006</v>
      </c>
      <c r="R461" s="37">
        <f t="shared" si="87"/>
        <v>0.49790000000000006</v>
      </c>
      <c r="S461" s="68">
        <f t="shared" si="88"/>
        <v>12.1512495</v>
      </c>
      <c r="T461" s="37">
        <f t="shared" si="89"/>
        <v>4.0504164999999999</v>
      </c>
      <c r="U461" s="37">
        <f t="shared" si="90"/>
        <v>5.4246649553571427</v>
      </c>
      <c r="V461" s="37">
        <f t="shared" si="91"/>
        <v>1.8082216517857141</v>
      </c>
      <c r="W461" s="26" t="s">
        <v>45</v>
      </c>
      <c r="X461" s="26" t="s">
        <v>45</v>
      </c>
      <c r="Y461" s="26" t="s">
        <v>45</v>
      </c>
      <c r="Z461" s="26" t="s">
        <v>45</v>
      </c>
      <c r="AA461" s="26" t="s">
        <v>45</v>
      </c>
      <c r="AB461" s="26" t="s">
        <v>45</v>
      </c>
      <c r="AC461" s="26" t="s">
        <v>45</v>
      </c>
      <c r="AD461" s="26" t="s">
        <v>45</v>
      </c>
      <c r="AE461" s="26" t="s">
        <v>45</v>
      </c>
      <c r="AF461" s="17">
        <v>3.02</v>
      </c>
      <c r="AG461" s="17">
        <v>5.5600000000000005</v>
      </c>
      <c r="AH461" s="17">
        <f t="shared" si="93"/>
        <v>2.7542287033381612E-6</v>
      </c>
      <c r="AI461" s="17">
        <v>1</v>
      </c>
      <c r="AJ461" s="17">
        <v>55.15</v>
      </c>
      <c r="AK461" s="17">
        <v>1579.6</v>
      </c>
      <c r="AL461" s="17">
        <v>233.25</v>
      </c>
      <c r="AM461" s="17">
        <v>6.95</v>
      </c>
      <c r="AN461" s="17">
        <v>16.3</v>
      </c>
      <c r="AO461" s="17">
        <v>0.3</v>
      </c>
      <c r="AP461" s="17">
        <v>39.299999999999997</v>
      </c>
      <c r="AQ461" s="17">
        <v>1038.1999999999998</v>
      </c>
      <c r="AR461" s="17">
        <v>1162.4749999999999</v>
      </c>
      <c r="AS461" s="26">
        <v>651</v>
      </c>
      <c r="AT461" s="26">
        <v>20.157467008140245</v>
      </c>
      <c r="AU461" s="26">
        <v>1.2112170269082954</v>
      </c>
      <c r="AV461" s="17" t="s">
        <v>45</v>
      </c>
      <c r="AW461" s="17" t="s">
        <v>45</v>
      </c>
      <c r="AX461" s="17" t="s">
        <v>45</v>
      </c>
      <c r="AY461" s="101" t="s">
        <v>45</v>
      </c>
      <c r="AZ461" s="17"/>
      <c r="BA461" s="28"/>
      <c r="BB461" s="26"/>
      <c r="BC461" s="49" t="s">
        <v>272</v>
      </c>
      <c r="BD461" s="29"/>
    </row>
    <row r="462" spans="1:56" x14ac:dyDescent="0.25">
      <c r="A462" s="17">
        <v>2007</v>
      </c>
      <c r="B462" s="15">
        <v>2010</v>
      </c>
      <c r="C462" s="66" t="s">
        <v>167</v>
      </c>
      <c r="D462" s="52" t="s">
        <v>168</v>
      </c>
      <c r="E462" s="17">
        <v>1</v>
      </c>
      <c r="F462" s="67" t="s">
        <v>143</v>
      </c>
      <c r="G462" s="17" t="s">
        <v>143</v>
      </c>
      <c r="H462" s="20" t="s">
        <v>143</v>
      </c>
      <c r="I462" s="45">
        <v>5</v>
      </c>
      <c r="J462" s="22" t="s">
        <v>143</v>
      </c>
      <c r="K462" s="17" t="str">
        <f t="shared" si="94"/>
        <v>Tetraploid</v>
      </c>
      <c r="L462" s="71" t="s">
        <v>45</v>
      </c>
      <c r="M462" s="71" t="s">
        <v>45</v>
      </c>
      <c r="N462" s="26">
        <v>20.182500000000001</v>
      </c>
      <c r="O462" s="56">
        <v>45.95</v>
      </c>
      <c r="P462" s="37">
        <f t="shared" si="92"/>
        <v>0.45950000000000002</v>
      </c>
      <c r="Q462" s="68">
        <f t="shared" si="86"/>
        <v>54.05</v>
      </c>
      <c r="R462" s="37">
        <f t="shared" si="87"/>
        <v>0.54049999999999998</v>
      </c>
      <c r="S462" s="68">
        <f t="shared" si="88"/>
        <v>10.908641250000001</v>
      </c>
      <c r="T462" s="37">
        <f t="shared" si="89"/>
        <v>3.63621375</v>
      </c>
      <c r="U462" s="37">
        <f t="shared" si="90"/>
        <v>4.8699291294642855</v>
      </c>
      <c r="V462" s="37">
        <f t="shared" si="91"/>
        <v>1.6233097098214284</v>
      </c>
      <c r="W462" s="26" t="s">
        <v>45</v>
      </c>
      <c r="X462" s="26" t="s">
        <v>45</v>
      </c>
      <c r="Y462" s="26" t="s">
        <v>45</v>
      </c>
      <c r="Z462" s="26" t="s">
        <v>45</v>
      </c>
      <c r="AA462" s="26" t="s">
        <v>45</v>
      </c>
      <c r="AB462" s="26" t="s">
        <v>45</v>
      </c>
      <c r="AC462" s="26" t="s">
        <v>45</v>
      </c>
      <c r="AD462" s="26" t="s">
        <v>45</v>
      </c>
      <c r="AE462" s="26" t="s">
        <v>45</v>
      </c>
      <c r="AF462" s="17">
        <v>4.4800000000000004</v>
      </c>
      <c r="AG462" s="17">
        <v>6.875</v>
      </c>
      <c r="AH462" s="17">
        <f t="shared" si="93"/>
        <v>1.3335214321633217E-7</v>
      </c>
      <c r="AI462" s="17">
        <v>1</v>
      </c>
      <c r="AJ462" s="17">
        <v>37</v>
      </c>
      <c r="AK462" s="17">
        <v>2172.35</v>
      </c>
      <c r="AL462" s="17">
        <v>442.1</v>
      </c>
      <c r="AM462" s="17">
        <v>1.55</v>
      </c>
      <c r="AN462" s="17">
        <v>18.75</v>
      </c>
      <c r="AO462" s="17">
        <v>0.30000000000000004</v>
      </c>
      <c r="AP462" s="17">
        <v>17.149999999999999</v>
      </c>
      <c r="AQ462" s="17">
        <v>1038.1999999999998</v>
      </c>
      <c r="AR462" s="17">
        <v>1162.4749999999999</v>
      </c>
      <c r="AS462" s="26">
        <v>651</v>
      </c>
      <c r="AT462" s="26">
        <v>20.157467008140245</v>
      </c>
      <c r="AU462" s="26">
        <v>1.2112170269082954</v>
      </c>
      <c r="AV462" s="17" t="s">
        <v>45</v>
      </c>
      <c r="AW462" s="17" t="s">
        <v>45</v>
      </c>
      <c r="AX462" s="17" t="s">
        <v>45</v>
      </c>
      <c r="AY462" s="101" t="s">
        <v>45</v>
      </c>
      <c r="AZ462" s="17"/>
      <c r="BA462" s="28"/>
      <c r="BB462" s="26"/>
      <c r="BC462" s="49" t="s">
        <v>272</v>
      </c>
      <c r="BD462" s="29"/>
    </row>
    <row r="463" spans="1:56" x14ac:dyDescent="0.25">
      <c r="A463" s="17">
        <v>2007</v>
      </c>
      <c r="B463" s="15">
        <v>2010</v>
      </c>
      <c r="C463" s="66" t="s">
        <v>167</v>
      </c>
      <c r="D463" s="52" t="s">
        <v>168</v>
      </c>
      <c r="E463" s="17">
        <v>2</v>
      </c>
      <c r="F463" s="67" t="s">
        <v>143</v>
      </c>
      <c r="G463" s="17" t="s">
        <v>143</v>
      </c>
      <c r="H463" s="20" t="s">
        <v>143</v>
      </c>
      <c r="I463" s="45">
        <v>5</v>
      </c>
      <c r="J463" s="22" t="s">
        <v>143</v>
      </c>
      <c r="K463" s="17" t="str">
        <f t="shared" si="94"/>
        <v>Tetraploid</v>
      </c>
      <c r="L463" s="71" t="s">
        <v>45</v>
      </c>
      <c r="M463" s="71" t="s">
        <v>45</v>
      </c>
      <c r="N463" s="26">
        <v>27.851249999999997</v>
      </c>
      <c r="O463" s="56">
        <v>45.95</v>
      </c>
      <c r="P463" s="37">
        <f t="shared" si="92"/>
        <v>0.45950000000000002</v>
      </c>
      <c r="Q463" s="68">
        <f t="shared" si="86"/>
        <v>54.05</v>
      </c>
      <c r="R463" s="37">
        <f t="shared" si="87"/>
        <v>0.54049999999999998</v>
      </c>
      <c r="S463" s="68">
        <f t="shared" si="88"/>
        <v>15.053600624999998</v>
      </c>
      <c r="T463" s="37">
        <f t="shared" si="89"/>
        <v>5.0178668749999993</v>
      </c>
      <c r="U463" s="37">
        <f t="shared" si="90"/>
        <v>6.720357421874998</v>
      </c>
      <c r="V463" s="37">
        <f t="shared" si="91"/>
        <v>2.2401191406249992</v>
      </c>
      <c r="W463" s="26" t="s">
        <v>45</v>
      </c>
      <c r="X463" s="26" t="s">
        <v>45</v>
      </c>
      <c r="Y463" s="26" t="s">
        <v>45</v>
      </c>
      <c r="Z463" s="26" t="s">
        <v>45</v>
      </c>
      <c r="AA463" s="26" t="s">
        <v>45</v>
      </c>
      <c r="AB463" s="26" t="s">
        <v>45</v>
      </c>
      <c r="AC463" s="26" t="s">
        <v>45</v>
      </c>
      <c r="AD463" s="26" t="s">
        <v>45</v>
      </c>
      <c r="AE463" s="26" t="s">
        <v>45</v>
      </c>
      <c r="AF463" s="17">
        <v>4.7050000000000001</v>
      </c>
      <c r="AG463" s="17">
        <v>6.1</v>
      </c>
      <c r="AH463" s="17">
        <f t="shared" si="93"/>
        <v>7.9432823472428114E-7</v>
      </c>
      <c r="AI463" s="17">
        <v>1.1000000000000001</v>
      </c>
      <c r="AJ463" s="17">
        <v>54.75</v>
      </c>
      <c r="AK463" s="17">
        <v>2375.4</v>
      </c>
      <c r="AL463" s="17">
        <v>482</v>
      </c>
      <c r="AM463" s="17">
        <v>3.2</v>
      </c>
      <c r="AN463" s="17">
        <v>27.6</v>
      </c>
      <c r="AO463" s="17">
        <v>0.5</v>
      </c>
      <c r="AP463" s="17">
        <v>23.05</v>
      </c>
      <c r="AQ463" s="17">
        <v>1038.1999999999998</v>
      </c>
      <c r="AR463" s="17">
        <v>1162.4749999999999</v>
      </c>
      <c r="AS463" s="26">
        <v>651</v>
      </c>
      <c r="AT463" s="26">
        <v>20.157467008140245</v>
      </c>
      <c r="AU463" s="26">
        <v>1.2112170269082954</v>
      </c>
      <c r="AV463" s="17" t="s">
        <v>45</v>
      </c>
      <c r="AW463" s="17" t="s">
        <v>45</v>
      </c>
      <c r="AX463" s="17" t="s">
        <v>45</v>
      </c>
      <c r="AY463" s="101" t="s">
        <v>45</v>
      </c>
      <c r="AZ463" s="17"/>
      <c r="BA463" s="28"/>
      <c r="BB463" s="26"/>
      <c r="BC463" s="49" t="s">
        <v>272</v>
      </c>
      <c r="BD463" s="29"/>
    </row>
    <row r="464" spans="1:56" x14ac:dyDescent="0.25">
      <c r="A464" s="17">
        <v>2007</v>
      </c>
      <c r="B464" s="15">
        <v>2010</v>
      </c>
      <c r="C464" s="66" t="s">
        <v>167</v>
      </c>
      <c r="D464" s="52" t="s">
        <v>168</v>
      </c>
      <c r="E464" s="17">
        <v>3</v>
      </c>
      <c r="F464" s="67" t="s">
        <v>143</v>
      </c>
      <c r="G464" s="17" t="s">
        <v>143</v>
      </c>
      <c r="H464" s="20" t="s">
        <v>143</v>
      </c>
      <c r="I464" s="45">
        <v>5</v>
      </c>
      <c r="J464" s="22" t="s">
        <v>143</v>
      </c>
      <c r="K464" s="17" t="str">
        <f t="shared" si="94"/>
        <v>Tetraploid</v>
      </c>
      <c r="L464" s="71" t="s">
        <v>45</v>
      </c>
      <c r="M464" s="71" t="s">
        <v>45</v>
      </c>
      <c r="N464" s="26">
        <v>34.053750000000001</v>
      </c>
      <c r="O464" s="56">
        <v>45.95</v>
      </c>
      <c r="P464" s="37">
        <f t="shared" si="92"/>
        <v>0.45950000000000002</v>
      </c>
      <c r="Q464" s="68">
        <f t="shared" si="86"/>
        <v>54.05</v>
      </c>
      <c r="R464" s="37">
        <f t="shared" si="87"/>
        <v>0.54049999999999998</v>
      </c>
      <c r="S464" s="68">
        <f t="shared" si="88"/>
        <v>18.406051874999999</v>
      </c>
      <c r="T464" s="37">
        <f t="shared" si="89"/>
        <v>6.1353506250000001</v>
      </c>
      <c r="U464" s="37">
        <f t="shared" si="90"/>
        <v>8.2169874441964268</v>
      </c>
      <c r="V464" s="37">
        <f t="shared" si="91"/>
        <v>2.7389958147321423</v>
      </c>
      <c r="W464" s="26" t="s">
        <v>45</v>
      </c>
      <c r="X464" s="26" t="s">
        <v>45</v>
      </c>
      <c r="Y464" s="26" t="s">
        <v>45</v>
      </c>
      <c r="Z464" s="26" t="s">
        <v>45</v>
      </c>
      <c r="AA464" s="26" t="s">
        <v>45</v>
      </c>
      <c r="AB464" s="26" t="s">
        <v>45</v>
      </c>
      <c r="AC464" s="26" t="s">
        <v>45</v>
      </c>
      <c r="AD464" s="26" t="s">
        <v>45</v>
      </c>
      <c r="AE464" s="26" t="s">
        <v>45</v>
      </c>
      <c r="AF464" s="17">
        <v>3.665</v>
      </c>
      <c r="AG464" s="17">
        <v>5.835</v>
      </c>
      <c r="AH464" s="17">
        <f t="shared" si="93"/>
        <v>1.4621771744567165E-6</v>
      </c>
      <c r="AI464" s="17">
        <v>1</v>
      </c>
      <c r="AJ464" s="17">
        <v>45.9</v>
      </c>
      <c r="AK464" s="17">
        <v>1209.6999999999998</v>
      </c>
      <c r="AL464" s="17">
        <v>181.1</v>
      </c>
      <c r="AM464" s="17">
        <v>3.95</v>
      </c>
      <c r="AN464" s="17">
        <v>13</v>
      </c>
      <c r="AO464" s="17">
        <v>0.2</v>
      </c>
      <c r="AP464" s="17">
        <v>62.35</v>
      </c>
      <c r="AQ464" s="17">
        <v>1038.1999999999998</v>
      </c>
      <c r="AR464" s="17">
        <v>1162.4749999999999</v>
      </c>
      <c r="AS464" s="26">
        <v>651</v>
      </c>
      <c r="AT464" s="26">
        <v>20.157467008140245</v>
      </c>
      <c r="AU464" s="26">
        <v>1.2112170269082954</v>
      </c>
      <c r="AV464" s="17" t="s">
        <v>45</v>
      </c>
      <c r="AW464" s="17" t="s">
        <v>45</v>
      </c>
      <c r="AX464" s="17" t="s">
        <v>45</v>
      </c>
      <c r="AY464" s="101" t="s">
        <v>45</v>
      </c>
      <c r="AZ464" s="17"/>
      <c r="BA464" s="28"/>
      <c r="BB464" s="26"/>
      <c r="BC464" s="49" t="s">
        <v>272</v>
      </c>
      <c r="BD464" s="29"/>
    </row>
    <row r="465" spans="1:56" x14ac:dyDescent="0.25">
      <c r="A465" s="17">
        <v>2007</v>
      </c>
      <c r="B465" s="15">
        <v>2010</v>
      </c>
      <c r="C465" s="66" t="s">
        <v>167</v>
      </c>
      <c r="D465" s="52" t="s">
        <v>168</v>
      </c>
      <c r="E465" s="17">
        <v>4</v>
      </c>
      <c r="F465" s="67" t="s">
        <v>143</v>
      </c>
      <c r="G465" s="17" t="s">
        <v>143</v>
      </c>
      <c r="H465" s="20" t="s">
        <v>143</v>
      </c>
      <c r="I465" s="45">
        <v>5</v>
      </c>
      <c r="J465" s="22" t="s">
        <v>143</v>
      </c>
      <c r="K465" s="17" t="str">
        <f t="shared" si="94"/>
        <v>Tetraploid</v>
      </c>
      <c r="L465" s="71" t="s">
        <v>45</v>
      </c>
      <c r="M465" s="71" t="s">
        <v>45</v>
      </c>
      <c r="N465" s="26">
        <v>18.6525</v>
      </c>
      <c r="O465" s="56">
        <v>45.95</v>
      </c>
      <c r="P465" s="37">
        <f t="shared" si="92"/>
        <v>0.45950000000000002</v>
      </c>
      <c r="Q465" s="68">
        <f t="shared" si="86"/>
        <v>54.05</v>
      </c>
      <c r="R465" s="37">
        <f t="shared" si="87"/>
        <v>0.54049999999999998</v>
      </c>
      <c r="S465" s="68">
        <f t="shared" si="88"/>
        <v>10.081676249999999</v>
      </c>
      <c r="T465" s="37">
        <f t="shared" si="89"/>
        <v>3.3605587499999996</v>
      </c>
      <c r="U465" s="37">
        <f t="shared" si="90"/>
        <v>4.5007483258928564</v>
      </c>
      <c r="V465" s="37">
        <f t="shared" si="91"/>
        <v>1.5002494419642856</v>
      </c>
      <c r="W465" s="26" t="s">
        <v>45</v>
      </c>
      <c r="X465" s="26" t="s">
        <v>45</v>
      </c>
      <c r="Y465" s="26" t="s">
        <v>45</v>
      </c>
      <c r="Z465" s="26" t="s">
        <v>45</v>
      </c>
      <c r="AA465" s="26" t="s">
        <v>45</v>
      </c>
      <c r="AB465" s="26" t="s">
        <v>45</v>
      </c>
      <c r="AC465" s="26" t="s">
        <v>45</v>
      </c>
      <c r="AD465" s="26" t="s">
        <v>45</v>
      </c>
      <c r="AE465" s="26" t="s">
        <v>45</v>
      </c>
      <c r="AF465" s="17">
        <v>3.02</v>
      </c>
      <c r="AG465" s="17">
        <v>5.5600000000000005</v>
      </c>
      <c r="AH465" s="17">
        <f t="shared" si="93"/>
        <v>2.7542287033381612E-6</v>
      </c>
      <c r="AI465" s="17">
        <v>1</v>
      </c>
      <c r="AJ465" s="17">
        <v>55.15</v>
      </c>
      <c r="AK465" s="17">
        <v>1579.6</v>
      </c>
      <c r="AL465" s="17">
        <v>233.25</v>
      </c>
      <c r="AM465" s="17">
        <v>6.95</v>
      </c>
      <c r="AN465" s="17">
        <v>16.3</v>
      </c>
      <c r="AO465" s="17">
        <v>0.3</v>
      </c>
      <c r="AP465" s="17">
        <v>39.299999999999997</v>
      </c>
      <c r="AQ465" s="17">
        <v>1038.1999999999998</v>
      </c>
      <c r="AR465" s="17">
        <v>1162.4749999999999</v>
      </c>
      <c r="AS465" s="26">
        <v>651</v>
      </c>
      <c r="AT465" s="26">
        <v>20.157467008140245</v>
      </c>
      <c r="AU465" s="26">
        <v>1.2112170269082954</v>
      </c>
      <c r="AV465" s="17" t="s">
        <v>45</v>
      </c>
      <c r="AW465" s="17" t="s">
        <v>45</v>
      </c>
      <c r="AX465" s="17" t="s">
        <v>45</v>
      </c>
      <c r="AY465" s="101" t="s">
        <v>45</v>
      </c>
      <c r="AZ465" s="17"/>
      <c r="BA465" s="28"/>
      <c r="BB465" s="26"/>
      <c r="BC465" s="49" t="s">
        <v>272</v>
      </c>
      <c r="BD465" s="29"/>
    </row>
    <row r="466" spans="1:56" x14ac:dyDescent="0.25">
      <c r="A466" s="17">
        <v>2007</v>
      </c>
      <c r="B466" s="15">
        <v>2010</v>
      </c>
      <c r="C466" s="66" t="s">
        <v>167</v>
      </c>
      <c r="D466" s="52" t="s">
        <v>168</v>
      </c>
      <c r="E466" s="17">
        <v>1</v>
      </c>
      <c r="F466" s="67" t="s">
        <v>144</v>
      </c>
      <c r="G466" s="17" t="s">
        <v>144</v>
      </c>
      <c r="H466" s="20" t="s">
        <v>144</v>
      </c>
      <c r="I466" s="45">
        <v>5</v>
      </c>
      <c r="J466" s="22" t="s">
        <v>144</v>
      </c>
      <c r="K466" s="17" t="str">
        <f t="shared" si="94"/>
        <v>Tetraploid</v>
      </c>
      <c r="L466" s="71" t="s">
        <v>45</v>
      </c>
      <c r="M466" s="71" t="s">
        <v>45</v>
      </c>
      <c r="N466" s="26">
        <v>21.242812500000003</v>
      </c>
      <c r="O466" s="56">
        <v>49.469999999999985</v>
      </c>
      <c r="P466" s="37">
        <f t="shared" si="92"/>
        <v>0.49469999999999986</v>
      </c>
      <c r="Q466" s="68">
        <f t="shared" si="86"/>
        <v>50.530000000000015</v>
      </c>
      <c r="R466" s="37">
        <f t="shared" si="87"/>
        <v>0.50530000000000019</v>
      </c>
      <c r="S466" s="68">
        <f t="shared" si="88"/>
        <v>10.733993156250005</v>
      </c>
      <c r="T466" s="37">
        <f t="shared" si="89"/>
        <v>3.5779977187500016</v>
      </c>
      <c r="U466" s="37">
        <f t="shared" si="90"/>
        <v>4.7919612304687513</v>
      </c>
      <c r="V466" s="37">
        <f t="shared" si="91"/>
        <v>1.5973204101562504</v>
      </c>
      <c r="W466" s="26" t="s">
        <v>45</v>
      </c>
      <c r="X466" s="26" t="s">
        <v>45</v>
      </c>
      <c r="Y466" s="26" t="s">
        <v>45</v>
      </c>
      <c r="Z466" s="26" t="s">
        <v>45</v>
      </c>
      <c r="AA466" s="26" t="s">
        <v>45</v>
      </c>
      <c r="AB466" s="26" t="s">
        <v>45</v>
      </c>
      <c r="AC466" s="26" t="s">
        <v>45</v>
      </c>
      <c r="AD466" s="26" t="s">
        <v>45</v>
      </c>
      <c r="AE466" s="26" t="s">
        <v>45</v>
      </c>
      <c r="AF466" s="17">
        <v>4.4800000000000004</v>
      </c>
      <c r="AG466" s="17">
        <v>6.875</v>
      </c>
      <c r="AH466" s="17">
        <f t="shared" si="93"/>
        <v>1.3335214321633217E-7</v>
      </c>
      <c r="AI466" s="17">
        <v>1</v>
      </c>
      <c r="AJ466" s="17">
        <v>37</v>
      </c>
      <c r="AK466" s="17">
        <v>2172.35</v>
      </c>
      <c r="AL466" s="17">
        <v>442.1</v>
      </c>
      <c r="AM466" s="17">
        <v>1.55</v>
      </c>
      <c r="AN466" s="17">
        <v>18.75</v>
      </c>
      <c r="AO466" s="17">
        <v>0.30000000000000004</v>
      </c>
      <c r="AP466" s="17">
        <v>17.149999999999999</v>
      </c>
      <c r="AQ466" s="17">
        <v>1038.1999999999998</v>
      </c>
      <c r="AR466" s="17">
        <v>1162.4749999999999</v>
      </c>
      <c r="AS466" s="26">
        <v>651</v>
      </c>
      <c r="AT466" s="26">
        <v>20.157467008140245</v>
      </c>
      <c r="AU466" s="26">
        <v>1.2112170269082954</v>
      </c>
      <c r="AV466" s="17" t="s">
        <v>45</v>
      </c>
      <c r="AW466" s="17" t="s">
        <v>45</v>
      </c>
      <c r="AX466" s="17" t="s">
        <v>45</v>
      </c>
      <c r="AY466" s="101" t="s">
        <v>45</v>
      </c>
      <c r="AZ466" s="17"/>
      <c r="BA466" s="28"/>
      <c r="BB466" s="26"/>
      <c r="BC466" s="49" t="s">
        <v>272</v>
      </c>
      <c r="BD466" s="29"/>
    </row>
    <row r="467" spans="1:56" x14ac:dyDescent="0.25">
      <c r="A467" s="17">
        <v>2007</v>
      </c>
      <c r="B467" s="15">
        <v>2010</v>
      </c>
      <c r="C467" s="66" t="s">
        <v>167</v>
      </c>
      <c r="D467" s="52" t="s">
        <v>168</v>
      </c>
      <c r="E467" s="17">
        <v>2</v>
      </c>
      <c r="F467" s="67" t="s">
        <v>144</v>
      </c>
      <c r="G467" s="17" t="s">
        <v>144</v>
      </c>
      <c r="H467" s="20" t="s">
        <v>144</v>
      </c>
      <c r="I467" s="45">
        <v>5</v>
      </c>
      <c r="J467" s="22" t="s">
        <v>144</v>
      </c>
      <c r="K467" s="17" t="str">
        <f t="shared" si="94"/>
        <v>Tetraploid</v>
      </c>
      <c r="L467" s="71" t="s">
        <v>45</v>
      </c>
      <c r="M467" s="71" t="s">
        <v>45</v>
      </c>
      <c r="N467" s="26">
        <v>20.973749999999999</v>
      </c>
      <c r="O467" s="56">
        <v>49.469999999999985</v>
      </c>
      <c r="P467" s="37">
        <f t="shared" si="92"/>
        <v>0.49469999999999986</v>
      </c>
      <c r="Q467" s="68">
        <f t="shared" si="86"/>
        <v>50.530000000000015</v>
      </c>
      <c r="R467" s="37">
        <f t="shared" si="87"/>
        <v>0.50530000000000019</v>
      </c>
      <c r="S467" s="68">
        <f t="shared" si="88"/>
        <v>10.598035875000004</v>
      </c>
      <c r="T467" s="37">
        <f t="shared" si="89"/>
        <v>3.5326786250000013</v>
      </c>
      <c r="U467" s="37">
        <f t="shared" si="90"/>
        <v>4.7312660156250015</v>
      </c>
      <c r="V467" s="37">
        <f t="shared" si="91"/>
        <v>1.5770886718750006</v>
      </c>
      <c r="W467" s="26" t="s">
        <v>45</v>
      </c>
      <c r="X467" s="26" t="s">
        <v>45</v>
      </c>
      <c r="Y467" s="26" t="s">
        <v>45</v>
      </c>
      <c r="Z467" s="26" t="s">
        <v>45</v>
      </c>
      <c r="AA467" s="26" t="s">
        <v>45</v>
      </c>
      <c r="AB467" s="26" t="s">
        <v>45</v>
      </c>
      <c r="AC467" s="26" t="s">
        <v>45</v>
      </c>
      <c r="AD467" s="26" t="s">
        <v>45</v>
      </c>
      <c r="AE467" s="26" t="s">
        <v>45</v>
      </c>
      <c r="AF467" s="17">
        <v>4.7050000000000001</v>
      </c>
      <c r="AG467" s="17">
        <v>6.1</v>
      </c>
      <c r="AH467" s="17">
        <f t="shared" si="93"/>
        <v>7.9432823472428114E-7</v>
      </c>
      <c r="AI467" s="17">
        <v>1.1000000000000001</v>
      </c>
      <c r="AJ467" s="17">
        <v>54.75</v>
      </c>
      <c r="AK467" s="17">
        <v>2375.4</v>
      </c>
      <c r="AL467" s="17">
        <v>482</v>
      </c>
      <c r="AM467" s="17">
        <v>3.2</v>
      </c>
      <c r="AN467" s="17">
        <v>27.6</v>
      </c>
      <c r="AO467" s="17">
        <v>0.5</v>
      </c>
      <c r="AP467" s="17">
        <v>23.05</v>
      </c>
      <c r="AQ467" s="17">
        <v>1038.1999999999998</v>
      </c>
      <c r="AR467" s="17">
        <v>1162.4749999999999</v>
      </c>
      <c r="AS467" s="26">
        <v>651</v>
      </c>
      <c r="AT467" s="26">
        <v>20.157467008140245</v>
      </c>
      <c r="AU467" s="26">
        <v>1.2112170269082954</v>
      </c>
      <c r="AV467" s="17" t="s">
        <v>45</v>
      </c>
      <c r="AW467" s="17" t="s">
        <v>45</v>
      </c>
      <c r="AX467" s="17" t="s">
        <v>45</v>
      </c>
      <c r="AY467" s="101" t="s">
        <v>45</v>
      </c>
      <c r="AZ467" s="17"/>
      <c r="BA467" s="28"/>
      <c r="BB467" s="26"/>
      <c r="BC467" s="49" t="s">
        <v>272</v>
      </c>
      <c r="BD467" s="29"/>
    </row>
    <row r="468" spans="1:56" x14ac:dyDescent="0.25">
      <c r="A468" s="17">
        <v>2007</v>
      </c>
      <c r="B468" s="15">
        <v>2010</v>
      </c>
      <c r="C468" s="66" t="s">
        <v>167</v>
      </c>
      <c r="D468" s="52" t="s">
        <v>168</v>
      </c>
      <c r="E468" s="17">
        <v>3</v>
      </c>
      <c r="F468" s="67" t="s">
        <v>144</v>
      </c>
      <c r="G468" s="17" t="s">
        <v>144</v>
      </c>
      <c r="H468" s="20" t="s">
        <v>144</v>
      </c>
      <c r="I468" s="45">
        <v>5</v>
      </c>
      <c r="J468" s="22" t="s">
        <v>144</v>
      </c>
      <c r="K468" s="17" t="str">
        <f t="shared" si="94"/>
        <v>Tetraploid</v>
      </c>
      <c r="L468" s="71" t="s">
        <v>45</v>
      </c>
      <c r="M468" s="71" t="s">
        <v>45</v>
      </c>
      <c r="N468" s="26">
        <v>23.151562499999997</v>
      </c>
      <c r="O468" s="56">
        <v>49.469999999999985</v>
      </c>
      <c r="P468" s="37">
        <f t="shared" si="92"/>
        <v>0.49469999999999986</v>
      </c>
      <c r="Q468" s="68">
        <f t="shared" si="86"/>
        <v>50.530000000000015</v>
      </c>
      <c r="R468" s="37">
        <f t="shared" si="87"/>
        <v>0.50530000000000019</v>
      </c>
      <c r="S468" s="68">
        <f t="shared" si="88"/>
        <v>11.698484531250003</v>
      </c>
      <c r="T468" s="37">
        <f t="shared" si="89"/>
        <v>3.8994948437500008</v>
      </c>
      <c r="U468" s="37">
        <f t="shared" si="90"/>
        <v>5.2225377371651795</v>
      </c>
      <c r="V468" s="37">
        <f t="shared" si="91"/>
        <v>1.7408459123883933</v>
      </c>
      <c r="W468" s="26" t="s">
        <v>45</v>
      </c>
      <c r="X468" s="26" t="s">
        <v>45</v>
      </c>
      <c r="Y468" s="26" t="s">
        <v>45</v>
      </c>
      <c r="Z468" s="26" t="s">
        <v>45</v>
      </c>
      <c r="AA468" s="26" t="s">
        <v>45</v>
      </c>
      <c r="AB468" s="26" t="s">
        <v>45</v>
      </c>
      <c r="AC468" s="26" t="s">
        <v>45</v>
      </c>
      <c r="AD468" s="26" t="s">
        <v>45</v>
      </c>
      <c r="AE468" s="26" t="s">
        <v>45</v>
      </c>
      <c r="AF468" s="17">
        <v>3.665</v>
      </c>
      <c r="AG468" s="17">
        <v>5.835</v>
      </c>
      <c r="AH468" s="17">
        <f t="shared" si="93"/>
        <v>1.4621771744567165E-6</v>
      </c>
      <c r="AI468" s="17">
        <v>1</v>
      </c>
      <c r="AJ468" s="17">
        <v>45.9</v>
      </c>
      <c r="AK468" s="17">
        <v>1209.6999999999998</v>
      </c>
      <c r="AL468" s="17">
        <v>181.1</v>
      </c>
      <c r="AM468" s="17">
        <v>3.95</v>
      </c>
      <c r="AN468" s="17">
        <v>13</v>
      </c>
      <c r="AO468" s="17">
        <v>0.2</v>
      </c>
      <c r="AP468" s="17">
        <v>62.35</v>
      </c>
      <c r="AQ468" s="17">
        <v>1038.1999999999998</v>
      </c>
      <c r="AR468" s="17">
        <v>1162.4749999999999</v>
      </c>
      <c r="AS468" s="26">
        <v>651</v>
      </c>
      <c r="AT468" s="26">
        <v>20.157467008140245</v>
      </c>
      <c r="AU468" s="26">
        <v>1.2112170269082954</v>
      </c>
      <c r="AV468" s="17" t="s">
        <v>45</v>
      </c>
      <c r="AW468" s="17" t="s">
        <v>45</v>
      </c>
      <c r="AX468" s="17" t="s">
        <v>45</v>
      </c>
      <c r="AY468" s="101" t="s">
        <v>45</v>
      </c>
      <c r="AZ468" s="17"/>
      <c r="BA468" s="28"/>
      <c r="BB468" s="26"/>
      <c r="BC468" s="49" t="s">
        <v>272</v>
      </c>
      <c r="BD468" s="29"/>
    </row>
    <row r="469" spans="1:56" x14ac:dyDescent="0.25">
      <c r="A469" s="17">
        <v>2007</v>
      </c>
      <c r="B469" s="15">
        <v>2010</v>
      </c>
      <c r="C469" s="66" t="s">
        <v>167</v>
      </c>
      <c r="D469" s="52" t="s">
        <v>168</v>
      </c>
      <c r="E469" s="17">
        <v>4</v>
      </c>
      <c r="F469" s="67" t="s">
        <v>144</v>
      </c>
      <c r="G469" s="17" t="s">
        <v>144</v>
      </c>
      <c r="H469" s="20" t="s">
        <v>144</v>
      </c>
      <c r="I469" s="45">
        <v>5</v>
      </c>
      <c r="J469" s="22" t="s">
        <v>144</v>
      </c>
      <c r="K469" s="17" t="str">
        <f t="shared" si="94"/>
        <v>Tetraploid</v>
      </c>
      <c r="L469" s="71" t="s">
        <v>45</v>
      </c>
      <c r="M469" s="71" t="s">
        <v>45</v>
      </c>
      <c r="N469" s="26">
        <v>15.198750000000002</v>
      </c>
      <c r="O469" s="56">
        <v>49.469999999999985</v>
      </c>
      <c r="P469" s="37">
        <f t="shared" si="92"/>
        <v>0.49469999999999986</v>
      </c>
      <c r="Q469" s="68">
        <f t="shared" si="86"/>
        <v>50.530000000000015</v>
      </c>
      <c r="R469" s="37">
        <f t="shared" si="87"/>
        <v>0.50530000000000019</v>
      </c>
      <c r="S469" s="68">
        <f t="shared" si="88"/>
        <v>7.6799283750000038</v>
      </c>
      <c r="T469" s="37">
        <f t="shared" si="89"/>
        <v>2.5599761250000013</v>
      </c>
      <c r="U469" s="37">
        <f t="shared" si="90"/>
        <v>3.4285394531250013</v>
      </c>
      <c r="V469" s="37">
        <f t="shared" si="91"/>
        <v>1.1428464843750004</v>
      </c>
      <c r="W469" s="26" t="s">
        <v>45</v>
      </c>
      <c r="X469" s="26" t="s">
        <v>45</v>
      </c>
      <c r="Y469" s="26" t="s">
        <v>45</v>
      </c>
      <c r="Z469" s="26" t="s">
        <v>45</v>
      </c>
      <c r="AA469" s="26" t="s">
        <v>45</v>
      </c>
      <c r="AB469" s="26" t="s">
        <v>45</v>
      </c>
      <c r="AC469" s="26" t="s">
        <v>45</v>
      </c>
      <c r="AD469" s="26" t="s">
        <v>45</v>
      </c>
      <c r="AE469" s="26" t="s">
        <v>45</v>
      </c>
      <c r="AF469" s="17">
        <v>3.02</v>
      </c>
      <c r="AG469" s="17">
        <v>5.5600000000000005</v>
      </c>
      <c r="AH469" s="17">
        <f t="shared" si="93"/>
        <v>2.7542287033381612E-6</v>
      </c>
      <c r="AI469" s="17">
        <v>1</v>
      </c>
      <c r="AJ469" s="17">
        <v>55.15</v>
      </c>
      <c r="AK469" s="17">
        <v>1579.6</v>
      </c>
      <c r="AL469" s="17">
        <v>233.25</v>
      </c>
      <c r="AM469" s="17">
        <v>6.95</v>
      </c>
      <c r="AN469" s="17">
        <v>16.3</v>
      </c>
      <c r="AO469" s="17">
        <v>0.3</v>
      </c>
      <c r="AP469" s="17">
        <v>39.299999999999997</v>
      </c>
      <c r="AQ469" s="17">
        <v>1038.1999999999998</v>
      </c>
      <c r="AR469" s="17">
        <v>1162.4749999999999</v>
      </c>
      <c r="AS469" s="26">
        <v>651</v>
      </c>
      <c r="AT469" s="26">
        <v>20.157467008140245</v>
      </c>
      <c r="AU469" s="26">
        <v>1.2112170269082954</v>
      </c>
      <c r="AV469" s="17" t="s">
        <v>45</v>
      </c>
      <c r="AW469" s="17" t="s">
        <v>45</v>
      </c>
      <c r="AX469" s="17" t="s">
        <v>45</v>
      </c>
      <c r="AY469" s="101" t="s">
        <v>45</v>
      </c>
      <c r="AZ469" s="17"/>
      <c r="BA469" s="28"/>
      <c r="BB469" s="26"/>
      <c r="BC469" s="49" t="s">
        <v>272</v>
      </c>
      <c r="BD469" s="29"/>
    </row>
    <row r="470" spans="1:56" x14ac:dyDescent="0.25">
      <c r="A470" s="14">
        <v>2007</v>
      </c>
      <c r="B470" s="31">
        <v>2011</v>
      </c>
      <c r="C470" s="45" t="s">
        <v>169</v>
      </c>
      <c r="D470" s="17" t="s">
        <v>170</v>
      </c>
      <c r="E470" s="69">
        <v>1</v>
      </c>
      <c r="F470" s="70" t="s">
        <v>81</v>
      </c>
      <c r="G470" s="45" t="str">
        <f>VLOOKUP(F470,$BH$2:$BL$56,2)</f>
        <v>Sherburne</v>
      </c>
      <c r="H470" s="20" t="s">
        <v>83</v>
      </c>
      <c r="I470" s="45">
        <v>5</v>
      </c>
      <c r="J470" s="22">
        <v>987131</v>
      </c>
      <c r="K470" s="17" t="s">
        <v>54</v>
      </c>
      <c r="L470" s="71" t="s">
        <v>45</v>
      </c>
      <c r="M470" s="71" t="s">
        <v>45</v>
      </c>
      <c r="N470" s="71">
        <f>T470/P470*3</f>
        <v>51.08282503683315</v>
      </c>
      <c r="O470" s="26">
        <v>42.279699679882583</v>
      </c>
      <c r="P470" s="26">
        <f t="shared" si="92"/>
        <v>0.42279699679882582</v>
      </c>
      <c r="Q470" s="63">
        <v>57.720300320117417</v>
      </c>
      <c r="R470" s="72">
        <v>0.57720300320117413</v>
      </c>
      <c r="S470" s="71" t="s">
        <v>45</v>
      </c>
      <c r="T470" s="72">
        <v>7.1992216711909753</v>
      </c>
      <c r="U470" s="72">
        <f>V470*3</f>
        <v>9.6418147382021981</v>
      </c>
      <c r="V470" s="72">
        <f t="shared" ref="V470:V481" si="95">T470/2.24</f>
        <v>3.2139382460673995</v>
      </c>
      <c r="W470" s="26">
        <v>18.935446964067367</v>
      </c>
      <c r="X470" s="26">
        <v>40.061970253038297</v>
      </c>
      <c r="Y470" s="26">
        <v>24.804978704185046</v>
      </c>
      <c r="Z470" s="26">
        <v>2.813683064943703</v>
      </c>
      <c r="AA470" s="26">
        <v>0.40733333333333327</v>
      </c>
      <c r="AB470" s="26">
        <f t="shared" ref="AB470:AE481" si="96">W470/100*$T470</f>
        <v>1.3632048013740115</v>
      </c>
      <c r="AC470" s="26">
        <f t="shared" si="96"/>
        <v>2.8841500443628152</v>
      </c>
      <c r="AD470" s="26">
        <f t="shared" si="96"/>
        <v>1.7857654024059961</v>
      </c>
      <c r="AE470" s="26">
        <f t="shared" si="96"/>
        <v>0.20256328097005752</v>
      </c>
      <c r="AF470" s="17">
        <v>5.7074999999999996</v>
      </c>
      <c r="AG470" s="26">
        <v>7.12</v>
      </c>
      <c r="AH470" s="17">
        <f t="shared" si="93"/>
        <v>7.5857757502918145E-8</v>
      </c>
      <c r="AI470" s="73">
        <v>2.4413484664793739</v>
      </c>
      <c r="AJ470" s="73">
        <v>171.59384823034802</v>
      </c>
      <c r="AK470" s="73">
        <v>3444.2724491269078</v>
      </c>
      <c r="AL470" s="73">
        <v>745.19547183010286</v>
      </c>
      <c r="AM470" s="26" t="s">
        <v>45</v>
      </c>
      <c r="AN470" s="26" t="s">
        <v>45</v>
      </c>
      <c r="AO470" s="26" t="s">
        <v>45</v>
      </c>
      <c r="AP470" s="26" t="s">
        <v>45</v>
      </c>
      <c r="AQ470" s="17">
        <v>445.74999999999977</v>
      </c>
      <c r="AR470" s="17">
        <v>696.72500000000014</v>
      </c>
      <c r="AS470" s="17">
        <v>211.5</v>
      </c>
      <c r="AT470" s="26">
        <v>16.509381282322789</v>
      </c>
      <c r="AU470" s="26">
        <v>-4.3331877458381758</v>
      </c>
      <c r="AV470" s="17">
        <v>120</v>
      </c>
      <c r="AW470" s="17">
        <v>120</v>
      </c>
      <c r="AX470" s="17" t="s">
        <v>45</v>
      </c>
      <c r="AY470" s="56">
        <v>1</v>
      </c>
      <c r="AZ470" s="17"/>
      <c r="BA470" s="28"/>
      <c r="BB470" s="26"/>
      <c r="BC470" s="17" t="s">
        <v>171</v>
      </c>
      <c r="BD470" s="29"/>
    </row>
    <row r="471" spans="1:56" x14ac:dyDescent="0.25">
      <c r="A471" s="14">
        <v>2007</v>
      </c>
      <c r="B471" s="31">
        <v>2011</v>
      </c>
      <c r="C471" s="45" t="s">
        <v>169</v>
      </c>
      <c r="D471" s="17" t="s">
        <v>170</v>
      </c>
      <c r="E471" s="69">
        <v>2</v>
      </c>
      <c r="F471" s="70" t="s">
        <v>81</v>
      </c>
      <c r="G471" s="45" t="str">
        <f t="shared" ref="G471:G517" si="97">VLOOKUP(F471,$BH$2:$BL$56,2)</f>
        <v>Sherburne</v>
      </c>
      <c r="H471" s="20" t="s">
        <v>83</v>
      </c>
      <c r="I471" s="45">
        <v>5</v>
      </c>
      <c r="J471" s="22">
        <v>987131</v>
      </c>
      <c r="K471" s="17" t="s">
        <v>54</v>
      </c>
      <c r="L471" s="71" t="s">
        <v>45</v>
      </c>
      <c r="M471" s="71" t="s">
        <v>45</v>
      </c>
      <c r="N471" s="71">
        <f t="shared" ref="N471:N517" si="98">T471/P471*3</f>
        <v>38.844553750889446</v>
      </c>
      <c r="O471" s="26">
        <v>42.439210283572841</v>
      </c>
      <c r="P471" s="26">
        <f t="shared" si="92"/>
        <v>0.42439210283572842</v>
      </c>
      <c r="Q471" s="63">
        <v>57.560789716427159</v>
      </c>
      <c r="R471" s="72">
        <v>0.57560789716427163</v>
      </c>
      <c r="S471" s="71" t="s">
        <v>45</v>
      </c>
      <c r="T471" s="72">
        <v>5.4951072833518184</v>
      </c>
      <c r="U471" s="72">
        <f t="shared" ref="U471:U517" si="99">V471*3</f>
        <v>7.3595186830604709</v>
      </c>
      <c r="V471" s="72">
        <f t="shared" si="95"/>
        <v>2.4531728943534903</v>
      </c>
      <c r="W471" s="26">
        <v>19.945290828683497</v>
      </c>
      <c r="X471" s="26">
        <v>38.220724168046544</v>
      </c>
      <c r="Y471" s="26">
        <v>25.602114373598809</v>
      </c>
      <c r="Z471" s="26">
        <v>2.6758031419303592</v>
      </c>
      <c r="AA471" s="26">
        <v>0.43360000000000004</v>
      </c>
      <c r="AB471" s="26">
        <f t="shared" si="96"/>
        <v>1.0960151290126889</v>
      </c>
      <c r="AC471" s="26">
        <f t="shared" si="96"/>
        <v>2.1002697975081341</v>
      </c>
      <c r="AD471" s="26">
        <f t="shared" si="96"/>
        <v>1.4068636516356909</v>
      </c>
      <c r="AE471" s="26">
        <f t="shared" si="96"/>
        <v>0.14703825334037196</v>
      </c>
      <c r="AF471" s="17">
        <v>6.3780000000000001</v>
      </c>
      <c r="AG471" s="26">
        <v>7.1524999999999999</v>
      </c>
      <c r="AH471" s="17">
        <f t="shared" si="93"/>
        <v>7.0388222793645499E-8</v>
      </c>
      <c r="AI471" s="73">
        <v>3.0676419393461618</v>
      </c>
      <c r="AJ471" s="73">
        <v>242.05768354361027</v>
      </c>
      <c r="AK471" s="73">
        <v>3288.5558483266846</v>
      </c>
      <c r="AL471" s="73">
        <v>781.97038970477342</v>
      </c>
      <c r="AM471" s="26" t="s">
        <v>45</v>
      </c>
      <c r="AN471" s="26" t="s">
        <v>45</v>
      </c>
      <c r="AO471" s="26" t="s">
        <v>45</v>
      </c>
      <c r="AP471" s="26" t="s">
        <v>45</v>
      </c>
      <c r="AQ471" s="17">
        <v>445.74999999999977</v>
      </c>
      <c r="AR471" s="17">
        <v>696.72500000000014</v>
      </c>
      <c r="AS471" s="17">
        <v>211.5</v>
      </c>
      <c r="AT471" s="26">
        <v>16.509381282322789</v>
      </c>
      <c r="AU471" s="26">
        <v>-4.3331877458381758</v>
      </c>
      <c r="AV471" s="17">
        <v>120</v>
      </c>
      <c r="AW471" s="17">
        <v>120</v>
      </c>
      <c r="AX471" s="17" t="s">
        <v>45</v>
      </c>
      <c r="AY471" s="56">
        <v>1</v>
      </c>
      <c r="AZ471" s="17"/>
      <c r="BA471" s="28"/>
      <c r="BB471" s="26"/>
      <c r="BC471" s="56" t="s">
        <v>271</v>
      </c>
      <c r="BD471" s="29"/>
    </row>
    <row r="472" spans="1:56" x14ac:dyDescent="0.25">
      <c r="A472" s="14">
        <v>2007</v>
      </c>
      <c r="B472" s="31">
        <v>2011</v>
      </c>
      <c r="C472" s="45" t="s">
        <v>169</v>
      </c>
      <c r="D472" s="17" t="s">
        <v>170</v>
      </c>
      <c r="E472" s="69">
        <v>3</v>
      </c>
      <c r="F472" s="70" t="s">
        <v>81</v>
      </c>
      <c r="G472" s="45" t="str">
        <f t="shared" si="97"/>
        <v>Sherburne</v>
      </c>
      <c r="H472" s="20" t="s">
        <v>83</v>
      </c>
      <c r="I472" s="45">
        <v>5</v>
      </c>
      <c r="J472" s="22">
        <v>987131</v>
      </c>
      <c r="K472" s="17" t="s">
        <v>54</v>
      </c>
      <c r="L472" s="71" t="s">
        <v>45</v>
      </c>
      <c r="M472" s="71" t="s">
        <v>45</v>
      </c>
      <c r="N472" s="71">
        <f t="shared" si="98"/>
        <v>51.429785310714891</v>
      </c>
      <c r="O472" s="26">
        <v>44.234313522291465</v>
      </c>
      <c r="P472" s="26">
        <f t="shared" si="92"/>
        <v>0.44234313522291463</v>
      </c>
      <c r="Q472" s="63">
        <v>55.765686477708535</v>
      </c>
      <c r="R472" s="72">
        <v>0.55765686477708531</v>
      </c>
      <c r="S472" s="71" t="s">
        <v>45</v>
      </c>
      <c r="T472" s="72">
        <v>7.5832041593943416</v>
      </c>
      <c r="U472" s="72">
        <f t="shared" si="99"/>
        <v>10.15607699918885</v>
      </c>
      <c r="V472" s="72">
        <f t="shared" si="95"/>
        <v>3.3853589997296165</v>
      </c>
      <c r="W472" s="26">
        <v>18.547642585255346</v>
      </c>
      <c r="X472" s="26">
        <v>40.76144068126446</v>
      </c>
      <c r="Y472" s="26">
        <v>25.504425260961966</v>
      </c>
      <c r="Z472" s="26">
        <v>2.2355235196587415</v>
      </c>
      <c r="AA472" s="26">
        <v>0.44679999999999997</v>
      </c>
      <c r="AB472" s="26">
        <f t="shared" si="96"/>
        <v>1.4065056039946797</v>
      </c>
      <c r="AC472" s="26">
        <f t="shared" si="96"/>
        <v>3.0910232651707039</v>
      </c>
      <c r="AD472" s="26">
        <f t="shared" si="96"/>
        <v>1.9340526372188889</v>
      </c>
      <c r="AE472" s="26">
        <f t="shared" si="96"/>
        <v>0.16952431252700045</v>
      </c>
      <c r="AF472" s="17">
        <v>5.8020000000000005</v>
      </c>
      <c r="AG472" s="26">
        <v>7.1074999999999999</v>
      </c>
      <c r="AH472" s="17">
        <f t="shared" si="93"/>
        <v>7.8072844013790706E-8</v>
      </c>
      <c r="AI472" s="73">
        <v>2.3285594361562207</v>
      </c>
      <c r="AJ472" s="73">
        <v>141.69673205137894</v>
      </c>
      <c r="AK472" s="73">
        <v>3030.2336512784286</v>
      </c>
      <c r="AL472" s="73">
        <v>607.82194134368194</v>
      </c>
      <c r="AM472" s="26" t="s">
        <v>45</v>
      </c>
      <c r="AN472" s="26" t="s">
        <v>45</v>
      </c>
      <c r="AO472" s="26" t="s">
        <v>45</v>
      </c>
      <c r="AP472" s="26" t="s">
        <v>45</v>
      </c>
      <c r="AQ472" s="17">
        <v>445.74999999999977</v>
      </c>
      <c r="AR472" s="17">
        <v>696.72500000000014</v>
      </c>
      <c r="AS472" s="17">
        <v>211.5</v>
      </c>
      <c r="AT472" s="26">
        <v>16.509381282322789</v>
      </c>
      <c r="AU472" s="26">
        <v>-4.3331877458381758</v>
      </c>
      <c r="AV472" s="17">
        <v>120</v>
      </c>
      <c r="AW472" s="17">
        <v>120</v>
      </c>
      <c r="AX472" s="17" t="s">
        <v>45</v>
      </c>
      <c r="AY472" s="56">
        <v>1</v>
      </c>
      <c r="AZ472" s="17"/>
      <c r="BA472" s="28"/>
      <c r="BB472" s="26"/>
      <c r="BC472" s="17"/>
      <c r="BD472" s="29"/>
    </row>
    <row r="473" spans="1:56" x14ac:dyDescent="0.25">
      <c r="A473" s="14">
        <v>2007</v>
      </c>
      <c r="B473" s="31">
        <v>2011</v>
      </c>
      <c r="C473" s="45" t="s">
        <v>169</v>
      </c>
      <c r="D473" s="17" t="s">
        <v>170</v>
      </c>
      <c r="E473" s="69">
        <v>4</v>
      </c>
      <c r="F473" s="70" t="s">
        <v>81</v>
      </c>
      <c r="G473" s="45" t="str">
        <f t="shared" si="97"/>
        <v>Sherburne</v>
      </c>
      <c r="H473" s="20" t="s">
        <v>83</v>
      </c>
      <c r="I473" s="45">
        <v>5</v>
      </c>
      <c r="J473" s="22">
        <v>987131</v>
      </c>
      <c r="K473" s="17" t="s">
        <v>54</v>
      </c>
      <c r="L473" s="71" t="s">
        <v>45</v>
      </c>
      <c r="M473" s="71" t="s">
        <v>45</v>
      </c>
      <c r="N473" s="71">
        <f t="shared" si="98"/>
        <v>62.634238774549594</v>
      </c>
      <c r="O473" s="26">
        <v>38.383938656998701</v>
      </c>
      <c r="P473" s="26">
        <f t="shared" si="92"/>
        <v>0.38383938656998701</v>
      </c>
      <c r="Q473" s="63">
        <v>61.616061343001299</v>
      </c>
      <c r="R473" s="72">
        <v>0.61616061343001294</v>
      </c>
      <c r="S473" s="71" t="s">
        <v>45</v>
      </c>
      <c r="T473" s="72">
        <v>8.0138292631670698</v>
      </c>
      <c r="U473" s="72">
        <f t="shared" si="99"/>
        <v>10.732807048884467</v>
      </c>
      <c r="V473" s="72">
        <f t="shared" si="95"/>
        <v>3.5776023496281559</v>
      </c>
      <c r="W473" s="26">
        <v>18.282542386853891</v>
      </c>
      <c r="X473" s="26">
        <v>40.753391406300096</v>
      </c>
      <c r="Y473" s="26">
        <v>25.277477031866852</v>
      </c>
      <c r="Z473" s="26">
        <v>2.4488014435803791</v>
      </c>
      <c r="AA473" s="26">
        <v>0.42387878787878797</v>
      </c>
      <c r="AB473" s="26">
        <f t="shared" si="96"/>
        <v>1.4651317318486203</v>
      </c>
      <c r="AC473" s="26">
        <f t="shared" si="96"/>
        <v>3.2659072062510912</v>
      </c>
      <c r="AD473" s="26">
        <f t="shared" si="96"/>
        <v>2.0256938513700806</v>
      </c>
      <c r="AE473" s="26">
        <f t="shared" si="96"/>
        <v>0.19624276668250207</v>
      </c>
      <c r="AF473" s="17">
        <v>7.0725000000000007</v>
      </c>
      <c r="AG473" s="26">
        <v>6.7899999999999991</v>
      </c>
      <c r="AH473" s="17">
        <f t="shared" si="93"/>
        <v>1.6218100973589314E-7</v>
      </c>
      <c r="AI473" s="73">
        <v>3.0389006317102196</v>
      </c>
      <c r="AJ473" s="73">
        <v>195.10962345001386</v>
      </c>
      <c r="AK473" s="73">
        <v>3454.3394070588829</v>
      </c>
      <c r="AL473" s="73">
        <v>702.86813208631361</v>
      </c>
      <c r="AM473" s="26" t="s">
        <v>45</v>
      </c>
      <c r="AN473" s="26" t="s">
        <v>45</v>
      </c>
      <c r="AO473" s="26" t="s">
        <v>45</v>
      </c>
      <c r="AP473" s="26" t="s">
        <v>45</v>
      </c>
      <c r="AQ473" s="17">
        <v>445.74999999999977</v>
      </c>
      <c r="AR473" s="17">
        <v>696.72500000000014</v>
      </c>
      <c r="AS473" s="17">
        <v>211.5</v>
      </c>
      <c r="AT473" s="26">
        <v>16.509381282322789</v>
      </c>
      <c r="AU473" s="26">
        <v>-4.3331877458381758</v>
      </c>
      <c r="AV473" s="17">
        <v>120</v>
      </c>
      <c r="AW473" s="17">
        <v>120</v>
      </c>
      <c r="AX473" s="17" t="s">
        <v>45</v>
      </c>
      <c r="AY473" s="56">
        <v>1</v>
      </c>
      <c r="AZ473" s="17"/>
      <c r="BA473" s="28"/>
      <c r="BB473" s="26"/>
      <c r="BC473" s="17"/>
      <c r="BD473" s="29"/>
    </row>
    <row r="474" spans="1:56" x14ac:dyDescent="0.25">
      <c r="A474" s="14">
        <v>2007</v>
      </c>
      <c r="B474" s="31">
        <v>2011</v>
      </c>
      <c r="C474" s="45" t="s">
        <v>169</v>
      </c>
      <c r="D474" s="17" t="s">
        <v>170</v>
      </c>
      <c r="E474" s="69">
        <v>1</v>
      </c>
      <c r="F474" s="70" t="s">
        <v>93</v>
      </c>
      <c r="G474" s="45" t="str">
        <f t="shared" si="97"/>
        <v>Fish Creek</v>
      </c>
      <c r="H474" s="20" t="s">
        <v>95</v>
      </c>
      <c r="I474" s="45" t="s">
        <v>43</v>
      </c>
      <c r="J474" s="22">
        <v>988234</v>
      </c>
      <c r="K474" s="17" t="s">
        <v>42</v>
      </c>
      <c r="L474" s="71" t="s">
        <v>45</v>
      </c>
      <c r="M474" s="71" t="s">
        <v>45</v>
      </c>
      <c r="N474" s="71">
        <f t="shared" si="98"/>
        <v>44.496050320340487</v>
      </c>
      <c r="O474" s="26">
        <v>38.559919667802077</v>
      </c>
      <c r="P474" s="26">
        <f t="shared" si="92"/>
        <v>0.38559919667802078</v>
      </c>
      <c r="Q474" s="63">
        <v>61.440080332197923</v>
      </c>
      <c r="R474" s="72">
        <v>0.61440080332197922</v>
      </c>
      <c r="S474" s="71" t="s">
        <v>45</v>
      </c>
      <c r="T474" s="72">
        <v>5.7192137529560272</v>
      </c>
      <c r="U474" s="72">
        <f t="shared" si="99"/>
        <v>7.6596612762803922</v>
      </c>
      <c r="V474" s="72">
        <f t="shared" si="95"/>
        <v>2.5532204254267974</v>
      </c>
      <c r="W474" s="26">
        <v>20.366171783068737</v>
      </c>
      <c r="X474" s="26">
        <v>37.298945460611449</v>
      </c>
      <c r="Y474" s="26">
        <v>27.071185691807599</v>
      </c>
      <c r="Z474" s="26">
        <v>1.6366460327407708</v>
      </c>
      <c r="AA474" s="26">
        <v>0.4135789473684211</v>
      </c>
      <c r="AB474" s="26">
        <f t="shared" si="96"/>
        <v>1.1647848975679169</v>
      </c>
      <c r="AC474" s="26">
        <f t="shared" si="96"/>
        <v>2.1332064184908579</v>
      </c>
      <c r="AD474" s="26">
        <f t="shared" si="96"/>
        <v>1.5482589751741243</v>
      </c>
      <c r="AE474" s="26">
        <f t="shared" si="96"/>
        <v>9.3603284991719368E-2</v>
      </c>
      <c r="AF474" s="17">
        <v>6.3269999999999991</v>
      </c>
      <c r="AG474" s="26">
        <v>6.78</v>
      </c>
      <c r="AH474" s="17">
        <f t="shared" si="93"/>
        <v>1.6595869074375559E-7</v>
      </c>
      <c r="AI474" s="73">
        <v>2.9926850740880644</v>
      </c>
      <c r="AJ474" s="73">
        <v>200.07502350310801</v>
      </c>
      <c r="AK474" s="73">
        <v>3444.9463810604916</v>
      </c>
      <c r="AL474" s="73">
        <v>665.88575143984872</v>
      </c>
      <c r="AM474" s="26" t="s">
        <v>45</v>
      </c>
      <c r="AN474" s="26" t="s">
        <v>45</v>
      </c>
      <c r="AO474" s="26" t="s">
        <v>45</v>
      </c>
      <c r="AP474" s="26" t="s">
        <v>45</v>
      </c>
      <c r="AQ474" s="17">
        <v>445.74999999999977</v>
      </c>
      <c r="AR474" s="17">
        <v>696.72500000000014</v>
      </c>
      <c r="AS474" s="17">
        <v>211.5</v>
      </c>
      <c r="AT474" s="26">
        <v>16.509381282322789</v>
      </c>
      <c r="AU474" s="26">
        <v>-4.3331877458381758</v>
      </c>
      <c r="AV474" s="17">
        <v>120</v>
      </c>
      <c r="AW474" s="17">
        <v>120</v>
      </c>
      <c r="AX474" s="17" t="s">
        <v>45</v>
      </c>
      <c r="AY474" s="56">
        <v>1</v>
      </c>
      <c r="AZ474" s="17"/>
      <c r="BA474" s="28"/>
      <c r="BB474" s="26"/>
      <c r="BC474" s="17"/>
      <c r="BD474" s="29"/>
    </row>
    <row r="475" spans="1:56" x14ac:dyDescent="0.25">
      <c r="A475" s="14">
        <v>2007</v>
      </c>
      <c r="B475" s="31">
        <v>2011</v>
      </c>
      <c r="C475" s="45" t="s">
        <v>169</v>
      </c>
      <c r="D475" s="17" t="s">
        <v>170</v>
      </c>
      <c r="E475" s="69">
        <v>2</v>
      </c>
      <c r="F475" s="70" t="s">
        <v>93</v>
      </c>
      <c r="G475" s="45" t="str">
        <f t="shared" si="97"/>
        <v>Fish Creek</v>
      </c>
      <c r="H475" s="20" t="s">
        <v>95</v>
      </c>
      <c r="I475" s="45" t="s">
        <v>43</v>
      </c>
      <c r="J475" s="22">
        <v>988234</v>
      </c>
      <c r="K475" s="17" t="s">
        <v>42</v>
      </c>
      <c r="L475" s="71" t="s">
        <v>45</v>
      </c>
      <c r="M475" s="71" t="s">
        <v>45</v>
      </c>
      <c r="N475" s="71">
        <f t="shared" si="98"/>
        <v>35.811268996502719</v>
      </c>
      <c r="O475" s="26">
        <v>42.500687688908918</v>
      </c>
      <c r="P475" s="26">
        <f t="shared" si="92"/>
        <v>0.42500687688908917</v>
      </c>
      <c r="Q475" s="63">
        <v>57.499312311091082</v>
      </c>
      <c r="R475" s="72">
        <v>0.57499312311091078</v>
      </c>
      <c r="S475" s="71" t="s">
        <v>45</v>
      </c>
      <c r="T475" s="72">
        <v>5.0733451978795623</v>
      </c>
      <c r="U475" s="72">
        <f t="shared" si="99"/>
        <v>6.7946587471601276</v>
      </c>
      <c r="V475" s="72">
        <f t="shared" si="95"/>
        <v>2.2648862490533759</v>
      </c>
      <c r="W475" s="26">
        <v>19.730755390068225</v>
      </c>
      <c r="X475" s="26">
        <v>37.874774267014814</v>
      </c>
      <c r="Y475" s="26">
        <v>27.152264395561417</v>
      </c>
      <c r="Z475" s="26">
        <v>2.2351369515243107</v>
      </c>
      <c r="AA475" s="26">
        <v>0.44727272727272721</v>
      </c>
      <c r="AB475" s="26">
        <f t="shared" si="96"/>
        <v>1.0010093310873891</v>
      </c>
      <c r="AC475" s="26">
        <f t="shared" si="96"/>
        <v>1.9215180414833204</v>
      </c>
      <c r="AD475" s="26">
        <f t="shared" si="96"/>
        <v>1.3775281018277772</v>
      </c>
      <c r="AE475" s="26">
        <f t="shared" si="96"/>
        <v>0.11339621319619027</v>
      </c>
      <c r="AF475" s="17">
        <v>6.4785000000000004</v>
      </c>
      <c r="AG475" s="26">
        <v>6.82</v>
      </c>
      <c r="AH475" s="17">
        <f t="shared" si="93"/>
        <v>1.5135612484362046E-7</v>
      </c>
      <c r="AI475" s="73">
        <v>3.6451909961569275</v>
      </c>
      <c r="AJ475" s="73">
        <v>229.70427276057612</v>
      </c>
      <c r="AK475" s="73">
        <v>3120.7309848871787</v>
      </c>
      <c r="AL475" s="73">
        <v>758.22118936298045</v>
      </c>
      <c r="AM475" s="26" t="s">
        <v>45</v>
      </c>
      <c r="AN475" s="26" t="s">
        <v>45</v>
      </c>
      <c r="AO475" s="26" t="s">
        <v>45</v>
      </c>
      <c r="AP475" s="26" t="s">
        <v>45</v>
      </c>
      <c r="AQ475" s="17">
        <v>445.74999999999977</v>
      </c>
      <c r="AR475" s="17">
        <v>696.72500000000014</v>
      </c>
      <c r="AS475" s="17">
        <v>211.5</v>
      </c>
      <c r="AT475" s="26">
        <v>16.509381282322789</v>
      </c>
      <c r="AU475" s="26">
        <v>-4.3331877458381758</v>
      </c>
      <c r="AV475" s="17">
        <v>120</v>
      </c>
      <c r="AW475" s="17">
        <v>120</v>
      </c>
      <c r="AX475" s="17" t="s">
        <v>45</v>
      </c>
      <c r="AY475" s="56">
        <v>1</v>
      </c>
      <c r="AZ475" s="17"/>
      <c r="BA475" s="28"/>
      <c r="BB475" s="26"/>
      <c r="BC475" s="17"/>
      <c r="BD475" s="29"/>
    </row>
    <row r="476" spans="1:56" x14ac:dyDescent="0.25">
      <c r="A476" s="14">
        <v>2007</v>
      </c>
      <c r="B476" s="31">
        <v>2011</v>
      </c>
      <c r="C476" s="45" t="s">
        <v>169</v>
      </c>
      <c r="D476" s="17" t="s">
        <v>170</v>
      </c>
      <c r="E476" s="69">
        <v>3</v>
      </c>
      <c r="F476" s="70" t="s">
        <v>93</v>
      </c>
      <c r="G476" s="45" t="str">
        <f t="shared" si="97"/>
        <v>Fish Creek</v>
      </c>
      <c r="H476" s="20" t="s">
        <v>95</v>
      </c>
      <c r="I476" s="45" t="s">
        <v>43</v>
      </c>
      <c r="J476" s="22">
        <v>988234</v>
      </c>
      <c r="K476" s="17" t="s">
        <v>42</v>
      </c>
      <c r="L476" s="71" t="s">
        <v>45</v>
      </c>
      <c r="M476" s="71" t="s">
        <v>45</v>
      </c>
      <c r="N476" s="71">
        <f t="shared" si="98"/>
        <v>49.50776513150376</v>
      </c>
      <c r="O476" s="26">
        <v>37.550559989656712</v>
      </c>
      <c r="P476" s="74">
        <f t="shared" si="92"/>
        <v>0.37550559989656712</v>
      </c>
      <c r="Q476" s="63">
        <v>62.449440010343288</v>
      </c>
      <c r="R476" s="72">
        <v>0.62449440010343293</v>
      </c>
      <c r="S476" s="71" t="s">
        <v>45</v>
      </c>
      <c r="T476" s="72">
        <v>6.1968143484145557</v>
      </c>
      <c r="U476" s="72">
        <f t="shared" si="99"/>
        <v>8.299304930912351</v>
      </c>
      <c r="V476" s="72">
        <f t="shared" si="95"/>
        <v>2.7664349769707837</v>
      </c>
      <c r="W476" s="26">
        <v>18.737025765875444</v>
      </c>
      <c r="X476" s="26">
        <v>41.003611280178532</v>
      </c>
      <c r="Y476" s="26">
        <v>26.241728545343889</v>
      </c>
      <c r="Z476" s="26">
        <v>1.3474457293568634</v>
      </c>
      <c r="AA476" s="26">
        <v>0.45833333333333331</v>
      </c>
      <c r="AB476" s="26">
        <f t="shared" si="96"/>
        <v>1.161098701125902</v>
      </c>
      <c r="AC476" s="26">
        <f t="shared" si="96"/>
        <v>2.5409176671782325</v>
      </c>
      <c r="AD476" s="26">
        <f t="shared" si="96"/>
        <v>1.6261511997698683</v>
      </c>
      <c r="AE476" s="26">
        <f t="shared" si="96"/>
        <v>8.3498710293885267E-2</v>
      </c>
      <c r="AF476" s="17">
        <v>6.0570000000000004</v>
      </c>
      <c r="AG476" s="26">
        <v>7.2700000000000005</v>
      </c>
      <c r="AH476" s="17">
        <f t="shared" si="93"/>
        <v>5.3703179637025192E-8</v>
      </c>
      <c r="AI476" s="73">
        <v>2.1807335209393495</v>
      </c>
      <c r="AJ476" s="73">
        <v>218.91818970908395</v>
      </c>
      <c r="AK476" s="73">
        <v>3584.6602750187349</v>
      </c>
      <c r="AL476" s="73">
        <v>749.82636567590566</v>
      </c>
      <c r="AM476" s="26" t="s">
        <v>45</v>
      </c>
      <c r="AN476" s="26" t="s">
        <v>45</v>
      </c>
      <c r="AO476" s="26" t="s">
        <v>45</v>
      </c>
      <c r="AP476" s="26" t="s">
        <v>45</v>
      </c>
      <c r="AQ476" s="17">
        <v>445.74999999999977</v>
      </c>
      <c r="AR476" s="17">
        <v>696.72500000000014</v>
      </c>
      <c r="AS476" s="17">
        <v>211.5</v>
      </c>
      <c r="AT476" s="26">
        <v>16.509381282322789</v>
      </c>
      <c r="AU476" s="26">
        <v>-4.3331877458381758</v>
      </c>
      <c r="AV476" s="17">
        <v>120</v>
      </c>
      <c r="AW476" s="17">
        <v>120</v>
      </c>
      <c r="AX476" s="17" t="s">
        <v>45</v>
      </c>
      <c r="AY476" s="56">
        <v>1</v>
      </c>
      <c r="AZ476" s="17"/>
      <c r="BA476" s="28"/>
      <c r="BB476" s="26"/>
      <c r="BC476" s="17"/>
      <c r="BD476" s="29"/>
    </row>
    <row r="477" spans="1:56" x14ac:dyDescent="0.25">
      <c r="A477" s="14">
        <v>2007</v>
      </c>
      <c r="B477" s="31">
        <v>2011</v>
      </c>
      <c r="C477" s="45" t="s">
        <v>169</v>
      </c>
      <c r="D477" s="17" t="s">
        <v>170</v>
      </c>
      <c r="E477" s="69">
        <v>4</v>
      </c>
      <c r="F477" s="70" t="s">
        <v>93</v>
      </c>
      <c r="G477" s="45" t="str">
        <f t="shared" si="97"/>
        <v>Fish Creek</v>
      </c>
      <c r="H477" s="20" t="s">
        <v>95</v>
      </c>
      <c r="I477" s="45" t="s">
        <v>43</v>
      </c>
      <c r="J477" s="22">
        <v>988234</v>
      </c>
      <c r="K477" s="17" t="s">
        <v>42</v>
      </c>
      <c r="L477" s="71" t="s">
        <v>45</v>
      </c>
      <c r="M477" s="71" t="s">
        <v>45</v>
      </c>
      <c r="N477" s="71">
        <f t="shared" si="98"/>
        <v>32.260584105423057</v>
      </c>
      <c r="O477" s="26">
        <v>36.857807095210696</v>
      </c>
      <c r="P477" s="74">
        <f t="shared" si="92"/>
        <v>0.36857807095210693</v>
      </c>
      <c r="Q477" s="63">
        <v>63.142192904789304</v>
      </c>
      <c r="R477" s="72">
        <v>0.63142192904789307</v>
      </c>
      <c r="S477" s="71" t="s">
        <v>45</v>
      </c>
      <c r="T477" s="72">
        <v>3.963514619121677</v>
      </c>
      <c r="U477" s="72">
        <f t="shared" si="99"/>
        <v>5.3082785077522452</v>
      </c>
      <c r="V477" s="72">
        <f t="shared" si="95"/>
        <v>1.7694261692507485</v>
      </c>
      <c r="W477" s="26">
        <v>18.98747361275143</v>
      </c>
      <c r="X477" s="26">
        <v>40.220862432927575</v>
      </c>
      <c r="Y477" s="26">
        <v>26.12592413491673</v>
      </c>
      <c r="Z477" s="26">
        <v>1.5389880315809989</v>
      </c>
      <c r="AA477" s="26">
        <v>0.45547826086956517</v>
      </c>
      <c r="AB477" s="26">
        <f t="shared" si="96"/>
        <v>0.7525712924432737</v>
      </c>
      <c r="AC477" s="26">
        <f t="shared" si="96"/>
        <v>1.594159762465903</v>
      </c>
      <c r="AD477" s="26">
        <f t="shared" si="96"/>
        <v>1.035504822468063</v>
      </c>
      <c r="AE477" s="26">
        <f t="shared" si="96"/>
        <v>6.0998015618245825E-2</v>
      </c>
      <c r="AF477" s="17">
        <v>5.8354999999999997</v>
      </c>
      <c r="AG477" s="26">
        <v>7.4574999999999996</v>
      </c>
      <c r="AH477" s="17">
        <f t="shared" si="93"/>
        <v>3.4873858413521842E-8</v>
      </c>
      <c r="AI477" s="73">
        <v>3.0720295220364386</v>
      </c>
      <c r="AJ477" s="73">
        <v>231.22826067932948</v>
      </c>
      <c r="AK477" s="73">
        <v>3396.1861084022744</v>
      </c>
      <c r="AL477" s="73">
        <v>874.57854900359575</v>
      </c>
      <c r="AM477" s="26" t="s">
        <v>45</v>
      </c>
      <c r="AN477" s="26" t="s">
        <v>45</v>
      </c>
      <c r="AO477" s="26" t="s">
        <v>45</v>
      </c>
      <c r="AP477" s="26" t="s">
        <v>45</v>
      </c>
      <c r="AQ477" s="17">
        <v>445.74999999999977</v>
      </c>
      <c r="AR477" s="17">
        <v>696.72500000000014</v>
      </c>
      <c r="AS477" s="17">
        <v>211.5</v>
      </c>
      <c r="AT477" s="26">
        <v>16.509381282322789</v>
      </c>
      <c r="AU477" s="26">
        <v>-4.3331877458381758</v>
      </c>
      <c r="AV477" s="17">
        <v>120</v>
      </c>
      <c r="AW477" s="17">
        <v>120</v>
      </c>
      <c r="AX477" s="17" t="s">
        <v>45</v>
      </c>
      <c r="AY477" s="56">
        <v>1</v>
      </c>
      <c r="AZ477" s="17"/>
      <c r="BA477" s="28"/>
      <c r="BB477" s="26"/>
      <c r="BC477" s="17"/>
      <c r="BD477" s="29"/>
    </row>
    <row r="478" spans="1:56" x14ac:dyDescent="0.25">
      <c r="A478" s="14">
        <v>2007</v>
      </c>
      <c r="B478" s="31">
        <v>2011</v>
      </c>
      <c r="C478" s="45" t="s">
        <v>169</v>
      </c>
      <c r="D478" s="17" t="s">
        <v>170</v>
      </c>
      <c r="E478" s="69">
        <v>1</v>
      </c>
      <c r="F478" s="70" t="s">
        <v>124</v>
      </c>
      <c r="G478" s="45" t="str">
        <f t="shared" si="97"/>
        <v>Allegany</v>
      </c>
      <c r="H478" s="20">
        <v>99239</v>
      </c>
      <c r="I478" s="45" t="s">
        <v>52</v>
      </c>
      <c r="J478" s="22">
        <v>99239015</v>
      </c>
      <c r="K478" s="17" t="s">
        <v>42</v>
      </c>
      <c r="L478" s="71" t="s">
        <v>45</v>
      </c>
      <c r="M478" s="71" t="s">
        <v>45</v>
      </c>
      <c r="N478" s="71">
        <f t="shared" si="98"/>
        <v>45.922395026088864</v>
      </c>
      <c r="O478" s="26">
        <v>39.221733809549889</v>
      </c>
      <c r="P478" s="26">
        <f t="shared" si="92"/>
        <v>0.39221733809549891</v>
      </c>
      <c r="Q478" s="63">
        <v>60.778266190450111</v>
      </c>
      <c r="R478" s="72">
        <v>0.60778266190450114</v>
      </c>
      <c r="S478" s="71" t="s">
        <v>45</v>
      </c>
      <c r="T478" s="72">
        <v>6.0038531787008518</v>
      </c>
      <c r="U478" s="72">
        <f t="shared" si="99"/>
        <v>8.0408747929029261</v>
      </c>
      <c r="V478" s="72">
        <f t="shared" si="95"/>
        <v>2.6802915976343087</v>
      </c>
      <c r="W478" s="26">
        <v>18.841930402740729</v>
      </c>
      <c r="X478" s="26">
        <v>40.938367021729732</v>
      </c>
      <c r="Y478" s="26">
        <v>25.450351026353289</v>
      </c>
      <c r="Z478" s="26">
        <v>2.1937476719344318</v>
      </c>
      <c r="AA478" s="26">
        <v>0.42449999999999999</v>
      </c>
      <c r="AB478" s="26">
        <f t="shared" si="96"/>
        <v>1.1312418374135513</v>
      </c>
      <c r="AC478" s="26">
        <f t="shared" si="96"/>
        <v>2.4578794497423417</v>
      </c>
      <c r="AD478" s="26">
        <f t="shared" si="96"/>
        <v>1.528001709086237</v>
      </c>
      <c r="AE478" s="26">
        <f t="shared" si="96"/>
        <v>0.1317093893341113</v>
      </c>
      <c r="AF478" s="17">
        <v>6.9915000000000003</v>
      </c>
      <c r="AG478" s="26">
        <v>6.82</v>
      </c>
      <c r="AH478" s="17">
        <f t="shared" si="93"/>
        <v>1.5135612484362046E-7</v>
      </c>
      <c r="AI478" s="73">
        <v>2.567830212447725</v>
      </c>
      <c r="AJ478" s="73">
        <v>277.09113052346703</v>
      </c>
      <c r="AK478" s="73">
        <v>3672.2946998006068</v>
      </c>
      <c r="AL478" s="73">
        <v>612.40197476151661</v>
      </c>
      <c r="AM478" s="26" t="s">
        <v>45</v>
      </c>
      <c r="AN478" s="26" t="s">
        <v>45</v>
      </c>
      <c r="AO478" s="26" t="s">
        <v>45</v>
      </c>
      <c r="AP478" s="26" t="s">
        <v>45</v>
      </c>
      <c r="AQ478" s="17">
        <v>445.74999999999977</v>
      </c>
      <c r="AR478" s="17">
        <v>696.72500000000014</v>
      </c>
      <c r="AS478" s="17">
        <v>211.5</v>
      </c>
      <c r="AT478" s="26">
        <v>16.509381282322789</v>
      </c>
      <c r="AU478" s="26">
        <v>-4.3331877458381758</v>
      </c>
      <c r="AV478" s="17">
        <v>120</v>
      </c>
      <c r="AW478" s="17">
        <v>120</v>
      </c>
      <c r="AX478" s="17" t="s">
        <v>45</v>
      </c>
      <c r="AY478" s="56">
        <v>1</v>
      </c>
      <c r="AZ478" s="17"/>
      <c r="BA478" s="28"/>
      <c r="BB478" s="26"/>
      <c r="BC478" s="17"/>
      <c r="BD478" s="29"/>
    </row>
    <row r="479" spans="1:56" x14ac:dyDescent="0.25">
      <c r="A479" s="14">
        <v>2007</v>
      </c>
      <c r="B479" s="31">
        <v>2011</v>
      </c>
      <c r="C479" s="45" t="s">
        <v>169</v>
      </c>
      <c r="D479" s="17" t="s">
        <v>170</v>
      </c>
      <c r="E479" s="69">
        <v>2</v>
      </c>
      <c r="F479" s="70" t="s">
        <v>124</v>
      </c>
      <c r="G479" s="45" t="str">
        <f t="shared" si="97"/>
        <v>Allegany</v>
      </c>
      <c r="H479" s="20">
        <v>99239</v>
      </c>
      <c r="I479" s="45" t="s">
        <v>52</v>
      </c>
      <c r="J479" s="22">
        <v>99239015</v>
      </c>
      <c r="K479" s="17" t="s">
        <v>42</v>
      </c>
      <c r="L479" s="71" t="s">
        <v>45</v>
      </c>
      <c r="M479" s="71" t="s">
        <v>45</v>
      </c>
      <c r="N479" s="71">
        <f t="shared" si="98"/>
        <v>69.727503741045069</v>
      </c>
      <c r="O479" s="26">
        <v>38.027988775725134</v>
      </c>
      <c r="P479" s="26">
        <f t="shared" si="92"/>
        <v>0.38027988775725136</v>
      </c>
      <c r="Q479" s="63">
        <v>61.972011224274866</v>
      </c>
      <c r="R479" s="72">
        <v>0.6197201122427487</v>
      </c>
      <c r="S479" s="71" t="s">
        <v>45</v>
      </c>
      <c r="T479" s="72">
        <v>8.8386557654126463</v>
      </c>
      <c r="U479" s="72">
        <f t="shared" si="99"/>
        <v>11.837485400106221</v>
      </c>
      <c r="V479" s="72">
        <f t="shared" si="95"/>
        <v>3.945828466702074</v>
      </c>
      <c r="W479" s="26">
        <v>18.729750026821151</v>
      </c>
      <c r="X479" s="26">
        <v>42.311697600400535</v>
      </c>
      <c r="Y479" s="26">
        <v>25.037757036083391</v>
      </c>
      <c r="Z479" s="26">
        <v>0.67842077030361736</v>
      </c>
      <c r="AA479" s="26">
        <v>0.42119999999999996</v>
      </c>
      <c r="AB479" s="26">
        <f t="shared" si="96"/>
        <v>1.6554581305930043</v>
      </c>
      <c r="AC479" s="26">
        <f t="shared" si="96"/>
        <v>3.739785299401766</v>
      </c>
      <c r="AD479" s="26">
        <f t="shared" si="96"/>
        <v>2.2130011557997951</v>
      </c>
      <c r="AE479" s="26">
        <f t="shared" si="96"/>
        <v>5.9963276528197565E-2</v>
      </c>
      <c r="AF479" s="17">
        <v>7.5654999999999992</v>
      </c>
      <c r="AG479" s="26">
        <v>6.7750000000000004</v>
      </c>
      <c r="AH479" s="17">
        <f t="shared" si="93"/>
        <v>1.6788040181225557E-7</v>
      </c>
      <c r="AI479" s="73">
        <v>2.8486476485444157</v>
      </c>
      <c r="AJ479" s="73">
        <v>220.56817587680223</v>
      </c>
      <c r="AK479" s="73">
        <v>3720.6432830405683</v>
      </c>
      <c r="AL479" s="73">
        <v>659.27870880503804</v>
      </c>
      <c r="AM479" s="26" t="s">
        <v>45</v>
      </c>
      <c r="AN479" s="26" t="s">
        <v>45</v>
      </c>
      <c r="AO479" s="26" t="s">
        <v>45</v>
      </c>
      <c r="AP479" s="26" t="s">
        <v>45</v>
      </c>
      <c r="AQ479" s="17">
        <v>445.74999999999977</v>
      </c>
      <c r="AR479" s="17">
        <v>696.72500000000014</v>
      </c>
      <c r="AS479" s="17">
        <v>211.5</v>
      </c>
      <c r="AT479" s="26">
        <v>16.509381282322789</v>
      </c>
      <c r="AU479" s="26">
        <v>-4.3331877458381758</v>
      </c>
      <c r="AV479" s="17">
        <v>120</v>
      </c>
      <c r="AW479" s="17">
        <v>120</v>
      </c>
      <c r="AX479" s="17" t="s">
        <v>45</v>
      </c>
      <c r="AY479" s="56">
        <v>1</v>
      </c>
      <c r="AZ479" s="17"/>
      <c r="BA479" s="28"/>
      <c r="BB479" s="26"/>
      <c r="BC479" s="17"/>
      <c r="BD479" s="29"/>
    </row>
    <row r="480" spans="1:56" x14ac:dyDescent="0.25">
      <c r="A480" s="14">
        <v>2007</v>
      </c>
      <c r="B480" s="31">
        <v>2011</v>
      </c>
      <c r="C480" s="45" t="s">
        <v>169</v>
      </c>
      <c r="D480" s="17" t="s">
        <v>170</v>
      </c>
      <c r="E480" s="69">
        <v>3</v>
      </c>
      <c r="F480" s="70" t="s">
        <v>124</v>
      </c>
      <c r="G480" s="45" t="str">
        <f t="shared" si="97"/>
        <v>Allegany</v>
      </c>
      <c r="H480" s="20">
        <v>99239</v>
      </c>
      <c r="I480" s="45" t="s">
        <v>52</v>
      </c>
      <c r="J480" s="22">
        <v>99239015</v>
      </c>
      <c r="K480" s="17" t="s">
        <v>42</v>
      </c>
      <c r="L480" s="71" t="s">
        <v>45</v>
      </c>
      <c r="M480" s="71" t="s">
        <v>45</v>
      </c>
      <c r="N480" s="71">
        <f t="shared" si="98"/>
        <v>54.444808354359424</v>
      </c>
      <c r="O480" s="26">
        <v>44.721075332978906</v>
      </c>
      <c r="P480" s="26">
        <f t="shared" si="92"/>
        <v>0.44721075332978905</v>
      </c>
      <c r="Q480" s="63">
        <v>55.278924667021094</v>
      </c>
      <c r="R480" s="72">
        <v>0.5527892466702109</v>
      </c>
      <c r="S480" s="71" t="s">
        <v>45</v>
      </c>
      <c r="T480" s="72">
        <v>8.1161012530163568</v>
      </c>
      <c r="U480" s="72">
        <f t="shared" si="99"/>
        <v>10.869778463861191</v>
      </c>
      <c r="V480" s="72">
        <f t="shared" si="95"/>
        <v>3.6232594879537303</v>
      </c>
      <c r="W480" s="26">
        <v>18.601791283605095</v>
      </c>
      <c r="X480" s="26">
        <v>42.800565980427734</v>
      </c>
      <c r="Y480" s="26">
        <v>25.300777111870033</v>
      </c>
      <c r="Z480" s="26">
        <v>1.5135087082459791</v>
      </c>
      <c r="AA480" s="26">
        <v>0.40211111111111114</v>
      </c>
      <c r="AB480" s="26">
        <f t="shared" si="96"/>
        <v>1.5097402154521606</v>
      </c>
      <c r="AC480" s="26">
        <f t="shared" si="96"/>
        <v>3.4737372718355881</v>
      </c>
      <c r="AD480" s="26">
        <f t="shared" si="96"/>
        <v>2.0534366881993593</v>
      </c>
      <c r="AE480" s="26">
        <f t="shared" si="96"/>
        <v>0.12283789923446359</v>
      </c>
      <c r="AF480" s="17">
        <v>6.6890000000000001</v>
      </c>
      <c r="AG480" s="26">
        <v>7.0875000000000004</v>
      </c>
      <c r="AH480" s="17">
        <f t="shared" si="93"/>
        <v>8.1752303794364733E-8</v>
      </c>
      <c r="AI480" s="73">
        <v>1.9293069326308265</v>
      </c>
      <c r="AJ480" s="73">
        <v>194.97223362296947</v>
      </c>
      <c r="AK480" s="73">
        <v>3656.7334156639913</v>
      </c>
      <c r="AL480" s="73">
        <v>671.10680034238817</v>
      </c>
      <c r="AM480" s="26" t="s">
        <v>45</v>
      </c>
      <c r="AN480" s="26" t="s">
        <v>45</v>
      </c>
      <c r="AO480" s="26" t="s">
        <v>45</v>
      </c>
      <c r="AP480" s="26" t="s">
        <v>45</v>
      </c>
      <c r="AQ480" s="17">
        <v>445.74999999999977</v>
      </c>
      <c r="AR480" s="17">
        <v>696.72500000000014</v>
      </c>
      <c r="AS480" s="17">
        <v>211.5</v>
      </c>
      <c r="AT480" s="26">
        <v>16.509381282322789</v>
      </c>
      <c r="AU480" s="26">
        <v>-4.3331877458381758</v>
      </c>
      <c r="AV480" s="17">
        <v>120</v>
      </c>
      <c r="AW480" s="17">
        <v>120</v>
      </c>
      <c r="AX480" s="17" t="s">
        <v>45</v>
      </c>
      <c r="AY480" s="56">
        <v>1</v>
      </c>
      <c r="AZ480" s="17"/>
      <c r="BA480" s="28"/>
      <c r="BB480" s="26"/>
      <c r="BC480" s="17"/>
      <c r="BD480" s="29"/>
    </row>
    <row r="481" spans="1:56" x14ac:dyDescent="0.25">
      <c r="A481" s="14">
        <v>2007</v>
      </c>
      <c r="B481" s="31">
        <v>2011</v>
      </c>
      <c r="C481" s="45" t="s">
        <v>169</v>
      </c>
      <c r="D481" s="17" t="s">
        <v>170</v>
      </c>
      <c r="E481" s="69">
        <v>4</v>
      </c>
      <c r="F481" s="70" t="s">
        <v>124</v>
      </c>
      <c r="G481" s="45" t="str">
        <f t="shared" si="97"/>
        <v>Allegany</v>
      </c>
      <c r="H481" s="20">
        <v>99239</v>
      </c>
      <c r="I481" s="45" t="s">
        <v>52</v>
      </c>
      <c r="J481" s="22">
        <v>99239015</v>
      </c>
      <c r="K481" s="17" t="s">
        <v>42</v>
      </c>
      <c r="L481" s="71" t="s">
        <v>45</v>
      </c>
      <c r="M481" s="71" t="s">
        <v>45</v>
      </c>
      <c r="N481" s="71">
        <f t="shared" si="98"/>
        <v>35.25099389008335</v>
      </c>
      <c r="O481" s="26">
        <v>43.844114183929285</v>
      </c>
      <c r="P481" s="26">
        <f t="shared" si="92"/>
        <v>0.43844114183929284</v>
      </c>
      <c r="Q481" s="63">
        <v>56.155885816070715</v>
      </c>
      <c r="R481" s="72">
        <v>0.56155885816070716</v>
      </c>
      <c r="S481" s="71" t="s">
        <v>45</v>
      </c>
      <c r="T481" s="72">
        <v>5.1518286707126935</v>
      </c>
      <c r="U481" s="72">
        <f t="shared" si="99"/>
        <v>6.899770541133071</v>
      </c>
      <c r="V481" s="72">
        <f t="shared" si="95"/>
        <v>2.2999235137110237</v>
      </c>
      <c r="W481" s="26">
        <v>18.423655357800598</v>
      </c>
      <c r="X481" s="26">
        <v>41.560827279210656</v>
      </c>
      <c r="Y481" s="26">
        <v>25.759433851362473</v>
      </c>
      <c r="Z481" s="26">
        <v>1.7468867310872298</v>
      </c>
      <c r="AA481" s="26">
        <v>0.43079999999999996</v>
      </c>
      <c r="AB481" s="26">
        <f t="shared" si="96"/>
        <v>0.9491551589164664</v>
      </c>
      <c r="AC481" s="26">
        <f t="shared" si="96"/>
        <v>2.1411426155557569</v>
      </c>
      <c r="AD481" s="26">
        <f t="shared" si="96"/>
        <v>1.3270818985677628</v>
      </c>
      <c r="AE481" s="26">
        <f t="shared" si="96"/>
        <v>8.9996611457027656E-2</v>
      </c>
      <c r="AF481" s="17">
        <v>7.0134999999999987</v>
      </c>
      <c r="AG481" s="26">
        <v>6.6974999999999998</v>
      </c>
      <c r="AH481" s="17">
        <f t="shared" si="93"/>
        <v>2.0067810900181854E-7</v>
      </c>
      <c r="AI481" s="73">
        <v>3.6240737757447889</v>
      </c>
      <c r="AJ481" s="73">
        <v>309.54964475011246</v>
      </c>
      <c r="AK481" s="73">
        <v>3527.7900553257646</v>
      </c>
      <c r="AL481" s="73">
        <v>571.14289970765526</v>
      </c>
      <c r="AM481" s="26" t="s">
        <v>45</v>
      </c>
      <c r="AN481" s="26" t="s">
        <v>45</v>
      </c>
      <c r="AO481" s="26" t="s">
        <v>45</v>
      </c>
      <c r="AP481" s="26" t="s">
        <v>45</v>
      </c>
      <c r="AQ481" s="17">
        <v>445.74999999999977</v>
      </c>
      <c r="AR481" s="17">
        <v>696.72500000000014</v>
      </c>
      <c r="AS481" s="17">
        <v>211.5</v>
      </c>
      <c r="AT481" s="26">
        <v>16.509381282322789</v>
      </c>
      <c r="AU481" s="26">
        <v>-4.3331877458381758</v>
      </c>
      <c r="AV481" s="17">
        <v>120</v>
      </c>
      <c r="AW481" s="17">
        <v>120</v>
      </c>
      <c r="AX481" s="17" t="s">
        <v>45</v>
      </c>
      <c r="AY481" s="56">
        <v>1</v>
      </c>
      <c r="AZ481" s="17"/>
      <c r="BA481" s="28"/>
      <c r="BB481" s="26"/>
      <c r="BC481" s="17"/>
      <c r="BD481" s="29"/>
    </row>
    <row r="482" spans="1:56" x14ac:dyDescent="0.25">
      <c r="A482" s="14">
        <v>2007</v>
      </c>
      <c r="B482" s="31">
        <v>2011</v>
      </c>
      <c r="C482" s="45" t="s">
        <v>169</v>
      </c>
      <c r="D482" s="17" t="s">
        <v>170</v>
      </c>
      <c r="E482" s="69">
        <v>1</v>
      </c>
      <c r="F482" s="70" t="s">
        <v>126</v>
      </c>
      <c r="G482" s="45" t="str">
        <f t="shared" si="97"/>
        <v>Canastota</v>
      </c>
      <c r="H482" s="20">
        <v>9970</v>
      </c>
      <c r="I482" s="45">
        <v>5</v>
      </c>
      <c r="J482" s="22">
        <v>9970036</v>
      </c>
      <c r="K482" s="17" t="s">
        <v>54</v>
      </c>
      <c r="L482" s="71" t="s">
        <v>45</v>
      </c>
      <c r="M482" s="71" t="s">
        <v>45</v>
      </c>
      <c r="N482" s="71" t="s">
        <v>45</v>
      </c>
      <c r="O482" s="26">
        <v>40.786961899561753</v>
      </c>
      <c r="P482" s="26">
        <f t="shared" si="92"/>
        <v>0.40786961899561752</v>
      </c>
      <c r="Q482" s="63">
        <v>59.213038100438247</v>
      </c>
      <c r="R482" s="72">
        <v>0.59213038100438242</v>
      </c>
      <c r="S482" s="71" t="s">
        <v>45</v>
      </c>
      <c r="T482" s="72" t="s">
        <v>45</v>
      </c>
      <c r="U482" s="72" t="s">
        <v>45</v>
      </c>
      <c r="V482" s="72" t="s">
        <v>45</v>
      </c>
      <c r="W482" s="26">
        <v>18.972778633795571</v>
      </c>
      <c r="X482" s="26">
        <v>38.489851186307277</v>
      </c>
      <c r="Y482" s="26">
        <v>25.729894142837139</v>
      </c>
      <c r="Z482" s="26">
        <v>2.941508414543847</v>
      </c>
      <c r="AA482" s="26">
        <v>0.47420000000000001</v>
      </c>
      <c r="AB482" s="26" t="s">
        <v>45</v>
      </c>
      <c r="AC482" s="26" t="s">
        <v>45</v>
      </c>
      <c r="AD482" s="26" t="s">
        <v>45</v>
      </c>
      <c r="AE482" s="26" t="s">
        <v>45</v>
      </c>
      <c r="AF482" s="17">
        <v>6.577</v>
      </c>
      <c r="AG482" s="26">
        <v>6.9249999999999998</v>
      </c>
      <c r="AH482" s="17">
        <f t="shared" si="93"/>
        <v>1.1885022274370168E-7</v>
      </c>
      <c r="AI482" s="73">
        <v>2.5080173268908439</v>
      </c>
      <c r="AJ482" s="73">
        <v>202.37116393254919</v>
      </c>
      <c r="AK482" s="73">
        <v>2980.9200444503717</v>
      </c>
      <c r="AL482" s="73">
        <v>844.4270876509313</v>
      </c>
      <c r="AM482" s="26" t="s">
        <v>45</v>
      </c>
      <c r="AN482" s="26" t="s">
        <v>45</v>
      </c>
      <c r="AO482" s="26" t="s">
        <v>45</v>
      </c>
      <c r="AP482" s="26" t="s">
        <v>45</v>
      </c>
      <c r="AQ482" s="17">
        <v>445.74999999999977</v>
      </c>
      <c r="AR482" s="17">
        <v>696.72500000000014</v>
      </c>
      <c r="AS482" s="17">
        <v>211.5</v>
      </c>
      <c r="AT482" s="26">
        <v>16.509381282322789</v>
      </c>
      <c r="AU482" s="26">
        <v>-4.3331877458381758</v>
      </c>
      <c r="AV482" s="17">
        <v>120</v>
      </c>
      <c r="AW482" s="17">
        <v>120</v>
      </c>
      <c r="AX482" s="17" t="s">
        <v>45</v>
      </c>
      <c r="AY482" s="56">
        <v>1</v>
      </c>
      <c r="AZ482" s="17"/>
      <c r="BA482" s="28"/>
      <c r="BB482" s="26"/>
      <c r="BC482" s="17"/>
      <c r="BD482" s="29"/>
    </row>
    <row r="483" spans="1:56" x14ac:dyDescent="0.25">
      <c r="A483" s="14">
        <v>2007</v>
      </c>
      <c r="B483" s="31">
        <v>2011</v>
      </c>
      <c r="C483" s="45" t="s">
        <v>169</v>
      </c>
      <c r="D483" s="17" t="s">
        <v>170</v>
      </c>
      <c r="E483" s="69">
        <v>2</v>
      </c>
      <c r="F483" s="70" t="s">
        <v>126</v>
      </c>
      <c r="G483" s="45" t="str">
        <f t="shared" si="97"/>
        <v>Canastota</v>
      </c>
      <c r="H483" s="20">
        <v>9970</v>
      </c>
      <c r="I483" s="45">
        <v>5</v>
      </c>
      <c r="J483" s="22">
        <v>9970036</v>
      </c>
      <c r="K483" s="17" t="s">
        <v>54</v>
      </c>
      <c r="L483" s="71" t="s">
        <v>45</v>
      </c>
      <c r="M483" s="71" t="s">
        <v>45</v>
      </c>
      <c r="N483" s="71">
        <f t="shared" si="98"/>
        <v>50.703471403591919</v>
      </c>
      <c r="O483" s="26">
        <v>43.913421697211461</v>
      </c>
      <c r="P483" s="26">
        <f t="shared" si="92"/>
        <v>0.43913421697211463</v>
      </c>
      <c r="Q483" s="63">
        <v>56.086578302788539</v>
      </c>
      <c r="R483" s="72">
        <v>0.56086578302788537</v>
      </c>
      <c r="S483" s="71" t="s">
        <v>45</v>
      </c>
      <c r="T483" s="72">
        <v>7.4218764041947809</v>
      </c>
      <c r="U483" s="72">
        <f t="shared" si="99"/>
        <v>9.9400130413322945</v>
      </c>
      <c r="V483" s="72">
        <f>T483/2.24</f>
        <v>3.3133376804440982</v>
      </c>
      <c r="W483" s="26">
        <v>18.643823917119988</v>
      </c>
      <c r="X483" s="26">
        <v>39.500102114702663</v>
      </c>
      <c r="Y483" s="26">
        <v>25.36115185384601</v>
      </c>
      <c r="Z483" s="26">
        <v>3.4550231150554254</v>
      </c>
      <c r="AA483" s="26">
        <v>0.35824999999999996</v>
      </c>
      <c r="AB483" s="26">
        <f t="shared" ref="AB483:AE487" si="100">W483/100*$T483</f>
        <v>1.3837215681443515</v>
      </c>
      <c r="AC483" s="26">
        <f t="shared" si="100"/>
        <v>2.9316487584839606</v>
      </c>
      <c r="AD483" s="26">
        <f t="shared" si="100"/>
        <v>1.8822733452726041</v>
      </c>
      <c r="AE483" s="26">
        <f t="shared" si="100"/>
        <v>0.25642754533577411</v>
      </c>
      <c r="AF483" s="17">
        <v>5.4809999999999999</v>
      </c>
      <c r="AG483" s="26">
        <v>7.1824999999999992</v>
      </c>
      <c r="AH483" s="17">
        <f t="shared" si="93"/>
        <v>6.5690111647626708E-8</v>
      </c>
      <c r="AI483" s="73">
        <v>2.8977196007757549</v>
      </c>
      <c r="AJ483" s="73">
        <v>167.00580043596941</v>
      </c>
      <c r="AK483" s="73">
        <v>3112.0018095462333</v>
      </c>
      <c r="AL483" s="73">
        <v>894.47160318069996</v>
      </c>
      <c r="AM483" s="26" t="s">
        <v>45</v>
      </c>
      <c r="AN483" s="26" t="s">
        <v>45</v>
      </c>
      <c r="AO483" s="26" t="s">
        <v>45</v>
      </c>
      <c r="AP483" s="26" t="s">
        <v>45</v>
      </c>
      <c r="AQ483" s="17">
        <v>445.74999999999977</v>
      </c>
      <c r="AR483" s="17">
        <v>696.72500000000014</v>
      </c>
      <c r="AS483" s="17">
        <v>211.5</v>
      </c>
      <c r="AT483" s="26">
        <v>16.509381282322789</v>
      </c>
      <c r="AU483" s="26">
        <v>-4.3331877458381758</v>
      </c>
      <c r="AV483" s="17">
        <v>120</v>
      </c>
      <c r="AW483" s="17">
        <v>120</v>
      </c>
      <c r="AX483" s="17" t="s">
        <v>45</v>
      </c>
      <c r="AY483" s="56">
        <v>1</v>
      </c>
      <c r="AZ483" s="17"/>
      <c r="BA483" s="28"/>
      <c r="BB483" s="26"/>
      <c r="BC483" s="17"/>
      <c r="BD483" s="29"/>
    </row>
    <row r="484" spans="1:56" x14ac:dyDescent="0.25">
      <c r="A484" s="14">
        <v>2007</v>
      </c>
      <c r="B484" s="31">
        <v>2011</v>
      </c>
      <c r="C484" s="45" t="s">
        <v>169</v>
      </c>
      <c r="D484" s="17" t="s">
        <v>170</v>
      </c>
      <c r="E484" s="69">
        <v>3</v>
      </c>
      <c r="F484" s="70" t="s">
        <v>126</v>
      </c>
      <c r="G484" s="45" t="str">
        <f t="shared" si="97"/>
        <v>Canastota</v>
      </c>
      <c r="H484" s="20">
        <v>9970</v>
      </c>
      <c r="I484" s="45">
        <v>5</v>
      </c>
      <c r="J484" s="22">
        <v>9970036</v>
      </c>
      <c r="K484" s="17" t="s">
        <v>54</v>
      </c>
      <c r="L484" s="71" t="s">
        <v>45</v>
      </c>
      <c r="M484" s="71" t="s">
        <v>45</v>
      </c>
      <c r="N484" s="71">
        <f t="shared" si="98"/>
        <v>42.284873227079871</v>
      </c>
      <c r="O484" s="26">
        <v>41.086509903163396</v>
      </c>
      <c r="P484" s="26">
        <f t="shared" si="92"/>
        <v>0.41086509903163398</v>
      </c>
      <c r="Q484" s="63">
        <v>58.913490096836604</v>
      </c>
      <c r="R484" s="72">
        <v>0.58913490096836607</v>
      </c>
      <c r="S484" s="71" t="s">
        <v>45</v>
      </c>
      <c r="T484" s="72">
        <v>5.7911262086614199</v>
      </c>
      <c r="U484" s="72">
        <f t="shared" si="99"/>
        <v>7.755972600885829</v>
      </c>
      <c r="V484" s="72">
        <f>T484/2.24</f>
        <v>2.5853242002952763</v>
      </c>
      <c r="W484" s="26">
        <v>18.257760616380196</v>
      </c>
      <c r="X484" s="26">
        <v>37.986842928520993</v>
      </c>
      <c r="Y484" s="26">
        <v>25.485140196104709</v>
      </c>
      <c r="Z484" s="26">
        <v>4.3090124151985663</v>
      </c>
      <c r="AA484" s="26">
        <v>0.388125</v>
      </c>
      <c r="AB484" s="26">
        <f t="shared" si="100"/>
        <v>1.0573299601698563</v>
      </c>
      <c r="AC484" s="26">
        <f t="shared" si="100"/>
        <v>2.1998660166766264</v>
      </c>
      <c r="AD484" s="26">
        <f t="shared" si="100"/>
        <v>1.4758766332107263</v>
      </c>
      <c r="AE484" s="26">
        <f t="shared" si="100"/>
        <v>0.24954034731103861</v>
      </c>
      <c r="AF484" s="17">
        <v>6.456500000000001</v>
      </c>
      <c r="AG484" s="26">
        <v>6.9775</v>
      </c>
      <c r="AH484" s="17">
        <f t="shared" si="93"/>
        <v>1.0531736871297151E-7</v>
      </c>
      <c r="AI484" s="73">
        <v>2.0010075574882462</v>
      </c>
      <c r="AJ484" s="73">
        <v>178.60362243559442</v>
      </c>
      <c r="AK484" s="73">
        <v>3594.9057733231957</v>
      </c>
      <c r="AL484" s="73">
        <v>851.3550666281094</v>
      </c>
      <c r="AM484" s="26" t="s">
        <v>45</v>
      </c>
      <c r="AN484" s="26" t="s">
        <v>45</v>
      </c>
      <c r="AO484" s="26" t="s">
        <v>45</v>
      </c>
      <c r="AP484" s="26" t="s">
        <v>45</v>
      </c>
      <c r="AQ484" s="17">
        <v>445.74999999999977</v>
      </c>
      <c r="AR484" s="17">
        <v>696.72500000000014</v>
      </c>
      <c r="AS484" s="17">
        <v>211.5</v>
      </c>
      <c r="AT484" s="26">
        <v>16.509381282322789</v>
      </c>
      <c r="AU484" s="26">
        <v>-4.3331877458381758</v>
      </c>
      <c r="AV484" s="17">
        <v>120</v>
      </c>
      <c r="AW484" s="17">
        <v>120</v>
      </c>
      <c r="AX484" s="17" t="s">
        <v>45</v>
      </c>
      <c r="AY484" s="56">
        <v>1</v>
      </c>
      <c r="AZ484" s="17"/>
      <c r="BA484" s="28"/>
      <c r="BB484" s="26"/>
      <c r="BC484" s="17"/>
      <c r="BD484" s="29"/>
    </row>
    <row r="485" spans="1:56" x14ac:dyDescent="0.25">
      <c r="A485" s="14">
        <v>2007</v>
      </c>
      <c r="B485" s="31">
        <v>2011</v>
      </c>
      <c r="C485" s="45" t="s">
        <v>169</v>
      </c>
      <c r="D485" s="17" t="s">
        <v>170</v>
      </c>
      <c r="E485" s="69">
        <v>4</v>
      </c>
      <c r="F485" s="70" t="s">
        <v>126</v>
      </c>
      <c r="G485" s="45" t="str">
        <f t="shared" si="97"/>
        <v>Canastota</v>
      </c>
      <c r="H485" s="20">
        <v>9970</v>
      </c>
      <c r="I485" s="45">
        <v>5</v>
      </c>
      <c r="J485" s="22">
        <v>9970036</v>
      </c>
      <c r="K485" s="17" t="s">
        <v>54</v>
      </c>
      <c r="L485" s="71" t="s">
        <v>45</v>
      </c>
      <c r="M485" s="71" t="s">
        <v>45</v>
      </c>
      <c r="N485" s="71">
        <f t="shared" si="98"/>
        <v>49.837166678992659</v>
      </c>
      <c r="O485" s="26">
        <v>44.915850275151072</v>
      </c>
      <c r="P485" s="26">
        <f t="shared" si="92"/>
        <v>0.4491585027515107</v>
      </c>
      <c r="Q485" s="63">
        <v>55.084149724848928</v>
      </c>
      <c r="R485" s="72">
        <v>0.5508414972484893</v>
      </c>
      <c r="S485" s="71" t="s">
        <v>45</v>
      </c>
      <c r="T485" s="72">
        <v>7.4615957223046081</v>
      </c>
      <c r="U485" s="72">
        <f t="shared" si="99"/>
        <v>9.9932085566579563</v>
      </c>
      <c r="V485" s="72">
        <f>T485/2.24</f>
        <v>3.3310695188859856</v>
      </c>
      <c r="W485" s="26">
        <v>18.843869873118919</v>
      </c>
      <c r="X485" s="26">
        <v>40.604252729418704</v>
      </c>
      <c r="Y485" s="26">
        <v>24.873985688993812</v>
      </c>
      <c r="Z485" s="26">
        <v>3.1209980820300984</v>
      </c>
      <c r="AA485" s="26">
        <v>0.36112499999999997</v>
      </c>
      <c r="AB485" s="26">
        <f t="shared" si="100"/>
        <v>1.4060533883692881</v>
      </c>
      <c r="AC485" s="26">
        <f t="shared" si="100"/>
        <v>3.0297251847320581</v>
      </c>
      <c r="AD485" s="26">
        <f t="shared" si="100"/>
        <v>1.8559962521366227</v>
      </c>
      <c r="AE485" s="26">
        <f t="shared" si="100"/>
        <v>0.23287625938196668</v>
      </c>
      <c r="AF485" s="17">
        <v>5.2089999999999996</v>
      </c>
      <c r="AG485" s="26">
        <v>7.3049999999999997</v>
      </c>
      <c r="AH485" s="17">
        <f t="shared" si="93"/>
        <v>4.9545019080478957E-8</v>
      </c>
      <c r="AI485" s="73">
        <v>5.5477694591290865</v>
      </c>
      <c r="AJ485" s="73">
        <v>232.57359530841254</v>
      </c>
      <c r="AK485" s="73">
        <v>3335.2166803809032</v>
      </c>
      <c r="AL485" s="73">
        <v>842.45657099447999</v>
      </c>
      <c r="AM485" s="26" t="s">
        <v>45</v>
      </c>
      <c r="AN485" s="26" t="s">
        <v>45</v>
      </c>
      <c r="AO485" s="26" t="s">
        <v>45</v>
      </c>
      <c r="AP485" s="26" t="s">
        <v>45</v>
      </c>
      <c r="AQ485" s="17">
        <v>445.74999999999977</v>
      </c>
      <c r="AR485" s="17">
        <v>696.72500000000014</v>
      </c>
      <c r="AS485" s="17">
        <v>211.5</v>
      </c>
      <c r="AT485" s="26">
        <v>16.509381282322789</v>
      </c>
      <c r="AU485" s="26">
        <v>-4.3331877458381758</v>
      </c>
      <c r="AV485" s="17">
        <v>120</v>
      </c>
      <c r="AW485" s="17">
        <v>120</v>
      </c>
      <c r="AX485" s="17" t="s">
        <v>45</v>
      </c>
      <c r="AY485" s="56">
        <v>1</v>
      </c>
      <c r="AZ485" s="17"/>
      <c r="BA485" s="28"/>
      <c r="BB485" s="26"/>
      <c r="BC485" s="17"/>
      <c r="BD485" s="29"/>
    </row>
    <row r="486" spans="1:56" x14ac:dyDescent="0.25">
      <c r="A486" s="14">
        <v>2007</v>
      </c>
      <c r="B486" s="31">
        <v>2011</v>
      </c>
      <c r="C486" s="45" t="s">
        <v>169</v>
      </c>
      <c r="D486" s="17" t="s">
        <v>170</v>
      </c>
      <c r="E486" s="69">
        <v>1</v>
      </c>
      <c r="F486" s="70" t="s">
        <v>142</v>
      </c>
      <c r="G486" s="45" t="str">
        <f t="shared" si="97"/>
        <v>SX61</v>
      </c>
      <c r="H486" s="20" t="s">
        <v>142</v>
      </c>
      <c r="I486" s="45">
        <v>5</v>
      </c>
      <c r="J486" s="22" t="s">
        <v>142</v>
      </c>
      <c r="K486" s="17" t="s">
        <v>54</v>
      </c>
      <c r="L486" s="71" t="s">
        <v>45</v>
      </c>
      <c r="M486" s="71" t="s">
        <v>45</v>
      </c>
      <c r="N486" s="71">
        <f t="shared" si="98"/>
        <v>29.245533729019215</v>
      </c>
      <c r="O486" s="26">
        <v>43.644517555115485</v>
      </c>
      <c r="P486" s="26">
        <f t="shared" si="92"/>
        <v>0.43644517555115486</v>
      </c>
      <c r="Q486" s="63">
        <v>56.355482444884515</v>
      </c>
      <c r="R486" s="72">
        <v>0.56355482444884519</v>
      </c>
      <c r="S486" s="71" t="s">
        <v>45</v>
      </c>
      <c r="T486" s="72">
        <v>4.2546907008163375</v>
      </c>
      <c r="U486" s="72">
        <f t="shared" si="99"/>
        <v>5.6982464743075942</v>
      </c>
      <c r="V486" s="72">
        <f>T486/2.24</f>
        <v>1.8994154914358647</v>
      </c>
      <c r="W486" s="26">
        <v>18.378792312945066</v>
      </c>
      <c r="X486" s="26">
        <v>39.423080675056099</v>
      </c>
      <c r="Y486" s="26">
        <v>25.713384060091698</v>
      </c>
      <c r="Z486" s="26">
        <v>2.8472929470295583</v>
      </c>
      <c r="AA486" s="26">
        <v>0.43420000000000003</v>
      </c>
      <c r="AB486" s="26">
        <f t="shared" si="100"/>
        <v>0.78196076746122156</v>
      </c>
      <c r="AC486" s="26">
        <f t="shared" si="100"/>
        <v>1.6773301474569344</v>
      </c>
      <c r="AD486" s="26">
        <f t="shared" si="100"/>
        <v>1.0940249604699119</v>
      </c>
      <c r="AE486" s="26">
        <f t="shared" si="100"/>
        <v>0.12114350824226605</v>
      </c>
      <c r="AF486" s="17">
        <v>7.4394999999999998</v>
      </c>
      <c r="AG486" s="26">
        <v>6.8449999999999998</v>
      </c>
      <c r="AH486" s="17">
        <f t="shared" si="93"/>
        <v>1.4288939585111023E-7</v>
      </c>
      <c r="AI486" s="73">
        <v>2.7186825634039198</v>
      </c>
      <c r="AJ486" s="73">
        <v>174.03239267065911</v>
      </c>
      <c r="AK486" s="73">
        <v>3719.256733470459</v>
      </c>
      <c r="AL486" s="73">
        <v>634.81599684270282</v>
      </c>
      <c r="AM486" s="26" t="s">
        <v>45</v>
      </c>
      <c r="AN486" s="26" t="s">
        <v>45</v>
      </c>
      <c r="AO486" s="26" t="s">
        <v>45</v>
      </c>
      <c r="AP486" s="26" t="s">
        <v>45</v>
      </c>
      <c r="AQ486" s="17">
        <v>445.74999999999977</v>
      </c>
      <c r="AR486" s="17">
        <v>696.72500000000014</v>
      </c>
      <c r="AS486" s="17">
        <v>211.5</v>
      </c>
      <c r="AT486" s="26">
        <v>16.509381282322789</v>
      </c>
      <c r="AU486" s="26">
        <v>-4.3331877458381758</v>
      </c>
      <c r="AV486" s="17">
        <v>120</v>
      </c>
      <c r="AW486" s="17">
        <v>120</v>
      </c>
      <c r="AX486" s="17" t="s">
        <v>45</v>
      </c>
      <c r="AY486" s="56">
        <v>1</v>
      </c>
      <c r="AZ486" s="17"/>
      <c r="BA486" s="28"/>
      <c r="BB486" s="26"/>
      <c r="BC486" s="17"/>
      <c r="BD486" s="29"/>
    </row>
    <row r="487" spans="1:56" x14ac:dyDescent="0.25">
      <c r="A487" s="14">
        <v>2007</v>
      </c>
      <c r="B487" s="31">
        <v>2011</v>
      </c>
      <c r="C487" s="45" t="s">
        <v>169</v>
      </c>
      <c r="D487" s="17" t="s">
        <v>170</v>
      </c>
      <c r="E487" s="69">
        <v>2</v>
      </c>
      <c r="F487" s="70" t="s">
        <v>142</v>
      </c>
      <c r="G487" s="45" t="str">
        <f t="shared" si="97"/>
        <v>SX61</v>
      </c>
      <c r="H487" s="20" t="s">
        <v>142</v>
      </c>
      <c r="I487" s="45">
        <v>5</v>
      </c>
      <c r="J487" s="22" t="s">
        <v>142</v>
      </c>
      <c r="K487" s="17" t="s">
        <v>54</v>
      </c>
      <c r="L487" s="71" t="s">
        <v>45</v>
      </c>
      <c r="M487" s="71" t="s">
        <v>45</v>
      </c>
      <c r="N487" s="71">
        <f t="shared" si="98"/>
        <v>43.5076839100239</v>
      </c>
      <c r="O487" s="26">
        <v>44.870531015743943</v>
      </c>
      <c r="P487" s="26">
        <f t="shared" si="92"/>
        <v>0.44870531015743942</v>
      </c>
      <c r="Q487" s="63">
        <v>55.129468984256057</v>
      </c>
      <c r="R487" s="72">
        <v>0.55129468984256058</v>
      </c>
      <c r="S487" s="71" t="s">
        <v>45</v>
      </c>
      <c r="T487" s="72">
        <v>6.5073762676930365</v>
      </c>
      <c r="U487" s="72">
        <f t="shared" si="99"/>
        <v>8.7152360728031724</v>
      </c>
      <c r="V487" s="72">
        <f>T487/2.24</f>
        <v>2.9050786909343911</v>
      </c>
      <c r="W487" s="26">
        <v>18.698998083549313</v>
      </c>
      <c r="X487" s="26">
        <v>41.330592709543524</v>
      </c>
      <c r="Y487" s="26">
        <v>24.9768933639171</v>
      </c>
      <c r="Z487" s="26">
        <v>2.1994002403010739</v>
      </c>
      <c r="AA487" s="26">
        <v>0.39866666666666661</v>
      </c>
      <c r="AB487" s="26">
        <f t="shared" si="100"/>
        <v>1.2168141635852636</v>
      </c>
      <c r="AC487" s="26">
        <f t="shared" si="100"/>
        <v>2.6895371812777036</v>
      </c>
      <c r="AD487" s="26">
        <f t="shared" si="100"/>
        <v>1.6253404311705382</v>
      </c>
      <c r="AE487" s="26">
        <f t="shared" si="100"/>
        <v>0.14312324926893569</v>
      </c>
      <c r="AF487" s="17">
        <v>7.78</v>
      </c>
      <c r="AG487" s="26">
        <v>6.5875000000000004</v>
      </c>
      <c r="AH487" s="17">
        <f t="shared" si="93"/>
        <v>2.5852348395621835E-7</v>
      </c>
      <c r="AI487" s="73">
        <v>3.0174307263284641</v>
      </c>
      <c r="AJ487" s="73">
        <v>200.34688788260712</v>
      </c>
      <c r="AK487" s="73">
        <v>3692.2612387973854</v>
      </c>
      <c r="AL487" s="73">
        <v>580.44230809782925</v>
      </c>
      <c r="AM487" s="26" t="s">
        <v>45</v>
      </c>
      <c r="AN487" s="26" t="s">
        <v>45</v>
      </c>
      <c r="AO487" s="26" t="s">
        <v>45</v>
      </c>
      <c r="AP487" s="26" t="s">
        <v>45</v>
      </c>
      <c r="AQ487" s="17">
        <v>445.74999999999977</v>
      </c>
      <c r="AR487" s="17">
        <v>696.72500000000014</v>
      </c>
      <c r="AS487" s="17">
        <v>211.5</v>
      </c>
      <c r="AT487" s="26">
        <v>16.509381282322789</v>
      </c>
      <c r="AU487" s="26">
        <v>-4.3331877458381758</v>
      </c>
      <c r="AV487" s="17">
        <v>120</v>
      </c>
      <c r="AW487" s="17">
        <v>120</v>
      </c>
      <c r="AX487" s="17" t="s">
        <v>45</v>
      </c>
      <c r="AY487" s="56">
        <v>1</v>
      </c>
      <c r="AZ487" s="17"/>
      <c r="BA487" s="28"/>
      <c r="BB487" s="26"/>
      <c r="BC487" s="17"/>
      <c r="BD487" s="29"/>
    </row>
    <row r="488" spans="1:56" x14ac:dyDescent="0.25">
      <c r="A488" s="14">
        <v>2007</v>
      </c>
      <c r="B488" s="31">
        <v>2011</v>
      </c>
      <c r="C488" s="45" t="s">
        <v>169</v>
      </c>
      <c r="D488" s="17" t="s">
        <v>170</v>
      </c>
      <c r="E488" s="69">
        <v>3</v>
      </c>
      <c r="F488" s="70" t="s">
        <v>142</v>
      </c>
      <c r="G488" s="45" t="str">
        <f t="shared" si="97"/>
        <v>SX61</v>
      </c>
      <c r="H488" s="20" t="s">
        <v>142</v>
      </c>
      <c r="I488" s="45">
        <v>5</v>
      </c>
      <c r="J488" s="22" t="s">
        <v>142</v>
      </c>
      <c r="K488" s="17" t="s">
        <v>54</v>
      </c>
      <c r="L488" s="71" t="s">
        <v>45</v>
      </c>
      <c r="M488" s="71" t="s">
        <v>45</v>
      </c>
      <c r="N488" s="71" t="s">
        <v>45</v>
      </c>
      <c r="O488" s="26">
        <v>40.793566955272077</v>
      </c>
      <c r="P488" s="26">
        <f t="shared" si="92"/>
        <v>0.40793566955272076</v>
      </c>
      <c r="Q488" s="63">
        <v>59.206433044727923</v>
      </c>
      <c r="R488" s="72">
        <v>0.59206433044727924</v>
      </c>
      <c r="S488" s="71" t="s">
        <v>45</v>
      </c>
      <c r="T488" s="72" t="s">
        <v>45</v>
      </c>
      <c r="U488" s="72" t="s">
        <v>45</v>
      </c>
      <c r="V488" s="72" t="s">
        <v>45</v>
      </c>
      <c r="W488" s="26">
        <v>17.786844936222522</v>
      </c>
      <c r="X488" s="26">
        <v>39.225372675580154</v>
      </c>
      <c r="Y488" s="26">
        <v>26.099907791609027</v>
      </c>
      <c r="Z488" s="26">
        <v>3.0016443829721879</v>
      </c>
      <c r="AA488" s="26">
        <v>0.41738461538461535</v>
      </c>
      <c r="AB488" s="26" t="s">
        <v>45</v>
      </c>
      <c r="AC488" s="26" t="s">
        <v>45</v>
      </c>
      <c r="AD488" s="26" t="s">
        <v>45</v>
      </c>
      <c r="AE488" s="26" t="s">
        <v>45</v>
      </c>
      <c r="AF488" s="17">
        <v>5.1669999999999998</v>
      </c>
      <c r="AG488" s="26">
        <v>7.4175000000000004</v>
      </c>
      <c r="AH488" s="17">
        <f t="shared" si="93"/>
        <v>3.8238425365811118E-8</v>
      </c>
      <c r="AI488" s="73">
        <v>1.7909662000601341</v>
      </c>
      <c r="AJ488" s="73">
        <v>205.74174248347569</v>
      </c>
      <c r="AK488" s="73">
        <v>3349.8883778240815</v>
      </c>
      <c r="AL488" s="73">
        <v>708.11210202685925</v>
      </c>
      <c r="AM488" s="26" t="s">
        <v>45</v>
      </c>
      <c r="AN488" s="26" t="s">
        <v>45</v>
      </c>
      <c r="AO488" s="26" t="s">
        <v>45</v>
      </c>
      <c r="AP488" s="26" t="s">
        <v>45</v>
      </c>
      <c r="AQ488" s="17">
        <v>445.74999999999977</v>
      </c>
      <c r="AR488" s="17">
        <v>696.72500000000014</v>
      </c>
      <c r="AS488" s="17">
        <v>211.5</v>
      </c>
      <c r="AT488" s="26">
        <v>16.509381282322789</v>
      </c>
      <c r="AU488" s="26">
        <v>-4.3331877458381758</v>
      </c>
      <c r="AV488" s="17">
        <v>120</v>
      </c>
      <c r="AW488" s="17">
        <v>120</v>
      </c>
      <c r="AX488" s="17" t="s">
        <v>45</v>
      </c>
      <c r="AY488" s="56">
        <v>1</v>
      </c>
      <c r="AZ488" s="17"/>
      <c r="BA488" s="28"/>
      <c r="BB488" s="26"/>
      <c r="BC488" s="17"/>
      <c r="BD488" s="29"/>
    </row>
    <row r="489" spans="1:56" x14ac:dyDescent="0.25">
      <c r="A489" s="14">
        <v>2007</v>
      </c>
      <c r="B489" s="31">
        <v>2011</v>
      </c>
      <c r="C489" s="45" t="s">
        <v>169</v>
      </c>
      <c r="D489" s="17" t="s">
        <v>170</v>
      </c>
      <c r="E489" s="69">
        <v>4</v>
      </c>
      <c r="F489" s="70" t="s">
        <v>142</v>
      </c>
      <c r="G489" s="45" t="str">
        <f t="shared" si="97"/>
        <v>SX61</v>
      </c>
      <c r="H489" s="20" t="s">
        <v>142</v>
      </c>
      <c r="I489" s="45">
        <v>5</v>
      </c>
      <c r="J489" s="22" t="s">
        <v>142</v>
      </c>
      <c r="K489" s="17" t="s">
        <v>54</v>
      </c>
      <c r="L489" s="71" t="s">
        <v>45</v>
      </c>
      <c r="M489" s="71" t="s">
        <v>45</v>
      </c>
      <c r="N489" s="71">
        <f t="shared" si="98"/>
        <v>48.180643798598055</v>
      </c>
      <c r="O489" s="26">
        <v>43.061149725576904</v>
      </c>
      <c r="P489" s="26">
        <f t="shared" si="92"/>
        <v>0.43061149725576903</v>
      </c>
      <c r="Q489" s="63">
        <v>56.938850274423096</v>
      </c>
      <c r="R489" s="72">
        <v>0.56938850274423092</v>
      </c>
      <c r="S489" s="71" t="s">
        <v>45</v>
      </c>
      <c r="T489" s="72">
        <v>6.9157130549537298</v>
      </c>
      <c r="U489" s="72">
        <f t="shared" si="99"/>
        <v>9.2621156985987447</v>
      </c>
      <c r="V489" s="72">
        <f>T489/2.24</f>
        <v>3.0873718995329149</v>
      </c>
      <c r="W489" s="26">
        <v>17.866969592151193</v>
      </c>
      <c r="X489" s="26">
        <v>40.766563944530049</v>
      </c>
      <c r="Y489" s="26">
        <v>26.205913336058615</v>
      </c>
      <c r="Z489" s="26">
        <v>2.4196330304078515</v>
      </c>
      <c r="AA489" s="26">
        <v>0.37356521739130438</v>
      </c>
      <c r="AB489" s="26">
        <f t="shared" ref="AB489:AE496" si="101">W489/100*$T489</f>
        <v>1.2356283486090134</v>
      </c>
      <c r="AC489" s="26">
        <f t="shared" si="101"/>
        <v>2.8192985847679246</v>
      </c>
      <c r="AD489" s="26">
        <f t="shared" si="101"/>
        <v>1.8123257697516664</v>
      </c>
      <c r="AE489" s="26">
        <f t="shared" si="101"/>
        <v>0.16733487736588834</v>
      </c>
      <c r="AF489" s="17">
        <v>5.7079999999999993</v>
      </c>
      <c r="AG489" s="26">
        <v>7.3149999999999995</v>
      </c>
      <c r="AH489" s="17">
        <f t="shared" si="93"/>
        <v>4.8417236758409874E-8</v>
      </c>
      <c r="AI489" s="73">
        <v>1.7272049055850853</v>
      </c>
      <c r="AJ489" s="73">
        <v>182.97833333171459</v>
      </c>
      <c r="AK489" s="73">
        <v>3326.42957211464</v>
      </c>
      <c r="AL489" s="73">
        <v>802.16445403945397</v>
      </c>
      <c r="AM489" s="26" t="s">
        <v>45</v>
      </c>
      <c r="AN489" s="26" t="s">
        <v>45</v>
      </c>
      <c r="AO489" s="26" t="s">
        <v>45</v>
      </c>
      <c r="AP489" s="26" t="s">
        <v>45</v>
      </c>
      <c r="AQ489" s="17">
        <v>445.74999999999977</v>
      </c>
      <c r="AR489" s="17">
        <v>696.72500000000014</v>
      </c>
      <c r="AS489" s="17">
        <v>211.5</v>
      </c>
      <c r="AT489" s="26">
        <v>16.509381282322789</v>
      </c>
      <c r="AU489" s="26">
        <v>-4.3331877458381758</v>
      </c>
      <c r="AV489" s="17">
        <v>120</v>
      </c>
      <c r="AW489" s="17">
        <v>120</v>
      </c>
      <c r="AX489" s="17" t="s">
        <v>45</v>
      </c>
      <c r="AY489" s="56">
        <v>1</v>
      </c>
      <c r="AZ489" s="17"/>
      <c r="BA489" s="28"/>
      <c r="BB489" s="26"/>
      <c r="BC489" s="17"/>
      <c r="BD489" s="29"/>
    </row>
    <row r="490" spans="1:56" x14ac:dyDescent="0.25">
      <c r="A490" s="14">
        <v>2007</v>
      </c>
      <c r="B490" s="31">
        <v>2011</v>
      </c>
      <c r="C490" s="45" t="s">
        <v>169</v>
      </c>
      <c r="D490" s="17" t="s">
        <v>170</v>
      </c>
      <c r="E490" s="69">
        <v>1</v>
      </c>
      <c r="F490" s="70" t="s">
        <v>143</v>
      </c>
      <c r="G490" s="45" t="str">
        <f t="shared" si="97"/>
        <v>SX64</v>
      </c>
      <c r="H490" s="20" t="s">
        <v>143</v>
      </c>
      <c r="I490" s="45">
        <v>5</v>
      </c>
      <c r="J490" s="22" t="s">
        <v>143</v>
      </c>
      <c r="K490" s="17" t="s">
        <v>54</v>
      </c>
      <c r="L490" s="71" t="s">
        <v>45</v>
      </c>
      <c r="M490" s="71" t="s">
        <v>45</v>
      </c>
      <c r="N490" s="71">
        <f t="shared" si="98"/>
        <v>44.15348113145366</v>
      </c>
      <c r="O490" s="26">
        <v>41.629699141900467</v>
      </c>
      <c r="P490" s="26">
        <f t="shared" si="92"/>
        <v>0.41629699141900467</v>
      </c>
      <c r="Q490" s="63">
        <v>58.370300858099533</v>
      </c>
      <c r="R490" s="72">
        <v>0.58370300858099533</v>
      </c>
      <c r="S490" s="71" t="s">
        <v>45</v>
      </c>
      <c r="T490" s="72">
        <v>6.1269871185666496</v>
      </c>
      <c r="U490" s="72">
        <f t="shared" si="99"/>
        <v>8.2057863195089045</v>
      </c>
      <c r="V490" s="72">
        <f>T490/2.24</f>
        <v>2.7352621065029683</v>
      </c>
      <c r="W490" s="26">
        <v>18.247041850776014</v>
      </c>
      <c r="X490" s="26">
        <v>41.275319751832455</v>
      </c>
      <c r="Y490" s="26">
        <v>25.850763069876379</v>
      </c>
      <c r="Z490" s="26">
        <v>2.1777542002807735</v>
      </c>
      <c r="AA490" s="26">
        <v>0.46440000000000003</v>
      </c>
      <c r="AB490" s="26">
        <f t="shared" si="101"/>
        <v>1.1179939037165119</v>
      </c>
      <c r="AC490" s="26">
        <f t="shared" si="101"/>
        <v>2.5289335243419706</v>
      </c>
      <c r="AD490" s="26">
        <f t="shared" si="101"/>
        <v>1.5838729233425104</v>
      </c>
      <c r="AE490" s="26">
        <f t="shared" si="101"/>
        <v>0.13343071932524714</v>
      </c>
      <c r="AF490" s="17">
        <v>6.3875000000000002</v>
      </c>
      <c r="AG490" s="26">
        <v>6.8199999999999994</v>
      </c>
      <c r="AH490" s="17">
        <f t="shared" si="93"/>
        <v>1.5135612484362072E-7</v>
      </c>
      <c r="AI490" s="73">
        <v>2.5474982745228734</v>
      </c>
      <c r="AJ490" s="73">
        <v>271.05673727296153</v>
      </c>
      <c r="AK490" s="73">
        <v>3333.8958845153693</v>
      </c>
      <c r="AL490" s="73">
        <v>577.17628328226999</v>
      </c>
      <c r="AM490" s="26" t="s">
        <v>45</v>
      </c>
      <c r="AN490" s="26" t="s">
        <v>45</v>
      </c>
      <c r="AO490" s="26" t="s">
        <v>45</v>
      </c>
      <c r="AP490" s="26" t="s">
        <v>45</v>
      </c>
      <c r="AQ490" s="17">
        <v>445.74999999999977</v>
      </c>
      <c r="AR490" s="17">
        <v>696.72500000000014</v>
      </c>
      <c r="AS490" s="17">
        <v>211.5</v>
      </c>
      <c r="AT490" s="26">
        <v>16.509381282322789</v>
      </c>
      <c r="AU490" s="26">
        <v>-4.3331877458381758</v>
      </c>
      <c r="AV490" s="17">
        <v>120</v>
      </c>
      <c r="AW490" s="17">
        <v>120</v>
      </c>
      <c r="AX490" s="17" t="s">
        <v>45</v>
      </c>
      <c r="AY490" s="56">
        <v>1</v>
      </c>
      <c r="AZ490" s="17"/>
      <c r="BA490" s="28"/>
      <c r="BB490" s="26"/>
      <c r="BC490" s="17"/>
      <c r="BD490" s="29"/>
    </row>
    <row r="491" spans="1:56" x14ac:dyDescent="0.25">
      <c r="A491" s="14">
        <v>2007</v>
      </c>
      <c r="B491" s="31">
        <v>2011</v>
      </c>
      <c r="C491" s="45" t="s">
        <v>169</v>
      </c>
      <c r="D491" s="17" t="s">
        <v>170</v>
      </c>
      <c r="E491" s="69">
        <v>2</v>
      </c>
      <c r="F491" s="70" t="s">
        <v>143</v>
      </c>
      <c r="G491" s="45" t="str">
        <f t="shared" si="97"/>
        <v>SX64</v>
      </c>
      <c r="H491" s="20" t="s">
        <v>143</v>
      </c>
      <c r="I491" s="45">
        <v>5</v>
      </c>
      <c r="J491" s="22" t="s">
        <v>143</v>
      </c>
      <c r="K491" s="17" t="s">
        <v>54</v>
      </c>
      <c r="L491" s="71" t="s">
        <v>45</v>
      </c>
      <c r="M491" s="71" t="s">
        <v>45</v>
      </c>
      <c r="N491" s="71">
        <f t="shared" si="98"/>
        <v>44.592374465542903</v>
      </c>
      <c r="O491" s="26">
        <v>45.521047464650202</v>
      </c>
      <c r="P491" s="26">
        <f t="shared" si="92"/>
        <v>0.45521047464650199</v>
      </c>
      <c r="Q491" s="63">
        <v>54.478952535349798</v>
      </c>
      <c r="R491" s="72">
        <v>0.54478952535349801</v>
      </c>
      <c r="S491" s="71" t="s">
        <v>45</v>
      </c>
      <c r="T491" s="72">
        <v>6.766305315358113</v>
      </c>
      <c r="U491" s="72">
        <f t="shared" si="99"/>
        <v>9.0620160473546143</v>
      </c>
      <c r="V491" s="72">
        <f>T491/2.24</f>
        <v>3.0206720157848714</v>
      </c>
      <c r="W491" s="26">
        <v>18.176861377756737</v>
      </c>
      <c r="X491" s="26">
        <v>41.221858723257711</v>
      </c>
      <c r="Y491" s="26">
        <v>26.373129295625105</v>
      </c>
      <c r="Z491" s="26">
        <v>2.1392679322170096</v>
      </c>
      <c r="AA491" s="26">
        <v>0.41900000000000004</v>
      </c>
      <c r="AB491" s="26">
        <f t="shared" si="101"/>
        <v>1.2299019375684299</v>
      </c>
      <c r="AC491" s="26">
        <f t="shared" si="101"/>
        <v>2.7891968178811983</v>
      </c>
      <c r="AD491" s="26">
        <f t="shared" si="101"/>
        <v>1.784486449356149</v>
      </c>
      <c r="AE491" s="26">
        <f t="shared" si="101"/>
        <v>0.14474939980735113</v>
      </c>
      <c r="AF491" s="17">
        <v>5.1364999999999998</v>
      </c>
      <c r="AG491" s="26">
        <v>7.165</v>
      </c>
      <c r="AH491" s="17">
        <f t="shared" si="93"/>
        <v>6.839116472814276E-8</v>
      </c>
      <c r="AI491" s="73">
        <v>2.0659101472924433</v>
      </c>
      <c r="AJ491" s="73">
        <v>232.43771515164011</v>
      </c>
      <c r="AK491" s="73">
        <v>3057.1398613238534</v>
      </c>
      <c r="AL491" s="73">
        <v>755.0223787124022</v>
      </c>
      <c r="AM491" s="26" t="s">
        <v>45</v>
      </c>
      <c r="AN491" s="26" t="s">
        <v>45</v>
      </c>
      <c r="AO491" s="26" t="s">
        <v>45</v>
      </c>
      <c r="AP491" s="26" t="s">
        <v>45</v>
      </c>
      <c r="AQ491" s="17">
        <v>445.74999999999977</v>
      </c>
      <c r="AR491" s="17">
        <v>696.72500000000014</v>
      </c>
      <c r="AS491" s="17">
        <v>211.5</v>
      </c>
      <c r="AT491" s="26">
        <v>16.509381282322789</v>
      </c>
      <c r="AU491" s="26">
        <v>-4.3331877458381758</v>
      </c>
      <c r="AV491" s="17">
        <v>120</v>
      </c>
      <c r="AW491" s="17">
        <v>120</v>
      </c>
      <c r="AX491" s="17" t="s">
        <v>45</v>
      </c>
      <c r="AY491" s="56">
        <v>1</v>
      </c>
      <c r="AZ491" s="17"/>
      <c r="BA491" s="28"/>
      <c r="BB491" s="26"/>
      <c r="BC491" s="17"/>
      <c r="BD491" s="29"/>
    </row>
    <row r="492" spans="1:56" x14ac:dyDescent="0.25">
      <c r="A492" s="14">
        <v>2007</v>
      </c>
      <c r="B492" s="31">
        <v>2011</v>
      </c>
      <c r="C492" s="45" t="s">
        <v>169</v>
      </c>
      <c r="D492" s="17" t="s">
        <v>170</v>
      </c>
      <c r="E492" s="69">
        <v>3</v>
      </c>
      <c r="F492" s="70" t="s">
        <v>143</v>
      </c>
      <c r="G492" s="45" t="str">
        <f t="shared" si="97"/>
        <v>SX64</v>
      </c>
      <c r="H492" s="20" t="s">
        <v>143</v>
      </c>
      <c r="I492" s="45">
        <v>5</v>
      </c>
      <c r="J492" s="22" t="s">
        <v>143</v>
      </c>
      <c r="K492" s="17" t="s">
        <v>54</v>
      </c>
      <c r="L492" s="71" t="s">
        <v>45</v>
      </c>
      <c r="M492" s="71" t="s">
        <v>45</v>
      </c>
      <c r="N492" s="71">
        <f t="shared" si="98"/>
        <v>48.178504512175095</v>
      </c>
      <c r="O492" s="26">
        <v>41.887774041957492</v>
      </c>
      <c r="P492" s="26">
        <f t="shared" si="92"/>
        <v>0.41887774041957493</v>
      </c>
      <c r="Q492" s="63">
        <v>58.112225958042508</v>
      </c>
      <c r="R492" s="72">
        <v>0.58112225958042507</v>
      </c>
      <c r="S492" s="71" t="s">
        <v>45</v>
      </c>
      <c r="T492" s="72">
        <v>6.7269677022847318</v>
      </c>
      <c r="U492" s="72">
        <f t="shared" si="99"/>
        <v>9.0093317441313374</v>
      </c>
      <c r="V492" s="72">
        <f>T492/2.24</f>
        <v>3.0031105813771122</v>
      </c>
      <c r="W492" s="26">
        <v>18.649806917070705</v>
      </c>
      <c r="X492" s="26">
        <v>41.840955163137735</v>
      </c>
      <c r="Y492" s="26">
        <v>25.439242467453383</v>
      </c>
      <c r="Z492" s="26">
        <v>1.9160069987744492</v>
      </c>
      <c r="AA492" s="26">
        <v>0.46775757575757582</v>
      </c>
      <c r="AB492" s="26">
        <f t="shared" si="101"/>
        <v>1.2545664878498102</v>
      </c>
      <c r="AC492" s="26">
        <f t="shared" si="101"/>
        <v>2.8146275401517111</v>
      </c>
      <c r="AD492" s="26">
        <f t="shared" si="101"/>
        <v>1.7112896244914906</v>
      </c>
      <c r="AE492" s="26">
        <f t="shared" si="101"/>
        <v>0.12888917198107222</v>
      </c>
      <c r="AF492" s="17">
        <v>5.9624999999999995</v>
      </c>
      <c r="AG492" s="26">
        <v>7.1800000000000006</v>
      </c>
      <c r="AH492" s="17">
        <f t="shared" si="93"/>
        <v>6.606934480075943E-8</v>
      </c>
      <c r="AI492" s="73">
        <v>2.5029628323748407</v>
      </c>
      <c r="AJ492" s="73">
        <v>247.94294491803927</v>
      </c>
      <c r="AK492" s="73">
        <v>3494.0292624962867</v>
      </c>
      <c r="AL492" s="73">
        <v>712.43342413316884</v>
      </c>
      <c r="AM492" s="26" t="s">
        <v>45</v>
      </c>
      <c r="AN492" s="26" t="s">
        <v>45</v>
      </c>
      <c r="AO492" s="26" t="s">
        <v>45</v>
      </c>
      <c r="AP492" s="26" t="s">
        <v>45</v>
      </c>
      <c r="AQ492" s="17">
        <v>445.74999999999977</v>
      </c>
      <c r="AR492" s="17">
        <v>696.72500000000014</v>
      </c>
      <c r="AS492" s="17">
        <v>211.5</v>
      </c>
      <c r="AT492" s="26">
        <v>16.509381282322789</v>
      </c>
      <c r="AU492" s="26">
        <v>-4.3331877458381758</v>
      </c>
      <c r="AV492" s="17">
        <v>120</v>
      </c>
      <c r="AW492" s="17">
        <v>120</v>
      </c>
      <c r="AX492" s="17" t="s">
        <v>45</v>
      </c>
      <c r="AY492" s="56">
        <v>1</v>
      </c>
      <c r="AZ492" s="17"/>
      <c r="BA492" s="28"/>
      <c r="BB492" s="26"/>
      <c r="BC492" s="17"/>
      <c r="BD492" s="29"/>
    </row>
    <row r="493" spans="1:56" x14ac:dyDescent="0.25">
      <c r="A493" s="14">
        <v>2007</v>
      </c>
      <c r="B493" s="31">
        <v>2011</v>
      </c>
      <c r="C493" s="45" t="s">
        <v>169</v>
      </c>
      <c r="D493" s="17" t="s">
        <v>170</v>
      </c>
      <c r="E493" s="69">
        <v>4</v>
      </c>
      <c r="F493" s="70" t="s">
        <v>143</v>
      </c>
      <c r="G493" s="45" t="str">
        <f t="shared" si="97"/>
        <v>SX64</v>
      </c>
      <c r="H493" s="20" t="s">
        <v>143</v>
      </c>
      <c r="I493" s="45">
        <v>5</v>
      </c>
      <c r="J493" s="22" t="s">
        <v>143</v>
      </c>
      <c r="K493" s="17" t="s">
        <v>54</v>
      </c>
      <c r="L493" s="71" t="s">
        <v>45</v>
      </c>
      <c r="M493" s="71" t="s">
        <v>45</v>
      </c>
      <c r="N493" s="71">
        <f t="shared" si="98"/>
        <v>46.278470722920503</v>
      </c>
      <c r="O493" s="26">
        <v>41.156393480794804</v>
      </c>
      <c r="P493" s="26">
        <f t="shared" si="92"/>
        <v>0.41156393480794806</v>
      </c>
      <c r="Q493" s="63">
        <v>58.843606519205196</v>
      </c>
      <c r="R493" s="72">
        <v>0.58843606519205194</v>
      </c>
      <c r="S493" s="71" t="s">
        <v>45</v>
      </c>
      <c r="T493" s="72">
        <v>6.3488498358731951</v>
      </c>
      <c r="U493" s="72">
        <f t="shared" si="99"/>
        <v>8.5029238873301711</v>
      </c>
      <c r="V493" s="72">
        <f>T493/2.24</f>
        <v>2.8343079624433902</v>
      </c>
      <c r="W493" s="26">
        <v>19.276895331899837</v>
      </c>
      <c r="X493" s="26">
        <v>42.385551779149623</v>
      </c>
      <c r="Y493" s="26">
        <v>24.70555594090311</v>
      </c>
      <c r="Z493" s="26">
        <v>1.9659083026982103</v>
      </c>
      <c r="AA493" s="26">
        <v>0.39479999999999993</v>
      </c>
      <c r="AB493" s="26">
        <f t="shared" si="101"/>
        <v>1.2238611376407704</v>
      </c>
      <c r="AC493" s="26">
        <f t="shared" si="101"/>
        <v>2.6909950345644891</v>
      </c>
      <c r="AD493" s="26">
        <f t="shared" si="101"/>
        <v>1.5685186478055875</v>
      </c>
      <c r="AE493" s="26">
        <f t="shared" si="101"/>
        <v>0.12481256604927284</v>
      </c>
      <c r="AF493" s="17">
        <v>6.2849999999999993</v>
      </c>
      <c r="AG493" s="26">
        <v>6.99</v>
      </c>
      <c r="AH493" s="17">
        <f t="shared" si="93"/>
        <v>1.0232929922807534E-7</v>
      </c>
      <c r="AI493" s="73">
        <v>1.6550378384259459</v>
      </c>
      <c r="AJ493" s="73">
        <v>249.43050553193751</v>
      </c>
      <c r="AK493" s="73">
        <v>3353.8347277038283</v>
      </c>
      <c r="AL493" s="73">
        <v>704.13205878688666</v>
      </c>
      <c r="AM493" s="26" t="s">
        <v>45</v>
      </c>
      <c r="AN493" s="26" t="s">
        <v>45</v>
      </c>
      <c r="AO493" s="26" t="s">
        <v>45</v>
      </c>
      <c r="AP493" s="26" t="s">
        <v>45</v>
      </c>
      <c r="AQ493" s="17">
        <v>445.74999999999977</v>
      </c>
      <c r="AR493" s="17">
        <v>696.72500000000014</v>
      </c>
      <c r="AS493" s="17">
        <v>211.5</v>
      </c>
      <c r="AT493" s="26">
        <v>16.509381282322789</v>
      </c>
      <c r="AU493" s="26">
        <v>-4.3331877458381758</v>
      </c>
      <c r="AV493" s="17">
        <v>120</v>
      </c>
      <c r="AW493" s="17">
        <v>120</v>
      </c>
      <c r="AX493" s="17" t="s">
        <v>45</v>
      </c>
      <c r="AY493" s="56">
        <v>1</v>
      </c>
      <c r="AZ493" s="17"/>
      <c r="BA493" s="28"/>
      <c r="BB493" s="26"/>
      <c r="BC493" s="17"/>
      <c r="BD493" s="29"/>
    </row>
    <row r="494" spans="1:56" x14ac:dyDescent="0.25">
      <c r="A494" s="14">
        <v>2007</v>
      </c>
      <c r="B494" s="17">
        <v>2011</v>
      </c>
      <c r="C494" s="17" t="s">
        <v>172</v>
      </c>
      <c r="D494" s="17" t="s">
        <v>173</v>
      </c>
      <c r="E494" s="17">
        <v>1</v>
      </c>
      <c r="F494" s="75" t="s">
        <v>81</v>
      </c>
      <c r="G494" s="45" t="str">
        <f t="shared" si="97"/>
        <v>Sherburne</v>
      </c>
      <c r="H494" s="20" t="s">
        <v>83</v>
      </c>
      <c r="I494" s="45">
        <v>5</v>
      </c>
      <c r="J494" s="22">
        <v>987131</v>
      </c>
      <c r="K494" s="17" t="s">
        <v>54</v>
      </c>
      <c r="L494" s="71" t="s">
        <v>45</v>
      </c>
      <c r="M494" s="71" t="s">
        <v>45</v>
      </c>
      <c r="N494" s="71">
        <f t="shared" si="98"/>
        <v>68.63069884773833</v>
      </c>
      <c r="O494" s="26">
        <v>43.360056835275394</v>
      </c>
      <c r="P494" s="26">
        <f t="shared" si="92"/>
        <v>0.43360056835275396</v>
      </c>
      <c r="Q494" s="63">
        <v>56.639943164724606</v>
      </c>
      <c r="R494" s="26">
        <v>0.56639943164724604</v>
      </c>
      <c r="S494" s="26" t="s">
        <v>45</v>
      </c>
      <c r="T494" s="26">
        <v>9.9194366756086794</v>
      </c>
      <c r="U494" s="72">
        <f t="shared" si="99"/>
        <v>13.284959833404479</v>
      </c>
      <c r="V494" s="26">
        <v>4.4283199444681598</v>
      </c>
      <c r="W494" s="26">
        <v>19.476948418086224</v>
      </c>
      <c r="X494" s="26">
        <v>41.512267753257106</v>
      </c>
      <c r="Y494" s="26">
        <v>25.546332023980526</v>
      </c>
      <c r="Z494" s="26">
        <v>2.2725118501703179</v>
      </c>
      <c r="AA494" s="26">
        <v>0.3930769230769231</v>
      </c>
      <c r="AB494" s="26">
        <f t="shared" si="101"/>
        <v>1.9320035646730294</v>
      </c>
      <c r="AC494" s="26">
        <f t="shared" si="101"/>
        <v>4.1177831123934601</v>
      </c>
      <c r="AD494" s="26">
        <f t="shared" si="101"/>
        <v>2.5340522280594895</v>
      </c>
      <c r="AE494" s="26">
        <f t="shared" si="101"/>
        <v>0.22542037392334788</v>
      </c>
      <c r="AF494" s="27">
        <v>4.0809999999999995</v>
      </c>
      <c r="AG494" s="27">
        <v>8.2750000000000004</v>
      </c>
      <c r="AH494" s="17">
        <f t="shared" si="93"/>
        <v>5.3088444423098687E-9</v>
      </c>
      <c r="AI494" s="73">
        <v>4.6715008451820843</v>
      </c>
      <c r="AJ494" s="73">
        <v>202.47948903256636</v>
      </c>
      <c r="AK494" s="73">
        <v>3175.7015661047267</v>
      </c>
      <c r="AL494" s="73">
        <v>527.08041455949444</v>
      </c>
      <c r="AM494" s="17" t="s">
        <v>45</v>
      </c>
      <c r="AN494" s="17" t="s">
        <v>45</v>
      </c>
      <c r="AO494" s="17" t="s">
        <v>45</v>
      </c>
      <c r="AP494" s="17" t="s">
        <v>45</v>
      </c>
      <c r="AQ494" s="17">
        <v>483.49999999999989</v>
      </c>
      <c r="AR494" s="17">
        <v>916.3</v>
      </c>
      <c r="AS494" s="26">
        <v>388.22499999999997</v>
      </c>
      <c r="AT494" s="26">
        <v>19.577453271028041</v>
      </c>
      <c r="AU494" s="26">
        <v>-3.4085433041395334</v>
      </c>
      <c r="AV494" s="17">
        <v>200</v>
      </c>
      <c r="AW494" s="17">
        <v>200</v>
      </c>
      <c r="AX494" s="17" t="s">
        <v>45</v>
      </c>
      <c r="AY494" s="56">
        <v>3</v>
      </c>
      <c r="AZ494" s="17"/>
      <c r="BA494" s="28"/>
      <c r="BB494" s="26"/>
      <c r="BC494" s="49" t="s">
        <v>171</v>
      </c>
      <c r="BD494" s="29"/>
    </row>
    <row r="495" spans="1:56" x14ac:dyDescent="0.25">
      <c r="A495" s="14">
        <v>2007</v>
      </c>
      <c r="B495" s="17">
        <v>2011</v>
      </c>
      <c r="C495" s="17" t="s">
        <v>172</v>
      </c>
      <c r="D495" s="17" t="s">
        <v>173</v>
      </c>
      <c r="E495" s="17">
        <v>2</v>
      </c>
      <c r="F495" s="75" t="s">
        <v>81</v>
      </c>
      <c r="G495" s="45" t="str">
        <f t="shared" si="97"/>
        <v>Sherburne</v>
      </c>
      <c r="H495" s="20" t="s">
        <v>83</v>
      </c>
      <c r="I495" s="45">
        <v>5</v>
      </c>
      <c r="J495" s="22">
        <v>987131</v>
      </c>
      <c r="K495" s="17" t="s">
        <v>54</v>
      </c>
      <c r="L495" s="71" t="s">
        <v>45</v>
      </c>
      <c r="M495" s="71" t="s">
        <v>45</v>
      </c>
      <c r="N495" s="71">
        <f t="shared" si="98"/>
        <v>51.093720863203302</v>
      </c>
      <c r="O495" s="26">
        <v>40.859409273392522</v>
      </c>
      <c r="P495" s="26">
        <f t="shared" si="92"/>
        <v>0.40859409273392522</v>
      </c>
      <c r="Q495" s="63">
        <v>59.140590726607478</v>
      </c>
      <c r="R495" s="26">
        <v>0.59140590726607478</v>
      </c>
      <c r="S495" s="26" t="s">
        <v>45</v>
      </c>
      <c r="T495" s="26">
        <v>6.9588641735003272</v>
      </c>
      <c r="U495" s="72">
        <f t="shared" si="99"/>
        <v>9.3199073752236519</v>
      </c>
      <c r="V495" s="26">
        <v>3.1066357917412173</v>
      </c>
      <c r="W495" s="26">
        <v>19.423753877680582</v>
      </c>
      <c r="X495" s="26">
        <v>39.526490805143226</v>
      </c>
      <c r="Y495" s="26">
        <v>24.915928584674091</v>
      </c>
      <c r="Z495" s="26">
        <v>2.7748069410089613</v>
      </c>
      <c r="AA495" s="26">
        <v>0.39149999999999996</v>
      </c>
      <c r="AB495" s="26">
        <f t="shared" si="101"/>
        <v>1.3516726497427947</v>
      </c>
      <c r="AC495" s="26">
        <f t="shared" si="101"/>
        <v>2.7505948076810132</v>
      </c>
      <c r="AD495" s="26">
        <f t="shared" si="101"/>
        <v>1.7338656277738125</v>
      </c>
      <c r="AE495" s="26">
        <f t="shared" si="101"/>
        <v>0.19309504610167297</v>
      </c>
      <c r="AF495" s="27">
        <v>4.1964999999999995</v>
      </c>
      <c r="AG495" s="27">
        <v>8.1149999999999984</v>
      </c>
      <c r="AH495" s="17">
        <f t="shared" si="93"/>
        <v>7.6736148936182117E-9</v>
      </c>
      <c r="AI495" s="73">
        <v>4.3339258015245017</v>
      </c>
      <c r="AJ495" s="73">
        <v>215.01040358134836</v>
      </c>
      <c r="AK495" s="73">
        <v>3323.467348750065</v>
      </c>
      <c r="AL495" s="73">
        <v>485.99623054444601</v>
      </c>
      <c r="AM495" s="17" t="s">
        <v>45</v>
      </c>
      <c r="AN495" s="17" t="s">
        <v>45</v>
      </c>
      <c r="AO495" s="17" t="s">
        <v>45</v>
      </c>
      <c r="AP495" s="17" t="s">
        <v>45</v>
      </c>
      <c r="AQ495" s="17">
        <v>483.49999999999989</v>
      </c>
      <c r="AR495" s="17">
        <v>916.3</v>
      </c>
      <c r="AS495" s="26">
        <v>388.22499999999997</v>
      </c>
      <c r="AT495" s="26">
        <v>19.577453271028041</v>
      </c>
      <c r="AU495" s="26">
        <v>-3.4085433041395334</v>
      </c>
      <c r="AV495" s="17">
        <v>200</v>
      </c>
      <c r="AW495" s="17">
        <v>200</v>
      </c>
      <c r="AX495" s="17" t="s">
        <v>45</v>
      </c>
      <c r="AY495" s="56">
        <v>3</v>
      </c>
      <c r="AZ495" s="17"/>
      <c r="BA495" s="28"/>
      <c r="BB495" s="26"/>
      <c r="BC495" s="56" t="s">
        <v>271</v>
      </c>
      <c r="BD495" s="29"/>
    </row>
    <row r="496" spans="1:56" x14ac:dyDescent="0.25">
      <c r="A496" s="14">
        <v>2007</v>
      </c>
      <c r="B496" s="17">
        <v>2011</v>
      </c>
      <c r="C496" s="17" t="s">
        <v>172</v>
      </c>
      <c r="D496" s="17" t="s">
        <v>173</v>
      </c>
      <c r="E496" s="17">
        <v>3</v>
      </c>
      <c r="F496" s="75" t="s">
        <v>81</v>
      </c>
      <c r="G496" s="45" t="str">
        <f t="shared" si="97"/>
        <v>Sherburne</v>
      </c>
      <c r="H496" s="20" t="s">
        <v>83</v>
      </c>
      <c r="I496" s="45">
        <v>5</v>
      </c>
      <c r="J496" s="22">
        <v>987131</v>
      </c>
      <c r="K496" s="17" t="s">
        <v>54</v>
      </c>
      <c r="L496" s="71" t="s">
        <v>45</v>
      </c>
      <c r="M496" s="71" t="s">
        <v>45</v>
      </c>
      <c r="N496" s="71">
        <f t="shared" si="98"/>
        <v>61.643044865424912</v>
      </c>
      <c r="O496" s="26">
        <v>42.745577225132344</v>
      </c>
      <c r="P496" s="26">
        <f t="shared" si="92"/>
        <v>0.42745577225132342</v>
      </c>
      <c r="Q496" s="63">
        <v>57.254422774867656</v>
      </c>
      <c r="R496" s="26">
        <v>0.57254422774867653</v>
      </c>
      <c r="S496" s="26" t="s">
        <v>45</v>
      </c>
      <c r="T496" s="26">
        <v>8.7832251156243952</v>
      </c>
      <c r="U496" s="72">
        <f t="shared" si="99"/>
        <v>11.763247922711242</v>
      </c>
      <c r="V496" s="26">
        <v>3.9210826409037476</v>
      </c>
      <c r="W496" s="26">
        <v>19.686481092367771</v>
      </c>
      <c r="X496" s="26">
        <v>40.48560108551743</v>
      </c>
      <c r="Y496" s="26">
        <v>25.232091926464093</v>
      </c>
      <c r="Z496" s="26">
        <v>2.7087826132778332</v>
      </c>
      <c r="AA496" s="26">
        <v>0.3836</v>
      </c>
      <c r="AB496" s="26">
        <f t="shared" si="101"/>
        <v>1.7291079516874939</v>
      </c>
      <c r="AC496" s="26">
        <f t="shared" si="101"/>
        <v>3.5559414827546698</v>
      </c>
      <c r="AD496" s="26">
        <f t="shared" si="101"/>
        <v>2.2161914352826297</v>
      </c>
      <c r="AE496" s="26">
        <f t="shared" si="101"/>
        <v>0.23791847481708547</v>
      </c>
      <c r="AF496" s="27">
        <v>4.2805</v>
      </c>
      <c r="AG496" s="27">
        <v>8.0500000000000007</v>
      </c>
      <c r="AH496" s="17">
        <f t="shared" si="93"/>
        <v>8.9125093813374133E-9</v>
      </c>
      <c r="AI496" s="73">
        <v>3.9870883366037275</v>
      </c>
      <c r="AJ496" s="73">
        <v>201.70079038561141</v>
      </c>
      <c r="AK496" s="73">
        <v>3231.1886035564708</v>
      </c>
      <c r="AL496" s="73">
        <v>510.26314376843084</v>
      </c>
      <c r="AM496" s="17" t="s">
        <v>45</v>
      </c>
      <c r="AN496" s="17" t="s">
        <v>45</v>
      </c>
      <c r="AO496" s="17" t="s">
        <v>45</v>
      </c>
      <c r="AP496" s="17" t="s">
        <v>45</v>
      </c>
      <c r="AQ496" s="17">
        <v>483.49999999999989</v>
      </c>
      <c r="AR496" s="17">
        <v>916.3</v>
      </c>
      <c r="AS496" s="26">
        <v>388.22499999999997</v>
      </c>
      <c r="AT496" s="26">
        <v>19.577453271028041</v>
      </c>
      <c r="AU496" s="26">
        <v>-3.4085433041395334</v>
      </c>
      <c r="AV496" s="17">
        <v>200</v>
      </c>
      <c r="AW496" s="17">
        <v>200</v>
      </c>
      <c r="AX496" s="17" t="s">
        <v>45</v>
      </c>
      <c r="AY496" s="56">
        <v>3</v>
      </c>
      <c r="AZ496" s="17"/>
      <c r="BA496" s="28"/>
      <c r="BB496" s="26"/>
      <c r="BC496" s="49"/>
      <c r="BD496" s="29"/>
    </row>
    <row r="497" spans="1:56" x14ac:dyDescent="0.25">
      <c r="A497" s="14">
        <v>2007</v>
      </c>
      <c r="B497" s="17">
        <v>2011</v>
      </c>
      <c r="C497" s="17" t="s">
        <v>172</v>
      </c>
      <c r="D497" s="17" t="s">
        <v>173</v>
      </c>
      <c r="E497" s="17">
        <v>4</v>
      </c>
      <c r="F497" s="75" t="s">
        <v>81</v>
      </c>
      <c r="G497" s="45" t="str">
        <f t="shared" si="97"/>
        <v>Sherburne</v>
      </c>
      <c r="H497" s="20" t="s">
        <v>83</v>
      </c>
      <c r="I497" s="45">
        <v>5</v>
      </c>
      <c r="J497" s="22">
        <v>987131</v>
      </c>
      <c r="K497" s="17" t="s">
        <v>54</v>
      </c>
      <c r="L497" s="71" t="s">
        <v>45</v>
      </c>
      <c r="M497" s="71" t="s">
        <v>45</v>
      </c>
      <c r="N497" s="71" t="s">
        <v>45</v>
      </c>
      <c r="O497" s="26">
        <v>45.092127883009773</v>
      </c>
      <c r="P497" s="26">
        <f t="shared" si="92"/>
        <v>0.45092127883009775</v>
      </c>
      <c r="Q497" s="63">
        <v>54.907872116990227</v>
      </c>
      <c r="R497" s="26">
        <v>0.54907872116990231</v>
      </c>
      <c r="S497" s="26" t="s">
        <v>45</v>
      </c>
      <c r="T497" s="26" t="s">
        <v>45</v>
      </c>
      <c r="U497" s="72" t="s">
        <v>45</v>
      </c>
      <c r="V497" s="26" t="s">
        <v>45</v>
      </c>
      <c r="W497" s="26">
        <v>19.580248783535595</v>
      </c>
      <c r="X497" s="26">
        <v>38.258219891322881</v>
      </c>
      <c r="Y497" s="26">
        <v>25.495882007686916</v>
      </c>
      <c r="Z497" s="26">
        <v>2.9107416172823122</v>
      </c>
      <c r="AA497" s="26">
        <v>0.37833333333333335</v>
      </c>
      <c r="AB497" s="26" t="s">
        <v>45</v>
      </c>
      <c r="AC497" s="26" t="s">
        <v>45</v>
      </c>
      <c r="AD497" s="26" t="s">
        <v>45</v>
      </c>
      <c r="AE497" s="26" t="s">
        <v>45</v>
      </c>
      <c r="AF497" s="27">
        <v>3.8469999999999995</v>
      </c>
      <c r="AG497" s="27">
        <v>8.1</v>
      </c>
      <c r="AH497" s="17">
        <f t="shared" si="93"/>
        <v>7.9432823472428087E-9</v>
      </c>
      <c r="AI497" s="73">
        <v>5.3981101575368884</v>
      </c>
      <c r="AJ497" s="73">
        <v>198.83457350473921</v>
      </c>
      <c r="AK497" s="73">
        <v>3051.3794044667707</v>
      </c>
      <c r="AL497" s="73">
        <v>494.74650631552009</v>
      </c>
      <c r="AM497" s="17" t="s">
        <v>45</v>
      </c>
      <c r="AN497" s="17" t="s">
        <v>45</v>
      </c>
      <c r="AO497" s="17" t="s">
        <v>45</v>
      </c>
      <c r="AP497" s="17" t="s">
        <v>45</v>
      </c>
      <c r="AQ497" s="17">
        <v>483.49999999999989</v>
      </c>
      <c r="AR497" s="17">
        <v>916.3</v>
      </c>
      <c r="AS497" s="26">
        <v>388.22499999999997</v>
      </c>
      <c r="AT497" s="26">
        <v>19.577453271028041</v>
      </c>
      <c r="AU497" s="26">
        <v>-3.4085433041395334</v>
      </c>
      <c r="AV497" s="17">
        <v>200</v>
      </c>
      <c r="AW497" s="17">
        <v>200</v>
      </c>
      <c r="AX497" s="17" t="s">
        <v>45</v>
      </c>
      <c r="AY497" s="56">
        <v>3</v>
      </c>
      <c r="AZ497" s="17"/>
      <c r="BA497" s="28"/>
      <c r="BB497" s="26"/>
      <c r="BC497" s="49"/>
      <c r="BD497" s="29"/>
    </row>
    <row r="498" spans="1:56" x14ac:dyDescent="0.25">
      <c r="A498" s="14">
        <v>2007</v>
      </c>
      <c r="B498" s="17">
        <v>2011</v>
      </c>
      <c r="C498" s="17" t="s">
        <v>172</v>
      </c>
      <c r="D498" s="17" t="s">
        <v>173</v>
      </c>
      <c r="E498" s="17">
        <v>1</v>
      </c>
      <c r="F498" s="75" t="s">
        <v>93</v>
      </c>
      <c r="G498" s="45" t="str">
        <f t="shared" si="97"/>
        <v>Fish Creek</v>
      </c>
      <c r="H498" s="20" t="s">
        <v>95</v>
      </c>
      <c r="I498" s="45" t="s">
        <v>43</v>
      </c>
      <c r="J498" s="22">
        <v>988234</v>
      </c>
      <c r="K498" s="17" t="s">
        <v>42</v>
      </c>
      <c r="L498" s="71" t="s">
        <v>45</v>
      </c>
      <c r="M498" s="71" t="s">
        <v>45</v>
      </c>
      <c r="N498" s="71" t="s">
        <v>45</v>
      </c>
      <c r="O498" s="26">
        <v>44.772014922791371</v>
      </c>
      <c r="P498" s="26">
        <f t="shared" si="92"/>
        <v>0.4477201492279137</v>
      </c>
      <c r="Q498" s="63">
        <v>55.227985077208629</v>
      </c>
      <c r="R498" s="26">
        <v>0.5522798507720863</v>
      </c>
      <c r="S498" s="26" t="s">
        <v>45</v>
      </c>
      <c r="T498" s="26" t="s">
        <v>45</v>
      </c>
      <c r="U498" s="72" t="s">
        <v>45</v>
      </c>
      <c r="V498" s="26" t="s">
        <v>45</v>
      </c>
      <c r="W498" s="26">
        <v>19.108528927151085</v>
      </c>
      <c r="X498" s="26">
        <v>43.421562853607369</v>
      </c>
      <c r="Y498" s="26">
        <v>24.853183872525989</v>
      </c>
      <c r="Z498" s="26">
        <v>1.1598785079505802</v>
      </c>
      <c r="AA498" s="26">
        <v>0.43728571428571422</v>
      </c>
      <c r="AB498" s="26" t="s">
        <v>45</v>
      </c>
      <c r="AC498" s="26" t="s">
        <v>45</v>
      </c>
      <c r="AD498" s="26" t="s">
        <v>45</v>
      </c>
      <c r="AE498" s="26" t="s">
        <v>45</v>
      </c>
      <c r="AF498" s="27">
        <v>4.0884999999999998</v>
      </c>
      <c r="AG498" s="27">
        <v>8.2349999999999994</v>
      </c>
      <c r="AH498" s="17">
        <f t="shared" si="93"/>
        <v>5.8210321777087175E-9</v>
      </c>
      <c r="AI498" s="73">
        <v>4.6004864950469155</v>
      </c>
      <c r="AJ498" s="73">
        <v>179.05960794264382</v>
      </c>
      <c r="AK498" s="73">
        <v>3092.931775889203</v>
      </c>
      <c r="AL498" s="73">
        <v>500.88622395304805</v>
      </c>
      <c r="AM498" s="17" t="s">
        <v>45</v>
      </c>
      <c r="AN498" s="17" t="s">
        <v>45</v>
      </c>
      <c r="AO498" s="17" t="s">
        <v>45</v>
      </c>
      <c r="AP498" s="17" t="s">
        <v>45</v>
      </c>
      <c r="AQ498" s="17">
        <v>483.49999999999989</v>
      </c>
      <c r="AR498" s="17">
        <v>916.3</v>
      </c>
      <c r="AS498" s="26">
        <v>388.22499999999997</v>
      </c>
      <c r="AT498" s="26">
        <v>19.577453271028041</v>
      </c>
      <c r="AU498" s="26">
        <v>-3.4085433041395334</v>
      </c>
      <c r="AV498" s="17">
        <v>200</v>
      </c>
      <c r="AW498" s="17">
        <v>200</v>
      </c>
      <c r="AX498" s="17" t="s">
        <v>45</v>
      </c>
      <c r="AY498" s="56">
        <v>3</v>
      </c>
      <c r="AZ498" s="17"/>
      <c r="BA498" s="28"/>
      <c r="BB498" s="26"/>
      <c r="BC498" s="49"/>
      <c r="BD498" s="29"/>
    </row>
    <row r="499" spans="1:56" x14ac:dyDescent="0.25">
      <c r="A499" s="14">
        <v>2007</v>
      </c>
      <c r="B499" s="17">
        <v>2011</v>
      </c>
      <c r="C499" s="17" t="s">
        <v>172</v>
      </c>
      <c r="D499" s="17" t="s">
        <v>173</v>
      </c>
      <c r="E499" s="17">
        <v>2</v>
      </c>
      <c r="F499" s="75" t="s">
        <v>93</v>
      </c>
      <c r="G499" s="45" t="str">
        <f t="shared" si="97"/>
        <v>Fish Creek</v>
      </c>
      <c r="H499" s="20" t="s">
        <v>95</v>
      </c>
      <c r="I499" s="45" t="s">
        <v>43</v>
      </c>
      <c r="J499" s="22">
        <v>988234</v>
      </c>
      <c r="K499" s="17" t="s">
        <v>42</v>
      </c>
      <c r="L499" s="71" t="s">
        <v>45</v>
      </c>
      <c r="M499" s="71" t="s">
        <v>45</v>
      </c>
      <c r="N499" s="71">
        <f t="shared" si="98"/>
        <v>105.5792031796896</v>
      </c>
      <c r="O499" s="26">
        <v>39.037462364361694</v>
      </c>
      <c r="P499" s="26">
        <f t="shared" si="92"/>
        <v>0.39037462364361697</v>
      </c>
      <c r="Q499" s="63">
        <v>60.962537635638306</v>
      </c>
      <c r="R499" s="26">
        <v>0.60962537635638303</v>
      </c>
      <c r="S499" s="26" t="s">
        <v>45</v>
      </c>
      <c r="T499" s="26">
        <v>13.738480568621432</v>
      </c>
      <c r="U499" s="72">
        <f t="shared" si="99"/>
        <v>18.399750761546557</v>
      </c>
      <c r="V499" s="26">
        <v>6.1332502538488525</v>
      </c>
      <c r="W499" s="26">
        <v>18.759329047513475</v>
      </c>
      <c r="X499" s="26">
        <v>44.01174905785858</v>
      </c>
      <c r="Y499" s="26">
        <v>24.641365550875634</v>
      </c>
      <c r="Z499" s="26">
        <v>1.4938890120446331</v>
      </c>
      <c r="AA499" s="26">
        <v>0.43780000000000002</v>
      </c>
      <c r="AB499" s="26">
        <f t="shared" ref="AB499:AE502" si="102">W499/100*$T499</f>
        <v>2.5772467759963948</v>
      </c>
      <c r="AC499" s="26">
        <f t="shared" si="102"/>
        <v>6.0465455922243265</v>
      </c>
      <c r="AD499" s="26">
        <f t="shared" si="102"/>
        <v>3.385349218050024</v>
      </c>
      <c r="AE499" s="26">
        <f t="shared" si="102"/>
        <v>0.20523765163652261</v>
      </c>
      <c r="AF499" s="27">
        <v>3.8850000000000002</v>
      </c>
      <c r="AG499" s="27">
        <v>8.0225000000000009</v>
      </c>
      <c r="AH499" s="17">
        <f t="shared" si="93"/>
        <v>9.4951099920219343E-9</v>
      </c>
      <c r="AI499" s="73">
        <v>6.120602327014157</v>
      </c>
      <c r="AJ499" s="73">
        <v>199.7100927342621</v>
      </c>
      <c r="AK499" s="73">
        <v>3079.6887974099418</v>
      </c>
      <c r="AL499" s="73">
        <v>495.17460433246157</v>
      </c>
      <c r="AM499" s="17" t="s">
        <v>45</v>
      </c>
      <c r="AN499" s="17" t="s">
        <v>45</v>
      </c>
      <c r="AO499" s="17" t="s">
        <v>45</v>
      </c>
      <c r="AP499" s="17" t="s">
        <v>45</v>
      </c>
      <c r="AQ499" s="17">
        <v>483.49999999999989</v>
      </c>
      <c r="AR499" s="17">
        <v>916.3</v>
      </c>
      <c r="AS499" s="26">
        <v>388.22499999999997</v>
      </c>
      <c r="AT499" s="26">
        <v>19.577453271028041</v>
      </c>
      <c r="AU499" s="26">
        <v>-3.4085433041395334</v>
      </c>
      <c r="AV499" s="17">
        <v>200</v>
      </c>
      <c r="AW499" s="17">
        <v>200</v>
      </c>
      <c r="AX499" s="17" t="s">
        <v>45</v>
      </c>
      <c r="AY499" s="56">
        <v>3</v>
      </c>
      <c r="AZ499" s="17"/>
      <c r="BA499" s="28"/>
      <c r="BB499" s="26"/>
      <c r="BC499" s="49"/>
      <c r="BD499" s="29"/>
    </row>
    <row r="500" spans="1:56" x14ac:dyDescent="0.25">
      <c r="A500" s="14">
        <v>2007</v>
      </c>
      <c r="B500" s="17">
        <v>2011</v>
      </c>
      <c r="C500" s="17" t="s">
        <v>172</v>
      </c>
      <c r="D500" s="17" t="s">
        <v>173</v>
      </c>
      <c r="E500" s="17">
        <v>3</v>
      </c>
      <c r="F500" s="75" t="s">
        <v>93</v>
      </c>
      <c r="G500" s="45" t="str">
        <f t="shared" si="97"/>
        <v>Fish Creek</v>
      </c>
      <c r="H500" s="20" t="s">
        <v>95</v>
      </c>
      <c r="I500" s="45" t="s">
        <v>43</v>
      </c>
      <c r="J500" s="22">
        <v>988234</v>
      </c>
      <c r="K500" s="17" t="s">
        <v>42</v>
      </c>
      <c r="L500" s="71" t="s">
        <v>45</v>
      </c>
      <c r="M500" s="71" t="s">
        <v>45</v>
      </c>
      <c r="N500" s="71">
        <f t="shared" si="98"/>
        <v>67.45326320088121</v>
      </c>
      <c r="O500" s="26">
        <v>43.349255783207411</v>
      </c>
      <c r="P500" s="26">
        <f t="shared" si="92"/>
        <v>0.43349255783207413</v>
      </c>
      <c r="Q500" s="63">
        <v>56.650744216792589</v>
      </c>
      <c r="R500" s="26">
        <v>0.56650744216792592</v>
      </c>
      <c r="S500" s="26" t="s">
        <v>45</v>
      </c>
      <c r="T500" s="26">
        <v>9.7468291996900387</v>
      </c>
      <c r="U500" s="72">
        <f t="shared" si="99"/>
        <v>13.053789106727729</v>
      </c>
      <c r="V500" s="26">
        <v>4.3512630355759097</v>
      </c>
      <c r="W500" s="26">
        <v>19.407747511382055</v>
      </c>
      <c r="X500" s="26">
        <v>43.893143761092674</v>
      </c>
      <c r="Y500" s="26">
        <v>24.037232811173695</v>
      </c>
      <c r="Z500" s="26">
        <v>1.7003433906937317</v>
      </c>
      <c r="AA500" s="26">
        <v>0.47853658536585369</v>
      </c>
      <c r="AB500" s="26">
        <f t="shared" si="102"/>
        <v>1.8916400014415031</v>
      </c>
      <c r="AC500" s="26">
        <f t="shared" si="102"/>
        <v>4.2781897527681068</v>
      </c>
      <c r="AD500" s="26">
        <f t="shared" si="102"/>
        <v>2.3428680264369524</v>
      </c>
      <c r="AE500" s="26">
        <f t="shared" si="102"/>
        <v>0.16572956609913633</v>
      </c>
      <c r="AF500" s="27">
        <v>4.0875000000000004</v>
      </c>
      <c r="AG500" s="27">
        <v>8.2424999999999997</v>
      </c>
      <c r="AH500" s="17">
        <f t="shared" si="93"/>
        <v>5.7213695465232672E-9</v>
      </c>
      <c r="AI500" s="73">
        <v>3.0844871925112014</v>
      </c>
      <c r="AJ500" s="73">
        <v>134.11410653075455</v>
      </c>
      <c r="AK500" s="73">
        <v>2686.17849447053</v>
      </c>
      <c r="AL500" s="73">
        <v>448.51300421242621</v>
      </c>
      <c r="AM500" s="17" t="s">
        <v>45</v>
      </c>
      <c r="AN500" s="17" t="s">
        <v>45</v>
      </c>
      <c r="AO500" s="17" t="s">
        <v>45</v>
      </c>
      <c r="AP500" s="17" t="s">
        <v>45</v>
      </c>
      <c r="AQ500" s="17">
        <v>483.49999999999989</v>
      </c>
      <c r="AR500" s="17">
        <v>916.3</v>
      </c>
      <c r="AS500" s="26">
        <v>388.22499999999997</v>
      </c>
      <c r="AT500" s="26">
        <v>19.577453271028041</v>
      </c>
      <c r="AU500" s="26">
        <v>-3.4085433041395334</v>
      </c>
      <c r="AV500" s="17">
        <v>200</v>
      </c>
      <c r="AW500" s="17">
        <v>200</v>
      </c>
      <c r="AX500" s="17" t="s">
        <v>45</v>
      </c>
      <c r="AY500" s="56">
        <v>3</v>
      </c>
      <c r="AZ500" s="17"/>
      <c r="BA500" s="28"/>
      <c r="BB500" s="26"/>
      <c r="BC500" s="49"/>
      <c r="BD500" s="29"/>
    </row>
    <row r="501" spans="1:56" x14ac:dyDescent="0.25">
      <c r="A501" s="14">
        <v>2007</v>
      </c>
      <c r="B501" s="17">
        <v>2011</v>
      </c>
      <c r="C501" s="17" t="s">
        <v>172</v>
      </c>
      <c r="D501" s="17" t="s">
        <v>173</v>
      </c>
      <c r="E501" s="17">
        <v>4</v>
      </c>
      <c r="F501" s="75" t="s">
        <v>93</v>
      </c>
      <c r="G501" s="45" t="str">
        <f t="shared" si="97"/>
        <v>Fish Creek</v>
      </c>
      <c r="H501" s="20" t="s">
        <v>95</v>
      </c>
      <c r="I501" s="45" t="s">
        <v>43</v>
      </c>
      <c r="J501" s="22">
        <v>988234</v>
      </c>
      <c r="K501" s="17" t="s">
        <v>42</v>
      </c>
      <c r="L501" s="71" t="s">
        <v>45</v>
      </c>
      <c r="M501" s="71" t="s">
        <v>45</v>
      </c>
      <c r="N501" s="71">
        <f t="shared" si="98"/>
        <v>78.404259110532493</v>
      </c>
      <c r="O501" s="26">
        <v>39.409143823604772</v>
      </c>
      <c r="P501" s="26">
        <f t="shared" si="92"/>
        <v>0.3940914382360477</v>
      </c>
      <c r="Q501" s="63">
        <v>60.590856176395228</v>
      </c>
      <c r="R501" s="26">
        <v>0.60590856176395225</v>
      </c>
      <c r="S501" s="26" t="s">
        <v>45</v>
      </c>
      <c r="T501" s="26">
        <v>10.299482412233832</v>
      </c>
      <c r="U501" s="72">
        <f t="shared" si="99"/>
        <v>13.79394965924174</v>
      </c>
      <c r="V501" s="26">
        <v>4.5979832197472463</v>
      </c>
      <c r="W501" s="26">
        <v>20.111307443657978</v>
      </c>
      <c r="X501" s="26">
        <v>42.516872378826974</v>
      </c>
      <c r="Y501" s="26">
        <v>25.522292808062033</v>
      </c>
      <c r="Z501" s="26">
        <v>1.2502538322478358</v>
      </c>
      <c r="AA501" s="26">
        <v>0.38075000000000003</v>
      </c>
      <c r="AB501" s="26">
        <f t="shared" si="102"/>
        <v>2.071360573029827</v>
      </c>
      <c r="AC501" s="26">
        <f t="shared" si="102"/>
        <v>4.3790177928891882</v>
      </c>
      <c r="AD501" s="26">
        <f t="shared" si="102"/>
        <v>2.6286640589651697</v>
      </c>
      <c r="AE501" s="26">
        <f t="shared" si="102"/>
        <v>0.12876967356064534</v>
      </c>
      <c r="AF501" s="27">
        <v>4.2619999999999996</v>
      </c>
      <c r="AG501" s="27">
        <v>7.99</v>
      </c>
      <c r="AH501" s="17">
        <f t="shared" si="93"/>
        <v>1.0232929922807522E-8</v>
      </c>
      <c r="AI501" s="73">
        <v>5.6451160326867758</v>
      </c>
      <c r="AJ501" s="73">
        <v>262.04659712558237</v>
      </c>
      <c r="AK501" s="73">
        <v>3301.8618845323008</v>
      </c>
      <c r="AL501" s="73">
        <v>545.05362273662774</v>
      </c>
      <c r="AM501" s="17" t="s">
        <v>45</v>
      </c>
      <c r="AN501" s="17" t="s">
        <v>45</v>
      </c>
      <c r="AO501" s="17" t="s">
        <v>45</v>
      </c>
      <c r="AP501" s="17" t="s">
        <v>45</v>
      </c>
      <c r="AQ501" s="17">
        <v>483.49999999999989</v>
      </c>
      <c r="AR501" s="17">
        <v>916.3</v>
      </c>
      <c r="AS501" s="26">
        <v>388.22499999999997</v>
      </c>
      <c r="AT501" s="26">
        <v>19.577453271028041</v>
      </c>
      <c r="AU501" s="26">
        <v>-3.4085433041395334</v>
      </c>
      <c r="AV501" s="17">
        <v>200</v>
      </c>
      <c r="AW501" s="17">
        <v>200</v>
      </c>
      <c r="AX501" s="17" t="s">
        <v>45</v>
      </c>
      <c r="AY501" s="56">
        <v>3</v>
      </c>
      <c r="AZ501" s="17"/>
      <c r="BA501" s="28"/>
      <c r="BB501" s="26"/>
      <c r="BC501" s="49"/>
      <c r="BD501" s="29"/>
    </row>
    <row r="502" spans="1:56" x14ac:dyDescent="0.25">
      <c r="A502" s="14">
        <v>2007</v>
      </c>
      <c r="B502" s="17">
        <v>2011</v>
      </c>
      <c r="C502" s="17" t="s">
        <v>172</v>
      </c>
      <c r="D502" s="17" t="s">
        <v>173</v>
      </c>
      <c r="E502" s="17">
        <v>1</v>
      </c>
      <c r="F502" s="75" t="s">
        <v>124</v>
      </c>
      <c r="G502" s="45" t="str">
        <f t="shared" si="97"/>
        <v>Allegany</v>
      </c>
      <c r="H502" s="20">
        <v>99239</v>
      </c>
      <c r="I502" s="45" t="s">
        <v>52</v>
      </c>
      <c r="J502" s="22">
        <v>99239015</v>
      </c>
      <c r="K502" s="17" t="s">
        <v>42</v>
      </c>
      <c r="L502" s="71" t="s">
        <v>45</v>
      </c>
      <c r="M502" s="71" t="s">
        <v>45</v>
      </c>
      <c r="N502" s="71">
        <f t="shared" si="98"/>
        <v>73.851731861325618</v>
      </c>
      <c r="O502" s="26">
        <v>42.321119660378365</v>
      </c>
      <c r="P502" s="26">
        <f t="shared" si="92"/>
        <v>0.42321119660378365</v>
      </c>
      <c r="Q502" s="63">
        <v>57.678880339621635</v>
      </c>
      <c r="R502" s="26">
        <v>0.5767888033962163</v>
      </c>
      <c r="S502" s="26" t="s">
        <v>45</v>
      </c>
      <c r="T502" s="26">
        <v>10.418293270764464</v>
      </c>
      <c r="U502" s="72">
        <f t="shared" si="99"/>
        <v>13.953071344773836</v>
      </c>
      <c r="V502" s="26">
        <v>4.6510237815912783</v>
      </c>
      <c r="W502" s="26">
        <v>18.988197010644754</v>
      </c>
      <c r="X502" s="26">
        <v>42.382797418785501</v>
      </c>
      <c r="Y502" s="26">
        <v>24.846147482212785</v>
      </c>
      <c r="Z502" s="26">
        <v>1.7132949092714114</v>
      </c>
      <c r="AA502" s="26">
        <v>0.42330434782608695</v>
      </c>
      <c r="AB502" s="26">
        <f t="shared" si="102"/>
        <v>1.9782460513995013</v>
      </c>
      <c r="AC502" s="26">
        <f t="shared" si="102"/>
        <v>4.4155641314430643</v>
      </c>
      <c r="AD502" s="26">
        <f t="shared" si="102"/>
        <v>2.588544511183589</v>
      </c>
      <c r="AE502" s="26">
        <f t="shared" si="102"/>
        <v>0.17849608824097354</v>
      </c>
      <c r="AF502" s="27">
        <v>4.1849999999999996</v>
      </c>
      <c r="AG502" s="27">
        <v>8.1950000000000003</v>
      </c>
      <c r="AH502" s="17">
        <f t="shared" si="93"/>
        <v>6.3826348619054652E-9</v>
      </c>
      <c r="AI502" s="73">
        <v>4.9020396824368468</v>
      </c>
      <c r="AJ502" s="73">
        <v>243.00853132091109</v>
      </c>
      <c r="AK502" s="73">
        <v>3399.9909525496601</v>
      </c>
      <c r="AL502" s="73">
        <v>498.79883387201068</v>
      </c>
      <c r="AM502" s="17" t="s">
        <v>45</v>
      </c>
      <c r="AN502" s="17" t="s">
        <v>45</v>
      </c>
      <c r="AO502" s="17" t="s">
        <v>45</v>
      </c>
      <c r="AP502" s="17" t="s">
        <v>45</v>
      </c>
      <c r="AQ502" s="17">
        <v>483.49999999999989</v>
      </c>
      <c r="AR502" s="17">
        <v>916.3</v>
      </c>
      <c r="AS502" s="26">
        <v>388.22499999999997</v>
      </c>
      <c r="AT502" s="26">
        <v>19.577453271028041</v>
      </c>
      <c r="AU502" s="26">
        <v>-3.4085433041395334</v>
      </c>
      <c r="AV502" s="17">
        <v>200</v>
      </c>
      <c r="AW502" s="17">
        <v>200</v>
      </c>
      <c r="AX502" s="17" t="s">
        <v>45</v>
      </c>
      <c r="AY502" s="56">
        <v>3</v>
      </c>
      <c r="AZ502" s="17"/>
      <c r="BA502" s="28"/>
      <c r="BB502" s="26"/>
      <c r="BC502" s="49"/>
      <c r="BD502" s="29"/>
    </row>
    <row r="503" spans="1:56" x14ac:dyDescent="0.25">
      <c r="A503" s="14">
        <v>2007</v>
      </c>
      <c r="B503" s="17">
        <v>2011</v>
      </c>
      <c r="C503" s="17" t="s">
        <v>172</v>
      </c>
      <c r="D503" s="17" t="s">
        <v>173</v>
      </c>
      <c r="E503" s="17">
        <v>2</v>
      </c>
      <c r="F503" s="75" t="s">
        <v>124</v>
      </c>
      <c r="G503" s="45" t="str">
        <f t="shared" si="97"/>
        <v>Allegany</v>
      </c>
      <c r="H503" s="20">
        <v>99239</v>
      </c>
      <c r="I503" s="45" t="s">
        <v>52</v>
      </c>
      <c r="J503" s="22">
        <v>99239015</v>
      </c>
      <c r="K503" s="17" t="s">
        <v>42</v>
      </c>
      <c r="L503" s="71" t="s">
        <v>45</v>
      </c>
      <c r="M503" s="71" t="s">
        <v>45</v>
      </c>
      <c r="N503" s="71" t="s">
        <v>45</v>
      </c>
      <c r="O503" s="26">
        <v>40.252207606341145</v>
      </c>
      <c r="P503" s="26">
        <f t="shared" si="92"/>
        <v>0.40252207606341145</v>
      </c>
      <c r="Q503" s="63">
        <v>59.747792393658855</v>
      </c>
      <c r="R503" s="26">
        <v>0.59747792393658861</v>
      </c>
      <c r="S503" s="26" t="s">
        <v>45</v>
      </c>
      <c r="T503" s="26" t="s">
        <v>45</v>
      </c>
      <c r="U503" s="72" t="s">
        <v>45</v>
      </c>
      <c r="V503" s="26" t="s">
        <v>45</v>
      </c>
      <c r="W503" s="26">
        <v>18.602742371572035</v>
      </c>
      <c r="X503" s="26">
        <v>42.195000827677532</v>
      </c>
      <c r="Y503" s="26">
        <v>25.236853721789984</v>
      </c>
      <c r="Z503" s="26">
        <v>1.6347872868730349</v>
      </c>
      <c r="AA503" s="26">
        <v>0.40649999999999997</v>
      </c>
      <c r="AB503" s="26" t="s">
        <v>45</v>
      </c>
      <c r="AC503" s="26" t="s">
        <v>45</v>
      </c>
      <c r="AD503" s="26" t="s">
        <v>45</v>
      </c>
      <c r="AE503" s="26" t="s">
        <v>45</v>
      </c>
      <c r="AF503" s="27">
        <v>4.2565</v>
      </c>
      <c r="AG503" s="27">
        <v>8.0749999999999993</v>
      </c>
      <c r="AH503" s="17">
        <f t="shared" si="93"/>
        <v>8.4139514164519419E-9</v>
      </c>
      <c r="AI503" s="73">
        <v>3.906811258482362</v>
      </c>
      <c r="AJ503" s="73">
        <v>235.08403341315307</v>
      </c>
      <c r="AK503" s="73">
        <v>3321.1771872073423</v>
      </c>
      <c r="AL503" s="73">
        <v>493.23260826129098</v>
      </c>
      <c r="AM503" s="17" t="s">
        <v>45</v>
      </c>
      <c r="AN503" s="17" t="s">
        <v>45</v>
      </c>
      <c r="AO503" s="17" t="s">
        <v>45</v>
      </c>
      <c r="AP503" s="17" t="s">
        <v>45</v>
      </c>
      <c r="AQ503" s="17">
        <v>483.49999999999989</v>
      </c>
      <c r="AR503" s="17">
        <v>916.3</v>
      </c>
      <c r="AS503" s="26">
        <v>388.22499999999997</v>
      </c>
      <c r="AT503" s="26">
        <v>19.577453271028041</v>
      </c>
      <c r="AU503" s="26">
        <v>-3.4085433041395334</v>
      </c>
      <c r="AV503" s="17">
        <v>200</v>
      </c>
      <c r="AW503" s="17">
        <v>200</v>
      </c>
      <c r="AX503" s="17" t="s">
        <v>45</v>
      </c>
      <c r="AY503" s="56">
        <v>3</v>
      </c>
      <c r="AZ503" s="17"/>
      <c r="BA503" s="28"/>
      <c r="BB503" s="26"/>
      <c r="BC503" s="49"/>
      <c r="BD503" s="29"/>
    </row>
    <row r="504" spans="1:56" x14ac:dyDescent="0.25">
      <c r="A504" s="14">
        <v>2007</v>
      </c>
      <c r="B504" s="17">
        <v>2011</v>
      </c>
      <c r="C504" s="17" t="s">
        <v>172</v>
      </c>
      <c r="D504" s="17" t="s">
        <v>173</v>
      </c>
      <c r="E504" s="17">
        <v>3</v>
      </c>
      <c r="F504" s="75" t="s">
        <v>124</v>
      </c>
      <c r="G504" s="45" t="str">
        <f t="shared" si="97"/>
        <v>Allegany</v>
      </c>
      <c r="H504" s="20">
        <v>99239</v>
      </c>
      <c r="I504" s="45" t="s">
        <v>52</v>
      </c>
      <c r="J504" s="22">
        <v>99239015</v>
      </c>
      <c r="K504" s="17" t="s">
        <v>42</v>
      </c>
      <c r="L504" s="71" t="s">
        <v>45</v>
      </c>
      <c r="M504" s="71" t="s">
        <v>45</v>
      </c>
      <c r="N504" s="71">
        <f t="shared" si="98"/>
        <v>76.672000803638724</v>
      </c>
      <c r="O504" s="26">
        <v>43.008888249734646</v>
      </c>
      <c r="P504" s="26">
        <f t="shared" si="92"/>
        <v>0.43008888249734645</v>
      </c>
      <c r="Q504" s="63">
        <v>56.991111750265354</v>
      </c>
      <c r="R504" s="26">
        <v>0.56991111750265355</v>
      </c>
      <c r="S504" s="26" t="s">
        <v>45</v>
      </c>
      <c r="T504" s="26">
        <v>10.991925048157542</v>
      </c>
      <c r="U504" s="72">
        <f t="shared" si="99"/>
        <v>14.721328189496706</v>
      </c>
      <c r="V504" s="26">
        <v>4.9071093964989023</v>
      </c>
      <c r="W504" s="26">
        <v>18.545661531893685</v>
      </c>
      <c r="X504" s="26">
        <v>43.603057146584121</v>
      </c>
      <c r="Y504" s="26">
        <v>24.881319150450025</v>
      </c>
      <c r="Z504" s="26">
        <v>1.7750068186938961</v>
      </c>
      <c r="AA504" s="26">
        <v>0.40240000000000004</v>
      </c>
      <c r="AB504" s="26">
        <f t="shared" ref="AB504:AE505" si="103">W504/100*$T504</f>
        <v>2.0385252152707398</v>
      </c>
      <c r="AC504" s="26">
        <f t="shared" si="103"/>
        <v>4.7928153602578272</v>
      </c>
      <c r="AD504" s="26">
        <f t="shared" si="103"/>
        <v>2.734935952010336</v>
      </c>
      <c r="AE504" s="26">
        <f t="shared" si="103"/>
        <v>0.19510741911051871</v>
      </c>
      <c r="AF504" s="27">
        <v>4.2235000000000005</v>
      </c>
      <c r="AG504" s="27">
        <v>8.067499999999999</v>
      </c>
      <c r="AH504" s="17">
        <f t="shared" si="93"/>
        <v>8.5605171172009376E-9</v>
      </c>
      <c r="AI504" s="73">
        <v>5.2035127262036243</v>
      </c>
      <c r="AJ504" s="73">
        <v>293.83990738719751</v>
      </c>
      <c r="AK504" s="73">
        <v>3341.8803938255919</v>
      </c>
      <c r="AL504" s="73">
        <v>484.47632556881968</v>
      </c>
      <c r="AM504" s="17" t="s">
        <v>45</v>
      </c>
      <c r="AN504" s="17" t="s">
        <v>45</v>
      </c>
      <c r="AO504" s="17" t="s">
        <v>45</v>
      </c>
      <c r="AP504" s="17" t="s">
        <v>45</v>
      </c>
      <c r="AQ504" s="17">
        <v>483.49999999999989</v>
      </c>
      <c r="AR504" s="17">
        <v>916.3</v>
      </c>
      <c r="AS504" s="26">
        <v>388.22499999999997</v>
      </c>
      <c r="AT504" s="26">
        <v>19.577453271028041</v>
      </c>
      <c r="AU504" s="26">
        <v>-3.4085433041395334</v>
      </c>
      <c r="AV504" s="17">
        <v>200</v>
      </c>
      <c r="AW504" s="17">
        <v>200</v>
      </c>
      <c r="AX504" s="17" t="s">
        <v>45</v>
      </c>
      <c r="AY504" s="56">
        <v>3</v>
      </c>
      <c r="AZ504" s="17"/>
      <c r="BA504" s="28"/>
      <c r="BB504" s="26"/>
      <c r="BC504" s="49"/>
      <c r="BD504" s="29"/>
    </row>
    <row r="505" spans="1:56" x14ac:dyDescent="0.25">
      <c r="A505" s="14">
        <v>2007</v>
      </c>
      <c r="B505" s="17">
        <v>2011</v>
      </c>
      <c r="C505" s="17" t="s">
        <v>172</v>
      </c>
      <c r="D505" s="17" t="s">
        <v>173</v>
      </c>
      <c r="E505" s="17">
        <v>4</v>
      </c>
      <c r="F505" s="75" t="s">
        <v>124</v>
      </c>
      <c r="G505" s="45" t="str">
        <f t="shared" si="97"/>
        <v>Allegany</v>
      </c>
      <c r="H505" s="20">
        <v>99239</v>
      </c>
      <c r="I505" s="45" t="s">
        <v>52</v>
      </c>
      <c r="J505" s="22">
        <v>99239015</v>
      </c>
      <c r="K505" s="17" t="s">
        <v>42</v>
      </c>
      <c r="L505" s="71" t="s">
        <v>45</v>
      </c>
      <c r="M505" s="71" t="s">
        <v>45</v>
      </c>
      <c r="N505" s="71">
        <f t="shared" si="98"/>
        <v>56.097862296410696</v>
      </c>
      <c r="O505" s="26">
        <v>42.389336109451008</v>
      </c>
      <c r="P505" s="26">
        <f t="shared" si="92"/>
        <v>0.42389336109451009</v>
      </c>
      <c r="Q505" s="63">
        <v>57.610663890548992</v>
      </c>
      <c r="R505" s="26">
        <v>0.57610663890548997</v>
      </c>
      <c r="S505" s="26" t="s">
        <v>45</v>
      </c>
      <c r="T505" s="26">
        <v>7.9265037996808401</v>
      </c>
      <c r="U505" s="72">
        <f t="shared" si="99"/>
        <v>10.615853303143981</v>
      </c>
      <c r="V505" s="26">
        <v>3.5386177677146602</v>
      </c>
      <c r="W505" s="26">
        <v>18.9255178562899</v>
      </c>
      <c r="X505" s="26">
        <v>43.412119668189845</v>
      </c>
      <c r="Y505" s="26">
        <v>24.562859235435539</v>
      </c>
      <c r="Z505" s="26">
        <v>1.9420367156527192</v>
      </c>
      <c r="AA505" s="26">
        <v>0.4375</v>
      </c>
      <c r="AB505" s="26">
        <f t="shared" si="103"/>
        <v>1.5001318919880948</v>
      </c>
      <c r="AC505" s="26">
        <f t="shared" si="103"/>
        <v>3.4410633150210614</v>
      </c>
      <c r="AD505" s="26">
        <f t="shared" si="103"/>
        <v>1.9469759706070542</v>
      </c>
      <c r="AE505" s="26">
        <f t="shared" si="103"/>
        <v>0.15393561405740977</v>
      </c>
      <c r="AF505" s="27">
        <v>4.0875000000000004</v>
      </c>
      <c r="AG505" s="27">
        <v>8.0925000000000011</v>
      </c>
      <c r="AH505" s="17">
        <f t="shared" si="93"/>
        <v>8.0816492911253379E-9</v>
      </c>
      <c r="AI505" s="73">
        <v>4.6540044448868239</v>
      </c>
      <c r="AJ505" s="73">
        <v>227.175701439281</v>
      </c>
      <c r="AK505" s="73">
        <v>3273.9242166091776</v>
      </c>
      <c r="AL505" s="73">
        <v>515.77476078903908</v>
      </c>
      <c r="AM505" s="17" t="s">
        <v>45</v>
      </c>
      <c r="AN505" s="17" t="s">
        <v>45</v>
      </c>
      <c r="AO505" s="17" t="s">
        <v>45</v>
      </c>
      <c r="AP505" s="17" t="s">
        <v>45</v>
      </c>
      <c r="AQ505" s="17">
        <v>483.49999999999989</v>
      </c>
      <c r="AR505" s="17">
        <v>916.3</v>
      </c>
      <c r="AS505" s="26">
        <v>388.22499999999997</v>
      </c>
      <c r="AT505" s="26">
        <v>19.577453271028041</v>
      </c>
      <c r="AU505" s="26">
        <v>-3.4085433041395334</v>
      </c>
      <c r="AV505" s="17">
        <v>200</v>
      </c>
      <c r="AW505" s="17">
        <v>200</v>
      </c>
      <c r="AX505" s="17" t="s">
        <v>45</v>
      </c>
      <c r="AY505" s="56">
        <v>3</v>
      </c>
      <c r="AZ505" s="17"/>
      <c r="BA505" s="28"/>
      <c r="BB505" s="26"/>
      <c r="BC505" s="49"/>
      <c r="BD505" s="29"/>
    </row>
    <row r="506" spans="1:56" x14ac:dyDescent="0.25">
      <c r="A506" s="14">
        <v>2007</v>
      </c>
      <c r="B506" s="17">
        <v>2011</v>
      </c>
      <c r="C506" s="17" t="s">
        <v>172</v>
      </c>
      <c r="D506" s="17" t="s">
        <v>173</v>
      </c>
      <c r="E506" s="17">
        <v>1</v>
      </c>
      <c r="F506" s="75" t="s">
        <v>126</v>
      </c>
      <c r="G506" s="45" t="str">
        <f t="shared" si="97"/>
        <v>Canastota</v>
      </c>
      <c r="H506" s="20">
        <v>9970</v>
      </c>
      <c r="I506" s="45">
        <v>5</v>
      </c>
      <c r="J506" s="22">
        <v>9970036</v>
      </c>
      <c r="K506" s="17" t="s">
        <v>54</v>
      </c>
      <c r="L506" s="71" t="s">
        <v>45</v>
      </c>
      <c r="M506" s="71" t="s">
        <v>45</v>
      </c>
      <c r="N506" s="71" t="s">
        <v>45</v>
      </c>
      <c r="O506" s="26">
        <v>46.613973107304339</v>
      </c>
      <c r="P506" s="26">
        <f t="shared" ref="P506:P569" si="104">O506/100</f>
        <v>0.46613973107304341</v>
      </c>
      <c r="Q506" s="63">
        <v>53.386026892695661</v>
      </c>
      <c r="R506" s="26">
        <v>0.53386026892695659</v>
      </c>
      <c r="S506" s="26" t="s">
        <v>45</v>
      </c>
      <c r="T506" s="26" t="s">
        <v>45</v>
      </c>
      <c r="U506" s="72" t="s">
        <v>45</v>
      </c>
      <c r="V506" s="26" t="s">
        <v>45</v>
      </c>
      <c r="W506" s="26">
        <v>19.090494311342368</v>
      </c>
      <c r="X506" s="26">
        <v>41.410612355842062</v>
      </c>
      <c r="Y506" s="26">
        <v>24.018308546577103</v>
      </c>
      <c r="Z506" s="26">
        <v>3.1625830000388362</v>
      </c>
      <c r="AA506" s="26">
        <v>0.4325</v>
      </c>
      <c r="AB506" s="26" t="s">
        <v>45</v>
      </c>
      <c r="AC506" s="26" t="s">
        <v>45</v>
      </c>
      <c r="AD506" s="26" t="s">
        <v>45</v>
      </c>
      <c r="AE506" s="26" t="s">
        <v>45</v>
      </c>
      <c r="AF506" s="27">
        <v>4.0430000000000001</v>
      </c>
      <c r="AG506" s="27">
        <v>8.0850000000000009</v>
      </c>
      <c r="AH506" s="17">
        <f t="shared" si="93"/>
        <v>8.222426499470675E-9</v>
      </c>
      <c r="AI506" s="73">
        <v>6.472585990489601</v>
      </c>
      <c r="AJ506" s="73">
        <v>227.30894641551805</v>
      </c>
      <c r="AK506" s="73">
        <v>3226.1233765529237</v>
      </c>
      <c r="AL506" s="73">
        <v>509.57911037136779</v>
      </c>
      <c r="AM506" s="17" t="s">
        <v>45</v>
      </c>
      <c r="AN506" s="17" t="s">
        <v>45</v>
      </c>
      <c r="AO506" s="17" t="s">
        <v>45</v>
      </c>
      <c r="AP506" s="17" t="s">
        <v>45</v>
      </c>
      <c r="AQ506" s="17">
        <v>483.49999999999989</v>
      </c>
      <c r="AR506" s="17">
        <v>916.3</v>
      </c>
      <c r="AS506" s="26">
        <v>388.22499999999997</v>
      </c>
      <c r="AT506" s="26">
        <v>19.577453271028041</v>
      </c>
      <c r="AU506" s="26">
        <v>-3.4085433041395334</v>
      </c>
      <c r="AV506" s="17">
        <v>200</v>
      </c>
      <c r="AW506" s="17">
        <v>200</v>
      </c>
      <c r="AX506" s="17" t="s">
        <v>45</v>
      </c>
      <c r="AY506" s="56">
        <v>3</v>
      </c>
      <c r="AZ506" s="17"/>
      <c r="BA506" s="28"/>
      <c r="BB506" s="26"/>
      <c r="BC506" s="49"/>
      <c r="BD506" s="29"/>
    </row>
    <row r="507" spans="1:56" x14ac:dyDescent="0.25">
      <c r="A507" s="14">
        <v>2007</v>
      </c>
      <c r="B507" s="17">
        <v>2011</v>
      </c>
      <c r="C507" s="17" t="s">
        <v>172</v>
      </c>
      <c r="D507" s="17" t="s">
        <v>173</v>
      </c>
      <c r="E507" s="17">
        <v>2</v>
      </c>
      <c r="F507" s="75" t="s">
        <v>126</v>
      </c>
      <c r="G507" s="45" t="str">
        <f t="shared" si="97"/>
        <v>Canastota</v>
      </c>
      <c r="H507" s="20">
        <v>9970</v>
      </c>
      <c r="I507" s="45">
        <v>5</v>
      </c>
      <c r="J507" s="22">
        <v>9970036</v>
      </c>
      <c r="K507" s="17" t="s">
        <v>54</v>
      </c>
      <c r="L507" s="71" t="s">
        <v>45</v>
      </c>
      <c r="M507" s="71" t="s">
        <v>45</v>
      </c>
      <c r="N507" s="71">
        <f t="shared" si="98"/>
        <v>27.172308498510244</v>
      </c>
      <c r="O507" s="26">
        <v>42.982725784089538</v>
      </c>
      <c r="P507" s="26">
        <f t="shared" si="104"/>
        <v>0.42982725784089537</v>
      </c>
      <c r="Q507" s="63">
        <v>57.017274215910462</v>
      </c>
      <c r="R507" s="26">
        <v>0.57017274215910463</v>
      </c>
      <c r="S507" s="26" t="s">
        <v>45</v>
      </c>
      <c r="T507" s="26">
        <v>3.8931329503738383</v>
      </c>
      <c r="U507" s="72">
        <f t="shared" si="99"/>
        <v>5.2140173442506761</v>
      </c>
      <c r="V507" s="26">
        <v>1.7380057814168919</v>
      </c>
      <c r="W507" s="26">
        <v>19.39999336551061</v>
      </c>
      <c r="X507" s="26">
        <v>41.573949677397948</v>
      </c>
      <c r="Y507" s="26">
        <v>24.085667844288537</v>
      </c>
      <c r="Z507" s="26">
        <v>2.7783417093761926</v>
      </c>
      <c r="AA507" s="26">
        <v>0.42755555555555558</v>
      </c>
      <c r="AB507" s="26">
        <f t="shared" ref="AB507:AE517" si="105">W507/100*$T507</f>
        <v>0.75526753408303204</v>
      </c>
      <c r="AC507" s="26">
        <f t="shared" si="105"/>
        <v>1.6185291336626175</v>
      </c>
      <c r="AD507" s="26">
        <f t="shared" si="105"/>
        <v>0.93768707116359318</v>
      </c>
      <c r="AE507" s="26">
        <f t="shared" si="105"/>
        <v>0.1081645365617043</v>
      </c>
      <c r="AF507" s="27">
        <v>4.0694999999999997</v>
      </c>
      <c r="AG507" s="27">
        <v>8.129999999999999</v>
      </c>
      <c r="AH507" s="17">
        <f t="shared" ref="AH507:AH570" si="106">10^(-AG507)</f>
        <v>7.4131024130091707E-9</v>
      </c>
      <c r="AI507" s="73">
        <v>7.2871913720747665</v>
      </c>
      <c r="AJ507" s="73">
        <v>230.93179211974547</v>
      </c>
      <c r="AK507" s="73">
        <v>3250.5358937649316</v>
      </c>
      <c r="AL507" s="73">
        <v>491.56163525639215</v>
      </c>
      <c r="AM507" s="17" t="s">
        <v>45</v>
      </c>
      <c r="AN507" s="17" t="s">
        <v>45</v>
      </c>
      <c r="AO507" s="17" t="s">
        <v>45</v>
      </c>
      <c r="AP507" s="17" t="s">
        <v>45</v>
      </c>
      <c r="AQ507" s="17">
        <v>483.49999999999989</v>
      </c>
      <c r="AR507" s="17">
        <v>916.3</v>
      </c>
      <c r="AS507" s="26">
        <v>388.22499999999997</v>
      </c>
      <c r="AT507" s="26">
        <v>19.577453271028041</v>
      </c>
      <c r="AU507" s="26">
        <v>-3.4085433041395334</v>
      </c>
      <c r="AV507" s="17">
        <v>200</v>
      </c>
      <c r="AW507" s="17">
        <v>200</v>
      </c>
      <c r="AX507" s="17" t="s">
        <v>45</v>
      </c>
      <c r="AY507" s="56">
        <v>3</v>
      </c>
      <c r="AZ507" s="17"/>
      <c r="BA507" s="28"/>
      <c r="BB507" s="26"/>
      <c r="BC507" s="49"/>
      <c r="BD507" s="29"/>
    </row>
    <row r="508" spans="1:56" x14ac:dyDescent="0.25">
      <c r="A508" s="14">
        <v>2007</v>
      </c>
      <c r="B508" s="17">
        <v>2011</v>
      </c>
      <c r="C508" s="17" t="s">
        <v>172</v>
      </c>
      <c r="D508" s="17" t="s">
        <v>173</v>
      </c>
      <c r="E508" s="17">
        <v>3</v>
      </c>
      <c r="F508" s="75" t="s">
        <v>126</v>
      </c>
      <c r="G508" s="45" t="str">
        <f t="shared" si="97"/>
        <v>Canastota</v>
      </c>
      <c r="H508" s="20">
        <v>9970</v>
      </c>
      <c r="I508" s="45">
        <v>5</v>
      </c>
      <c r="J508" s="22">
        <v>9970036</v>
      </c>
      <c r="K508" s="17" t="s">
        <v>54</v>
      </c>
      <c r="L508" s="71" t="s">
        <v>45</v>
      </c>
      <c r="M508" s="71" t="s">
        <v>45</v>
      </c>
      <c r="N508" s="71">
        <f t="shared" si="98"/>
        <v>43.390294624190823</v>
      </c>
      <c r="O508" s="26">
        <v>43.786276920014977</v>
      </c>
      <c r="P508" s="26">
        <f t="shared" si="104"/>
        <v>0.43786276920014977</v>
      </c>
      <c r="Q508" s="63">
        <v>56.213723079985023</v>
      </c>
      <c r="R508" s="26">
        <v>0.56213723079985023</v>
      </c>
      <c r="S508" s="26" t="s">
        <v>45</v>
      </c>
      <c r="T508" s="26">
        <v>6.3329981868528558</v>
      </c>
      <c r="U508" s="72">
        <f t="shared" si="99"/>
        <v>8.4816940002493606</v>
      </c>
      <c r="V508" s="26">
        <v>2.8272313334164534</v>
      </c>
      <c r="W508" s="26">
        <v>19.635218306577329</v>
      </c>
      <c r="X508" s="26">
        <v>41.635089749152314</v>
      </c>
      <c r="Y508" s="26">
        <v>23.948954667438016</v>
      </c>
      <c r="Z508" s="26">
        <v>2.7764466727731474</v>
      </c>
      <c r="AA508" s="26">
        <v>0.37721739130434778</v>
      </c>
      <c r="AB508" s="26">
        <f t="shared" si="105"/>
        <v>1.2434980193401421</v>
      </c>
      <c r="AC508" s="26">
        <f t="shared" si="105"/>
        <v>2.6367494789083752</v>
      </c>
      <c r="AD508" s="26">
        <f t="shared" si="105"/>
        <v>1.5166868648590619</v>
      </c>
      <c r="AE508" s="26">
        <f t="shared" si="105"/>
        <v>0.17583231744565986</v>
      </c>
      <c r="AF508" s="27">
        <v>4.3434999999999997</v>
      </c>
      <c r="AG508" s="27">
        <v>8.2900000000000009</v>
      </c>
      <c r="AH508" s="17">
        <f t="shared" si="106"/>
        <v>5.128613839913636E-9</v>
      </c>
      <c r="AI508" s="73">
        <v>3.4251497099231814</v>
      </c>
      <c r="AJ508" s="73">
        <v>214.51926703608606</v>
      </c>
      <c r="AK508" s="73">
        <v>3247.3653186663159</v>
      </c>
      <c r="AL508" s="73">
        <v>546.37129941374042</v>
      </c>
      <c r="AM508" s="17" t="s">
        <v>45</v>
      </c>
      <c r="AN508" s="17" t="s">
        <v>45</v>
      </c>
      <c r="AO508" s="17" t="s">
        <v>45</v>
      </c>
      <c r="AP508" s="17" t="s">
        <v>45</v>
      </c>
      <c r="AQ508" s="17">
        <v>483.49999999999989</v>
      </c>
      <c r="AR508" s="17">
        <v>916.3</v>
      </c>
      <c r="AS508" s="26">
        <v>388.22499999999997</v>
      </c>
      <c r="AT508" s="26">
        <v>19.577453271028041</v>
      </c>
      <c r="AU508" s="26">
        <v>-3.4085433041395334</v>
      </c>
      <c r="AV508" s="17">
        <v>200</v>
      </c>
      <c r="AW508" s="17">
        <v>200</v>
      </c>
      <c r="AX508" s="17" t="s">
        <v>45</v>
      </c>
      <c r="AY508" s="56">
        <v>3</v>
      </c>
      <c r="AZ508" s="17"/>
      <c r="BA508" s="28"/>
      <c r="BB508" s="26"/>
      <c r="BC508" s="49"/>
      <c r="BD508" s="29"/>
    </row>
    <row r="509" spans="1:56" x14ac:dyDescent="0.25">
      <c r="A509" s="14">
        <v>2007</v>
      </c>
      <c r="B509" s="17">
        <v>2011</v>
      </c>
      <c r="C509" s="17" t="s">
        <v>172</v>
      </c>
      <c r="D509" s="17" t="s">
        <v>173</v>
      </c>
      <c r="E509" s="17">
        <v>4</v>
      </c>
      <c r="F509" s="75" t="s">
        <v>126</v>
      </c>
      <c r="G509" s="45" t="str">
        <f t="shared" si="97"/>
        <v>Canastota</v>
      </c>
      <c r="H509" s="20">
        <v>9970</v>
      </c>
      <c r="I509" s="45">
        <v>5</v>
      </c>
      <c r="J509" s="22">
        <v>9970036</v>
      </c>
      <c r="K509" s="17" t="s">
        <v>54</v>
      </c>
      <c r="L509" s="71" t="s">
        <v>45</v>
      </c>
      <c r="M509" s="71" t="s">
        <v>45</v>
      </c>
      <c r="N509" s="71">
        <f t="shared" si="98"/>
        <v>44.729952875935389</v>
      </c>
      <c r="O509" s="26">
        <v>42.428794615633528</v>
      </c>
      <c r="P509" s="26">
        <f t="shared" si="104"/>
        <v>0.4242879461563353</v>
      </c>
      <c r="Q509" s="63">
        <v>57.571205384366472</v>
      </c>
      <c r="R509" s="26">
        <v>0.57571205384366475</v>
      </c>
      <c r="S509" s="26" t="s">
        <v>45</v>
      </c>
      <c r="T509" s="26">
        <v>6.326126612466763</v>
      </c>
      <c r="U509" s="72">
        <f t="shared" si="99"/>
        <v>8.4724909988394135</v>
      </c>
      <c r="V509" s="26">
        <v>2.8241636662798046</v>
      </c>
      <c r="W509" s="26">
        <v>18.614849819387402</v>
      </c>
      <c r="X509" s="26">
        <v>42.92270770448809</v>
      </c>
      <c r="Y509" s="26">
        <v>24.315744222871004</v>
      </c>
      <c r="Z509" s="26">
        <v>2.6862722054530224</v>
      </c>
      <c r="AA509" s="26">
        <v>0.38771428571428573</v>
      </c>
      <c r="AB509" s="26">
        <f t="shared" si="105"/>
        <v>1.1775989682949877</v>
      </c>
      <c r="AC509" s="26">
        <f t="shared" si="105"/>
        <v>2.7153448348849425</v>
      </c>
      <c r="AD509" s="26">
        <f t="shared" si="105"/>
        <v>1.5382447663023922</v>
      </c>
      <c r="AE509" s="26">
        <f t="shared" si="105"/>
        <v>0.16993698087246148</v>
      </c>
      <c r="AF509" s="27">
        <v>3.641</v>
      </c>
      <c r="AG509" s="27">
        <v>8.1425000000000001</v>
      </c>
      <c r="AH509" s="17">
        <f t="shared" si="106"/>
        <v>7.2027775123834044E-9</v>
      </c>
      <c r="AI509" s="73">
        <v>3.6031999597381699</v>
      </c>
      <c r="AJ509" s="73">
        <v>204.24349050664205</v>
      </c>
      <c r="AK509" s="73">
        <v>3187.9177638625583</v>
      </c>
      <c r="AL509" s="73">
        <v>558.55951642566765</v>
      </c>
      <c r="AM509" s="17" t="s">
        <v>45</v>
      </c>
      <c r="AN509" s="17" t="s">
        <v>45</v>
      </c>
      <c r="AO509" s="17" t="s">
        <v>45</v>
      </c>
      <c r="AP509" s="17" t="s">
        <v>45</v>
      </c>
      <c r="AQ509" s="17">
        <v>483.49999999999989</v>
      </c>
      <c r="AR509" s="17">
        <v>916.3</v>
      </c>
      <c r="AS509" s="26">
        <v>388.22499999999997</v>
      </c>
      <c r="AT509" s="26">
        <v>19.577453271028041</v>
      </c>
      <c r="AU509" s="26">
        <v>-3.4085433041395334</v>
      </c>
      <c r="AV509" s="17">
        <v>200</v>
      </c>
      <c r="AW509" s="17">
        <v>200</v>
      </c>
      <c r="AX509" s="17" t="s">
        <v>45</v>
      </c>
      <c r="AY509" s="56">
        <v>3</v>
      </c>
      <c r="AZ509" s="17"/>
      <c r="BA509" s="28"/>
      <c r="BB509" s="26"/>
      <c r="BC509" s="49"/>
      <c r="BD509" s="29"/>
    </row>
    <row r="510" spans="1:56" x14ac:dyDescent="0.25">
      <c r="A510" s="14">
        <v>2007</v>
      </c>
      <c r="B510" s="17">
        <v>2011</v>
      </c>
      <c r="C510" s="17" t="s">
        <v>172</v>
      </c>
      <c r="D510" s="17" t="s">
        <v>173</v>
      </c>
      <c r="E510" s="17">
        <v>1</v>
      </c>
      <c r="F510" s="75" t="s">
        <v>142</v>
      </c>
      <c r="G510" s="45" t="str">
        <f t="shared" si="97"/>
        <v>SX61</v>
      </c>
      <c r="H510" s="20" t="s">
        <v>142</v>
      </c>
      <c r="I510" s="45">
        <v>5</v>
      </c>
      <c r="J510" s="22" t="s">
        <v>142</v>
      </c>
      <c r="K510" s="17" t="s">
        <v>54</v>
      </c>
      <c r="L510" s="71" t="s">
        <v>45</v>
      </c>
      <c r="M510" s="71" t="s">
        <v>45</v>
      </c>
      <c r="N510" s="71">
        <f t="shared" si="98"/>
        <v>73.749727987764373</v>
      </c>
      <c r="O510" s="26">
        <v>41.452427828795294</v>
      </c>
      <c r="P510" s="26">
        <f t="shared" si="104"/>
        <v>0.41452427828795296</v>
      </c>
      <c r="Q510" s="63">
        <v>58.547572171204706</v>
      </c>
      <c r="R510" s="26">
        <v>0.58547572171204709</v>
      </c>
      <c r="S510" s="26" t="s">
        <v>45</v>
      </c>
      <c r="T510" s="26">
        <v>10.190350922686958</v>
      </c>
      <c r="U510" s="72">
        <f t="shared" si="99"/>
        <v>13.647791414312891</v>
      </c>
      <c r="V510" s="26">
        <v>4.5492638047709635</v>
      </c>
      <c r="W510" s="26">
        <v>19.92215482558548</v>
      </c>
      <c r="X510" s="26">
        <v>40.178553044996519</v>
      </c>
      <c r="Y510" s="26">
        <v>24.79713310355335</v>
      </c>
      <c r="Z510" s="26">
        <v>2.6562104422235109</v>
      </c>
      <c r="AA510" s="26">
        <v>0.36949999999999994</v>
      </c>
      <c r="AB510" s="26">
        <f t="shared" si="105"/>
        <v>2.0301374880881746</v>
      </c>
      <c r="AC510" s="26">
        <f t="shared" si="105"/>
        <v>4.0943355509430717</v>
      </c>
      <c r="AD510" s="26">
        <f t="shared" si="105"/>
        <v>2.526914882017862</v>
      </c>
      <c r="AE510" s="26">
        <f t="shared" si="105"/>
        <v>0.27067716530763086</v>
      </c>
      <c r="AF510" s="27">
        <v>4.3849999999999998</v>
      </c>
      <c r="AG510" s="27">
        <v>8.177500000000002</v>
      </c>
      <c r="AH510" s="17">
        <f t="shared" si="106"/>
        <v>6.6450767290777475E-9</v>
      </c>
      <c r="AI510" s="73">
        <v>5.9625191657405985</v>
      </c>
      <c r="AJ510" s="73">
        <v>232.94698174466831</v>
      </c>
      <c r="AK510" s="73">
        <v>3220.1327090067412</v>
      </c>
      <c r="AL510" s="73">
        <v>508.29253016167178</v>
      </c>
      <c r="AM510" s="17" t="s">
        <v>45</v>
      </c>
      <c r="AN510" s="17" t="s">
        <v>45</v>
      </c>
      <c r="AO510" s="17" t="s">
        <v>45</v>
      </c>
      <c r="AP510" s="17" t="s">
        <v>45</v>
      </c>
      <c r="AQ510" s="17">
        <v>483.49999999999989</v>
      </c>
      <c r="AR510" s="17">
        <v>916.3</v>
      </c>
      <c r="AS510" s="26">
        <v>388.22499999999997</v>
      </c>
      <c r="AT510" s="26">
        <v>19.577453271028041</v>
      </c>
      <c r="AU510" s="26">
        <v>-3.4085433041395334</v>
      </c>
      <c r="AV510" s="17">
        <v>200</v>
      </c>
      <c r="AW510" s="17">
        <v>200</v>
      </c>
      <c r="AX510" s="17" t="s">
        <v>45</v>
      </c>
      <c r="AY510" s="56">
        <v>3</v>
      </c>
      <c r="AZ510" s="17"/>
      <c r="BA510" s="28"/>
      <c r="BB510" s="26"/>
      <c r="BC510" s="49"/>
      <c r="BD510" s="29"/>
    </row>
    <row r="511" spans="1:56" x14ac:dyDescent="0.25">
      <c r="A511" s="14">
        <v>2007</v>
      </c>
      <c r="B511" s="17">
        <v>2011</v>
      </c>
      <c r="C511" s="17" t="s">
        <v>172</v>
      </c>
      <c r="D511" s="17" t="s">
        <v>173</v>
      </c>
      <c r="E511" s="17">
        <v>2</v>
      </c>
      <c r="F511" s="75" t="s">
        <v>142</v>
      </c>
      <c r="G511" s="45" t="str">
        <f t="shared" si="97"/>
        <v>SX61</v>
      </c>
      <c r="H511" s="20" t="s">
        <v>142</v>
      </c>
      <c r="I511" s="45">
        <v>5</v>
      </c>
      <c r="J511" s="22" t="s">
        <v>142</v>
      </c>
      <c r="K511" s="17" t="s">
        <v>54</v>
      </c>
      <c r="L511" s="71" t="s">
        <v>45</v>
      </c>
      <c r="M511" s="71" t="s">
        <v>45</v>
      </c>
      <c r="N511" s="71">
        <f t="shared" si="98"/>
        <v>72.140774813587086</v>
      </c>
      <c r="O511" s="26">
        <v>40.127441722615593</v>
      </c>
      <c r="P511" s="26">
        <f t="shared" si="104"/>
        <v>0.40127441722615592</v>
      </c>
      <c r="Q511" s="63">
        <v>59.872558277384407</v>
      </c>
      <c r="R511" s="26">
        <v>0.59872558277384402</v>
      </c>
      <c r="S511" s="26" t="s">
        <v>45</v>
      </c>
      <c r="T511" s="26">
        <v>9.6494157905218341</v>
      </c>
      <c r="U511" s="72">
        <f t="shared" si="99"/>
        <v>12.923324719448882</v>
      </c>
      <c r="V511" s="26">
        <v>4.3077749064829609</v>
      </c>
      <c r="W511" s="26">
        <v>19.669543528209871</v>
      </c>
      <c r="X511" s="26">
        <v>41.642238561144637</v>
      </c>
      <c r="Y511" s="26">
        <v>23.687134954043202</v>
      </c>
      <c r="Z511" s="26">
        <v>2.6412264193775741</v>
      </c>
      <c r="AA511" s="26">
        <v>0.40385714285714286</v>
      </c>
      <c r="AB511" s="26">
        <f t="shared" si="105"/>
        <v>1.8979960391346486</v>
      </c>
      <c r="AC511" s="26">
        <f t="shared" si="105"/>
        <v>4.0182327432458633</v>
      </c>
      <c r="AD511" s="26">
        <f t="shared" si="105"/>
        <v>2.2856701405776616</v>
      </c>
      <c r="AE511" s="26">
        <f t="shared" si="105"/>
        <v>0.25486291917485404</v>
      </c>
      <c r="AF511" s="27">
        <v>4.2694999999999999</v>
      </c>
      <c r="AG511" s="27">
        <v>8.08</v>
      </c>
      <c r="AH511" s="17">
        <f t="shared" si="106"/>
        <v>8.3176377110267021E-9</v>
      </c>
      <c r="AI511" s="73">
        <v>7.4177556520512233</v>
      </c>
      <c r="AJ511" s="73">
        <v>241.60235882288293</v>
      </c>
      <c r="AK511" s="73">
        <v>3276.3969472584777</v>
      </c>
      <c r="AL511" s="73">
        <v>523.01342112135069</v>
      </c>
      <c r="AM511" s="17" t="s">
        <v>45</v>
      </c>
      <c r="AN511" s="17" t="s">
        <v>45</v>
      </c>
      <c r="AO511" s="17" t="s">
        <v>45</v>
      </c>
      <c r="AP511" s="17" t="s">
        <v>45</v>
      </c>
      <c r="AQ511" s="17">
        <v>483.49999999999989</v>
      </c>
      <c r="AR511" s="17">
        <v>916.3</v>
      </c>
      <c r="AS511" s="26">
        <v>388.22499999999997</v>
      </c>
      <c r="AT511" s="26">
        <v>19.577453271028041</v>
      </c>
      <c r="AU511" s="26">
        <v>-3.4085433041395334</v>
      </c>
      <c r="AV511" s="17">
        <v>200</v>
      </c>
      <c r="AW511" s="17">
        <v>200</v>
      </c>
      <c r="AX511" s="17" t="s">
        <v>45</v>
      </c>
      <c r="AY511" s="56">
        <v>3</v>
      </c>
      <c r="AZ511" s="17"/>
      <c r="BA511" s="28"/>
      <c r="BB511" s="26"/>
      <c r="BC511" s="49"/>
      <c r="BD511" s="29"/>
    </row>
    <row r="512" spans="1:56" x14ac:dyDescent="0.25">
      <c r="A512" s="14">
        <v>2007</v>
      </c>
      <c r="B512" s="17">
        <v>2011</v>
      </c>
      <c r="C512" s="17" t="s">
        <v>172</v>
      </c>
      <c r="D512" s="17" t="s">
        <v>173</v>
      </c>
      <c r="E512" s="17">
        <v>3</v>
      </c>
      <c r="F512" s="75" t="s">
        <v>142</v>
      </c>
      <c r="G512" s="45" t="str">
        <f t="shared" si="97"/>
        <v>SX61</v>
      </c>
      <c r="H512" s="20" t="s">
        <v>142</v>
      </c>
      <c r="I512" s="45">
        <v>5</v>
      </c>
      <c r="J512" s="22" t="s">
        <v>142</v>
      </c>
      <c r="K512" s="17" t="s">
        <v>54</v>
      </c>
      <c r="L512" s="71" t="s">
        <v>45</v>
      </c>
      <c r="M512" s="71" t="s">
        <v>45</v>
      </c>
      <c r="N512" s="71">
        <f t="shared" si="98"/>
        <v>82.666315216472313</v>
      </c>
      <c r="O512" s="26">
        <v>43.733908823598071</v>
      </c>
      <c r="P512" s="26">
        <f t="shared" si="104"/>
        <v>0.43733908823598072</v>
      </c>
      <c r="Q512" s="63">
        <v>56.266091176401929</v>
      </c>
      <c r="R512" s="26">
        <v>0.56266091176401933</v>
      </c>
      <c r="S512" s="26" t="s">
        <v>45</v>
      </c>
      <c r="T512" s="26">
        <v>12.05107030820006</v>
      </c>
      <c r="U512" s="72">
        <f t="shared" si="99"/>
        <v>16.139826305625078</v>
      </c>
      <c r="V512" s="26">
        <v>5.3799421018750264</v>
      </c>
      <c r="W512" s="26">
        <v>19.698386578116242</v>
      </c>
      <c r="X512" s="26">
        <v>40.148400848184565</v>
      </c>
      <c r="Y512" s="26">
        <v>25.098023182767719</v>
      </c>
      <c r="Z512" s="26">
        <v>2.9084742191363517</v>
      </c>
      <c r="AA512" s="26">
        <v>0.39861538461538459</v>
      </c>
      <c r="AB512" s="26">
        <f t="shared" si="105"/>
        <v>2.3738664161098324</v>
      </c>
      <c r="AC512" s="26">
        <f t="shared" si="105"/>
        <v>4.8383120138327111</v>
      </c>
      <c r="AD512" s="26">
        <f t="shared" si="105"/>
        <v>3.0245804197236885</v>
      </c>
      <c r="AE512" s="26">
        <f t="shared" si="105"/>
        <v>0.35050227304399445</v>
      </c>
      <c r="AF512" s="27">
        <v>4.2404999999999999</v>
      </c>
      <c r="AG512" s="27">
        <v>8.06</v>
      </c>
      <c r="AH512" s="17">
        <f t="shared" si="106"/>
        <v>8.7096358995607965E-9</v>
      </c>
      <c r="AI512" s="73">
        <v>14.975536868599667</v>
      </c>
      <c r="AJ512" s="73">
        <v>246.28521797956117</v>
      </c>
      <c r="AK512" s="73">
        <v>3367.178602471603</v>
      </c>
      <c r="AL512" s="73">
        <v>550.91726022572152</v>
      </c>
      <c r="AM512" s="17" t="s">
        <v>45</v>
      </c>
      <c r="AN512" s="17" t="s">
        <v>45</v>
      </c>
      <c r="AO512" s="17" t="s">
        <v>45</v>
      </c>
      <c r="AP512" s="17" t="s">
        <v>45</v>
      </c>
      <c r="AQ512" s="17">
        <v>483.49999999999989</v>
      </c>
      <c r="AR512" s="17">
        <v>916.3</v>
      </c>
      <c r="AS512" s="26">
        <v>388.22499999999997</v>
      </c>
      <c r="AT512" s="26">
        <v>19.577453271028041</v>
      </c>
      <c r="AU512" s="26">
        <v>-3.4085433041395334</v>
      </c>
      <c r="AV512" s="17">
        <v>200</v>
      </c>
      <c r="AW512" s="17">
        <v>200</v>
      </c>
      <c r="AX512" s="17" t="s">
        <v>45</v>
      </c>
      <c r="AY512" s="56">
        <v>3</v>
      </c>
      <c r="AZ512" s="17"/>
      <c r="BA512" s="28"/>
      <c r="BB512" s="26"/>
      <c r="BC512" s="49"/>
      <c r="BD512" s="29"/>
    </row>
    <row r="513" spans="1:56" x14ac:dyDescent="0.25">
      <c r="A513" s="14">
        <v>2007</v>
      </c>
      <c r="B513" s="17">
        <v>2011</v>
      </c>
      <c r="C513" s="17" t="s">
        <v>172</v>
      </c>
      <c r="D513" s="17" t="s">
        <v>173</v>
      </c>
      <c r="E513" s="17">
        <v>4</v>
      </c>
      <c r="F513" s="75" t="s">
        <v>142</v>
      </c>
      <c r="G513" s="45" t="str">
        <f t="shared" si="97"/>
        <v>SX61</v>
      </c>
      <c r="H513" s="20" t="s">
        <v>142</v>
      </c>
      <c r="I513" s="45">
        <v>5</v>
      </c>
      <c r="J513" s="22" t="s">
        <v>142</v>
      </c>
      <c r="K513" s="17" t="s">
        <v>54</v>
      </c>
      <c r="L513" s="71" t="s">
        <v>45</v>
      </c>
      <c r="M513" s="71" t="s">
        <v>45</v>
      </c>
      <c r="N513" s="71" t="s">
        <v>45</v>
      </c>
      <c r="O513" s="26">
        <v>44.279846967512007</v>
      </c>
      <c r="P513" s="26">
        <f t="shared" si="104"/>
        <v>0.4427984696751201</v>
      </c>
      <c r="Q513" s="63">
        <v>55.720153032487993</v>
      </c>
      <c r="R513" s="26">
        <v>0.55720153032487996</v>
      </c>
      <c r="S513" s="26" t="s">
        <v>45</v>
      </c>
      <c r="T513" s="26" t="s">
        <v>45</v>
      </c>
      <c r="U513" s="72" t="s">
        <v>45</v>
      </c>
      <c r="V513" s="26" t="s">
        <v>45</v>
      </c>
      <c r="W513" s="26">
        <v>20.050240865712425</v>
      </c>
      <c r="X513" s="26">
        <v>38.160630357446834</v>
      </c>
      <c r="Y513" s="26">
        <v>25.238947057629844</v>
      </c>
      <c r="Z513" s="26">
        <v>2.6585842731856673</v>
      </c>
      <c r="AA513" s="26">
        <v>0.36759999999999998</v>
      </c>
      <c r="AB513" s="26" t="s">
        <v>45</v>
      </c>
      <c r="AC513" s="26" t="s">
        <v>45</v>
      </c>
      <c r="AD513" s="26" t="s">
        <v>45</v>
      </c>
      <c r="AE513" s="26" t="s">
        <v>45</v>
      </c>
      <c r="AF513" s="27">
        <v>4.2584999999999997</v>
      </c>
      <c r="AG513" s="27">
        <v>7.9749999999999996</v>
      </c>
      <c r="AH513" s="17">
        <f t="shared" si="106"/>
        <v>1.0592537251772868E-8</v>
      </c>
      <c r="AI513" s="73">
        <v>13.646947513245156</v>
      </c>
      <c r="AJ513" s="73">
        <v>265.87226796546298</v>
      </c>
      <c r="AK513" s="73">
        <v>3259.309900590988</v>
      </c>
      <c r="AL513" s="73">
        <v>560.13450249652101</v>
      </c>
      <c r="AM513" s="17" t="s">
        <v>45</v>
      </c>
      <c r="AN513" s="17" t="s">
        <v>45</v>
      </c>
      <c r="AO513" s="17" t="s">
        <v>45</v>
      </c>
      <c r="AP513" s="17" t="s">
        <v>45</v>
      </c>
      <c r="AQ513" s="17">
        <v>483.49999999999989</v>
      </c>
      <c r="AR513" s="17">
        <v>916.3</v>
      </c>
      <c r="AS513" s="26">
        <v>388.22499999999997</v>
      </c>
      <c r="AT513" s="26">
        <v>19.577453271028041</v>
      </c>
      <c r="AU513" s="26">
        <v>-3.4085433041395334</v>
      </c>
      <c r="AV513" s="17">
        <v>200</v>
      </c>
      <c r="AW513" s="17">
        <v>200</v>
      </c>
      <c r="AX513" s="17" t="s">
        <v>45</v>
      </c>
      <c r="AY513" s="56">
        <v>3</v>
      </c>
      <c r="AZ513" s="17"/>
      <c r="BA513" s="28"/>
      <c r="BB513" s="26"/>
      <c r="BC513" s="49"/>
      <c r="BD513" s="29"/>
    </row>
    <row r="514" spans="1:56" x14ac:dyDescent="0.25">
      <c r="A514" s="14">
        <v>2007</v>
      </c>
      <c r="B514" s="17">
        <v>2011</v>
      </c>
      <c r="C514" s="17" t="s">
        <v>172</v>
      </c>
      <c r="D514" s="17" t="s">
        <v>173</v>
      </c>
      <c r="E514" s="17">
        <v>1</v>
      </c>
      <c r="F514" s="75" t="s">
        <v>143</v>
      </c>
      <c r="G514" s="45" t="str">
        <f t="shared" si="97"/>
        <v>SX64</v>
      </c>
      <c r="H514" s="20" t="s">
        <v>143</v>
      </c>
      <c r="I514" s="45">
        <v>5</v>
      </c>
      <c r="J514" s="22" t="s">
        <v>143</v>
      </c>
      <c r="K514" s="17" t="s">
        <v>54</v>
      </c>
      <c r="L514" s="71" t="s">
        <v>45</v>
      </c>
      <c r="M514" s="71" t="s">
        <v>45</v>
      </c>
      <c r="N514" s="71">
        <f t="shared" si="98"/>
        <v>81.317834020819873</v>
      </c>
      <c r="O514" s="26">
        <v>39.831126245695209</v>
      </c>
      <c r="P514" s="26">
        <f t="shared" si="104"/>
        <v>0.39831126245695209</v>
      </c>
      <c r="Q514" s="63">
        <v>60.168873754304791</v>
      </c>
      <c r="R514" s="26">
        <v>0.60168873754304786</v>
      </c>
      <c r="S514" s="26" t="s">
        <v>45</v>
      </c>
      <c r="T514" s="26">
        <v>10.796603043032549</v>
      </c>
      <c r="U514" s="72">
        <f t="shared" si="99"/>
        <v>14.459736218347164</v>
      </c>
      <c r="V514" s="26">
        <v>4.8199120727823876</v>
      </c>
      <c r="W514" s="26">
        <v>19.581058728274314</v>
      </c>
      <c r="X514" s="26">
        <v>39.597791400768799</v>
      </c>
      <c r="Y514" s="26">
        <v>25.476246062535338</v>
      </c>
      <c r="Z514" s="26">
        <v>2.8843529643014989</v>
      </c>
      <c r="AA514" s="26">
        <v>0.43048275862068963</v>
      </c>
      <c r="AB514" s="26">
        <f t="shared" si="105"/>
        <v>2.1140891825148551</v>
      </c>
      <c r="AC514" s="26">
        <f t="shared" si="105"/>
        <v>4.2752163513490853</v>
      </c>
      <c r="AD514" s="26">
        <f t="shared" si="105"/>
        <v>2.7505691576381506</v>
      </c>
      <c r="AE514" s="26">
        <f t="shared" si="105"/>
        <v>0.31141213991557515</v>
      </c>
      <c r="AF514" s="27">
        <v>4.0389999999999997</v>
      </c>
      <c r="AG514" s="27">
        <v>7.9825000000000008</v>
      </c>
      <c r="AH514" s="17">
        <f t="shared" si="106"/>
        <v>1.0411181076233375E-8</v>
      </c>
      <c r="AI514" s="73">
        <v>6.0153437374097161</v>
      </c>
      <c r="AJ514" s="73">
        <v>219.47566644538594</v>
      </c>
      <c r="AK514" s="73">
        <v>3118.1811416391006</v>
      </c>
      <c r="AL514" s="73">
        <v>522.51182964742748</v>
      </c>
      <c r="AM514" s="17" t="s">
        <v>45</v>
      </c>
      <c r="AN514" s="17" t="s">
        <v>45</v>
      </c>
      <c r="AO514" s="17" t="s">
        <v>45</v>
      </c>
      <c r="AP514" s="17" t="s">
        <v>45</v>
      </c>
      <c r="AQ514" s="17">
        <v>483.49999999999989</v>
      </c>
      <c r="AR514" s="17">
        <v>916.3</v>
      </c>
      <c r="AS514" s="26">
        <v>388.22499999999997</v>
      </c>
      <c r="AT514" s="26">
        <v>19.577453271028041</v>
      </c>
      <c r="AU514" s="26">
        <v>-3.4085433041395334</v>
      </c>
      <c r="AV514" s="17">
        <v>200</v>
      </c>
      <c r="AW514" s="17">
        <v>200</v>
      </c>
      <c r="AX514" s="17" t="s">
        <v>45</v>
      </c>
      <c r="AY514" s="56">
        <v>3</v>
      </c>
      <c r="AZ514" s="17"/>
      <c r="BA514" s="28"/>
      <c r="BB514" s="26"/>
      <c r="BC514" s="49"/>
      <c r="BD514" s="29"/>
    </row>
    <row r="515" spans="1:56" x14ac:dyDescent="0.25">
      <c r="A515" s="14">
        <v>2007</v>
      </c>
      <c r="B515" s="17">
        <v>2011</v>
      </c>
      <c r="C515" s="17" t="s">
        <v>172</v>
      </c>
      <c r="D515" s="17" t="s">
        <v>173</v>
      </c>
      <c r="E515" s="17">
        <v>2</v>
      </c>
      <c r="F515" s="75" t="s">
        <v>143</v>
      </c>
      <c r="G515" s="45" t="str">
        <f t="shared" si="97"/>
        <v>SX64</v>
      </c>
      <c r="H515" s="20" t="s">
        <v>143</v>
      </c>
      <c r="I515" s="45">
        <v>5</v>
      </c>
      <c r="J515" s="22" t="s">
        <v>143</v>
      </c>
      <c r="K515" s="17" t="s">
        <v>54</v>
      </c>
      <c r="L515" s="71" t="s">
        <v>45</v>
      </c>
      <c r="M515" s="71" t="s">
        <v>45</v>
      </c>
      <c r="N515" s="71">
        <f t="shared" si="98"/>
        <v>49.926493867716651</v>
      </c>
      <c r="O515" s="26">
        <v>41.26081572360571</v>
      </c>
      <c r="P515" s="26">
        <f t="shared" si="104"/>
        <v>0.41260815723605709</v>
      </c>
      <c r="Q515" s="63">
        <v>58.73918427639429</v>
      </c>
      <c r="R515" s="26">
        <v>0.58739184276394285</v>
      </c>
      <c r="S515" s="26" t="s">
        <v>45</v>
      </c>
      <c r="T515" s="26">
        <v>6.8666928773386244</v>
      </c>
      <c r="U515" s="72">
        <f t="shared" si="99"/>
        <v>9.1964636750070845</v>
      </c>
      <c r="V515" s="26">
        <v>3.0654878916690285</v>
      </c>
      <c r="W515" s="26">
        <v>20.817648971067754</v>
      </c>
      <c r="X515" s="26">
        <v>39.929102676504485</v>
      </c>
      <c r="Y515" s="26">
        <v>24.574176706431686</v>
      </c>
      <c r="Z515" s="26">
        <v>2.5706618856698213</v>
      </c>
      <c r="AA515" s="26">
        <v>0.40299999999999997</v>
      </c>
      <c r="AB515" s="26">
        <f t="shared" si="105"/>
        <v>1.4294840191256668</v>
      </c>
      <c r="AC515" s="26">
        <f t="shared" si="105"/>
        <v>2.7418088494727595</v>
      </c>
      <c r="AD515" s="26">
        <f t="shared" si="105"/>
        <v>1.6874332415651518</v>
      </c>
      <c r="AE515" s="26">
        <f t="shared" si="105"/>
        <v>0.1765194566037484</v>
      </c>
      <c r="AF515" s="27">
        <v>4.1485000000000003</v>
      </c>
      <c r="AG515" s="27">
        <v>8.0250000000000004</v>
      </c>
      <c r="AH515" s="17">
        <f t="shared" si="106"/>
        <v>9.4406087628592193E-9</v>
      </c>
      <c r="AI515" s="73">
        <v>6.4373297750942156</v>
      </c>
      <c r="AJ515" s="73">
        <v>222.35891035096176</v>
      </c>
      <c r="AK515" s="73">
        <v>3289.6577424233974</v>
      </c>
      <c r="AL515" s="73">
        <v>568.66538852869417</v>
      </c>
      <c r="AM515" s="17" t="s">
        <v>45</v>
      </c>
      <c r="AN515" s="17" t="s">
        <v>45</v>
      </c>
      <c r="AO515" s="17" t="s">
        <v>45</v>
      </c>
      <c r="AP515" s="17" t="s">
        <v>45</v>
      </c>
      <c r="AQ515" s="17">
        <v>483.49999999999989</v>
      </c>
      <c r="AR515" s="17">
        <v>916.3</v>
      </c>
      <c r="AS515" s="26">
        <v>388.22499999999997</v>
      </c>
      <c r="AT515" s="26">
        <v>19.577453271028041</v>
      </c>
      <c r="AU515" s="26">
        <v>-3.4085433041395334</v>
      </c>
      <c r="AV515" s="17">
        <v>200</v>
      </c>
      <c r="AW515" s="17">
        <v>200</v>
      </c>
      <c r="AX515" s="17" t="s">
        <v>45</v>
      </c>
      <c r="AY515" s="56">
        <v>3</v>
      </c>
      <c r="AZ515" s="17"/>
      <c r="BA515" s="28"/>
      <c r="BB515" s="26"/>
      <c r="BC515" s="49"/>
      <c r="BD515" s="29"/>
    </row>
    <row r="516" spans="1:56" x14ac:dyDescent="0.25">
      <c r="A516" s="14">
        <v>2007</v>
      </c>
      <c r="B516" s="17">
        <v>2011</v>
      </c>
      <c r="C516" s="17" t="s">
        <v>172</v>
      </c>
      <c r="D516" s="17" t="s">
        <v>173</v>
      </c>
      <c r="E516" s="17">
        <v>3</v>
      </c>
      <c r="F516" s="75" t="s">
        <v>143</v>
      </c>
      <c r="G516" s="45" t="str">
        <f t="shared" si="97"/>
        <v>SX64</v>
      </c>
      <c r="H516" s="20" t="s">
        <v>143</v>
      </c>
      <c r="I516" s="45">
        <v>5</v>
      </c>
      <c r="J516" s="22" t="s">
        <v>143</v>
      </c>
      <c r="K516" s="17" t="s">
        <v>54</v>
      </c>
      <c r="L516" s="71" t="s">
        <v>45</v>
      </c>
      <c r="M516" s="71" t="s">
        <v>45</v>
      </c>
      <c r="N516" s="71">
        <f t="shared" si="98"/>
        <v>55.743629077065933</v>
      </c>
      <c r="O516" s="26">
        <v>43.241413898962023</v>
      </c>
      <c r="P516" s="26">
        <f t="shared" si="104"/>
        <v>0.43241413898962022</v>
      </c>
      <c r="Q516" s="63">
        <v>56.758586101037977</v>
      </c>
      <c r="R516" s="26">
        <v>0.56758586101037978</v>
      </c>
      <c r="S516" s="26" t="s">
        <v>45</v>
      </c>
      <c r="T516" s="26">
        <v>8.0347777905054087</v>
      </c>
      <c r="U516" s="72">
        <f t="shared" si="99"/>
        <v>10.760863112284028</v>
      </c>
      <c r="V516" s="26">
        <v>3.5869543707613429</v>
      </c>
      <c r="W516" s="26">
        <v>21.05787837087297</v>
      </c>
      <c r="X516" s="26">
        <v>41.374023185309127</v>
      </c>
      <c r="Y516" s="26">
        <v>24.015078941131108</v>
      </c>
      <c r="Z516" s="26">
        <v>2.247121293056793</v>
      </c>
      <c r="AA516" s="26">
        <v>0.41057142857142853</v>
      </c>
      <c r="AB516" s="26">
        <f t="shared" si="105"/>
        <v>1.6919537344945437</v>
      </c>
      <c r="AC516" s="26">
        <f t="shared" si="105"/>
        <v>3.3243108259317764</v>
      </c>
      <c r="AD516" s="26">
        <f t="shared" si="105"/>
        <v>1.9295582291343436</v>
      </c>
      <c r="AE516" s="26">
        <f t="shared" si="105"/>
        <v>0.18055120258024515</v>
      </c>
      <c r="AF516" s="27">
        <v>4.2429999999999994</v>
      </c>
      <c r="AG516" s="27">
        <v>8.2725000000000009</v>
      </c>
      <c r="AH516" s="17">
        <f t="shared" si="106"/>
        <v>5.3394927357417519E-9</v>
      </c>
      <c r="AI516" s="73">
        <v>5.7157059482482424</v>
      </c>
      <c r="AJ516" s="73">
        <v>239.91878934591313</v>
      </c>
      <c r="AK516" s="73">
        <v>3391.6183449253854</v>
      </c>
      <c r="AL516" s="73">
        <v>581.28291235996005</v>
      </c>
      <c r="AM516" s="17" t="s">
        <v>45</v>
      </c>
      <c r="AN516" s="17" t="s">
        <v>45</v>
      </c>
      <c r="AO516" s="17" t="s">
        <v>45</v>
      </c>
      <c r="AP516" s="17" t="s">
        <v>45</v>
      </c>
      <c r="AQ516" s="17">
        <v>483.49999999999989</v>
      </c>
      <c r="AR516" s="17">
        <v>916.3</v>
      </c>
      <c r="AS516" s="26">
        <v>388.22499999999997</v>
      </c>
      <c r="AT516" s="26">
        <v>19.577453271028041</v>
      </c>
      <c r="AU516" s="26">
        <v>-3.4085433041395334</v>
      </c>
      <c r="AV516" s="17">
        <v>200</v>
      </c>
      <c r="AW516" s="17">
        <v>200</v>
      </c>
      <c r="AX516" s="17" t="s">
        <v>45</v>
      </c>
      <c r="AY516" s="56">
        <v>3</v>
      </c>
      <c r="AZ516" s="17"/>
      <c r="BA516" s="28"/>
      <c r="BB516" s="26"/>
      <c r="BC516" s="49"/>
      <c r="BD516" s="29"/>
    </row>
    <row r="517" spans="1:56" x14ac:dyDescent="0.25">
      <c r="A517" s="14">
        <v>2007</v>
      </c>
      <c r="B517" s="17">
        <v>2011</v>
      </c>
      <c r="C517" s="17" t="s">
        <v>172</v>
      </c>
      <c r="D517" s="17" t="s">
        <v>173</v>
      </c>
      <c r="E517" s="17">
        <v>4</v>
      </c>
      <c r="F517" s="75" t="s">
        <v>143</v>
      </c>
      <c r="G517" s="45" t="str">
        <f t="shared" si="97"/>
        <v>SX64</v>
      </c>
      <c r="H517" s="20" t="s">
        <v>143</v>
      </c>
      <c r="I517" s="45">
        <v>5</v>
      </c>
      <c r="J517" s="22" t="s">
        <v>143</v>
      </c>
      <c r="K517" s="17" t="s">
        <v>54</v>
      </c>
      <c r="L517" s="71" t="s">
        <v>45</v>
      </c>
      <c r="M517" s="71" t="s">
        <v>45</v>
      </c>
      <c r="N517" s="71">
        <f t="shared" si="98"/>
        <v>40.422796500219448</v>
      </c>
      <c r="O517" s="26">
        <v>41.527905593297177</v>
      </c>
      <c r="P517" s="26">
        <f t="shared" si="104"/>
        <v>0.41527905593297176</v>
      </c>
      <c r="Q517" s="63">
        <v>58.472094406702823</v>
      </c>
      <c r="R517" s="26">
        <v>0.58472094406702824</v>
      </c>
      <c r="S517" s="26" t="s">
        <v>45</v>
      </c>
      <c r="T517" s="26">
        <v>5.5955802562605887</v>
      </c>
      <c r="U517" s="72">
        <f t="shared" si="99"/>
        <v>7.4940807003490022</v>
      </c>
      <c r="V517" s="26">
        <v>2.4980269001163342</v>
      </c>
      <c r="W517" s="26">
        <v>19.261223536964351</v>
      </c>
      <c r="X517" s="26">
        <v>41.768587551937173</v>
      </c>
      <c r="Y517" s="26">
        <v>25.246074011390107</v>
      </c>
      <c r="Z517" s="26">
        <v>2.3960016276215867</v>
      </c>
      <c r="AA517" s="26">
        <v>0.41673684210526318</v>
      </c>
      <c r="AB517" s="26">
        <f t="shared" si="105"/>
        <v>1.0777772213485945</v>
      </c>
      <c r="AC517" s="26">
        <f t="shared" si="105"/>
        <v>2.3371948383751144</v>
      </c>
      <c r="AD517" s="26">
        <f t="shared" si="105"/>
        <v>1.4126643328622805</v>
      </c>
      <c r="AE517" s="26">
        <f t="shared" si="105"/>
        <v>0.13407019401487585</v>
      </c>
      <c r="AF517" s="27">
        <v>4.0434999999999999</v>
      </c>
      <c r="AG517" s="27">
        <v>7.9899999999999993</v>
      </c>
      <c r="AH517" s="17">
        <f t="shared" si="106"/>
        <v>1.0232929922807522E-8</v>
      </c>
      <c r="AI517" s="73">
        <v>4.5653946538152841</v>
      </c>
      <c r="AJ517" s="73">
        <v>245.08153555750457</v>
      </c>
      <c r="AK517" s="73">
        <v>3345.5195686899924</v>
      </c>
      <c r="AL517" s="73">
        <v>590.29157272668454</v>
      </c>
      <c r="AM517" s="17" t="s">
        <v>45</v>
      </c>
      <c r="AN517" s="17" t="s">
        <v>45</v>
      </c>
      <c r="AO517" s="17" t="s">
        <v>45</v>
      </c>
      <c r="AP517" s="17" t="s">
        <v>45</v>
      </c>
      <c r="AQ517" s="17">
        <v>483.49999999999989</v>
      </c>
      <c r="AR517" s="17">
        <v>916.3</v>
      </c>
      <c r="AS517" s="26">
        <v>388.22499999999997</v>
      </c>
      <c r="AT517" s="26">
        <v>19.577453271028041</v>
      </c>
      <c r="AU517" s="26">
        <v>-3.4085433041395334</v>
      </c>
      <c r="AV517" s="17">
        <v>200</v>
      </c>
      <c r="AW517" s="17">
        <v>200</v>
      </c>
      <c r="AX517" s="17" t="s">
        <v>45</v>
      </c>
      <c r="AY517" s="56">
        <v>3</v>
      </c>
      <c r="AZ517" s="17"/>
      <c r="BA517" s="28"/>
      <c r="BB517" s="26"/>
      <c r="BC517" s="49"/>
      <c r="BD517" s="29"/>
    </row>
    <row r="518" spans="1:56" x14ac:dyDescent="0.25">
      <c r="A518" s="14">
        <v>2007</v>
      </c>
      <c r="B518" s="31">
        <v>2010</v>
      </c>
      <c r="C518" s="20" t="s">
        <v>174</v>
      </c>
      <c r="D518" s="17" t="s">
        <v>175</v>
      </c>
      <c r="E518" s="69">
        <v>1</v>
      </c>
      <c r="F518" s="76">
        <v>9879</v>
      </c>
      <c r="G518" s="77" t="s">
        <v>39</v>
      </c>
      <c r="H518" s="20">
        <v>9879</v>
      </c>
      <c r="I518" s="21">
        <v>9</v>
      </c>
      <c r="J518" s="22">
        <v>9879</v>
      </c>
      <c r="K518" s="17" t="str">
        <f t="shared" ref="K518:K581" si="107">VLOOKUP(F518,$BH$2:$BL$56,5)</f>
        <v>Triploid</v>
      </c>
      <c r="L518" s="71">
        <v>100</v>
      </c>
      <c r="M518" s="24">
        <v>1</v>
      </c>
      <c r="N518" s="25">
        <v>76.555023923444992</v>
      </c>
      <c r="O518" s="26">
        <v>47.927873389258849</v>
      </c>
      <c r="P518" s="26">
        <f t="shared" si="104"/>
        <v>0.47927873389258852</v>
      </c>
      <c r="Q518" s="25">
        <v>52.072126610741151</v>
      </c>
      <c r="R518" s="25">
        <v>0.52072126610741154</v>
      </c>
      <c r="S518" s="78">
        <v>39.863828984299445</v>
      </c>
      <c r="T518" s="25">
        <v>13.287942994766482</v>
      </c>
      <c r="U518" s="25">
        <v>17.779267726997553</v>
      </c>
      <c r="V518" s="25">
        <v>5.9264225756658506</v>
      </c>
      <c r="W518" s="79"/>
      <c r="X518" s="79"/>
      <c r="Y518" s="79"/>
      <c r="Z518" s="79"/>
      <c r="AA518" s="80" t="s">
        <v>45</v>
      </c>
      <c r="AB518" s="79"/>
      <c r="AC518" s="79"/>
      <c r="AD518" s="79"/>
      <c r="AE518" s="79"/>
      <c r="AF518" s="81">
        <v>6.8</v>
      </c>
      <c r="AG518" s="52">
        <v>6.7</v>
      </c>
      <c r="AH518" s="17">
        <f t="shared" si="106"/>
        <v>1.9952623149688761E-7</v>
      </c>
      <c r="AI518" s="81">
        <v>27.3</v>
      </c>
      <c r="AJ518" s="81">
        <v>150.4</v>
      </c>
      <c r="AK518" s="81">
        <v>4149</v>
      </c>
      <c r="AL518" s="81">
        <v>885</v>
      </c>
      <c r="AM518" s="17" t="s">
        <v>45</v>
      </c>
      <c r="AN518" s="17" t="s">
        <v>45</v>
      </c>
      <c r="AO518" s="17" t="s">
        <v>45</v>
      </c>
      <c r="AP518" s="17" t="s">
        <v>45</v>
      </c>
      <c r="AQ518" s="17">
        <v>1138.1999999999991</v>
      </c>
      <c r="AR518" s="17">
        <v>1419.0374999999999</v>
      </c>
      <c r="AS518" s="26">
        <v>766.47499999999991</v>
      </c>
      <c r="AT518" s="26">
        <v>23.029355886095384</v>
      </c>
      <c r="AU518" s="26">
        <v>2.0028849093594001</v>
      </c>
      <c r="AV518" s="17">
        <v>30</v>
      </c>
      <c r="AW518" s="17">
        <v>90</v>
      </c>
      <c r="AX518" s="17">
        <v>0.12</v>
      </c>
      <c r="AY518" s="14">
        <v>2</v>
      </c>
      <c r="AZ518" s="17" t="s">
        <v>41</v>
      </c>
      <c r="BA518" s="28"/>
      <c r="BB518" s="26"/>
      <c r="BC518" s="31" t="s">
        <v>176</v>
      </c>
      <c r="BD518" s="29"/>
    </row>
    <row r="519" spans="1:56" x14ac:dyDescent="0.25">
      <c r="A519" s="14">
        <v>2007</v>
      </c>
      <c r="B519" s="31">
        <v>2010</v>
      </c>
      <c r="C519" s="20" t="s">
        <v>174</v>
      </c>
      <c r="D519" s="17" t="s">
        <v>175</v>
      </c>
      <c r="E519" s="69">
        <v>2</v>
      </c>
      <c r="F519" s="76">
        <v>9879</v>
      </c>
      <c r="G519" s="77" t="s">
        <v>39</v>
      </c>
      <c r="H519" s="20">
        <v>9879</v>
      </c>
      <c r="I519" s="21">
        <v>9</v>
      </c>
      <c r="J519" s="22">
        <v>9879</v>
      </c>
      <c r="K519" s="17" t="str">
        <f t="shared" si="107"/>
        <v>Triploid</v>
      </c>
      <c r="L519" s="71">
        <v>100</v>
      </c>
      <c r="M519" s="24">
        <v>1</v>
      </c>
      <c r="N519" s="25">
        <v>62.200956937799042</v>
      </c>
      <c r="O519" s="26">
        <v>48.851707540683023</v>
      </c>
      <c r="P519" s="26">
        <f t="shared" si="104"/>
        <v>0.4885170754068302</v>
      </c>
      <c r="Q519" s="25">
        <v>51.148292459316977</v>
      </c>
      <c r="R519" s="25">
        <v>0.5114829245931698</v>
      </c>
      <c r="S519" s="78">
        <v>31.814727367039271</v>
      </c>
      <c r="T519" s="25">
        <v>10.604909122346424</v>
      </c>
      <c r="U519" s="25">
        <v>14.189368405699515</v>
      </c>
      <c r="V519" s="25">
        <v>4.729789468566505</v>
      </c>
      <c r="W519" s="79"/>
      <c r="X519" s="79"/>
      <c r="Y519" s="79"/>
      <c r="Z519" s="79"/>
      <c r="AA519" s="80" t="s">
        <v>45</v>
      </c>
      <c r="AB519" s="79"/>
      <c r="AC519" s="79"/>
      <c r="AD519" s="79"/>
      <c r="AE519" s="79"/>
      <c r="AF519" s="81">
        <v>6.8</v>
      </c>
      <c r="AG519" s="52">
        <v>6.7</v>
      </c>
      <c r="AH519" s="17">
        <f t="shared" si="106"/>
        <v>1.9952623149688761E-7</v>
      </c>
      <c r="AI519" s="81">
        <v>27.3</v>
      </c>
      <c r="AJ519" s="81">
        <v>150.4</v>
      </c>
      <c r="AK519" s="81">
        <v>4149</v>
      </c>
      <c r="AL519" s="81">
        <v>885</v>
      </c>
      <c r="AM519" s="17" t="s">
        <v>45</v>
      </c>
      <c r="AN519" s="17" t="s">
        <v>45</v>
      </c>
      <c r="AO519" s="17" t="s">
        <v>45</v>
      </c>
      <c r="AP519" s="17" t="s">
        <v>45</v>
      </c>
      <c r="AQ519" s="17">
        <v>1138.1999999999991</v>
      </c>
      <c r="AR519" s="17">
        <v>1419.0374999999999</v>
      </c>
      <c r="AS519" s="26">
        <v>766.47499999999991</v>
      </c>
      <c r="AT519" s="26">
        <v>23.029355886095384</v>
      </c>
      <c r="AU519" s="26">
        <v>2.0028849093594001</v>
      </c>
      <c r="AV519" s="17">
        <v>30</v>
      </c>
      <c r="AW519" s="17">
        <v>90</v>
      </c>
      <c r="AX519" s="17">
        <v>0.12</v>
      </c>
      <c r="AY519" s="14">
        <v>2</v>
      </c>
      <c r="AZ519" s="17" t="s">
        <v>41</v>
      </c>
      <c r="BA519" s="28"/>
      <c r="BB519" s="26"/>
      <c r="BC519" s="31"/>
      <c r="BD519" s="29"/>
    </row>
    <row r="520" spans="1:56" x14ac:dyDescent="0.25">
      <c r="A520" s="14">
        <v>2007</v>
      </c>
      <c r="B520" s="31">
        <v>2010</v>
      </c>
      <c r="C520" s="20" t="s">
        <v>174</v>
      </c>
      <c r="D520" s="17" t="s">
        <v>175</v>
      </c>
      <c r="E520" s="69">
        <v>3</v>
      </c>
      <c r="F520" s="76">
        <v>9879</v>
      </c>
      <c r="G520" s="77" t="s">
        <v>39</v>
      </c>
      <c r="H520" s="20">
        <v>9879</v>
      </c>
      <c r="I520" s="21">
        <v>9</v>
      </c>
      <c r="J520" s="22">
        <v>9879</v>
      </c>
      <c r="K520" s="17" t="str">
        <f t="shared" si="107"/>
        <v>Triploid</v>
      </c>
      <c r="L520" s="71">
        <v>100</v>
      </c>
      <c r="M520" s="24">
        <v>1</v>
      </c>
      <c r="N520" s="25">
        <v>69.377990430622006</v>
      </c>
      <c r="O520" s="26">
        <v>46.58141517476556</v>
      </c>
      <c r="P520" s="26">
        <f t="shared" si="104"/>
        <v>0.46581415174765561</v>
      </c>
      <c r="Q520" s="25">
        <v>53.41858482523444</v>
      </c>
      <c r="R520" s="25">
        <v>0.53418584825234439</v>
      </c>
      <c r="S520" s="78">
        <v>37.060740668224852</v>
      </c>
      <c r="T520" s="25">
        <v>12.353580222741618</v>
      </c>
      <c r="U520" s="25">
        <v>16.529090338028283</v>
      </c>
      <c r="V520" s="25">
        <v>5.5096967793427618</v>
      </c>
      <c r="W520" s="79"/>
      <c r="X520" s="79"/>
      <c r="Y520" s="79"/>
      <c r="Z520" s="79"/>
      <c r="AA520" s="80" t="s">
        <v>45</v>
      </c>
      <c r="AB520" s="79"/>
      <c r="AC520" s="79"/>
      <c r="AD520" s="79"/>
      <c r="AE520" s="79"/>
      <c r="AF520" s="81">
        <v>6.8</v>
      </c>
      <c r="AG520" s="52">
        <v>6.7</v>
      </c>
      <c r="AH520" s="17">
        <f t="shared" si="106"/>
        <v>1.9952623149688761E-7</v>
      </c>
      <c r="AI520" s="81">
        <v>27.3</v>
      </c>
      <c r="AJ520" s="81">
        <v>150.4</v>
      </c>
      <c r="AK520" s="81">
        <v>4149</v>
      </c>
      <c r="AL520" s="81">
        <v>885</v>
      </c>
      <c r="AM520" s="17" t="s">
        <v>45</v>
      </c>
      <c r="AN520" s="17" t="s">
        <v>45</v>
      </c>
      <c r="AO520" s="17" t="s">
        <v>45</v>
      </c>
      <c r="AP520" s="17" t="s">
        <v>45</v>
      </c>
      <c r="AQ520" s="17">
        <v>1138.1999999999991</v>
      </c>
      <c r="AR520" s="17">
        <v>1419.0374999999999</v>
      </c>
      <c r="AS520" s="26">
        <v>766.47499999999991</v>
      </c>
      <c r="AT520" s="26">
        <v>23.029355886095384</v>
      </c>
      <c r="AU520" s="26">
        <v>2.0028849093594001</v>
      </c>
      <c r="AV520" s="17">
        <v>30</v>
      </c>
      <c r="AW520" s="17">
        <v>90</v>
      </c>
      <c r="AX520" s="17">
        <v>0.12</v>
      </c>
      <c r="AY520" s="14">
        <v>2</v>
      </c>
      <c r="AZ520" s="17" t="s">
        <v>41</v>
      </c>
      <c r="BA520" s="28"/>
      <c r="BB520" s="26"/>
      <c r="BC520" s="31"/>
      <c r="BD520" s="29"/>
    </row>
    <row r="521" spans="1:56" x14ac:dyDescent="0.25">
      <c r="A521" s="14">
        <v>2007</v>
      </c>
      <c r="B521" s="31">
        <v>2010</v>
      </c>
      <c r="C521" s="20" t="s">
        <v>174</v>
      </c>
      <c r="D521" s="17" t="s">
        <v>175</v>
      </c>
      <c r="E521" s="69">
        <v>4</v>
      </c>
      <c r="F521" s="76">
        <v>9879</v>
      </c>
      <c r="G521" s="77" t="s">
        <v>39</v>
      </c>
      <c r="H521" s="20">
        <v>9879</v>
      </c>
      <c r="I521" s="21">
        <v>9</v>
      </c>
      <c r="J521" s="22">
        <v>9879</v>
      </c>
      <c r="K521" s="17" t="str">
        <f t="shared" si="107"/>
        <v>Triploid</v>
      </c>
      <c r="L521" s="71">
        <v>100</v>
      </c>
      <c r="M521" s="24">
        <v>1</v>
      </c>
      <c r="N521" s="25">
        <v>52.631578947368432</v>
      </c>
      <c r="O521" s="26">
        <v>49.851088593728612</v>
      </c>
      <c r="P521" s="26">
        <f t="shared" si="104"/>
        <v>0.4985108859372861</v>
      </c>
      <c r="Q521" s="25">
        <v>50.148911406271388</v>
      </c>
      <c r="R521" s="25">
        <v>0.5014891140627139</v>
      </c>
      <c r="S521" s="78">
        <v>26.394163898037576</v>
      </c>
      <c r="T521" s="25">
        <v>8.7980546326791913</v>
      </c>
      <c r="U521" s="25">
        <v>11.771797098524759</v>
      </c>
      <c r="V521" s="25">
        <v>3.9239323661749195</v>
      </c>
      <c r="W521" s="79"/>
      <c r="X521" s="79"/>
      <c r="Y521" s="79"/>
      <c r="Z521" s="79"/>
      <c r="AA521" s="80" t="s">
        <v>45</v>
      </c>
      <c r="AB521" s="79"/>
      <c r="AC521" s="79"/>
      <c r="AD521" s="79"/>
      <c r="AE521" s="79"/>
      <c r="AF521" s="81">
        <v>6.8</v>
      </c>
      <c r="AG521" s="52">
        <v>6.7</v>
      </c>
      <c r="AH521" s="17">
        <f t="shared" si="106"/>
        <v>1.9952623149688761E-7</v>
      </c>
      <c r="AI521" s="81">
        <v>27.3</v>
      </c>
      <c r="AJ521" s="81">
        <v>150.4</v>
      </c>
      <c r="AK521" s="81">
        <v>4149</v>
      </c>
      <c r="AL521" s="81">
        <v>885</v>
      </c>
      <c r="AM521" s="17" t="s">
        <v>45</v>
      </c>
      <c r="AN521" s="17" t="s">
        <v>45</v>
      </c>
      <c r="AO521" s="17" t="s">
        <v>45</v>
      </c>
      <c r="AP521" s="17" t="s">
        <v>45</v>
      </c>
      <c r="AQ521" s="17">
        <v>1138.1999999999991</v>
      </c>
      <c r="AR521" s="17">
        <v>1419.0374999999999</v>
      </c>
      <c r="AS521" s="26">
        <v>766.47499999999991</v>
      </c>
      <c r="AT521" s="26">
        <v>23.029355886095384</v>
      </c>
      <c r="AU521" s="26">
        <v>2.0028849093594001</v>
      </c>
      <c r="AV521" s="17">
        <v>30</v>
      </c>
      <c r="AW521" s="17">
        <v>90</v>
      </c>
      <c r="AX521" s="17">
        <v>0.12</v>
      </c>
      <c r="AY521" s="14">
        <v>2</v>
      </c>
      <c r="AZ521" s="17" t="s">
        <v>41</v>
      </c>
      <c r="BA521" s="28"/>
      <c r="BB521" s="26"/>
      <c r="BC521" s="31"/>
      <c r="BD521" s="29"/>
    </row>
    <row r="522" spans="1:56" x14ac:dyDescent="0.25">
      <c r="A522" s="14">
        <v>2007</v>
      </c>
      <c r="B522" s="31">
        <v>2010</v>
      </c>
      <c r="C522" s="20" t="s">
        <v>174</v>
      </c>
      <c r="D522" s="17" t="s">
        <v>175</v>
      </c>
      <c r="E522" s="69">
        <v>1</v>
      </c>
      <c r="F522" s="76">
        <v>94001</v>
      </c>
      <c r="G522" s="77">
        <v>94001</v>
      </c>
      <c r="H522" s="20">
        <v>94001</v>
      </c>
      <c r="I522" s="21" t="s">
        <v>43</v>
      </c>
      <c r="J522" s="22">
        <v>94001</v>
      </c>
      <c r="K522" s="17" t="str">
        <f t="shared" si="107"/>
        <v>Diploid</v>
      </c>
      <c r="L522" s="71">
        <v>100</v>
      </c>
      <c r="M522" s="24">
        <v>1</v>
      </c>
      <c r="N522" s="25">
        <v>47.049441786283893</v>
      </c>
      <c r="O522" s="26">
        <v>47.416534181240053</v>
      </c>
      <c r="P522" s="26">
        <f t="shared" si="104"/>
        <v>0.47416534181240055</v>
      </c>
      <c r="Q522" s="25">
        <v>52.583465818759947</v>
      </c>
      <c r="R522" s="25">
        <v>0.52583465818759945</v>
      </c>
      <c r="S522" s="78">
        <v>24.740227139607946</v>
      </c>
      <c r="T522" s="25">
        <v>8.2467423798693158</v>
      </c>
      <c r="U522" s="25">
        <v>11.034141304265145</v>
      </c>
      <c r="V522" s="25">
        <v>3.6780471014217149</v>
      </c>
      <c r="W522" s="79"/>
      <c r="X522" s="79"/>
      <c r="Y522" s="79"/>
      <c r="Z522" s="79"/>
      <c r="AA522" s="80" t="s">
        <v>45</v>
      </c>
      <c r="AB522" s="79"/>
      <c r="AC522" s="79"/>
      <c r="AD522" s="79"/>
      <c r="AE522" s="79"/>
      <c r="AF522" s="81">
        <v>6.8</v>
      </c>
      <c r="AG522" s="52">
        <v>6.7</v>
      </c>
      <c r="AH522" s="17">
        <f t="shared" si="106"/>
        <v>1.9952623149688761E-7</v>
      </c>
      <c r="AI522" s="81">
        <v>27.3</v>
      </c>
      <c r="AJ522" s="81">
        <v>150.4</v>
      </c>
      <c r="AK522" s="81">
        <v>4149</v>
      </c>
      <c r="AL522" s="81">
        <v>885</v>
      </c>
      <c r="AM522" s="17" t="s">
        <v>45</v>
      </c>
      <c r="AN522" s="17" t="s">
        <v>45</v>
      </c>
      <c r="AO522" s="17" t="s">
        <v>45</v>
      </c>
      <c r="AP522" s="17" t="s">
        <v>45</v>
      </c>
      <c r="AQ522" s="17">
        <v>1138.1999999999991</v>
      </c>
      <c r="AR522" s="17">
        <v>1419.0374999999999</v>
      </c>
      <c r="AS522" s="26">
        <v>766.47499999999991</v>
      </c>
      <c r="AT522" s="26">
        <v>23.029355886095384</v>
      </c>
      <c r="AU522" s="26">
        <v>2.0028849093594001</v>
      </c>
      <c r="AV522" s="17">
        <v>30</v>
      </c>
      <c r="AW522" s="17">
        <v>90</v>
      </c>
      <c r="AX522" s="17">
        <v>0.12</v>
      </c>
      <c r="AY522" s="14">
        <v>2</v>
      </c>
      <c r="AZ522" s="17" t="s">
        <v>41</v>
      </c>
      <c r="BA522" s="28"/>
      <c r="BB522" s="26"/>
      <c r="BC522" s="31"/>
      <c r="BD522" s="29"/>
    </row>
    <row r="523" spans="1:56" x14ac:dyDescent="0.25">
      <c r="A523" s="14">
        <v>2007</v>
      </c>
      <c r="B523" s="31">
        <v>2010</v>
      </c>
      <c r="C523" s="20" t="s">
        <v>174</v>
      </c>
      <c r="D523" s="17" t="s">
        <v>175</v>
      </c>
      <c r="E523" s="69">
        <v>2</v>
      </c>
      <c r="F523" s="76">
        <v>94001</v>
      </c>
      <c r="G523" s="77">
        <v>94001</v>
      </c>
      <c r="H523" s="20">
        <v>94001</v>
      </c>
      <c r="I523" s="21" t="s">
        <v>43</v>
      </c>
      <c r="J523" s="22">
        <v>94001</v>
      </c>
      <c r="K523" s="17" t="str">
        <f t="shared" si="107"/>
        <v>Diploid</v>
      </c>
      <c r="L523" s="71">
        <v>100</v>
      </c>
      <c r="M523" s="24">
        <v>1</v>
      </c>
      <c r="N523" s="25">
        <v>46.25199362041468</v>
      </c>
      <c r="O523" s="26">
        <v>48.896896209868068</v>
      </c>
      <c r="P523" s="26">
        <f t="shared" si="104"/>
        <v>0.48896896209868068</v>
      </c>
      <c r="Q523" s="25">
        <v>51.103103790131932</v>
      </c>
      <c r="R523" s="25">
        <v>0.51103103790131932</v>
      </c>
      <c r="S523" s="78">
        <v>23.636204304845712</v>
      </c>
      <c r="T523" s="25">
        <v>7.8787347682819044</v>
      </c>
      <c r="U523" s="25">
        <v>10.541747119961189</v>
      </c>
      <c r="V523" s="25">
        <v>3.5139157066537297</v>
      </c>
      <c r="W523" s="79"/>
      <c r="X523" s="79"/>
      <c r="Y523" s="79"/>
      <c r="Z523" s="79"/>
      <c r="AA523" s="80" t="s">
        <v>45</v>
      </c>
      <c r="AB523" s="79"/>
      <c r="AC523" s="79"/>
      <c r="AD523" s="79"/>
      <c r="AE523" s="79"/>
      <c r="AF523" s="81">
        <v>6.8</v>
      </c>
      <c r="AG523" s="52">
        <v>6.7</v>
      </c>
      <c r="AH523" s="17">
        <f t="shared" si="106"/>
        <v>1.9952623149688761E-7</v>
      </c>
      <c r="AI523" s="81">
        <v>27.3</v>
      </c>
      <c r="AJ523" s="81">
        <v>150.4</v>
      </c>
      <c r="AK523" s="81">
        <v>4149</v>
      </c>
      <c r="AL523" s="81">
        <v>885</v>
      </c>
      <c r="AM523" s="17" t="s">
        <v>45</v>
      </c>
      <c r="AN523" s="17" t="s">
        <v>45</v>
      </c>
      <c r="AO523" s="17" t="s">
        <v>45</v>
      </c>
      <c r="AP523" s="17" t="s">
        <v>45</v>
      </c>
      <c r="AQ523" s="17">
        <v>1138.1999999999991</v>
      </c>
      <c r="AR523" s="17">
        <v>1419.0374999999999</v>
      </c>
      <c r="AS523" s="26">
        <v>766.47499999999991</v>
      </c>
      <c r="AT523" s="26">
        <v>23.029355886095384</v>
      </c>
      <c r="AU523" s="26">
        <v>2.0028849093594001</v>
      </c>
      <c r="AV523" s="17">
        <v>30</v>
      </c>
      <c r="AW523" s="17">
        <v>90</v>
      </c>
      <c r="AX523" s="17">
        <v>0.12</v>
      </c>
      <c r="AY523" s="14">
        <v>2</v>
      </c>
      <c r="AZ523" s="17" t="s">
        <v>41</v>
      </c>
      <c r="BA523" s="28"/>
      <c r="BB523" s="26"/>
      <c r="BC523" s="31"/>
      <c r="BD523" s="29"/>
    </row>
    <row r="524" spans="1:56" x14ac:dyDescent="0.25">
      <c r="A524" s="14">
        <v>2007</v>
      </c>
      <c r="B524" s="31">
        <v>2010</v>
      </c>
      <c r="C524" s="20" t="s">
        <v>174</v>
      </c>
      <c r="D524" s="17" t="s">
        <v>175</v>
      </c>
      <c r="E524" s="69">
        <v>3</v>
      </c>
      <c r="F524" s="76">
        <v>94001</v>
      </c>
      <c r="G524" s="77">
        <v>94001</v>
      </c>
      <c r="H524" s="20">
        <v>94001</v>
      </c>
      <c r="I524" s="21" t="s">
        <v>43</v>
      </c>
      <c r="J524" s="22">
        <v>94001</v>
      </c>
      <c r="K524" s="17" t="str">
        <f t="shared" si="107"/>
        <v>Diploid</v>
      </c>
      <c r="L524" s="71">
        <v>100</v>
      </c>
      <c r="M524" s="24">
        <v>1</v>
      </c>
      <c r="N524" s="25">
        <v>57.41626794258373</v>
      </c>
      <c r="O524" s="26">
        <v>47.621727583154161</v>
      </c>
      <c r="P524" s="26">
        <f t="shared" si="104"/>
        <v>0.47621727583154161</v>
      </c>
      <c r="Q524" s="25">
        <v>52.378272416845839</v>
      </c>
      <c r="R524" s="25">
        <v>0.52378272416845839</v>
      </c>
      <c r="S524" s="78">
        <v>30.073649234552633</v>
      </c>
      <c r="T524" s="25">
        <v>10.024549744850878</v>
      </c>
      <c r="U524" s="25">
        <v>13.412847558610475</v>
      </c>
      <c r="V524" s="25">
        <v>4.4709491862034918</v>
      </c>
      <c r="W524" s="79"/>
      <c r="X524" s="79"/>
      <c r="Y524" s="79"/>
      <c r="Z524" s="79"/>
      <c r="AA524" s="80" t="s">
        <v>45</v>
      </c>
      <c r="AB524" s="79"/>
      <c r="AC524" s="79"/>
      <c r="AD524" s="79"/>
      <c r="AE524" s="79"/>
      <c r="AF524" s="81">
        <v>6.8</v>
      </c>
      <c r="AG524" s="52">
        <v>6.7</v>
      </c>
      <c r="AH524" s="17">
        <f t="shared" si="106"/>
        <v>1.9952623149688761E-7</v>
      </c>
      <c r="AI524" s="81">
        <v>27.3</v>
      </c>
      <c r="AJ524" s="81">
        <v>150.4</v>
      </c>
      <c r="AK524" s="81">
        <v>4149</v>
      </c>
      <c r="AL524" s="81">
        <v>885</v>
      </c>
      <c r="AM524" s="17" t="s">
        <v>45</v>
      </c>
      <c r="AN524" s="17" t="s">
        <v>45</v>
      </c>
      <c r="AO524" s="17" t="s">
        <v>45</v>
      </c>
      <c r="AP524" s="17" t="s">
        <v>45</v>
      </c>
      <c r="AQ524" s="17">
        <v>1138.1999999999991</v>
      </c>
      <c r="AR524" s="17">
        <v>1419.0374999999999</v>
      </c>
      <c r="AS524" s="26">
        <v>766.47499999999991</v>
      </c>
      <c r="AT524" s="26">
        <v>23.029355886095384</v>
      </c>
      <c r="AU524" s="26">
        <v>2.0028849093594001</v>
      </c>
      <c r="AV524" s="17">
        <v>30</v>
      </c>
      <c r="AW524" s="17">
        <v>90</v>
      </c>
      <c r="AX524" s="17">
        <v>0.12</v>
      </c>
      <c r="AY524" s="14">
        <v>2</v>
      </c>
      <c r="AZ524" s="17" t="s">
        <v>41</v>
      </c>
      <c r="BA524" s="28"/>
      <c r="BB524" s="26"/>
      <c r="BC524" s="31"/>
      <c r="BD524" s="29"/>
    </row>
    <row r="525" spans="1:56" x14ac:dyDescent="0.25">
      <c r="A525" s="14">
        <v>2007</v>
      </c>
      <c r="B525" s="31">
        <v>2010</v>
      </c>
      <c r="C525" s="20" t="s">
        <v>174</v>
      </c>
      <c r="D525" s="17" t="s">
        <v>175</v>
      </c>
      <c r="E525" s="69">
        <v>4</v>
      </c>
      <c r="F525" s="76">
        <v>94001</v>
      </c>
      <c r="G525" s="77">
        <v>94001</v>
      </c>
      <c r="H525" s="20">
        <v>94001</v>
      </c>
      <c r="I525" s="21" t="s">
        <v>43</v>
      </c>
      <c r="J525" s="22">
        <v>94001</v>
      </c>
      <c r="K525" s="17" t="str">
        <f t="shared" si="107"/>
        <v>Diploid</v>
      </c>
      <c r="L525" s="71">
        <v>100</v>
      </c>
      <c r="M525" s="24">
        <v>1</v>
      </c>
      <c r="N525" s="25">
        <v>19.936204146730464</v>
      </c>
      <c r="O525" s="26">
        <v>45.707773512476003</v>
      </c>
      <c r="P525" s="26">
        <f t="shared" si="104"/>
        <v>0.45707773512476002</v>
      </c>
      <c r="Q525" s="25">
        <v>54.292226487523997</v>
      </c>
      <c r="R525" s="25">
        <v>0.54292226487523998</v>
      </c>
      <c r="S525" s="78">
        <v>10.823809108358054</v>
      </c>
      <c r="T525" s="25">
        <v>3.6079363694526845</v>
      </c>
      <c r="U525" s="25">
        <v>4.8274188623276917</v>
      </c>
      <c r="V525" s="25">
        <v>1.6091396207758972</v>
      </c>
      <c r="W525" s="79"/>
      <c r="X525" s="79"/>
      <c r="Y525" s="79"/>
      <c r="Z525" s="79"/>
      <c r="AA525" s="80" t="s">
        <v>45</v>
      </c>
      <c r="AB525" s="79"/>
      <c r="AC525" s="79"/>
      <c r="AD525" s="79"/>
      <c r="AE525" s="79"/>
      <c r="AF525" s="81">
        <v>6.8</v>
      </c>
      <c r="AG525" s="52">
        <v>6.7</v>
      </c>
      <c r="AH525" s="17">
        <f t="shared" si="106"/>
        <v>1.9952623149688761E-7</v>
      </c>
      <c r="AI525" s="81">
        <v>27.3</v>
      </c>
      <c r="AJ525" s="81">
        <v>150.4</v>
      </c>
      <c r="AK525" s="81">
        <v>4149</v>
      </c>
      <c r="AL525" s="81">
        <v>885</v>
      </c>
      <c r="AM525" s="17" t="s">
        <v>45</v>
      </c>
      <c r="AN525" s="17" t="s">
        <v>45</v>
      </c>
      <c r="AO525" s="17" t="s">
        <v>45</v>
      </c>
      <c r="AP525" s="17" t="s">
        <v>45</v>
      </c>
      <c r="AQ525" s="17">
        <v>1138.1999999999991</v>
      </c>
      <c r="AR525" s="17">
        <v>1419.0374999999999</v>
      </c>
      <c r="AS525" s="26">
        <v>766.47499999999991</v>
      </c>
      <c r="AT525" s="26">
        <v>23.029355886095384</v>
      </c>
      <c r="AU525" s="26">
        <v>2.0028849093594001</v>
      </c>
      <c r="AV525" s="17">
        <v>30</v>
      </c>
      <c r="AW525" s="17">
        <v>90</v>
      </c>
      <c r="AX525" s="17">
        <v>0.12</v>
      </c>
      <c r="AY525" s="14">
        <v>2</v>
      </c>
      <c r="AZ525" s="17" t="s">
        <v>41</v>
      </c>
      <c r="BA525" s="28"/>
      <c r="BB525" s="26"/>
      <c r="BC525" s="31"/>
      <c r="BD525" s="29"/>
    </row>
    <row r="526" spans="1:56" x14ac:dyDescent="0.25">
      <c r="A526" s="14">
        <v>2007</v>
      </c>
      <c r="B526" s="31">
        <v>2010</v>
      </c>
      <c r="C526" s="20" t="s">
        <v>174</v>
      </c>
      <c r="D526" s="17" t="s">
        <v>175</v>
      </c>
      <c r="E526" s="69">
        <v>1</v>
      </c>
      <c r="F526" s="76" t="s">
        <v>49</v>
      </c>
      <c r="G526" s="45" t="s">
        <v>49</v>
      </c>
      <c r="H526" s="20" t="s">
        <v>155</v>
      </c>
      <c r="I526" s="21">
        <v>4</v>
      </c>
      <c r="J526" s="22" t="s">
        <v>44</v>
      </c>
      <c r="K526" s="17" t="str">
        <f t="shared" si="107"/>
        <v>Diploid</v>
      </c>
      <c r="L526" s="71">
        <v>38.888888888888893</v>
      </c>
      <c r="M526" s="24">
        <v>0.38888888888888895</v>
      </c>
      <c r="N526" s="25">
        <v>23.923444976076553</v>
      </c>
      <c r="O526" s="26">
        <v>49.171559269531393</v>
      </c>
      <c r="P526" s="26">
        <f t="shared" si="104"/>
        <v>0.49171559269531395</v>
      </c>
      <c r="Q526" s="25">
        <v>50.828440730468607</v>
      </c>
      <c r="R526" s="25">
        <v>0.50828440730468605</v>
      </c>
      <c r="S526" s="78">
        <v>12.159914050351345</v>
      </c>
      <c r="T526" s="25">
        <v>4.053304683450448</v>
      </c>
      <c r="U526" s="25">
        <v>5.4233216664567001</v>
      </c>
      <c r="V526" s="25">
        <v>1.8077738888188999</v>
      </c>
      <c r="W526" s="79"/>
      <c r="X526" s="79"/>
      <c r="Y526" s="79"/>
      <c r="Z526" s="79"/>
      <c r="AA526" s="80" t="s">
        <v>45</v>
      </c>
      <c r="AB526" s="79"/>
      <c r="AC526" s="79"/>
      <c r="AD526" s="79"/>
      <c r="AE526" s="79"/>
      <c r="AF526" s="81">
        <v>6.8</v>
      </c>
      <c r="AG526" s="52">
        <v>6.7</v>
      </c>
      <c r="AH526" s="17">
        <f t="shared" si="106"/>
        <v>1.9952623149688761E-7</v>
      </c>
      <c r="AI526" s="81">
        <v>27.3</v>
      </c>
      <c r="AJ526" s="81">
        <v>150.4</v>
      </c>
      <c r="AK526" s="81">
        <v>4149</v>
      </c>
      <c r="AL526" s="81">
        <v>885</v>
      </c>
      <c r="AM526" s="17" t="s">
        <v>45</v>
      </c>
      <c r="AN526" s="17" t="s">
        <v>45</v>
      </c>
      <c r="AO526" s="17" t="s">
        <v>45</v>
      </c>
      <c r="AP526" s="17" t="s">
        <v>45</v>
      </c>
      <c r="AQ526" s="17">
        <v>1138.1999999999991</v>
      </c>
      <c r="AR526" s="17">
        <v>1419.0374999999999</v>
      </c>
      <c r="AS526" s="26">
        <v>766.47499999999991</v>
      </c>
      <c r="AT526" s="26">
        <v>23.029355886095384</v>
      </c>
      <c r="AU526" s="26">
        <v>2.0028849093594001</v>
      </c>
      <c r="AV526" s="17">
        <v>30</v>
      </c>
      <c r="AW526" s="17">
        <v>90</v>
      </c>
      <c r="AX526" s="17">
        <v>0.12</v>
      </c>
      <c r="AY526" s="14">
        <v>2</v>
      </c>
      <c r="AZ526" s="17" t="s">
        <v>41</v>
      </c>
      <c r="BA526" s="28"/>
      <c r="BB526" s="26"/>
      <c r="BC526" s="31"/>
      <c r="BD526" s="29"/>
    </row>
    <row r="527" spans="1:56" x14ac:dyDescent="0.25">
      <c r="A527" s="14">
        <v>2007</v>
      </c>
      <c r="B527" s="31">
        <v>2010</v>
      </c>
      <c r="C527" s="20" t="s">
        <v>174</v>
      </c>
      <c r="D527" s="17" t="s">
        <v>175</v>
      </c>
      <c r="E527" s="69">
        <v>2</v>
      </c>
      <c r="F527" s="76" t="s">
        <v>49</v>
      </c>
      <c r="G527" s="45" t="s">
        <v>49</v>
      </c>
      <c r="H527" s="20" t="s">
        <v>155</v>
      </c>
      <c r="I527" s="21">
        <v>4</v>
      </c>
      <c r="J527" s="22" t="s">
        <v>44</v>
      </c>
      <c r="K527" s="17" t="str">
        <f t="shared" si="107"/>
        <v>Diploid</v>
      </c>
      <c r="L527" s="71">
        <v>83.333333333333343</v>
      </c>
      <c r="M527" s="24">
        <v>0.83333333333333348</v>
      </c>
      <c r="N527" s="25">
        <v>40.669856459330141</v>
      </c>
      <c r="O527" s="26">
        <v>47.638292367399735</v>
      </c>
      <c r="P527" s="26">
        <f t="shared" si="104"/>
        <v>0.47638292367399737</v>
      </c>
      <c r="Q527" s="25">
        <v>52.361707632600265</v>
      </c>
      <c r="R527" s="25">
        <v>0.52361707632600263</v>
      </c>
      <c r="S527" s="78">
        <v>21.295431333832642</v>
      </c>
      <c r="T527" s="25">
        <v>7.0984771112775471</v>
      </c>
      <c r="U527" s="25">
        <v>9.4977623748893585</v>
      </c>
      <c r="V527" s="25">
        <v>3.165920791629786</v>
      </c>
      <c r="W527" s="79"/>
      <c r="X527" s="79"/>
      <c r="Y527" s="79"/>
      <c r="Z527" s="79"/>
      <c r="AA527" s="80" t="s">
        <v>45</v>
      </c>
      <c r="AB527" s="79"/>
      <c r="AC527" s="79"/>
      <c r="AD527" s="79"/>
      <c r="AE527" s="79"/>
      <c r="AF527" s="81">
        <v>6.8</v>
      </c>
      <c r="AG527" s="52">
        <v>6.7</v>
      </c>
      <c r="AH527" s="17">
        <f t="shared" si="106"/>
        <v>1.9952623149688761E-7</v>
      </c>
      <c r="AI527" s="81">
        <v>27.3</v>
      </c>
      <c r="AJ527" s="81">
        <v>150.4</v>
      </c>
      <c r="AK527" s="81">
        <v>4149</v>
      </c>
      <c r="AL527" s="81">
        <v>885</v>
      </c>
      <c r="AM527" s="17" t="s">
        <v>45</v>
      </c>
      <c r="AN527" s="17" t="s">
        <v>45</v>
      </c>
      <c r="AO527" s="17" t="s">
        <v>45</v>
      </c>
      <c r="AP527" s="17" t="s">
        <v>45</v>
      </c>
      <c r="AQ527" s="17">
        <v>1138.1999999999991</v>
      </c>
      <c r="AR527" s="17">
        <v>1419.0374999999999</v>
      </c>
      <c r="AS527" s="26">
        <v>766.47499999999991</v>
      </c>
      <c r="AT527" s="26">
        <v>23.029355886095384</v>
      </c>
      <c r="AU527" s="26">
        <v>2.0028849093594001</v>
      </c>
      <c r="AV527" s="17">
        <v>30</v>
      </c>
      <c r="AW527" s="17">
        <v>90</v>
      </c>
      <c r="AX527" s="17">
        <v>0.12</v>
      </c>
      <c r="AY527" s="14">
        <v>2</v>
      </c>
      <c r="AZ527" s="17" t="s">
        <v>41</v>
      </c>
      <c r="BA527" s="28"/>
      <c r="BB527" s="26"/>
      <c r="BC527" s="31"/>
      <c r="BD527" s="29"/>
    </row>
    <row r="528" spans="1:56" x14ac:dyDescent="0.25">
      <c r="A528" s="14">
        <v>2007</v>
      </c>
      <c r="B528" s="31">
        <v>2010</v>
      </c>
      <c r="C528" s="20" t="s">
        <v>174</v>
      </c>
      <c r="D528" s="17" t="s">
        <v>175</v>
      </c>
      <c r="E528" s="69">
        <v>3</v>
      </c>
      <c r="F528" s="76" t="s">
        <v>49</v>
      </c>
      <c r="G528" s="45" t="s">
        <v>49</v>
      </c>
      <c r="H528" s="20" t="s">
        <v>155</v>
      </c>
      <c r="I528" s="21">
        <v>4</v>
      </c>
      <c r="J528" s="22" t="s">
        <v>44</v>
      </c>
      <c r="K528" s="17" t="str">
        <f t="shared" si="107"/>
        <v>Diploid</v>
      </c>
      <c r="L528" s="71">
        <v>100</v>
      </c>
      <c r="M528" s="24">
        <v>1</v>
      </c>
      <c r="N528" s="25">
        <v>59.011164274322169</v>
      </c>
      <c r="O528" s="26">
        <v>47.192758500638263</v>
      </c>
      <c r="P528" s="26">
        <f t="shared" si="104"/>
        <v>0.47192758500638265</v>
      </c>
      <c r="Q528" s="25">
        <v>52.807241499361737</v>
      </c>
      <c r="R528" s="25">
        <v>0.52807241499361735</v>
      </c>
      <c r="S528" s="78">
        <v>31.162168029926384</v>
      </c>
      <c r="T528" s="25">
        <v>10.387389343308795</v>
      </c>
      <c r="U528" s="25">
        <v>13.898326941347168</v>
      </c>
      <c r="V528" s="25">
        <v>4.6327756471157224</v>
      </c>
      <c r="W528" s="79"/>
      <c r="X528" s="79"/>
      <c r="Y528" s="79"/>
      <c r="Z528" s="79"/>
      <c r="AA528" s="80" t="s">
        <v>45</v>
      </c>
      <c r="AB528" s="79"/>
      <c r="AC528" s="79"/>
      <c r="AD528" s="79"/>
      <c r="AE528" s="79"/>
      <c r="AF528" s="81">
        <v>6.8</v>
      </c>
      <c r="AG528" s="52">
        <v>6.7</v>
      </c>
      <c r="AH528" s="17">
        <f t="shared" si="106"/>
        <v>1.9952623149688761E-7</v>
      </c>
      <c r="AI528" s="81">
        <v>27.3</v>
      </c>
      <c r="AJ528" s="81">
        <v>150.4</v>
      </c>
      <c r="AK528" s="81">
        <v>4149</v>
      </c>
      <c r="AL528" s="81">
        <v>885</v>
      </c>
      <c r="AM528" s="17" t="s">
        <v>45</v>
      </c>
      <c r="AN528" s="17" t="s">
        <v>45</v>
      </c>
      <c r="AO528" s="17" t="s">
        <v>45</v>
      </c>
      <c r="AP528" s="17" t="s">
        <v>45</v>
      </c>
      <c r="AQ528" s="17">
        <v>1138.1999999999991</v>
      </c>
      <c r="AR528" s="17">
        <v>1419.0374999999999</v>
      </c>
      <c r="AS528" s="26">
        <v>766.47499999999991</v>
      </c>
      <c r="AT528" s="26">
        <v>23.029355886095384</v>
      </c>
      <c r="AU528" s="26">
        <v>2.0028849093594001</v>
      </c>
      <c r="AV528" s="17">
        <v>30</v>
      </c>
      <c r="AW528" s="17">
        <v>90</v>
      </c>
      <c r="AX528" s="17">
        <v>0.12</v>
      </c>
      <c r="AY528" s="14">
        <v>2</v>
      </c>
      <c r="AZ528" s="17" t="s">
        <v>41</v>
      </c>
      <c r="BA528" s="28"/>
      <c r="BB528" s="26"/>
      <c r="BC528" s="31"/>
      <c r="BD528" s="29"/>
    </row>
    <row r="529" spans="1:56" x14ac:dyDescent="0.25">
      <c r="A529" s="14">
        <v>2007</v>
      </c>
      <c r="B529" s="31">
        <v>2010</v>
      </c>
      <c r="C529" s="20" t="s">
        <v>174</v>
      </c>
      <c r="D529" s="17" t="s">
        <v>175</v>
      </c>
      <c r="E529" s="69">
        <v>4</v>
      </c>
      <c r="F529" s="76" t="s">
        <v>49</v>
      </c>
      <c r="G529" s="45" t="s">
        <v>49</v>
      </c>
      <c r="H529" s="20" t="s">
        <v>155</v>
      </c>
      <c r="I529" s="21">
        <v>4</v>
      </c>
      <c r="J529" s="22" t="s">
        <v>44</v>
      </c>
      <c r="K529" s="17" t="str">
        <f t="shared" si="107"/>
        <v>Diploid</v>
      </c>
      <c r="L529" s="71">
        <v>100</v>
      </c>
      <c r="M529" s="24">
        <v>1</v>
      </c>
      <c r="N529" s="25">
        <v>51.834130781499212</v>
      </c>
      <c r="O529" s="26">
        <v>48.344021874223216</v>
      </c>
      <c r="P529" s="26">
        <f t="shared" si="104"/>
        <v>0.48344021874223214</v>
      </c>
      <c r="Q529" s="25">
        <v>51.655978125776784</v>
      </c>
      <c r="R529" s="25">
        <v>0.5165597812577678</v>
      </c>
      <c r="S529" s="78">
        <v>26.775427258177757</v>
      </c>
      <c r="T529" s="25">
        <v>8.9251424193925857</v>
      </c>
      <c r="U529" s="25">
        <v>11.94184055714728</v>
      </c>
      <c r="V529" s="25">
        <v>3.9806135190490934</v>
      </c>
      <c r="W529" s="79"/>
      <c r="X529" s="79"/>
      <c r="Y529" s="79"/>
      <c r="Z529" s="79"/>
      <c r="AA529" s="80" t="s">
        <v>45</v>
      </c>
      <c r="AB529" s="79"/>
      <c r="AC529" s="79"/>
      <c r="AD529" s="79"/>
      <c r="AE529" s="79"/>
      <c r="AF529" s="81">
        <v>6.8</v>
      </c>
      <c r="AG529" s="52">
        <v>6.7</v>
      </c>
      <c r="AH529" s="17">
        <f t="shared" si="106"/>
        <v>1.9952623149688761E-7</v>
      </c>
      <c r="AI529" s="81">
        <v>27.3</v>
      </c>
      <c r="AJ529" s="81">
        <v>150.4</v>
      </c>
      <c r="AK529" s="81">
        <v>4149</v>
      </c>
      <c r="AL529" s="81">
        <v>885</v>
      </c>
      <c r="AM529" s="17" t="s">
        <v>45</v>
      </c>
      <c r="AN529" s="17" t="s">
        <v>45</v>
      </c>
      <c r="AO529" s="17" t="s">
        <v>45</v>
      </c>
      <c r="AP529" s="17" t="s">
        <v>45</v>
      </c>
      <c r="AQ529" s="17">
        <v>1138.1999999999991</v>
      </c>
      <c r="AR529" s="17">
        <v>1419.0374999999999</v>
      </c>
      <c r="AS529" s="26">
        <v>766.47499999999991</v>
      </c>
      <c r="AT529" s="26">
        <v>23.029355886095384</v>
      </c>
      <c r="AU529" s="26">
        <v>2.0028849093594001</v>
      </c>
      <c r="AV529" s="17">
        <v>30</v>
      </c>
      <c r="AW529" s="17">
        <v>90</v>
      </c>
      <c r="AX529" s="17">
        <v>0.12</v>
      </c>
      <c r="AY529" s="14">
        <v>2</v>
      </c>
      <c r="AZ529" s="17" t="s">
        <v>41</v>
      </c>
      <c r="BA529" s="28"/>
      <c r="BB529" s="26"/>
      <c r="BC529" s="31"/>
      <c r="BD529" s="29"/>
    </row>
    <row r="530" spans="1:56" x14ac:dyDescent="0.25">
      <c r="A530" s="14">
        <v>2007</v>
      </c>
      <c r="B530" s="31">
        <v>2010</v>
      </c>
      <c r="C530" s="20" t="s">
        <v>174</v>
      </c>
      <c r="D530" s="17" t="s">
        <v>175</v>
      </c>
      <c r="E530" s="69">
        <v>1</v>
      </c>
      <c r="F530" s="76" t="s">
        <v>63</v>
      </c>
      <c r="G530" s="45" t="s">
        <v>64</v>
      </c>
      <c r="H530" s="20" t="s">
        <v>156</v>
      </c>
      <c r="I530" s="21">
        <v>8</v>
      </c>
      <c r="J530" s="22" t="s">
        <v>46</v>
      </c>
      <c r="K530" s="17" t="str">
        <f t="shared" si="107"/>
        <v>Triploid</v>
      </c>
      <c r="L530" s="71">
        <v>94.444444444444443</v>
      </c>
      <c r="M530" s="24">
        <v>0.94444444444444442</v>
      </c>
      <c r="N530" s="25">
        <v>86.921850079744814</v>
      </c>
      <c r="O530" s="26">
        <v>49.602933985330075</v>
      </c>
      <c r="P530" s="26">
        <f t="shared" si="104"/>
        <v>0.49602933985330078</v>
      </c>
      <c r="Q530" s="25">
        <v>50.397066014669925</v>
      </c>
      <c r="R530" s="25">
        <v>0.50397066014669922</v>
      </c>
      <c r="S530" s="78">
        <v>43.806062165861412</v>
      </c>
      <c r="T530" s="25">
        <v>14.602020721953805</v>
      </c>
      <c r="U530" s="25">
        <v>19.53750372597419</v>
      </c>
      <c r="V530" s="25">
        <v>6.512501241991397</v>
      </c>
      <c r="W530" s="79"/>
      <c r="X530" s="79"/>
      <c r="Y530" s="79"/>
      <c r="Z530" s="79"/>
      <c r="AA530" s="80" t="s">
        <v>45</v>
      </c>
      <c r="AB530" s="79"/>
      <c r="AC530" s="79"/>
      <c r="AD530" s="79"/>
      <c r="AE530" s="79"/>
      <c r="AF530" s="81">
        <v>6.8</v>
      </c>
      <c r="AG530" s="52">
        <v>6.7</v>
      </c>
      <c r="AH530" s="17">
        <f t="shared" si="106"/>
        <v>1.9952623149688761E-7</v>
      </c>
      <c r="AI530" s="81">
        <v>27.3</v>
      </c>
      <c r="AJ530" s="81">
        <v>150.4</v>
      </c>
      <c r="AK530" s="81">
        <v>4149</v>
      </c>
      <c r="AL530" s="81">
        <v>885</v>
      </c>
      <c r="AM530" s="17" t="s">
        <v>45</v>
      </c>
      <c r="AN530" s="17" t="s">
        <v>45</v>
      </c>
      <c r="AO530" s="17" t="s">
        <v>45</v>
      </c>
      <c r="AP530" s="17" t="s">
        <v>45</v>
      </c>
      <c r="AQ530" s="17">
        <v>1138.1999999999991</v>
      </c>
      <c r="AR530" s="17">
        <v>1419.0374999999999</v>
      </c>
      <c r="AS530" s="26">
        <v>766.47499999999991</v>
      </c>
      <c r="AT530" s="26">
        <v>23.029355886095384</v>
      </c>
      <c r="AU530" s="26">
        <v>2.0028849093594001</v>
      </c>
      <c r="AV530" s="17">
        <v>30</v>
      </c>
      <c r="AW530" s="17">
        <v>90</v>
      </c>
      <c r="AX530" s="17">
        <v>0.12</v>
      </c>
      <c r="AY530" s="14">
        <v>2</v>
      </c>
      <c r="AZ530" s="17" t="s">
        <v>41</v>
      </c>
      <c r="BA530" s="28"/>
      <c r="BB530" s="26"/>
      <c r="BC530" s="31"/>
      <c r="BD530" s="29"/>
    </row>
    <row r="531" spans="1:56" x14ac:dyDescent="0.25">
      <c r="A531" s="14">
        <v>2007</v>
      </c>
      <c r="B531" s="31">
        <v>2010</v>
      </c>
      <c r="C531" s="20" t="s">
        <v>174</v>
      </c>
      <c r="D531" s="17" t="s">
        <v>175</v>
      </c>
      <c r="E531" s="69">
        <v>2</v>
      </c>
      <c r="F531" s="76" t="s">
        <v>63</v>
      </c>
      <c r="G531" s="45" t="s">
        <v>64</v>
      </c>
      <c r="H531" s="20" t="s">
        <v>156</v>
      </c>
      <c r="I531" s="21">
        <v>8</v>
      </c>
      <c r="J531" s="22" t="s">
        <v>46</v>
      </c>
      <c r="K531" s="17" t="str">
        <f t="shared" si="107"/>
        <v>Triploid</v>
      </c>
      <c r="L531" s="71">
        <v>94.444444444444443</v>
      </c>
      <c r="M531" s="24">
        <v>0.94444444444444442</v>
      </c>
      <c r="N531" s="25">
        <v>93.301435406698573</v>
      </c>
      <c r="O531" s="26">
        <v>49.860536871336002</v>
      </c>
      <c r="P531" s="26">
        <f t="shared" si="104"/>
        <v>0.49860536871336003</v>
      </c>
      <c r="Q531" s="25">
        <v>50.139463128663998</v>
      </c>
      <c r="R531" s="25">
        <v>0.50139463128663997</v>
      </c>
      <c r="S531" s="78">
        <v>46.780838804255886</v>
      </c>
      <c r="T531" s="25">
        <v>15.593612934751961</v>
      </c>
      <c r="U531" s="25">
        <v>20.864254106698127</v>
      </c>
      <c r="V531" s="25">
        <v>6.954751368899375</v>
      </c>
      <c r="W531" s="79"/>
      <c r="X531" s="79"/>
      <c r="Y531" s="79"/>
      <c r="Z531" s="79"/>
      <c r="AA531" s="80" t="s">
        <v>45</v>
      </c>
      <c r="AB531" s="79"/>
      <c r="AC531" s="79"/>
      <c r="AD531" s="79"/>
      <c r="AE531" s="79"/>
      <c r="AF531" s="81">
        <v>6.8</v>
      </c>
      <c r="AG531" s="52">
        <v>6.7</v>
      </c>
      <c r="AH531" s="17">
        <f t="shared" si="106"/>
        <v>1.9952623149688761E-7</v>
      </c>
      <c r="AI531" s="81">
        <v>27.3</v>
      </c>
      <c r="AJ531" s="81">
        <v>150.4</v>
      </c>
      <c r="AK531" s="81">
        <v>4149</v>
      </c>
      <c r="AL531" s="81">
        <v>885</v>
      </c>
      <c r="AM531" s="17" t="s">
        <v>45</v>
      </c>
      <c r="AN531" s="17" t="s">
        <v>45</v>
      </c>
      <c r="AO531" s="17" t="s">
        <v>45</v>
      </c>
      <c r="AP531" s="17" t="s">
        <v>45</v>
      </c>
      <c r="AQ531" s="17">
        <v>1138.1999999999991</v>
      </c>
      <c r="AR531" s="17">
        <v>1419.0374999999999</v>
      </c>
      <c r="AS531" s="26">
        <v>766.47499999999991</v>
      </c>
      <c r="AT531" s="26">
        <v>23.029355886095384</v>
      </c>
      <c r="AU531" s="26">
        <v>2.0028849093594001</v>
      </c>
      <c r="AV531" s="17">
        <v>30</v>
      </c>
      <c r="AW531" s="17">
        <v>90</v>
      </c>
      <c r="AX531" s="17">
        <v>0.12</v>
      </c>
      <c r="AY531" s="14">
        <v>2</v>
      </c>
      <c r="AZ531" s="17" t="s">
        <v>41</v>
      </c>
      <c r="BA531" s="28"/>
      <c r="BB531" s="26"/>
      <c r="BC531" s="31"/>
      <c r="BD531" s="29"/>
    </row>
    <row r="532" spans="1:56" x14ac:dyDescent="0.25">
      <c r="A532" s="14">
        <v>2007</v>
      </c>
      <c r="B532" s="31">
        <v>2010</v>
      </c>
      <c r="C532" s="20" t="s">
        <v>174</v>
      </c>
      <c r="D532" s="17" t="s">
        <v>175</v>
      </c>
      <c r="E532" s="69">
        <v>3</v>
      </c>
      <c r="F532" s="76" t="s">
        <v>63</v>
      </c>
      <c r="G532" s="45" t="s">
        <v>64</v>
      </c>
      <c r="H532" s="20" t="s">
        <v>156</v>
      </c>
      <c r="I532" s="21">
        <v>8</v>
      </c>
      <c r="J532" s="22" t="s">
        <v>46</v>
      </c>
      <c r="K532" s="17" t="str">
        <f t="shared" si="107"/>
        <v>Triploid</v>
      </c>
      <c r="L532" s="71">
        <v>100</v>
      </c>
      <c r="M532" s="24">
        <v>1</v>
      </c>
      <c r="N532" s="25">
        <v>79.744816586921857</v>
      </c>
      <c r="O532" s="26">
        <v>49.680440589651418</v>
      </c>
      <c r="P532" s="26">
        <f t="shared" si="104"/>
        <v>0.4968044058965142</v>
      </c>
      <c r="Q532" s="25">
        <v>50.319559410348582</v>
      </c>
      <c r="R532" s="25">
        <v>0.5031955941034858</v>
      </c>
      <c r="S532" s="78">
        <v>40.127240359129651</v>
      </c>
      <c r="T532" s="25">
        <v>13.375746786376551</v>
      </c>
      <c r="U532" s="25">
        <v>17.896749200171826</v>
      </c>
      <c r="V532" s="25">
        <v>5.9655830667239416</v>
      </c>
      <c r="W532" s="79"/>
      <c r="X532" s="79"/>
      <c r="Y532" s="79"/>
      <c r="Z532" s="79"/>
      <c r="AA532" s="80" t="s">
        <v>45</v>
      </c>
      <c r="AB532" s="79"/>
      <c r="AC532" s="79"/>
      <c r="AD532" s="79"/>
      <c r="AE532" s="79"/>
      <c r="AF532" s="81">
        <v>6.8</v>
      </c>
      <c r="AG532" s="52">
        <v>6.7</v>
      </c>
      <c r="AH532" s="17">
        <f t="shared" si="106"/>
        <v>1.9952623149688761E-7</v>
      </c>
      <c r="AI532" s="81">
        <v>27.3</v>
      </c>
      <c r="AJ532" s="81">
        <v>150.4</v>
      </c>
      <c r="AK532" s="81">
        <v>4149</v>
      </c>
      <c r="AL532" s="81">
        <v>885</v>
      </c>
      <c r="AM532" s="17" t="s">
        <v>45</v>
      </c>
      <c r="AN532" s="17" t="s">
        <v>45</v>
      </c>
      <c r="AO532" s="17" t="s">
        <v>45</v>
      </c>
      <c r="AP532" s="17" t="s">
        <v>45</v>
      </c>
      <c r="AQ532" s="17">
        <v>1138.1999999999991</v>
      </c>
      <c r="AR532" s="17">
        <v>1419.0374999999999</v>
      </c>
      <c r="AS532" s="26">
        <v>766.47499999999991</v>
      </c>
      <c r="AT532" s="26">
        <v>23.029355886095384</v>
      </c>
      <c r="AU532" s="26">
        <v>2.0028849093594001</v>
      </c>
      <c r="AV532" s="17">
        <v>30</v>
      </c>
      <c r="AW532" s="17">
        <v>90</v>
      </c>
      <c r="AX532" s="17">
        <v>0.12</v>
      </c>
      <c r="AY532" s="14">
        <v>2</v>
      </c>
      <c r="AZ532" s="17" t="s">
        <v>41</v>
      </c>
      <c r="BA532" s="28"/>
      <c r="BB532" s="26"/>
      <c r="BC532" s="31"/>
      <c r="BD532" s="29"/>
    </row>
    <row r="533" spans="1:56" x14ac:dyDescent="0.25">
      <c r="A533" s="14">
        <v>2007</v>
      </c>
      <c r="B533" s="31">
        <v>2010</v>
      </c>
      <c r="C533" s="20" t="s">
        <v>174</v>
      </c>
      <c r="D533" s="17" t="s">
        <v>175</v>
      </c>
      <c r="E533" s="69">
        <v>4</v>
      </c>
      <c r="F533" s="76" t="s">
        <v>63</v>
      </c>
      <c r="G533" s="45" t="s">
        <v>64</v>
      </c>
      <c r="H533" s="20" t="s">
        <v>156</v>
      </c>
      <c r="I533" s="21">
        <v>8</v>
      </c>
      <c r="J533" s="22" t="s">
        <v>46</v>
      </c>
      <c r="K533" s="17" t="str">
        <f t="shared" si="107"/>
        <v>Triploid</v>
      </c>
      <c r="L533" s="71">
        <v>100</v>
      </c>
      <c r="M533" s="24">
        <v>1</v>
      </c>
      <c r="N533" s="25">
        <v>77.352472089314205</v>
      </c>
      <c r="O533" s="26">
        <v>49.457835877285774</v>
      </c>
      <c r="P533" s="26">
        <f t="shared" si="104"/>
        <v>0.49457835877285772</v>
      </c>
      <c r="Q533" s="25">
        <v>50.542164122714226</v>
      </c>
      <c r="R533" s="25">
        <v>0.50542164122714228</v>
      </c>
      <c r="S533" s="78">
        <v>39.095613396357898</v>
      </c>
      <c r="T533" s="25">
        <v>13.031871132119299</v>
      </c>
      <c r="U533" s="25">
        <v>17.436643574775623</v>
      </c>
      <c r="V533" s="25">
        <v>5.8122145249252073</v>
      </c>
      <c r="W533" s="79"/>
      <c r="X533" s="79"/>
      <c r="Y533" s="79"/>
      <c r="Z533" s="79"/>
      <c r="AA533" s="80" t="s">
        <v>45</v>
      </c>
      <c r="AB533" s="79"/>
      <c r="AC533" s="79"/>
      <c r="AD533" s="79"/>
      <c r="AE533" s="79"/>
      <c r="AF533" s="81">
        <v>6.8</v>
      </c>
      <c r="AG533" s="52">
        <v>6.7</v>
      </c>
      <c r="AH533" s="17">
        <f t="shared" si="106"/>
        <v>1.9952623149688761E-7</v>
      </c>
      <c r="AI533" s="81">
        <v>27.3</v>
      </c>
      <c r="AJ533" s="81">
        <v>150.4</v>
      </c>
      <c r="AK533" s="81">
        <v>4149</v>
      </c>
      <c r="AL533" s="81">
        <v>885</v>
      </c>
      <c r="AM533" s="17" t="s">
        <v>45</v>
      </c>
      <c r="AN533" s="17" t="s">
        <v>45</v>
      </c>
      <c r="AO533" s="17" t="s">
        <v>45</v>
      </c>
      <c r="AP533" s="17" t="s">
        <v>45</v>
      </c>
      <c r="AQ533" s="17">
        <v>1138.1999999999991</v>
      </c>
      <c r="AR533" s="17">
        <v>1419.0374999999999</v>
      </c>
      <c r="AS533" s="26">
        <v>766.47499999999991</v>
      </c>
      <c r="AT533" s="26">
        <v>23.029355886095384</v>
      </c>
      <c r="AU533" s="26">
        <v>2.0028849093594001</v>
      </c>
      <c r="AV533" s="17">
        <v>30</v>
      </c>
      <c r="AW533" s="17">
        <v>90</v>
      </c>
      <c r="AX533" s="17">
        <v>0.12</v>
      </c>
      <c r="AY533" s="14">
        <v>2</v>
      </c>
      <c r="AZ533" s="17" t="s">
        <v>41</v>
      </c>
      <c r="BA533" s="28"/>
      <c r="BB533" s="26"/>
      <c r="BC533" s="31"/>
      <c r="BD533" s="29"/>
    </row>
    <row r="534" spans="1:56" x14ac:dyDescent="0.25">
      <c r="A534" s="14">
        <v>2007</v>
      </c>
      <c r="B534" s="31">
        <v>2010</v>
      </c>
      <c r="C534" s="20" t="s">
        <v>174</v>
      </c>
      <c r="D534" s="17" t="s">
        <v>175</v>
      </c>
      <c r="E534" s="69">
        <v>1</v>
      </c>
      <c r="F534" s="76" t="s">
        <v>71</v>
      </c>
      <c r="G534" s="45" t="s">
        <v>71</v>
      </c>
      <c r="H534" s="20" t="s">
        <v>72</v>
      </c>
      <c r="I534" s="21">
        <v>4</v>
      </c>
      <c r="J534" s="22">
        <v>983777</v>
      </c>
      <c r="K534" s="17" t="str">
        <f t="shared" si="107"/>
        <v>Diploid</v>
      </c>
      <c r="L534" s="71">
        <v>88.888888888888886</v>
      </c>
      <c r="M534" s="24">
        <v>0.88888888888888884</v>
      </c>
      <c r="N534" s="25">
        <v>51.036682615629992</v>
      </c>
      <c r="O534" s="26">
        <v>48.038722463602411</v>
      </c>
      <c r="P534" s="26">
        <f t="shared" si="104"/>
        <v>0.48038722463602412</v>
      </c>
      <c r="Q534" s="25">
        <v>51.961277536397589</v>
      </c>
      <c r="R534" s="25">
        <v>0.51961277536397588</v>
      </c>
      <c r="S534" s="78">
        <v>26.519312299277875</v>
      </c>
      <c r="T534" s="25">
        <v>8.8397707664259588</v>
      </c>
      <c r="U534" s="25">
        <v>11.827613285477932</v>
      </c>
      <c r="V534" s="25">
        <v>3.9425377618259776</v>
      </c>
      <c r="W534" s="79"/>
      <c r="X534" s="79"/>
      <c r="Y534" s="79"/>
      <c r="Z534" s="79"/>
      <c r="AA534" s="80" t="s">
        <v>45</v>
      </c>
      <c r="AB534" s="79"/>
      <c r="AC534" s="79"/>
      <c r="AD534" s="79"/>
      <c r="AE534" s="79"/>
      <c r="AF534" s="81">
        <v>6.8</v>
      </c>
      <c r="AG534" s="52">
        <v>6.7</v>
      </c>
      <c r="AH534" s="17">
        <f t="shared" si="106"/>
        <v>1.9952623149688761E-7</v>
      </c>
      <c r="AI534" s="81">
        <v>27.3</v>
      </c>
      <c r="AJ534" s="81">
        <v>150.4</v>
      </c>
      <c r="AK534" s="81">
        <v>4149</v>
      </c>
      <c r="AL534" s="81">
        <v>885</v>
      </c>
      <c r="AM534" s="17" t="s">
        <v>45</v>
      </c>
      <c r="AN534" s="17" t="s">
        <v>45</v>
      </c>
      <c r="AO534" s="17" t="s">
        <v>45</v>
      </c>
      <c r="AP534" s="17" t="s">
        <v>45</v>
      </c>
      <c r="AQ534" s="17">
        <v>1138.1999999999991</v>
      </c>
      <c r="AR534" s="17">
        <v>1419.0374999999999</v>
      </c>
      <c r="AS534" s="26">
        <v>766.47499999999991</v>
      </c>
      <c r="AT534" s="26">
        <v>23.029355886095384</v>
      </c>
      <c r="AU534" s="26">
        <v>2.0028849093594001</v>
      </c>
      <c r="AV534" s="17">
        <v>30</v>
      </c>
      <c r="AW534" s="17">
        <v>90</v>
      </c>
      <c r="AX534" s="17">
        <v>0.12</v>
      </c>
      <c r="AY534" s="14">
        <v>2</v>
      </c>
      <c r="AZ534" s="17" t="s">
        <v>41</v>
      </c>
      <c r="BA534" s="28"/>
      <c r="BB534" s="26"/>
      <c r="BC534" s="31"/>
      <c r="BD534" s="29"/>
    </row>
    <row r="535" spans="1:56" x14ac:dyDescent="0.25">
      <c r="A535" s="14">
        <v>2007</v>
      </c>
      <c r="B535" s="31">
        <v>2010</v>
      </c>
      <c r="C535" s="20" t="s">
        <v>174</v>
      </c>
      <c r="D535" s="17" t="s">
        <v>175</v>
      </c>
      <c r="E535" s="69">
        <v>2</v>
      </c>
      <c r="F535" s="76" t="s">
        <v>71</v>
      </c>
      <c r="G535" s="45" t="s">
        <v>71</v>
      </c>
      <c r="H535" s="20" t="s">
        <v>72</v>
      </c>
      <c r="I535" s="21">
        <v>4</v>
      </c>
      <c r="J535" s="22">
        <v>983777</v>
      </c>
      <c r="K535" s="17" t="str">
        <f t="shared" si="107"/>
        <v>Diploid</v>
      </c>
      <c r="L535" s="71">
        <v>100</v>
      </c>
      <c r="M535" s="24">
        <v>1</v>
      </c>
      <c r="N535" s="25">
        <v>66.985645933014368</v>
      </c>
      <c r="O535" s="26">
        <v>49.746506337341565</v>
      </c>
      <c r="P535" s="26">
        <f t="shared" si="104"/>
        <v>0.49746506337341567</v>
      </c>
      <c r="Q535" s="25">
        <v>50.253493662658435</v>
      </c>
      <c r="R535" s="25">
        <v>0.50253493662658433</v>
      </c>
      <c r="S535" s="78">
        <v>33.662627333838181</v>
      </c>
      <c r="T535" s="25">
        <v>11.220875777946061</v>
      </c>
      <c r="U535" s="25">
        <v>15.013531790891829</v>
      </c>
      <c r="V535" s="25">
        <v>5.004510596963943</v>
      </c>
      <c r="W535" s="79"/>
      <c r="X535" s="79"/>
      <c r="Y535" s="79"/>
      <c r="Z535" s="79"/>
      <c r="AA535" s="80" t="s">
        <v>45</v>
      </c>
      <c r="AB535" s="79"/>
      <c r="AC535" s="79"/>
      <c r="AD535" s="79"/>
      <c r="AE535" s="79"/>
      <c r="AF535" s="81">
        <v>6.8</v>
      </c>
      <c r="AG535" s="52">
        <v>6.7</v>
      </c>
      <c r="AH535" s="17">
        <f t="shared" si="106"/>
        <v>1.9952623149688761E-7</v>
      </c>
      <c r="AI535" s="81">
        <v>27.3</v>
      </c>
      <c r="AJ535" s="81">
        <v>150.4</v>
      </c>
      <c r="AK535" s="81">
        <v>4149</v>
      </c>
      <c r="AL535" s="81">
        <v>885</v>
      </c>
      <c r="AM535" s="17" t="s">
        <v>45</v>
      </c>
      <c r="AN535" s="17" t="s">
        <v>45</v>
      </c>
      <c r="AO535" s="17" t="s">
        <v>45</v>
      </c>
      <c r="AP535" s="17" t="s">
        <v>45</v>
      </c>
      <c r="AQ535" s="17">
        <v>1138.1999999999991</v>
      </c>
      <c r="AR535" s="17">
        <v>1419.0374999999999</v>
      </c>
      <c r="AS535" s="26">
        <v>766.47499999999991</v>
      </c>
      <c r="AT535" s="26">
        <v>23.029355886095384</v>
      </c>
      <c r="AU535" s="26">
        <v>2.0028849093594001</v>
      </c>
      <c r="AV535" s="17">
        <v>30</v>
      </c>
      <c r="AW535" s="17">
        <v>90</v>
      </c>
      <c r="AX535" s="17">
        <v>0.12</v>
      </c>
      <c r="AY535" s="14">
        <v>2</v>
      </c>
      <c r="AZ535" s="17" t="s">
        <v>41</v>
      </c>
      <c r="BA535" s="28"/>
      <c r="BB535" s="26"/>
      <c r="BC535" s="31"/>
      <c r="BD535" s="29"/>
    </row>
    <row r="536" spans="1:56" x14ac:dyDescent="0.25">
      <c r="A536" s="14">
        <v>2007</v>
      </c>
      <c r="B536" s="31">
        <v>2010</v>
      </c>
      <c r="C536" s="20" t="s">
        <v>174</v>
      </c>
      <c r="D536" s="17" t="s">
        <v>175</v>
      </c>
      <c r="E536" s="69">
        <v>3</v>
      </c>
      <c r="F536" s="76" t="s">
        <v>71</v>
      </c>
      <c r="G536" s="45" t="s">
        <v>71</v>
      </c>
      <c r="H536" s="20" t="s">
        <v>72</v>
      </c>
      <c r="I536" s="21">
        <v>4</v>
      </c>
      <c r="J536" s="22">
        <v>983777</v>
      </c>
      <c r="K536" s="17" t="str">
        <f t="shared" si="107"/>
        <v>Diploid</v>
      </c>
      <c r="L536" s="71">
        <v>100</v>
      </c>
      <c r="M536" s="24">
        <v>1</v>
      </c>
      <c r="N536" s="25">
        <v>62.998405103668269</v>
      </c>
      <c r="O536" s="26">
        <v>48.577613855035281</v>
      </c>
      <c r="P536" s="26">
        <f t="shared" si="104"/>
        <v>0.48577613855035279</v>
      </c>
      <c r="Q536" s="25">
        <v>51.422386144964719</v>
      </c>
      <c r="R536" s="25">
        <v>0.51422386144964716</v>
      </c>
      <c r="S536" s="78">
        <v>32.395283137577444</v>
      </c>
      <c r="T536" s="25">
        <v>10.798427712525815</v>
      </c>
      <c r="U536" s="25">
        <v>14.448296279359541</v>
      </c>
      <c r="V536" s="25">
        <v>4.816098759786513</v>
      </c>
      <c r="W536" s="79"/>
      <c r="X536" s="79"/>
      <c r="Y536" s="79"/>
      <c r="Z536" s="79"/>
      <c r="AA536" s="80" t="s">
        <v>45</v>
      </c>
      <c r="AB536" s="79"/>
      <c r="AC536" s="79"/>
      <c r="AD536" s="79"/>
      <c r="AE536" s="79"/>
      <c r="AF536" s="81">
        <v>6.8</v>
      </c>
      <c r="AG536" s="52">
        <v>6.7</v>
      </c>
      <c r="AH536" s="17">
        <f t="shared" si="106"/>
        <v>1.9952623149688761E-7</v>
      </c>
      <c r="AI536" s="81">
        <v>27.3</v>
      </c>
      <c r="AJ536" s="81">
        <v>150.4</v>
      </c>
      <c r="AK536" s="81">
        <v>4149</v>
      </c>
      <c r="AL536" s="81">
        <v>885</v>
      </c>
      <c r="AM536" s="17" t="s">
        <v>45</v>
      </c>
      <c r="AN536" s="17" t="s">
        <v>45</v>
      </c>
      <c r="AO536" s="17" t="s">
        <v>45</v>
      </c>
      <c r="AP536" s="17" t="s">
        <v>45</v>
      </c>
      <c r="AQ536" s="17">
        <v>1138.1999999999991</v>
      </c>
      <c r="AR536" s="17">
        <v>1419.0374999999999</v>
      </c>
      <c r="AS536" s="26">
        <v>766.47499999999991</v>
      </c>
      <c r="AT536" s="26">
        <v>23.029355886095384</v>
      </c>
      <c r="AU536" s="26">
        <v>2.0028849093594001</v>
      </c>
      <c r="AV536" s="17">
        <v>30</v>
      </c>
      <c r="AW536" s="17">
        <v>90</v>
      </c>
      <c r="AX536" s="17">
        <v>0.12</v>
      </c>
      <c r="AY536" s="14">
        <v>2</v>
      </c>
      <c r="AZ536" s="17" t="s">
        <v>41</v>
      </c>
      <c r="BA536" s="28"/>
      <c r="BB536" s="26"/>
      <c r="BC536" s="31"/>
      <c r="BD536" s="29"/>
    </row>
    <row r="537" spans="1:56" x14ac:dyDescent="0.25">
      <c r="A537" s="14">
        <v>2007</v>
      </c>
      <c r="B537" s="31">
        <v>2010</v>
      </c>
      <c r="C537" s="20" t="s">
        <v>174</v>
      </c>
      <c r="D537" s="17" t="s">
        <v>175</v>
      </c>
      <c r="E537" s="69">
        <v>4</v>
      </c>
      <c r="F537" s="76" t="s">
        <v>71</v>
      </c>
      <c r="G537" s="45" t="s">
        <v>71</v>
      </c>
      <c r="H537" s="20" t="s">
        <v>72</v>
      </c>
      <c r="I537" s="21">
        <v>4</v>
      </c>
      <c r="J537" s="22">
        <v>983777</v>
      </c>
      <c r="K537" s="17" t="str">
        <f t="shared" si="107"/>
        <v>Diploid</v>
      </c>
      <c r="L537" s="71">
        <v>100</v>
      </c>
      <c r="M537" s="24">
        <v>1</v>
      </c>
      <c r="N537" s="25">
        <v>33.492822966507184</v>
      </c>
      <c r="O537" s="26">
        <v>50.738154894287888</v>
      </c>
      <c r="P537" s="26">
        <f t="shared" si="104"/>
        <v>0.5073815489428789</v>
      </c>
      <c r="Q537" s="25">
        <v>49.261845105712112</v>
      </c>
      <c r="R537" s="25">
        <v>0.4926184510571211</v>
      </c>
      <c r="S537" s="78">
        <v>16.499182571291136</v>
      </c>
      <c r="T537" s="25">
        <v>5.4997275237637124</v>
      </c>
      <c r="U537" s="25">
        <v>7.3586354267958471</v>
      </c>
      <c r="V537" s="25">
        <v>2.4528784755986157</v>
      </c>
      <c r="W537" s="79"/>
      <c r="X537" s="79"/>
      <c r="Y537" s="79"/>
      <c r="Z537" s="79"/>
      <c r="AA537" s="80" t="s">
        <v>45</v>
      </c>
      <c r="AB537" s="79"/>
      <c r="AC537" s="79"/>
      <c r="AD537" s="79"/>
      <c r="AE537" s="79"/>
      <c r="AF537" s="81">
        <v>6.8</v>
      </c>
      <c r="AG537" s="52">
        <v>6.7</v>
      </c>
      <c r="AH537" s="17">
        <f t="shared" si="106"/>
        <v>1.9952623149688761E-7</v>
      </c>
      <c r="AI537" s="81">
        <v>27.3</v>
      </c>
      <c r="AJ537" s="81">
        <v>150.4</v>
      </c>
      <c r="AK537" s="81">
        <v>4149</v>
      </c>
      <c r="AL537" s="81">
        <v>885</v>
      </c>
      <c r="AM537" s="17" t="s">
        <v>45</v>
      </c>
      <c r="AN537" s="17" t="s">
        <v>45</v>
      </c>
      <c r="AO537" s="17" t="s">
        <v>45</v>
      </c>
      <c r="AP537" s="17" t="s">
        <v>45</v>
      </c>
      <c r="AQ537" s="17">
        <v>1138.1999999999991</v>
      </c>
      <c r="AR537" s="17">
        <v>1419.0374999999999</v>
      </c>
      <c r="AS537" s="26">
        <v>766.47499999999991</v>
      </c>
      <c r="AT537" s="26">
        <v>23.029355886095384</v>
      </c>
      <c r="AU537" s="26">
        <v>2.0028849093594001</v>
      </c>
      <c r="AV537" s="17">
        <v>30</v>
      </c>
      <c r="AW537" s="17">
        <v>90</v>
      </c>
      <c r="AX537" s="17">
        <v>0.12</v>
      </c>
      <c r="AY537" s="14">
        <v>2</v>
      </c>
      <c r="AZ537" s="17" t="s">
        <v>41</v>
      </c>
      <c r="BA537" s="28"/>
      <c r="BB537" s="26"/>
      <c r="BC537" s="31"/>
      <c r="BD537" s="29"/>
    </row>
    <row r="538" spans="1:56" x14ac:dyDescent="0.25">
      <c r="A538" s="14">
        <v>2007</v>
      </c>
      <c r="B538" s="31">
        <v>2010</v>
      </c>
      <c r="C538" s="20" t="s">
        <v>174</v>
      </c>
      <c r="D538" s="17" t="s">
        <v>175</v>
      </c>
      <c r="E538" s="69">
        <v>1</v>
      </c>
      <c r="F538" s="76" t="s">
        <v>96</v>
      </c>
      <c r="G538" s="45" t="s">
        <v>97</v>
      </c>
      <c r="H538" s="20">
        <v>9870</v>
      </c>
      <c r="I538" s="21">
        <v>5</v>
      </c>
      <c r="J538" s="22">
        <v>98701</v>
      </c>
      <c r="K538" s="17" t="str">
        <f t="shared" si="107"/>
        <v>Tetraploid</v>
      </c>
      <c r="L538" s="71">
        <v>94.444444444444443</v>
      </c>
      <c r="M538" s="24">
        <v>0.94444444444444442</v>
      </c>
      <c r="N538" s="25">
        <v>90.909090909090921</v>
      </c>
      <c r="O538" s="26">
        <v>46.661609498680747</v>
      </c>
      <c r="P538" s="26">
        <f t="shared" si="104"/>
        <v>0.46661609498680745</v>
      </c>
      <c r="Q538" s="25">
        <v>53.338390501319253</v>
      </c>
      <c r="R538" s="25">
        <v>0.53338390501319255</v>
      </c>
      <c r="S538" s="78">
        <v>48.489445910290229</v>
      </c>
      <c r="T538" s="25">
        <v>16.16314863676341</v>
      </c>
      <c r="U538" s="25">
        <v>21.626292875989442</v>
      </c>
      <c r="V538" s="25">
        <v>7.2087642919964807</v>
      </c>
      <c r="W538" s="79"/>
      <c r="X538" s="79"/>
      <c r="Y538" s="79"/>
      <c r="Z538" s="79"/>
      <c r="AA538" s="80" t="s">
        <v>45</v>
      </c>
      <c r="AB538" s="79"/>
      <c r="AC538" s="79"/>
      <c r="AD538" s="79"/>
      <c r="AE538" s="79"/>
      <c r="AF538" s="81">
        <v>6.8</v>
      </c>
      <c r="AG538" s="52">
        <v>6.7</v>
      </c>
      <c r="AH538" s="17">
        <f t="shared" si="106"/>
        <v>1.9952623149688761E-7</v>
      </c>
      <c r="AI538" s="81">
        <v>27.3</v>
      </c>
      <c r="AJ538" s="81">
        <v>150.4</v>
      </c>
      <c r="AK538" s="81">
        <v>4149</v>
      </c>
      <c r="AL538" s="81">
        <v>885</v>
      </c>
      <c r="AM538" s="17" t="s">
        <v>45</v>
      </c>
      <c r="AN538" s="17" t="s">
        <v>45</v>
      </c>
      <c r="AO538" s="17" t="s">
        <v>45</v>
      </c>
      <c r="AP538" s="17" t="s">
        <v>45</v>
      </c>
      <c r="AQ538" s="17">
        <v>1138.1999999999991</v>
      </c>
      <c r="AR538" s="17">
        <v>1419.0374999999999</v>
      </c>
      <c r="AS538" s="26">
        <v>766.47499999999991</v>
      </c>
      <c r="AT538" s="26">
        <v>23.029355886095384</v>
      </c>
      <c r="AU538" s="26">
        <v>2.0028849093594001</v>
      </c>
      <c r="AV538" s="17">
        <v>30</v>
      </c>
      <c r="AW538" s="17">
        <v>90</v>
      </c>
      <c r="AX538" s="17">
        <v>0.12</v>
      </c>
      <c r="AY538" s="14">
        <v>2</v>
      </c>
      <c r="AZ538" s="17" t="s">
        <v>41</v>
      </c>
      <c r="BA538" s="28"/>
      <c r="BB538" s="26"/>
      <c r="BC538" s="31"/>
      <c r="BD538" s="29"/>
    </row>
    <row r="539" spans="1:56" x14ac:dyDescent="0.25">
      <c r="A539" s="14">
        <v>2007</v>
      </c>
      <c r="B539" s="31">
        <v>2010</v>
      </c>
      <c r="C539" s="20" t="s">
        <v>174</v>
      </c>
      <c r="D539" s="17" t="s">
        <v>175</v>
      </c>
      <c r="E539" s="69">
        <v>2</v>
      </c>
      <c r="F539" s="76" t="s">
        <v>96</v>
      </c>
      <c r="G539" s="45" t="s">
        <v>97</v>
      </c>
      <c r="H539" s="20">
        <v>9870</v>
      </c>
      <c r="I539" s="21">
        <v>5</v>
      </c>
      <c r="J539" s="22">
        <v>98701</v>
      </c>
      <c r="K539" s="17" t="str">
        <f t="shared" si="107"/>
        <v>Tetraploid</v>
      </c>
      <c r="L539" s="71">
        <v>100</v>
      </c>
      <c r="M539" s="24">
        <v>1</v>
      </c>
      <c r="N539" s="25">
        <v>69.377990430622006</v>
      </c>
      <c r="O539" s="26">
        <v>49.126945032018774</v>
      </c>
      <c r="P539" s="26">
        <f t="shared" si="104"/>
        <v>0.49126945032018776</v>
      </c>
      <c r="Q539" s="25">
        <v>50.873054967981226</v>
      </c>
      <c r="R539" s="25">
        <v>0.50873054967981224</v>
      </c>
      <c r="S539" s="78">
        <v>35.294703207451086</v>
      </c>
      <c r="T539" s="25">
        <v>11.764901069150362</v>
      </c>
      <c r="U539" s="25">
        <v>15.741437630523185</v>
      </c>
      <c r="V539" s="25">
        <v>5.2471458768410617</v>
      </c>
      <c r="W539" s="79"/>
      <c r="X539" s="79"/>
      <c r="Y539" s="79"/>
      <c r="Z539" s="79"/>
      <c r="AA539" s="80" t="s">
        <v>45</v>
      </c>
      <c r="AB539" s="79"/>
      <c r="AC539" s="79"/>
      <c r="AD539" s="79"/>
      <c r="AE539" s="79"/>
      <c r="AF539" s="81">
        <v>6.8</v>
      </c>
      <c r="AG539" s="52">
        <v>6.7</v>
      </c>
      <c r="AH539" s="17">
        <f t="shared" si="106"/>
        <v>1.9952623149688761E-7</v>
      </c>
      <c r="AI539" s="81">
        <v>27.3</v>
      </c>
      <c r="AJ539" s="81">
        <v>150.4</v>
      </c>
      <c r="AK539" s="81">
        <v>4149</v>
      </c>
      <c r="AL539" s="81">
        <v>885</v>
      </c>
      <c r="AM539" s="17" t="s">
        <v>45</v>
      </c>
      <c r="AN539" s="17" t="s">
        <v>45</v>
      </c>
      <c r="AO539" s="17" t="s">
        <v>45</v>
      </c>
      <c r="AP539" s="17" t="s">
        <v>45</v>
      </c>
      <c r="AQ539" s="17">
        <v>1138.1999999999991</v>
      </c>
      <c r="AR539" s="17">
        <v>1419.0374999999999</v>
      </c>
      <c r="AS539" s="26">
        <v>766.47499999999991</v>
      </c>
      <c r="AT539" s="26">
        <v>23.029355886095384</v>
      </c>
      <c r="AU539" s="26">
        <v>2.0028849093594001</v>
      </c>
      <c r="AV539" s="17">
        <v>30</v>
      </c>
      <c r="AW539" s="17">
        <v>90</v>
      </c>
      <c r="AX539" s="17">
        <v>0.12</v>
      </c>
      <c r="AY539" s="14">
        <v>2</v>
      </c>
      <c r="AZ539" s="17" t="s">
        <v>41</v>
      </c>
      <c r="BA539" s="28"/>
      <c r="BB539" s="26"/>
      <c r="BC539" s="31"/>
      <c r="BD539" s="29"/>
    </row>
    <row r="540" spans="1:56" x14ac:dyDescent="0.25">
      <c r="A540" s="14">
        <v>2007</v>
      </c>
      <c r="B540" s="31">
        <v>2010</v>
      </c>
      <c r="C540" s="20" t="s">
        <v>174</v>
      </c>
      <c r="D540" s="17" t="s">
        <v>175</v>
      </c>
      <c r="E540" s="69">
        <v>3</v>
      </c>
      <c r="F540" s="76" t="s">
        <v>96</v>
      </c>
      <c r="G540" s="45" t="s">
        <v>97</v>
      </c>
      <c r="H540" s="20">
        <v>9870</v>
      </c>
      <c r="I540" s="21">
        <v>5</v>
      </c>
      <c r="J540" s="22">
        <v>98701</v>
      </c>
      <c r="K540" s="17" t="str">
        <f t="shared" si="107"/>
        <v>Tetraploid</v>
      </c>
      <c r="L540" s="71">
        <v>100</v>
      </c>
      <c r="M540" s="24">
        <v>1</v>
      </c>
      <c r="N540" s="25">
        <v>72.567783094098885</v>
      </c>
      <c r="O540" s="26">
        <v>47.441604358662261</v>
      </c>
      <c r="P540" s="26">
        <f t="shared" si="104"/>
        <v>0.47441604358662259</v>
      </c>
      <c r="Q540" s="25">
        <v>52.558395641337739</v>
      </c>
      <c r="R540" s="25">
        <v>0.52558395641337741</v>
      </c>
      <c r="S540" s="78">
        <v>38.140462546744281</v>
      </c>
      <c r="T540" s="25">
        <v>12.713487515581427</v>
      </c>
      <c r="U540" s="25">
        <v>17.010646295847948</v>
      </c>
      <c r="V540" s="25">
        <v>5.670215431949317</v>
      </c>
      <c r="W540" s="79"/>
      <c r="X540" s="79"/>
      <c r="Y540" s="79"/>
      <c r="Z540" s="79"/>
      <c r="AA540" s="80" t="s">
        <v>45</v>
      </c>
      <c r="AB540" s="79"/>
      <c r="AC540" s="79"/>
      <c r="AD540" s="79"/>
      <c r="AE540" s="79"/>
      <c r="AF540" s="81">
        <v>6.8</v>
      </c>
      <c r="AG540" s="52">
        <v>6.7</v>
      </c>
      <c r="AH540" s="17">
        <f t="shared" si="106"/>
        <v>1.9952623149688761E-7</v>
      </c>
      <c r="AI540" s="81">
        <v>27.3</v>
      </c>
      <c r="AJ540" s="81">
        <v>150.4</v>
      </c>
      <c r="AK540" s="81">
        <v>4149</v>
      </c>
      <c r="AL540" s="81">
        <v>885</v>
      </c>
      <c r="AM540" s="17" t="s">
        <v>45</v>
      </c>
      <c r="AN540" s="17" t="s">
        <v>45</v>
      </c>
      <c r="AO540" s="17" t="s">
        <v>45</v>
      </c>
      <c r="AP540" s="17" t="s">
        <v>45</v>
      </c>
      <c r="AQ540" s="17">
        <v>1138.1999999999991</v>
      </c>
      <c r="AR540" s="17">
        <v>1419.0374999999999</v>
      </c>
      <c r="AS540" s="26">
        <v>766.47499999999991</v>
      </c>
      <c r="AT540" s="26">
        <v>23.029355886095384</v>
      </c>
      <c r="AU540" s="26">
        <v>2.0028849093594001</v>
      </c>
      <c r="AV540" s="17">
        <v>30</v>
      </c>
      <c r="AW540" s="17">
        <v>90</v>
      </c>
      <c r="AX540" s="17">
        <v>0.12</v>
      </c>
      <c r="AY540" s="14">
        <v>2</v>
      </c>
      <c r="AZ540" s="17" t="s">
        <v>41</v>
      </c>
      <c r="BA540" s="28"/>
      <c r="BB540" s="26"/>
      <c r="BC540" s="31"/>
      <c r="BD540" s="29"/>
    </row>
    <row r="541" spans="1:56" x14ac:dyDescent="0.25">
      <c r="A541" s="14">
        <v>2007</v>
      </c>
      <c r="B541" s="31">
        <v>2010</v>
      </c>
      <c r="C541" s="20" t="s">
        <v>174</v>
      </c>
      <c r="D541" s="17" t="s">
        <v>175</v>
      </c>
      <c r="E541" s="69">
        <v>4</v>
      </c>
      <c r="F541" s="76" t="s">
        <v>96</v>
      </c>
      <c r="G541" s="45" t="s">
        <v>97</v>
      </c>
      <c r="H541" s="20">
        <v>9870</v>
      </c>
      <c r="I541" s="21">
        <v>5</v>
      </c>
      <c r="J541" s="22">
        <v>98701</v>
      </c>
      <c r="K541" s="17" t="str">
        <f t="shared" si="107"/>
        <v>Tetraploid</v>
      </c>
      <c r="L541" s="71">
        <v>100</v>
      </c>
      <c r="M541" s="24">
        <v>1</v>
      </c>
      <c r="N541" s="25">
        <v>62.200956937799042</v>
      </c>
      <c r="O541" s="26">
        <v>47.303108922210988</v>
      </c>
      <c r="P541" s="26">
        <f t="shared" si="104"/>
        <v>0.4730310892221099</v>
      </c>
      <c r="Q541" s="25">
        <v>52.696891077789012</v>
      </c>
      <c r="R541" s="25">
        <v>0.5269689107778901</v>
      </c>
      <c r="S541" s="78">
        <v>32.777970526854411</v>
      </c>
      <c r="T541" s="25">
        <v>10.925990175618137</v>
      </c>
      <c r="U541" s="25">
        <v>14.618974854977067</v>
      </c>
      <c r="V541" s="25">
        <v>4.8729916183256892</v>
      </c>
      <c r="W541" s="79"/>
      <c r="X541" s="79"/>
      <c r="Y541" s="79"/>
      <c r="Z541" s="79"/>
      <c r="AA541" s="80" t="s">
        <v>45</v>
      </c>
      <c r="AB541" s="79"/>
      <c r="AC541" s="79"/>
      <c r="AD541" s="79"/>
      <c r="AE541" s="79"/>
      <c r="AF541" s="81">
        <v>6.8</v>
      </c>
      <c r="AG541" s="52">
        <v>6.7</v>
      </c>
      <c r="AH541" s="17">
        <f t="shared" si="106"/>
        <v>1.9952623149688761E-7</v>
      </c>
      <c r="AI541" s="81">
        <v>27.3</v>
      </c>
      <c r="AJ541" s="81">
        <v>150.4</v>
      </c>
      <c r="AK541" s="81">
        <v>4149</v>
      </c>
      <c r="AL541" s="81">
        <v>885</v>
      </c>
      <c r="AM541" s="17" t="s">
        <v>45</v>
      </c>
      <c r="AN541" s="17" t="s">
        <v>45</v>
      </c>
      <c r="AO541" s="17" t="s">
        <v>45</v>
      </c>
      <c r="AP541" s="17" t="s">
        <v>45</v>
      </c>
      <c r="AQ541" s="17">
        <v>1138.1999999999991</v>
      </c>
      <c r="AR541" s="17">
        <v>1419.0374999999999</v>
      </c>
      <c r="AS541" s="26">
        <v>766.47499999999991</v>
      </c>
      <c r="AT541" s="26">
        <v>23.029355886095384</v>
      </c>
      <c r="AU541" s="26">
        <v>2.0028849093594001</v>
      </c>
      <c r="AV541" s="17">
        <v>30</v>
      </c>
      <c r="AW541" s="17">
        <v>90</v>
      </c>
      <c r="AX541" s="17">
        <v>0.12</v>
      </c>
      <c r="AY541" s="14">
        <v>2</v>
      </c>
      <c r="AZ541" s="17" t="s">
        <v>41</v>
      </c>
      <c r="BA541" s="28"/>
      <c r="BB541" s="26"/>
      <c r="BC541" s="31"/>
      <c r="BD541" s="29"/>
    </row>
    <row r="542" spans="1:56" x14ac:dyDescent="0.25">
      <c r="A542" s="14">
        <v>2007</v>
      </c>
      <c r="B542" s="31">
        <v>2010</v>
      </c>
      <c r="C542" s="20" t="s">
        <v>174</v>
      </c>
      <c r="D542" s="17" t="s">
        <v>175</v>
      </c>
      <c r="E542" s="69">
        <v>1</v>
      </c>
      <c r="F542" s="76" t="s">
        <v>98</v>
      </c>
      <c r="G542" s="45" t="s">
        <v>99</v>
      </c>
      <c r="H542" s="20" t="s">
        <v>157</v>
      </c>
      <c r="I542" s="21">
        <v>5</v>
      </c>
      <c r="J542" s="22">
        <v>987023</v>
      </c>
      <c r="K542" s="17" t="str">
        <f t="shared" si="107"/>
        <v>Tetraploid</v>
      </c>
      <c r="L542" s="71">
        <v>100</v>
      </c>
      <c r="M542" s="24">
        <v>1</v>
      </c>
      <c r="N542" s="25">
        <v>76.555023923444992</v>
      </c>
      <c r="O542" s="26">
        <v>45.638229417143627</v>
      </c>
      <c r="P542" s="26">
        <f t="shared" si="104"/>
        <v>0.45638229417143628</v>
      </c>
      <c r="Q542" s="25">
        <v>54.361770582856373</v>
      </c>
      <c r="R542" s="25">
        <v>0.54361770582856372</v>
      </c>
      <c r="S542" s="78">
        <v>41.616666474913963</v>
      </c>
      <c r="T542" s="25">
        <v>13.872222158304654</v>
      </c>
      <c r="U542" s="25">
        <v>18.561033247811629</v>
      </c>
      <c r="V542" s="25">
        <v>6.1870110826038758</v>
      </c>
      <c r="W542" s="79"/>
      <c r="X542" s="79"/>
      <c r="Y542" s="79"/>
      <c r="Z542" s="79"/>
      <c r="AA542" s="80" t="s">
        <v>45</v>
      </c>
      <c r="AB542" s="79"/>
      <c r="AC542" s="79"/>
      <c r="AD542" s="79"/>
      <c r="AE542" s="79"/>
      <c r="AF542" s="81">
        <v>6.8</v>
      </c>
      <c r="AG542" s="52">
        <v>6.7</v>
      </c>
      <c r="AH542" s="17">
        <f t="shared" si="106"/>
        <v>1.9952623149688761E-7</v>
      </c>
      <c r="AI542" s="81">
        <v>27.3</v>
      </c>
      <c r="AJ542" s="81">
        <v>150.4</v>
      </c>
      <c r="AK542" s="81">
        <v>4149</v>
      </c>
      <c r="AL542" s="81">
        <v>885</v>
      </c>
      <c r="AM542" s="17" t="s">
        <v>45</v>
      </c>
      <c r="AN542" s="17" t="s">
        <v>45</v>
      </c>
      <c r="AO542" s="17" t="s">
        <v>45</v>
      </c>
      <c r="AP542" s="17" t="s">
        <v>45</v>
      </c>
      <c r="AQ542" s="17">
        <v>1138.1999999999991</v>
      </c>
      <c r="AR542" s="17">
        <v>1419.0374999999999</v>
      </c>
      <c r="AS542" s="26">
        <v>766.47499999999991</v>
      </c>
      <c r="AT542" s="26">
        <v>23.029355886095384</v>
      </c>
      <c r="AU542" s="26">
        <v>2.0028849093594001</v>
      </c>
      <c r="AV542" s="17">
        <v>30</v>
      </c>
      <c r="AW542" s="17">
        <v>90</v>
      </c>
      <c r="AX542" s="17">
        <v>0.12</v>
      </c>
      <c r="AY542" s="14">
        <v>2</v>
      </c>
      <c r="AZ542" s="17" t="s">
        <v>41</v>
      </c>
      <c r="BA542" s="28"/>
      <c r="BB542" s="26"/>
      <c r="BC542" s="31"/>
      <c r="BD542" s="29"/>
    </row>
    <row r="543" spans="1:56" x14ac:dyDescent="0.25">
      <c r="A543" s="14">
        <v>2007</v>
      </c>
      <c r="B543" s="31">
        <v>2010</v>
      </c>
      <c r="C543" s="20" t="s">
        <v>174</v>
      </c>
      <c r="D543" s="17" t="s">
        <v>175</v>
      </c>
      <c r="E543" s="69">
        <v>2</v>
      </c>
      <c r="F543" s="76" t="s">
        <v>98</v>
      </c>
      <c r="G543" s="45" t="s">
        <v>99</v>
      </c>
      <c r="H543" s="20" t="s">
        <v>157</v>
      </c>
      <c r="I543" s="21">
        <v>5</v>
      </c>
      <c r="J543" s="22">
        <v>987023</v>
      </c>
      <c r="K543" s="17" t="str">
        <f t="shared" si="107"/>
        <v>Tetraploid</v>
      </c>
      <c r="L543" s="71">
        <v>100</v>
      </c>
      <c r="M543" s="24">
        <v>1</v>
      </c>
      <c r="N543" s="25">
        <v>82.934609250398722</v>
      </c>
      <c r="O543" s="26">
        <v>47.127261505227011</v>
      </c>
      <c r="P543" s="26">
        <f t="shared" si="104"/>
        <v>0.47127261505227014</v>
      </c>
      <c r="Q543" s="25">
        <v>52.872738494772989</v>
      </c>
      <c r="R543" s="25">
        <v>0.52872738494772986</v>
      </c>
      <c r="S543" s="78">
        <v>43.849799070625124</v>
      </c>
      <c r="T543" s="25">
        <v>14.616599690208375</v>
      </c>
      <c r="U543" s="25">
        <v>19.557010385498806</v>
      </c>
      <c r="V543" s="25">
        <v>6.5190034618329351</v>
      </c>
      <c r="W543" s="79"/>
      <c r="X543" s="79"/>
      <c r="Y543" s="79"/>
      <c r="Z543" s="79"/>
      <c r="AA543" s="80" t="s">
        <v>45</v>
      </c>
      <c r="AB543" s="79"/>
      <c r="AC543" s="79"/>
      <c r="AD543" s="79"/>
      <c r="AE543" s="79"/>
      <c r="AF543" s="81">
        <v>6.8</v>
      </c>
      <c r="AG543" s="52">
        <v>6.7</v>
      </c>
      <c r="AH543" s="17">
        <f t="shared" si="106"/>
        <v>1.9952623149688761E-7</v>
      </c>
      <c r="AI543" s="81">
        <v>27.3</v>
      </c>
      <c r="AJ543" s="81">
        <v>150.4</v>
      </c>
      <c r="AK543" s="81">
        <v>4149</v>
      </c>
      <c r="AL543" s="81">
        <v>885</v>
      </c>
      <c r="AM543" s="17" t="s">
        <v>45</v>
      </c>
      <c r="AN543" s="17" t="s">
        <v>45</v>
      </c>
      <c r="AO543" s="17" t="s">
        <v>45</v>
      </c>
      <c r="AP543" s="17" t="s">
        <v>45</v>
      </c>
      <c r="AQ543" s="17">
        <v>1138.1999999999991</v>
      </c>
      <c r="AR543" s="17">
        <v>1419.0374999999999</v>
      </c>
      <c r="AS543" s="26">
        <v>766.47499999999991</v>
      </c>
      <c r="AT543" s="26">
        <v>23.029355886095384</v>
      </c>
      <c r="AU543" s="26">
        <v>2.0028849093594001</v>
      </c>
      <c r="AV543" s="17">
        <v>30</v>
      </c>
      <c r="AW543" s="17">
        <v>90</v>
      </c>
      <c r="AX543" s="17">
        <v>0.12</v>
      </c>
      <c r="AY543" s="14">
        <v>2</v>
      </c>
      <c r="AZ543" s="17" t="s">
        <v>41</v>
      </c>
      <c r="BA543" s="28"/>
      <c r="BB543" s="26"/>
      <c r="BC543" s="31"/>
      <c r="BD543" s="29"/>
    </row>
    <row r="544" spans="1:56" x14ac:dyDescent="0.25">
      <c r="A544" s="14">
        <v>2007</v>
      </c>
      <c r="B544" s="31">
        <v>2010</v>
      </c>
      <c r="C544" s="20" t="s">
        <v>174</v>
      </c>
      <c r="D544" s="17" t="s">
        <v>175</v>
      </c>
      <c r="E544" s="69">
        <v>3</v>
      </c>
      <c r="F544" s="76" t="s">
        <v>98</v>
      </c>
      <c r="G544" s="45" t="s">
        <v>99</v>
      </c>
      <c r="H544" s="20" t="s">
        <v>157</v>
      </c>
      <c r="I544" s="21">
        <v>5</v>
      </c>
      <c r="J544" s="22">
        <v>987023</v>
      </c>
      <c r="K544" s="17" t="str">
        <f t="shared" si="107"/>
        <v>Tetraploid</v>
      </c>
      <c r="L544" s="71">
        <v>100</v>
      </c>
      <c r="M544" s="24">
        <v>1</v>
      </c>
      <c r="N544" s="25">
        <v>96.491228070175438</v>
      </c>
      <c r="O544" s="26">
        <v>44.608912549793381</v>
      </c>
      <c r="P544" s="26">
        <f t="shared" si="104"/>
        <v>0.44608912549793378</v>
      </c>
      <c r="Q544" s="25">
        <v>55.391087450206619</v>
      </c>
      <c r="R544" s="25">
        <v>0.55391087450206622</v>
      </c>
      <c r="S544" s="78">
        <v>53.447540522129202</v>
      </c>
      <c r="T544" s="25">
        <v>17.815846840709735</v>
      </c>
      <c r="U544" s="25">
        <v>23.837603072869623</v>
      </c>
      <c r="V544" s="25">
        <v>7.9458676909565424</v>
      </c>
      <c r="W544" s="79"/>
      <c r="X544" s="79"/>
      <c r="Y544" s="79"/>
      <c r="Z544" s="79"/>
      <c r="AA544" s="80" t="s">
        <v>45</v>
      </c>
      <c r="AB544" s="79"/>
      <c r="AC544" s="79"/>
      <c r="AD544" s="79"/>
      <c r="AE544" s="79"/>
      <c r="AF544" s="81">
        <v>6.8</v>
      </c>
      <c r="AG544" s="52">
        <v>6.7</v>
      </c>
      <c r="AH544" s="17">
        <f t="shared" si="106"/>
        <v>1.9952623149688761E-7</v>
      </c>
      <c r="AI544" s="81">
        <v>27.3</v>
      </c>
      <c r="AJ544" s="81">
        <v>150.4</v>
      </c>
      <c r="AK544" s="81">
        <v>4149</v>
      </c>
      <c r="AL544" s="81">
        <v>885</v>
      </c>
      <c r="AM544" s="17" t="s">
        <v>45</v>
      </c>
      <c r="AN544" s="17" t="s">
        <v>45</v>
      </c>
      <c r="AO544" s="17" t="s">
        <v>45</v>
      </c>
      <c r="AP544" s="17" t="s">
        <v>45</v>
      </c>
      <c r="AQ544" s="17">
        <v>1138.1999999999991</v>
      </c>
      <c r="AR544" s="17">
        <v>1419.0374999999999</v>
      </c>
      <c r="AS544" s="26">
        <v>766.47499999999991</v>
      </c>
      <c r="AT544" s="26">
        <v>23.029355886095384</v>
      </c>
      <c r="AU544" s="26">
        <v>2.0028849093594001</v>
      </c>
      <c r="AV544" s="17">
        <v>30</v>
      </c>
      <c r="AW544" s="17">
        <v>90</v>
      </c>
      <c r="AX544" s="17">
        <v>0.12</v>
      </c>
      <c r="AY544" s="14">
        <v>2</v>
      </c>
      <c r="AZ544" s="17" t="s">
        <v>41</v>
      </c>
      <c r="BA544" s="28"/>
      <c r="BB544" s="26"/>
      <c r="BC544" s="31"/>
      <c r="BD544" s="29"/>
    </row>
    <row r="545" spans="1:56" x14ac:dyDescent="0.25">
      <c r="A545" s="14">
        <v>2007</v>
      </c>
      <c r="B545" s="31">
        <v>2010</v>
      </c>
      <c r="C545" s="20" t="s">
        <v>174</v>
      </c>
      <c r="D545" s="17" t="s">
        <v>175</v>
      </c>
      <c r="E545" s="69">
        <v>4</v>
      </c>
      <c r="F545" s="76" t="s">
        <v>98</v>
      </c>
      <c r="G545" s="45" t="s">
        <v>99</v>
      </c>
      <c r="H545" s="20" t="s">
        <v>157</v>
      </c>
      <c r="I545" s="21">
        <v>5</v>
      </c>
      <c r="J545" s="22">
        <v>987023</v>
      </c>
      <c r="K545" s="17" t="str">
        <f t="shared" si="107"/>
        <v>Tetraploid</v>
      </c>
      <c r="L545" s="71">
        <v>100</v>
      </c>
      <c r="M545" s="24">
        <v>1</v>
      </c>
      <c r="N545" s="25">
        <v>62.200956937799042</v>
      </c>
      <c r="O545" s="26">
        <v>47.76852655670428</v>
      </c>
      <c r="P545" s="26">
        <f t="shared" si="104"/>
        <v>0.47768526556704283</v>
      </c>
      <c r="Q545" s="25">
        <v>52.23147344329572</v>
      </c>
      <c r="R545" s="25">
        <v>0.52231473443295717</v>
      </c>
      <c r="S545" s="78">
        <v>32.488476304442301</v>
      </c>
      <c r="T545" s="25">
        <v>10.829492101480767</v>
      </c>
      <c r="U545" s="25">
        <v>14.489860431781267</v>
      </c>
      <c r="V545" s="25">
        <v>4.829953477260422</v>
      </c>
      <c r="W545" s="79"/>
      <c r="X545" s="79"/>
      <c r="Y545" s="79"/>
      <c r="Z545" s="79"/>
      <c r="AA545" s="80" t="s">
        <v>45</v>
      </c>
      <c r="AB545" s="79"/>
      <c r="AC545" s="79"/>
      <c r="AD545" s="79"/>
      <c r="AE545" s="79"/>
      <c r="AF545" s="81">
        <v>6.8</v>
      </c>
      <c r="AG545" s="52">
        <v>6.7</v>
      </c>
      <c r="AH545" s="17">
        <f t="shared" si="106"/>
        <v>1.9952623149688761E-7</v>
      </c>
      <c r="AI545" s="81">
        <v>27.3</v>
      </c>
      <c r="AJ545" s="81">
        <v>150.4</v>
      </c>
      <c r="AK545" s="81">
        <v>4149</v>
      </c>
      <c r="AL545" s="81">
        <v>885</v>
      </c>
      <c r="AM545" s="17" t="s">
        <v>45</v>
      </c>
      <c r="AN545" s="17" t="s">
        <v>45</v>
      </c>
      <c r="AO545" s="17" t="s">
        <v>45</v>
      </c>
      <c r="AP545" s="17" t="s">
        <v>45</v>
      </c>
      <c r="AQ545" s="17">
        <v>1138.1999999999991</v>
      </c>
      <c r="AR545" s="17">
        <v>1419.0374999999999</v>
      </c>
      <c r="AS545" s="26">
        <v>766.47499999999991</v>
      </c>
      <c r="AT545" s="26">
        <v>23.029355886095384</v>
      </c>
      <c r="AU545" s="26">
        <v>2.0028849093594001</v>
      </c>
      <c r="AV545" s="17">
        <v>30</v>
      </c>
      <c r="AW545" s="17">
        <v>90</v>
      </c>
      <c r="AX545" s="17">
        <v>0.12</v>
      </c>
      <c r="AY545" s="14">
        <v>2</v>
      </c>
      <c r="AZ545" s="17" t="s">
        <v>41</v>
      </c>
      <c r="BA545" s="28"/>
      <c r="BB545" s="26"/>
      <c r="BC545" s="31"/>
      <c r="BD545" s="29"/>
    </row>
    <row r="546" spans="1:56" x14ac:dyDescent="0.25">
      <c r="A546" s="14">
        <v>2007</v>
      </c>
      <c r="B546" s="31">
        <v>2010</v>
      </c>
      <c r="C546" s="20" t="s">
        <v>174</v>
      </c>
      <c r="D546" s="17" t="s">
        <v>175</v>
      </c>
      <c r="E546" s="69">
        <v>1</v>
      </c>
      <c r="F546" s="76" t="s">
        <v>81</v>
      </c>
      <c r="G546" s="20" t="s">
        <v>82</v>
      </c>
      <c r="H546" s="20" t="s">
        <v>83</v>
      </c>
      <c r="I546" s="21">
        <v>5</v>
      </c>
      <c r="J546" s="22">
        <v>987131</v>
      </c>
      <c r="K546" s="17" t="str">
        <f t="shared" si="107"/>
        <v>Tetraploid</v>
      </c>
      <c r="L546" s="71">
        <v>77.777777777777786</v>
      </c>
      <c r="M546" s="24">
        <v>0.7777777777777779</v>
      </c>
      <c r="N546" s="25">
        <v>72.567783094098885</v>
      </c>
      <c r="O546" s="26">
        <v>47.011274120112745</v>
      </c>
      <c r="P546" s="26">
        <f t="shared" si="104"/>
        <v>0.47011274120112745</v>
      </c>
      <c r="Q546" s="25">
        <v>52.988725879887255</v>
      </c>
      <c r="R546" s="25">
        <v>0.52988725879887255</v>
      </c>
      <c r="S546" s="78">
        <v>38.452743660843225</v>
      </c>
      <c r="T546" s="25">
        <v>12.817581220281076</v>
      </c>
      <c r="U546" s="25">
        <v>17.14992367273608</v>
      </c>
      <c r="V546" s="25">
        <v>5.7166412242453601</v>
      </c>
      <c r="W546" s="79"/>
      <c r="X546" s="79"/>
      <c r="Y546" s="79"/>
      <c r="Z546" s="79"/>
      <c r="AA546" s="80" t="s">
        <v>45</v>
      </c>
      <c r="AB546" s="79"/>
      <c r="AC546" s="79"/>
      <c r="AD546" s="79"/>
      <c r="AE546" s="79"/>
      <c r="AF546" s="81">
        <v>6.8</v>
      </c>
      <c r="AG546" s="52">
        <v>6.7</v>
      </c>
      <c r="AH546" s="17">
        <f t="shared" si="106"/>
        <v>1.9952623149688761E-7</v>
      </c>
      <c r="AI546" s="81">
        <v>27.3</v>
      </c>
      <c r="AJ546" s="81">
        <v>150.4</v>
      </c>
      <c r="AK546" s="81">
        <v>4149</v>
      </c>
      <c r="AL546" s="81">
        <v>885</v>
      </c>
      <c r="AM546" s="17" t="s">
        <v>45</v>
      </c>
      <c r="AN546" s="17" t="s">
        <v>45</v>
      </c>
      <c r="AO546" s="17" t="s">
        <v>45</v>
      </c>
      <c r="AP546" s="17" t="s">
        <v>45</v>
      </c>
      <c r="AQ546" s="17">
        <v>1138.1999999999991</v>
      </c>
      <c r="AR546" s="17">
        <v>1419.0374999999999</v>
      </c>
      <c r="AS546" s="26">
        <v>766.47499999999991</v>
      </c>
      <c r="AT546" s="26">
        <v>23.029355886095384</v>
      </c>
      <c r="AU546" s="26">
        <v>2.0028849093594001</v>
      </c>
      <c r="AV546" s="17">
        <v>30</v>
      </c>
      <c r="AW546" s="17">
        <v>90</v>
      </c>
      <c r="AX546" s="17">
        <v>0.12</v>
      </c>
      <c r="AY546" s="14">
        <v>2</v>
      </c>
      <c r="AZ546" s="17" t="s">
        <v>41</v>
      </c>
      <c r="BA546" s="28"/>
      <c r="BB546" s="26"/>
      <c r="BC546" s="31"/>
      <c r="BD546" s="29"/>
    </row>
    <row r="547" spans="1:56" x14ac:dyDescent="0.25">
      <c r="A547" s="14">
        <v>2007</v>
      </c>
      <c r="B547" s="31">
        <v>2010</v>
      </c>
      <c r="C547" s="20" t="s">
        <v>174</v>
      </c>
      <c r="D547" s="17" t="s">
        <v>175</v>
      </c>
      <c r="E547" s="69">
        <v>2</v>
      </c>
      <c r="F547" s="76" t="s">
        <v>81</v>
      </c>
      <c r="G547" s="20" t="s">
        <v>82</v>
      </c>
      <c r="H547" s="20" t="s">
        <v>83</v>
      </c>
      <c r="I547" s="21">
        <v>5</v>
      </c>
      <c r="J547" s="22">
        <v>987131</v>
      </c>
      <c r="K547" s="17" t="str">
        <f t="shared" si="107"/>
        <v>Tetraploid</v>
      </c>
      <c r="L547" s="71">
        <v>100</v>
      </c>
      <c r="M547" s="24">
        <v>1</v>
      </c>
      <c r="N547" s="25">
        <v>73.365231259968098</v>
      </c>
      <c r="O547" s="26">
        <v>46.25648676699533</v>
      </c>
      <c r="P547" s="26">
        <f t="shared" si="104"/>
        <v>0.46256486766995331</v>
      </c>
      <c r="Q547" s="25">
        <v>53.74351323300467</v>
      </c>
      <c r="R547" s="25">
        <v>0.53743513233004669</v>
      </c>
      <c r="S547" s="78">
        <v>39.429052770625447</v>
      </c>
      <c r="T547" s="25">
        <v>13.143017590208482</v>
      </c>
      <c r="U547" s="25">
        <v>17.58535753569895</v>
      </c>
      <c r="V547" s="25">
        <v>5.8617858452329825</v>
      </c>
      <c r="W547" s="79"/>
      <c r="X547" s="79"/>
      <c r="Y547" s="79"/>
      <c r="Z547" s="79"/>
      <c r="AA547" s="80" t="s">
        <v>45</v>
      </c>
      <c r="AB547" s="79"/>
      <c r="AC547" s="79"/>
      <c r="AD547" s="79"/>
      <c r="AE547" s="79"/>
      <c r="AF547" s="81">
        <v>6.8</v>
      </c>
      <c r="AG547" s="52">
        <v>6.7</v>
      </c>
      <c r="AH547" s="17">
        <f t="shared" si="106"/>
        <v>1.9952623149688761E-7</v>
      </c>
      <c r="AI547" s="81">
        <v>27.3</v>
      </c>
      <c r="AJ547" s="81">
        <v>150.4</v>
      </c>
      <c r="AK547" s="81">
        <v>4149</v>
      </c>
      <c r="AL547" s="81">
        <v>885</v>
      </c>
      <c r="AM547" s="17" t="s">
        <v>45</v>
      </c>
      <c r="AN547" s="17" t="s">
        <v>45</v>
      </c>
      <c r="AO547" s="17" t="s">
        <v>45</v>
      </c>
      <c r="AP547" s="17" t="s">
        <v>45</v>
      </c>
      <c r="AQ547" s="17">
        <v>1138.1999999999991</v>
      </c>
      <c r="AR547" s="17">
        <v>1419.0374999999999</v>
      </c>
      <c r="AS547" s="26">
        <v>766.47499999999991</v>
      </c>
      <c r="AT547" s="26">
        <v>23.029355886095384</v>
      </c>
      <c r="AU547" s="26">
        <v>2.0028849093594001</v>
      </c>
      <c r="AV547" s="17">
        <v>30</v>
      </c>
      <c r="AW547" s="17">
        <v>90</v>
      </c>
      <c r="AX547" s="17">
        <v>0.12</v>
      </c>
      <c r="AY547" s="14">
        <v>2</v>
      </c>
      <c r="AZ547" s="17" t="s">
        <v>41</v>
      </c>
      <c r="BA547" s="28"/>
      <c r="BB547" s="26"/>
      <c r="BC547" s="31"/>
      <c r="BD547" s="29"/>
    </row>
    <row r="548" spans="1:56" x14ac:dyDescent="0.25">
      <c r="A548" s="14">
        <v>2007</v>
      </c>
      <c r="B548" s="31">
        <v>2010</v>
      </c>
      <c r="C548" s="20" t="s">
        <v>174</v>
      </c>
      <c r="D548" s="17" t="s">
        <v>175</v>
      </c>
      <c r="E548" s="69">
        <v>3</v>
      </c>
      <c r="F548" s="76" t="s">
        <v>81</v>
      </c>
      <c r="G548" s="20" t="s">
        <v>82</v>
      </c>
      <c r="H548" s="20" t="s">
        <v>83</v>
      </c>
      <c r="I548" s="21">
        <v>5</v>
      </c>
      <c r="J548" s="22">
        <v>987131</v>
      </c>
      <c r="K548" s="17" t="str">
        <f t="shared" si="107"/>
        <v>Tetraploid</v>
      </c>
      <c r="L548" s="71">
        <v>100</v>
      </c>
      <c r="M548" s="24">
        <v>1</v>
      </c>
      <c r="N548" s="25">
        <v>72.567783094098885</v>
      </c>
      <c r="O548" s="26">
        <v>47.401549386701106</v>
      </c>
      <c r="P548" s="26">
        <f t="shared" si="104"/>
        <v>0.47401549386701108</v>
      </c>
      <c r="Q548" s="25">
        <v>52.598450613298894</v>
      </c>
      <c r="R548" s="25">
        <v>0.52598450613298897</v>
      </c>
      <c r="S548" s="78">
        <v>38.169529551915481</v>
      </c>
      <c r="T548" s="25">
        <v>12.723176517305161</v>
      </c>
      <c r="U548" s="25">
        <v>17.023610180154304</v>
      </c>
      <c r="V548" s="25">
        <v>5.6745367267181015</v>
      </c>
      <c r="W548" s="79"/>
      <c r="X548" s="79"/>
      <c r="Y548" s="79"/>
      <c r="Z548" s="79"/>
      <c r="AA548" s="80" t="s">
        <v>45</v>
      </c>
      <c r="AB548" s="79"/>
      <c r="AC548" s="79"/>
      <c r="AD548" s="79"/>
      <c r="AE548" s="79"/>
      <c r="AF548" s="81">
        <v>6.8</v>
      </c>
      <c r="AG548" s="52">
        <v>6.7</v>
      </c>
      <c r="AH548" s="17">
        <f t="shared" si="106"/>
        <v>1.9952623149688761E-7</v>
      </c>
      <c r="AI548" s="81">
        <v>27.3</v>
      </c>
      <c r="AJ548" s="81">
        <v>150.4</v>
      </c>
      <c r="AK548" s="81">
        <v>4149</v>
      </c>
      <c r="AL548" s="81">
        <v>885</v>
      </c>
      <c r="AM548" s="17" t="s">
        <v>45</v>
      </c>
      <c r="AN548" s="17" t="s">
        <v>45</v>
      </c>
      <c r="AO548" s="17" t="s">
        <v>45</v>
      </c>
      <c r="AP548" s="17" t="s">
        <v>45</v>
      </c>
      <c r="AQ548" s="17">
        <v>1138.1999999999991</v>
      </c>
      <c r="AR548" s="17">
        <v>1419.0374999999999</v>
      </c>
      <c r="AS548" s="26">
        <v>766.47499999999991</v>
      </c>
      <c r="AT548" s="26">
        <v>23.029355886095384</v>
      </c>
      <c r="AU548" s="26">
        <v>2.0028849093594001</v>
      </c>
      <c r="AV548" s="17">
        <v>30</v>
      </c>
      <c r="AW548" s="17">
        <v>90</v>
      </c>
      <c r="AX548" s="17">
        <v>0.12</v>
      </c>
      <c r="AY548" s="14">
        <v>2</v>
      </c>
      <c r="AZ548" s="17" t="s">
        <v>41</v>
      </c>
      <c r="BA548" s="28"/>
      <c r="BB548" s="26"/>
      <c r="BC548" s="31"/>
      <c r="BD548" s="29"/>
    </row>
    <row r="549" spans="1:56" x14ac:dyDescent="0.25">
      <c r="A549" s="14">
        <v>2007</v>
      </c>
      <c r="B549" s="31">
        <v>2010</v>
      </c>
      <c r="C549" s="20" t="s">
        <v>174</v>
      </c>
      <c r="D549" s="17" t="s">
        <v>175</v>
      </c>
      <c r="E549" s="69">
        <v>4</v>
      </c>
      <c r="F549" s="76" t="s">
        <v>81</v>
      </c>
      <c r="G549" s="20" t="s">
        <v>82</v>
      </c>
      <c r="H549" s="20" t="s">
        <v>83</v>
      </c>
      <c r="I549" s="21">
        <v>5</v>
      </c>
      <c r="J549" s="22">
        <v>987131</v>
      </c>
      <c r="K549" s="17" t="str">
        <f t="shared" si="107"/>
        <v>Tetraploid</v>
      </c>
      <c r="L549" s="71">
        <v>100</v>
      </c>
      <c r="M549" s="24">
        <v>1</v>
      </c>
      <c r="N549" s="25">
        <v>51.834130781499212</v>
      </c>
      <c r="O549" s="26">
        <v>47.866350570454884</v>
      </c>
      <c r="P549" s="26">
        <f t="shared" si="104"/>
        <v>0.47866350570454885</v>
      </c>
      <c r="Q549" s="25">
        <v>52.133649429545116</v>
      </c>
      <c r="R549" s="25">
        <v>0.52133649429545115</v>
      </c>
      <c r="S549" s="78">
        <v>27.02302402647873</v>
      </c>
      <c r="T549" s="25">
        <v>9.0076746754929093</v>
      </c>
      <c r="U549" s="25">
        <v>12.052268715809515</v>
      </c>
      <c r="V549" s="25">
        <v>4.0174229052698376</v>
      </c>
      <c r="W549" s="79"/>
      <c r="X549" s="79"/>
      <c r="Y549" s="79"/>
      <c r="Z549" s="79"/>
      <c r="AA549" s="80" t="s">
        <v>45</v>
      </c>
      <c r="AB549" s="79"/>
      <c r="AC549" s="79"/>
      <c r="AD549" s="79"/>
      <c r="AE549" s="79"/>
      <c r="AF549" s="81">
        <v>6.8</v>
      </c>
      <c r="AG549" s="52">
        <v>6.7</v>
      </c>
      <c r="AH549" s="17">
        <f t="shared" si="106"/>
        <v>1.9952623149688761E-7</v>
      </c>
      <c r="AI549" s="81">
        <v>27.3</v>
      </c>
      <c r="AJ549" s="81">
        <v>150.4</v>
      </c>
      <c r="AK549" s="81">
        <v>4149</v>
      </c>
      <c r="AL549" s="81">
        <v>885</v>
      </c>
      <c r="AM549" s="17" t="s">
        <v>45</v>
      </c>
      <c r="AN549" s="17" t="s">
        <v>45</v>
      </c>
      <c r="AO549" s="17" t="s">
        <v>45</v>
      </c>
      <c r="AP549" s="17" t="s">
        <v>45</v>
      </c>
      <c r="AQ549" s="17">
        <v>1138.1999999999991</v>
      </c>
      <c r="AR549" s="17">
        <v>1419.0374999999999</v>
      </c>
      <c r="AS549" s="26">
        <v>766.47499999999991</v>
      </c>
      <c r="AT549" s="26">
        <v>23.029355886095384</v>
      </c>
      <c r="AU549" s="26">
        <v>2.0028849093594001</v>
      </c>
      <c r="AV549" s="17">
        <v>30</v>
      </c>
      <c r="AW549" s="17">
        <v>90</v>
      </c>
      <c r="AX549" s="17">
        <v>0.12</v>
      </c>
      <c r="AY549" s="14">
        <v>2</v>
      </c>
      <c r="AZ549" s="17" t="s">
        <v>41</v>
      </c>
      <c r="BA549" s="28"/>
      <c r="BB549" s="26"/>
      <c r="BC549" s="31"/>
      <c r="BD549" s="29"/>
    </row>
    <row r="550" spans="1:56" x14ac:dyDescent="0.25">
      <c r="A550" s="14">
        <v>2007</v>
      </c>
      <c r="B550" s="31">
        <v>2010</v>
      </c>
      <c r="C550" s="20" t="s">
        <v>174</v>
      </c>
      <c r="D550" s="17" t="s">
        <v>175</v>
      </c>
      <c r="E550" s="69">
        <v>1</v>
      </c>
      <c r="F550" s="76" t="s">
        <v>93</v>
      </c>
      <c r="G550" s="20" t="s">
        <v>94</v>
      </c>
      <c r="H550" s="20" t="s">
        <v>95</v>
      </c>
      <c r="I550" s="21" t="s">
        <v>43</v>
      </c>
      <c r="J550" s="22">
        <v>988234</v>
      </c>
      <c r="K550" s="17" t="str">
        <f t="shared" si="107"/>
        <v>Diploid</v>
      </c>
      <c r="L550" s="71">
        <v>88.888888888888886</v>
      </c>
      <c r="M550" s="24">
        <v>0.88888888888888884</v>
      </c>
      <c r="N550" s="25">
        <v>74.960127591706538</v>
      </c>
      <c r="O550" s="26">
        <v>46.432818941300937</v>
      </c>
      <c r="P550" s="26">
        <f t="shared" si="104"/>
        <v>0.46432818941300935</v>
      </c>
      <c r="Q550" s="25">
        <v>53.567181058699063</v>
      </c>
      <c r="R550" s="25">
        <v>0.53567181058699065</v>
      </c>
      <c r="S550" s="78">
        <v>40.154027268881279</v>
      </c>
      <c r="T550" s="25">
        <v>13.38467575629376</v>
      </c>
      <c r="U550" s="25">
        <v>17.90869616192105</v>
      </c>
      <c r="V550" s="25">
        <v>5.9695653873070169</v>
      </c>
      <c r="W550" s="79"/>
      <c r="X550" s="79"/>
      <c r="Y550" s="79"/>
      <c r="Z550" s="79"/>
      <c r="AA550" s="80" t="s">
        <v>45</v>
      </c>
      <c r="AB550" s="79"/>
      <c r="AC550" s="79"/>
      <c r="AD550" s="79"/>
      <c r="AE550" s="79"/>
      <c r="AF550" s="81">
        <v>6.8</v>
      </c>
      <c r="AG550" s="52">
        <v>6.7</v>
      </c>
      <c r="AH550" s="17">
        <f t="shared" si="106"/>
        <v>1.9952623149688761E-7</v>
      </c>
      <c r="AI550" s="81">
        <v>27.3</v>
      </c>
      <c r="AJ550" s="81">
        <v>150.4</v>
      </c>
      <c r="AK550" s="81">
        <v>4149</v>
      </c>
      <c r="AL550" s="81">
        <v>885</v>
      </c>
      <c r="AM550" s="17" t="s">
        <v>45</v>
      </c>
      <c r="AN550" s="17" t="s">
        <v>45</v>
      </c>
      <c r="AO550" s="17" t="s">
        <v>45</v>
      </c>
      <c r="AP550" s="17" t="s">
        <v>45</v>
      </c>
      <c r="AQ550" s="17">
        <v>1138.1999999999991</v>
      </c>
      <c r="AR550" s="17">
        <v>1419.0374999999999</v>
      </c>
      <c r="AS550" s="26">
        <v>766.47499999999991</v>
      </c>
      <c r="AT550" s="26">
        <v>23.029355886095384</v>
      </c>
      <c r="AU550" s="26">
        <v>2.0028849093594001</v>
      </c>
      <c r="AV550" s="17">
        <v>30</v>
      </c>
      <c r="AW550" s="17">
        <v>90</v>
      </c>
      <c r="AX550" s="17">
        <v>0.12</v>
      </c>
      <c r="AY550" s="14">
        <v>2</v>
      </c>
      <c r="AZ550" s="17" t="s">
        <v>41</v>
      </c>
      <c r="BA550" s="28"/>
      <c r="BB550" s="26"/>
      <c r="BC550" s="31"/>
      <c r="BD550" s="29"/>
    </row>
    <row r="551" spans="1:56" x14ac:dyDescent="0.25">
      <c r="A551" s="14">
        <v>2007</v>
      </c>
      <c r="B551" s="31">
        <v>2010</v>
      </c>
      <c r="C551" s="20" t="s">
        <v>174</v>
      </c>
      <c r="D551" s="17" t="s">
        <v>175</v>
      </c>
      <c r="E551" s="69">
        <v>2</v>
      </c>
      <c r="F551" s="76" t="s">
        <v>93</v>
      </c>
      <c r="G551" s="20" t="s">
        <v>94</v>
      </c>
      <c r="H551" s="20" t="s">
        <v>95</v>
      </c>
      <c r="I551" s="21" t="s">
        <v>43</v>
      </c>
      <c r="J551" s="22">
        <v>988234</v>
      </c>
      <c r="K551" s="17" t="str">
        <f t="shared" si="107"/>
        <v>Diploid</v>
      </c>
      <c r="L551" s="71">
        <v>100</v>
      </c>
      <c r="M551" s="24">
        <v>1</v>
      </c>
      <c r="N551" s="25">
        <v>70.972886762360446</v>
      </c>
      <c r="O551" s="26">
        <v>48.294807759321642</v>
      </c>
      <c r="P551" s="26">
        <f t="shared" si="104"/>
        <v>0.48294807759321645</v>
      </c>
      <c r="Q551" s="25">
        <v>51.705192240678358</v>
      </c>
      <c r="R551" s="25">
        <v>0.51705192240678355</v>
      </c>
      <c r="S551" s="78">
        <v>36.696667539237424</v>
      </c>
      <c r="T551" s="25">
        <v>12.232222513079142</v>
      </c>
      <c r="U551" s="25">
        <v>16.366713722499892</v>
      </c>
      <c r="V551" s="25">
        <v>5.4555712408332973</v>
      </c>
      <c r="W551" s="79"/>
      <c r="X551" s="79"/>
      <c r="Y551" s="79"/>
      <c r="Z551" s="79"/>
      <c r="AA551" s="80" t="s">
        <v>45</v>
      </c>
      <c r="AB551" s="79"/>
      <c r="AC551" s="79"/>
      <c r="AD551" s="79"/>
      <c r="AE551" s="79"/>
      <c r="AF551" s="81">
        <v>6.8</v>
      </c>
      <c r="AG551" s="52">
        <v>6.7</v>
      </c>
      <c r="AH551" s="17">
        <f t="shared" si="106"/>
        <v>1.9952623149688761E-7</v>
      </c>
      <c r="AI551" s="81">
        <v>27.3</v>
      </c>
      <c r="AJ551" s="81">
        <v>150.4</v>
      </c>
      <c r="AK551" s="81">
        <v>4149</v>
      </c>
      <c r="AL551" s="81">
        <v>885</v>
      </c>
      <c r="AM551" s="17" t="s">
        <v>45</v>
      </c>
      <c r="AN551" s="17" t="s">
        <v>45</v>
      </c>
      <c r="AO551" s="17" t="s">
        <v>45</v>
      </c>
      <c r="AP551" s="17" t="s">
        <v>45</v>
      </c>
      <c r="AQ551" s="17">
        <v>1138.1999999999991</v>
      </c>
      <c r="AR551" s="17">
        <v>1419.0374999999999</v>
      </c>
      <c r="AS551" s="26">
        <v>766.47499999999991</v>
      </c>
      <c r="AT551" s="26">
        <v>23.029355886095384</v>
      </c>
      <c r="AU551" s="26">
        <v>2.0028849093594001</v>
      </c>
      <c r="AV551" s="17">
        <v>30</v>
      </c>
      <c r="AW551" s="17">
        <v>90</v>
      </c>
      <c r="AX551" s="17">
        <v>0.12</v>
      </c>
      <c r="AY551" s="14">
        <v>2</v>
      </c>
      <c r="AZ551" s="17" t="s">
        <v>41</v>
      </c>
      <c r="BA551" s="28"/>
      <c r="BB551" s="26"/>
      <c r="BC551" s="31"/>
      <c r="BD551" s="29"/>
    </row>
    <row r="552" spans="1:56" x14ac:dyDescent="0.25">
      <c r="A552" s="14">
        <v>2007</v>
      </c>
      <c r="B552" s="31">
        <v>2010</v>
      </c>
      <c r="C552" s="20" t="s">
        <v>174</v>
      </c>
      <c r="D552" s="17" t="s">
        <v>175</v>
      </c>
      <c r="E552" s="69">
        <v>3</v>
      </c>
      <c r="F552" s="76" t="s">
        <v>93</v>
      </c>
      <c r="G552" s="20" t="s">
        <v>94</v>
      </c>
      <c r="H552" s="20" t="s">
        <v>95</v>
      </c>
      <c r="I552" s="21" t="s">
        <v>43</v>
      </c>
      <c r="J552" s="22">
        <v>988234</v>
      </c>
      <c r="K552" s="17" t="str">
        <f t="shared" si="107"/>
        <v>Diploid</v>
      </c>
      <c r="L552" s="71">
        <v>100</v>
      </c>
      <c r="M552" s="24">
        <v>1</v>
      </c>
      <c r="N552" s="25">
        <v>58.21371610845295</v>
      </c>
      <c r="O552" s="26">
        <v>47.596719729860105</v>
      </c>
      <c r="P552" s="26">
        <f t="shared" si="104"/>
        <v>0.47596719729860104</v>
      </c>
      <c r="Q552" s="25">
        <v>52.403280270139895</v>
      </c>
      <c r="R552" s="25">
        <v>0.52403280270139896</v>
      </c>
      <c r="S552" s="78">
        <v>30.505896807976175</v>
      </c>
      <c r="T552" s="25">
        <v>10.168632269325391</v>
      </c>
      <c r="U552" s="25">
        <v>13.605629976357374</v>
      </c>
      <c r="V552" s="25">
        <v>4.5352099921191247</v>
      </c>
      <c r="W552" s="79"/>
      <c r="X552" s="79"/>
      <c r="Y552" s="79"/>
      <c r="Z552" s="79"/>
      <c r="AA552" s="80" t="s">
        <v>45</v>
      </c>
      <c r="AB552" s="79"/>
      <c r="AC552" s="79"/>
      <c r="AD552" s="79"/>
      <c r="AE552" s="79"/>
      <c r="AF552" s="81">
        <v>6.8</v>
      </c>
      <c r="AG552" s="52">
        <v>6.7</v>
      </c>
      <c r="AH552" s="17">
        <f t="shared" si="106"/>
        <v>1.9952623149688761E-7</v>
      </c>
      <c r="AI552" s="81">
        <v>27.3</v>
      </c>
      <c r="AJ552" s="81">
        <v>150.4</v>
      </c>
      <c r="AK552" s="81">
        <v>4149</v>
      </c>
      <c r="AL552" s="81">
        <v>885</v>
      </c>
      <c r="AM552" s="17" t="s">
        <v>45</v>
      </c>
      <c r="AN552" s="17" t="s">
        <v>45</v>
      </c>
      <c r="AO552" s="17" t="s">
        <v>45</v>
      </c>
      <c r="AP552" s="17" t="s">
        <v>45</v>
      </c>
      <c r="AQ552" s="17">
        <v>1138.1999999999991</v>
      </c>
      <c r="AR552" s="17">
        <v>1419.0374999999999</v>
      </c>
      <c r="AS552" s="26">
        <v>766.47499999999991</v>
      </c>
      <c r="AT552" s="26">
        <v>23.029355886095384</v>
      </c>
      <c r="AU552" s="26">
        <v>2.0028849093594001</v>
      </c>
      <c r="AV552" s="17">
        <v>30</v>
      </c>
      <c r="AW552" s="17">
        <v>90</v>
      </c>
      <c r="AX552" s="17">
        <v>0.12</v>
      </c>
      <c r="AY552" s="14">
        <v>2</v>
      </c>
      <c r="AZ552" s="17" t="s">
        <v>41</v>
      </c>
      <c r="BA552" s="28"/>
      <c r="BB552" s="26"/>
      <c r="BC552" s="31"/>
      <c r="BD552" s="29"/>
    </row>
    <row r="553" spans="1:56" x14ac:dyDescent="0.25">
      <c r="A553" s="14">
        <v>2007</v>
      </c>
      <c r="B553" s="31">
        <v>2010</v>
      </c>
      <c r="C553" s="20" t="s">
        <v>174</v>
      </c>
      <c r="D553" s="17" t="s">
        <v>175</v>
      </c>
      <c r="E553" s="69">
        <v>4</v>
      </c>
      <c r="F553" s="76" t="s">
        <v>93</v>
      </c>
      <c r="G553" s="20" t="s">
        <v>94</v>
      </c>
      <c r="H553" s="20" t="s">
        <v>95</v>
      </c>
      <c r="I553" s="21" t="s">
        <v>43</v>
      </c>
      <c r="J553" s="22">
        <v>988234</v>
      </c>
      <c r="K553" s="17" t="str">
        <f t="shared" si="107"/>
        <v>Diploid</v>
      </c>
      <c r="L553" s="71">
        <v>100</v>
      </c>
      <c r="M553" s="24">
        <v>1</v>
      </c>
      <c r="N553" s="25">
        <v>49.441786283891553</v>
      </c>
      <c r="O553" s="26">
        <v>45.804543303360155</v>
      </c>
      <c r="P553" s="26">
        <f t="shared" si="104"/>
        <v>0.45804543303360157</v>
      </c>
      <c r="Q553" s="25">
        <v>54.195456696639845</v>
      </c>
      <c r="R553" s="25">
        <v>0.54195456696639843</v>
      </c>
      <c r="S553" s="78">
        <v>26.79520187553166</v>
      </c>
      <c r="T553" s="25">
        <v>8.931733958510554</v>
      </c>
      <c r="U553" s="25">
        <v>11.95066003648712</v>
      </c>
      <c r="V553" s="25">
        <v>3.9835533454957073</v>
      </c>
      <c r="W553" s="79"/>
      <c r="X553" s="79"/>
      <c r="Y553" s="79"/>
      <c r="Z553" s="79"/>
      <c r="AA553" s="80" t="s">
        <v>45</v>
      </c>
      <c r="AB553" s="79"/>
      <c r="AC553" s="79"/>
      <c r="AD553" s="79"/>
      <c r="AE553" s="79"/>
      <c r="AF553" s="81">
        <v>6.8</v>
      </c>
      <c r="AG553" s="52">
        <v>6.7</v>
      </c>
      <c r="AH553" s="17">
        <f t="shared" si="106"/>
        <v>1.9952623149688761E-7</v>
      </c>
      <c r="AI553" s="81">
        <v>27.3</v>
      </c>
      <c r="AJ553" s="81">
        <v>150.4</v>
      </c>
      <c r="AK553" s="81">
        <v>4149</v>
      </c>
      <c r="AL553" s="81">
        <v>885</v>
      </c>
      <c r="AM553" s="17" t="s">
        <v>45</v>
      </c>
      <c r="AN553" s="17" t="s">
        <v>45</v>
      </c>
      <c r="AO553" s="17" t="s">
        <v>45</v>
      </c>
      <c r="AP553" s="17" t="s">
        <v>45</v>
      </c>
      <c r="AQ553" s="17">
        <v>1138.1999999999991</v>
      </c>
      <c r="AR553" s="17">
        <v>1419.0374999999999</v>
      </c>
      <c r="AS553" s="26">
        <v>766.47499999999991</v>
      </c>
      <c r="AT553" s="26">
        <v>23.029355886095384</v>
      </c>
      <c r="AU553" s="26">
        <v>2.0028849093594001</v>
      </c>
      <c r="AV553" s="17">
        <v>30</v>
      </c>
      <c r="AW553" s="17">
        <v>90</v>
      </c>
      <c r="AX553" s="17">
        <v>0.12</v>
      </c>
      <c r="AY553" s="14">
        <v>2</v>
      </c>
      <c r="AZ553" s="17" t="s">
        <v>41</v>
      </c>
      <c r="BA553" s="28"/>
      <c r="BB553" s="26"/>
      <c r="BC553" s="31"/>
      <c r="BD553" s="29"/>
    </row>
    <row r="554" spans="1:56" x14ac:dyDescent="0.25">
      <c r="A554" s="14">
        <v>2007</v>
      </c>
      <c r="B554" s="31">
        <v>2010</v>
      </c>
      <c r="C554" s="20" t="s">
        <v>174</v>
      </c>
      <c r="D554" s="17" t="s">
        <v>175</v>
      </c>
      <c r="E554" s="69">
        <v>1</v>
      </c>
      <c r="F554" s="76" t="s">
        <v>102</v>
      </c>
      <c r="G554" s="45" t="s">
        <v>103</v>
      </c>
      <c r="H554" s="20" t="s">
        <v>95</v>
      </c>
      <c r="I554" s="21" t="s">
        <v>43</v>
      </c>
      <c r="J554" s="22">
        <v>988241</v>
      </c>
      <c r="K554" s="17" t="str">
        <f t="shared" si="107"/>
        <v>Diploid</v>
      </c>
      <c r="L554" s="71">
        <v>66.666666666666657</v>
      </c>
      <c r="M554" s="24">
        <v>0.66666666666666652</v>
      </c>
      <c r="N554" s="25">
        <v>49.441786283891553</v>
      </c>
      <c r="O554" s="26">
        <v>46.724993582613159</v>
      </c>
      <c r="P554" s="26">
        <f t="shared" si="104"/>
        <v>0.46724993582613161</v>
      </c>
      <c r="Q554" s="25">
        <v>53.275006417386841</v>
      </c>
      <c r="R554" s="25">
        <v>0.53275006417386839</v>
      </c>
      <c r="S554" s="78">
        <v>26.340114815613909</v>
      </c>
      <c r="T554" s="25">
        <v>8.7800382718713035</v>
      </c>
      <c r="U554" s="25">
        <v>11.747691207763804</v>
      </c>
      <c r="V554" s="25">
        <v>3.9158970692546013</v>
      </c>
      <c r="W554" s="79"/>
      <c r="X554" s="79"/>
      <c r="Y554" s="79"/>
      <c r="Z554" s="79"/>
      <c r="AA554" s="80" t="s">
        <v>45</v>
      </c>
      <c r="AB554" s="79"/>
      <c r="AC554" s="79"/>
      <c r="AD554" s="79"/>
      <c r="AE554" s="79"/>
      <c r="AF554" s="81">
        <v>6.8</v>
      </c>
      <c r="AG554" s="52">
        <v>6.7</v>
      </c>
      <c r="AH554" s="17">
        <f t="shared" si="106"/>
        <v>1.9952623149688761E-7</v>
      </c>
      <c r="AI554" s="81">
        <v>27.3</v>
      </c>
      <c r="AJ554" s="81">
        <v>150.4</v>
      </c>
      <c r="AK554" s="81">
        <v>4149</v>
      </c>
      <c r="AL554" s="81">
        <v>885</v>
      </c>
      <c r="AM554" s="17" t="s">
        <v>45</v>
      </c>
      <c r="AN554" s="17" t="s">
        <v>45</v>
      </c>
      <c r="AO554" s="17" t="s">
        <v>45</v>
      </c>
      <c r="AP554" s="17" t="s">
        <v>45</v>
      </c>
      <c r="AQ554" s="17">
        <v>1138.1999999999991</v>
      </c>
      <c r="AR554" s="17">
        <v>1419.0374999999999</v>
      </c>
      <c r="AS554" s="26">
        <v>766.47499999999991</v>
      </c>
      <c r="AT554" s="26">
        <v>23.029355886095384</v>
      </c>
      <c r="AU554" s="26">
        <v>2.0028849093594001</v>
      </c>
      <c r="AV554" s="17">
        <v>30</v>
      </c>
      <c r="AW554" s="17">
        <v>90</v>
      </c>
      <c r="AX554" s="17">
        <v>0.12</v>
      </c>
      <c r="AY554" s="14">
        <v>2</v>
      </c>
      <c r="AZ554" s="17" t="s">
        <v>41</v>
      </c>
      <c r="BA554" s="28"/>
      <c r="BB554" s="26"/>
      <c r="BC554" s="31"/>
      <c r="BD554" s="29"/>
    </row>
    <row r="555" spans="1:56" x14ac:dyDescent="0.25">
      <c r="A555" s="14">
        <v>2007</v>
      </c>
      <c r="B555" s="31">
        <v>2010</v>
      </c>
      <c r="C555" s="20" t="s">
        <v>174</v>
      </c>
      <c r="D555" s="17" t="s">
        <v>175</v>
      </c>
      <c r="E555" s="69">
        <v>2</v>
      </c>
      <c r="F555" s="76" t="s">
        <v>102</v>
      </c>
      <c r="G555" s="45" t="s">
        <v>103</v>
      </c>
      <c r="H555" s="20" t="s">
        <v>95</v>
      </c>
      <c r="I555" s="21" t="s">
        <v>43</v>
      </c>
      <c r="J555" s="22">
        <v>988241</v>
      </c>
      <c r="K555" s="17" t="str">
        <f t="shared" si="107"/>
        <v>Diploid</v>
      </c>
      <c r="L555" s="71">
        <v>100</v>
      </c>
      <c r="M555" s="24">
        <v>1</v>
      </c>
      <c r="N555" s="25">
        <v>53.429027113237645</v>
      </c>
      <c r="O555" s="26">
        <v>49.86177334681885</v>
      </c>
      <c r="P555" s="26">
        <f t="shared" si="104"/>
        <v>0.4986177334681885</v>
      </c>
      <c r="Q555" s="25">
        <v>50.13822665318115</v>
      </c>
      <c r="R555" s="25">
        <v>0.5013822665318115</v>
      </c>
      <c r="S555" s="78">
        <v>26.788366712624697</v>
      </c>
      <c r="T555" s="25">
        <v>8.9294555708748984</v>
      </c>
      <c r="U555" s="25">
        <v>11.947611553830615</v>
      </c>
      <c r="V555" s="25">
        <v>3.9825371846102047</v>
      </c>
      <c r="W555" s="79"/>
      <c r="X555" s="79"/>
      <c r="Y555" s="79"/>
      <c r="Z555" s="79"/>
      <c r="AA555" s="80" t="s">
        <v>45</v>
      </c>
      <c r="AB555" s="79"/>
      <c r="AC555" s="79"/>
      <c r="AD555" s="79"/>
      <c r="AE555" s="79"/>
      <c r="AF555" s="81">
        <v>6.8</v>
      </c>
      <c r="AG555" s="52">
        <v>6.7</v>
      </c>
      <c r="AH555" s="17">
        <f t="shared" si="106"/>
        <v>1.9952623149688761E-7</v>
      </c>
      <c r="AI555" s="81">
        <v>27.3</v>
      </c>
      <c r="AJ555" s="81">
        <v>150.4</v>
      </c>
      <c r="AK555" s="81">
        <v>4149</v>
      </c>
      <c r="AL555" s="81">
        <v>885</v>
      </c>
      <c r="AM555" s="17" t="s">
        <v>45</v>
      </c>
      <c r="AN555" s="17" t="s">
        <v>45</v>
      </c>
      <c r="AO555" s="17" t="s">
        <v>45</v>
      </c>
      <c r="AP555" s="17" t="s">
        <v>45</v>
      </c>
      <c r="AQ555" s="17">
        <v>1138.1999999999991</v>
      </c>
      <c r="AR555" s="17">
        <v>1419.0374999999999</v>
      </c>
      <c r="AS555" s="26">
        <v>766.47499999999991</v>
      </c>
      <c r="AT555" s="26">
        <v>23.029355886095384</v>
      </c>
      <c r="AU555" s="26">
        <v>2.0028849093594001</v>
      </c>
      <c r="AV555" s="17">
        <v>30</v>
      </c>
      <c r="AW555" s="17">
        <v>90</v>
      </c>
      <c r="AX555" s="17">
        <v>0.12</v>
      </c>
      <c r="AY555" s="14">
        <v>2</v>
      </c>
      <c r="AZ555" s="17" t="s">
        <v>41</v>
      </c>
      <c r="BA555" s="28"/>
      <c r="BB555" s="26"/>
      <c r="BC555" s="31"/>
      <c r="BD555" s="29"/>
    </row>
    <row r="556" spans="1:56" x14ac:dyDescent="0.25">
      <c r="A556" s="14">
        <v>2007</v>
      </c>
      <c r="B556" s="31">
        <v>2010</v>
      </c>
      <c r="C556" s="20" t="s">
        <v>174</v>
      </c>
      <c r="D556" s="17" t="s">
        <v>175</v>
      </c>
      <c r="E556" s="69">
        <v>3</v>
      </c>
      <c r="F556" s="76" t="s">
        <v>102</v>
      </c>
      <c r="G556" s="45" t="s">
        <v>103</v>
      </c>
      <c r="H556" s="20" t="s">
        <v>95</v>
      </c>
      <c r="I556" s="21" t="s">
        <v>43</v>
      </c>
      <c r="J556" s="22">
        <v>988241</v>
      </c>
      <c r="K556" s="17" t="str">
        <f t="shared" si="107"/>
        <v>Diploid</v>
      </c>
      <c r="L556" s="71">
        <v>94.444444444444443</v>
      </c>
      <c r="M556" s="24">
        <v>0.94444444444444442</v>
      </c>
      <c r="N556" s="25">
        <v>58.21371610845295</v>
      </c>
      <c r="O556" s="26">
        <v>47.012810457516338</v>
      </c>
      <c r="P556" s="26">
        <f t="shared" si="104"/>
        <v>0.47012810457516335</v>
      </c>
      <c r="Q556" s="25">
        <v>52.987189542483662</v>
      </c>
      <c r="R556" s="25">
        <v>0.52987189542483659</v>
      </c>
      <c r="S556" s="78">
        <v>30.845812094109309</v>
      </c>
      <c r="T556" s="25">
        <v>10.281937364703102</v>
      </c>
      <c r="U556" s="25">
        <v>13.757232193972753</v>
      </c>
      <c r="V556" s="25">
        <v>4.5857440646575842</v>
      </c>
      <c r="W556" s="79"/>
      <c r="X556" s="79"/>
      <c r="Y556" s="79"/>
      <c r="Z556" s="79"/>
      <c r="AA556" s="80" t="s">
        <v>45</v>
      </c>
      <c r="AB556" s="79"/>
      <c r="AC556" s="79"/>
      <c r="AD556" s="79"/>
      <c r="AE556" s="79"/>
      <c r="AF556" s="81">
        <v>6.8</v>
      </c>
      <c r="AG556" s="52">
        <v>6.7</v>
      </c>
      <c r="AH556" s="17">
        <f t="shared" si="106"/>
        <v>1.9952623149688761E-7</v>
      </c>
      <c r="AI556" s="81">
        <v>27.3</v>
      </c>
      <c r="AJ556" s="81">
        <v>150.4</v>
      </c>
      <c r="AK556" s="81">
        <v>4149</v>
      </c>
      <c r="AL556" s="81">
        <v>885</v>
      </c>
      <c r="AM556" s="17" t="s">
        <v>45</v>
      </c>
      <c r="AN556" s="17" t="s">
        <v>45</v>
      </c>
      <c r="AO556" s="17" t="s">
        <v>45</v>
      </c>
      <c r="AP556" s="17" t="s">
        <v>45</v>
      </c>
      <c r="AQ556" s="17">
        <v>1138.1999999999991</v>
      </c>
      <c r="AR556" s="17">
        <v>1419.0374999999999</v>
      </c>
      <c r="AS556" s="26">
        <v>766.47499999999991</v>
      </c>
      <c r="AT556" s="26">
        <v>23.029355886095384</v>
      </c>
      <c r="AU556" s="26">
        <v>2.0028849093594001</v>
      </c>
      <c r="AV556" s="17">
        <v>30</v>
      </c>
      <c r="AW556" s="17">
        <v>90</v>
      </c>
      <c r="AX556" s="17">
        <v>0.12</v>
      </c>
      <c r="AY556" s="14">
        <v>2</v>
      </c>
      <c r="AZ556" s="17" t="s">
        <v>41</v>
      </c>
      <c r="BA556" s="28"/>
      <c r="BB556" s="26"/>
      <c r="BC556" s="31"/>
      <c r="BD556" s="29"/>
    </row>
    <row r="557" spans="1:56" x14ac:dyDescent="0.25">
      <c r="A557" s="14">
        <v>2007</v>
      </c>
      <c r="B557" s="31">
        <v>2010</v>
      </c>
      <c r="C557" s="20" t="s">
        <v>174</v>
      </c>
      <c r="D557" s="17" t="s">
        <v>175</v>
      </c>
      <c r="E557" s="69">
        <v>4</v>
      </c>
      <c r="F557" s="76" t="s">
        <v>102</v>
      </c>
      <c r="G557" s="82" t="s">
        <v>103</v>
      </c>
      <c r="H557" s="20" t="s">
        <v>95</v>
      </c>
      <c r="I557" s="21" t="s">
        <v>43</v>
      </c>
      <c r="J557" s="22">
        <v>988241</v>
      </c>
      <c r="K557" s="17" t="str">
        <f t="shared" si="107"/>
        <v>Diploid</v>
      </c>
      <c r="L557" s="71">
        <v>100</v>
      </c>
      <c r="M557" s="24">
        <v>1</v>
      </c>
      <c r="N557" s="25">
        <v>42.264752791068588</v>
      </c>
      <c r="O557" s="26">
        <v>49.1188502529874</v>
      </c>
      <c r="P557" s="26">
        <f t="shared" si="104"/>
        <v>0.491188502529874</v>
      </c>
      <c r="Q557" s="25">
        <v>50.8811497470126</v>
      </c>
      <c r="R557" s="25">
        <v>0.508811497470126</v>
      </c>
      <c r="S557" s="78">
        <v>21.504792157828284</v>
      </c>
      <c r="T557" s="25">
        <v>7.1682640526094277</v>
      </c>
      <c r="U557" s="25">
        <v>9.5911373023914148</v>
      </c>
      <c r="V557" s="25">
        <v>3.1970457674638046</v>
      </c>
      <c r="W557" s="79"/>
      <c r="X557" s="79"/>
      <c r="Y557" s="79"/>
      <c r="Z557" s="79"/>
      <c r="AA557" s="80" t="s">
        <v>45</v>
      </c>
      <c r="AB557" s="79"/>
      <c r="AC557" s="79"/>
      <c r="AD557" s="79"/>
      <c r="AE557" s="79"/>
      <c r="AF557" s="81">
        <v>6.8</v>
      </c>
      <c r="AG557" s="52">
        <v>6.7</v>
      </c>
      <c r="AH557" s="17">
        <f t="shared" si="106"/>
        <v>1.9952623149688761E-7</v>
      </c>
      <c r="AI557" s="81">
        <v>27.3</v>
      </c>
      <c r="AJ557" s="81">
        <v>150.4</v>
      </c>
      <c r="AK557" s="81">
        <v>4149</v>
      </c>
      <c r="AL557" s="81">
        <v>885</v>
      </c>
      <c r="AM557" s="17" t="s">
        <v>45</v>
      </c>
      <c r="AN557" s="17" t="s">
        <v>45</v>
      </c>
      <c r="AO557" s="17" t="s">
        <v>45</v>
      </c>
      <c r="AP557" s="17" t="s">
        <v>45</v>
      </c>
      <c r="AQ557" s="17">
        <v>1138.1999999999991</v>
      </c>
      <c r="AR557" s="17">
        <v>1419.0374999999999</v>
      </c>
      <c r="AS557" s="26">
        <v>766.47499999999991</v>
      </c>
      <c r="AT557" s="26">
        <v>23.029355886095384</v>
      </c>
      <c r="AU557" s="26">
        <v>2.0028849093594001</v>
      </c>
      <c r="AV557" s="17">
        <v>30</v>
      </c>
      <c r="AW557" s="17">
        <v>90</v>
      </c>
      <c r="AX557" s="17">
        <v>0.12</v>
      </c>
      <c r="AY557" s="14">
        <v>2</v>
      </c>
      <c r="AZ557" s="17" t="s">
        <v>41</v>
      </c>
      <c r="BA557" s="28"/>
      <c r="BB557" s="26"/>
      <c r="BC557" s="31"/>
      <c r="BD557" s="29"/>
    </row>
    <row r="558" spans="1:56" x14ac:dyDescent="0.25">
      <c r="A558" s="14">
        <v>2007</v>
      </c>
      <c r="B558" s="31">
        <v>2010</v>
      </c>
      <c r="C558" s="20" t="s">
        <v>174</v>
      </c>
      <c r="D558" s="17" t="s">
        <v>175</v>
      </c>
      <c r="E558" s="69">
        <v>1</v>
      </c>
      <c r="F558" s="76" t="s">
        <v>100</v>
      </c>
      <c r="G558" s="45" t="s">
        <v>101</v>
      </c>
      <c r="H558" s="20">
        <v>99113</v>
      </c>
      <c r="I558" s="21" t="s">
        <v>52</v>
      </c>
      <c r="J558" s="22">
        <v>99113012</v>
      </c>
      <c r="K558" s="17" t="str">
        <f t="shared" si="107"/>
        <v>Diploid</v>
      </c>
      <c r="L558" s="71">
        <v>94.444444444444443</v>
      </c>
      <c r="M558" s="24">
        <v>0.94444444444444442</v>
      </c>
      <c r="N558" s="25">
        <v>59.808612440191389</v>
      </c>
      <c r="O558" s="26">
        <v>51.271540331958988</v>
      </c>
      <c r="P558" s="26">
        <f t="shared" si="104"/>
        <v>0.51271540331958987</v>
      </c>
      <c r="Q558" s="25">
        <v>48.728459668041012</v>
      </c>
      <c r="R558" s="25">
        <v>0.48728459668041013</v>
      </c>
      <c r="S558" s="78">
        <v>29.14381559093362</v>
      </c>
      <c r="T558" s="25">
        <v>9.7146051969778728</v>
      </c>
      <c r="U558" s="25">
        <v>12.998141753556395</v>
      </c>
      <c r="V558" s="25">
        <v>4.3327139178521312</v>
      </c>
      <c r="W558" s="79"/>
      <c r="X558" s="79"/>
      <c r="Y558" s="79"/>
      <c r="Z558" s="79"/>
      <c r="AA558" s="80" t="s">
        <v>45</v>
      </c>
      <c r="AB558" s="79"/>
      <c r="AC558" s="79"/>
      <c r="AD558" s="79"/>
      <c r="AE558" s="79"/>
      <c r="AF558" s="81">
        <v>6.8</v>
      </c>
      <c r="AG558" s="52">
        <v>6.7</v>
      </c>
      <c r="AH558" s="17">
        <f t="shared" si="106"/>
        <v>1.9952623149688761E-7</v>
      </c>
      <c r="AI558" s="81">
        <v>27.3</v>
      </c>
      <c r="AJ558" s="81">
        <v>150.4</v>
      </c>
      <c r="AK558" s="81">
        <v>4149</v>
      </c>
      <c r="AL558" s="81">
        <v>885</v>
      </c>
      <c r="AM558" s="17" t="s">
        <v>45</v>
      </c>
      <c r="AN558" s="17" t="s">
        <v>45</v>
      </c>
      <c r="AO558" s="17" t="s">
        <v>45</v>
      </c>
      <c r="AP558" s="17" t="s">
        <v>45</v>
      </c>
      <c r="AQ558" s="17">
        <v>1138.1999999999991</v>
      </c>
      <c r="AR558" s="17">
        <v>1419.0374999999999</v>
      </c>
      <c r="AS558" s="26">
        <v>766.47499999999991</v>
      </c>
      <c r="AT558" s="26">
        <v>23.029355886095384</v>
      </c>
      <c r="AU558" s="26">
        <v>2.0028849093594001</v>
      </c>
      <c r="AV558" s="17">
        <v>30</v>
      </c>
      <c r="AW558" s="17">
        <v>90</v>
      </c>
      <c r="AX558" s="17">
        <v>0.12</v>
      </c>
      <c r="AY558" s="14">
        <v>2</v>
      </c>
      <c r="AZ558" s="17" t="s">
        <v>41</v>
      </c>
      <c r="BA558" s="28"/>
      <c r="BB558" s="26"/>
      <c r="BC558" s="31"/>
      <c r="BD558" s="29"/>
    </row>
    <row r="559" spans="1:56" x14ac:dyDescent="0.25">
      <c r="A559" s="14">
        <v>2007</v>
      </c>
      <c r="B559" s="31">
        <v>2010</v>
      </c>
      <c r="C559" s="20" t="s">
        <v>174</v>
      </c>
      <c r="D559" s="17" t="s">
        <v>175</v>
      </c>
      <c r="E559" s="69">
        <v>2</v>
      </c>
      <c r="F559" s="76" t="s">
        <v>100</v>
      </c>
      <c r="G559" s="45" t="s">
        <v>101</v>
      </c>
      <c r="H559" s="20">
        <v>99113</v>
      </c>
      <c r="I559" s="21" t="s">
        <v>52</v>
      </c>
      <c r="J559" s="22">
        <v>99113012</v>
      </c>
      <c r="K559" s="17" t="str">
        <f t="shared" si="107"/>
        <v>Diploid</v>
      </c>
      <c r="L559" s="71">
        <v>94.444444444444443</v>
      </c>
      <c r="M559" s="24">
        <v>0.94444444444444442</v>
      </c>
      <c r="N559" s="25">
        <v>60.606060606060609</v>
      </c>
      <c r="O559" s="26">
        <v>51.955394190871367</v>
      </c>
      <c r="P559" s="26">
        <f t="shared" si="104"/>
        <v>0.51955394190871362</v>
      </c>
      <c r="Q559" s="25">
        <v>48.044605809128633</v>
      </c>
      <c r="R559" s="25">
        <v>0.48044605809128632</v>
      </c>
      <c r="S559" s="78">
        <v>29.117942914623413</v>
      </c>
      <c r="T559" s="25">
        <v>9.7059809715411376</v>
      </c>
      <c r="U559" s="25">
        <v>12.986602539922043</v>
      </c>
      <c r="V559" s="25">
        <v>4.3288675133073475</v>
      </c>
      <c r="W559" s="79"/>
      <c r="X559" s="79"/>
      <c r="Y559" s="79"/>
      <c r="Z559" s="79"/>
      <c r="AA559" s="80" t="s">
        <v>45</v>
      </c>
      <c r="AB559" s="79"/>
      <c r="AC559" s="79"/>
      <c r="AD559" s="79"/>
      <c r="AE559" s="79"/>
      <c r="AF559" s="81">
        <v>6.8</v>
      </c>
      <c r="AG559" s="52">
        <v>6.7</v>
      </c>
      <c r="AH559" s="17">
        <f t="shared" si="106"/>
        <v>1.9952623149688761E-7</v>
      </c>
      <c r="AI559" s="81">
        <v>27.3</v>
      </c>
      <c r="AJ559" s="81">
        <v>150.4</v>
      </c>
      <c r="AK559" s="81">
        <v>4149</v>
      </c>
      <c r="AL559" s="81">
        <v>885</v>
      </c>
      <c r="AM559" s="17" t="s">
        <v>45</v>
      </c>
      <c r="AN559" s="17" t="s">
        <v>45</v>
      </c>
      <c r="AO559" s="17" t="s">
        <v>45</v>
      </c>
      <c r="AP559" s="17" t="s">
        <v>45</v>
      </c>
      <c r="AQ559" s="17">
        <v>1138.1999999999991</v>
      </c>
      <c r="AR559" s="17">
        <v>1419.0374999999999</v>
      </c>
      <c r="AS559" s="26">
        <v>766.47499999999991</v>
      </c>
      <c r="AT559" s="26">
        <v>23.029355886095384</v>
      </c>
      <c r="AU559" s="26">
        <v>2.0028849093594001</v>
      </c>
      <c r="AV559" s="17">
        <v>30</v>
      </c>
      <c r="AW559" s="17">
        <v>90</v>
      </c>
      <c r="AX559" s="17">
        <v>0.12</v>
      </c>
      <c r="AY559" s="14">
        <v>2</v>
      </c>
      <c r="AZ559" s="17" t="s">
        <v>41</v>
      </c>
      <c r="BA559" s="28"/>
      <c r="BB559" s="26"/>
      <c r="BC559" s="31"/>
      <c r="BD559" s="29"/>
    </row>
    <row r="560" spans="1:56" x14ac:dyDescent="0.25">
      <c r="A560" s="14">
        <v>2007</v>
      </c>
      <c r="B560" s="31">
        <v>2010</v>
      </c>
      <c r="C560" s="20" t="s">
        <v>174</v>
      </c>
      <c r="D560" s="17" t="s">
        <v>175</v>
      </c>
      <c r="E560" s="69">
        <v>3</v>
      </c>
      <c r="F560" s="76" t="s">
        <v>100</v>
      </c>
      <c r="G560" s="45" t="s">
        <v>101</v>
      </c>
      <c r="H560" s="20">
        <v>99113</v>
      </c>
      <c r="I560" s="21" t="s">
        <v>52</v>
      </c>
      <c r="J560" s="22">
        <v>99113012</v>
      </c>
      <c r="K560" s="17" t="str">
        <f t="shared" si="107"/>
        <v>Diploid</v>
      </c>
      <c r="L560" s="71">
        <v>100</v>
      </c>
      <c r="M560" s="24">
        <v>1</v>
      </c>
      <c r="N560" s="25">
        <v>43.859649122807021</v>
      </c>
      <c r="O560" s="26">
        <v>50.205294897566397</v>
      </c>
      <c r="P560" s="26">
        <f t="shared" si="104"/>
        <v>0.50205294897566399</v>
      </c>
      <c r="Q560" s="25">
        <v>49.794705102433603</v>
      </c>
      <c r="R560" s="25">
        <v>0.49794705102433601</v>
      </c>
      <c r="S560" s="78">
        <v>21.839782939663859</v>
      </c>
      <c r="T560" s="25">
        <v>7.2799276465546194</v>
      </c>
      <c r="U560" s="25">
        <v>9.7405431910900813</v>
      </c>
      <c r="V560" s="25">
        <v>3.2468477303633603</v>
      </c>
      <c r="W560" s="79"/>
      <c r="X560" s="79"/>
      <c r="Y560" s="79"/>
      <c r="Z560" s="79"/>
      <c r="AA560" s="80" t="s">
        <v>45</v>
      </c>
      <c r="AB560" s="79"/>
      <c r="AC560" s="79"/>
      <c r="AD560" s="79"/>
      <c r="AE560" s="79"/>
      <c r="AF560" s="81">
        <v>6.8</v>
      </c>
      <c r="AG560" s="52">
        <v>6.7</v>
      </c>
      <c r="AH560" s="17">
        <f t="shared" si="106"/>
        <v>1.9952623149688761E-7</v>
      </c>
      <c r="AI560" s="81">
        <v>27.3</v>
      </c>
      <c r="AJ560" s="81">
        <v>150.4</v>
      </c>
      <c r="AK560" s="81">
        <v>4149</v>
      </c>
      <c r="AL560" s="81">
        <v>885</v>
      </c>
      <c r="AM560" s="17" t="s">
        <v>45</v>
      </c>
      <c r="AN560" s="17" t="s">
        <v>45</v>
      </c>
      <c r="AO560" s="17" t="s">
        <v>45</v>
      </c>
      <c r="AP560" s="17" t="s">
        <v>45</v>
      </c>
      <c r="AQ560" s="17">
        <v>1138.1999999999991</v>
      </c>
      <c r="AR560" s="17">
        <v>1419.0374999999999</v>
      </c>
      <c r="AS560" s="26">
        <v>766.47499999999991</v>
      </c>
      <c r="AT560" s="26">
        <v>23.029355886095384</v>
      </c>
      <c r="AU560" s="26">
        <v>2.0028849093594001</v>
      </c>
      <c r="AV560" s="17">
        <v>30</v>
      </c>
      <c r="AW560" s="17">
        <v>90</v>
      </c>
      <c r="AX560" s="17">
        <v>0.12</v>
      </c>
      <c r="AY560" s="14">
        <v>2</v>
      </c>
      <c r="AZ560" s="17" t="s">
        <v>41</v>
      </c>
      <c r="BA560" s="28"/>
      <c r="BB560" s="26"/>
      <c r="BC560" s="31"/>
      <c r="BD560" s="29"/>
    </row>
    <row r="561" spans="1:56" x14ac:dyDescent="0.25">
      <c r="A561" s="14">
        <v>2007</v>
      </c>
      <c r="B561" s="31">
        <v>2010</v>
      </c>
      <c r="C561" s="20" t="s">
        <v>174</v>
      </c>
      <c r="D561" s="17" t="s">
        <v>175</v>
      </c>
      <c r="E561" s="69">
        <v>4</v>
      </c>
      <c r="F561" s="76" t="s">
        <v>100</v>
      </c>
      <c r="G561" s="45" t="s">
        <v>101</v>
      </c>
      <c r="H561" s="20">
        <v>99113</v>
      </c>
      <c r="I561" s="21" t="s">
        <v>52</v>
      </c>
      <c r="J561" s="22">
        <v>99113012</v>
      </c>
      <c r="K561" s="17" t="str">
        <f t="shared" si="107"/>
        <v>Diploid</v>
      </c>
      <c r="L561" s="71">
        <v>100</v>
      </c>
      <c r="M561" s="24">
        <v>1</v>
      </c>
      <c r="N561" s="25">
        <v>39.074960127591709</v>
      </c>
      <c r="O561" s="26">
        <v>48.136884888953404</v>
      </c>
      <c r="P561" s="26">
        <f t="shared" si="104"/>
        <v>0.48136884888953402</v>
      </c>
      <c r="Q561" s="25">
        <v>51.863115111046596</v>
      </c>
      <c r="R561" s="25">
        <v>0.51863115111046598</v>
      </c>
      <c r="S561" s="78">
        <v>20.265491550568449</v>
      </c>
      <c r="T561" s="25">
        <v>6.7551638501894828</v>
      </c>
      <c r="U561" s="25">
        <v>9.038409231553528</v>
      </c>
      <c r="V561" s="25">
        <v>3.0128030771845093</v>
      </c>
      <c r="W561" s="79"/>
      <c r="X561" s="79"/>
      <c r="Y561" s="79"/>
      <c r="Z561" s="79"/>
      <c r="AA561" s="80" t="s">
        <v>45</v>
      </c>
      <c r="AB561" s="79"/>
      <c r="AC561" s="79"/>
      <c r="AD561" s="79"/>
      <c r="AE561" s="79"/>
      <c r="AF561" s="81">
        <v>6.8</v>
      </c>
      <c r="AG561" s="52">
        <v>6.7</v>
      </c>
      <c r="AH561" s="17">
        <f t="shared" si="106"/>
        <v>1.9952623149688761E-7</v>
      </c>
      <c r="AI561" s="81">
        <v>27.3</v>
      </c>
      <c r="AJ561" s="81">
        <v>150.4</v>
      </c>
      <c r="AK561" s="81">
        <v>4149</v>
      </c>
      <c r="AL561" s="81">
        <v>885</v>
      </c>
      <c r="AM561" s="17" t="s">
        <v>45</v>
      </c>
      <c r="AN561" s="17" t="s">
        <v>45</v>
      </c>
      <c r="AO561" s="17" t="s">
        <v>45</v>
      </c>
      <c r="AP561" s="17" t="s">
        <v>45</v>
      </c>
      <c r="AQ561" s="17">
        <v>1138.1999999999991</v>
      </c>
      <c r="AR561" s="17">
        <v>1419.0374999999999</v>
      </c>
      <c r="AS561" s="26">
        <v>766.47499999999991</v>
      </c>
      <c r="AT561" s="26">
        <v>23.029355886095384</v>
      </c>
      <c r="AU561" s="26">
        <v>2.0028849093594001</v>
      </c>
      <c r="AV561" s="17">
        <v>30</v>
      </c>
      <c r="AW561" s="17">
        <v>90</v>
      </c>
      <c r="AX561" s="17">
        <v>0.12</v>
      </c>
      <c r="AY561" s="14">
        <v>2</v>
      </c>
      <c r="AZ561" s="17" t="s">
        <v>41</v>
      </c>
      <c r="BA561" s="28"/>
      <c r="BB561" s="26"/>
      <c r="BC561" s="31"/>
      <c r="BD561" s="29"/>
    </row>
    <row r="562" spans="1:56" x14ac:dyDescent="0.25">
      <c r="A562" s="14">
        <v>2007</v>
      </c>
      <c r="B562" s="31">
        <v>2010</v>
      </c>
      <c r="C562" s="20" t="s">
        <v>174</v>
      </c>
      <c r="D562" s="17" t="s">
        <v>175</v>
      </c>
      <c r="E562" s="69">
        <v>1</v>
      </c>
      <c r="F562" s="76" t="s">
        <v>106</v>
      </c>
      <c r="G562" s="45" t="s">
        <v>107</v>
      </c>
      <c r="H562" s="20">
        <v>99201</v>
      </c>
      <c r="I562" s="21">
        <v>8</v>
      </c>
      <c r="J562" s="22">
        <v>99201002</v>
      </c>
      <c r="K562" s="17" t="str">
        <f t="shared" si="107"/>
        <v>Triploid</v>
      </c>
      <c r="L562" s="71">
        <v>100</v>
      </c>
      <c r="M562" s="24">
        <v>1</v>
      </c>
      <c r="N562" s="25">
        <v>68.580542264752793</v>
      </c>
      <c r="O562" s="26">
        <v>50.413407821229058</v>
      </c>
      <c r="P562" s="26">
        <f t="shared" si="104"/>
        <v>0.50413407821229062</v>
      </c>
      <c r="Q562" s="25">
        <v>49.586592178770942</v>
      </c>
      <c r="R562" s="25">
        <v>0.49586592178770944</v>
      </c>
      <c r="S562" s="78">
        <v>34.006753806812611</v>
      </c>
      <c r="T562" s="25">
        <v>11.33558460227087</v>
      </c>
      <c r="U562" s="25">
        <v>15.167012197838424</v>
      </c>
      <c r="V562" s="25">
        <v>5.0556707326128079</v>
      </c>
      <c r="W562" s="79"/>
      <c r="X562" s="79"/>
      <c r="Y562" s="79"/>
      <c r="Z562" s="79"/>
      <c r="AA562" s="80" t="s">
        <v>45</v>
      </c>
      <c r="AB562" s="79"/>
      <c r="AC562" s="79"/>
      <c r="AD562" s="79"/>
      <c r="AE562" s="79"/>
      <c r="AF562" s="81">
        <v>6.8</v>
      </c>
      <c r="AG562" s="52">
        <v>6.7</v>
      </c>
      <c r="AH562" s="17">
        <f t="shared" si="106"/>
        <v>1.9952623149688761E-7</v>
      </c>
      <c r="AI562" s="81">
        <v>27.3</v>
      </c>
      <c r="AJ562" s="81">
        <v>150.4</v>
      </c>
      <c r="AK562" s="81">
        <v>4149</v>
      </c>
      <c r="AL562" s="81">
        <v>885</v>
      </c>
      <c r="AM562" s="17" t="s">
        <v>45</v>
      </c>
      <c r="AN562" s="17" t="s">
        <v>45</v>
      </c>
      <c r="AO562" s="17" t="s">
        <v>45</v>
      </c>
      <c r="AP562" s="17" t="s">
        <v>45</v>
      </c>
      <c r="AQ562" s="17">
        <v>1138.1999999999991</v>
      </c>
      <c r="AR562" s="17">
        <v>1419.0374999999999</v>
      </c>
      <c r="AS562" s="26">
        <v>766.47499999999991</v>
      </c>
      <c r="AT562" s="26">
        <v>23.029355886095384</v>
      </c>
      <c r="AU562" s="26">
        <v>2.0028849093594001</v>
      </c>
      <c r="AV562" s="17">
        <v>30</v>
      </c>
      <c r="AW562" s="17">
        <v>90</v>
      </c>
      <c r="AX562" s="17">
        <v>0.12</v>
      </c>
      <c r="AY562" s="14">
        <v>2</v>
      </c>
      <c r="AZ562" s="17" t="s">
        <v>41</v>
      </c>
      <c r="BA562" s="28"/>
      <c r="BB562" s="26"/>
      <c r="BC562" s="31"/>
      <c r="BD562" s="29"/>
    </row>
    <row r="563" spans="1:56" x14ac:dyDescent="0.25">
      <c r="A563" s="14">
        <v>2007</v>
      </c>
      <c r="B563" s="31">
        <v>2010</v>
      </c>
      <c r="C563" s="20" t="s">
        <v>174</v>
      </c>
      <c r="D563" s="17" t="s">
        <v>175</v>
      </c>
      <c r="E563" s="69">
        <v>2</v>
      </c>
      <c r="F563" s="76" t="s">
        <v>106</v>
      </c>
      <c r="G563" s="45" t="s">
        <v>107</v>
      </c>
      <c r="H563" s="20">
        <v>99201</v>
      </c>
      <c r="I563" s="21">
        <v>8</v>
      </c>
      <c r="J563" s="22">
        <v>99201002</v>
      </c>
      <c r="K563" s="17" t="str">
        <f t="shared" si="107"/>
        <v>Triploid</v>
      </c>
      <c r="L563" s="71">
        <v>100</v>
      </c>
      <c r="M563" s="24">
        <v>1</v>
      </c>
      <c r="N563" s="25">
        <v>68.580542264752793</v>
      </c>
      <c r="O563" s="26">
        <v>51.353835162694033</v>
      </c>
      <c r="P563" s="26">
        <f t="shared" si="104"/>
        <v>0.51353835162694028</v>
      </c>
      <c r="Q563" s="25">
        <v>48.646164837305967</v>
      </c>
      <c r="R563" s="25">
        <v>0.48646164837305966</v>
      </c>
      <c r="S563" s="78">
        <v>33.361803636429933</v>
      </c>
      <c r="T563" s="25">
        <v>11.120601212143312</v>
      </c>
      <c r="U563" s="25">
        <v>14.87936442184775</v>
      </c>
      <c r="V563" s="25">
        <v>4.9597881406159168</v>
      </c>
      <c r="W563" s="79"/>
      <c r="X563" s="79"/>
      <c r="Y563" s="79"/>
      <c r="Z563" s="79"/>
      <c r="AA563" s="80" t="s">
        <v>45</v>
      </c>
      <c r="AB563" s="79"/>
      <c r="AC563" s="79"/>
      <c r="AD563" s="79"/>
      <c r="AE563" s="79"/>
      <c r="AF563" s="81">
        <v>6.8</v>
      </c>
      <c r="AG563" s="52">
        <v>6.7</v>
      </c>
      <c r="AH563" s="17">
        <f t="shared" si="106"/>
        <v>1.9952623149688761E-7</v>
      </c>
      <c r="AI563" s="81">
        <v>27.3</v>
      </c>
      <c r="AJ563" s="81">
        <v>150.4</v>
      </c>
      <c r="AK563" s="81">
        <v>4149</v>
      </c>
      <c r="AL563" s="81">
        <v>885</v>
      </c>
      <c r="AM563" s="17" t="s">
        <v>45</v>
      </c>
      <c r="AN563" s="17" t="s">
        <v>45</v>
      </c>
      <c r="AO563" s="17" t="s">
        <v>45</v>
      </c>
      <c r="AP563" s="17" t="s">
        <v>45</v>
      </c>
      <c r="AQ563" s="17">
        <v>1138.1999999999991</v>
      </c>
      <c r="AR563" s="17">
        <v>1419.0374999999999</v>
      </c>
      <c r="AS563" s="26">
        <v>766.47499999999991</v>
      </c>
      <c r="AT563" s="26">
        <v>23.029355886095384</v>
      </c>
      <c r="AU563" s="26">
        <v>2.0028849093594001</v>
      </c>
      <c r="AV563" s="17">
        <v>30</v>
      </c>
      <c r="AW563" s="17">
        <v>90</v>
      </c>
      <c r="AX563" s="17">
        <v>0.12</v>
      </c>
      <c r="AY563" s="14">
        <v>2</v>
      </c>
      <c r="AZ563" s="17" t="s">
        <v>41</v>
      </c>
      <c r="BA563" s="28"/>
      <c r="BB563" s="26"/>
      <c r="BC563" s="31"/>
      <c r="BD563" s="29"/>
    </row>
    <row r="564" spans="1:56" x14ac:dyDescent="0.25">
      <c r="A564" s="14">
        <v>2007</v>
      </c>
      <c r="B564" s="31">
        <v>2010</v>
      </c>
      <c r="C564" s="20" t="s">
        <v>174</v>
      </c>
      <c r="D564" s="17" t="s">
        <v>175</v>
      </c>
      <c r="E564" s="69">
        <v>3</v>
      </c>
      <c r="F564" s="76" t="s">
        <v>106</v>
      </c>
      <c r="G564" s="45" t="s">
        <v>107</v>
      </c>
      <c r="H564" s="20">
        <v>99201</v>
      </c>
      <c r="I564" s="21">
        <v>8</v>
      </c>
      <c r="J564" s="22">
        <v>99201002</v>
      </c>
      <c r="K564" s="17" t="str">
        <f t="shared" si="107"/>
        <v>Triploid</v>
      </c>
      <c r="L564" s="71">
        <v>100</v>
      </c>
      <c r="M564" s="24">
        <v>1</v>
      </c>
      <c r="N564" s="25">
        <v>78.94736842105263</v>
      </c>
      <c r="O564" s="26">
        <v>51.184183982247333</v>
      </c>
      <c r="P564" s="26">
        <f t="shared" si="104"/>
        <v>0.51184183982247333</v>
      </c>
      <c r="Q564" s="25">
        <v>48.815816017752667</v>
      </c>
      <c r="R564" s="25">
        <v>0.48815816017752667</v>
      </c>
      <c r="S564" s="78">
        <v>38.538802119278422</v>
      </c>
      <c r="T564" s="25">
        <v>12.846267373092807</v>
      </c>
      <c r="U564" s="25">
        <v>17.188305745198175</v>
      </c>
      <c r="V564" s="25">
        <v>5.7294352483993922</v>
      </c>
      <c r="W564" s="79"/>
      <c r="X564" s="79"/>
      <c r="Y564" s="79"/>
      <c r="Z564" s="79"/>
      <c r="AA564" s="80" t="s">
        <v>45</v>
      </c>
      <c r="AB564" s="79"/>
      <c r="AC564" s="79"/>
      <c r="AD564" s="79"/>
      <c r="AE564" s="79"/>
      <c r="AF564" s="81">
        <v>6.8</v>
      </c>
      <c r="AG564" s="52">
        <v>6.7</v>
      </c>
      <c r="AH564" s="17">
        <f t="shared" si="106"/>
        <v>1.9952623149688761E-7</v>
      </c>
      <c r="AI564" s="81">
        <v>27.3</v>
      </c>
      <c r="AJ564" s="81">
        <v>150.4</v>
      </c>
      <c r="AK564" s="81">
        <v>4149</v>
      </c>
      <c r="AL564" s="81">
        <v>885</v>
      </c>
      <c r="AM564" s="17" t="s">
        <v>45</v>
      </c>
      <c r="AN564" s="17" t="s">
        <v>45</v>
      </c>
      <c r="AO564" s="17" t="s">
        <v>45</v>
      </c>
      <c r="AP564" s="17" t="s">
        <v>45</v>
      </c>
      <c r="AQ564" s="17">
        <v>1138.1999999999991</v>
      </c>
      <c r="AR564" s="17">
        <v>1419.0374999999999</v>
      </c>
      <c r="AS564" s="26">
        <v>766.47499999999991</v>
      </c>
      <c r="AT564" s="26">
        <v>23.029355886095384</v>
      </c>
      <c r="AU564" s="26">
        <v>2.0028849093594001</v>
      </c>
      <c r="AV564" s="17">
        <v>30</v>
      </c>
      <c r="AW564" s="17">
        <v>90</v>
      </c>
      <c r="AX564" s="17">
        <v>0.12</v>
      </c>
      <c r="AY564" s="14">
        <v>2</v>
      </c>
      <c r="AZ564" s="17" t="s">
        <v>41</v>
      </c>
      <c r="BA564" s="28"/>
      <c r="BB564" s="26"/>
      <c r="BC564" s="31"/>
      <c r="BD564" s="29"/>
    </row>
    <row r="565" spans="1:56" x14ac:dyDescent="0.25">
      <c r="A565" s="14">
        <v>2007</v>
      </c>
      <c r="B565" s="31">
        <v>2010</v>
      </c>
      <c r="C565" s="20" t="s">
        <v>174</v>
      </c>
      <c r="D565" s="17" t="s">
        <v>175</v>
      </c>
      <c r="E565" s="69">
        <v>4</v>
      </c>
      <c r="F565" s="76" t="s">
        <v>106</v>
      </c>
      <c r="G565" s="45" t="s">
        <v>107</v>
      </c>
      <c r="H565" s="20">
        <v>99201</v>
      </c>
      <c r="I565" s="21">
        <v>8</v>
      </c>
      <c r="J565" s="22">
        <v>99201002</v>
      </c>
      <c r="K565" s="17" t="str">
        <f t="shared" si="107"/>
        <v>Triploid</v>
      </c>
      <c r="L565" s="71">
        <v>100</v>
      </c>
      <c r="M565" s="24">
        <v>1</v>
      </c>
      <c r="N565" s="25">
        <v>27.910685805422652</v>
      </c>
      <c r="O565" s="26">
        <v>49.557111082035846</v>
      </c>
      <c r="P565" s="26">
        <f t="shared" si="104"/>
        <v>0.49557111082035843</v>
      </c>
      <c r="Q565" s="25">
        <v>50.442888917964154</v>
      </c>
      <c r="R565" s="25">
        <v>0.50442888917964157</v>
      </c>
      <c r="S565" s="78">
        <v>14.078956237071335</v>
      </c>
      <c r="T565" s="25">
        <v>4.6929854123571113</v>
      </c>
      <c r="U565" s="25">
        <v>6.2792144817338151</v>
      </c>
      <c r="V565" s="25">
        <v>2.0930714939112716</v>
      </c>
      <c r="W565" s="79"/>
      <c r="X565" s="79"/>
      <c r="Y565" s="79"/>
      <c r="Z565" s="79"/>
      <c r="AA565" s="80" t="s">
        <v>45</v>
      </c>
      <c r="AB565" s="79"/>
      <c r="AC565" s="79"/>
      <c r="AD565" s="79"/>
      <c r="AE565" s="79"/>
      <c r="AF565" s="81">
        <v>6.8</v>
      </c>
      <c r="AG565" s="52">
        <v>6.7</v>
      </c>
      <c r="AH565" s="17">
        <f t="shared" si="106"/>
        <v>1.9952623149688761E-7</v>
      </c>
      <c r="AI565" s="81">
        <v>27.3</v>
      </c>
      <c r="AJ565" s="81">
        <v>150.4</v>
      </c>
      <c r="AK565" s="81">
        <v>4149</v>
      </c>
      <c r="AL565" s="81">
        <v>885</v>
      </c>
      <c r="AM565" s="17" t="s">
        <v>45</v>
      </c>
      <c r="AN565" s="17" t="s">
        <v>45</v>
      </c>
      <c r="AO565" s="17" t="s">
        <v>45</v>
      </c>
      <c r="AP565" s="17" t="s">
        <v>45</v>
      </c>
      <c r="AQ565" s="17">
        <v>1138.1999999999991</v>
      </c>
      <c r="AR565" s="17">
        <v>1419.0374999999999</v>
      </c>
      <c r="AS565" s="26">
        <v>766.47499999999991</v>
      </c>
      <c r="AT565" s="26">
        <v>23.029355886095384</v>
      </c>
      <c r="AU565" s="26">
        <v>2.0028849093594001</v>
      </c>
      <c r="AV565" s="17">
        <v>30</v>
      </c>
      <c r="AW565" s="17">
        <v>90</v>
      </c>
      <c r="AX565" s="17">
        <v>0.12</v>
      </c>
      <c r="AY565" s="14">
        <v>2</v>
      </c>
      <c r="AZ565" s="17" t="s">
        <v>41</v>
      </c>
      <c r="BA565" s="28"/>
      <c r="BB565" s="26"/>
      <c r="BC565" s="31"/>
      <c r="BD565" s="29"/>
    </row>
    <row r="566" spans="1:56" x14ac:dyDescent="0.25">
      <c r="A566" s="14">
        <v>2007</v>
      </c>
      <c r="B566" s="31">
        <v>2010</v>
      </c>
      <c r="C566" s="20" t="s">
        <v>174</v>
      </c>
      <c r="D566" s="17" t="s">
        <v>175</v>
      </c>
      <c r="E566" s="69">
        <v>1</v>
      </c>
      <c r="F566" s="76" t="s">
        <v>104</v>
      </c>
      <c r="G566" s="45" t="s">
        <v>105</v>
      </c>
      <c r="H566" s="20">
        <v>99201</v>
      </c>
      <c r="I566" s="21">
        <v>8</v>
      </c>
      <c r="J566" s="22">
        <v>99201007</v>
      </c>
      <c r="K566" s="17" t="str">
        <f t="shared" si="107"/>
        <v>Triploid</v>
      </c>
      <c r="L566" s="71">
        <v>100</v>
      </c>
      <c r="M566" s="24">
        <v>1</v>
      </c>
      <c r="N566" s="25">
        <v>70.175438596491233</v>
      </c>
      <c r="O566" s="26">
        <v>46.060821084642676</v>
      </c>
      <c r="P566" s="26">
        <f t="shared" si="104"/>
        <v>0.46060821084642678</v>
      </c>
      <c r="Q566" s="25">
        <v>53.939178915357324</v>
      </c>
      <c r="R566" s="25">
        <v>0.53939178915357322</v>
      </c>
      <c r="S566" s="78">
        <v>37.85205537919812</v>
      </c>
      <c r="T566" s="25">
        <v>12.617351793066041</v>
      </c>
      <c r="U566" s="25">
        <v>16.88201669912236</v>
      </c>
      <c r="V566" s="25">
        <v>5.6273388997074543</v>
      </c>
      <c r="W566" s="79"/>
      <c r="X566" s="79"/>
      <c r="Y566" s="79"/>
      <c r="Z566" s="79"/>
      <c r="AA566" s="80" t="s">
        <v>45</v>
      </c>
      <c r="AB566" s="79"/>
      <c r="AC566" s="79"/>
      <c r="AD566" s="79"/>
      <c r="AE566" s="79"/>
      <c r="AF566" s="81">
        <v>6.8</v>
      </c>
      <c r="AG566" s="52">
        <v>6.7</v>
      </c>
      <c r="AH566" s="17">
        <f t="shared" si="106"/>
        <v>1.9952623149688761E-7</v>
      </c>
      <c r="AI566" s="81">
        <v>27.3</v>
      </c>
      <c r="AJ566" s="81">
        <v>150.4</v>
      </c>
      <c r="AK566" s="81">
        <v>4149</v>
      </c>
      <c r="AL566" s="81">
        <v>885</v>
      </c>
      <c r="AM566" s="17" t="s">
        <v>45</v>
      </c>
      <c r="AN566" s="17" t="s">
        <v>45</v>
      </c>
      <c r="AO566" s="17" t="s">
        <v>45</v>
      </c>
      <c r="AP566" s="17" t="s">
        <v>45</v>
      </c>
      <c r="AQ566" s="17">
        <v>1138.1999999999991</v>
      </c>
      <c r="AR566" s="17">
        <v>1419.0374999999999</v>
      </c>
      <c r="AS566" s="26">
        <v>766.47499999999991</v>
      </c>
      <c r="AT566" s="26">
        <v>23.029355886095384</v>
      </c>
      <c r="AU566" s="26">
        <v>2.0028849093594001</v>
      </c>
      <c r="AV566" s="17">
        <v>30</v>
      </c>
      <c r="AW566" s="17">
        <v>90</v>
      </c>
      <c r="AX566" s="17">
        <v>0.12</v>
      </c>
      <c r="AY566" s="14">
        <v>2</v>
      </c>
      <c r="AZ566" s="17" t="s">
        <v>41</v>
      </c>
      <c r="BA566" s="28"/>
      <c r="BB566" s="26"/>
      <c r="BC566" s="31"/>
      <c r="BD566" s="29"/>
    </row>
    <row r="567" spans="1:56" x14ac:dyDescent="0.25">
      <c r="A567" s="14">
        <v>2007</v>
      </c>
      <c r="B567" s="31">
        <v>2010</v>
      </c>
      <c r="C567" s="20" t="s">
        <v>174</v>
      </c>
      <c r="D567" s="17" t="s">
        <v>175</v>
      </c>
      <c r="E567" s="69">
        <v>2</v>
      </c>
      <c r="F567" s="76" t="s">
        <v>104</v>
      </c>
      <c r="G567" s="45" t="s">
        <v>105</v>
      </c>
      <c r="H567" s="20">
        <v>99201</v>
      </c>
      <c r="I567" s="21">
        <v>8</v>
      </c>
      <c r="J567" s="22">
        <v>99201007</v>
      </c>
      <c r="K567" s="17" t="str">
        <f t="shared" si="107"/>
        <v>Triploid</v>
      </c>
      <c r="L567" s="71">
        <v>100</v>
      </c>
      <c r="M567" s="24">
        <v>1</v>
      </c>
      <c r="N567" s="25">
        <v>87.719298245614041</v>
      </c>
      <c r="O567" s="26">
        <v>45.909808565225973</v>
      </c>
      <c r="P567" s="26">
        <f t="shared" si="104"/>
        <v>0.45909808565225974</v>
      </c>
      <c r="Q567" s="25">
        <v>54.090191434774027</v>
      </c>
      <c r="R567" s="25">
        <v>0.54090191434774026</v>
      </c>
      <c r="S567" s="78">
        <v>47.447536346293006</v>
      </c>
      <c r="T567" s="25">
        <v>15.815845448764335</v>
      </c>
      <c r="U567" s="25">
        <v>21.16160121044668</v>
      </c>
      <c r="V567" s="25">
        <v>7.0538670701488941</v>
      </c>
      <c r="W567" s="79"/>
      <c r="X567" s="79"/>
      <c r="Y567" s="79"/>
      <c r="Z567" s="79"/>
      <c r="AA567" s="80" t="s">
        <v>45</v>
      </c>
      <c r="AB567" s="79"/>
      <c r="AC567" s="79"/>
      <c r="AD567" s="79"/>
      <c r="AE567" s="79"/>
      <c r="AF567" s="81">
        <v>6.8</v>
      </c>
      <c r="AG567" s="52">
        <v>6.7</v>
      </c>
      <c r="AH567" s="17">
        <f t="shared" si="106"/>
        <v>1.9952623149688761E-7</v>
      </c>
      <c r="AI567" s="81">
        <v>27.3</v>
      </c>
      <c r="AJ567" s="81">
        <v>150.4</v>
      </c>
      <c r="AK567" s="81">
        <v>4149</v>
      </c>
      <c r="AL567" s="81">
        <v>885</v>
      </c>
      <c r="AM567" s="17" t="s">
        <v>45</v>
      </c>
      <c r="AN567" s="17" t="s">
        <v>45</v>
      </c>
      <c r="AO567" s="17" t="s">
        <v>45</v>
      </c>
      <c r="AP567" s="17" t="s">
        <v>45</v>
      </c>
      <c r="AQ567" s="17">
        <v>1138.1999999999991</v>
      </c>
      <c r="AR567" s="17">
        <v>1419.0374999999999</v>
      </c>
      <c r="AS567" s="26">
        <v>766.47499999999991</v>
      </c>
      <c r="AT567" s="26">
        <v>23.029355886095384</v>
      </c>
      <c r="AU567" s="26">
        <v>2.0028849093594001</v>
      </c>
      <c r="AV567" s="17">
        <v>30</v>
      </c>
      <c r="AW567" s="17">
        <v>90</v>
      </c>
      <c r="AX567" s="17">
        <v>0.12</v>
      </c>
      <c r="AY567" s="14">
        <v>2</v>
      </c>
      <c r="AZ567" s="17" t="s">
        <v>41</v>
      </c>
      <c r="BA567" s="28"/>
      <c r="BB567" s="26"/>
      <c r="BC567" s="31"/>
      <c r="BD567" s="29"/>
    </row>
    <row r="568" spans="1:56" x14ac:dyDescent="0.25">
      <c r="A568" s="14">
        <v>2007</v>
      </c>
      <c r="B568" s="31">
        <v>2010</v>
      </c>
      <c r="C568" s="20" t="s">
        <v>174</v>
      </c>
      <c r="D568" s="17" t="s">
        <v>175</v>
      </c>
      <c r="E568" s="69">
        <v>3</v>
      </c>
      <c r="F568" s="76" t="s">
        <v>104</v>
      </c>
      <c r="G568" s="45" t="s">
        <v>105</v>
      </c>
      <c r="H568" s="20">
        <v>99201</v>
      </c>
      <c r="I568" s="21">
        <v>8</v>
      </c>
      <c r="J568" s="22">
        <v>99201007</v>
      </c>
      <c r="K568" s="17" t="str">
        <f t="shared" si="107"/>
        <v>Triploid</v>
      </c>
      <c r="L568" s="71">
        <v>100</v>
      </c>
      <c r="M568" s="24">
        <v>1</v>
      </c>
      <c r="N568" s="25">
        <v>59.011164274322169</v>
      </c>
      <c r="O568" s="26">
        <v>46.45137464095199</v>
      </c>
      <c r="P568" s="26">
        <f t="shared" si="104"/>
        <v>0.46451374640951992</v>
      </c>
      <c r="Q568" s="25">
        <v>53.54862535904801</v>
      </c>
      <c r="R568" s="25">
        <v>0.53548625359048008</v>
      </c>
      <c r="S568" s="78">
        <v>31.599667277269159</v>
      </c>
      <c r="T568" s="25">
        <v>10.533222425756387</v>
      </c>
      <c r="U568" s="25">
        <v>14.093451605662045</v>
      </c>
      <c r="V568" s="25">
        <v>4.6978172018873483</v>
      </c>
      <c r="W568" s="79"/>
      <c r="X568" s="79"/>
      <c r="Y568" s="79"/>
      <c r="Z568" s="79"/>
      <c r="AA568" s="80" t="s">
        <v>45</v>
      </c>
      <c r="AB568" s="79"/>
      <c r="AC568" s="79"/>
      <c r="AD568" s="79"/>
      <c r="AE568" s="79"/>
      <c r="AF568" s="81">
        <v>6.8</v>
      </c>
      <c r="AG568" s="52">
        <v>6.7</v>
      </c>
      <c r="AH568" s="17">
        <f t="shared" si="106"/>
        <v>1.9952623149688761E-7</v>
      </c>
      <c r="AI568" s="81">
        <v>27.3</v>
      </c>
      <c r="AJ568" s="81">
        <v>150.4</v>
      </c>
      <c r="AK568" s="81">
        <v>4149</v>
      </c>
      <c r="AL568" s="81">
        <v>885</v>
      </c>
      <c r="AM568" s="17" t="s">
        <v>45</v>
      </c>
      <c r="AN568" s="17" t="s">
        <v>45</v>
      </c>
      <c r="AO568" s="17" t="s">
        <v>45</v>
      </c>
      <c r="AP568" s="17" t="s">
        <v>45</v>
      </c>
      <c r="AQ568" s="17">
        <v>1138.1999999999991</v>
      </c>
      <c r="AR568" s="17">
        <v>1419.0374999999999</v>
      </c>
      <c r="AS568" s="26">
        <v>766.47499999999991</v>
      </c>
      <c r="AT568" s="26">
        <v>23.029355886095384</v>
      </c>
      <c r="AU568" s="26">
        <v>2.0028849093594001</v>
      </c>
      <c r="AV568" s="17">
        <v>30</v>
      </c>
      <c r="AW568" s="17">
        <v>90</v>
      </c>
      <c r="AX568" s="17">
        <v>0.12</v>
      </c>
      <c r="AY568" s="14">
        <v>2</v>
      </c>
      <c r="AZ568" s="17" t="s">
        <v>41</v>
      </c>
      <c r="BA568" s="28"/>
      <c r="BB568" s="26"/>
      <c r="BC568" s="31"/>
      <c r="BD568" s="29"/>
    </row>
    <row r="569" spans="1:56" x14ac:dyDescent="0.25">
      <c r="A569" s="14">
        <v>2007</v>
      </c>
      <c r="B569" s="31">
        <v>2010</v>
      </c>
      <c r="C569" s="20" t="s">
        <v>174</v>
      </c>
      <c r="D569" s="17" t="s">
        <v>175</v>
      </c>
      <c r="E569" s="69">
        <v>4</v>
      </c>
      <c r="F569" s="76" t="s">
        <v>104</v>
      </c>
      <c r="G569" s="45" t="s">
        <v>105</v>
      </c>
      <c r="H569" s="20">
        <v>99201</v>
      </c>
      <c r="I569" s="21">
        <v>8</v>
      </c>
      <c r="J569" s="22">
        <v>99201007</v>
      </c>
      <c r="K569" s="17" t="str">
        <f t="shared" si="107"/>
        <v>Triploid</v>
      </c>
      <c r="L569" s="71">
        <v>100</v>
      </c>
      <c r="M569" s="24">
        <v>1</v>
      </c>
      <c r="N569" s="25">
        <v>49.441786283891553</v>
      </c>
      <c r="O569" s="26">
        <v>46.397692941499592</v>
      </c>
      <c r="P569" s="26">
        <f t="shared" si="104"/>
        <v>0.46397692941499591</v>
      </c>
      <c r="Q569" s="25">
        <v>53.602307058500408</v>
      </c>
      <c r="R569" s="25">
        <v>0.53602307058500409</v>
      </c>
      <c r="S569" s="78">
        <v>26.501938099099092</v>
      </c>
      <c r="T569" s="25">
        <v>8.8339793663663642</v>
      </c>
      <c r="U569" s="25">
        <v>11.819864392198195</v>
      </c>
      <c r="V569" s="25">
        <v>3.9399547973993987</v>
      </c>
      <c r="W569" s="79"/>
      <c r="X569" s="79"/>
      <c r="Y569" s="79"/>
      <c r="Z569" s="79"/>
      <c r="AA569" s="80" t="s">
        <v>45</v>
      </c>
      <c r="AB569" s="79"/>
      <c r="AC569" s="79"/>
      <c r="AD569" s="79"/>
      <c r="AE569" s="79"/>
      <c r="AF569" s="81">
        <v>6.8</v>
      </c>
      <c r="AG569" s="52">
        <v>6.7</v>
      </c>
      <c r="AH569" s="17">
        <f t="shared" si="106"/>
        <v>1.9952623149688761E-7</v>
      </c>
      <c r="AI569" s="81">
        <v>27.3</v>
      </c>
      <c r="AJ569" s="81">
        <v>150.4</v>
      </c>
      <c r="AK569" s="81">
        <v>4149</v>
      </c>
      <c r="AL569" s="81">
        <v>885</v>
      </c>
      <c r="AM569" s="17" t="s">
        <v>45</v>
      </c>
      <c r="AN569" s="17" t="s">
        <v>45</v>
      </c>
      <c r="AO569" s="17" t="s">
        <v>45</v>
      </c>
      <c r="AP569" s="17" t="s">
        <v>45</v>
      </c>
      <c r="AQ569" s="17">
        <v>1138.1999999999991</v>
      </c>
      <c r="AR569" s="17">
        <v>1419.0374999999999</v>
      </c>
      <c r="AS569" s="26">
        <v>766.47499999999991</v>
      </c>
      <c r="AT569" s="26">
        <v>23.029355886095384</v>
      </c>
      <c r="AU569" s="26">
        <v>2.0028849093594001</v>
      </c>
      <c r="AV569" s="17">
        <v>30</v>
      </c>
      <c r="AW569" s="17">
        <v>90</v>
      </c>
      <c r="AX569" s="17">
        <v>0.12</v>
      </c>
      <c r="AY569" s="14">
        <v>2</v>
      </c>
      <c r="AZ569" s="17" t="s">
        <v>41</v>
      </c>
      <c r="BA569" s="28"/>
      <c r="BB569" s="26"/>
      <c r="BC569" s="31"/>
      <c r="BD569" s="29"/>
    </row>
    <row r="570" spans="1:56" x14ac:dyDescent="0.25">
      <c r="A570" s="14">
        <v>2007</v>
      </c>
      <c r="B570" s="31">
        <v>2010</v>
      </c>
      <c r="C570" s="20" t="s">
        <v>174</v>
      </c>
      <c r="D570" s="17" t="s">
        <v>175</v>
      </c>
      <c r="E570" s="69">
        <v>1</v>
      </c>
      <c r="F570" s="76" t="s">
        <v>108</v>
      </c>
      <c r="G570" s="45" t="s">
        <v>109</v>
      </c>
      <c r="H570" s="20">
        <v>99202</v>
      </c>
      <c r="I570" s="21">
        <v>8</v>
      </c>
      <c r="J570" s="22">
        <v>99202004</v>
      </c>
      <c r="K570" s="17" t="str">
        <f t="shared" si="107"/>
        <v>Triploid</v>
      </c>
      <c r="L570" s="71">
        <v>100</v>
      </c>
      <c r="M570" s="24">
        <v>1</v>
      </c>
      <c r="N570" s="25">
        <v>93.301435406698573</v>
      </c>
      <c r="O570" s="26">
        <v>49.807856971606682</v>
      </c>
      <c r="P570" s="26">
        <f t="shared" ref="P570:P633" si="108">O570/100</f>
        <v>0.49807856971606684</v>
      </c>
      <c r="Q570" s="25">
        <v>50.192143028393318</v>
      </c>
      <c r="R570" s="25">
        <v>0.50192143028393321</v>
      </c>
      <c r="S570" s="78">
        <v>46.829989906874154</v>
      </c>
      <c r="T570" s="25">
        <v>15.609996635624718</v>
      </c>
      <c r="U570" s="25">
        <v>20.886175498465875</v>
      </c>
      <c r="V570" s="25">
        <v>6.9620584994886245</v>
      </c>
      <c r="W570" s="79"/>
      <c r="X570" s="79"/>
      <c r="Y570" s="79"/>
      <c r="Z570" s="79"/>
      <c r="AA570" s="80" t="s">
        <v>45</v>
      </c>
      <c r="AB570" s="79"/>
      <c r="AC570" s="79"/>
      <c r="AD570" s="79"/>
      <c r="AE570" s="79"/>
      <c r="AF570" s="81">
        <v>6.8</v>
      </c>
      <c r="AG570" s="52">
        <v>6.7</v>
      </c>
      <c r="AH570" s="17">
        <f t="shared" si="106"/>
        <v>1.9952623149688761E-7</v>
      </c>
      <c r="AI570" s="81">
        <v>27.3</v>
      </c>
      <c r="AJ570" s="81">
        <v>150.4</v>
      </c>
      <c r="AK570" s="81">
        <v>4149</v>
      </c>
      <c r="AL570" s="81">
        <v>885</v>
      </c>
      <c r="AM570" s="17" t="s">
        <v>45</v>
      </c>
      <c r="AN570" s="17" t="s">
        <v>45</v>
      </c>
      <c r="AO570" s="17" t="s">
        <v>45</v>
      </c>
      <c r="AP570" s="17" t="s">
        <v>45</v>
      </c>
      <c r="AQ570" s="17">
        <v>1138.1999999999991</v>
      </c>
      <c r="AR570" s="17">
        <v>1419.0374999999999</v>
      </c>
      <c r="AS570" s="26">
        <v>766.47499999999991</v>
      </c>
      <c r="AT570" s="26">
        <v>23.029355886095384</v>
      </c>
      <c r="AU570" s="26">
        <v>2.0028849093594001</v>
      </c>
      <c r="AV570" s="17">
        <v>30</v>
      </c>
      <c r="AW570" s="17">
        <v>90</v>
      </c>
      <c r="AX570" s="17">
        <v>0.12</v>
      </c>
      <c r="AY570" s="14">
        <v>2</v>
      </c>
      <c r="AZ570" s="17" t="s">
        <v>41</v>
      </c>
      <c r="BA570" s="28"/>
      <c r="BB570" s="26"/>
      <c r="BC570" s="31"/>
      <c r="BD570" s="29"/>
    </row>
    <row r="571" spans="1:56" x14ac:dyDescent="0.25">
      <c r="A571" s="14">
        <v>2007</v>
      </c>
      <c r="B571" s="31">
        <v>2010</v>
      </c>
      <c r="C571" s="20" t="s">
        <v>174</v>
      </c>
      <c r="D571" s="17" t="s">
        <v>175</v>
      </c>
      <c r="E571" s="69">
        <v>2</v>
      </c>
      <c r="F571" s="76" t="s">
        <v>108</v>
      </c>
      <c r="G571" s="45" t="s">
        <v>109</v>
      </c>
      <c r="H571" s="20">
        <v>99202</v>
      </c>
      <c r="I571" s="21">
        <v>8</v>
      </c>
      <c r="J571" s="22">
        <v>99202004</v>
      </c>
      <c r="K571" s="17" t="str">
        <f t="shared" si="107"/>
        <v>Triploid</v>
      </c>
      <c r="L571" s="71">
        <v>94.444444444444443</v>
      </c>
      <c r="M571" s="24">
        <v>0.94444444444444442</v>
      </c>
      <c r="N571" s="25">
        <v>78.149920255183417</v>
      </c>
      <c r="O571" s="26">
        <v>49.038564901908089</v>
      </c>
      <c r="P571" s="26">
        <f t="shared" si="108"/>
        <v>0.49038564901908088</v>
      </c>
      <c r="Q571" s="25">
        <v>50.961435098091911</v>
      </c>
      <c r="R571" s="25">
        <v>0.50961435098091912</v>
      </c>
      <c r="S571" s="78">
        <v>39.826320890055889</v>
      </c>
      <c r="T571" s="25">
        <v>13.275440296685296</v>
      </c>
      <c r="U571" s="25">
        <v>17.762539116964927</v>
      </c>
      <c r="V571" s="25">
        <v>5.920846372321642</v>
      </c>
      <c r="W571" s="79"/>
      <c r="X571" s="79"/>
      <c r="Y571" s="79"/>
      <c r="Z571" s="79"/>
      <c r="AA571" s="80" t="s">
        <v>45</v>
      </c>
      <c r="AB571" s="79"/>
      <c r="AC571" s="79"/>
      <c r="AD571" s="79"/>
      <c r="AE571" s="79"/>
      <c r="AF571" s="81">
        <v>6.8</v>
      </c>
      <c r="AG571" s="52">
        <v>6.7</v>
      </c>
      <c r="AH571" s="17">
        <f t="shared" ref="AH571:AH634" si="109">10^(-AG571)</f>
        <v>1.9952623149688761E-7</v>
      </c>
      <c r="AI571" s="81">
        <v>27.3</v>
      </c>
      <c r="AJ571" s="81">
        <v>150.4</v>
      </c>
      <c r="AK571" s="81">
        <v>4149</v>
      </c>
      <c r="AL571" s="81">
        <v>885</v>
      </c>
      <c r="AM571" s="17" t="s">
        <v>45</v>
      </c>
      <c r="AN571" s="17" t="s">
        <v>45</v>
      </c>
      <c r="AO571" s="17" t="s">
        <v>45</v>
      </c>
      <c r="AP571" s="17" t="s">
        <v>45</v>
      </c>
      <c r="AQ571" s="17">
        <v>1138.1999999999991</v>
      </c>
      <c r="AR571" s="17">
        <v>1419.0374999999999</v>
      </c>
      <c r="AS571" s="26">
        <v>766.47499999999991</v>
      </c>
      <c r="AT571" s="26">
        <v>23.029355886095384</v>
      </c>
      <c r="AU571" s="26">
        <v>2.0028849093594001</v>
      </c>
      <c r="AV571" s="17">
        <v>30</v>
      </c>
      <c r="AW571" s="17">
        <v>90</v>
      </c>
      <c r="AX571" s="17">
        <v>0.12</v>
      </c>
      <c r="AY571" s="14">
        <v>2</v>
      </c>
      <c r="AZ571" s="17" t="s">
        <v>41</v>
      </c>
      <c r="BA571" s="28"/>
      <c r="BB571" s="26"/>
      <c r="BC571" s="31"/>
      <c r="BD571" s="29"/>
    </row>
    <row r="572" spans="1:56" x14ac:dyDescent="0.25">
      <c r="A572" s="14">
        <v>2007</v>
      </c>
      <c r="B572" s="31">
        <v>2010</v>
      </c>
      <c r="C572" s="20" t="s">
        <v>174</v>
      </c>
      <c r="D572" s="17" t="s">
        <v>175</v>
      </c>
      <c r="E572" s="69">
        <v>3</v>
      </c>
      <c r="F572" s="76" t="s">
        <v>108</v>
      </c>
      <c r="G572" s="45" t="s">
        <v>109</v>
      </c>
      <c r="H572" s="20">
        <v>99202</v>
      </c>
      <c r="I572" s="21">
        <v>8</v>
      </c>
      <c r="J572" s="22">
        <v>99202004</v>
      </c>
      <c r="K572" s="17" t="str">
        <f t="shared" si="107"/>
        <v>Triploid</v>
      </c>
      <c r="L572" s="71">
        <v>100</v>
      </c>
      <c r="M572" s="24">
        <v>1</v>
      </c>
      <c r="N572" s="25">
        <v>91.706539074960133</v>
      </c>
      <c r="O572" s="26">
        <v>49.188207647938476</v>
      </c>
      <c r="P572" s="26">
        <f t="shared" si="108"/>
        <v>0.49188207647938476</v>
      </c>
      <c r="Q572" s="25">
        <v>50.811792352061524</v>
      </c>
      <c r="R572" s="25">
        <v>0.50811792352061524</v>
      </c>
      <c r="S572" s="78">
        <v>46.597736208030909</v>
      </c>
      <c r="T572" s="25">
        <v>15.532578736010302</v>
      </c>
      <c r="U572" s="25">
        <v>20.782590348781785</v>
      </c>
      <c r="V572" s="25">
        <v>6.9275301162605949</v>
      </c>
      <c r="W572" s="79"/>
      <c r="X572" s="79"/>
      <c r="Y572" s="79"/>
      <c r="Z572" s="79"/>
      <c r="AA572" s="80" t="s">
        <v>45</v>
      </c>
      <c r="AB572" s="79"/>
      <c r="AC572" s="79"/>
      <c r="AD572" s="79"/>
      <c r="AE572" s="79"/>
      <c r="AF572" s="81">
        <v>6.8</v>
      </c>
      <c r="AG572" s="52">
        <v>6.7</v>
      </c>
      <c r="AH572" s="17">
        <f t="shared" si="109"/>
        <v>1.9952623149688761E-7</v>
      </c>
      <c r="AI572" s="81">
        <v>27.3</v>
      </c>
      <c r="AJ572" s="81">
        <v>150.4</v>
      </c>
      <c r="AK572" s="81">
        <v>4149</v>
      </c>
      <c r="AL572" s="81">
        <v>885</v>
      </c>
      <c r="AM572" s="17" t="s">
        <v>45</v>
      </c>
      <c r="AN572" s="17" t="s">
        <v>45</v>
      </c>
      <c r="AO572" s="17" t="s">
        <v>45</v>
      </c>
      <c r="AP572" s="17" t="s">
        <v>45</v>
      </c>
      <c r="AQ572" s="17">
        <v>1138.1999999999991</v>
      </c>
      <c r="AR572" s="17">
        <v>1419.0374999999999</v>
      </c>
      <c r="AS572" s="26">
        <v>766.47499999999991</v>
      </c>
      <c r="AT572" s="26">
        <v>23.029355886095384</v>
      </c>
      <c r="AU572" s="26">
        <v>2.0028849093594001</v>
      </c>
      <c r="AV572" s="17">
        <v>30</v>
      </c>
      <c r="AW572" s="17">
        <v>90</v>
      </c>
      <c r="AX572" s="17">
        <v>0.12</v>
      </c>
      <c r="AY572" s="14">
        <v>2</v>
      </c>
      <c r="AZ572" s="17" t="s">
        <v>41</v>
      </c>
      <c r="BA572" s="28"/>
      <c r="BB572" s="26"/>
      <c r="BC572" s="31"/>
      <c r="BD572" s="29"/>
    </row>
    <row r="573" spans="1:56" x14ac:dyDescent="0.25">
      <c r="A573" s="14">
        <v>2007</v>
      </c>
      <c r="B573" s="31">
        <v>2010</v>
      </c>
      <c r="C573" s="20" t="s">
        <v>174</v>
      </c>
      <c r="D573" s="17" t="s">
        <v>175</v>
      </c>
      <c r="E573" s="69">
        <v>4</v>
      </c>
      <c r="F573" s="76" t="s">
        <v>108</v>
      </c>
      <c r="G573" s="45" t="s">
        <v>109</v>
      </c>
      <c r="H573" s="20">
        <v>99202</v>
      </c>
      <c r="I573" s="21">
        <v>8</v>
      </c>
      <c r="J573" s="22">
        <v>99202004</v>
      </c>
      <c r="K573" s="17" t="str">
        <f t="shared" si="107"/>
        <v>Triploid</v>
      </c>
      <c r="L573" s="71">
        <v>100</v>
      </c>
      <c r="M573" s="24">
        <v>1</v>
      </c>
      <c r="N573" s="25">
        <v>67.783094098883581</v>
      </c>
      <c r="O573" s="26">
        <v>49.479327259985986</v>
      </c>
      <c r="P573" s="26">
        <f t="shared" si="108"/>
        <v>0.49479327259985983</v>
      </c>
      <c r="Q573" s="25">
        <v>50.520672740014014</v>
      </c>
      <c r="R573" s="25">
        <v>0.50520672740014017</v>
      </c>
      <c r="S573" s="78">
        <v>34.244475142752719</v>
      </c>
      <c r="T573" s="25">
        <v>11.414825047584239</v>
      </c>
      <c r="U573" s="25">
        <v>15.273035913667712</v>
      </c>
      <c r="V573" s="25">
        <v>5.0910119712225708</v>
      </c>
      <c r="W573" s="79"/>
      <c r="X573" s="79"/>
      <c r="Y573" s="79"/>
      <c r="Z573" s="79"/>
      <c r="AA573" s="80" t="s">
        <v>45</v>
      </c>
      <c r="AB573" s="79"/>
      <c r="AC573" s="79"/>
      <c r="AD573" s="79"/>
      <c r="AE573" s="79"/>
      <c r="AF573" s="81">
        <v>6.8</v>
      </c>
      <c r="AG573" s="52">
        <v>6.7</v>
      </c>
      <c r="AH573" s="17">
        <f t="shared" si="109"/>
        <v>1.9952623149688761E-7</v>
      </c>
      <c r="AI573" s="81">
        <v>27.3</v>
      </c>
      <c r="AJ573" s="81">
        <v>150.4</v>
      </c>
      <c r="AK573" s="81">
        <v>4149</v>
      </c>
      <c r="AL573" s="81">
        <v>885</v>
      </c>
      <c r="AM573" s="17" t="s">
        <v>45</v>
      </c>
      <c r="AN573" s="17" t="s">
        <v>45</v>
      </c>
      <c r="AO573" s="17" t="s">
        <v>45</v>
      </c>
      <c r="AP573" s="17" t="s">
        <v>45</v>
      </c>
      <c r="AQ573" s="17">
        <v>1138.1999999999991</v>
      </c>
      <c r="AR573" s="17">
        <v>1419.0374999999999</v>
      </c>
      <c r="AS573" s="26">
        <v>766.47499999999991</v>
      </c>
      <c r="AT573" s="26">
        <v>23.029355886095384</v>
      </c>
      <c r="AU573" s="26">
        <v>2.0028849093594001</v>
      </c>
      <c r="AV573" s="17">
        <v>30</v>
      </c>
      <c r="AW573" s="17">
        <v>90</v>
      </c>
      <c r="AX573" s="17">
        <v>0.12</v>
      </c>
      <c r="AY573" s="14">
        <v>2</v>
      </c>
      <c r="AZ573" s="17" t="s">
        <v>41</v>
      </c>
      <c r="BA573" s="28"/>
      <c r="BB573" s="26"/>
      <c r="BC573" s="31"/>
      <c r="BD573" s="29"/>
    </row>
    <row r="574" spans="1:56" x14ac:dyDescent="0.25">
      <c r="A574" s="14">
        <v>2007</v>
      </c>
      <c r="B574" s="31">
        <v>2010</v>
      </c>
      <c r="C574" s="20" t="s">
        <v>174</v>
      </c>
      <c r="D574" s="17" t="s">
        <v>175</v>
      </c>
      <c r="E574" s="69">
        <v>1</v>
      </c>
      <c r="F574" s="76" t="s">
        <v>110</v>
      </c>
      <c r="G574" s="45" t="s">
        <v>111</v>
      </c>
      <c r="H574" s="20">
        <v>99202</v>
      </c>
      <c r="I574" s="21">
        <v>8</v>
      </c>
      <c r="J574" s="22">
        <v>99202011</v>
      </c>
      <c r="K574" s="17" t="str">
        <f t="shared" si="107"/>
        <v>Triploid</v>
      </c>
      <c r="L574" s="71">
        <v>100</v>
      </c>
      <c r="M574" s="24">
        <v>1</v>
      </c>
      <c r="N574" s="25">
        <v>83.732057416267949</v>
      </c>
      <c r="O574" s="26">
        <v>48.094717458856032</v>
      </c>
      <c r="P574" s="26">
        <f t="shared" si="108"/>
        <v>0.48094717458856029</v>
      </c>
      <c r="Q574" s="25">
        <v>51.905282541143968</v>
      </c>
      <c r="R574" s="25">
        <v>0.51905282541143971</v>
      </c>
      <c r="S574" s="78">
        <v>43.461360979426765</v>
      </c>
      <c r="T574" s="25">
        <v>14.487120326475589</v>
      </c>
      <c r="U574" s="25">
        <v>19.383766996824338</v>
      </c>
      <c r="V574" s="25">
        <v>6.461255665608113</v>
      </c>
      <c r="W574" s="79"/>
      <c r="X574" s="79"/>
      <c r="Y574" s="79"/>
      <c r="Z574" s="79"/>
      <c r="AA574" s="80" t="s">
        <v>45</v>
      </c>
      <c r="AB574" s="79"/>
      <c r="AC574" s="79"/>
      <c r="AD574" s="79"/>
      <c r="AE574" s="79"/>
      <c r="AF574" s="81">
        <v>6.8</v>
      </c>
      <c r="AG574" s="52">
        <v>6.7</v>
      </c>
      <c r="AH574" s="17">
        <f t="shared" si="109"/>
        <v>1.9952623149688761E-7</v>
      </c>
      <c r="AI574" s="81">
        <v>27.3</v>
      </c>
      <c r="AJ574" s="81">
        <v>150.4</v>
      </c>
      <c r="AK574" s="81">
        <v>4149</v>
      </c>
      <c r="AL574" s="81">
        <v>885</v>
      </c>
      <c r="AM574" s="17" t="s">
        <v>45</v>
      </c>
      <c r="AN574" s="17" t="s">
        <v>45</v>
      </c>
      <c r="AO574" s="17" t="s">
        <v>45</v>
      </c>
      <c r="AP574" s="17" t="s">
        <v>45</v>
      </c>
      <c r="AQ574" s="17">
        <v>1138.1999999999991</v>
      </c>
      <c r="AR574" s="17">
        <v>1419.0374999999999</v>
      </c>
      <c r="AS574" s="26">
        <v>766.47499999999991</v>
      </c>
      <c r="AT574" s="26">
        <v>23.029355886095384</v>
      </c>
      <c r="AU574" s="26">
        <v>2.0028849093594001</v>
      </c>
      <c r="AV574" s="17">
        <v>30</v>
      </c>
      <c r="AW574" s="17">
        <v>90</v>
      </c>
      <c r="AX574" s="17">
        <v>0.12</v>
      </c>
      <c r="AY574" s="14">
        <v>2</v>
      </c>
      <c r="AZ574" s="17" t="s">
        <v>41</v>
      </c>
      <c r="BA574" s="28"/>
      <c r="BB574" s="26"/>
      <c r="BC574" s="31"/>
      <c r="BD574" s="29"/>
    </row>
    <row r="575" spans="1:56" x14ac:dyDescent="0.25">
      <c r="A575" s="14">
        <v>2007</v>
      </c>
      <c r="B575" s="31">
        <v>2010</v>
      </c>
      <c r="C575" s="20" t="s">
        <v>174</v>
      </c>
      <c r="D575" s="17" t="s">
        <v>175</v>
      </c>
      <c r="E575" s="69">
        <v>2</v>
      </c>
      <c r="F575" s="76" t="s">
        <v>110</v>
      </c>
      <c r="G575" s="45" t="s">
        <v>111</v>
      </c>
      <c r="H575" s="20">
        <v>99202</v>
      </c>
      <c r="I575" s="21">
        <v>8</v>
      </c>
      <c r="J575" s="22">
        <v>99202011</v>
      </c>
      <c r="K575" s="17" t="str">
        <f t="shared" si="107"/>
        <v>Triploid</v>
      </c>
      <c r="L575" s="71">
        <v>100</v>
      </c>
      <c r="M575" s="24">
        <v>1</v>
      </c>
      <c r="N575" s="25">
        <v>77.352472089314205</v>
      </c>
      <c r="O575" s="26">
        <v>46.754759442856276</v>
      </c>
      <c r="P575" s="26">
        <f t="shared" si="108"/>
        <v>0.46754759442856275</v>
      </c>
      <c r="Q575" s="25">
        <v>53.245240557143724</v>
      </c>
      <c r="R575" s="25">
        <v>0.53245240557143725</v>
      </c>
      <c r="S575" s="78">
        <v>41.186509840852807</v>
      </c>
      <c r="T575" s="25">
        <v>13.728836613617602</v>
      </c>
      <c r="U575" s="25">
        <v>18.369183389020353</v>
      </c>
      <c r="V575" s="25">
        <v>6.1230611296734505</v>
      </c>
      <c r="W575" s="79"/>
      <c r="X575" s="79"/>
      <c r="Y575" s="79"/>
      <c r="Z575" s="79"/>
      <c r="AA575" s="80" t="s">
        <v>45</v>
      </c>
      <c r="AB575" s="79"/>
      <c r="AC575" s="79"/>
      <c r="AD575" s="79"/>
      <c r="AE575" s="79"/>
      <c r="AF575" s="81">
        <v>6.8</v>
      </c>
      <c r="AG575" s="52">
        <v>6.7</v>
      </c>
      <c r="AH575" s="17">
        <f t="shared" si="109"/>
        <v>1.9952623149688761E-7</v>
      </c>
      <c r="AI575" s="81">
        <v>27.3</v>
      </c>
      <c r="AJ575" s="81">
        <v>150.4</v>
      </c>
      <c r="AK575" s="81">
        <v>4149</v>
      </c>
      <c r="AL575" s="81">
        <v>885</v>
      </c>
      <c r="AM575" s="17" t="s">
        <v>45</v>
      </c>
      <c r="AN575" s="17" t="s">
        <v>45</v>
      </c>
      <c r="AO575" s="17" t="s">
        <v>45</v>
      </c>
      <c r="AP575" s="17" t="s">
        <v>45</v>
      </c>
      <c r="AQ575" s="17">
        <v>1138.1999999999991</v>
      </c>
      <c r="AR575" s="17">
        <v>1419.0374999999999</v>
      </c>
      <c r="AS575" s="26">
        <v>766.47499999999991</v>
      </c>
      <c r="AT575" s="26">
        <v>23.029355886095384</v>
      </c>
      <c r="AU575" s="26">
        <v>2.0028849093594001</v>
      </c>
      <c r="AV575" s="17">
        <v>30</v>
      </c>
      <c r="AW575" s="17">
        <v>90</v>
      </c>
      <c r="AX575" s="17">
        <v>0.12</v>
      </c>
      <c r="AY575" s="14">
        <v>2</v>
      </c>
      <c r="AZ575" s="17" t="s">
        <v>41</v>
      </c>
      <c r="BA575" s="28"/>
      <c r="BB575" s="26"/>
      <c r="BC575" s="31"/>
      <c r="BD575" s="29"/>
    </row>
    <row r="576" spans="1:56" x14ac:dyDescent="0.25">
      <c r="A576" s="14">
        <v>2007</v>
      </c>
      <c r="B576" s="31">
        <v>2010</v>
      </c>
      <c r="C576" s="20" t="s">
        <v>174</v>
      </c>
      <c r="D576" s="17" t="s">
        <v>175</v>
      </c>
      <c r="E576" s="69">
        <v>3</v>
      </c>
      <c r="F576" s="76" t="s">
        <v>110</v>
      </c>
      <c r="G576" s="45" t="s">
        <v>111</v>
      </c>
      <c r="H576" s="20">
        <v>99202</v>
      </c>
      <c r="I576" s="21">
        <v>8</v>
      </c>
      <c r="J576" s="22">
        <v>99202011</v>
      </c>
      <c r="K576" s="17" t="str">
        <f t="shared" si="107"/>
        <v>Triploid</v>
      </c>
      <c r="L576" s="71">
        <v>100</v>
      </c>
      <c r="M576" s="24">
        <v>1</v>
      </c>
      <c r="N576" s="25">
        <v>82.934609250398722</v>
      </c>
      <c r="O576" s="26">
        <v>46.334489808562054</v>
      </c>
      <c r="P576" s="26">
        <f t="shared" si="108"/>
        <v>0.46334489808562052</v>
      </c>
      <c r="Q576" s="25">
        <v>53.665510191437946</v>
      </c>
      <c r="R576" s="25">
        <v>0.53665510191437948</v>
      </c>
      <c r="S576" s="78">
        <v>44.507281179501966</v>
      </c>
      <c r="T576" s="25">
        <v>14.835760393167321</v>
      </c>
      <c r="U576" s="25">
        <v>19.850247406057878</v>
      </c>
      <c r="V576" s="25">
        <v>6.6167491353526255</v>
      </c>
      <c r="W576" s="79"/>
      <c r="X576" s="79"/>
      <c r="Y576" s="79"/>
      <c r="Z576" s="79"/>
      <c r="AA576" s="80" t="s">
        <v>45</v>
      </c>
      <c r="AB576" s="79"/>
      <c r="AC576" s="79"/>
      <c r="AD576" s="79"/>
      <c r="AE576" s="79"/>
      <c r="AF576" s="81">
        <v>6.8</v>
      </c>
      <c r="AG576" s="52">
        <v>6.7</v>
      </c>
      <c r="AH576" s="17">
        <f t="shared" si="109"/>
        <v>1.9952623149688761E-7</v>
      </c>
      <c r="AI576" s="81">
        <v>27.3</v>
      </c>
      <c r="AJ576" s="81">
        <v>150.4</v>
      </c>
      <c r="AK576" s="81">
        <v>4149</v>
      </c>
      <c r="AL576" s="81">
        <v>885</v>
      </c>
      <c r="AM576" s="17" t="s">
        <v>45</v>
      </c>
      <c r="AN576" s="17" t="s">
        <v>45</v>
      </c>
      <c r="AO576" s="17" t="s">
        <v>45</v>
      </c>
      <c r="AP576" s="17" t="s">
        <v>45</v>
      </c>
      <c r="AQ576" s="17">
        <v>1138.1999999999991</v>
      </c>
      <c r="AR576" s="17">
        <v>1419.0374999999999</v>
      </c>
      <c r="AS576" s="26">
        <v>766.47499999999991</v>
      </c>
      <c r="AT576" s="26">
        <v>23.029355886095384</v>
      </c>
      <c r="AU576" s="26">
        <v>2.0028849093594001</v>
      </c>
      <c r="AV576" s="17">
        <v>30</v>
      </c>
      <c r="AW576" s="17">
        <v>90</v>
      </c>
      <c r="AX576" s="17">
        <v>0.12</v>
      </c>
      <c r="AY576" s="14">
        <v>2</v>
      </c>
      <c r="AZ576" s="17" t="s">
        <v>41</v>
      </c>
      <c r="BA576" s="28"/>
      <c r="BB576" s="26"/>
      <c r="BC576" s="31"/>
      <c r="BD576" s="29"/>
    </row>
    <row r="577" spans="1:56" x14ac:dyDescent="0.25">
      <c r="A577" s="14">
        <v>2007</v>
      </c>
      <c r="B577" s="31">
        <v>2010</v>
      </c>
      <c r="C577" s="20" t="s">
        <v>174</v>
      </c>
      <c r="D577" s="17" t="s">
        <v>175</v>
      </c>
      <c r="E577" s="69">
        <v>4</v>
      </c>
      <c r="F577" s="76" t="s">
        <v>110</v>
      </c>
      <c r="G577" s="45" t="s">
        <v>111</v>
      </c>
      <c r="H577" s="20">
        <v>99202</v>
      </c>
      <c r="I577" s="21">
        <v>8</v>
      </c>
      <c r="J577" s="22">
        <v>99202011</v>
      </c>
      <c r="K577" s="17" t="str">
        <f t="shared" si="107"/>
        <v>Triploid</v>
      </c>
      <c r="L577" s="71">
        <v>100</v>
      </c>
      <c r="M577" s="24">
        <v>1</v>
      </c>
      <c r="N577" s="25">
        <v>58.21371610845295</v>
      </c>
      <c r="O577" s="26">
        <v>46.806961566352435</v>
      </c>
      <c r="P577" s="26">
        <f t="shared" si="108"/>
        <v>0.46806961566352434</v>
      </c>
      <c r="Q577" s="25">
        <v>53.193038433647565</v>
      </c>
      <c r="R577" s="25">
        <v>0.53193038433647566</v>
      </c>
      <c r="S577" s="78">
        <v>30.965644383223861</v>
      </c>
      <c r="T577" s="25">
        <v>10.32188146107462</v>
      </c>
      <c r="U577" s="25">
        <v>13.810677394917843</v>
      </c>
      <c r="V577" s="25">
        <v>4.6035591316392805</v>
      </c>
      <c r="W577" s="79"/>
      <c r="X577" s="79"/>
      <c r="Y577" s="79"/>
      <c r="Z577" s="79"/>
      <c r="AA577" s="80" t="s">
        <v>45</v>
      </c>
      <c r="AB577" s="79"/>
      <c r="AC577" s="79"/>
      <c r="AD577" s="79"/>
      <c r="AE577" s="79"/>
      <c r="AF577" s="81">
        <v>6.8</v>
      </c>
      <c r="AG577" s="52">
        <v>6.7</v>
      </c>
      <c r="AH577" s="17">
        <f t="shared" si="109"/>
        <v>1.9952623149688761E-7</v>
      </c>
      <c r="AI577" s="81">
        <v>27.3</v>
      </c>
      <c r="AJ577" s="81">
        <v>150.4</v>
      </c>
      <c r="AK577" s="81">
        <v>4149</v>
      </c>
      <c r="AL577" s="81">
        <v>885</v>
      </c>
      <c r="AM577" s="17" t="s">
        <v>45</v>
      </c>
      <c r="AN577" s="17" t="s">
        <v>45</v>
      </c>
      <c r="AO577" s="17" t="s">
        <v>45</v>
      </c>
      <c r="AP577" s="17" t="s">
        <v>45</v>
      </c>
      <c r="AQ577" s="17">
        <v>1138.1999999999991</v>
      </c>
      <c r="AR577" s="17">
        <v>1419.0374999999999</v>
      </c>
      <c r="AS577" s="26">
        <v>766.47499999999991</v>
      </c>
      <c r="AT577" s="26">
        <v>23.029355886095384</v>
      </c>
      <c r="AU577" s="26">
        <v>2.0028849093594001</v>
      </c>
      <c r="AV577" s="17">
        <v>30</v>
      </c>
      <c r="AW577" s="17">
        <v>90</v>
      </c>
      <c r="AX577" s="17">
        <v>0.12</v>
      </c>
      <c r="AY577" s="14">
        <v>2</v>
      </c>
      <c r="AZ577" s="17" t="s">
        <v>41</v>
      </c>
      <c r="BA577" s="28"/>
      <c r="BB577" s="26"/>
      <c r="BC577" s="31"/>
      <c r="BD577" s="29"/>
    </row>
    <row r="578" spans="1:56" x14ac:dyDescent="0.25">
      <c r="A578" s="14">
        <v>2007</v>
      </c>
      <c r="B578" s="31">
        <v>2010</v>
      </c>
      <c r="C578" s="20" t="s">
        <v>174</v>
      </c>
      <c r="D578" s="17" t="s">
        <v>175</v>
      </c>
      <c r="E578" s="69">
        <v>1</v>
      </c>
      <c r="F578" s="76" t="s">
        <v>112</v>
      </c>
      <c r="G578" s="45" t="s">
        <v>113</v>
      </c>
      <c r="H578" s="20">
        <v>99202</v>
      </c>
      <c r="I578" s="21">
        <v>8</v>
      </c>
      <c r="J578" s="22">
        <v>99202043</v>
      </c>
      <c r="K578" s="17" t="str">
        <f t="shared" si="107"/>
        <v>Triploid</v>
      </c>
      <c r="L578" s="71">
        <v>100</v>
      </c>
      <c r="M578" s="24">
        <v>1</v>
      </c>
      <c r="N578" s="25">
        <v>76.555023923444992</v>
      </c>
      <c r="O578" s="26">
        <v>48.380015831455879</v>
      </c>
      <c r="P578" s="26">
        <f t="shared" si="108"/>
        <v>0.4838001583145588</v>
      </c>
      <c r="Q578" s="25">
        <v>51.619984168544121</v>
      </c>
      <c r="R578" s="25">
        <v>0.5161998416854412</v>
      </c>
      <c r="S578" s="78">
        <v>39.517691229507463</v>
      </c>
      <c r="T578" s="25">
        <v>13.172563743169155</v>
      </c>
      <c r="U578" s="25">
        <v>17.62489028836033</v>
      </c>
      <c r="V578" s="25">
        <v>5.8749634294534427</v>
      </c>
      <c r="W578" s="79"/>
      <c r="X578" s="79"/>
      <c r="Y578" s="79"/>
      <c r="Z578" s="79"/>
      <c r="AA578" s="80" t="s">
        <v>45</v>
      </c>
      <c r="AB578" s="79"/>
      <c r="AC578" s="79"/>
      <c r="AD578" s="79"/>
      <c r="AE578" s="79"/>
      <c r="AF578" s="81">
        <v>6.8</v>
      </c>
      <c r="AG578" s="52">
        <v>6.7</v>
      </c>
      <c r="AH578" s="17">
        <f t="shared" si="109"/>
        <v>1.9952623149688761E-7</v>
      </c>
      <c r="AI578" s="81">
        <v>27.3</v>
      </c>
      <c r="AJ578" s="81">
        <v>150.4</v>
      </c>
      <c r="AK578" s="81">
        <v>4149</v>
      </c>
      <c r="AL578" s="81">
        <v>885</v>
      </c>
      <c r="AM578" s="17" t="s">
        <v>45</v>
      </c>
      <c r="AN578" s="17" t="s">
        <v>45</v>
      </c>
      <c r="AO578" s="17" t="s">
        <v>45</v>
      </c>
      <c r="AP578" s="17" t="s">
        <v>45</v>
      </c>
      <c r="AQ578" s="17">
        <v>1138.1999999999991</v>
      </c>
      <c r="AR578" s="17">
        <v>1419.0374999999999</v>
      </c>
      <c r="AS578" s="26">
        <v>766.47499999999991</v>
      </c>
      <c r="AT578" s="26">
        <v>23.029355886095384</v>
      </c>
      <c r="AU578" s="26">
        <v>2.0028849093594001</v>
      </c>
      <c r="AV578" s="17">
        <v>30</v>
      </c>
      <c r="AW578" s="17">
        <v>90</v>
      </c>
      <c r="AX578" s="17">
        <v>0.12</v>
      </c>
      <c r="AY578" s="14">
        <v>2</v>
      </c>
      <c r="AZ578" s="17" t="s">
        <v>41</v>
      </c>
      <c r="BA578" s="28"/>
      <c r="BB578" s="26"/>
      <c r="BC578" s="31"/>
      <c r="BD578" s="29"/>
    </row>
    <row r="579" spans="1:56" x14ac:dyDescent="0.25">
      <c r="A579" s="14">
        <v>2007</v>
      </c>
      <c r="B579" s="31">
        <v>2010</v>
      </c>
      <c r="C579" s="20" t="s">
        <v>174</v>
      </c>
      <c r="D579" s="17" t="s">
        <v>175</v>
      </c>
      <c r="E579" s="69">
        <v>2</v>
      </c>
      <c r="F579" s="76" t="s">
        <v>112</v>
      </c>
      <c r="G579" s="45" t="s">
        <v>113</v>
      </c>
      <c r="H579" s="20">
        <v>99202</v>
      </c>
      <c r="I579" s="21">
        <v>8</v>
      </c>
      <c r="J579" s="22">
        <v>99202043</v>
      </c>
      <c r="K579" s="17" t="str">
        <f t="shared" si="107"/>
        <v>Triploid</v>
      </c>
      <c r="L579" s="71">
        <v>100</v>
      </c>
      <c r="M579" s="24">
        <v>1</v>
      </c>
      <c r="N579" s="25">
        <v>79.744816586921857</v>
      </c>
      <c r="O579" s="26">
        <v>48.474899112187252</v>
      </c>
      <c r="P579" s="26">
        <f t="shared" si="108"/>
        <v>0.48474899112187253</v>
      </c>
      <c r="Q579" s="25">
        <v>51.525100887812748</v>
      </c>
      <c r="R579" s="25">
        <v>0.51525100887812747</v>
      </c>
      <c r="S579" s="78">
        <v>41.088597199212721</v>
      </c>
      <c r="T579" s="25">
        <v>13.69619906640424</v>
      </c>
      <c r="U579" s="25">
        <v>18.325514350848874</v>
      </c>
      <c r="V579" s="25">
        <v>6.1085047836162909</v>
      </c>
      <c r="W579" s="79"/>
      <c r="X579" s="79"/>
      <c r="Y579" s="79"/>
      <c r="Z579" s="79"/>
      <c r="AA579" s="80" t="s">
        <v>45</v>
      </c>
      <c r="AB579" s="79"/>
      <c r="AC579" s="79"/>
      <c r="AD579" s="79"/>
      <c r="AE579" s="79"/>
      <c r="AF579" s="81">
        <v>6.8</v>
      </c>
      <c r="AG579" s="52">
        <v>6.7</v>
      </c>
      <c r="AH579" s="17">
        <f t="shared" si="109"/>
        <v>1.9952623149688761E-7</v>
      </c>
      <c r="AI579" s="81">
        <v>27.3</v>
      </c>
      <c r="AJ579" s="81">
        <v>150.4</v>
      </c>
      <c r="AK579" s="81">
        <v>4149</v>
      </c>
      <c r="AL579" s="81">
        <v>885</v>
      </c>
      <c r="AM579" s="17" t="s">
        <v>45</v>
      </c>
      <c r="AN579" s="17" t="s">
        <v>45</v>
      </c>
      <c r="AO579" s="17" t="s">
        <v>45</v>
      </c>
      <c r="AP579" s="17" t="s">
        <v>45</v>
      </c>
      <c r="AQ579" s="17">
        <v>1138.1999999999991</v>
      </c>
      <c r="AR579" s="17">
        <v>1419.0374999999999</v>
      </c>
      <c r="AS579" s="26">
        <v>766.47499999999991</v>
      </c>
      <c r="AT579" s="26">
        <v>23.029355886095384</v>
      </c>
      <c r="AU579" s="26">
        <v>2.0028849093594001</v>
      </c>
      <c r="AV579" s="17">
        <v>30</v>
      </c>
      <c r="AW579" s="17">
        <v>90</v>
      </c>
      <c r="AX579" s="17">
        <v>0.12</v>
      </c>
      <c r="AY579" s="14">
        <v>2</v>
      </c>
      <c r="AZ579" s="17" t="s">
        <v>41</v>
      </c>
      <c r="BA579" s="28"/>
      <c r="BB579" s="26"/>
      <c r="BC579" s="31"/>
      <c r="BD579" s="29"/>
    </row>
    <row r="580" spans="1:56" x14ac:dyDescent="0.25">
      <c r="A580" s="14">
        <v>2007</v>
      </c>
      <c r="B580" s="31">
        <v>2010</v>
      </c>
      <c r="C580" s="20" t="s">
        <v>174</v>
      </c>
      <c r="D580" s="17" t="s">
        <v>175</v>
      </c>
      <c r="E580" s="69">
        <v>3</v>
      </c>
      <c r="F580" s="76" t="s">
        <v>112</v>
      </c>
      <c r="G580" s="45" t="s">
        <v>113</v>
      </c>
      <c r="H580" s="20">
        <v>99202</v>
      </c>
      <c r="I580" s="21">
        <v>8</v>
      </c>
      <c r="J580" s="22">
        <v>99202043</v>
      </c>
      <c r="K580" s="17" t="str">
        <f t="shared" si="107"/>
        <v>Triploid</v>
      </c>
      <c r="L580" s="71">
        <v>100</v>
      </c>
      <c r="M580" s="24">
        <v>1</v>
      </c>
      <c r="N580" s="25">
        <v>62.998405103668269</v>
      </c>
      <c r="O580" s="26">
        <v>48.288328956007874</v>
      </c>
      <c r="P580" s="26">
        <f t="shared" si="108"/>
        <v>0.48288328956007875</v>
      </c>
      <c r="Q580" s="25">
        <v>51.711671043992126</v>
      </c>
      <c r="R580" s="25">
        <v>0.51711671043992125</v>
      </c>
      <c r="S580" s="78">
        <v>32.577528010170475</v>
      </c>
      <c r="T580" s="25">
        <v>10.859176003390159</v>
      </c>
      <c r="U580" s="25">
        <v>14.529577492536033</v>
      </c>
      <c r="V580" s="25">
        <v>4.8431924975120113</v>
      </c>
      <c r="W580" s="79"/>
      <c r="X580" s="79"/>
      <c r="Y580" s="79"/>
      <c r="Z580" s="79"/>
      <c r="AA580" s="80" t="s">
        <v>45</v>
      </c>
      <c r="AB580" s="79"/>
      <c r="AC580" s="79"/>
      <c r="AD580" s="79"/>
      <c r="AE580" s="79"/>
      <c r="AF580" s="81">
        <v>6.8</v>
      </c>
      <c r="AG580" s="52">
        <v>6.7</v>
      </c>
      <c r="AH580" s="17">
        <f t="shared" si="109"/>
        <v>1.9952623149688761E-7</v>
      </c>
      <c r="AI580" s="81">
        <v>27.3</v>
      </c>
      <c r="AJ580" s="81">
        <v>150.4</v>
      </c>
      <c r="AK580" s="81">
        <v>4149</v>
      </c>
      <c r="AL580" s="81">
        <v>885</v>
      </c>
      <c r="AM580" s="17" t="s">
        <v>45</v>
      </c>
      <c r="AN580" s="17" t="s">
        <v>45</v>
      </c>
      <c r="AO580" s="17" t="s">
        <v>45</v>
      </c>
      <c r="AP580" s="17" t="s">
        <v>45</v>
      </c>
      <c r="AQ580" s="17">
        <v>1138.1999999999991</v>
      </c>
      <c r="AR580" s="17">
        <v>1419.0374999999999</v>
      </c>
      <c r="AS580" s="26">
        <v>766.47499999999991</v>
      </c>
      <c r="AT580" s="26">
        <v>23.029355886095384</v>
      </c>
      <c r="AU580" s="26">
        <v>2.0028849093594001</v>
      </c>
      <c r="AV580" s="17">
        <v>30</v>
      </c>
      <c r="AW580" s="17">
        <v>90</v>
      </c>
      <c r="AX580" s="17">
        <v>0.12</v>
      </c>
      <c r="AY580" s="14">
        <v>2</v>
      </c>
      <c r="AZ580" s="17" t="s">
        <v>41</v>
      </c>
      <c r="BA580" s="28"/>
      <c r="BB580" s="26"/>
      <c r="BC580" s="31"/>
      <c r="BD580" s="29"/>
    </row>
    <row r="581" spans="1:56" x14ac:dyDescent="0.25">
      <c r="A581" s="14">
        <v>2007</v>
      </c>
      <c r="B581" s="31">
        <v>2010</v>
      </c>
      <c r="C581" s="20" t="s">
        <v>174</v>
      </c>
      <c r="D581" s="17" t="s">
        <v>175</v>
      </c>
      <c r="E581" s="69">
        <v>4</v>
      </c>
      <c r="F581" s="76" t="s">
        <v>112</v>
      </c>
      <c r="G581" s="45" t="s">
        <v>113</v>
      </c>
      <c r="H581" s="20">
        <v>99202</v>
      </c>
      <c r="I581" s="21">
        <v>8</v>
      </c>
      <c r="J581" s="22">
        <v>99202043</v>
      </c>
      <c r="K581" s="17" t="str">
        <f t="shared" si="107"/>
        <v>Triploid</v>
      </c>
      <c r="L581" s="71">
        <v>94.444444444444443</v>
      </c>
      <c r="M581" s="24">
        <v>0.94444444444444442</v>
      </c>
      <c r="N581" s="25">
        <v>32.695374800637964</v>
      </c>
      <c r="O581" s="26">
        <v>48.20312895549592</v>
      </c>
      <c r="P581" s="26">
        <f t="shared" si="108"/>
        <v>0.48203128955495922</v>
      </c>
      <c r="Q581" s="25">
        <v>51.79687104450408</v>
      </c>
      <c r="R581" s="25">
        <v>0.51796871044504078</v>
      </c>
      <c r="S581" s="78">
        <v>16.935181123003723</v>
      </c>
      <c r="T581" s="25">
        <v>5.645060374334574</v>
      </c>
      <c r="U581" s="25">
        <v>7.5530907808596606</v>
      </c>
      <c r="V581" s="25">
        <v>2.5176969269532199</v>
      </c>
      <c r="W581" s="79"/>
      <c r="X581" s="79"/>
      <c r="Y581" s="79"/>
      <c r="Z581" s="79"/>
      <c r="AA581" s="80" t="s">
        <v>45</v>
      </c>
      <c r="AB581" s="79"/>
      <c r="AC581" s="79"/>
      <c r="AD581" s="79"/>
      <c r="AE581" s="79"/>
      <c r="AF581" s="81">
        <v>6.8</v>
      </c>
      <c r="AG581" s="52">
        <v>6.7</v>
      </c>
      <c r="AH581" s="17">
        <f t="shared" si="109"/>
        <v>1.9952623149688761E-7</v>
      </c>
      <c r="AI581" s="81">
        <v>27.3</v>
      </c>
      <c r="AJ581" s="81">
        <v>150.4</v>
      </c>
      <c r="AK581" s="81">
        <v>4149</v>
      </c>
      <c r="AL581" s="81">
        <v>885</v>
      </c>
      <c r="AM581" s="17" t="s">
        <v>45</v>
      </c>
      <c r="AN581" s="17" t="s">
        <v>45</v>
      </c>
      <c r="AO581" s="17" t="s">
        <v>45</v>
      </c>
      <c r="AP581" s="17" t="s">
        <v>45</v>
      </c>
      <c r="AQ581" s="17">
        <v>1138.1999999999991</v>
      </c>
      <c r="AR581" s="17">
        <v>1419.0374999999999</v>
      </c>
      <c r="AS581" s="26">
        <v>766.47499999999991</v>
      </c>
      <c r="AT581" s="26">
        <v>23.029355886095384</v>
      </c>
      <c r="AU581" s="26">
        <v>2.0028849093594001</v>
      </c>
      <c r="AV581" s="17">
        <v>30</v>
      </c>
      <c r="AW581" s="17">
        <v>90</v>
      </c>
      <c r="AX581" s="17">
        <v>0.12</v>
      </c>
      <c r="AY581" s="14">
        <v>2</v>
      </c>
      <c r="AZ581" s="17" t="s">
        <v>41</v>
      </c>
      <c r="BA581" s="28"/>
      <c r="BB581" s="26"/>
      <c r="BC581" s="31"/>
      <c r="BD581" s="29"/>
    </row>
    <row r="582" spans="1:56" x14ac:dyDescent="0.25">
      <c r="A582" s="14">
        <v>2007</v>
      </c>
      <c r="B582" s="31">
        <v>2010</v>
      </c>
      <c r="C582" s="20" t="s">
        <v>174</v>
      </c>
      <c r="D582" s="17" t="s">
        <v>175</v>
      </c>
      <c r="E582" s="69">
        <v>1</v>
      </c>
      <c r="F582" s="76" t="s">
        <v>114</v>
      </c>
      <c r="G582" s="45" t="s">
        <v>115</v>
      </c>
      <c r="H582" s="20">
        <v>99207</v>
      </c>
      <c r="I582" s="21">
        <v>8</v>
      </c>
      <c r="J582" s="22">
        <v>99207018</v>
      </c>
      <c r="K582" s="17" t="str">
        <f t="shared" ref="K582:K637" si="110">VLOOKUP(F582,$BH$2:$BL$56,5)</f>
        <v>Triploid</v>
      </c>
      <c r="L582" s="71">
        <v>100</v>
      </c>
      <c r="M582" s="24">
        <v>1</v>
      </c>
      <c r="N582" s="25">
        <v>47.846889952153106</v>
      </c>
      <c r="O582" s="26">
        <v>50.052974504249292</v>
      </c>
      <c r="P582" s="26">
        <f t="shared" si="108"/>
        <v>0.50052974504249292</v>
      </c>
      <c r="Q582" s="25">
        <v>49.947025495750708</v>
      </c>
      <c r="R582" s="25">
        <v>0.49947025495750708</v>
      </c>
      <c r="S582" s="78">
        <v>23.898098323325698</v>
      </c>
      <c r="T582" s="25">
        <v>7.9660327744418993</v>
      </c>
      <c r="U582" s="25">
        <v>10.658551852203262</v>
      </c>
      <c r="V582" s="25">
        <v>3.552850617401087</v>
      </c>
      <c r="W582" s="79"/>
      <c r="X582" s="79"/>
      <c r="Y582" s="79"/>
      <c r="Z582" s="79"/>
      <c r="AA582" s="80" t="s">
        <v>45</v>
      </c>
      <c r="AB582" s="79"/>
      <c r="AC582" s="79"/>
      <c r="AD582" s="79"/>
      <c r="AE582" s="79"/>
      <c r="AF582" s="81">
        <v>6.8</v>
      </c>
      <c r="AG582" s="52">
        <v>6.7</v>
      </c>
      <c r="AH582" s="17">
        <f t="shared" si="109"/>
        <v>1.9952623149688761E-7</v>
      </c>
      <c r="AI582" s="81">
        <v>27.3</v>
      </c>
      <c r="AJ582" s="81">
        <v>150.4</v>
      </c>
      <c r="AK582" s="81">
        <v>4149</v>
      </c>
      <c r="AL582" s="81">
        <v>885</v>
      </c>
      <c r="AM582" s="17" t="s">
        <v>45</v>
      </c>
      <c r="AN582" s="17" t="s">
        <v>45</v>
      </c>
      <c r="AO582" s="17" t="s">
        <v>45</v>
      </c>
      <c r="AP582" s="17" t="s">
        <v>45</v>
      </c>
      <c r="AQ582" s="17">
        <v>1138.1999999999991</v>
      </c>
      <c r="AR582" s="17">
        <v>1419.0374999999999</v>
      </c>
      <c r="AS582" s="26">
        <v>766.47499999999991</v>
      </c>
      <c r="AT582" s="26">
        <v>23.029355886095384</v>
      </c>
      <c r="AU582" s="26">
        <v>2.0028849093594001</v>
      </c>
      <c r="AV582" s="17">
        <v>30</v>
      </c>
      <c r="AW582" s="17">
        <v>90</v>
      </c>
      <c r="AX582" s="17">
        <v>0.12</v>
      </c>
      <c r="AY582" s="14">
        <v>2</v>
      </c>
      <c r="AZ582" s="17" t="s">
        <v>41</v>
      </c>
      <c r="BA582" s="28"/>
      <c r="BB582" s="26"/>
      <c r="BC582" s="31"/>
      <c r="BD582" s="29"/>
    </row>
    <row r="583" spans="1:56" x14ac:dyDescent="0.25">
      <c r="A583" s="14">
        <v>2007</v>
      </c>
      <c r="B583" s="31">
        <v>2010</v>
      </c>
      <c r="C583" s="20" t="s">
        <v>174</v>
      </c>
      <c r="D583" s="17" t="s">
        <v>175</v>
      </c>
      <c r="E583" s="69">
        <v>2</v>
      </c>
      <c r="F583" s="76" t="s">
        <v>114</v>
      </c>
      <c r="G583" s="45" t="s">
        <v>115</v>
      </c>
      <c r="H583" s="20">
        <v>99207</v>
      </c>
      <c r="I583" s="21">
        <v>8</v>
      </c>
      <c r="J583" s="22">
        <v>99207018</v>
      </c>
      <c r="K583" s="17" t="str">
        <f t="shared" si="110"/>
        <v>Triploid</v>
      </c>
      <c r="L583" s="71">
        <v>94.444444444444443</v>
      </c>
      <c r="M583" s="24">
        <v>0.94444444444444442</v>
      </c>
      <c r="N583" s="25">
        <v>74.960127591706538</v>
      </c>
      <c r="O583" s="26">
        <v>48.378132006208588</v>
      </c>
      <c r="P583" s="26">
        <f t="shared" si="108"/>
        <v>0.48378132006208591</v>
      </c>
      <c r="Q583" s="25">
        <v>51.621867993791412</v>
      </c>
      <c r="R583" s="25">
        <v>0.51621867993791415</v>
      </c>
      <c r="S583" s="78">
        <v>38.695818113368368</v>
      </c>
      <c r="T583" s="25">
        <v>12.898606037789456</v>
      </c>
      <c r="U583" s="25">
        <v>17.258334878562291</v>
      </c>
      <c r="V583" s="25">
        <v>5.7527782928540976</v>
      </c>
      <c r="W583" s="79"/>
      <c r="X583" s="79"/>
      <c r="Y583" s="79"/>
      <c r="Z583" s="79"/>
      <c r="AA583" s="80" t="s">
        <v>45</v>
      </c>
      <c r="AB583" s="79"/>
      <c r="AC583" s="79"/>
      <c r="AD583" s="79"/>
      <c r="AE583" s="79"/>
      <c r="AF583" s="81">
        <v>6.8</v>
      </c>
      <c r="AG583" s="52">
        <v>6.7</v>
      </c>
      <c r="AH583" s="17">
        <f t="shared" si="109"/>
        <v>1.9952623149688761E-7</v>
      </c>
      <c r="AI583" s="81">
        <v>27.3</v>
      </c>
      <c r="AJ583" s="81">
        <v>150.4</v>
      </c>
      <c r="AK583" s="81">
        <v>4149</v>
      </c>
      <c r="AL583" s="81">
        <v>885</v>
      </c>
      <c r="AM583" s="17" t="s">
        <v>45</v>
      </c>
      <c r="AN583" s="17" t="s">
        <v>45</v>
      </c>
      <c r="AO583" s="17" t="s">
        <v>45</v>
      </c>
      <c r="AP583" s="17" t="s">
        <v>45</v>
      </c>
      <c r="AQ583" s="17">
        <v>1138.1999999999991</v>
      </c>
      <c r="AR583" s="17">
        <v>1419.0374999999999</v>
      </c>
      <c r="AS583" s="26">
        <v>766.47499999999991</v>
      </c>
      <c r="AT583" s="26">
        <v>23.029355886095384</v>
      </c>
      <c r="AU583" s="26">
        <v>2.0028849093594001</v>
      </c>
      <c r="AV583" s="17">
        <v>30</v>
      </c>
      <c r="AW583" s="17">
        <v>90</v>
      </c>
      <c r="AX583" s="17">
        <v>0.12</v>
      </c>
      <c r="AY583" s="14">
        <v>2</v>
      </c>
      <c r="AZ583" s="17" t="s">
        <v>41</v>
      </c>
      <c r="BA583" s="28"/>
      <c r="BB583" s="26"/>
      <c r="BC583" s="31"/>
      <c r="BD583" s="29"/>
    </row>
    <row r="584" spans="1:56" x14ac:dyDescent="0.25">
      <c r="A584" s="14">
        <v>2007</v>
      </c>
      <c r="B584" s="31">
        <v>2010</v>
      </c>
      <c r="C584" s="20" t="s">
        <v>174</v>
      </c>
      <c r="D584" s="17" t="s">
        <v>175</v>
      </c>
      <c r="E584" s="69">
        <v>3</v>
      </c>
      <c r="F584" s="76" t="s">
        <v>114</v>
      </c>
      <c r="G584" s="45" t="s">
        <v>115</v>
      </c>
      <c r="H584" s="20">
        <v>99207</v>
      </c>
      <c r="I584" s="21">
        <v>8</v>
      </c>
      <c r="J584" s="22">
        <v>99207018</v>
      </c>
      <c r="K584" s="17" t="str">
        <f t="shared" si="110"/>
        <v>Triploid</v>
      </c>
      <c r="L584" s="71">
        <v>100</v>
      </c>
      <c r="M584" s="24">
        <v>1</v>
      </c>
      <c r="N584" s="25">
        <v>60.606060606060609</v>
      </c>
      <c r="O584" s="26">
        <v>49.110752772752306</v>
      </c>
      <c r="P584" s="26">
        <f t="shared" si="108"/>
        <v>0.49110752772752309</v>
      </c>
      <c r="Q584" s="25">
        <v>50.889247227247694</v>
      </c>
      <c r="R584" s="25">
        <v>0.50889247227247691</v>
      </c>
      <c r="S584" s="78">
        <v>30.841968016513761</v>
      </c>
      <c r="T584" s="25">
        <v>10.280656005504587</v>
      </c>
      <c r="U584" s="25">
        <v>13.755517735365137</v>
      </c>
      <c r="V584" s="25">
        <v>4.5851725784550457</v>
      </c>
      <c r="W584" s="79"/>
      <c r="X584" s="79"/>
      <c r="Y584" s="79"/>
      <c r="Z584" s="79"/>
      <c r="AA584" s="80" t="s">
        <v>45</v>
      </c>
      <c r="AB584" s="79"/>
      <c r="AC584" s="79"/>
      <c r="AD584" s="79"/>
      <c r="AE584" s="79"/>
      <c r="AF584" s="81">
        <v>6.8</v>
      </c>
      <c r="AG584" s="52">
        <v>6.7</v>
      </c>
      <c r="AH584" s="17">
        <f t="shared" si="109"/>
        <v>1.9952623149688761E-7</v>
      </c>
      <c r="AI584" s="81">
        <v>27.3</v>
      </c>
      <c r="AJ584" s="81">
        <v>150.4</v>
      </c>
      <c r="AK584" s="81">
        <v>4149</v>
      </c>
      <c r="AL584" s="81">
        <v>885</v>
      </c>
      <c r="AM584" s="17" t="s">
        <v>45</v>
      </c>
      <c r="AN584" s="17" t="s">
        <v>45</v>
      </c>
      <c r="AO584" s="17" t="s">
        <v>45</v>
      </c>
      <c r="AP584" s="17" t="s">
        <v>45</v>
      </c>
      <c r="AQ584" s="17">
        <v>1138.1999999999991</v>
      </c>
      <c r="AR584" s="17">
        <v>1419.0374999999999</v>
      </c>
      <c r="AS584" s="26">
        <v>766.47499999999991</v>
      </c>
      <c r="AT584" s="26">
        <v>23.029355886095384</v>
      </c>
      <c r="AU584" s="26">
        <v>2.0028849093594001</v>
      </c>
      <c r="AV584" s="17">
        <v>30</v>
      </c>
      <c r="AW584" s="17">
        <v>90</v>
      </c>
      <c r="AX584" s="17">
        <v>0.12</v>
      </c>
      <c r="AY584" s="14">
        <v>2</v>
      </c>
      <c r="AZ584" s="17" t="s">
        <v>41</v>
      </c>
      <c r="BA584" s="28"/>
      <c r="BB584" s="26"/>
      <c r="BC584" s="31"/>
      <c r="BD584" s="29"/>
    </row>
    <row r="585" spans="1:56" x14ac:dyDescent="0.25">
      <c r="A585" s="14">
        <v>2007</v>
      </c>
      <c r="B585" s="31">
        <v>2010</v>
      </c>
      <c r="C585" s="20" t="s">
        <v>174</v>
      </c>
      <c r="D585" s="17" t="s">
        <v>175</v>
      </c>
      <c r="E585" s="69">
        <v>4</v>
      </c>
      <c r="F585" s="76" t="s">
        <v>114</v>
      </c>
      <c r="G585" s="45" t="s">
        <v>115</v>
      </c>
      <c r="H585" s="20">
        <v>99207</v>
      </c>
      <c r="I585" s="21">
        <v>8</v>
      </c>
      <c r="J585" s="22">
        <v>99207018</v>
      </c>
      <c r="K585" s="17" t="str">
        <f t="shared" si="110"/>
        <v>Triploid</v>
      </c>
      <c r="L585" s="71">
        <v>100</v>
      </c>
      <c r="M585" s="24">
        <v>1</v>
      </c>
      <c r="N585" s="25">
        <v>54.226475279106864</v>
      </c>
      <c r="O585" s="26">
        <v>48.051419389394759</v>
      </c>
      <c r="P585" s="26">
        <f t="shared" si="108"/>
        <v>0.48051419389394762</v>
      </c>
      <c r="Q585" s="25">
        <v>51.948580610605241</v>
      </c>
      <c r="R585" s="25">
        <v>0.51948580610605244</v>
      </c>
      <c r="S585" s="78">
        <v>28.169884222656759</v>
      </c>
      <c r="T585" s="25">
        <v>9.3899614075522528</v>
      </c>
      <c r="U585" s="25">
        <v>12.563768363304915</v>
      </c>
      <c r="V585" s="25">
        <v>4.1879227877683052</v>
      </c>
      <c r="W585" s="79"/>
      <c r="X585" s="79"/>
      <c r="Y585" s="79"/>
      <c r="Z585" s="79"/>
      <c r="AA585" s="80" t="s">
        <v>45</v>
      </c>
      <c r="AB585" s="79"/>
      <c r="AC585" s="79"/>
      <c r="AD585" s="79"/>
      <c r="AE585" s="79"/>
      <c r="AF585" s="81">
        <v>6.8</v>
      </c>
      <c r="AG585" s="52">
        <v>6.7</v>
      </c>
      <c r="AH585" s="17">
        <f t="shared" si="109"/>
        <v>1.9952623149688761E-7</v>
      </c>
      <c r="AI585" s="81">
        <v>27.3</v>
      </c>
      <c r="AJ585" s="81">
        <v>150.4</v>
      </c>
      <c r="AK585" s="81">
        <v>4149</v>
      </c>
      <c r="AL585" s="81">
        <v>885</v>
      </c>
      <c r="AM585" s="17" t="s">
        <v>45</v>
      </c>
      <c r="AN585" s="17" t="s">
        <v>45</v>
      </c>
      <c r="AO585" s="17" t="s">
        <v>45</v>
      </c>
      <c r="AP585" s="17" t="s">
        <v>45</v>
      </c>
      <c r="AQ585" s="17">
        <v>1138.1999999999991</v>
      </c>
      <c r="AR585" s="17">
        <v>1419.0374999999999</v>
      </c>
      <c r="AS585" s="26">
        <v>766.47499999999991</v>
      </c>
      <c r="AT585" s="26">
        <v>23.029355886095384</v>
      </c>
      <c r="AU585" s="26">
        <v>2.0028849093594001</v>
      </c>
      <c r="AV585" s="17">
        <v>30</v>
      </c>
      <c r="AW585" s="17">
        <v>90</v>
      </c>
      <c r="AX585" s="17">
        <v>0.12</v>
      </c>
      <c r="AY585" s="14">
        <v>2</v>
      </c>
      <c r="AZ585" s="17" t="s">
        <v>41</v>
      </c>
      <c r="BA585" s="28"/>
      <c r="BB585" s="26"/>
      <c r="BC585" s="31"/>
      <c r="BD585" s="29"/>
    </row>
    <row r="586" spans="1:56" x14ac:dyDescent="0.25">
      <c r="A586" s="14">
        <v>2007</v>
      </c>
      <c r="B586" s="31">
        <v>2010</v>
      </c>
      <c r="C586" s="20" t="s">
        <v>174</v>
      </c>
      <c r="D586" s="17" t="s">
        <v>175</v>
      </c>
      <c r="E586" s="69">
        <v>1</v>
      </c>
      <c r="F586" s="76" t="s">
        <v>116</v>
      </c>
      <c r="G586" s="45" t="s">
        <v>117</v>
      </c>
      <c r="H586" s="20">
        <v>99207</v>
      </c>
      <c r="I586" s="21">
        <v>8</v>
      </c>
      <c r="J586" s="22">
        <v>99207020</v>
      </c>
      <c r="K586" s="17" t="str">
        <f t="shared" si="110"/>
        <v>Triploid</v>
      </c>
      <c r="L586" s="71">
        <v>100</v>
      </c>
      <c r="M586" s="24">
        <v>1</v>
      </c>
      <c r="N586" s="25">
        <v>76.555023923444992</v>
      </c>
      <c r="O586" s="26">
        <v>46.641461070169818</v>
      </c>
      <c r="P586" s="26">
        <f t="shared" si="108"/>
        <v>0.46641461070169821</v>
      </c>
      <c r="Q586" s="25">
        <v>53.358538929830182</v>
      </c>
      <c r="R586" s="25">
        <v>0.53358538929830179</v>
      </c>
      <c r="S586" s="78">
        <v>40.848642242932193</v>
      </c>
      <c r="T586" s="25">
        <v>13.616214080977398</v>
      </c>
      <c r="U586" s="25">
        <v>18.218494440347758</v>
      </c>
      <c r="V586" s="25">
        <v>6.0728314801159202</v>
      </c>
      <c r="W586" s="79"/>
      <c r="X586" s="79"/>
      <c r="Y586" s="79"/>
      <c r="Z586" s="79"/>
      <c r="AA586" s="80" t="s">
        <v>45</v>
      </c>
      <c r="AB586" s="79"/>
      <c r="AC586" s="79"/>
      <c r="AD586" s="79"/>
      <c r="AE586" s="79"/>
      <c r="AF586" s="81">
        <v>6.8</v>
      </c>
      <c r="AG586" s="52">
        <v>6.7</v>
      </c>
      <c r="AH586" s="17">
        <f t="shared" si="109"/>
        <v>1.9952623149688761E-7</v>
      </c>
      <c r="AI586" s="81">
        <v>27.3</v>
      </c>
      <c r="AJ586" s="81">
        <v>150.4</v>
      </c>
      <c r="AK586" s="81">
        <v>4149</v>
      </c>
      <c r="AL586" s="81">
        <v>885</v>
      </c>
      <c r="AM586" s="17" t="s">
        <v>45</v>
      </c>
      <c r="AN586" s="17" t="s">
        <v>45</v>
      </c>
      <c r="AO586" s="17" t="s">
        <v>45</v>
      </c>
      <c r="AP586" s="17" t="s">
        <v>45</v>
      </c>
      <c r="AQ586" s="17">
        <v>1138.1999999999991</v>
      </c>
      <c r="AR586" s="17">
        <v>1419.0374999999999</v>
      </c>
      <c r="AS586" s="26">
        <v>766.47499999999991</v>
      </c>
      <c r="AT586" s="26">
        <v>23.029355886095384</v>
      </c>
      <c r="AU586" s="26">
        <v>2.0028849093594001</v>
      </c>
      <c r="AV586" s="17">
        <v>30</v>
      </c>
      <c r="AW586" s="17">
        <v>90</v>
      </c>
      <c r="AX586" s="17">
        <v>0.12</v>
      </c>
      <c r="AY586" s="14">
        <v>2</v>
      </c>
      <c r="AZ586" s="17" t="s">
        <v>41</v>
      </c>
      <c r="BA586" s="28"/>
      <c r="BB586" s="26"/>
      <c r="BC586" s="31"/>
      <c r="BD586" s="29"/>
    </row>
    <row r="587" spans="1:56" x14ac:dyDescent="0.25">
      <c r="A587" s="14">
        <v>2007</v>
      </c>
      <c r="B587" s="31">
        <v>2010</v>
      </c>
      <c r="C587" s="20" t="s">
        <v>174</v>
      </c>
      <c r="D587" s="17" t="s">
        <v>175</v>
      </c>
      <c r="E587" s="69">
        <v>2</v>
      </c>
      <c r="F587" s="76" t="s">
        <v>116</v>
      </c>
      <c r="G587" s="45" t="s">
        <v>117</v>
      </c>
      <c r="H587" s="20">
        <v>99207</v>
      </c>
      <c r="I587" s="21">
        <v>8</v>
      </c>
      <c r="J587" s="22">
        <v>99207020</v>
      </c>
      <c r="K587" s="17" t="str">
        <f t="shared" si="110"/>
        <v>Triploid</v>
      </c>
      <c r="L587" s="71">
        <v>100</v>
      </c>
      <c r="M587" s="24">
        <v>1</v>
      </c>
      <c r="N587" s="25">
        <v>69.377990430622006</v>
      </c>
      <c r="O587" s="26">
        <v>47.296141778436706</v>
      </c>
      <c r="P587" s="26">
        <f t="shared" si="108"/>
        <v>0.47296141778436707</v>
      </c>
      <c r="Q587" s="25">
        <v>52.703858221563294</v>
      </c>
      <c r="R587" s="25">
        <v>0.52703858221563293</v>
      </c>
      <c r="S587" s="78">
        <v>36.564877713524773</v>
      </c>
      <c r="T587" s="25">
        <v>12.188292571174925</v>
      </c>
      <c r="U587" s="25">
        <v>16.307935460232049</v>
      </c>
      <c r="V587" s="25">
        <v>5.4359784867440162</v>
      </c>
      <c r="W587" s="79"/>
      <c r="X587" s="79"/>
      <c r="Y587" s="79"/>
      <c r="Z587" s="79"/>
      <c r="AA587" s="80" t="s">
        <v>45</v>
      </c>
      <c r="AB587" s="79"/>
      <c r="AC587" s="79"/>
      <c r="AD587" s="79"/>
      <c r="AE587" s="79"/>
      <c r="AF587" s="81">
        <v>6.8</v>
      </c>
      <c r="AG587" s="52">
        <v>6.7</v>
      </c>
      <c r="AH587" s="17">
        <f t="shared" si="109"/>
        <v>1.9952623149688761E-7</v>
      </c>
      <c r="AI587" s="81">
        <v>27.3</v>
      </c>
      <c r="AJ587" s="81">
        <v>150.4</v>
      </c>
      <c r="AK587" s="81">
        <v>4149</v>
      </c>
      <c r="AL587" s="81">
        <v>885</v>
      </c>
      <c r="AM587" s="17" t="s">
        <v>45</v>
      </c>
      <c r="AN587" s="17" t="s">
        <v>45</v>
      </c>
      <c r="AO587" s="17" t="s">
        <v>45</v>
      </c>
      <c r="AP587" s="17" t="s">
        <v>45</v>
      </c>
      <c r="AQ587" s="17">
        <v>1138.1999999999991</v>
      </c>
      <c r="AR587" s="17">
        <v>1419.0374999999999</v>
      </c>
      <c r="AS587" s="26">
        <v>766.47499999999991</v>
      </c>
      <c r="AT587" s="26">
        <v>23.029355886095384</v>
      </c>
      <c r="AU587" s="26">
        <v>2.0028849093594001</v>
      </c>
      <c r="AV587" s="17">
        <v>30</v>
      </c>
      <c r="AW587" s="17">
        <v>90</v>
      </c>
      <c r="AX587" s="17">
        <v>0.12</v>
      </c>
      <c r="AY587" s="14">
        <v>2</v>
      </c>
      <c r="AZ587" s="17" t="s">
        <v>41</v>
      </c>
      <c r="BA587" s="28"/>
      <c r="BB587" s="26"/>
      <c r="BC587" s="31"/>
      <c r="BD587" s="29"/>
    </row>
    <row r="588" spans="1:56" x14ac:dyDescent="0.25">
      <c r="A588" s="14">
        <v>2007</v>
      </c>
      <c r="B588" s="31">
        <v>2010</v>
      </c>
      <c r="C588" s="20" t="s">
        <v>174</v>
      </c>
      <c r="D588" s="17" t="s">
        <v>175</v>
      </c>
      <c r="E588" s="69">
        <v>3</v>
      </c>
      <c r="F588" s="76" t="s">
        <v>116</v>
      </c>
      <c r="G588" s="45" t="s">
        <v>117</v>
      </c>
      <c r="H588" s="20">
        <v>99207</v>
      </c>
      <c r="I588" s="21">
        <v>8</v>
      </c>
      <c r="J588" s="22">
        <v>99207020</v>
      </c>
      <c r="K588" s="17" t="str">
        <f t="shared" si="110"/>
        <v>Triploid</v>
      </c>
      <c r="L588" s="71">
        <v>100</v>
      </c>
      <c r="M588" s="24">
        <v>1</v>
      </c>
      <c r="N588" s="25">
        <v>67.783094098883581</v>
      </c>
      <c r="O588" s="26">
        <v>46.108711303095752</v>
      </c>
      <c r="P588" s="26">
        <f t="shared" si="108"/>
        <v>0.46108711303095751</v>
      </c>
      <c r="Q588" s="25">
        <v>53.891288696904248</v>
      </c>
      <c r="R588" s="25">
        <v>0.53891288696904249</v>
      </c>
      <c r="S588" s="78">
        <v>36.52918292852361</v>
      </c>
      <c r="T588" s="25">
        <v>12.17639430950787</v>
      </c>
      <c r="U588" s="25">
        <v>16.292015586121529</v>
      </c>
      <c r="V588" s="25">
        <v>5.4306718620405103</v>
      </c>
      <c r="W588" s="79"/>
      <c r="X588" s="79"/>
      <c r="Y588" s="79"/>
      <c r="Z588" s="79"/>
      <c r="AA588" s="80" t="s">
        <v>45</v>
      </c>
      <c r="AB588" s="79"/>
      <c r="AC588" s="79"/>
      <c r="AD588" s="79"/>
      <c r="AE588" s="79"/>
      <c r="AF588" s="81">
        <v>6.8</v>
      </c>
      <c r="AG588" s="52">
        <v>6.7</v>
      </c>
      <c r="AH588" s="17">
        <f t="shared" si="109"/>
        <v>1.9952623149688761E-7</v>
      </c>
      <c r="AI588" s="81">
        <v>27.3</v>
      </c>
      <c r="AJ588" s="81">
        <v>150.4</v>
      </c>
      <c r="AK588" s="81">
        <v>4149</v>
      </c>
      <c r="AL588" s="81">
        <v>885</v>
      </c>
      <c r="AM588" s="17" t="s">
        <v>45</v>
      </c>
      <c r="AN588" s="17" t="s">
        <v>45</v>
      </c>
      <c r="AO588" s="17" t="s">
        <v>45</v>
      </c>
      <c r="AP588" s="17" t="s">
        <v>45</v>
      </c>
      <c r="AQ588" s="17">
        <v>1138.1999999999991</v>
      </c>
      <c r="AR588" s="17">
        <v>1419.0374999999999</v>
      </c>
      <c r="AS588" s="26">
        <v>766.47499999999991</v>
      </c>
      <c r="AT588" s="26">
        <v>23.029355886095384</v>
      </c>
      <c r="AU588" s="26">
        <v>2.0028849093594001</v>
      </c>
      <c r="AV588" s="17">
        <v>30</v>
      </c>
      <c r="AW588" s="17">
        <v>90</v>
      </c>
      <c r="AX588" s="17">
        <v>0.12</v>
      </c>
      <c r="AY588" s="14">
        <v>2</v>
      </c>
      <c r="AZ588" s="17" t="s">
        <v>41</v>
      </c>
      <c r="BA588" s="28"/>
      <c r="BB588" s="26"/>
      <c r="BC588" s="31"/>
      <c r="BD588" s="29"/>
    </row>
    <row r="589" spans="1:56" x14ac:dyDescent="0.25">
      <c r="A589" s="14">
        <v>2007</v>
      </c>
      <c r="B589" s="31">
        <v>2010</v>
      </c>
      <c r="C589" s="20" t="s">
        <v>174</v>
      </c>
      <c r="D589" s="17" t="s">
        <v>175</v>
      </c>
      <c r="E589" s="69">
        <v>4</v>
      </c>
      <c r="F589" s="76" t="s">
        <v>116</v>
      </c>
      <c r="G589" s="45" t="s">
        <v>117</v>
      </c>
      <c r="H589" s="20">
        <v>99207</v>
      </c>
      <c r="I589" s="21">
        <v>8</v>
      </c>
      <c r="J589" s="22">
        <v>99207020</v>
      </c>
      <c r="K589" s="17" t="str">
        <f t="shared" si="110"/>
        <v>Triploid</v>
      </c>
      <c r="L589" s="71">
        <v>100</v>
      </c>
      <c r="M589" s="24">
        <v>1</v>
      </c>
      <c r="N589" s="25">
        <v>64.593301435406701</v>
      </c>
      <c r="O589" s="26">
        <v>47.525667755005706</v>
      </c>
      <c r="P589" s="26">
        <f t="shared" si="108"/>
        <v>0.47525667755005707</v>
      </c>
      <c r="Q589" s="25">
        <v>52.474332244994294</v>
      </c>
      <c r="R589" s="25">
        <v>0.52474332244994293</v>
      </c>
      <c r="S589" s="78">
        <v>33.894903603225977</v>
      </c>
      <c r="T589" s="25">
        <v>11.298301201075326</v>
      </c>
      <c r="U589" s="25">
        <v>15.117127007038786</v>
      </c>
      <c r="V589" s="25">
        <v>5.0390423356795955</v>
      </c>
      <c r="W589" s="79"/>
      <c r="X589" s="79"/>
      <c r="Y589" s="79"/>
      <c r="Z589" s="79"/>
      <c r="AA589" s="80" t="s">
        <v>45</v>
      </c>
      <c r="AB589" s="79"/>
      <c r="AC589" s="79"/>
      <c r="AD589" s="79"/>
      <c r="AE589" s="79"/>
      <c r="AF589" s="81">
        <v>6.8</v>
      </c>
      <c r="AG589" s="52">
        <v>6.7</v>
      </c>
      <c r="AH589" s="17">
        <f t="shared" si="109"/>
        <v>1.9952623149688761E-7</v>
      </c>
      <c r="AI589" s="81">
        <v>27.3</v>
      </c>
      <c r="AJ589" s="81">
        <v>150.4</v>
      </c>
      <c r="AK589" s="81">
        <v>4149</v>
      </c>
      <c r="AL589" s="81">
        <v>885</v>
      </c>
      <c r="AM589" s="17" t="s">
        <v>45</v>
      </c>
      <c r="AN589" s="17" t="s">
        <v>45</v>
      </c>
      <c r="AO589" s="17" t="s">
        <v>45</v>
      </c>
      <c r="AP589" s="17" t="s">
        <v>45</v>
      </c>
      <c r="AQ589" s="17">
        <v>1138.1999999999991</v>
      </c>
      <c r="AR589" s="17">
        <v>1419.0374999999999</v>
      </c>
      <c r="AS589" s="26">
        <v>766.47499999999991</v>
      </c>
      <c r="AT589" s="26">
        <v>23.029355886095384</v>
      </c>
      <c r="AU589" s="26">
        <v>2.0028849093594001</v>
      </c>
      <c r="AV589" s="17">
        <v>30</v>
      </c>
      <c r="AW589" s="17">
        <v>90</v>
      </c>
      <c r="AX589" s="17">
        <v>0.12</v>
      </c>
      <c r="AY589" s="14">
        <v>2</v>
      </c>
      <c r="AZ589" s="17" t="s">
        <v>41</v>
      </c>
      <c r="BA589" s="28"/>
      <c r="BB589" s="26"/>
      <c r="BC589" s="31"/>
      <c r="BD589" s="29"/>
    </row>
    <row r="590" spans="1:56" x14ac:dyDescent="0.25">
      <c r="A590" s="14">
        <v>2007</v>
      </c>
      <c r="B590" s="31">
        <v>2010</v>
      </c>
      <c r="C590" s="20" t="s">
        <v>174</v>
      </c>
      <c r="D590" s="17" t="s">
        <v>175</v>
      </c>
      <c r="E590" s="69">
        <v>1</v>
      </c>
      <c r="F590" s="76" t="s">
        <v>118</v>
      </c>
      <c r="G590" s="45" t="s">
        <v>119</v>
      </c>
      <c r="H590" s="20">
        <v>99208</v>
      </c>
      <c r="I590" s="21">
        <v>8</v>
      </c>
      <c r="J590" s="22">
        <v>99208038</v>
      </c>
      <c r="K590" s="17" t="str">
        <f t="shared" si="110"/>
        <v>Triploid</v>
      </c>
      <c r="L590" s="71">
        <v>94.444444444444443</v>
      </c>
      <c r="M590" s="24">
        <v>0.94444444444444442</v>
      </c>
      <c r="N590" s="25">
        <v>70.972886762360446</v>
      </c>
      <c r="O590" s="26">
        <v>50.664873834182075</v>
      </c>
      <c r="P590" s="26">
        <f t="shared" si="108"/>
        <v>0.50664873834182078</v>
      </c>
      <c r="Q590" s="25">
        <v>49.335126165817925</v>
      </c>
      <c r="R590" s="25">
        <v>0.49335126165817927</v>
      </c>
      <c r="S590" s="78">
        <v>35.014563227733611</v>
      </c>
      <c r="T590" s="25">
        <v>11.671521075911203</v>
      </c>
      <c r="U590" s="25">
        <v>15.61649519956919</v>
      </c>
      <c r="V590" s="25">
        <v>5.2054983998563964</v>
      </c>
      <c r="W590" s="79"/>
      <c r="X590" s="79"/>
      <c r="Y590" s="79"/>
      <c r="Z590" s="79"/>
      <c r="AA590" s="80" t="s">
        <v>45</v>
      </c>
      <c r="AB590" s="79"/>
      <c r="AC590" s="79"/>
      <c r="AD590" s="79"/>
      <c r="AE590" s="79"/>
      <c r="AF590" s="81">
        <v>6.8</v>
      </c>
      <c r="AG590" s="52">
        <v>6.7</v>
      </c>
      <c r="AH590" s="17">
        <f t="shared" si="109"/>
        <v>1.9952623149688761E-7</v>
      </c>
      <c r="AI590" s="81">
        <v>27.3</v>
      </c>
      <c r="AJ590" s="81">
        <v>150.4</v>
      </c>
      <c r="AK590" s="81">
        <v>4149</v>
      </c>
      <c r="AL590" s="81">
        <v>885</v>
      </c>
      <c r="AM590" s="17" t="s">
        <v>45</v>
      </c>
      <c r="AN590" s="17" t="s">
        <v>45</v>
      </c>
      <c r="AO590" s="17" t="s">
        <v>45</v>
      </c>
      <c r="AP590" s="17" t="s">
        <v>45</v>
      </c>
      <c r="AQ590" s="17">
        <v>1138.1999999999991</v>
      </c>
      <c r="AR590" s="17">
        <v>1419.0374999999999</v>
      </c>
      <c r="AS590" s="26">
        <v>766.47499999999991</v>
      </c>
      <c r="AT590" s="26">
        <v>23.029355886095384</v>
      </c>
      <c r="AU590" s="26">
        <v>2.0028849093594001</v>
      </c>
      <c r="AV590" s="17">
        <v>30</v>
      </c>
      <c r="AW590" s="17">
        <v>90</v>
      </c>
      <c r="AX590" s="17">
        <v>0.12</v>
      </c>
      <c r="AY590" s="14">
        <v>2</v>
      </c>
      <c r="AZ590" s="17" t="s">
        <v>41</v>
      </c>
      <c r="BA590" s="28"/>
      <c r="BB590" s="26"/>
      <c r="BC590" s="31"/>
      <c r="BD590" s="29"/>
    </row>
    <row r="591" spans="1:56" x14ac:dyDescent="0.25">
      <c r="A591" s="14">
        <v>2007</v>
      </c>
      <c r="B591" s="31">
        <v>2010</v>
      </c>
      <c r="C591" s="20" t="s">
        <v>174</v>
      </c>
      <c r="D591" s="17" t="s">
        <v>175</v>
      </c>
      <c r="E591" s="69">
        <v>2</v>
      </c>
      <c r="F591" s="76" t="s">
        <v>118</v>
      </c>
      <c r="G591" s="45" t="s">
        <v>119</v>
      </c>
      <c r="H591" s="20">
        <v>99208</v>
      </c>
      <c r="I591" s="21">
        <v>8</v>
      </c>
      <c r="J591" s="22">
        <v>99208038</v>
      </c>
      <c r="K591" s="17" t="str">
        <f t="shared" si="110"/>
        <v>Triploid</v>
      </c>
      <c r="L591" s="71">
        <v>100</v>
      </c>
      <c r="M591" s="24">
        <v>1</v>
      </c>
      <c r="N591" s="25">
        <v>77.352472089314205</v>
      </c>
      <c r="O591" s="26">
        <v>49.910798122065735</v>
      </c>
      <c r="P591" s="26">
        <f t="shared" si="108"/>
        <v>0.49910798122065736</v>
      </c>
      <c r="Q591" s="25">
        <v>50.089201877934265</v>
      </c>
      <c r="R591" s="25">
        <v>0.50089201877934264</v>
      </c>
      <c r="S591" s="78">
        <v>38.745235902389339</v>
      </c>
      <c r="T591" s="25">
        <v>12.915078634129779</v>
      </c>
      <c r="U591" s="25">
        <v>17.280375212465646</v>
      </c>
      <c r="V591" s="25">
        <v>5.7601250708218812</v>
      </c>
      <c r="W591" s="79"/>
      <c r="X591" s="79"/>
      <c r="Y591" s="79"/>
      <c r="Z591" s="79"/>
      <c r="AA591" s="80" t="s">
        <v>45</v>
      </c>
      <c r="AB591" s="79"/>
      <c r="AC591" s="79"/>
      <c r="AD591" s="79"/>
      <c r="AE591" s="79"/>
      <c r="AF591" s="81">
        <v>6.8</v>
      </c>
      <c r="AG591" s="52">
        <v>6.7</v>
      </c>
      <c r="AH591" s="17">
        <f t="shared" si="109"/>
        <v>1.9952623149688761E-7</v>
      </c>
      <c r="AI591" s="81">
        <v>27.3</v>
      </c>
      <c r="AJ591" s="81">
        <v>150.4</v>
      </c>
      <c r="AK591" s="81">
        <v>4149</v>
      </c>
      <c r="AL591" s="81">
        <v>885</v>
      </c>
      <c r="AM591" s="17" t="s">
        <v>45</v>
      </c>
      <c r="AN591" s="17" t="s">
        <v>45</v>
      </c>
      <c r="AO591" s="17" t="s">
        <v>45</v>
      </c>
      <c r="AP591" s="17" t="s">
        <v>45</v>
      </c>
      <c r="AQ591" s="17">
        <v>1138.1999999999991</v>
      </c>
      <c r="AR591" s="17">
        <v>1419.0374999999999</v>
      </c>
      <c r="AS591" s="26">
        <v>766.47499999999991</v>
      </c>
      <c r="AT591" s="26">
        <v>23.029355886095384</v>
      </c>
      <c r="AU591" s="26">
        <v>2.0028849093594001</v>
      </c>
      <c r="AV591" s="17">
        <v>30</v>
      </c>
      <c r="AW591" s="17">
        <v>90</v>
      </c>
      <c r="AX591" s="17">
        <v>0.12</v>
      </c>
      <c r="AY591" s="14">
        <v>2</v>
      </c>
      <c r="AZ591" s="17" t="s">
        <v>41</v>
      </c>
      <c r="BA591" s="28"/>
      <c r="BB591" s="26"/>
      <c r="BC591" s="31"/>
      <c r="BD591" s="29"/>
    </row>
    <row r="592" spans="1:56" x14ac:dyDescent="0.25">
      <c r="A592" s="14">
        <v>2007</v>
      </c>
      <c r="B592" s="31">
        <v>2010</v>
      </c>
      <c r="C592" s="20" t="s">
        <v>174</v>
      </c>
      <c r="D592" s="17" t="s">
        <v>175</v>
      </c>
      <c r="E592" s="69">
        <v>3</v>
      </c>
      <c r="F592" s="76" t="s">
        <v>118</v>
      </c>
      <c r="G592" s="45" t="s">
        <v>119</v>
      </c>
      <c r="H592" s="20">
        <v>99208</v>
      </c>
      <c r="I592" s="21">
        <v>8</v>
      </c>
      <c r="J592" s="22">
        <v>99208038</v>
      </c>
      <c r="K592" s="17" t="str">
        <f t="shared" si="110"/>
        <v>Triploid</v>
      </c>
      <c r="L592" s="71">
        <v>100</v>
      </c>
      <c r="M592" s="24">
        <v>1</v>
      </c>
      <c r="N592" s="25">
        <v>67.783094098883581</v>
      </c>
      <c r="O592" s="26">
        <v>50.153524272668157</v>
      </c>
      <c r="P592" s="26">
        <f t="shared" si="108"/>
        <v>0.5015352427266816</v>
      </c>
      <c r="Q592" s="25">
        <v>49.846475727331843</v>
      </c>
      <c r="R592" s="25">
        <v>0.4984647572733184</v>
      </c>
      <c r="S592" s="78">
        <v>33.787483547234501</v>
      </c>
      <c r="T592" s="25">
        <v>11.262494515744834</v>
      </c>
      <c r="U592" s="25">
        <v>15.069217662066588</v>
      </c>
      <c r="V592" s="25">
        <v>5.0230725540221961</v>
      </c>
      <c r="W592" s="79"/>
      <c r="X592" s="79"/>
      <c r="Y592" s="79"/>
      <c r="Z592" s="79"/>
      <c r="AA592" s="80" t="s">
        <v>45</v>
      </c>
      <c r="AB592" s="79"/>
      <c r="AC592" s="79"/>
      <c r="AD592" s="79"/>
      <c r="AE592" s="79"/>
      <c r="AF592" s="81">
        <v>6.8</v>
      </c>
      <c r="AG592" s="52">
        <v>6.7</v>
      </c>
      <c r="AH592" s="17">
        <f t="shared" si="109"/>
        <v>1.9952623149688761E-7</v>
      </c>
      <c r="AI592" s="81">
        <v>27.3</v>
      </c>
      <c r="AJ592" s="81">
        <v>150.4</v>
      </c>
      <c r="AK592" s="81">
        <v>4149</v>
      </c>
      <c r="AL592" s="81">
        <v>885</v>
      </c>
      <c r="AM592" s="17" t="s">
        <v>45</v>
      </c>
      <c r="AN592" s="17" t="s">
        <v>45</v>
      </c>
      <c r="AO592" s="17" t="s">
        <v>45</v>
      </c>
      <c r="AP592" s="17" t="s">
        <v>45</v>
      </c>
      <c r="AQ592" s="17">
        <v>1138.1999999999991</v>
      </c>
      <c r="AR592" s="17">
        <v>1419.0374999999999</v>
      </c>
      <c r="AS592" s="26">
        <v>766.47499999999991</v>
      </c>
      <c r="AT592" s="26">
        <v>23.029355886095384</v>
      </c>
      <c r="AU592" s="26">
        <v>2.0028849093594001</v>
      </c>
      <c r="AV592" s="17">
        <v>30</v>
      </c>
      <c r="AW592" s="17">
        <v>90</v>
      </c>
      <c r="AX592" s="17">
        <v>0.12</v>
      </c>
      <c r="AY592" s="14">
        <v>2</v>
      </c>
      <c r="AZ592" s="17" t="s">
        <v>41</v>
      </c>
      <c r="BA592" s="28"/>
      <c r="BB592" s="26"/>
      <c r="BC592" s="31"/>
      <c r="BD592" s="29"/>
    </row>
    <row r="593" spans="1:56" x14ac:dyDescent="0.25">
      <c r="A593" s="14">
        <v>2007</v>
      </c>
      <c r="B593" s="31">
        <v>2010</v>
      </c>
      <c r="C593" s="20" t="s">
        <v>174</v>
      </c>
      <c r="D593" s="17" t="s">
        <v>175</v>
      </c>
      <c r="E593" s="69">
        <v>4</v>
      </c>
      <c r="F593" s="76" t="s">
        <v>118</v>
      </c>
      <c r="G593" s="45" t="s">
        <v>119</v>
      </c>
      <c r="H593" s="20">
        <v>99208</v>
      </c>
      <c r="I593" s="21">
        <v>8</v>
      </c>
      <c r="J593" s="22">
        <v>99208038</v>
      </c>
      <c r="K593" s="17" t="str">
        <f t="shared" si="110"/>
        <v>Triploid</v>
      </c>
      <c r="L593" s="71">
        <v>100</v>
      </c>
      <c r="M593" s="24">
        <v>1</v>
      </c>
      <c r="N593" s="25">
        <v>51.036682615629992</v>
      </c>
      <c r="O593" s="26">
        <v>51.245981460095514</v>
      </c>
      <c r="P593" s="26">
        <f t="shared" si="108"/>
        <v>0.51245981460095513</v>
      </c>
      <c r="Q593" s="25">
        <v>48.754018539904486</v>
      </c>
      <c r="R593" s="25">
        <v>0.48754018539904487</v>
      </c>
      <c r="S593" s="78">
        <v>24.882433704576453</v>
      </c>
      <c r="T593" s="25">
        <v>8.2941445681921504</v>
      </c>
      <c r="U593" s="25">
        <v>11.097565432241097</v>
      </c>
      <c r="V593" s="25">
        <v>3.6991884774136992</v>
      </c>
      <c r="W593" s="79"/>
      <c r="X593" s="79"/>
      <c r="Y593" s="79"/>
      <c r="Z593" s="79"/>
      <c r="AA593" s="80" t="s">
        <v>45</v>
      </c>
      <c r="AB593" s="79"/>
      <c r="AC593" s="79"/>
      <c r="AD593" s="79"/>
      <c r="AE593" s="79"/>
      <c r="AF593" s="81">
        <v>6.8</v>
      </c>
      <c r="AG593" s="52">
        <v>6.7</v>
      </c>
      <c r="AH593" s="17">
        <f t="shared" si="109"/>
        <v>1.9952623149688761E-7</v>
      </c>
      <c r="AI593" s="81">
        <v>27.3</v>
      </c>
      <c r="AJ593" s="81">
        <v>150.4</v>
      </c>
      <c r="AK593" s="81">
        <v>4149</v>
      </c>
      <c r="AL593" s="81">
        <v>885</v>
      </c>
      <c r="AM593" s="17" t="s">
        <v>45</v>
      </c>
      <c r="AN593" s="17" t="s">
        <v>45</v>
      </c>
      <c r="AO593" s="17" t="s">
        <v>45</v>
      </c>
      <c r="AP593" s="17" t="s">
        <v>45</v>
      </c>
      <c r="AQ593" s="17">
        <v>1138.1999999999991</v>
      </c>
      <c r="AR593" s="17">
        <v>1419.0374999999999</v>
      </c>
      <c r="AS593" s="26">
        <v>766.47499999999991</v>
      </c>
      <c r="AT593" s="26">
        <v>23.029355886095384</v>
      </c>
      <c r="AU593" s="26">
        <v>2.0028849093594001</v>
      </c>
      <c r="AV593" s="17">
        <v>30</v>
      </c>
      <c r="AW593" s="17">
        <v>90</v>
      </c>
      <c r="AX593" s="17">
        <v>0.12</v>
      </c>
      <c r="AY593" s="14">
        <v>2</v>
      </c>
      <c r="AZ593" s="17" t="s">
        <v>41</v>
      </c>
      <c r="BA593" s="28"/>
      <c r="BB593" s="26"/>
      <c r="BC593" s="31"/>
      <c r="BD593" s="29"/>
    </row>
    <row r="594" spans="1:56" x14ac:dyDescent="0.25">
      <c r="A594" s="14">
        <v>2007</v>
      </c>
      <c r="B594" s="31">
        <v>2010</v>
      </c>
      <c r="C594" s="20" t="s">
        <v>174</v>
      </c>
      <c r="D594" s="17" t="s">
        <v>175</v>
      </c>
      <c r="E594" s="69">
        <v>1</v>
      </c>
      <c r="F594" s="76" t="s">
        <v>120</v>
      </c>
      <c r="G594" s="45" t="s">
        <v>121</v>
      </c>
      <c r="H594" s="20">
        <v>99217</v>
      </c>
      <c r="I594" s="21">
        <v>9</v>
      </c>
      <c r="J594" s="22">
        <v>99217015</v>
      </c>
      <c r="K594" s="17" t="str">
        <f t="shared" si="110"/>
        <v>Triploid</v>
      </c>
      <c r="L594" s="71">
        <v>66.666666666666657</v>
      </c>
      <c r="M594" s="24">
        <v>0.66666666666666652</v>
      </c>
      <c r="N594" s="25">
        <v>59.808612440191389</v>
      </c>
      <c r="O594" s="26">
        <v>50.127791563275437</v>
      </c>
      <c r="P594" s="26">
        <f t="shared" si="108"/>
        <v>0.50127791563275437</v>
      </c>
      <c r="Q594" s="25">
        <v>49.872208436724563</v>
      </c>
      <c r="R594" s="25">
        <v>0.49872208436724563</v>
      </c>
      <c r="S594" s="78">
        <v>29.827875859285029</v>
      </c>
      <c r="T594" s="25">
        <v>9.9426252864283438</v>
      </c>
      <c r="U594" s="25">
        <v>13.303232633241123</v>
      </c>
      <c r="V594" s="25">
        <v>4.434410877747041</v>
      </c>
      <c r="W594" s="79"/>
      <c r="X594" s="79"/>
      <c r="Y594" s="79"/>
      <c r="Z594" s="79"/>
      <c r="AA594" s="80" t="s">
        <v>45</v>
      </c>
      <c r="AB594" s="79"/>
      <c r="AC594" s="79"/>
      <c r="AD594" s="79"/>
      <c r="AE594" s="79"/>
      <c r="AF594" s="81">
        <v>6.8</v>
      </c>
      <c r="AG594" s="52">
        <v>6.7</v>
      </c>
      <c r="AH594" s="17">
        <f t="shared" si="109"/>
        <v>1.9952623149688761E-7</v>
      </c>
      <c r="AI594" s="81">
        <v>27.3</v>
      </c>
      <c r="AJ594" s="81">
        <v>150.4</v>
      </c>
      <c r="AK594" s="81">
        <v>4149</v>
      </c>
      <c r="AL594" s="81">
        <v>885</v>
      </c>
      <c r="AM594" s="17" t="s">
        <v>45</v>
      </c>
      <c r="AN594" s="17" t="s">
        <v>45</v>
      </c>
      <c r="AO594" s="17" t="s">
        <v>45</v>
      </c>
      <c r="AP594" s="17" t="s">
        <v>45</v>
      </c>
      <c r="AQ594" s="17">
        <v>1138.1999999999991</v>
      </c>
      <c r="AR594" s="17">
        <v>1419.0374999999999</v>
      </c>
      <c r="AS594" s="26">
        <v>766.47499999999991</v>
      </c>
      <c r="AT594" s="26">
        <v>23.029355886095384</v>
      </c>
      <c r="AU594" s="26">
        <v>2.0028849093594001</v>
      </c>
      <c r="AV594" s="17">
        <v>30</v>
      </c>
      <c r="AW594" s="17">
        <v>90</v>
      </c>
      <c r="AX594" s="17">
        <v>0.12</v>
      </c>
      <c r="AY594" s="14">
        <v>2</v>
      </c>
      <c r="AZ594" s="17" t="s">
        <v>41</v>
      </c>
      <c r="BA594" s="28"/>
      <c r="BB594" s="26"/>
      <c r="BC594" s="31"/>
      <c r="BD594" s="29"/>
    </row>
    <row r="595" spans="1:56" x14ac:dyDescent="0.25">
      <c r="A595" s="14">
        <v>2007</v>
      </c>
      <c r="B595" s="31">
        <v>2010</v>
      </c>
      <c r="C595" s="20" t="s">
        <v>174</v>
      </c>
      <c r="D595" s="17" t="s">
        <v>175</v>
      </c>
      <c r="E595" s="69">
        <v>2</v>
      </c>
      <c r="F595" s="76" t="s">
        <v>120</v>
      </c>
      <c r="G595" s="45" t="s">
        <v>121</v>
      </c>
      <c r="H595" s="20">
        <v>99217</v>
      </c>
      <c r="I595" s="21">
        <v>9</v>
      </c>
      <c r="J595" s="22">
        <v>99217015</v>
      </c>
      <c r="K595" s="17" t="str">
        <f t="shared" si="110"/>
        <v>Triploid</v>
      </c>
      <c r="L595" s="71">
        <v>100</v>
      </c>
      <c r="M595" s="24">
        <v>1</v>
      </c>
      <c r="N595" s="25">
        <v>71.770334928229673</v>
      </c>
      <c r="O595" s="26">
        <v>52.000055426227689</v>
      </c>
      <c r="P595" s="26">
        <f t="shared" si="108"/>
        <v>0.52000055426227687</v>
      </c>
      <c r="Q595" s="25">
        <v>47.999944573772311</v>
      </c>
      <c r="R595" s="25">
        <v>0.47999944573772313</v>
      </c>
      <c r="S595" s="78">
        <v>34.44972098596098</v>
      </c>
      <c r="T595" s="25">
        <v>11.483240328653659</v>
      </c>
      <c r="U595" s="25">
        <v>15.364575559738597</v>
      </c>
      <c r="V595" s="25">
        <v>5.1215251865795324</v>
      </c>
      <c r="W595" s="79"/>
      <c r="X595" s="79"/>
      <c r="Y595" s="79"/>
      <c r="Z595" s="79"/>
      <c r="AA595" s="80" t="s">
        <v>45</v>
      </c>
      <c r="AB595" s="79"/>
      <c r="AC595" s="79"/>
      <c r="AD595" s="79"/>
      <c r="AE595" s="79"/>
      <c r="AF595" s="81">
        <v>6.8</v>
      </c>
      <c r="AG595" s="52">
        <v>6.7</v>
      </c>
      <c r="AH595" s="17">
        <f t="shared" si="109"/>
        <v>1.9952623149688761E-7</v>
      </c>
      <c r="AI595" s="81">
        <v>27.3</v>
      </c>
      <c r="AJ595" s="81">
        <v>150.4</v>
      </c>
      <c r="AK595" s="81">
        <v>4149</v>
      </c>
      <c r="AL595" s="81">
        <v>885</v>
      </c>
      <c r="AM595" s="17" t="s">
        <v>45</v>
      </c>
      <c r="AN595" s="17" t="s">
        <v>45</v>
      </c>
      <c r="AO595" s="17" t="s">
        <v>45</v>
      </c>
      <c r="AP595" s="17" t="s">
        <v>45</v>
      </c>
      <c r="AQ595" s="17">
        <v>1138.1999999999991</v>
      </c>
      <c r="AR595" s="17">
        <v>1419.0374999999999</v>
      </c>
      <c r="AS595" s="26">
        <v>766.47499999999991</v>
      </c>
      <c r="AT595" s="26">
        <v>23.029355886095384</v>
      </c>
      <c r="AU595" s="26">
        <v>2.0028849093594001</v>
      </c>
      <c r="AV595" s="17">
        <v>30</v>
      </c>
      <c r="AW595" s="17">
        <v>90</v>
      </c>
      <c r="AX595" s="17">
        <v>0.12</v>
      </c>
      <c r="AY595" s="14">
        <v>2</v>
      </c>
      <c r="AZ595" s="17" t="s">
        <v>41</v>
      </c>
      <c r="BA595" s="28"/>
      <c r="BB595" s="26"/>
      <c r="BC595" s="31"/>
      <c r="BD595" s="29"/>
    </row>
    <row r="596" spans="1:56" x14ac:dyDescent="0.25">
      <c r="A596" s="14">
        <v>2007</v>
      </c>
      <c r="B596" s="31">
        <v>2010</v>
      </c>
      <c r="C596" s="20" t="s">
        <v>174</v>
      </c>
      <c r="D596" s="17" t="s">
        <v>175</v>
      </c>
      <c r="E596" s="69">
        <v>3</v>
      </c>
      <c r="F596" s="76" t="s">
        <v>120</v>
      </c>
      <c r="G596" s="45" t="s">
        <v>121</v>
      </c>
      <c r="H596" s="20">
        <v>99217</v>
      </c>
      <c r="I596" s="21">
        <v>9</v>
      </c>
      <c r="J596" s="22">
        <v>99217015</v>
      </c>
      <c r="K596" s="17" t="str">
        <f t="shared" si="110"/>
        <v>Triploid</v>
      </c>
      <c r="L596" s="71">
        <v>100</v>
      </c>
      <c r="M596" s="24">
        <v>1</v>
      </c>
      <c r="N596" s="25">
        <v>72.567783094098885</v>
      </c>
      <c r="O596" s="26">
        <v>50.685764453404438</v>
      </c>
      <c r="P596" s="26">
        <f t="shared" si="108"/>
        <v>0.50685764453404436</v>
      </c>
      <c r="Q596" s="25">
        <v>49.314235546595562</v>
      </c>
      <c r="R596" s="25">
        <v>0.49314235546595564</v>
      </c>
      <c r="S596" s="78">
        <v>35.786247485966477</v>
      </c>
      <c r="T596" s="25">
        <v>11.928749161988826</v>
      </c>
      <c r="U596" s="25">
        <v>15.960666378741049</v>
      </c>
      <c r="V596" s="25">
        <v>5.3202221262470166</v>
      </c>
      <c r="W596" s="79"/>
      <c r="X596" s="79"/>
      <c r="Y596" s="79"/>
      <c r="Z596" s="79"/>
      <c r="AA596" s="80" t="s">
        <v>45</v>
      </c>
      <c r="AB596" s="79"/>
      <c r="AC596" s="79"/>
      <c r="AD596" s="79"/>
      <c r="AE596" s="79"/>
      <c r="AF596" s="81">
        <v>6.8</v>
      </c>
      <c r="AG596" s="52">
        <v>6.7</v>
      </c>
      <c r="AH596" s="17">
        <f t="shared" si="109"/>
        <v>1.9952623149688761E-7</v>
      </c>
      <c r="AI596" s="81">
        <v>27.3</v>
      </c>
      <c r="AJ596" s="81">
        <v>150.4</v>
      </c>
      <c r="AK596" s="81">
        <v>4149</v>
      </c>
      <c r="AL596" s="81">
        <v>885</v>
      </c>
      <c r="AM596" s="17" t="s">
        <v>45</v>
      </c>
      <c r="AN596" s="17" t="s">
        <v>45</v>
      </c>
      <c r="AO596" s="17" t="s">
        <v>45</v>
      </c>
      <c r="AP596" s="17" t="s">
        <v>45</v>
      </c>
      <c r="AQ596" s="17">
        <v>1138.1999999999991</v>
      </c>
      <c r="AR596" s="17">
        <v>1419.0374999999999</v>
      </c>
      <c r="AS596" s="26">
        <v>766.47499999999991</v>
      </c>
      <c r="AT596" s="26">
        <v>23.029355886095384</v>
      </c>
      <c r="AU596" s="26">
        <v>2.0028849093594001</v>
      </c>
      <c r="AV596" s="17">
        <v>30</v>
      </c>
      <c r="AW596" s="17">
        <v>90</v>
      </c>
      <c r="AX596" s="17">
        <v>0.12</v>
      </c>
      <c r="AY596" s="14">
        <v>2</v>
      </c>
      <c r="AZ596" s="17" t="s">
        <v>41</v>
      </c>
      <c r="BA596" s="28"/>
      <c r="BB596" s="26"/>
      <c r="BC596" s="31"/>
      <c r="BD596" s="29"/>
    </row>
    <row r="597" spans="1:56" x14ac:dyDescent="0.25">
      <c r="A597" s="14">
        <v>2007</v>
      </c>
      <c r="B597" s="31">
        <v>2010</v>
      </c>
      <c r="C597" s="20" t="s">
        <v>174</v>
      </c>
      <c r="D597" s="17" t="s">
        <v>175</v>
      </c>
      <c r="E597" s="69">
        <v>4</v>
      </c>
      <c r="F597" s="76" t="s">
        <v>120</v>
      </c>
      <c r="G597" s="45" t="s">
        <v>121</v>
      </c>
      <c r="H597" s="20">
        <v>99217</v>
      </c>
      <c r="I597" s="21">
        <v>9</v>
      </c>
      <c r="J597" s="22">
        <v>99217015</v>
      </c>
      <c r="K597" s="17" t="str">
        <f t="shared" si="110"/>
        <v>Triploid</v>
      </c>
      <c r="L597" s="71">
        <v>100</v>
      </c>
      <c r="M597" s="24">
        <v>1</v>
      </c>
      <c r="N597" s="25">
        <v>59.011164274322169</v>
      </c>
      <c r="O597" s="26">
        <v>50.5234362670314</v>
      </c>
      <c r="P597" s="26">
        <f t="shared" si="108"/>
        <v>0.50523436267031396</v>
      </c>
      <c r="Q597" s="25">
        <v>49.4765637329686</v>
      </c>
      <c r="R597" s="25">
        <v>0.49476563732968598</v>
      </c>
      <c r="S597" s="78">
        <v>29.1966963017518</v>
      </c>
      <c r="T597" s="25">
        <v>9.7322321005839338</v>
      </c>
      <c r="U597" s="25">
        <v>13.021726550581302</v>
      </c>
      <c r="V597" s="25">
        <v>4.3405755168604347</v>
      </c>
      <c r="W597" s="79"/>
      <c r="X597" s="79"/>
      <c r="Y597" s="79"/>
      <c r="Z597" s="79"/>
      <c r="AA597" s="80" t="s">
        <v>45</v>
      </c>
      <c r="AB597" s="79"/>
      <c r="AC597" s="79"/>
      <c r="AD597" s="79"/>
      <c r="AE597" s="79"/>
      <c r="AF597" s="81">
        <v>6.8</v>
      </c>
      <c r="AG597" s="52">
        <v>6.7</v>
      </c>
      <c r="AH597" s="17">
        <f t="shared" si="109"/>
        <v>1.9952623149688761E-7</v>
      </c>
      <c r="AI597" s="81">
        <v>27.3</v>
      </c>
      <c r="AJ597" s="81">
        <v>150.4</v>
      </c>
      <c r="AK597" s="81">
        <v>4149</v>
      </c>
      <c r="AL597" s="81">
        <v>885</v>
      </c>
      <c r="AM597" s="17" t="s">
        <v>45</v>
      </c>
      <c r="AN597" s="17" t="s">
        <v>45</v>
      </c>
      <c r="AO597" s="17" t="s">
        <v>45</v>
      </c>
      <c r="AP597" s="17" t="s">
        <v>45</v>
      </c>
      <c r="AQ597" s="17">
        <v>1138.1999999999991</v>
      </c>
      <c r="AR597" s="17">
        <v>1419.0374999999999</v>
      </c>
      <c r="AS597" s="26">
        <v>766.47499999999991</v>
      </c>
      <c r="AT597" s="26">
        <v>23.029355886095384</v>
      </c>
      <c r="AU597" s="26">
        <v>2.0028849093594001</v>
      </c>
      <c r="AV597" s="17">
        <v>30</v>
      </c>
      <c r="AW597" s="17">
        <v>90</v>
      </c>
      <c r="AX597" s="17">
        <v>0.12</v>
      </c>
      <c r="AY597" s="14">
        <v>2</v>
      </c>
      <c r="AZ597" s="17" t="s">
        <v>41</v>
      </c>
      <c r="BA597" s="28"/>
      <c r="BB597" s="26"/>
      <c r="BC597" s="31"/>
      <c r="BD597" s="29"/>
    </row>
    <row r="598" spans="1:56" x14ac:dyDescent="0.25">
      <c r="A598" s="14">
        <v>2007</v>
      </c>
      <c r="B598" s="31">
        <v>2010</v>
      </c>
      <c r="C598" s="20" t="s">
        <v>174</v>
      </c>
      <c r="D598" s="17" t="s">
        <v>175</v>
      </c>
      <c r="E598" s="69">
        <v>1</v>
      </c>
      <c r="F598" s="76" t="s">
        <v>122</v>
      </c>
      <c r="G598" s="45" t="s">
        <v>123</v>
      </c>
      <c r="H598" s="20">
        <v>99217</v>
      </c>
      <c r="I598" s="21">
        <v>9</v>
      </c>
      <c r="J598" s="22">
        <v>99217023</v>
      </c>
      <c r="K598" s="17" t="str">
        <f t="shared" si="110"/>
        <v>Triploid</v>
      </c>
      <c r="L598" s="71">
        <v>100</v>
      </c>
      <c r="M598" s="24">
        <v>1</v>
      </c>
      <c r="N598" s="25">
        <v>94.098883572567786</v>
      </c>
      <c r="O598" s="26">
        <v>51.550261403124317</v>
      </c>
      <c r="P598" s="26">
        <f t="shared" si="108"/>
        <v>0.5155026140312432</v>
      </c>
      <c r="Q598" s="25">
        <v>48.449738596875683</v>
      </c>
      <c r="R598" s="25">
        <v>0.48449738596875686</v>
      </c>
      <c r="S598" s="78">
        <v>45.59066311348748</v>
      </c>
      <c r="T598" s="25">
        <v>15.196887704495827</v>
      </c>
      <c r="U598" s="25">
        <v>20.333435748615415</v>
      </c>
      <c r="V598" s="25">
        <v>6.7778119162051391</v>
      </c>
      <c r="W598" s="79"/>
      <c r="X598" s="79"/>
      <c r="Y598" s="79"/>
      <c r="Z598" s="79"/>
      <c r="AA598" s="80" t="s">
        <v>45</v>
      </c>
      <c r="AB598" s="79"/>
      <c r="AC598" s="79"/>
      <c r="AD598" s="79"/>
      <c r="AE598" s="79"/>
      <c r="AF598" s="81">
        <v>6.8</v>
      </c>
      <c r="AG598" s="52">
        <v>6.7</v>
      </c>
      <c r="AH598" s="17">
        <f t="shared" si="109"/>
        <v>1.9952623149688761E-7</v>
      </c>
      <c r="AI598" s="81">
        <v>27.3</v>
      </c>
      <c r="AJ598" s="81">
        <v>150.4</v>
      </c>
      <c r="AK598" s="81">
        <v>4149</v>
      </c>
      <c r="AL598" s="81">
        <v>885</v>
      </c>
      <c r="AM598" s="17" t="s">
        <v>45</v>
      </c>
      <c r="AN598" s="17" t="s">
        <v>45</v>
      </c>
      <c r="AO598" s="17" t="s">
        <v>45</v>
      </c>
      <c r="AP598" s="17" t="s">
        <v>45</v>
      </c>
      <c r="AQ598" s="17">
        <v>1138.1999999999991</v>
      </c>
      <c r="AR598" s="17">
        <v>1419.0374999999999</v>
      </c>
      <c r="AS598" s="26">
        <v>766.47499999999991</v>
      </c>
      <c r="AT598" s="26">
        <v>23.029355886095384</v>
      </c>
      <c r="AU598" s="26">
        <v>2.0028849093594001</v>
      </c>
      <c r="AV598" s="17">
        <v>30</v>
      </c>
      <c r="AW598" s="17">
        <v>90</v>
      </c>
      <c r="AX598" s="17">
        <v>0.12</v>
      </c>
      <c r="AY598" s="14">
        <v>2</v>
      </c>
      <c r="AZ598" s="17" t="s">
        <v>41</v>
      </c>
      <c r="BA598" s="28"/>
      <c r="BB598" s="26"/>
      <c r="BC598" s="31"/>
      <c r="BD598" s="29"/>
    </row>
    <row r="599" spans="1:56" x14ac:dyDescent="0.25">
      <c r="A599" s="14">
        <v>2007</v>
      </c>
      <c r="B599" s="31">
        <v>2010</v>
      </c>
      <c r="C599" s="20" t="s">
        <v>174</v>
      </c>
      <c r="D599" s="17" t="s">
        <v>175</v>
      </c>
      <c r="E599" s="69">
        <v>2</v>
      </c>
      <c r="F599" s="76" t="s">
        <v>122</v>
      </c>
      <c r="G599" s="45" t="s">
        <v>123</v>
      </c>
      <c r="H599" s="20">
        <v>99217</v>
      </c>
      <c r="I599" s="21">
        <v>9</v>
      </c>
      <c r="J599" s="22">
        <v>99217023</v>
      </c>
      <c r="K599" s="17" t="str">
        <f t="shared" si="110"/>
        <v>Triploid</v>
      </c>
      <c r="L599" s="71">
        <v>100</v>
      </c>
      <c r="M599" s="24">
        <v>1</v>
      </c>
      <c r="N599" s="25">
        <v>70.175438596491233</v>
      </c>
      <c r="O599" s="26">
        <v>53.407290015847863</v>
      </c>
      <c r="P599" s="26">
        <f t="shared" si="108"/>
        <v>0.53407290015847864</v>
      </c>
      <c r="Q599" s="25">
        <v>46.592709984152137</v>
      </c>
      <c r="R599" s="25">
        <v>0.46592709984152136</v>
      </c>
      <c r="S599" s="78">
        <v>32.696638585369925</v>
      </c>
      <c r="T599" s="25">
        <v>10.898879528456641</v>
      </c>
      <c r="U599" s="25">
        <v>14.582700809074987</v>
      </c>
      <c r="V599" s="25">
        <v>4.8609002696916619</v>
      </c>
      <c r="W599" s="79"/>
      <c r="X599" s="79"/>
      <c r="Y599" s="79"/>
      <c r="Z599" s="79"/>
      <c r="AA599" s="80" t="s">
        <v>45</v>
      </c>
      <c r="AB599" s="79"/>
      <c r="AC599" s="79"/>
      <c r="AD599" s="79"/>
      <c r="AE599" s="79"/>
      <c r="AF599" s="81">
        <v>6.8</v>
      </c>
      <c r="AG599" s="52">
        <v>6.7</v>
      </c>
      <c r="AH599" s="17">
        <f t="shared" si="109"/>
        <v>1.9952623149688761E-7</v>
      </c>
      <c r="AI599" s="81">
        <v>27.3</v>
      </c>
      <c r="AJ599" s="81">
        <v>150.4</v>
      </c>
      <c r="AK599" s="81">
        <v>4149</v>
      </c>
      <c r="AL599" s="81">
        <v>885</v>
      </c>
      <c r="AM599" s="17" t="s">
        <v>45</v>
      </c>
      <c r="AN599" s="17" t="s">
        <v>45</v>
      </c>
      <c r="AO599" s="17" t="s">
        <v>45</v>
      </c>
      <c r="AP599" s="17" t="s">
        <v>45</v>
      </c>
      <c r="AQ599" s="17">
        <v>1138.1999999999991</v>
      </c>
      <c r="AR599" s="17">
        <v>1419.0374999999999</v>
      </c>
      <c r="AS599" s="26">
        <v>766.47499999999991</v>
      </c>
      <c r="AT599" s="26">
        <v>23.029355886095384</v>
      </c>
      <c r="AU599" s="26">
        <v>2.0028849093594001</v>
      </c>
      <c r="AV599" s="17">
        <v>30</v>
      </c>
      <c r="AW599" s="17">
        <v>90</v>
      </c>
      <c r="AX599" s="17">
        <v>0.12</v>
      </c>
      <c r="AY599" s="14">
        <v>2</v>
      </c>
      <c r="AZ599" s="17" t="s">
        <v>41</v>
      </c>
      <c r="BA599" s="28"/>
      <c r="BB599" s="26"/>
      <c r="BC599" s="31"/>
      <c r="BD599" s="29"/>
    </row>
    <row r="600" spans="1:56" x14ac:dyDescent="0.25">
      <c r="A600" s="14">
        <v>2007</v>
      </c>
      <c r="B600" s="31">
        <v>2010</v>
      </c>
      <c r="C600" s="20" t="s">
        <v>174</v>
      </c>
      <c r="D600" s="17" t="s">
        <v>175</v>
      </c>
      <c r="E600" s="69">
        <v>3</v>
      </c>
      <c r="F600" s="76" t="s">
        <v>122</v>
      </c>
      <c r="G600" s="45" t="s">
        <v>123</v>
      </c>
      <c r="H600" s="20">
        <v>99217</v>
      </c>
      <c r="I600" s="21">
        <v>9</v>
      </c>
      <c r="J600" s="22">
        <v>99217023</v>
      </c>
      <c r="K600" s="17" t="str">
        <f t="shared" si="110"/>
        <v>Triploid</v>
      </c>
      <c r="L600" s="71">
        <v>100</v>
      </c>
      <c r="M600" s="24">
        <v>1</v>
      </c>
      <c r="N600" s="25">
        <v>67.783094098883581</v>
      </c>
      <c r="O600" s="26">
        <v>49.701796239124342</v>
      </c>
      <c r="P600" s="26">
        <f t="shared" si="108"/>
        <v>0.49701796239124341</v>
      </c>
      <c r="Q600" s="25">
        <v>50.298203760875658</v>
      </c>
      <c r="R600" s="25">
        <v>0.50298203760875659</v>
      </c>
      <c r="S600" s="78">
        <v>34.093678785282542</v>
      </c>
      <c r="T600" s="25">
        <v>11.36455959509418</v>
      </c>
      <c r="U600" s="25">
        <v>15.205780738236014</v>
      </c>
      <c r="V600" s="25">
        <v>5.0685935794120045</v>
      </c>
      <c r="W600" s="79"/>
      <c r="X600" s="79"/>
      <c r="Y600" s="79"/>
      <c r="Z600" s="79"/>
      <c r="AA600" s="80" t="s">
        <v>45</v>
      </c>
      <c r="AB600" s="79"/>
      <c r="AC600" s="79"/>
      <c r="AD600" s="79"/>
      <c r="AE600" s="79"/>
      <c r="AF600" s="81">
        <v>6.8</v>
      </c>
      <c r="AG600" s="52">
        <v>6.7</v>
      </c>
      <c r="AH600" s="17">
        <f t="shared" si="109"/>
        <v>1.9952623149688761E-7</v>
      </c>
      <c r="AI600" s="81">
        <v>27.3</v>
      </c>
      <c r="AJ600" s="81">
        <v>150.4</v>
      </c>
      <c r="AK600" s="81">
        <v>4149</v>
      </c>
      <c r="AL600" s="81">
        <v>885</v>
      </c>
      <c r="AM600" s="17" t="s">
        <v>45</v>
      </c>
      <c r="AN600" s="17" t="s">
        <v>45</v>
      </c>
      <c r="AO600" s="17" t="s">
        <v>45</v>
      </c>
      <c r="AP600" s="17" t="s">
        <v>45</v>
      </c>
      <c r="AQ600" s="17">
        <v>1138.1999999999991</v>
      </c>
      <c r="AR600" s="17">
        <v>1419.0374999999999</v>
      </c>
      <c r="AS600" s="26">
        <v>766.47499999999991</v>
      </c>
      <c r="AT600" s="26">
        <v>23.029355886095384</v>
      </c>
      <c r="AU600" s="26">
        <v>2.0028849093594001</v>
      </c>
      <c r="AV600" s="17">
        <v>30</v>
      </c>
      <c r="AW600" s="17">
        <v>90</v>
      </c>
      <c r="AX600" s="17">
        <v>0.12</v>
      </c>
      <c r="AY600" s="14">
        <v>2</v>
      </c>
      <c r="AZ600" s="17" t="s">
        <v>41</v>
      </c>
      <c r="BA600" s="28"/>
      <c r="BB600" s="26"/>
      <c r="BC600" s="31"/>
      <c r="BD600" s="29"/>
    </row>
    <row r="601" spans="1:56" x14ac:dyDescent="0.25">
      <c r="A601" s="14">
        <v>2007</v>
      </c>
      <c r="B601" s="31">
        <v>2010</v>
      </c>
      <c r="C601" s="20" t="s">
        <v>174</v>
      </c>
      <c r="D601" s="17" t="s">
        <v>175</v>
      </c>
      <c r="E601" s="69">
        <v>4</v>
      </c>
      <c r="F601" s="76" t="s">
        <v>122</v>
      </c>
      <c r="G601" s="45" t="s">
        <v>123</v>
      </c>
      <c r="H601" s="20">
        <v>99217</v>
      </c>
      <c r="I601" s="21">
        <v>9</v>
      </c>
      <c r="J601" s="22">
        <v>99217023</v>
      </c>
      <c r="K601" s="17" t="str">
        <f t="shared" si="110"/>
        <v>Triploid</v>
      </c>
      <c r="L601" s="71">
        <v>100</v>
      </c>
      <c r="M601" s="24">
        <v>1</v>
      </c>
      <c r="N601" s="25">
        <v>24.720893141945776</v>
      </c>
      <c r="O601" s="26">
        <v>49.189811182593225</v>
      </c>
      <c r="P601" s="26">
        <f t="shared" si="108"/>
        <v>0.49189811182593224</v>
      </c>
      <c r="Q601" s="25">
        <v>50.810188817406775</v>
      </c>
      <c r="R601" s="25">
        <v>0.50810188817406776</v>
      </c>
      <c r="S601" s="78">
        <v>12.560732482772011</v>
      </c>
      <c r="T601" s="25">
        <v>4.1869108275906699</v>
      </c>
      <c r="U601" s="25">
        <v>5.6020866873163166</v>
      </c>
      <c r="V601" s="25">
        <v>1.8673622291054388</v>
      </c>
      <c r="W601" s="79"/>
      <c r="X601" s="79"/>
      <c r="Y601" s="79"/>
      <c r="Z601" s="79"/>
      <c r="AA601" s="80" t="s">
        <v>45</v>
      </c>
      <c r="AB601" s="79"/>
      <c r="AC601" s="79"/>
      <c r="AD601" s="79"/>
      <c r="AE601" s="79"/>
      <c r="AF601" s="81">
        <v>6.8</v>
      </c>
      <c r="AG601" s="52">
        <v>6.7</v>
      </c>
      <c r="AH601" s="17">
        <f t="shared" si="109"/>
        <v>1.9952623149688761E-7</v>
      </c>
      <c r="AI601" s="81">
        <v>27.3</v>
      </c>
      <c r="AJ601" s="81">
        <v>150.4</v>
      </c>
      <c r="AK601" s="81">
        <v>4149</v>
      </c>
      <c r="AL601" s="81">
        <v>885</v>
      </c>
      <c r="AM601" s="17" t="s">
        <v>45</v>
      </c>
      <c r="AN601" s="17" t="s">
        <v>45</v>
      </c>
      <c r="AO601" s="17" t="s">
        <v>45</v>
      </c>
      <c r="AP601" s="17" t="s">
        <v>45</v>
      </c>
      <c r="AQ601" s="17">
        <v>1138.1999999999991</v>
      </c>
      <c r="AR601" s="17">
        <v>1419.0374999999999</v>
      </c>
      <c r="AS601" s="26">
        <v>766.47499999999991</v>
      </c>
      <c r="AT601" s="26">
        <v>23.029355886095384</v>
      </c>
      <c r="AU601" s="26">
        <v>2.0028849093594001</v>
      </c>
      <c r="AV601" s="17">
        <v>30</v>
      </c>
      <c r="AW601" s="17">
        <v>90</v>
      </c>
      <c r="AX601" s="17">
        <v>0.12</v>
      </c>
      <c r="AY601" s="14">
        <v>2</v>
      </c>
      <c r="AZ601" s="17" t="s">
        <v>41</v>
      </c>
      <c r="BA601" s="28"/>
      <c r="BB601" s="26"/>
      <c r="BC601" s="31"/>
      <c r="BD601" s="29"/>
    </row>
    <row r="602" spans="1:56" x14ac:dyDescent="0.25">
      <c r="A602" s="14">
        <v>2007</v>
      </c>
      <c r="B602" s="31">
        <v>2010</v>
      </c>
      <c r="C602" s="20" t="s">
        <v>174</v>
      </c>
      <c r="D602" s="17" t="s">
        <v>175</v>
      </c>
      <c r="E602" s="69">
        <v>1</v>
      </c>
      <c r="F602" s="76" t="s">
        <v>124</v>
      </c>
      <c r="G602" s="45" t="s">
        <v>125</v>
      </c>
      <c r="H602" s="20">
        <v>99239</v>
      </c>
      <c r="I602" s="21" t="s">
        <v>52</v>
      </c>
      <c r="J602" s="22">
        <v>99239015</v>
      </c>
      <c r="K602" s="17" t="str">
        <f t="shared" si="110"/>
        <v>Diploid</v>
      </c>
      <c r="L602" s="71">
        <v>100</v>
      </c>
      <c r="M602" s="24">
        <v>1</v>
      </c>
      <c r="N602" s="25">
        <v>62.200956937799042</v>
      </c>
      <c r="O602" s="26">
        <v>51.648620778551177</v>
      </c>
      <c r="P602" s="26">
        <f t="shared" si="108"/>
        <v>0.5164862077855118</v>
      </c>
      <c r="Q602" s="25">
        <v>48.351379221448823</v>
      </c>
      <c r="R602" s="25">
        <v>0.48351379221448826</v>
      </c>
      <c r="S602" s="78">
        <v>30.075020568365293</v>
      </c>
      <c r="T602" s="25">
        <v>10.025006856121765</v>
      </c>
      <c r="U602" s="25">
        <v>13.413459173490921</v>
      </c>
      <c r="V602" s="25">
        <v>4.4711530578303069</v>
      </c>
      <c r="W602" s="79"/>
      <c r="X602" s="79"/>
      <c r="Y602" s="79"/>
      <c r="Z602" s="79"/>
      <c r="AA602" s="80" t="s">
        <v>45</v>
      </c>
      <c r="AB602" s="79"/>
      <c r="AC602" s="79"/>
      <c r="AD602" s="79"/>
      <c r="AE602" s="79"/>
      <c r="AF602" s="81">
        <v>6.8</v>
      </c>
      <c r="AG602" s="52">
        <v>6.7</v>
      </c>
      <c r="AH602" s="17">
        <f t="shared" si="109"/>
        <v>1.9952623149688761E-7</v>
      </c>
      <c r="AI602" s="81">
        <v>27.3</v>
      </c>
      <c r="AJ602" s="81">
        <v>150.4</v>
      </c>
      <c r="AK602" s="81">
        <v>4149</v>
      </c>
      <c r="AL602" s="81">
        <v>885</v>
      </c>
      <c r="AM602" s="17" t="s">
        <v>45</v>
      </c>
      <c r="AN602" s="17" t="s">
        <v>45</v>
      </c>
      <c r="AO602" s="17" t="s">
        <v>45</v>
      </c>
      <c r="AP602" s="17" t="s">
        <v>45</v>
      </c>
      <c r="AQ602" s="17">
        <v>1138.1999999999991</v>
      </c>
      <c r="AR602" s="17">
        <v>1419.0374999999999</v>
      </c>
      <c r="AS602" s="26">
        <v>766.47499999999991</v>
      </c>
      <c r="AT602" s="26">
        <v>23.029355886095384</v>
      </c>
      <c r="AU602" s="26">
        <v>2.0028849093594001</v>
      </c>
      <c r="AV602" s="17">
        <v>30</v>
      </c>
      <c r="AW602" s="17">
        <v>90</v>
      </c>
      <c r="AX602" s="17">
        <v>0.12</v>
      </c>
      <c r="AY602" s="14">
        <v>2</v>
      </c>
      <c r="AZ602" s="17" t="s">
        <v>41</v>
      </c>
      <c r="BA602" s="28"/>
      <c r="BB602" s="26"/>
      <c r="BC602" s="31"/>
      <c r="BD602" s="29"/>
    </row>
    <row r="603" spans="1:56" x14ac:dyDescent="0.25">
      <c r="A603" s="14">
        <v>2007</v>
      </c>
      <c r="B603" s="31">
        <v>2010</v>
      </c>
      <c r="C603" s="20" t="s">
        <v>174</v>
      </c>
      <c r="D603" s="17" t="s">
        <v>175</v>
      </c>
      <c r="E603" s="69">
        <v>2</v>
      </c>
      <c r="F603" s="76" t="s">
        <v>124</v>
      </c>
      <c r="G603" s="45" t="s">
        <v>125</v>
      </c>
      <c r="H603" s="20">
        <v>99239</v>
      </c>
      <c r="I603" s="21" t="s">
        <v>52</v>
      </c>
      <c r="J603" s="22">
        <v>99239015</v>
      </c>
      <c r="K603" s="17" t="str">
        <f t="shared" si="110"/>
        <v>Diploid</v>
      </c>
      <c r="L603" s="71">
        <v>100</v>
      </c>
      <c r="M603" s="24">
        <v>1</v>
      </c>
      <c r="N603" s="25">
        <v>61.403508771929822</v>
      </c>
      <c r="O603" s="26">
        <v>51.244657562806204</v>
      </c>
      <c r="P603" s="26">
        <f t="shared" si="108"/>
        <v>0.51244657562806206</v>
      </c>
      <c r="Q603" s="25">
        <v>48.755342437193796</v>
      </c>
      <c r="R603" s="25">
        <v>0.48755342437193794</v>
      </c>
      <c r="S603" s="78">
        <v>29.937490970206717</v>
      </c>
      <c r="T603" s="25">
        <v>9.9791636567355724</v>
      </c>
      <c r="U603" s="25">
        <v>13.352120972712196</v>
      </c>
      <c r="V603" s="25">
        <v>4.4507069909040657</v>
      </c>
      <c r="W603" s="79"/>
      <c r="X603" s="79"/>
      <c r="Y603" s="79"/>
      <c r="Z603" s="79"/>
      <c r="AA603" s="80" t="s">
        <v>45</v>
      </c>
      <c r="AB603" s="79"/>
      <c r="AC603" s="79"/>
      <c r="AD603" s="79"/>
      <c r="AE603" s="79"/>
      <c r="AF603" s="81">
        <v>6.8</v>
      </c>
      <c r="AG603" s="52">
        <v>6.7</v>
      </c>
      <c r="AH603" s="17">
        <f t="shared" si="109"/>
        <v>1.9952623149688761E-7</v>
      </c>
      <c r="AI603" s="81">
        <v>27.3</v>
      </c>
      <c r="AJ603" s="81">
        <v>150.4</v>
      </c>
      <c r="AK603" s="81">
        <v>4149</v>
      </c>
      <c r="AL603" s="81">
        <v>885</v>
      </c>
      <c r="AM603" s="17" t="s">
        <v>45</v>
      </c>
      <c r="AN603" s="17" t="s">
        <v>45</v>
      </c>
      <c r="AO603" s="17" t="s">
        <v>45</v>
      </c>
      <c r="AP603" s="17" t="s">
        <v>45</v>
      </c>
      <c r="AQ603" s="17">
        <v>1138.1999999999991</v>
      </c>
      <c r="AR603" s="17">
        <v>1419.0374999999999</v>
      </c>
      <c r="AS603" s="26">
        <v>766.47499999999991</v>
      </c>
      <c r="AT603" s="26">
        <v>23.029355886095384</v>
      </c>
      <c r="AU603" s="26">
        <v>2.0028849093594001</v>
      </c>
      <c r="AV603" s="17">
        <v>30</v>
      </c>
      <c r="AW603" s="17">
        <v>90</v>
      </c>
      <c r="AX603" s="17">
        <v>0.12</v>
      </c>
      <c r="AY603" s="14">
        <v>2</v>
      </c>
      <c r="AZ603" s="17" t="s">
        <v>41</v>
      </c>
      <c r="BA603" s="28"/>
      <c r="BB603" s="26"/>
      <c r="BC603" s="31"/>
      <c r="BD603" s="29"/>
    </row>
    <row r="604" spans="1:56" x14ac:dyDescent="0.25">
      <c r="A604" s="14">
        <v>2007</v>
      </c>
      <c r="B604" s="31">
        <v>2010</v>
      </c>
      <c r="C604" s="20" t="s">
        <v>174</v>
      </c>
      <c r="D604" s="17" t="s">
        <v>175</v>
      </c>
      <c r="E604" s="69">
        <v>3</v>
      </c>
      <c r="F604" s="76" t="s">
        <v>124</v>
      </c>
      <c r="G604" s="45" t="s">
        <v>125</v>
      </c>
      <c r="H604" s="20">
        <v>99239</v>
      </c>
      <c r="I604" s="21" t="s">
        <v>52</v>
      </c>
      <c r="J604" s="22">
        <v>99239015</v>
      </c>
      <c r="K604" s="17" t="str">
        <f t="shared" si="110"/>
        <v>Diploid</v>
      </c>
      <c r="L604" s="71">
        <v>100</v>
      </c>
      <c r="M604" s="24">
        <v>1</v>
      </c>
      <c r="N604" s="25">
        <v>51.036682615629992</v>
      </c>
      <c r="O604" s="26">
        <v>50.796386902521633</v>
      </c>
      <c r="P604" s="26">
        <f t="shared" si="108"/>
        <v>0.50796386902521629</v>
      </c>
      <c r="Q604" s="25">
        <v>49.203613097478367</v>
      </c>
      <c r="R604" s="25">
        <v>0.49203613097478366</v>
      </c>
      <c r="S604" s="78">
        <v>25.111891851982577</v>
      </c>
      <c r="T604" s="25">
        <v>8.3706306173275262</v>
      </c>
      <c r="U604" s="25">
        <v>11.19990376598423</v>
      </c>
      <c r="V604" s="25">
        <v>3.7333012553280769</v>
      </c>
      <c r="W604" s="79"/>
      <c r="X604" s="79"/>
      <c r="Y604" s="79"/>
      <c r="Z604" s="79"/>
      <c r="AA604" s="80" t="s">
        <v>45</v>
      </c>
      <c r="AB604" s="79"/>
      <c r="AC604" s="79"/>
      <c r="AD604" s="79"/>
      <c r="AE604" s="79"/>
      <c r="AF604" s="81">
        <v>6.8</v>
      </c>
      <c r="AG604" s="52">
        <v>6.7</v>
      </c>
      <c r="AH604" s="17">
        <f t="shared" si="109"/>
        <v>1.9952623149688761E-7</v>
      </c>
      <c r="AI604" s="81">
        <v>27.3</v>
      </c>
      <c r="AJ604" s="81">
        <v>150.4</v>
      </c>
      <c r="AK604" s="81">
        <v>4149</v>
      </c>
      <c r="AL604" s="81">
        <v>885</v>
      </c>
      <c r="AM604" s="17" t="s">
        <v>45</v>
      </c>
      <c r="AN604" s="17" t="s">
        <v>45</v>
      </c>
      <c r="AO604" s="17" t="s">
        <v>45</v>
      </c>
      <c r="AP604" s="17" t="s">
        <v>45</v>
      </c>
      <c r="AQ604" s="17">
        <v>1138.1999999999991</v>
      </c>
      <c r="AR604" s="17">
        <v>1419.0374999999999</v>
      </c>
      <c r="AS604" s="26">
        <v>766.47499999999991</v>
      </c>
      <c r="AT604" s="26">
        <v>23.029355886095384</v>
      </c>
      <c r="AU604" s="26">
        <v>2.0028849093594001</v>
      </c>
      <c r="AV604" s="17">
        <v>30</v>
      </c>
      <c r="AW604" s="17">
        <v>90</v>
      </c>
      <c r="AX604" s="17">
        <v>0.12</v>
      </c>
      <c r="AY604" s="14">
        <v>2</v>
      </c>
      <c r="AZ604" s="17" t="s">
        <v>41</v>
      </c>
      <c r="BA604" s="28"/>
      <c r="BB604" s="26"/>
      <c r="BC604" s="31"/>
      <c r="BD604" s="29"/>
    </row>
    <row r="605" spans="1:56" x14ac:dyDescent="0.25">
      <c r="A605" s="14">
        <v>2007</v>
      </c>
      <c r="B605" s="31">
        <v>2010</v>
      </c>
      <c r="C605" s="20" t="s">
        <v>174</v>
      </c>
      <c r="D605" s="17" t="s">
        <v>175</v>
      </c>
      <c r="E605" s="69">
        <v>4</v>
      </c>
      <c r="F605" s="76" t="s">
        <v>124</v>
      </c>
      <c r="G605" s="45" t="s">
        <v>125</v>
      </c>
      <c r="H605" s="20">
        <v>99239</v>
      </c>
      <c r="I605" s="21" t="s">
        <v>52</v>
      </c>
      <c r="J605" s="22">
        <v>99239015</v>
      </c>
      <c r="K605" s="17" t="str">
        <f t="shared" si="110"/>
        <v>Diploid</v>
      </c>
      <c r="L605" s="71">
        <v>94.444444444444443</v>
      </c>
      <c r="M605" s="24">
        <v>0.94444444444444442</v>
      </c>
      <c r="N605" s="25">
        <v>28.708133971291865</v>
      </c>
      <c r="O605" s="26">
        <v>49.367011098354382</v>
      </c>
      <c r="P605" s="26">
        <f t="shared" si="108"/>
        <v>0.4936701109835438</v>
      </c>
      <c r="Q605" s="25">
        <v>50.632988901645618</v>
      </c>
      <c r="R605" s="25">
        <v>0.50632988901645615</v>
      </c>
      <c r="S605" s="78">
        <v>14.535786287553764</v>
      </c>
      <c r="T605" s="25">
        <v>4.8452620958512549</v>
      </c>
      <c r="U605" s="25">
        <v>6.4829606842489786</v>
      </c>
      <c r="V605" s="25">
        <v>2.1609868947496595</v>
      </c>
      <c r="W605" s="79"/>
      <c r="X605" s="79"/>
      <c r="Y605" s="79"/>
      <c r="Z605" s="79"/>
      <c r="AA605" s="80" t="s">
        <v>45</v>
      </c>
      <c r="AB605" s="79"/>
      <c r="AC605" s="79"/>
      <c r="AD605" s="79"/>
      <c r="AE605" s="79"/>
      <c r="AF605" s="81">
        <v>6.8</v>
      </c>
      <c r="AG605" s="52">
        <v>6.7</v>
      </c>
      <c r="AH605" s="17">
        <f t="shared" si="109"/>
        <v>1.9952623149688761E-7</v>
      </c>
      <c r="AI605" s="81">
        <v>27.3</v>
      </c>
      <c r="AJ605" s="81">
        <v>150.4</v>
      </c>
      <c r="AK605" s="81">
        <v>4149</v>
      </c>
      <c r="AL605" s="81">
        <v>885</v>
      </c>
      <c r="AM605" s="17" t="s">
        <v>45</v>
      </c>
      <c r="AN605" s="17" t="s">
        <v>45</v>
      </c>
      <c r="AO605" s="17" t="s">
        <v>45</v>
      </c>
      <c r="AP605" s="17" t="s">
        <v>45</v>
      </c>
      <c r="AQ605" s="17">
        <v>1138.1999999999991</v>
      </c>
      <c r="AR605" s="17">
        <v>1419.0374999999999</v>
      </c>
      <c r="AS605" s="26">
        <v>766.47499999999991</v>
      </c>
      <c r="AT605" s="26">
        <v>23.029355886095384</v>
      </c>
      <c r="AU605" s="26">
        <v>2.0028849093594001</v>
      </c>
      <c r="AV605" s="17">
        <v>30</v>
      </c>
      <c r="AW605" s="17">
        <v>90</v>
      </c>
      <c r="AX605" s="17">
        <v>0.12</v>
      </c>
      <c r="AY605" s="14">
        <v>2</v>
      </c>
      <c r="AZ605" s="17" t="s">
        <v>41</v>
      </c>
      <c r="BA605" s="28"/>
      <c r="BB605" s="26"/>
      <c r="BC605" s="31"/>
      <c r="BD605" s="29"/>
    </row>
    <row r="606" spans="1:56" x14ac:dyDescent="0.25">
      <c r="A606" s="14">
        <v>2007</v>
      </c>
      <c r="B606" s="31">
        <v>2010</v>
      </c>
      <c r="C606" s="20" t="s">
        <v>174</v>
      </c>
      <c r="D606" s="17" t="s">
        <v>175</v>
      </c>
      <c r="E606" s="69">
        <v>1</v>
      </c>
      <c r="F606" s="76" t="s">
        <v>126</v>
      </c>
      <c r="G606" s="45" t="s">
        <v>127</v>
      </c>
      <c r="H606" s="20">
        <v>9970</v>
      </c>
      <c r="I606" s="21">
        <v>5</v>
      </c>
      <c r="J606" s="22">
        <v>9970036</v>
      </c>
      <c r="K606" s="17" t="str">
        <f t="shared" si="110"/>
        <v>Tetraploid</v>
      </c>
      <c r="L606" s="71">
        <v>94.444444444444443</v>
      </c>
      <c r="M606" s="24">
        <v>0.94444444444444442</v>
      </c>
      <c r="N606" s="25">
        <v>79.744816586921857</v>
      </c>
      <c r="O606" s="26">
        <v>46.014206280332978</v>
      </c>
      <c r="P606" s="26">
        <f t="shared" si="108"/>
        <v>0.46014206280332975</v>
      </c>
      <c r="Q606" s="25">
        <v>53.985793719667022</v>
      </c>
      <c r="R606" s="25">
        <v>0.53985793719667019</v>
      </c>
      <c r="S606" s="78">
        <v>43.050872184742438</v>
      </c>
      <c r="T606" s="25">
        <v>14.350290728247479</v>
      </c>
      <c r="U606" s="25">
        <v>19.200688994395129</v>
      </c>
      <c r="V606" s="25">
        <v>6.4002296647983759</v>
      </c>
      <c r="W606" s="79"/>
      <c r="X606" s="79"/>
      <c r="Y606" s="79"/>
      <c r="Z606" s="79"/>
      <c r="AA606" s="80" t="s">
        <v>45</v>
      </c>
      <c r="AB606" s="79"/>
      <c r="AC606" s="79"/>
      <c r="AD606" s="79"/>
      <c r="AE606" s="79"/>
      <c r="AF606" s="81">
        <v>6.8</v>
      </c>
      <c r="AG606" s="52">
        <v>6.7</v>
      </c>
      <c r="AH606" s="17">
        <f t="shared" si="109"/>
        <v>1.9952623149688761E-7</v>
      </c>
      <c r="AI606" s="81">
        <v>27.3</v>
      </c>
      <c r="AJ606" s="81">
        <v>150.4</v>
      </c>
      <c r="AK606" s="81">
        <v>4149</v>
      </c>
      <c r="AL606" s="81">
        <v>885</v>
      </c>
      <c r="AM606" s="17" t="s">
        <v>45</v>
      </c>
      <c r="AN606" s="17" t="s">
        <v>45</v>
      </c>
      <c r="AO606" s="17" t="s">
        <v>45</v>
      </c>
      <c r="AP606" s="17" t="s">
        <v>45</v>
      </c>
      <c r="AQ606" s="17">
        <v>1138.1999999999991</v>
      </c>
      <c r="AR606" s="17">
        <v>1419.0374999999999</v>
      </c>
      <c r="AS606" s="26">
        <v>766.47499999999991</v>
      </c>
      <c r="AT606" s="26">
        <v>23.029355886095384</v>
      </c>
      <c r="AU606" s="26">
        <v>2.0028849093594001</v>
      </c>
      <c r="AV606" s="17">
        <v>30</v>
      </c>
      <c r="AW606" s="17">
        <v>90</v>
      </c>
      <c r="AX606" s="17">
        <v>0.12</v>
      </c>
      <c r="AY606" s="14">
        <v>2</v>
      </c>
      <c r="AZ606" s="17" t="s">
        <v>41</v>
      </c>
      <c r="BA606" s="28"/>
      <c r="BB606" s="26"/>
      <c r="BC606" s="31"/>
      <c r="BD606" s="29"/>
    </row>
    <row r="607" spans="1:56" x14ac:dyDescent="0.25">
      <c r="A607" s="14">
        <v>2007</v>
      </c>
      <c r="B607" s="31">
        <v>2010</v>
      </c>
      <c r="C607" s="20" t="s">
        <v>174</v>
      </c>
      <c r="D607" s="17" t="s">
        <v>175</v>
      </c>
      <c r="E607" s="69">
        <v>2</v>
      </c>
      <c r="F607" s="76" t="s">
        <v>126</v>
      </c>
      <c r="G607" s="45" t="s">
        <v>127</v>
      </c>
      <c r="H607" s="20">
        <v>9970</v>
      </c>
      <c r="I607" s="21">
        <v>5</v>
      </c>
      <c r="J607" s="22">
        <v>9970036</v>
      </c>
      <c r="K607" s="17" t="str">
        <f t="shared" si="110"/>
        <v>Tetraploid</v>
      </c>
      <c r="L607" s="71">
        <v>100</v>
      </c>
      <c r="M607" s="24">
        <v>1</v>
      </c>
      <c r="N607" s="25">
        <v>94.896331738437013</v>
      </c>
      <c r="O607" s="26">
        <v>47.562431682502314</v>
      </c>
      <c r="P607" s="26">
        <f t="shared" si="108"/>
        <v>0.47562431682502315</v>
      </c>
      <c r="Q607" s="25">
        <v>52.437568317497686</v>
      </c>
      <c r="R607" s="25">
        <v>0.52437568317497685</v>
      </c>
      <c r="S607" s="78">
        <v>49.761328786142144</v>
      </c>
      <c r="T607" s="25">
        <v>16.587109595380714</v>
      </c>
      <c r="U607" s="25">
        <v>22.193552638619398</v>
      </c>
      <c r="V607" s="25">
        <v>7.3978508795397984</v>
      </c>
      <c r="W607" s="79"/>
      <c r="X607" s="79"/>
      <c r="Y607" s="79"/>
      <c r="Z607" s="79"/>
      <c r="AA607" s="80" t="s">
        <v>45</v>
      </c>
      <c r="AB607" s="79"/>
      <c r="AC607" s="79"/>
      <c r="AD607" s="79"/>
      <c r="AE607" s="79"/>
      <c r="AF607" s="81">
        <v>6.8</v>
      </c>
      <c r="AG607" s="52">
        <v>6.7</v>
      </c>
      <c r="AH607" s="17">
        <f t="shared" si="109"/>
        <v>1.9952623149688761E-7</v>
      </c>
      <c r="AI607" s="81">
        <v>27.3</v>
      </c>
      <c r="AJ607" s="81">
        <v>150.4</v>
      </c>
      <c r="AK607" s="81">
        <v>4149</v>
      </c>
      <c r="AL607" s="81">
        <v>885</v>
      </c>
      <c r="AM607" s="17" t="s">
        <v>45</v>
      </c>
      <c r="AN607" s="17" t="s">
        <v>45</v>
      </c>
      <c r="AO607" s="17" t="s">
        <v>45</v>
      </c>
      <c r="AP607" s="17" t="s">
        <v>45</v>
      </c>
      <c r="AQ607" s="17">
        <v>1138.1999999999991</v>
      </c>
      <c r="AR607" s="17">
        <v>1419.0374999999999</v>
      </c>
      <c r="AS607" s="26">
        <v>766.47499999999991</v>
      </c>
      <c r="AT607" s="26">
        <v>23.029355886095384</v>
      </c>
      <c r="AU607" s="26">
        <v>2.0028849093594001</v>
      </c>
      <c r="AV607" s="17">
        <v>30</v>
      </c>
      <c r="AW607" s="17">
        <v>90</v>
      </c>
      <c r="AX607" s="17">
        <v>0.12</v>
      </c>
      <c r="AY607" s="14">
        <v>2</v>
      </c>
      <c r="AZ607" s="17" t="s">
        <v>41</v>
      </c>
      <c r="BA607" s="28"/>
      <c r="BB607" s="26"/>
      <c r="BC607" s="31"/>
      <c r="BD607" s="29"/>
    </row>
    <row r="608" spans="1:56" x14ac:dyDescent="0.25">
      <c r="A608" s="14">
        <v>2007</v>
      </c>
      <c r="B608" s="31">
        <v>2010</v>
      </c>
      <c r="C608" s="20" t="s">
        <v>174</v>
      </c>
      <c r="D608" s="17" t="s">
        <v>175</v>
      </c>
      <c r="E608" s="69">
        <v>3</v>
      </c>
      <c r="F608" s="76" t="s">
        <v>126</v>
      </c>
      <c r="G608" s="45" t="s">
        <v>127</v>
      </c>
      <c r="H608" s="20">
        <v>9970</v>
      </c>
      <c r="I608" s="21">
        <v>5</v>
      </c>
      <c r="J608" s="22">
        <v>9970036</v>
      </c>
      <c r="K608" s="17" t="str">
        <f t="shared" si="110"/>
        <v>Tetraploid</v>
      </c>
      <c r="L608" s="71">
        <v>100</v>
      </c>
      <c r="M608" s="24">
        <v>1</v>
      </c>
      <c r="N608" s="25">
        <v>87.719298245614041</v>
      </c>
      <c r="O608" s="26">
        <v>44.363562698359104</v>
      </c>
      <c r="P608" s="26">
        <f t="shared" si="108"/>
        <v>0.44363562698359105</v>
      </c>
      <c r="Q608" s="25">
        <v>55.636437301640896</v>
      </c>
      <c r="R608" s="25">
        <v>0.55636437301640895</v>
      </c>
      <c r="S608" s="78">
        <v>48.803892369860435</v>
      </c>
      <c r="T608" s="25">
        <v>16.267964123286813</v>
      </c>
      <c r="U608" s="25">
        <v>21.766535996957753</v>
      </c>
      <c r="V608" s="25">
        <v>7.2555119989859183</v>
      </c>
      <c r="W608" s="79"/>
      <c r="X608" s="79"/>
      <c r="Y608" s="79"/>
      <c r="Z608" s="79"/>
      <c r="AA608" s="80" t="s">
        <v>45</v>
      </c>
      <c r="AB608" s="79"/>
      <c r="AC608" s="79"/>
      <c r="AD608" s="79"/>
      <c r="AE608" s="79"/>
      <c r="AF608" s="81">
        <v>6.8</v>
      </c>
      <c r="AG608" s="52">
        <v>6.7</v>
      </c>
      <c r="AH608" s="17">
        <f t="shared" si="109"/>
        <v>1.9952623149688761E-7</v>
      </c>
      <c r="AI608" s="81">
        <v>27.3</v>
      </c>
      <c r="AJ608" s="81">
        <v>150.4</v>
      </c>
      <c r="AK608" s="81">
        <v>4149</v>
      </c>
      <c r="AL608" s="81">
        <v>885</v>
      </c>
      <c r="AM608" s="17" t="s">
        <v>45</v>
      </c>
      <c r="AN608" s="17" t="s">
        <v>45</v>
      </c>
      <c r="AO608" s="17" t="s">
        <v>45</v>
      </c>
      <c r="AP608" s="17" t="s">
        <v>45</v>
      </c>
      <c r="AQ608" s="17">
        <v>1138.1999999999991</v>
      </c>
      <c r="AR608" s="17">
        <v>1419.0374999999999</v>
      </c>
      <c r="AS608" s="26">
        <v>766.47499999999991</v>
      </c>
      <c r="AT608" s="26">
        <v>23.029355886095384</v>
      </c>
      <c r="AU608" s="26">
        <v>2.0028849093594001</v>
      </c>
      <c r="AV608" s="17">
        <v>30</v>
      </c>
      <c r="AW608" s="17">
        <v>90</v>
      </c>
      <c r="AX608" s="17">
        <v>0.12</v>
      </c>
      <c r="AY608" s="14">
        <v>2</v>
      </c>
      <c r="AZ608" s="17" t="s">
        <v>41</v>
      </c>
      <c r="BA608" s="28"/>
      <c r="BB608" s="26"/>
      <c r="BC608" s="31"/>
      <c r="BD608" s="29"/>
    </row>
    <row r="609" spans="1:56" x14ac:dyDescent="0.25">
      <c r="A609" s="14">
        <v>2007</v>
      </c>
      <c r="B609" s="31">
        <v>2010</v>
      </c>
      <c r="C609" s="20" t="s">
        <v>174</v>
      </c>
      <c r="D609" s="17" t="s">
        <v>175</v>
      </c>
      <c r="E609" s="69">
        <v>4</v>
      </c>
      <c r="F609" s="76" t="s">
        <v>126</v>
      </c>
      <c r="G609" s="45" t="s">
        <v>127</v>
      </c>
      <c r="H609" s="20">
        <v>9970</v>
      </c>
      <c r="I609" s="21">
        <v>5</v>
      </c>
      <c r="J609" s="22">
        <v>9970036</v>
      </c>
      <c r="K609" s="17" t="str">
        <f t="shared" si="110"/>
        <v>Tetraploid</v>
      </c>
      <c r="L609" s="71">
        <v>100</v>
      </c>
      <c r="M609" s="24">
        <v>1</v>
      </c>
      <c r="N609" s="25">
        <v>61.403508771929822</v>
      </c>
      <c r="O609" s="26">
        <v>46.170944271208128</v>
      </c>
      <c r="P609" s="26">
        <f t="shared" si="108"/>
        <v>0.46170944271208131</v>
      </c>
      <c r="Q609" s="25">
        <v>53.829055728791872</v>
      </c>
      <c r="R609" s="25">
        <v>0.53829055728791875</v>
      </c>
      <c r="S609" s="78">
        <v>33.052928956275714</v>
      </c>
      <c r="T609" s="25">
        <v>11.017642985425239</v>
      </c>
      <c r="U609" s="25">
        <v>14.741606314498968</v>
      </c>
      <c r="V609" s="25">
        <v>4.913868771499657</v>
      </c>
      <c r="W609" s="79"/>
      <c r="X609" s="79"/>
      <c r="Y609" s="79"/>
      <c r="Z609" s="79"/>
      <c r="AA609" s="80" t="s">
        <v>45</v>
      </c>
      <c r="AB609" s="79"/>
      <c r="AC609" s="79"/>
      <c r="AD609" s="79"/>
      <c r="AE609" s="79"/>
      <c r="AF609" s="81">
        <v>6.8</v>
      </c>
      <c r="AG609" s="52">
        <v>6.7</v>
      </c>
      <c r="AH609" s="17">
        <f t="shared" si="109"/>
        <v>1.9952623149688761E-7</v>
      </c>
      <c r="AI609" s="81">
        <v>27.3</v>
      </c>
      <c r="AJ609" s="81">
        <v>150.4</v>
      </c>
      <c r="AK609" s="81">
        <v>4149</v>
      </c>
      <c r="AL609" s="81">
        <v>885</v>
      </c>
      <c r="AM609" s="17" t="s">
        <v>45</v>
      </c>
      <c r="AN609" s="17" t="s">
        <v>45</v>
      </c>
      <c r="AO609" s="17" t="s">
        <v>45</v>
      </c>
      <c r="AP609" s="17" t="s">
        <v>45</v>
      </c>
      <c r="AQ609" s="17">
        <v>1138.1999999999991</v>
      </c>
      <c r="AR609" s="17">
        <v>1419.0374999999999</v>
      </c>
      <c r="AS609" s="26">
        <v>766.47499999999991</v>
      </c>
      <c r="AT609" s="26">
        <v>23.029355886095384</v>
      </c>
      <c r="AU609" s="26">
        <v>2.0028849093594001</v>
      </c>
      <c r="AV609" s="17">
        <v>30</v>
      </c>
      <c r="AW609" s="17">
        <v>90</v>
      </c>
      <c r="AX609" s="17">
        <v>0.12</v>
      </c>
      <c r="AY609" s="14">
        <v>2</v>
      </c>
      <c r="AZ609" s="17" t="s">
        <v>41</v>
      </c>
      <c r="BA609" s="28"/>
      <c r="BB609" s="26"/>
      <c r="BC609" s="31"/>
      <c r="BD609" s="29"/>
    </row>
    <row r="610" spans="1:56" x14ac:dyDescent="0.25">
      <c r="A610" s="14">
        <v>2007</v>
      </c>
      <c r="B610" s="31">
        <v>2010</v>
      </c>
      <c r="C610" s="20" t="s">
        <v>174</v>
      </c>
      <c r="D610" s="17" t="s">
        <v>175</v>
      </c>
      <c r="E610" s="69">
        <v>1</v>
      </c>
      <c r="F610" s="76" t="s">
        <v>128</v>
      </c>
      <c r="G610" s="20" t="s">
        <v>129</v>
      </c>
      <c r="H610" s="20">
        <v>9980</v>
      </c>
      <c r="I610" s="21">
        <v>9</v>
      </c>
      <c r="J610" s="22">
        <v>9980005</v>
      </c>
      <c r="K610" s="17" t="str">
        <f t="shared" si="110"/>
        <v>Triploid</v>
      </c>
      <c r="L610" s="71">
        <v>100</v>
      </c>
      <c r="M610" s="24">
        <v>1</v>
      </c>
      <c r="N610" s="25">
        <v>66.985645933014368</v>
      </c>
      <c r="O610" s="26">
        <v>47.563207045782399</v>
      </c>
      <c r="P610" s="26">
        <f t="shared" si="108"/>
        <v>0.47563207045782396</v>
      </c>
      <c r="Q610" s="25">
        <v>52.436792954217601</v>
      </c>
      <c r="R610" s="25">
        <v>0.52436792954217604</v>
      </c>
      <c r="S610" s="78">
        <v>35.125124466940022</v>
      </c>
      <c r="T610" s="25">
        <v>11.70837482231334</v>
      </c>
      <c r="U610" s="25">
        <v>15.66580551225525</v>
      </c>
      <c r="V610" s="25">
        <v>5.2219351707517498</v>
      </c>
      <c r="W610" s="79"/>
      <c r="X610" s="79"/>
      <c r="Y610" s="79"/>
      <c r="Z610" s="79"/>
      <c r="AA610" s="80" t="s">
        <v>45</v>
      </c>
      <c r="AB610" s="79"/>
      <c r="AC610" s="79"/>
      <c r="AD610" s="79"/>
      <c r="AE610" s="79"/>
      <c r="AF610" s="81">
        <v>6.8</v>
      </c>
      <c r="AG610" s="52">
        <v>6.7</v>
      </c>
      <c r="AH610" s="17">
        <f t="shared" si="109"/>
        <v>1.9952623149688761E-7</v>
      </c>
      <c r="AI610" s="81">
        <v>27.3</v>
      </c>
      <c r="AJ610" s="81">
        <v>150.4</v>
      </c>
      <c r="AK610" s="81">
        <v>4149</v>
      </c>
      <c r="AL610" s="81">
        <v>885</v>
      </c>
      <c r="AM610" s="17" t="s">
        <v>45</v>
      </c>
      <c r="AN610" s="17" t="s">
        <v>45</v>
      </c>
      <c r="AO610" s="17" t="s">
        <v>45</v>
      </c>
      <c r="AP610" s="17" t="s">
        <v>45</v>
      </c>
      <c r="AQ610" s="17">
        <v>1138.1999999999991</v>
      </c>
      <c r="AR610" s="17">
        <v>1419.0374999999999</v>
      </c>
      <c r="AS610" s="26">
        <v>766.47499999999991</v>
      </c>
      <c r="AT610" s="26">
        <v>23.029355886095384</v>
      </c>
      <c r="AU610" s="26">
        <v>2.0028849093594001</v>
      </c>
      <c r="AV610" s="17">
        <v>30</v>
      </c>
      <c r="AW610" s="17">
        <v>90</v>
      </c>
      <c r="AX610" s="17">
        <v>0.12</v>
      </c>
      <c r="AY610" s="14">
        <v>2</v>
      </c>
      <c r="AZ610" s="17" t="s">
        <v>41</v>
      </c>
      <c r="BA610" s="28"/>
      <c r="BB610" s="26"/>
      <c r="BC610" s="31"/>
      <c r="BD610" s="29"/>
    </row>
    <row r="611" spans="1:56" x14ac:dyDescent="0.25">
      <c r="A611" s="14">
        <v>2007</v>
      </c>
      <c r="B611" s="31">
        <v>2010</v>
      </c>
      <c r="C611" s="20" t="s">
        <v>174</v>
      </c>
      <c r="D611" s="17" t="s">
        <v>175</v>
      </c>
      <c r="E611" s="69">
        <v>2</v>
      </c>
      <c r="F611" s="76" t="s">
        <v>128</v>
      </c>
      <c r="G611" s="20" t="s">
        <v>129</v>
      </c>
      <c r="H611" s="20">
        <v>9980</v>
      </c>
      <c r="I611" s="21">
        <v>9</v>
      </c>
      <c r="J611" s="22">
        <v>9980005</v>
      </c>
      <c r="K611" s="17" t="str">
        <f t="shared" si="110"/>
        <v>Triploid</v>
      </c>
      <c r="L611" s="71">
        <v>94.444444444444443</v>
      </c>
      <c r="M611" s="24">
        <v>0.94444444444444442</v>
      </c>
      <c r="N611" s="25">
        <v>78.149920255183417</v>
      </c>
      <c r="O611" s="26">
        <v>46.932581082358872</v>
      </c>
      <c r="P611" s="26">
        <f t="shared" si="108"/>
        <v>0.46932581082358871</v>
      </c>
      <c r="Q611" s="25">
        <v>53.067418917641128</v>
      </c>
      <c r="R611" s="25">
        <v>0.53067418917641129</v>
      </c>
      <c r="S611" s="78">
        <v>41.472145565620664</v>
      </c>
      <c r="T611" s="25">
        <v>13.824048521873555</v>
      </c>
      <c r="U611" s="25">
        <v>18.496576922266815</v>
      </c>
      <c r="V611" s="25">
        <v>6.1655256407556056</v>
      </c>
      <c r="W611" s="79"/>
      <c r="X611" s="79"/>
      <c r="Y611" s="79"/>
      <c r="Z611" s="79"/>
      <c r="AA611" s="80" t="s">
        <v>45</v>
      </c>
      <c r="AB611" s="79"/>
      <c r="AC611" s="79"/>
      <c r="AD611" s="79"/>
      <c r="AE611" s="79"/>
      <c r="AF611" s="81">
        <v>6.8</v>
      </c>
      <c r="AG611" s="52">
        <v>6.7</v>
      </c>
      <c r="AH611" s="17">
        <f t="shared" si="109"/>
        <v>1.9952623149688761E-7</v>
      </c>
      <c r="AI611" s="81">
        <v>27.3</v>
      </c>
      <c r="AJ611" s="81">
        <v>150.4</v>
      </c>
      <c r="AK611" s="81">
        <v>4149</v>
      </c>
      <c r="AL611" s="81">
        <v>885</v>
      </c>
      <c r="AM611" s="17" t="s">
        <v>45</v>
      </c>
      <c r="AN611" s="17" t="s">
        <v>45</v>
      </c>
      <c r="AO611" s="17" t="s">
        <v>45</v>
      </c>
      <c r="AP611" s="17" t="s">
        <v>45</v>
      </c>
      <c r="AQ611" s="17">
        <v>1138.1999999999991</v>
      </c>
      <c r="AR611" s="17">
        <v>1419.0374999999999</v>
      </c>
      <c r="AS611" s="26">
        <v>766.47499999999991</v>
      </c>
      <c r="AT611" s="26">
        <v>23.029355886095384</v>
      </c>
      <c r="AU611" s="26">
        <v>2.0028849093594001</v>
      </c>
      <c r="AV611" s="17">
        <v>30</v>
      </c>
      <c r="AW611" s="17">
        <v>90</v>
      </c>
      <c r="AX611" s="17">
        <v>0.12</v>
      </c>
      <c r="AY611" s="14">
        <v>2</v>
      </c>
      <c r="AZ611" s="17" t="s">
        <v>41</v>
      </c>
      <c r="BA611" s="28"/>
      <c r="BB611" s="26"/>
      <c r="BC611" s="31"/>
      <c r="BD611" s="29"/>
    </row>
    <row r="612" spans="1:56" x14ac:dyDescent="0.25">
      <c r="A612" s="14">
        <v>2007</v>
      </c>
      <c r="B612" s="31">
        <v>2010</v>
      </c>
      <c r="C612" s="20" t="s">
        <v>174</v>
      </c>
      <c r="D612" s="17" t="s">
        <v>175</v>
      </c>
      <c r="E612" s="69">
        <v>3</v>
      </c>
      <c r="F612" s="76" t="s">
        <v>128</v>
      </c>
      <c r="G612" s="20" t="s">
        <v>129</v>
      </c>
      <c r="H612" s="20">
        <v>9980</v>
      </c>
      <c r="I612" s="21">
        <v>9</v>
      </c>
      <c r="J612" s="22">
        <v>9980005</v>
      </c>
      <c r="K612" s="17" t="str">
        <f t="shared" si="110"/>
        <v>Triploid</v>
      </c>
      <c r="L612" s="71">
        <v>100</v>
      </c>
      <c r="M612" s="24">
        <v>1</v>
      </c>
      <c r="N612" s="25">
        <v>67.783094098883581</v>
      </c>
      <c r="O612" s="26">
        <v>46.266174307244292</v>
      </c>
      <c r="P612" s="26">
        <f t="shared" si="108"/>
        <v>0.4626617430724429</v>
      </c>
      <c r="Q612" s="25">
        <v>53.733825692755708</v>
      </c>
      <c r="R612" s="25">
        <v>0.5373382569275571</v>
      </c>
      <c r="S612" s="78">
        <v>36.422449632250682</v>
      </c>
      <c r="T612" s="25">
        <v>12.140816544083561</v>
      </c>
      <c r="U612" s="25">
        <v>16.244412535983805</v>
      </c>
      <c r="V612" s="25">
        <v>5.4148041786612682</v>
      </c>
      <c r="W612" s="79"/>
      <c r="X612" s="79"/>
      <c r="Y612" s="79"/>
      <c r="Z612" s="79"/>
      <c r="AA612" s="80" t="s">
        <v>45</v>
      </c>
      <c r="AB612" s="79"/>
      <c r="AC612" s="79"/>
      <c r="AD612" s="79"/>
      <c r="AE612" s="79"/>
      <c r="AF612" s="81">
        <v>6.8</v>
      </c>
      <c r="AG612" s="52">
        <v>6.7</v>
      </c>
      <c r="AH612" s="17">
        <f t="shared" si="109"/>
        <v>1.9952623149688761E-7</v>
      </c>
      <c r="AI612" s="81">
        <v>27.3</v>
      </c>
      <c r="AJ612" s="81">
        <v>150.4</v>
      </c>
      <c r="AK612" s="81">
        <v>4149</v>
      </c>
      <c r="AL612" s="81">
        <v>885</v>
      </c>
      <c r="AM612" s="17" t="s">
        <v>45</v>
      </c>
      <c r="AN612" s="17" t="s">
        <v>45</v>
      </c>
      <c r="AO612" s="17" t="s">
        <v>45</v>
      </c>
      <c r="AP612" s="17" t="s">
        <v>45</v>
      </c>
      <c r="AQ612" s="17">
        <v>1138.1999999999991</v>
      </c>
      <c r="AR612" s="17">
        <v>1419.0374999999999</v>
      </c>
      <c r="AS612" s="26">
        <v>766.47499999999991</v>
      </c>
      <c r="AT612" s="26">
        <v>23.029355886095384</v>
      </c>
      <c r="AU612" s="26">
        <v>2.0028849093594001</v>
      </c>
      <c r="AV612" s="17">
        <v>30</v>
      </c>
      <c r="AW612" s="17">
        <v>90</v>
      </c>
      <c r="AX612" s="17">
        <v>0.12</v>
      </c>
      <c r="AY612" s="14">
        <v>2</v>
      </c>
      <c r="AZ612" s="17" t="s">
        <v>41</v>
      </c>
      <c r="BA612" s="28"/>
      <c r="BB612" s="26"/>
      <c r="BC612" s="31"/>
      <c r="BD612" s="29"/>
    </row>
    <row r="613" spans="1:56" x14ac:dyDescent="0.25">
      <c r="A613" s="14">
        <v>2007</v>
      </c>
      <c r="B613" s="31">
        <v>2010</v>
      </c>
      <c r="C613" s="20" t="s">
        <v>174</v>
      </c>
      <c r="D613" s="17" t="s">
        <v>175</v>
      </c>
      <c r="E613" s="69">
        <v>4</v>
      </c>
      <c r="F613" s="76" t="s">
        <v>128</v>
      </c>
      <c r="G613" s="20" t="s">
        <v>129</v>
      </c>
      <c r="H613" s="20">
        <v>9980</v>
      </c>
      <c r="I613" s="21">
        <v>9</v>
      </c>
      <c r="J613" s="22">
        <v>9980005</v>
      </c>
      <c r="K613" s="17" t="str">
        <f t="shared" si="110"/>
        <v>Triploid</v>
      </c>
      <c r="L613" s="71">
        <v>100</v>
      </c>
      <c r="M613" s="24">
        <v>1</v>
      </c>
      <c r="N613" s="25">
        <v>28.708133971291865</v>
      </c>
      <c r="O613" s="26">
        <v>49.497990600095363</v>
      </c>
      <c r="P613" s="26">
        <f t="shared" si="108"/>
        <v>0.49497990600095365</v>
      </c>
      <c r="Q613" s="25">
        <v>50.502009399904637</v>
      </c>
      <c r="R613" s="25">
        <v>0.50502009399904635</v>
      </c>
      <c r="S613" s="78">
        <v>14.498184516719036</v>
      </c>
      <c r="T613" s="25">
        <v>4.8327281722396789</v>
      </c>
      <c r="U613" s="25">
        <v>6.4661902944566902</v>
      </c>
      <c r="V613" s="25">
        <v>2.1553967648188967</v>
      </c>
      <c r="W613" s="79"/>
      <c r="X613" s="79"/>
      <c r="Y613" s="79"/>
      <c r="Z613" s="79"/>
      <c r="AA613" s="80" t="s">
        <v>45</v>
      </c>
      <c r="AB613" s="79"/>
      <c r="AC613" s="79"/>
      <c r="AD613" s="79"/>
      <c r="AE613" s="79"/>
      <c r="AF613" s="81">
        <v>6.8</v>
      </c>
      <c r="AG613" s="52">
        <v>6.7</v>
      </c>
      <c r="AH613" s="17">
        <f t="shared" si="109"/>
        <v>1.9952623149688761E-7</v>
      </c>
      <c r="AI613" s="81">
        <v>27.3</v>
      </c>
      <c r="AJ613" s="81">
        <v>150.4</v>
      </c>
      <c r="AK613" s="81">
        <v>4149</v>
      </c>
      <c r="AL613" s="81">
        <v>885</v>
      </c>
      <c r="AM613" s="17" t="s">
        <v>45</v>
      </c>
      <c r="AN613" s="17" t="s">
        <v>45</v>
      </c>
      <c r="AO613" s="17" t="s">
        <v>45</v>
      </c>
      <c r="AP613" s="17" t="s">
        <v>45</v>
      </c>
      <c r="AQ613" s="17">
        <v>1138.1999999999991</v>
      </c>
      <c r="AR613" s="17">
        <v>1419.0374999999999</v>
      </c>
      <c r="AS613" s="26">
        <v>766.47499999999991</v>
      </c>
      <c r="AT613" s="26">
        <v>23.029355886095384</v>
      </c>
      <c r="AU613" s="26">
        <v>2.0028849093594001</v>
      </c>
      <c r="AV613" s="17">
        <v>30</v>
      </c>
      <c r="AW613" s="17">
        <v>90</v>
      </c>
      <c r="AX613" s="17">
        <v>0.12</v>
      </c>
      <c r="AY613" s="14">
        <v>2</v>
      </c>
      <c r="AZ613" s="17" t="s">
        <v>41</v>
      </c>
      <c r="BA613" s="28"/>
      <c r="BB613" s="26"/>
      <c r="BC613" s="31"/>
      <c r="BD613" s="29"/>
    </row>
    <row r="614" spans="1:56" x14ac:dyDescent="0.25">
      <c r="A614" s="14">
        <v>2007</v>
      </c>
      <c r="B614" s="31">
        <v>2010</v>
      </c>
      <c r="C614" s="20" t="s">
        <v>174</v>
      </c>
      <c r="D614" s="17" t="s">
        <v>175</v>
      </c>
      <c r="E614" s="69">
        <v>1</v>
      </c>
      <c r="F614" s="76" t="s">
        <v>138</v>
      </c>
      <c r="G614" s="45" t="s">
        <v>138</v>
      </c>
      <c r="H614" s="20" t="s">
        <v>138</v>
      </c>
      <c r="I614" s="21">
        <v>4</v>
      </c>
      <c r="J614" s="22" t="s">
        <v>138</v>
      </c>
      <c r="K614" s="17" t="str">
        <f t="shared" si="110"/>
        <v>Diploid</v>
      </c>
      <c r="L614" s="71">
        <v>100</v>
      </c>
      <c r="M614" s="24">
        <v>1</v>
      </c>
      <c r="N614" s="25">
        <v>63.795853269537488</v>
      </c>
      <c r="O614" s="26">
        <v>47.655846752208205</v>
      </c>
      <c r="P614" s="26">
        <f t="shared" si="108"/>
        <v>0.47655846752208203</v>
      </c>
      <c r="Q614" s="25">
        <v>52.344153247791795</v>
      </c>
      <c r="R614" s="25">
        <v>0.52344153247791791</v>
      </c>
      <c r="S614" s="78">
        <v>33.39339920114309</v>
      </c>
      <c r="T614" s="25">
        <v>11.131133067047697</v>
      </c>
      <c r="U614" s="25">
        <v>14.893456043709818</v>
      </c>
      <c r="V614" s="25">
        <v>4.9644853479032731</v>
      </c>
      <c r="W614" s="79"/>
      <c r="X614" s="79"/>
      <c r="Y614" s="79"/>
      <c r="Z614" s="79"/>
      <c r="AA614" s="80" t="s">
        <v>45</v>
      </c>
      <c r="AB614" s="79"/>
      <c r="AC614" s="79"/>
      <c r="AD614" s="79"/>
      <c r="AE614" s="79"/>
      <c r="AF614" s="81">
        <v>6.8</v>
      </c>
      <c r="AG614" s="52">
        <v>6.7</v>
      </c>
      <c r="AH614" s="17">
        <f t="shared" si="109"/>
        <v>1.9952623149688761E-7</v>
      </c>
      <c r="AI614" s="81">
        <v>27.3</v>
      </c>
      <c r="AJ614" s="81">
        <v>150.4</v>
      </c>
      <c r="AK614" s="81">
        <v>4149</v>
      </c>
      <c r="AL614" s="81">
        <v>885</v>
      </c>
      <c r="AM614" s="17" t="s">
        <v>45</v>
      </c>
      <c r="AN614" s="17" t="s">
        <v>45</v>
      </c>
      <c r="AO614" s="17" t="s">
        <v>45</v>
      </c>
      <c r="AP614" s="17" t="s">
        <v>45</v>
      </c>
      <c r="AQ614" s="17">
        <v>1138.1999999999991</v>
      </c>
      <c r="AR614" s="17">
        <v>1419.0374999999999</v>
      </c>
      <c r="AS614" s="26">
        <v>766.47499999999991</v>
      </c>
      <c r="AT614" s="26">
        <v>23.029355886095384</v>
      </c>
      <c r="AU614" s="26">
        <v>2.0028849093594001</v>
      </c>
      <c r="AV614" s="17">
        <v>30</v>
      </c>
      <c r="AW614" s="17">
        <v>90</v>
      </c>
      <c r="AX614" s="17">
        <v>0.12</v>
      </c>
      <c r="AY614" s="14">
        <v>2</v>
      </c>
      <c r="AZ614" s="17" t="s">
        <v>41</v>
      </c>
      <c r="BA614" s="28"/>
      <c r="BB614" s="26"/>
      <c r="BC614" s="31"/>
      <c r="BD614" s="29"/>
    </row>
    <row r="615" spans="1:56" x14ac:dyDescent="0.25">
      <c r="A615" s="14">
        <v>2007</v>
      </c>
      <c r="B615" s="31">
        <v>2010</v>
      </c>
      <c r="C615" s="20" t="s">
        <v>174</v>
      </c>
      <c r="D615" s="17" t="s">
        <v>175</v>
      </c>
      <c r="E615" s="69">
        <v>2</v>
      </c>
      <c r="F615" s="76" t="s">
        <v>138</v>
      </c>
      <c r="G615" s="45" t="s">
        <v>138</v>
      </c>
      <c r="H615" s="20" t="s">
        <v>138</v>
      </c>
      <c r="I615" s="21">
        <v>4</v>
      </c>
      <c r="J615" s="22" t="s">
        <v>138</v>
      </c>
      <c r="K615" s="17" t="str">
        <f t="shared" si="110"/>
        <v>Diploid</v>
      </c>
      <c r="L615" s="71">
        <v>94.444444444444443</v>
      </c>
      <c r="M615" s="24">
        <v>0.94444444444444442</v>
      </c>
      <c r="N615" s="25">
        <v>63.795853269537488</v>
      </c>
      <c r="O615" s="26">
        <v>51.053620465385173</v>
      </c>
      <c r="P615" s="26">
        <f t="shared" si="108"/>
        <v>0.51053620465385174</v>
      </c>
      <c r="Q615" s="25">
        <v>48.946379534614827</v>
      </c>
      <c r="R615" s="25">
        <v>0.48946379534614826</v>
      </c>
      <c r="S615" s="78">
        <v>31.225760468653796</v>
      </c>
      <c r="T615" s="25">
        <v>10.408586822884599</v>
      </c>
      <c r="U615" s="25">
        <v>13.926689169019593</v>
      </c>
      <c r="V615" s="25">
        <v>4.6422297230065315</v>
      </c>
      <c r="W615" s="79"/>
      <c r="X615" s="79"/>
      <c r="Y615" s="79"/>
      <c r="Z615" s="79"/>
      <c r="AA615" s="80" t="s">
        <v>45</v>
      </c>
      <c r="AB615" s="79"/>
      <c r="AC615" s="79"/>
      <c r="AD615" s="79"/>
      <c r="AE615" s="79"/>
      <c r="AF615" s="81">
        <v>6.8</v>
      </c>
      <c r="AG615" s="52">
        <v>6.7</v>
      </c>
      <c r="AH615" s="17">
        <f t="shared" si="109"/>
        <v>1.9952623149688761E-7</v>
      </c>
      <c r="AI615" s="81">
        <v>27.3</v>
      </c>
      <c r="AJ615" s="81">
        <v>150.4</v>
      </c>
      <c r="AK615" s="81">
        <v>4149</v>
      </c>
      <c r="AL615" s="81">
        <v>885</v>
      </c>
      <c r="AM615" s="17" t="s">
        <v>45</v>
      </c>
      <c r="AN615" s="17" t="s">
        <v>45</v>
      </c>
      <c r="AO615" s="17" t="s">
        <v>45</v>
      </c>
      <c r="AP615" s="17" t="s">
        <v>45</v>
      </c>
      <c r="AQ615" s="17">
        <v>1138.1999999999991</v>
      </c>
      <c r="AR615" s="17">
        <v>1419.0374999999999</v>
      </c>
      <c r="AS615" s="26">
        <v>766.47499999999991</v>
      </c>
      <c r="AT615" s="26">
        <v>23.029355886095384</v>
      </c>
      <c r="AU615" s="26">
        <v>2.0028849093594001</v>
      </c>
      <c r="AV615" s="17">
        <v>30</v>
      </c>
      <c r="AW615" s="17">
        <v>90</v>
      </c>
      <c r="AX615" s="17">
        <v>0.12</v>
      </c>
      <c r="AY615" s="14">
        <v>2</v>
      </c>
      <c r="AZ615" s="17" t="s">
        <v>41</v>
      </c>
      <c r="BA615" s="28"/>
      <c r="BB615" s="26"/>
      <c r="BC615" s="31"/>
      <c r="BD615" s="29"/>
    </row>
    <row r="616" spans="1:56" x14ac:dyDescent="0.25">
      <c r="A616" s="14">
        <v>2007</v>
      </c>
      <c r="B616" s="31">
        <v>2010</v>
      </c>
      <c r="C616" s="20" t="s">
        <v>174</v>
      </c>
      <c r="D616" s="17" t="s">
        <v>175</v>
      </c>
      <c r="E616" s="69">
        <v>3</v>
      </c>
      <c r="F616" s="76" t="s">
        <v>138</v>
      </c>
      <c r="G616" s="45" t="s">
        <v>138</v>
      </c>
      <c r="H616" s="20" t="s">
        <v>138</v>
      </c>
      <c r="I616" s="21">
        <v>4</v>
      </c>
      <c r="J616" s="22" t="s">
        <v>138</v>
      </c>
      <c r="K616" s="17" t="str">
        <f t="shared" si="110"/>
        <v>Diploid</v>
      </c>
      <c r="L616" s="71">
        <v>100</v>
      </c>
      <c r="M616" s="24">
        <v>1</v>
      </c>
      <c r="N616" s="25">
        <v>58.21371610845295</v>
      </c>
      <c r="O616" s="26">
        <v>50.418136419483965</v>
      </c>
      <c r="P616" s="26">
        <f t="shared" si="108"/>
        <v>0.50418136419483961</v>
      </c>
      <c r="Q616" s="25">
        <v>49.581863580516035</v>
      </c>
      <c r="R616" s="25">
        <v>0.49581863580516033</v>
      </c>
      <c r="S616" s="78">
        <v>28.863445306042031</v>
      </c>
      <c r="T616" s="25">
        <v>9.6211484353473438</v>
      </c>
      <c r="U616" s="25">
        <v>12.873096606494746</v>
      </c>
      <c r="V616" s="25">
        <v>4.2910322021649154</v>
      </c>
      <c r="W616" s="79"/>
      <c r="X616" s="79"/>
      <c r="Y616" s="79"/>
      <c r="Z616" s="79"/>
      <c r="AA616" s="80" t="s">
        <v>45</v>
      </c>
      <c r="AB616" s="79"/>
      <c r="AC616" s="79"/>
      <c r="AD616" s="79"/>
      <c r="AE616" s="79"/>
      <c r="AF616" s="81">
        <v>6.8</v>
      </c>
      <c r="AG616" s="52">
        <v>6.7</v>
      </c>
      <c r="AH616" s="17">
        <f t="shared" si="109"/>
        <v>1.9952623149688761E-7</v>
      </c>
      <c r="AI616" s="81">
        <v>27.3</v>
      </c>
      <c r="AJ616" s="81">
        <v>150.4</v>
      </c>
      <c r="AK616" s="81">
        <v>4149</v>
      </c>
      <c r="AL616" s="81">
        <v>885</v>
      </c>
      <c r="AM616" s="17" t="s">
        <v>45</v>
      </c>
      <c r="AN616" s="17" t="s">
        <v>45</v>
      </c>
      <c r="AO616" s="17" t="s">
        <v>45</v>
      </c>
      <c r="AP616" s="17" t="s">
        <v>45</v>
      </c>
      <c r="AQ616" s="17">
        <v>1138.1999999999991</v>
      </c>
      <c r="AR616" s="17">
        <v>1419.0374999999999</v>
      </c>
      <c r="AS616" s="26">
        <v>766.47499999999991</v>
      </c>
      <c r="AT616" s="26">
        <v>23.029355886095384</v>
      </c>
      <c r="AU616" s="26">
        <v>2.0028849093594001</v>
      </c>
      <c r="AV616" s="17">
        <v>30</v>
      </c>
      <c r="AW616" s="17">
        <v>90</v>
      </c>
      <c r="AX616" s="17">
        <v>0.12</v>
      </c>
      <c r="AY616" s="14">
        <v>2</v>
      </c>
      <c r="AZ616" s="17" t="s">
        <v>41</v>
      </c>
      <c r="BA616" s="28"/>
      <c r="BB616" s="26"/>
      <c r="BC616" s="31"/>
      <c r="BD616" s="29"/>
    </row>
    <row r="617" spans="1:56" x14ac:dyDescent="0.25">
      <c r="A617" s="14">
        <v>2007</v>
      </c>
      <c r="B617" s="31">
        <v>2010</v>
      </c>
      <c r="C617" s="20" t="s">
        <v>174</v>
      </c>
      <c r="D617" s="17" t="s">
        <v>175</v>
      </c>
      <c r="E617" s="69">
        <v>4</v>
      </c>
      <c r="F617" s="76" t="s">
        <v>138</v>
      </c>
      <c r="G617" s="45" t="s">
        <v>138</v>
      </c>
      <c r="H617" s="20" t="s">
        <v>138</v>
      </c>
      <c r="I617" s="21">
        <v>4</v>
      </c>
      <c r="J617" s="22" t="s">
        <v>138</v>
      </c>
      <c r="K617" s="17" t="str">
        <f t="shared" si="110"/>
        <v>Diploid</v>
      </c>
      <c r="L617" s="71">
        <v>100</v>
      </c>
      <c r="M617" s="24">
        <v>1</v>
      </c>
      <c r="N617" s="25">
        <v>40.669856459330141</v>
      </c>
      <c r="O617" s="26">
        <v>51.2170037709976</v>
      </c>
      <c r="P617" s="26">
        <f t="shared" si="108"/>
        <v>0.51217003770997604</v>
      </c>
      <c r="Q617" s="25">
        <v>48.7829962290024</v>
      </c>
      <c r="R617" s="25">
        <v>0.48782996229002401</v>
      </c>
      <c r="S617" s="78">
        <v>19.83997454289571</v>
      </c>
      <c r="T617" s="25">
        <v>6.6133248476319038</v>
      </c>
      <c r="U617" s="25">
        <v>8.8486286461314876</v>
      </c>
      <c r="V617" s="25">
        <v>2.9495428820438292</v>
      </c>
      <c r="W617" s="79"/>
      <c r="X617" s="79"/>
      <c r="Y617" s="79"/>
      <c r="Z617" s="79"/>
      <c r="AA617" s="80" t="s">
        <v>45</v>
      </c>
      <c r="AB617" s="79"/>
      <c r="AC617" s="79"/>
      <c r="AD617" s="79"/>
      <c r="AE617" s="79"/>
      <c r="AF617" s="81">
        <v>6.8</v>
      </c>
      <c r="AG617" s="52">
        <v>6.7</v>
      </c>
      <c r="AH617" s="17">
        <f t="shared" si="109"/>
        <v>1.9952623149688761E-7</v>
      </c>
      <c r="AI617" s="81">
        <v>27.3</v>
      </c>
      <c r="AJ617" s="81">
        <v>150.4</v>
      </c>
      <c r="AK617" s="81">
        <v>4149</v>
      </c>
      <c r="AL617" s="81">
        <v>885</v>
      </c>
      <c r="AM617" s="17" t="s">
        <v>45</v>
      </c>
      <c r="AN617" s="17" t="s">
        <v>45</v>
      </c>
      <c r="AO617" s="17" t="s">
        <v>45</v>
      </c>
      <c r="AP617" s="17" t="s">
        <v>45</v>
      </c>
      <c r="AQ617" s="17">
        <v>1138.1999999999991</v>
      </c>
      <c r="AR617" s="17">
        <v>1419.0374999999999</v>
      </c>
      <c r="AS617" s="26">
        <v>766.47499999999991</v>
      </c>
      <c r="AT617" s="26">
        <v>23.029355886095384</v>
      </c>
      <c r="AU617" s="26">
        <v>2.0028849093594001</v>
      </c>
      <c r="AV617" s="17">
        <v>30</v>
      </c>
      <c r="AW617" s="17">
        <v>90</v>
      </c>
      <c r="AX617" s="17">
        <v>0.12</v>
      </c>
      <c r="AY617" s="14">
        <v>2</v>
      </c>
      <c r="AZ617" s="17" t="s">
        <v>41</v>
      </c>
      <c r="BA617" s="28"/>
      <c r="BB617" s="26"/>
      <c r="BC617" s="31"/>
      <c r="BD617" s="29"/>
    </row>
    <row r="618" spans="1:56" x14ac:dyDescent="0.25">
      <c r="A618" s="14">
        <v>2007</v>
      </c>
      <c r="B618" s="31">
        <v>2010</v>
      </c>
      <c r="C618" s="20" t="s">
        <v>174</v>
      </c>
      <c r="D618" s="17" t="s">
        <v>175</v>
      </c>
      <c r="E618" s="69">
        <v>1</v>
      </c>
      <c r="F618" s="76" t="s">
        <v>139</v>
      </c>
      <c r="G618" s="45" t="s">
        <v>139</v>
      </c>
      <c r="H618" s="20" t="s">
        <v>139</v>
      </c>
      <c r="I618" s="21">
        <v>3</v>
      </c>
      <c r="J618" s="22" t="s">
        <v>139</v>
      </c>
      <c r="K618" s="17" t="str">
        <f t="shared" si="110"/>
        <v>Diploid</v>
      </c>
      <c r="L618" s="71">
        <v>100</v>
      </c>
      <c r="M618" s="24">
        <v>1</v>
      </c>
      <c r="N618" s="25">
        <v>74.960127591706538</v>
      </c>
      <c r="O618" s="26">
        <v>51.771862093733169</v>
      </c>
      <c r="P618" s="26">
        <f t="shared" si="108"/>
        <v>0.51771862093733167</v>
      </c>
      <c r="Q618" s="25">
        <v>48.228137906266831</v>
      </c>
      <c r="R618" s="25">
        <v>0.48228137906266833</v>
      </c>
      <c r="S618" s="78">
        <v>36.151873709641805</v>
      </c>
      <c r="T618" s="25">
        <v>12.050624569880602</v>
      </c>
      <c r="U618" s="25">
        <v>16.123735674500246</v>
      </c>
      <c r="V618" s="25">
        <v>5.3745785581667489</v>
      </c>
      <c r="W618" s="79"/>
      <c r="X618" s="79"/>
      <c r="Y618" s="79"/>
      <c r="Z618" s="79"/>
      <c r="AA618" s="80" t="s">
        <v>45</v>
      </c>
      <c r="AB618" s="79"/>
      <c r="AC618" s="79"/>
      <c r="AD618" s="79"/>
      <c r="AE618" s="79"/>
      <c r="AF618" s="81">
        <v>6.8</v>
      </c>
      <c r="AG618" s="52">
        <v>6.7</v>
      </c>
      <c r="AH618" s="17">
        <f t="shared" si="109"/>
        <v>1.9952623149688761E-7</v>
      </c>
      <c r="AI618" s="81">
        <v>27.3</v>
      </c>
      <c r="AJ618" s="81">
        <v>150.4</v>
      </c>
      <c r="AK618" s="81">
        <v>4149</v>
      </c>
      <c r="AL618" s="81">
        <v>885</v>
      </c>
      <c r="AM618" s="17" t="s">
        <v>45</v>
      </c>
      <c r="AN618" s="17" t="s">
        <v>45</v>
      </c>
      <c r="AO618" s="17" t="s">
        <v>45</v>
      </c>
      <c r="AP618" s="17" t="s">
        <v>45</v>
      </c>
      <c r="AQ618" s="17">
        <v>1138.1999999999991</v>
      </c>
      <c r="AR618" s="17">
        <v>1419.0374999999999</v>
      </c>
      <c r="AS618" s="26">
        <v>766.47499999999991</v>
      </c>
      <c r="AT618" s="26">
        <v>23.029355886095384</v>
      </c>
      <c r="AU618" s="26">
        <v>2.0028849093594001</v>
      </c>
      <c r="AV618" s="17">
        <v>30</v>
      </c>
      <c r="AW618" s="17">
        <v>90</v>
      </c>
      <c r="AX618" s="17">
        <v>0.12</v>
      </c>
      <c r="AY618" s="14">
        <v>2</v>
      </c>
      <c r="AZ618" s="17" t="s">
        <v>41</v>
      </c>
      <c r="BA618" s="28"/>
      <c r="BB618" s="26"/>
      <c r="BC618" s="31"/>
      <c r="BD618" s="29"/>
    </row>
    <row r="619" spans="1:56" x14ac:dyDescent="0.25">
      <c r="A619" s="14">
        <v>2007</v>
      </c>
      <c r="B619" s="31">
        <v>2010</v>
      </c>
      <c r="C619" s="20" t="s">
        <v>174</v>
      </c>
      <c r="D619" s="17" t="s">
        <v>175</v>
      </c>
      <c r="E619" s="69">
        <v>2</v>
      </c>
      <c r="F619" s="76" t="s">
        <v>139</v>
      </c>
      <c r="G619" s="45" t="s">
        <v>139</v>
      </c>
      <c r="H619" s="20" t="s">
        <v>139</v>
      </c>
      <c r="I619" s="21">
        <v>3</v>
      </c>
      <c r="J619" s="22" t="s">
        <v>139</v>
      </c>
      <c r="K619" s="17" t="str">
        <f t="shared" si="110"/>
        <v>Diploid</v>
      </c>
      <c r="L619" s="71">
        <v>100</v>
      </c>
      <c r="M619" s="24">
        <v>1</v>
      </c>
      <c r="N619" s="25">
        <v>70.972886762360446</v>
      </c>
      <c r="O619" s="26">
        <v>53.672126959798192</v>
      </c>
      <c r="P619" s="26">
        <f t="shared" si="108"/>
        <v>0.53672126959798194</v>
      </c>
      <c r="Q619" s="25">
        <v>46.327873040201808</v>
      </c>
      <c r="R619" s="25">
        <v>0.46327873040201806</v>
      </c>
      <c r="S619" s="78">
        <v>32.880228872232543</v>
      </c>
      <c r="T619" s="25">
        <v>10.960076290744182</v>
      </c>
      <c r="U619" s="25">
        <v>14.664582077015714</v>
      </c>
      <c r="V619" s="25">
        <v>4.888194025671905</v>
      </c>
      <c r="W619" s="79"/>
      <c r="X619" s="79"/>
      <c r="Y619" s="79"/>
      <c r="Z619" s="79"/>
      <c r="AA619" s="80" t="s">
        <v>45</v>
      </c>
      <c r="AB619" s="79"/>
      <c r="AC619" s="79"/>
      <c r="AD619" s="79"/>
      <c r="AE619" s="79"/>
      <c r="AF619" s="81">
        <v>6.8</v>
      </c>
      <c r="AG619" s="52">
        <v>6.7</v>
      </c>
      <c r="AH619" s="17">
        <f t="shared" si="109"/>
        <v>1.9952623149688761E-7</v>
      </c>
      <c r="AI619" s="81">
        <v>27.3</v>
      </c>
      <c r="AJ619" s="81">
        <v>150.4</v>
      </c>
      <c r="AK619" s="81">
        <v>4149</v>
      </c>
      <c r="AL619" s="81">
        <v>885</v>
      </c>
      <c r="AM619" s="17" t="s">
        <v>45</v>
      </c>
      <c r="AN619" s="17" t="s">
        <v>45</v>
      </c>
      <c r="AO619" s="17" t="s">
        <v>45</v>
      </c>
      <c r="AP619" s="17" t="s">
        <v>45</v>
      </c>
      <c r="AQ619" s="17">
        <v>1138.1999999999991</v>
      </c>
      <c r="AR619" s="17">
        <v>1419.0374999999999</v>
      </c>
      <c r="AS619" s="26">
        <v>766.47499999999991</v>
      </c>
      <c r="AT619" s="26">
        <v>23.029355886095384</v>
      </c>
      <c r="AU619" s="26">
        <v>2.0028849093594001</v>
      </c>
      <c r="AV619" s="17">
        <v>30</v>
      </c>
      <c r="AW619" s="17">
        <v>90</v>
      </c>
      <c r="AX619" s="17">
        <v>0.12</v>
      </c>
      <c r="AY619" s="14">
        <v>2</v>
      </c>
      <c r="AZ619" s="17" t="s">
        <v>41</v>
      </c>
      <c r="BA619" s="28"/>
      <c r="BB619" s="26"/>
      <c r="BC619" s="31"/>
      <c r="BD619" s="29"/>
    </row>
    <row r="620" spans="1:56" x14ac:dyDescent="0.25">
      <c r="A620" s="14">
        <v>2007</v>
      </c>
      <c r="B620" s="31">
        <v>2010</v>
      </c>
      <c r="C620" s="20" t="s">
        <v>174</v>
      </c>
      <c r="D620" s="17" t="s">
        <v>175</v>
      </c>
      <c r="E620" s="69">
        <v>3</v>
      </c>
      <c r="F620" s="76" t="s">
        <v>139</v>
      </c>
      <c r="G620" s="45" t="s">
        <v>139</v>
      </c>
      <c r="H620" s="20" t="s">
        <v>139</v>
      </c>
      <c r="I620" s="21">
        <v>3</v>
      </c>
      <c r="J620" s="22" t="s">
        <v>139</v>
      </c>
      <c r="K620" s="17" t="str">
        <f t="shared" si="110"/>
        <v>Diploid</v>
      </c>
      <c r="L620" s="71">
        <v>88.888888888888886</v>
      </c>
      <c r="M620" s="24">
        <v>0.88888888888888884</v>
      </c>
      <c r="N620" s="25">
        <v>55.821371610845304</v>
      </c>
      <c r="O620" s="26">
        <v>53.794500446599464</v>
      </c>
      <c r="P620" s="26">
        <f t="shared" si="108"/>
        <v>0.53794500446599469</v>
      </c>
      <c r="Q620" s="25">
        <v>46.205499553400536</v>
      </c>
      <c r="R620" s="25">
        <v>0.46205499553400536</v>
      </c>
      <c r="S620" s="78">
        <v>25.792543610351171</v>
      </c>
      <c r="T620" s="25">
        <v>8.5975145367837236</v>
      </c>
      <c r="U620" s="25">
        <v>11.503474450216622</v>
      </c>
      <c r="V620" s="25">
        <v>3.8344914834055408</v>
      </c>
      <c r="W620" s="79"/>
      <c r="X620" s="79"/>
      <c r="Y620" s="79"/>
      <c r="Z620" s="79"/>
      <c r="AA620" s="80" t="s">
        <v>45</v>
      </c>
      <c r="AB620" s="79"/>
      <c r="AC620" s="79"/>
      <c r="AD620" s="79"/>
      <c r="AE620" s="79"/>
      <c r="AF620" s="81">
        <v>6.8</v>
      </c>
      <c r="AG620" s="52">
        <v>6.7</v>
      </c>
      <c r="AH620" s="17">
        <f t="shared" si="109"/>
        <v>1.9952623149688761E-7</v>
      </c>
      <c r="AI620" s="81">
        <v>27.3</v>
      </c>
      <c r="AJ620" s="81">
        <v>150.4</v>
      </c>
      <c r="AK620" s="81">
        <v>4149</v>
      </c>
      <c r="AL620" s="81">
        <v>885</v>
      </c>
      <c r="AM620" s="17" t="s">
        <v>45</v>
      </c>
      <c r="AN620" s="17" t="s">
        <v>45</v>
      </c>
      <c r="AO620" s="17" t="s">
        <v>45</v>
      </c>
      <c r="AP620" s="17" t="s">
        <v>45</v>
      </c>
      <c r="AQ620" s="17">
        <v>1138.1999999999991</v>
      </c>
      <c r="AR620" s="17">
        <v>1419.0374999999999</v>
      </c>
      <c r="AS620" s="26">
        <v>766.47499999999991</v>
      </c>
      <c r="AT620" s="26">
        <v>23.029355886095384</v>
      </c>
      <c r="AU620" s="26">
        <v>2.0028849093594001</v>
      </c>
      <c r="AV620" s="17">
        <v>30</v>
      </c>
      <c r="AW620" s="17">
        <v>90</v>
      </c>
      <c r="AX620" s="17">
        <v>0.12</v>
      </c>
      <c r="AY620" s="14">
        <v>2</v>
      </c>
      <c r="AZ620" s="17" t="s">
        <v>41</v>
      </c>
      <c r="BA620" s="28"/>
      <c r="BB620" s="26"/>
      <c r="BC620" s="31"/>
      <c r="BD620" s="29"/>
    </row>
    <row r="621" spans="1:56" x14ac:dyDescent="0.25">
      <c r="A621" s="14">
        <v>2007</v>
      </c>
      <c r="B621" s="31">
        <v>2010</v>
      </c>
      <c r="C621" s="20" t="s">
        <v>174</v>
      </c>
      <c r="D621" s="17" t="s">
        <v>175</v>
      </c>
      <c r="E621" s="69">
        <v>4</v>
      </c>
      <c r="F621" s="76" t="s">
        <v>139</v>
      </c>
      <c r="G621" s="45" t="s">
        <v>139</v>
      </c>
      <c r="H621" s="20" t="s">
        <v>139</v>
      </c>
      <c r="I621" s="21">
        <v>3</v>
      </c>
      <c r="J621" s="22" t="s">
        <v>139</v>
      </c>
      <c r="K621" s="17" t="str">
        <f t="shared" si="110"/>
        <v>Diploid</v>
      </c>
      <c r="L621" s="71">
        <v>100</v>
      </c>
      <c r="M621" s="24">
        <v>1</v>
      </c>
      <c r="N621" s="25">
        <v>61.403508771929822</v>
      </c>
      <c r="O621" s="26">
        <v>53.738057200137831</v>
      </c>
      <c r="P621" s="26">
        <f t="shared" si="108"/>
        <v>0.53738057200137834</v>
      </c>
      <c r="Q621" s="25">
        <v>46.261942799862169</v>
      </c>
      <c r="R621" s="25">
        <v>0.46261942799862171</v>
      </c>
      <c r="S621" s="78">
        <v>28.406456105178524</v>
      </c>
      <c r="T621" s="25">
        <v>9.4688187017261747</v>
      </c>
      <c r="U621" s="25">
        <v>12.669279422909622</v>
      </c>
      <c r="V621" s="25">
        <v>4.2230931409698735</v>
      </c>
      <c r="W621" s="79"/>
      <c r="X621" s="79"/>
      <c r="Y621" s="79"/>
      <c r="Z621" s="79"/>
      <c r="AA621" s="80" t="s">
        <v>45</v>
      </c>
      <c r="AB621" s="79"/>
      <c r="AC621" s="79"/>
      <c r="AD621" s="79"/>
      <c r="AE621" s="79"/>
      <c r="AF621" s="81">
        <v>6.8</v>
      </c>
      <c r="AG621" s="52">
        <v>6.7</v>
      </c>
      <c r="AH621" s="17">
        <f t="shared" si="109"/>
        <v>1.9952623149688761E-7</v>
      </c>
      <c r="AI621" s="81">
        <v>27.3</v>
      </c>
      <c r="AJ621" s="81">
        <v>150.4</v>
      </c>
      <c r="AK621" s="81">
        <v>4149</v>
      </c>
      <c r="AL621" s="81">
        <v>885</v>
      </c>
      <c r="AM621" s="17" t="s">
        <v>45</v>
      </c>
      <c r="AN621" s="17" t="s">
        <v>45</v>
      </c>
      <c r="AO621" s="17" t="s">
        <v>45</v>
      </c>
      <c r="AP621" s="17" t="s">
        <v>45</v>
      </c>
      <c r="AQ621" s="17">
        <v>1138.1999999999991</v>
      </c>
      <c r="AR621" s="17">
        <v>1419.0374999999999</v>
      </c>
      <c r="AS621" s="26">
        <v>766.47499999999991</v>
      </c>
      <c r="AT621" s="26">
        <v>23.029355886095384</v>
      </c>
      <c r="AU621" s="26">
        <v>2.0028849093594001</v>
      </c>
      <c r="AV621" s="17">
        <v>30</v>
      </c>
      <c r="AW621" s="17">
        <v>90</v>
      </c>
      <c r="AX621" s="17">
        <v>0.12</v>
      </c>
      <c r="AY621" s="14">
        <v>2</v>
      </c>
      <c r="AZ621" s="17" t="s">
        <v>41</v>
      </c>
      <c r="BA621" s="28"/>
      <c r="BB621" s="26"/>
      <c r="BC621" s="31"/>
      <c r="BD621" s="29"/>
    </row>
    <row r="622" spans="1:56" x14ac:dyDescent="0.25">
      <c r="A622" s="14">
        <v>2007</v>
      </c>
      <c r="B622" s="31">
        <v>2010</v>
      </c>
      <c r="C622" s="20" t="s">
        <v>174</v>
      </c>
      <c r="D622" s="17" t="s">
        <v>175</v>
      </c>
      <c r="E622" s="69">
        <v>1</v>
      </c>
      <c r="F622" s="76" t="s">
        <v>141</v>
      </c>
      <c r="G622" s="45" t="s">
        <v>141</v>
      </c>
      <c r="H622" s="20" t="s">
        <v>141</v>
      </c>
      <c r="I622" s="21">
        <v>1</v>
      </c>
      <c r="J622" s="22" t="s">
        <v>141</v>
      </c>
      <c r="K622" s="17" t="str">
        <f t="shared" si="110"/>
        <v>Diploid</v>
      </c>
      <c r="L622" s="71">
        <v>100</v>
      </c>
      <c r="M622" s="24">
        <v>1</v>
      </c>
      <c r="N622" s="25">
        <v>60.606060606060609</v>
      </c>
      <c r="O622" s="26">
        <v>50.276043724483074</v>
      </c>
      <c r="P622" s="26">
        <f t="shared" si="108"/>
        <v>0.50276043724483077</v>
      </c>
      <c r="Q622" s="25">
        <v>49.723956275516926</v>
      </c>
      <c r="R622" s="25">
        <v>0.49723956275516928</v>
      </c>
      <c r="S622" s="78">
        <v>30.135731076070861</v>
      </c>
      <c r="T622" s="25">
        <v>10.04524369202362</v>
      </c>
      <c r="U622" s="25">
        <v>13.440536059927604</v>
      </c>
      <c r="V622" s="25">
        <v>4.4801786866425344</v>
      </c>
      <c r="W622" s="79"/>
      <c r="X622" s="79"/>
      <c r="Y622" s="79"/>
      <c r="Z622" s="79"/>
      <c r="AA622" s="80" t="s">
        <v>45</v>
      </c>
      <c r="AB622" s="79"/>
      <c r="AC622" s="79"/>
      <c r="AD622" s="79"/>
      <c r="AE622" s="79"/>
      <c r="AF622" s="81">
        <v>6.8</v>
      </c>
      <c r="AG622" s="52">
        <v>6.7</v>
      </c>
      <c r="AH622" s="17">
        <f t="shared" si="109"/>
        <v>1.9952623149688761E-7</v>
      </c>
      <c r="AI622" s="81">
        <v>27.3</v>
      </c>
      <c r="AJ622" s="81">
        <v>150.4</v>
      </c>
      <c r="AK622" s="81">
        <v>4149</v>
      </c>
      <c r="AL622" s="81">
        <v>885</v>
      </c>
      <c r="AM622" s="17" t="s">
        <v>45</v>
      </c>
      <c r="AN622" s="17" t="s">
        <v>45</v>
      </c>
      <c r="AO622" s="17" t="s">
        <v>45</v>
      </c>
      <c r="AP622" s="17" t="s">
        <v>45</v>
      </c>
      <c r="AQ622" s="17">
        <v>1138.1999999999991</v>
      </c>
      <c r="AR622" s="17">
        <v>1419.0374999999999</v>
      </c>
      <c r="AS622" s="26">
        <v>766.47499999999991</v>
      </c>
      <c r="AT622" s="26">
        <v>23.029355886095384</v>
      </c>
      <c r="AU622" s="26">
        <v>2.0028849093594001</v>
      </c>
      <c r="AV622" s="17">
        <v>30</v>
      </c>
      <c r="AW622" s="17">
        <v>90</v>
      </c>
      <c r="AX622" s="17">
        <v>0.12</v>
      </c>
      <c r="AY622" s="14">
        <v>2</v>
      </c>
      <c r="AZ622" s="17" t="s">
        <v>41</v>
      </c>
      <c r="BA622" s="28"/>
      <c r="BB622" s="26"/>
      <c r="BC622" s="31"/>
      <c r="BD622" s="29"/>
    </row>
    <row r="623" spans="1:56" x14ac:dyDescent="0.25">
      <c r="A623" s="14">
        <v>2007</v>
      </c>
      <c r="B623" s="31">
        <v>2010</v>
      </c>
      <c r="C623" s="20" t="s">
        <v>174</v>
      </c>
      <c r="D623" s="17" t="s">
        <v>175</v>
      </c>
      <c r="E623" s="69">
        <v>2</v>
      </c>
      <c r="F623" s="76" t="s">
        <v>141</v>
      </c>
      <c r="G623" s="45" t="s">
        <v>141</v>
      </c>
      <c r="H623" s="20" t="s">
        <v>141</v>
      </c>
      <c r="I623" s="21">
        <v>1</v>
      </c>
      <c r="J623" s="22" t="s">
        <v>141</v>
      </c>
      <c r="K623" s="17" t="str">
        <f t="shared" si="110"/>
        <v>Diploid</v>
      </c>
      <c r="L623" s="71">
        <v>100</v>
      </c>
      <c r="M623" s="24">
        <v>1</v>
      </c>
      <c r="N623" s="25">
        <v>91.706539074960133</v>
      </c>
      <c r="O623" s="26">
        <v>48.675782481150151</v>
      </c>
      <c r="P623" s="26">
        <f t="shared" si="108"/>
        <v>0.48675782481150148</v>
      </c>
      <c r="Q623" s="25">
        <v>51.324217518849849</v>
      </c>
      <c r="R623" s="25">
        <v>0.51324217518849846</v>
      </c>
      <c r="S623" s="78">
        <v>47.067663593841559</v>
      </c>
      <c r="T623" s="25">
        <v>15.689221197947186</v>
      </c>
      <c r="U623" s="25">
        <v>20.992177962853336</v>
      </c>
      <c r="V623" s="25">
        <v>6.9973926542844449</v>
      </c>
      <c r="W623" s="79"/>
      <c r="X623" s="79"/>
      <c r="Y623" s="79"/>
      <c r="Z623" s="79"/>
      <c r="AA623" s="80" t="s">
        <v>45</v>
      </c>
      <c r="AB623" s="79"/>
      <c r="AC623" s="79"/>
      <c r="AD623" s="79"/>
      <c r="AE623" s="79"/>
      <c r="AF623" s="81">
        <v>6.8</v>
      </c>
      <c r="AG623" s="52">
        <v>6.7</v>
      </c>
      <c r="AH623" s="17">
        <f t="shared" si="109"/>
        <v>1.9952623149688761E-7</v>
      </c>
      <c r="AI623" s="81">
        <v>27.3</v>
      </c>
      <c r="AJ623" s="81">
        <v>150.4</v>
      </c>
      <c r="AK623" s="81">
        <v>4149</v>
      </c>
      <c r="AL623" s="81">
        <v>885</v>
      </c>
      <c r="AM623" s="17" t="s">
        <v>45</v>
      </c>
      <c r="AN623" s="17" t="s">
        <v>45</v>
      </c>
      <c r="AO623" s="17" t="s">
        <v>45</v>
      </c>
      <c r="AP623" s="17" t="s">
        <v>45</v>
      </c>
      <c r="AQ623" s="17">
        <v>1138.1999999999991</v>
      </c>
      <c r="AR623" s="17">
        <v>1419.0374999999999</v>
      </c>
      <c r="AS623" s="26">
        <v>766.47499999999991</v>
      </c>
      <c r="AT623" s="26">
        <v>23.029355886095384</v>
      </c>
      <c r="AU623" s="26">
        <v>2.0028849093594001</v>
      </c>
      <c r="AV623" s="17">
        <v>30</v>
      </c>
      <c r="AW623" s="17">
        <v>90</v>
      </c>
      <c r="AX623" s="17">
        <v>0.12</v>
      </c>
      <c r="AY623" s="14">
        <v>2</v>
      </c>
      <c r="AZ623" s="17" t="s">
        <v>41</v>
      </c>
      <c r="BA623" s="28"/>
      <c r="BB623" s="26"/>
      <c r="BC623" s="31"/>
      <c r="BD623" s="29"/>
    </row>
    <row r="624" spans="1:56" x14ac:dyDescent="0.25">
      <c r="A624" s="14">
        <v>2007</v>
      </c>
      <c r="B624" s="31">
        <v>2010</v>
      </c>
      <c r="C624" s="20" t="s">
        <v>174</v>
      </c>
      <c r="D624" s="17" t="s">
        <v>175</v>
      </c>
      <c r="E624" s="69">
        <v>3</v>
      </c>
      <c r="F624" s="76" t="s">
        <v>141</v>
      </c>
      <c r="G624" s="45" t="s">
        <v>141</v>
      </c>
      <c r="H624" s="20" t="s">
        <v>141</v>
      </c>
      <c r="I624" s="21">
        <v>1</v>
      </c>
      <c r="J624" s="22" t="s">
        <v>141</v>
      </c>
      <c r="K624" s="17" t="str">
        <f t="shared" si="110"/>
        <v>Diploid</v>
      </c>
      <c r="L624" s="71">
        <v>100</v>
      </c>
      <c r="M624" s="24">
        <v>1</v>
      </c>
      <c r="N624" s="25">
        <v>67.783094098883581</v>
      </c>
      <c r="O624" s="26">
        <v>48.977893691008447</v>
      </c>
      <c r="P624" s="26">
        <f t="shared" si="108"/>
        <v>0.48977893691008445</v>
      </c>
      <c r="Q624" s="25">
        <v>51.022106308991553</v>
      </c>
      <c r="R624" s="25">
        <v>0.51022106308991555</v>
      </c>
      <c r="S624" s="78">
        <v>34.584362330656155</v>
      </c>
      <c r="T624" s="25">
        <v>11.528120776885386</v>
      </c>
      <c r="U624" s="25">
        <v>15.424625599472646</v>
      </c>
      <c r="V624" s="25">
        <v>5.1415418664908819</v>
      </c>
      <c r="W624" s="79"/>
      <c r="X624" s="79"/>
      <c r="Y624" s="79"/>
      <c r="Z624" s="79"/>
      <c r="AA624" s="80" t="s">
        <v>45</v>
      </c>
      <c r="AB624" s="79"/>
      <c r="AC624" s="79"/>
      <c r="AD624" s="79"/>
      <c r="AE624" s="79"/>
      <c r="AF624" s="81">
        <v>6.8</v>
      </c>
      <c r="AG624" s="52">
        <v>6.7</v>
      </c>
      <c r="AH624" s="17">
        <f t="shared" si="109"/>
        <v>1.9952623149688761E-7</v>
      </c>
      <c r="AI624" s="81">
        <v>27.3</v>
      </c>
      <c r="AJ624" s="81">
        <v>150.4</v>
      </c>
      <c r="AK624" s="81">
        <v>4149</v>
      </c>
      <c r="AL624" s="81">
        <v>885</v>
      </c>
      <c r="AM624" s="17" t="s">
        <v>45</v>
      </c>
      <c r="AN624" s="17" t="s">
        <v>45</v>
      </c>
      <c r="AO624" s="17" t="s">
        <v>45</v>
      </c>
      <c r="AP624" s="17" t="s">
        <v>45</v>
      </c>
      <c r="AQ624" s="17">
        <v>1138.1999999999991</v>
      </c>
      <c r="AR624" s="17">
        <v>1419.0374999999999</v>
      </c>
      <c r="AS624" s="26">
        <v>766.47499999999991</v>
      </c>
      <c r="AT624" s="26">
        <v>23.029355886095384</v>
      </c>
      <c r="AU624" s="26">
        <v>2.0028849093594001</v>
      </c>
      <c r="AV624" s="17">
        <v>30</v>
      </c>
      <c r="AW624" s="17">
        <v>90</v>
      </c>
      <c r="AX624" s="17">
        <v>0.12</v>
      </c>
      <c r="AY624" s="14">
        <v>2</v>
      </c>
      <c r="AZ624" s="17" t="s">
        <v>41</v>
      </c>
      <c r="BA624" s="28"/>
      <c r="BB624" s="26"/>
      <c r="BC624" s="31"/>
      <c r="BD624" s="29"/>
    </row>
    <row r="625" spans="1:56" x14ac:dyDescent="0.25">
      <c r="A625" s="14">
        <v>2007</v>
      </c>
      <c r="B625" s="31">
        <v>2010</v>
      </c>
      <c r="C625" s="20" t="s">
        <v>174</v>
      </c>
      <c r="D625" s="17" t="s">
        <v>175</v>
      </c>
      <c r="E625" s="69">
        <v>4</v>
      </c>
      <c r="F625" s="76" t="s">
        <v>141</v>
      </c>
      <c r="G625" s="45" t="s">
        <v>141</v>
      </c>
      <c r="H625" s="20" t="s">
        <v>141</v>
      </c>
      <c r="I625" s="21">
        <v>1</v>
      </c>
      <c r="J625" s="22" t="s">
        <v>141</v>
      </c>
      <c r="K625" s="17" t="str">
        <f t="shared" si="110"/>
        <v>Diploid</v>
      </c>
      <c r="L625" s="71">
        <v>100</v>
      </c>
      <c r="M625" s="24">
        <v>1</v>
      </c>
      <c r="N625" s="25">
        <v>37.480063795853269</v>
      </c>
      <c r="O625" s="26">
        <v>48.486213881195496</v>
      </c>
      <c r="P625" s="26">
        <f t="shared" si="108"/>
        <v>0.48486213881195495</v>
      </c>
      <c r="Q625" s="25">
        <v>51.513786118804504</v>
      </c>
      <c r="R625" s="25">
        <v>0.51513786118804505</v>
      </c>
      <c r="S625" s="78">
        <v>19.307399900987335</v>
      </c>
      <c r="T625" s="25">
        <v>6.4357999669957779</v>
      </c>
      <c r="U625" s="25">
        <v>8.6111003558403514</v>
      </c>
      <c r="V625" s="25">
        <v>2.8703667852801171</v>
      </c>
      <c r="W625" s="79"/>
      <c r="X625" s="79"/>
      <c r="Y625" s="79"/>
      <c r="Z625" s="79"/>
      <c r="AA625" s="80" t="s">
        <v>45</v>
      </c>
      <c r="AB625" s="79"/>
      <c r="AC625" s="79"/>
      <c r="AD625" s="79"/>
      <c r="AE625" s="79"/>
      <c r="AF625" s="81">
        <v>6.8</v>
      </c>
      <c r="AG625" s="52">
        <v>6.7</v>
      </c>
      <c r="AH625" s="17">
        <f t="shared" si="109"/>
        <v>1.9952623149688761E-7</v>
      </c>
      <c r="AI625" s="81">
        <v>27.3</v>
      </c>
      <c r="AJ625" s="81">
        <v>150.4</v>
      </c>
      <c r="AK625" s="81">
        <v>4149</v>
      </c>
      <c r="AL625" s="81">
        <v>885</v>
      </c>
      <c r="AM625" s="17" t="s">
        <v>45</v>
      </c>
      <c r="AN625" s="17" t="s">
        <v>45</v>
      </c>
      <c r="AO625" s="17" t="s">
        <v>45</v>
      </c>
      <c r="AP625" s="17" t="s">
        <v>45</v>
      </c>
      <c r="AQ625" s="17">
        <v>1138.1999999999991</v>
      </c>
      <c r="AR625" s="17">
        <v>1419.0374999999999</v>
      </c>
      <c r="AS625" s="26">
        <v>766.47499999999991</v>
      </c>
      <c r="AT625" s="26">
        <v>23.029355886095384</v>
      </c>
      <c r="AU625" s="26">
        <v>2.0028849093594001</v>
      </c>
      <c r="AV625" s="17">
        <v>30</v>
      </c>
      <c r="AW625" s="17">
        <v>90</v>
      </c>
      <c r="AX625" s="17">
        <v>0.12</v>
      </c>
      <c r="AY625" s="14">
        <v>2</v>
      </c>
      <c r="AZ625" s="17" t="s">
        <v>41</v>
      </c>
      <c r="BA625" s="28"/>
      <c r="BB625" s="26"/>
      <c r="BC625" s="31"/>
      <c r="BD625" s="29"/>
    </row>
    <row r="626" spans="1:56" x14ac:dyDescent="0.25">
      <c r="A626" s="14">
        <v>2007</v>
      </c>
      <c r="B626" s="31">
        <v>2010</v>
      </c>
      <c r="C626" s="20" t="s">
        <v>174</v>
      </c>
      <c r="D626" s="17" t="s">
        <v>175</v>
      </c>
      <c r="E626" s="69">
        <v>1</v>
      </c>
      <c r="F626" s="76" t="s">
        <v>142</v>
      </c>
      <c r="G626" s="45" t="s">
        <v>142</v>
      </c>
      <c r="H626" s="20" t="s">
        <v>142</v>
      </c>
      <c r="I626" s="21">
        <v>5</v>
      </c>
      <c r="J626" s="22" t="s">
        <v>142</v>
      </c>
      <c r="K626" s="17" t="str">
        <f t="shared" si="110"/>
        <v>Tetraploid</v>
      </c>
      <c r="L626" s="71">
        <v>100</v>
      </c>
      <c r="M626" s="24">
        <v>1</v>
      </c>
      <c r="N626" s="25">
        <v>69.377990430622006</v>
      </c>
      <c r="O626" s="26">
        <v>47.633691197886684</v>
      </c>
      <c r="P626" s="26">
        <f t="shared" si="108"/>
        <v>0.47633691197886685</v>
      </c>
      <c r="Q626" s="25">
        <v>52.366308802113316</v>
      </c>
      <c r="R626" s="25">
        <v>0.52366308802113315</v>
      </c>
      <c r="S626" s="78">
        <v>36.33069270960015</v>
      </c>
      <c r="T626" s="25">
        <v>12.110230903200049</v>
      </c>
      <c r="U626" s="25">
        <v>16.203488948481667</v>
      </c>
      <c r="V626" s="25">
        <v>5.4011629828272225</v>
      </c>
      <c r="W626" s="79"/>
      <c r="X626" s="79"/>
      <c r="Y626" s="79"/>
      <c r="Z626" s="79"/>
      <c r="AA626" s="80" t="s">
        <v>45</v>
      </c>
      <c r="AB626" s="79"/>
      <c r="AC626" s="79"/>
      <c r="AD626" s="79"/>
      <c r="AE626" s="79"/>
      <c r="AF626" s="81">
        <v>6.8</v>
      </c>
      <c r="AG626" s="52">
        <v>6.7</v>
      </c>
      <c r="AH626" s="17">
        <f t="shared" si="109"/>
        <v>1.9952623149688761E-7</v>
      </c>
      <c r="AI626" s="81">
        <v>27.3</v>
      </c>
      <c r="AJ626" s="81">
        <v>150.4</v>
      </c>
      <c r="AK626" s="81">
        <v>4149</v>
      </c>
      <c r="AL626" s="81">
        <v>885</v>
      </c>
      <c r="AM626" s="17" t="s">
        <v>45</v>
      </c>
      <c r="AN626" s="17" t="s">
        <v>45</v>
      </c>
      <c r="AO626" s="17" t="s">
        <v>45</v>
      </c>
      <c r="AP626" s="17" t="s">
        <v>45</v>
      </c>
      <c r="AQ626" s="17">
        <v>1138.1999999999991</v>
      </c>
      <c r="AR626" s="17">
        <v>1419.0374999999999</v>
      </c>
      <c r="AS626" s="26">
        <v>766.47499999999991</v>
      </c>
      <c r="AT626" s="26">
        <v>23.029355886095384</v>
      </c>
      <c r="AU626" s="26">
        <v>2.0028849093594001</v>
      </c>
      <c r="AV626" s="17">
        <v>30</v>
      </c>
      <c r="AW626" s="17">
        <v>90</v>
      </c>
      <c r="AX626" s="17">
        <v>0.12</v>
      </c>
      <c r="AY626" s="14">
        <v>2</v>
      </c>
      <c r="AZ626" s="17" t="s">
        <v>41</v>
      </c>
      <c r="BA626" s="28"/>
      <c r="BB626" s="26"/>
      <c r="BC626" s="31"/>
      <c r="BD626" s="29"/>
    </row>
    <row r="627" spans="1:56" x14ac:dyDescent="0.25">
      <c r="A627" s="14">
        <v>2007</v>
      </c>
      <c r="B627" s="31">
        <v>2010</v>
      </c>
      <c r="C627" s="20" t="s">
        <v>174</v>
      </c>
      <c r="D627" s="17" t="s">
        <v>175</v>
      </c>
      <c r="E627" s="69">
        <v>2</v>
      </c>
      <c r="F627" s="76" t="s">
        <v>142</v>
      </c>
      <c r="G627" s="45" t="s">
        <v>142</v>
      </c>
      <c r="H627" s="20" t="s">
        <v>142</v>
      </c>
      <c r="I627" s="21">
        <v>5</v>
      </c>
      <c r="J627" s="22" t="s">
        <v>142</v>
      </c>
      <c r="K627" s="17" t="str">
        <f t="shared" si="110"/>
        <v>Tetraploid</v>
      </c>
      <c r="L627" s="71">
        <v>100</v>
      </c>
      <c r="M627" s="24">
        <v>1</v>
      </c>
      <c r="N627" s="25">
        <v>99.681020733652318</v>
      </c>
      <c r="O627" s="26">
        <v>47.080503725192855</v>
      </c>
      <c r="P627" s="26">
        <f t="shared" si="108"/>
        <v>0.47080503725192857</v>
      </c>
      <c r="Q627" s="25">
        <v>52.919496274807145</v>
      </c>
      <c r="R627" s="25">
        <v>0.52919496274807143</v>
      </c>
      <c r="S627" s="78">
        <v>52.750694053834877</v>
      </c>
      <c r="T627" s="25">
        <v>17.583564684611627</v>
      </c>
      <c r="U627" s="25">
        <v>23.526809548010355</v>
      </c>
      <c r="V627" s="25">
        <v>7.8422698493367857</v>
      </c>
      <c r="W627" s="79"/>
      <c r="X627" s="79"/>
      <c r="Y627" s="79"/>
      <c r="Z627" s="79"/>
      <c r="AA627" s="80" t="s">
        <v>45</v>
      </c>
      <c r="AB627" s="79"/>
      <c r="AC627" s="79"/>
      <c r="AD627" s="79"/>
      <c r="AE627" s="79"/>
      <c r="AF627" s="81">
        <v>6.8</v>
      </c>
      <c r="AG627" s="52">
        <v>6.7</v>
      </c>
      <c r="AH627" s="17">
        <f t="shared" si="109"/>
        <v>1.9952623149688761E-7</v>
      </c>
      <c r="AI627" s="81">
        <v>27.3</v>
      </c>
      <c r="AJ627" s="81">
        <v>150.4</v>
      </c>
      <c r="AK627" s="81">
        <v>4149</v>
      </c>
      <c r="AL627" s="81">
        <v>885</v>
      </c>
      <c r="AM627" s="17" t="s">
        <v>45</v>
      </c>
      <c r="AN627" s="17" t="s">
        <v>45</v>
      </c>
      <c r="AO627" s="17" t="s">
        <v>45</v>
      </c>
      <c r="AP627" s="17" t="s">
        <v>45</v>
      </c>
      <c r="AQ627" s="17">
        <v>1138.1999999999991</v>
      </c>
      <c r="AR627" s="17">
        <v>1419.0374999999999</v>
      </c>
      <c r="AS627" s="26">
        <v>766.47499999999991</v>
      </c>
      <c r="AT627" s="26">
        <v>23.029355886095384</v>
      </c>
      <c r="AU627" s="26">
        <v>2.0028849093594001</v>
      </c>
      <c r="AV627" s="17">
        <v>30</v>
      </c>
      <c r="AW627" s="17">
        <v>90</v>
      </c>
      <c r="AX627" s="17">
        <v>0.12</v>
      </c>
      <c r="AY627" s="14">
        <v>2</v>
      </c>
      <c r="AZ627" s="17" t="s">
        <v>41</v>
      </c>
      <c r="BA627" s="28"/>
      <c r="BB627" s="26"/>
      <c r="BC627" s="31"/>
      <c r="BD627" s="29"/>
    </row>
    <row r="628" spans="1:56" x14ac:dyDescent="0.25">
      <c r="A628" s="14">
        <v>2007</v>
      </c>
      <c r="B628" s="31">
        <v>2010</v>
      </c>
      <c r="C628" s="20" t="s">
        <v>174</v>
      </c>
      <c r="D628" s="17" t="s">
        <v>175</v>
      </c>
      <c r="E628" s="69">
        <v>3</v>
      </c>
      <c r="F628" s="76" t="s">
        <v>142</v>
      </c>
      <c r="G628" s="45" t="s">
        <v>142</v>
      </c>
      <c r="H628" s="20" t="s">
        <v>142</v>
      </c>
      <c r="I628" s="21">
        <v>5</v>
      </c>
      <c r="J628" s="22" t="s">
        <v>142</v>
      </c>
      <c r="K628" s="17" t="str">
        <f t="shared" si="110"/>
        <v>Tetraploid</v>
      </c>
      <c r="L628" s="71">
        <v>100</v>
      </c>
      <c r="M628" s="24">
        <v>1</v>
      </c>
      <c r="N628" s="25">
        <v>79.744816586921857</v>
      </c>
      <c r="O628" s="26">
        <v>45.377473657157537</v>
      </c>
      <c r="P628" s="26">
        <f t="shared" si="108"/>
        <v>0.45377473657157535</v>
      </c>
      <c r="Q628" s="25">
        <v>54.622526342842463</v>
      </c>
      <c r="R628" s="25">
        <v>0.54622526342842459</v>
      </c>
      <c r="S628" s="78">
        <v>43.558633447242791</v>
      </c>
      <c r="T628" s="25">
        <v>14.519544482414263</v>
      </c>
      <c r="U628" s="25">
        <v>19.427150517470285</v>
      </c>
      <c r="V628" s="25">
        <v>6.4757168391567612</v>
      </c>
      <c r="W628" s="79"/>
      <c r="X628" s="79"/>
      <c r="Y628" s="79"/>
      <c r="Z628" s="79"/>
      <c r="AA628" s="80" t="s">
        <v>45</v>
      </c>
      <c r="AB628" s="79"/>
      <c r="AC628" s="79"/>
      <c r="AD628" s="79"/>
      <c r="AE628" s="79"/>
      <c r="AF628" s="81">
        <v>6.8</v>
      </c>
      <c r="AG628" s="52">
        <v>6.7</v>
      </c>
      <c r="AH628" s="17">
        <f t="shared" si="109"/>
        <v>1.9952623149688761E-7</v>
      </c>
      <c r="AI628" s="81">
        <v>27.3</v>
      </c>
      <c r="AJ628" s="81">
        <v>150.4</v>
      </c>
      <c r="AK628" s="81">
        <v>4149</v>
      </c>
      <c r="AL628" s="81">
        <v>885</v>
      </c>
      <c r="AM628" s="17" t="s">
        <v>45</v>
      </c>
      <c r="AN628" s="17" t="s">
        <v>45</v>
      </c>
      <c r="AO628" s="17" t="s">
        <v>45</v>
      </c>
      <c r="AP628" s="17" t="s">
        <v>45</v>
      </c>
      <c r="AQ628" s="17">
        <v>1138.1999999999991</v>
      </c>
      <c r="AR628" s="17">
        <v>1419.0374999999999</v>
      </c>
      <c r="AS628" s="26">
        <v>766.47499999999991</v>
      </c>
      <c r="AT628" s="26">
        <v>23.029355886095384</v>
      </c>
      <c r="AU628" s="26">
        <v>2.0028849093594001</v>
      </c>
      <c r="AV628" s="17">
        <v>30</v>
      </c>
      <c r="AW628" s="17">
        <v>90</v>
      </c>
      <c r="AX628" s="17">
        <v>0.12</v>
      </c>
      <c r="AY628" s="14">
        <v>2</v>
      </c>
      <c r="AZ628" s="17" t="s">
        <v>41</v>
      </c>
      <c r="BA628" s="28"/>
      <c r="BB628" s="26"/>
      <c r="BC628" s="31"/>
      <c r="BD628" s="29"/>
    </row>
    <row r="629" spans="1:56" x14ac:dyDescent="0.25">
      <c r="A629" s="14">
        <v>2007</v>
      </c>
      <c r="B629" s="31">
        <v>2010</v>
      </c>
      <c r="C629" s="20" t="s">
        <v>174</v>
      </c>
      <c r="D629" s="17" t="s">
        <v>175</v>
      </c>
      <c r="E629" s="69">
        <v>4</v>
      </c>
      <c r="F629" s="76" t="s">
        <v>142</v>
      </c>
      <c r="G629" s="45" t="s">
        <v>142</v>
      </c>
      <c r="H629" s="20" t="s">
        <v>142</v>
      </c>
      <c r="I629" s="21">
        <v>5</v>
      </c>
      <c r="J629" s="22" t="s">
        <v>142</v>
      </c>
      <c r="K629" s="17" t="str">
        <f t="shared" si="110"/>
        <v>Tetraploid</v>
      </c>
      <c r="L629" s="71">
        <v>77.777777777777786</v>
      </c>
      <c r="M629" s="24">
        <v>0.7777777777777779</v>
      </c>
      <c r="N629" s="25">
        <v>22.32854864433812</v>
      </c>
      <c r="O629" s="26">
        <v>50.807441124084704</v>
      </c>
      <c r="P629" s="26">
        <f t="shared" si="108"/>
        <v>0.50807441124084707</v>
      </c>
      <c r="Q629" s="25">
        <v>49.192558875915296</v>
      </c>
      <c r="R629" s="25">
        <v>0.49192558875915293</v>
      </c>
      <c r="S629" s="78">
        <v>10.983984438003416</v>
      </c>
      <c r="T629" s="25">
        <v>3.6613281460011389</v>
      </c>
      <c r="U629" s="25">
        <v>4.898857059349524</v>
      </c>
      <c r="V629" s="25">
        <v>1.632952353116508</v>
      </c>
      <c r="W629" s="79"/>
      <c r="X629" s="79"/>
      <c r="Y629" s="79"/>
      <c r="Z629" s="79"/>
      <c r="AA629" s="80" t="s">
        <v>45</v>
      </c>
      <c r="AB629" s="79"/>
      <c r="AC629" s="79"/>
      <c r="AD629" s="79"/>
      <c r="AE629" s="79"/>
      <c r="AF629" s="81">
        <v>6.8</v>
      </c>
      <c r="AG629" s="52">
        <v>6.7</v>
      </c>
      <c r="AH629" s="17">
        <f t="shared" si="109"/>
        <v>1.9952623149688761E-7</v>
      </c>
      <c r="AI629" s="81">
        <v>27.3</v>
      </c>
      <c r="AJ629" s="81">
        <v>150.4</v>
      </c>
      <c r="AK629" s="81">
        <v>4149</v>
      </c>
      <c r="AL629" s="81">
        <v>885</v>
      </c>
      <c r="AM629" s="17" t="s">
        <v>45</v>
      </c>
      <c r="AN629" s="17" t="s">
        <v>45</v>
      </c>
      <c r="AO629" s="17" t="s">
        <v>45</v>
      </c>
      <c r="AP629" s="17" t="s">
        <v>45</v>
      </c>
      <c r="AQ629" s="17">
        <v>1138.1999999999991</v>
      </c>
      <c r="AR629" s="17">
        <v>1419.0374999999999</v>
      </c>
      <c r="AS629" s="26">
        <v>766.47499999999991</v>
      </c>
      <c r="AT629" s="26">
        <v>23.029355886095384</v>
      </c>
      <c r="AU629" s="26">
        <v>2.0028849093594001</v>
      </c>
      <c r="AV629" s="17">
        <v>30</v>
      </c>
      <c r="AW629" s="17">
        <v>90</v>
      </c>
      <c r="AX629" s="17">
        <v>0.12</v>
      </c>
      <c r="AY629" s="14">
        <v>2</v>
      </c>
      <c r="AZ629" s="17" t="s">
        <v>41</v>
      </c>
      <c r="BA629" s="28"/>
      <c r="BB629" s="26"/>
      <c r="BC629" s="31"/>
      <c r="BD629" s="29"/>
    </row>
    <row r="630" spans="1:56" x14ac:dyDescent="0.25">
      <c r="A630" s="14">
        <v>2007</v>
      </c>
      <c r="B630" s="31">
        <v>2010</v>
      </c>
      <c r="C630" s="20" t="s">
        <v>174</v>
      </c>
      <c r="D630" s="17" t="s">
        <v>175</v>
      </c>
      <c r="E630" s="69">
        <v>1</v>
      </c>
      <c r="F630" s="76" t="s">
        <v>143</v>
      </c>
      <c r="G630" s="45" t="s">
        <v>143</v>
      </c>
      <c r="H630" s="20" t="s">
        <v>143</v>
      </c>
      <c r="I630" s="21">
        <v>5</v>
      </c>
      <c r="J630" s="22" t="s">
        <v>143</v>
      </c>
      <c r="K630" s="17" t="str">
        <f t="shared" si="110"/>
        <v>Tetraploid</v>
      </c>
      <c r="L630" s="71">
        <v>94.444444444444443</v>
      </c>
      <c r="M630" s="24">
        <v>0.94444444444444442</v>
      </c>
      <c r="N630" s="25">
        <v>70.972886762360446</v>
      </c>
      <c r="O630" s="26">
        <v>47.936716417910453</v>
      </c>
      <c r="P630" s="26">
        <f t="shared" si="108"/>
        <v>0.47936716417910452</v>
      </c>
      <c r="Q630" s="25">
        <v>52.063283582089547</v>
      </c>
      <c r="R630" s="25">
        <v>0.52063283582089548</v>
      </c>
      <c r="S630" s="78">
        <v>36.950815301483011</v>
      </c>
      <c r="T630" s="25">
        <v>12.316938433827671</v>
      </c>
      <c r="U630" s="25">
        <v>16.480063624461422</v>
      </c>
      <c r="V630" s="25">
        <v>5.4933545414871414</v>
      </c>
      <c r="W630" s="79"/>
      <c r="X630" s="79"/>
      <c r="Y630" s="79"/>
      <c r="Z630" s="79"/>
      <c r="AA630" s="80" t="s">
        <v>45</v>
      </c>
      <c r="AB630" s="79"/>
      <c r="AC630" s="79"/>
      <c r="AD630" s="79"/>
      <c r="AE630" s="79"/>
      <c r="AF630" s="81">
        <v>6.8</v>
      </c>
      <c r="AG630" s="52">
        <v>6.7</v>
      </c>
      <c r="AH630" s="17">
        <f t="shared" si="109"/>
        <v>1.9952623149688761E-7</v>
      </c>
      <c r="AI630" s="81">
        <v>27.3</v>
      </c>
      <c r="AJ630" s="81">
        <v>150.4</v>
      </c>
      <c r="AK630" s="81">
        <v>4149</v>
      </c>
      <c r="AL630" s="81">
        <v>885</v>
      </c>
      <c r="AM630" s="17" t="s">
        <v>45</v>
      </c>
      <c r="AN630" s="17" t="s">
        <v>45</v>
      </c>
      <c r="AO630" s="17" t="s">
        <v>45</v>
      </c>
      <c r="AP630" s="17" t="s">
        <v>45</v>
      </c>
      <c r="AQ630" s="17">
        <v>1138.1999999999991</v>
      </c>
      <c r="AR630" s="17">
        <v>1419.0374999999999</v>
      </c>
      <c r="AS630" s="26">
        <v>766.47499999999991</v>
      </c>
      <c r="AT630" s="26">
        <v>23.029355886095384</v>
      </c>
      <c r="AU630" s="26">
        <v>2.0028849093594001</v>
      </c>
      <c r="AV630" s="17">
        <v>30</v>
      </c>
      <c r="AW630" s="17">
        <v>90</v>
      </c>
      <c r="AX630" s="17">
        <v>0.12</v>
      </c>
      <c r="AY630" s="14">
        <v>2</v>
      </c>
      <c r="AZ630" s="17" t="s">
        <v>41</v>
      </c>
      <c r="BA630" s="28"/>
      <c r="BB630" s="26"/>
      <c r="BC630" s="31"/>
      <c r="BD630" s="29"/>
    </row>
    <row r="631" spans="1:56" x14ac:dyDescent="0.25">
      <c r="A631" s="14">
        <v>2007</v>
      </c>
      <c r="B631" s="31">
        <v>2010</v>
      </c>
      <c r="C631" s="20" t="s">
        <v>174</v>
      </c>
      <c r="D631" s="17" t="s">
        <v>175</v>
      </c>
      <c r="E631" s="69">
        <v>2</v>
      </c>
      <c r="F631" s="76" t="s">
        <v>143</v>
      </c>
      <c r="G631" s="45" t="s">
        <v>143</v>
      </c>
      <c r="H631" s="20" t="s">
        <v>143</v>
      </c>
      <c r="I631" s="21">
        <v>5</v>
      </c>
      <c r="J631" s="22" t="s">
        <v>143</v>
      </c>
      <c r="K631" s="17" t="str">
        <f t="shared" si="110"/>
        <v>Tetraploid</v>
      </c>
      <c r="L631" s="71">
        <v>88.888888888888886</v>
      </c>
      <c r="M631" s="24">
        <v>0.88888888888888884</v>
      </c>
      <c r="N631" s="25">
        <v>75.757575757575765</v>
      </c>
      <c r="O631" s="26">
        <v>49.885598354419677</v>
      </c>
      <c r="P631" s="26">
        <f t="shared" si="108"/>
        <v>0.4988559835441968</v>
      </c>
      <c r="Q631" s="25">
        <v>50.114401645580323</v>
      </c>
      <c r="R631" s="25">
        <v>0.5011440164558032</v>
      </c>
      <c r="S631" s="78">
        <v>37.965455792106305</v>
      </c>
      <c r="T631" s="25">
        <v>12.655151930702102</v>
      </c>
      <c r="U631" s="25">
        <v>16.932593283279413</v>
      </c>
      <c r="V631" s="25">
        <v>5.644197761093138</v>
      </c>
      <c r="W631" s="79"/>
      <c r="X631" s="79"/>
      <c r="Y631" s="79"/>
      <c r="Z631" s="79"/>
      <c r="AA631" s="80" t="s">
        <v>45</v>
      </c>
      <c r="AB631" s="79"/>
      <c r="AC631" s="79"/>
      <c r="AD631" s="79"/>
      <c r="AE631" s="79"/>
      <c r="AF631" s="81">
        <v>6.8</v>
      </c>
      <c r="AG631" s="52">
        <v>6.7</v>
      </c>
      <c r="AH631" s="17">
        <f t="shared" si="109"/>
        <v>1.9952623149688761E-7</v>
      </c>
      <c r="AI631" s="81">
        <v>27.3</v>
      </c>
      <c r="AJ631" s="81">
        <v>150.4</v>
      </c>
      <c r="AK631" s="81">
        <v>4149</v>
      </c>
      <c r="AL631" s="81">
        <v>885</v>
      </c>
      <c r="AM631" s="17" t="s">
        <v>45</v>
      </c>
      <c r="AN631" s="17" t="s">
        <v>45</v>
      </c>
      <c r="AO631" s="17" t="s">
        <v>45</v>
      </c>
      <c r="AP631" s="17" t="s">
        <v>45</v>
      </c>
      <c r="AQ631" s="17">
        <v>1138.1999999999991</v>
      </c>
      <c r="AR631" s="17">
        <v>1419.0374999999999</v>
      </c>
      <c r="AS631" s="26">
        <v>766.47499999999991</v>
      </c>
      <c r="AT631" s="26">
        <v>23.029355886095384</v>
      </c>
      <c r="AU631" s="26">
        <v>2.0028849093594001</v>
      </c>
      <c r="AV631" s="17">
        <v>30</v>
      </c>
      <c r="AW631" s="17">
        <v>90</v>
      </c>
      <c r="AX631" s="17">
        <v>0.12</v>
      </c>
      <c r="AY631" s="14">
        <v>2</v>
      </c>
      <c r="AZ631" s="17" t="s">
        <v>41</v>
      </c>
      <c r="BA631" s="28"/>
      <c r="BB631" s="26"/>
      <c r="BC631" s="31"/>
      <c r="BD631" s="29"/>
    </row>
    <row r="632" spans="1:56" x14ac:dyDescent="0.25">
      <c r="A632" s="14">
        <v>2007</v>
      </c>
      <c r="B632" s="31">
        <v>2010</v>
      </c>
      <c r="C632" s="20" t="s">
        <v>174</v>
      </c>
      <c r="D632" s="17" t="s">
        <v>175</v>
      </c>
      <c r="E632" s="69">
        <v>3</v>
      </c>
      <c r="F632" s="76" t="s">
        <v>143</v>
      </c>
      <c r="G632" s="45" t="s">
        <v>143</v>
      </c>
      <c r="H632" s="20" t="s">
        <v>143</v>
      </c>
      <c r="I632" s="21">
        <v>5</v>
      </c>
      <c r="J632" s="22" t="s">
        <v>143</v>
      </c>
      <c r="K632" s="17" t="str">
        <f t="shared" si="110"/>
        <v>Tetraploid</v>
      </c>
      <c r="L632" s="71">
        <v>100</v>
      </c>
      <c r="M632" s="24">
        <v>1</v>
      </c>
      <c r="N632" s="25">
        <v>74.960127591706538</v>
      </c>
      <c r="O632" s="26">
        <v>48.331386617720675</v>
      </c>
      <c r="P632" s="26">
        <f t="shared" si="108"/>
        <v>0.48331386617720673</v>
      </c>
      <c r="Q632" s="25">
        <v>51.668613382279325</v>
      </c>
      <c r="R632" s="25">
        <v>0.51668613382279327</v>
      </c>
      <c r="S632" s="78">
        <v>38.730858516222142</v>
      </c>
      <c r="T632" s="25">
        <v>12.910286172074047</v>
      </c>
      <c r="U632" s="25">
        <v>17.273962898235077</v>
      </c>
      <c r="V632" s="25">
        <v>5.7579876327450252</v>
      </c>
      <c r="W632" s="79"/>
      <c r="X632" s="79"/>
      <c r="Y632" s="79"/>
      <c r="Z632" s="79"/>
      <c r="AA632" s="80" t="s">
        <v>45</v>
      </c>
      <c r="AB632" s="79"/>
      <c r="AC632" s="79"/>
      <c r="AD632" s="79"/>
      <c r="AE632" s="79"/>
      <c r="AF632" s="81">
        <v>6.8</v>
      </c>
      <c r="AG632" s="52">
        <v>6.7</v>
      </c>
      <c r="AH632" s="17">
        <f t="shared" si="109"/>
        <v>1.9952623149688761E-7</v>
      </c>
      <c r="AI632" s="81">
        <v>27.3</v>
      </c>
      <c r="AJ632" s="81">
        <v>150.4</v>
      </c>
      <c r="AK632" s="81">
        <v>4149</v>
      </c>
      <c r="AL632" s="81">
        <v>885</v>
      </c>
      <c r="AM632" s="17" t="s">
        <v>45</v>
      </c>
      <c r="AN632" s="17" t="s">
        <v>45</v>
      </c>
      <c r="AO632" s="17" t="s">
        <v>45</v>
      </c>
      <c r="AP632" s="17" t="s">
        <v>45</v>
      </c>
      <c r="AQ632" s="17">
        <v>1138.1999999999991</v>
      </c>
      <c r="AR632" s="17">
        <v>1419.0374999999999</v>
      </c>
      <c r="AS632" s="26">
        <v>766.47499999999991</v>
      </c>
      <c r="AT632" s="26">
        <v>23.029355886095384</v>
      </c>
      <c r="AU632" s="26">
        <v>2.0028849093594001</v>
      </c>
      <c r="AV632" s="17">
        <v>30</v>
      </c>
      <c r="AW632" s="17">
        <v>90</v>
      </c>
      <c r="AX632" s="17">
        <v>0.12</v>
      </c>
      <c r="AY632" s="14">
        <v>2</v>
      </c>
      <c r="AZ632" s="17" t="s">
        <v>41</v>
      </c>
      <c r="BA632" s="28"/>
      <c r="BB632" s="26"/>
      <c r="BC632" s="31"/>
      <c r="BD632" s="29"/>
    </row>
    <row r="633" spans="1:56" x14ac:dyDescent="0.25">
      <c r="A633" s="14">
        <v>2007</v>
      </c>
      <c r="B633" s="31">
        <v>2010</v>
      </c>
      <c r="C633" s="20" t="s">
        <v>174</v>
      </c>
      <c r="D633" s="17" t="s">
        <v>175</v>
      </c>
      <c r="E633" s="69">
        <v>4</v>
      </c>
      <c r="F633" s="76" t="s">
        <v>143</v>
      </c>
      <c r="G633" s="45" t="s">
        <v>143</v>
      </c>
      <c r="H633" s="20" t="s">
        <v>143</v>
      </c>
      <c r="I633" s="21">
        <v>5</v>
      </c>
      <c r="J633" s="22" t="s">
        <v>143</v>
      </c>
      <c r="K633" s="17" t="str">
        <f t="shared" si="110"/>
        <v>Tetraploid</v>
      </c>
      <c r="L633" s="71">
        <v>100</v>
      </c>
      <c r="M633" s="24">
        <v>1</v>
      </c>
      <c r="N633" s="25">
        <v>37.480063795853269</v>
      </c>
      <c r="O633" s="26">
        <v>47.531113476999899</v>
      </c>
      <c r="P633" s="26">
        <f t="shared" si="108"/>
        <v>0.47531113476999898</v>
      </c>
      <c r="Q633" s="25">
        <v>52.468886523000101</v>
      </c>
      <c r="R633" s="25">
        <v>0.52468886523000102</v>
      </c>
      <c r="S633" s="78">
        <v>19.665372141794297</v>
      </c>
      <c r="T633" s="25">
        <v>6.5551240472647656</v>
      </c>
      <c r="U633" s="25">
        <v>8.770755975240256</v>
      </c>
      <c r="V633" s="25">
        <v>2.9235853250800856</v>
      </c>
      <c r="W633" s="79"/>
      <c r="X633" s="79"/>
      <c r="Y633" s="79"/>
      <c r="Z633" s="79"/>
      <c r="AA633" s="80" t="s">
        <v>45</v>
      </c>
      <c r="AB633" s="79"/>
      <c r="AC633" s="79"/>
      <c r="AD633" s="79"/>
      <c r="AE633" s="79"/>
      <c r="AF633" s="81">
        <v>6.8</v>
      </c>
      <c r="AG633" s="52">
        <v>6.7</v>
      </c>
      <c r="AH633" s="17">
        <f t="shared" si="109"/>
        <v>1.9952623149688761E-7</v>
      </c>
      <c r="AI633" s="81">
        <v>27.3</v>
      </c>
      <c r="AJ633" s="81">
        <v>150.4</v>
      </c>
      <c r="AK633" s="81">
        <v>4149</v>
      </c>
      <c r="AL633" s="81">
        <v>885</v>
      </c>
      <c r="AM633" s="17" t="s">
        <v>45</v>
      </c>
      <c r="AN633" s="17" t="s">
        <v>45</v>
      </c>
      <c r="AO633" s="17" t="s">
        <v>45</v>
      </c>
      <c r="AP633" s="17" t="s">
        <v>45</v>
      </c>
      <c r="AQ633" s="17">
        <v>1138.1999999999991</v>
      </c>
      <c r="AR633" s="17">
        <v>1419.0374999999999</v>
      </c>
      <c r="AS633" s="26">
        <v>766.47499999999991</v>
      </c>
      <c r="AT633" s="26">
        <v>23.029355886095384</v>
      </c>
      <c r="AU633" s="26">
        <v>2.0028849093594001</v>
      </c>
      <c r="AV633" s="17">
        <v>30</v>
      </c>
      <c r="AW633" s="17">
        <v>90</v>
      </c>
      <c r="AX633" s="17">
        <v>0.12</v>
      </c>
      <c r="AY633" s="14">
        <v>2</v>
      </c>
      <c r="AZ633" s="17" t="s">
        <v>41</v>
      </c>
      <c r="BA633" s="28"/>
      <c r="BB633" s="26"/>
      <c r="BC633" s="31"/>
      <c r="BD633" s="29"/>
    </row>
    <row r="634" spans="1:56" x14ac:dyDescent="0.25">
      <c r="A634" s="14">
        <v>2007</v>
      </c>
      <c r="B634" s="31">
        <v>2010</v>
      </c>
      <c r="C634" s="20" t="s">
        <v>174</v>
      </c>
      <c r="D634" s="17" t="s">
        <v>175</v>
      </c>
      <c r="E634" s="69">
        <v>1</v>
      </c>
      <c r="F634" s="76" t="s">
        <v>144</v>
      </c>
      <c r="G634" s="45" t="s">
        <v>144</v>
      </c>
      <c r="H634" s="20" t="s">
        <v>144</v>
      </c>
      <c r="I634" s="21">
        <v>5</v>
      </c>
      <c r="J634" s="22" t="s">
        <v>144</v>
      </c>
      <c r="K634" s="17" t="str">
        <f t="shared" si="110"/>
        <v>Tetraploid</v>
      </c>
      <c r="L634" s="71">
        <v>100</v>
      </c>
      <c r="M634" s="24">
        <v>1</v>
      </c>
      <c r="N634" s="25">
        <v>70.972886762360446</v>
      </c>
      <c r="O634" s="26">
        <v>48.04013875123885</v>
      </c>
      <c r="P634" s="26">
        <f t="shared" ref="P634:P691" si="111">O634/100</f>
        <v>0.48040138751238848</v>
      </c>
      <c r="Q634" s="25">
        <v>51.95986124876115</v>
      </c>
      <c r="R634" s="25">
        <v>0.51959861248761152</v>
      </c>
      <c r="S634" s="78">
        <v>36.877413485962855</v>
      </c>
      <c r="T634" s="25">
        <v>12.292471161987619</v>
      </c>
      <c r="U634" s="25">
        <v>16.447326414739432</v>
      </c>
      <c r="V634" s="25">
        <v>5.4824421382464781</v>
      </c>
      <c r="W634" s="79"/>
      <c r="X634" s="79"/>
      <c r="Y634" s="79"/>
      <c r="Z634" s="79"/>
      <c r="AA634" s="80" t="s">
        <v>45</v>
      </c>
      <c r="AB634" s="79"/>
      <c r="AC634" s="79"/>
      <c r="AD634" s="79"/>
      <c r="AE634" s="79"/>
      <c r="AF634" s="81">
        <v>6.8</v>
      </c>
      <c r="AG634" s="52">
        <v>6.7</v>
      </c>
      <c r="AH634" s="17">
        <f t="shared" si="109"/>
        <v>1.9952623149688761E-7</v>
      </c>
      <c r="AI634" s="81">
        <v>27.3</v>
      </c>
      <c r="AJ634" s="81">
        <v>150.4</v>
      </c>
      <c r="AK634" s="81">
        <v>4149</v>
      </c>
      <c r="AL634" s="81">
        <v>885</v>
      </c>
      <c r="AM634" s="17" t="s">
        <v>45</v>
      </c>
      <c r="AN634" s="17" t="s">
        <v>45</v>
      </c>
      <c r="AO634" s="17" t="s">
        <v>45</v>
      </c>
      <c r="AP634" s="17" t="s">
        <v>45</v>
      </c>
      <c r="AQ634" s="17">
        <v>1138.1999999999991</v>
      </c>
      <c r="AR634" s="17">
        <v>1419.0374999999999</v>
      </c>
      <c r="AS634" s="26">
        <v>766.47499999999991</v>
      </c>
      <c r="AT634" s="26">
        <v>23.029355886095384</v>
      </c>
      <c r="AU634" s="26">
        <v>2.0028849093594001</v>
      </c>
      <c r="AV634" s="17">
        <v>30</v>
      </c>
      <c r="AW634" s="17">
        <v>90</v>
      </c>
      <c r="AX634" s="17">
        <v>0.12</v>
      </c>
      <c r="AY634" s="14">
        <v>2</v>
      </c>
      <c r="AZ634" s="17" t="s">
        <v>41</v>
      </c>
      <c r="BA634" s="28"/>
      <c r="BB634" s="26"/>
      <c r="BC634" s="31"/>
      <c r="BD634" s="29"/>
    </row>
    <row r="635" spans="1:56" x14ac:dyDescent="0.25">
      <c r="A635" s="14">
        <v>2007</v>
      </c>
      <c r="B635" s="31">
        <v>2010</v>
      </c>
      <c r="C635" s="20" t="s">
        <v>174</v>
      </c>
      <c r="D635" s="17" t="s">
        <v>175</v>
      </c>
      <c r="E635" s="69">
        <v>2</v>
      </c>
      <c r="F635" s="76" t="s">
        <v>144</v>
      </c>
      <c r="G635" s="45" t="s">
        <v>144</v>
      </c>
      <c r="H635" s="20" t="s">
        <v>144</v>
      </c>
      <c r="I635" s="21">
        <v>5</v>
      </c>
      <c r="J635" s="22" t="s">
        <v>144</v>
      </c>
      <c r="K635" s="17" t="str">
        <f t="shared" si="110"/>
        <v>Tetraploid</v>
      </c>
      <c r="L635" s="71">
        <v>100</v>
      </c>
      <c r="M635" s="24">
        <v>1</v>
      </c>
      <c r="N635" s="25">
        <v>77.352472089314205</v>
      </c>
      <c r="O635" s="26">
        <v>49.048028157303989</v>
      </c>
      <c r="P635" s="26">
        <f t="shared" si="111"/>
        <v>0.49048028157303991</v>
      </c>
      <c r="Q635" s="25">
        <v>50.951971842696011</v>
      </c>
      <c r="R635" s="25">
        <v>0.50951971842696009</v>
      </c>
      <c r="S635" s="78">
        <v>39.412609798576661</v>
      </c>
      <c r="T635" s="25">
        <v>13.137536599525554</v>
      </c>
      <c r="U635" s="25">
        <v>17.578023970165191</v>
      </c>
      <c r="V635" s="25">
        <v>5.8593413233883966</v>
      </c>
      <c r="W635" s="79"/>
      <c r="X635" s="79"/>
      <c r="Y635" s="79"/>
      <c r="Z635" s="79"/>
      <c r="AA635" s="80" t="s">
        <v>45</v>
      </c>
      <c r="AB635" s="79"/>
      <c r="AC635" s="79"/>
      <c r="AD635" s="79"/>
      <c r="AE635" s="79"/>
      <c r="AF635" s="81">
        <v>6.8</v>
      </c>
      <c r="AG635" s="52">
        <v>6.7</v>
      </c>
      <c r="AH635" s="17">
        <f t="shared" ref="AH635:AH698" si="112">10^(-AG635)</f>
        <v>1.9952623149688761E-7</v>
      </c>
      <c r="AI635" s="81">
        <v>27.3</v>
      </c>
      <c r="AJ635" s="81">
        <v>150.4</v>
      </c>
      <c r="AK635" s="81">
        <v>4149</v>
      </c>
      <c r="AL635" s="81">
        <v>885</v>
      </c>
      <c r="AM635" s="17" t="s">
        <v>45</v>
      </c>
      <c r="AN635" s="17" t="s">
        <v>45</v>
      </c>
      <c r="AO635" s="17" t="s">
        <v>45</v>
      </c>
      <c r="AP635" s="17" t="s">
        <v>45</v>
      </c>
      <c r="AQ635" s="17">
        <v>1138.1999999999991</v>
      </c>
      <c r="AR635" s="17">
        <v>1419.0374999999999</v>
      </c>
      <c r="AS635" s="26">
        <v>766.47499999999991</v>
      </c>
      <c r="AT635" s="26">
        <v>23.029355886095384</v>
      </c>
      <c r="AU635" s="26">
        <v>2.0028849093594001</v>
      </c>
      <c r="AV635" s="17">
        <v>30</v>
      </c>
      <c r="AW635" s="17">
        <v>90</v>
      </c>
      <c r="AX635" s="17">
        <v>0.12</v>
      </c>
      <c r="AY635" s="14">
        <v>2</v>
      </c>
      <c r="AZ635" s="17" t="s">
        <v>41</v>
      </c>
      <c r="BA635" s="28"/>
      <c r="BB635" s="26"/>
      <c r="BC635" s="31"/>
      <c r="BD635" s="29"/>
    </row>
    <row r="636" spans="1:56" x14ac:dyDescent="0.25">
      <c r="A636" s="14">
        <v>2007</v>
      </c>
      <c r="B636" s="31">
        <v>2010</v>
      </c>
      <c r="C636" s="20" t="s">
        <v>174</v>
      </c>
      <c r="D636" s="17" t="s">
        <v>175</v>
      </c>
      <c r="E636" s="69">
        <v>3</v>
      </c>
      <c r="F636" s="76" t="s">
        <v>144</v>
      </c>
      <c r="G636" s="45" t="s">
        <v>144</v>
      </c>
      <c r="H636" s="20" t="s">
        <v>144</v>
      </c>
      <c r="I636" s="21">
        <v>5</v>
      </c>
      <c r="J636" s="22" t="s">
        <v>144</v>
      </c>
      <c r="K636" s="17" t="str">
        <f t="shared" si="110"/>
        <v>Tetraploid</v>
      </c>
      <c r="L636" s="71">
        <v>94.444444444444443</v>
      </c>
      <c r="M636" s="24">
        <v>0.94444444444444442</v>
      </c>
      <c r="N636" s="25">
        <v>70.175438596491233</v>
      </c>
      <c r="O636" s="26">
        <v>49.306765096026297</v>
      </c>
      <c r="P636" s="26">
        <f t="shared" si="111"/>
        <v>0.49306765096026295</v>
      </c>
      <c r="Q636" s="25">
        <v>50.693234903973703</v>
      </c>
      <c r="R636" s="25">
        <v>0.50693234903973705</v>
      </c>
      <c r="S636" s="78">
        <v>35.574199932613126</v>
      </c>
      <c r="T636" s="25">
        <v>11.858066644204376</v>
      </c>
      <c r="U636" s="25">
        <v>15.866093169945454</v>
      </c>
      <c r="V636" s="25">
        <v>5.2886977233151518</v>
      </c>
      <c r="W636" s="79"/>
      <c r="X636" s="79"/>
      <c r="Y636" s="79"/>
      <c r="Z636" s="79"/>
      <c r="AA636" s="80" t="s">
        <v>45</v>
      </c>
      <c r="AB636" s="79"/>
      <c r="AC636" s="79"/>
      <c r="AD636" s="79"/>
      <c r="AE636" s="79"/>
      <c r="AF636" s="81">
        <v>6.8</v>
      </c>
      <c r="AG636" s="52">
        <v>6.7</v>
      </c>
      <c r="AH636" s="17">
        <f t="shared" si="112"/>
        <v>1.9952623149688761E-7</v>
      </c>
      <c r="AI636" s="81">
        <v>27.3</v>
      </c>
      <c r="AJ636" s="81">
        <v>150.4</v>
      </c>
      <c r="AK636" s="81">
        <v>4149</v>
      </c>
      <c r="AL636" s="81">
        <v>885</v>
      </c>
      <c r="AM636" s="17" t="s">
        <v>45</v>
      </c>
      <c r="AN636" s="17" t="s">
        <v>45</v>
      </c>
      <c r="AO636" s="17" t="s">
        <v>45</v>
      </c>
      <c r="AP636" s="17" t="s">
        <v>45</v>
      </c>
      <c r="AQ636" s="17">
        <v>1138.1999999999991</v>
      </c>
      <c r="AR636" s="17">
        <v>1419.0374999999999</v>
      </c>
      <c r="AS636" s="26">
        <v>766.47499999999991</v>
      </c>
      <c r="AT636" s="26">
        <v>23.029355886095384</v>
      </c>
      <c r="AU636" s="26">
        <v>2.0028849093594001</v>
      </c>
      <c r="AV636" s="17">
        <v>30</v>
      </c>
      <c r="AW636" s="17">
        <v>90</v>
      </c>
      <c r="AX636" s="17">
        <v>0.12</v>
      </c>
      <c r="AY636" s="14">
        <v>2</v>
      </c>
      <c r="AZ636" s="17" t="s">
        <v>41</v>
      </c>
      <c r="BA636" s="28"/>
      <c r="BB636" s="26"/>
      <c r="BC636" s="31"/>
      <c r="BD636" s="29"/>
    </row>
    <row r="637" spans="1:56" x14ac:dyDescent="0.25">
      <c r="A637" s="14">
        <v>2007</v>
      </c>
      <c r="B637" s="31">
        <v>2010</v>
      </c>
      <c r="C637" s="20" t="s">
        <v>174</v>
      </c>
      <c r="D637" s="17" t="s">
        <v>175</v>
      </c>
      <c r="E637" s="69">
        <v>4</v>
      </c>
      <c r="F637" s="76" t="s">
        <v>144</v>
      </c>
      <c r="G637" s="45" t="s">
        <v>144</v>
      </c>
      <c r="H637" s="20" t="s">
        <v>144</v>
      </c>
      <c r="I637" s="21">
        <v>5</v>
      </c>
      <c r="J637" s="22" t="s">
        <v>144</v>
      </c>
      <c r="K637" s="17" t="str">
        <f t="shared" si="110"/>
        <v>Tetraploid</v>
      </c>
      <c r="L637" s="71">
        <v>100</v>
      </c>
      <c r="M637" s="24">
        <v>1</v>
      </c>
      <c r="N637" s="25">
        <v>55.023923444976084</v>
      </c>
      <c r="O637" s="26">
        <v>45.434432696859716</v>
      </c>
      <c r="P637" s="26">
        <f t="shared" si="111"/>
        <v>0.45434432696859717</v>
      </c>
      <c r="Q637" s="25">
        <v>54.565567303140284</v>
      </c>
      <c r="R637" s="25">
        <v>0.54565567303140283</v>
      </c>
      <c r="S637" s="78">
        <v>30.024115980196807</v>
      </c>
      <c r="T637" s="25">
        <v>10.008038660065603</v>
      </c>
      <c r="U637" s="25">
        <v>13.390755727167777</v>
      </c>
      <c r="V637" s="25">
        <v>4.463585242389259</v>
      </c>
      <c r="W637" s="79"/>
      <c r="X637" s="79"/>
      <c r="Y637" s="79"/>
      <c r="Z637" s="79"/>
      <c r="AA637" s="80" t="s">
        <v>45</v>
      </c>
      <c r="AB637" s="79"/>
      <c r="AC637" s="79"/>
      <c r="AD637" s="79"/>
      <c r="AE637" s="79"/>
      <c r="AF637" s="81">
        <v>6.8</v>
      </c>
      <c r="AG637" s="52">
        <v>6.7</v>
      </c>
      <c r="AH637" s="17">
        <f t="shared" si="112"/>
        <v>1.9952623149688761E-7</v>
      </c>
      <c r="AI637" s="81">
        <v>27.3</v>
      </c>
      <c r="AJ637" s="81">
        <v>150.4</v>
      </c>
      <c r="AK637" s="81">
        <v>4149</v>
      </c>
      <c r="AL637" s="81">
        <v>885</v>
      </c>
      <c r="AM637" s="17" t="s">
        <v>45</v>
      </c>
      <c r="AN637" s="17" t="s">
        <v>45</v>
      </c>
      <c r="AO637" s="17" t="s">
        <v>45</v>
      </c>
      <c r="AP637" s="17" t="s">
        <v>45</v>
      </c>
      <c r="AQ637" s="17">
        <v>1138.1999999999991</v>
      </c>
      <c r="AR637" s="17">
        <v>1419.0374999999999</v>
      </c>
      <c r="AS637" s="26">
        <v>766.47499999999991</v>
      </c>
      <c r="AT637" s="26">
        <v>23.029355886095384</v>
      </c>
      <c r="AU637" s="26">
        <v>2.0028849093594001</v>
      </c>
      <c r="AV637" s="17">
        <v>30</v>
      </c>
      <c r="AW637" s="17">
        <v>90</v>
      </c>
      <c r="AX637" s="17">
        <v>0.12</v>
      </c>
      <c r="AY637" s="14">
        <v>2</v>
      </c>
      <c r="AZ637" s="17" t="s">
        <v>41</v>
      </c>
      <c r="BA637" s="28"/>
      <c r="BB637" s="26"/>
      <c r="BC637" s="31"/>
      <c r="BD637" s="29"/>
    </row>
    <row r="638" spans="1:56" x14ac:dyDescent="0.25">
      <c r="A638" s="17">
        <v>2007</v>
      </c>
      <c r="B638" s="15">
        <v>2010</v>
      </c>
      <c r="C638" s="20" t="s">
        <v>177</v>
      </c>
      <c r="D638" s="17" t="s">
        <v>178</v>
      </c>
      <c r="E638" s="32">
        <v>1</v>
      </c>
      <c r="F638" s="44" t="s">
        <v>81</v>
      </c>
      <c r="G638" s="45" t="str">
        <f>VLOOKUP(F638,$BH$2:$BL$56,2)</f>
        <v>Sherburne</v>
      </c>
      <c r="H638" s="20" t="s">
        <v>83</v>
      </c>
      <c r="I638" s="45">
        <v>5</v>
      </c>
      <c r="J638" s="22">
        <v>987131</v>
      </c>
      <c r="K638" s="17" t="s">
        <v>54</v>
      </c>
      <c r="L638" s="23" t="s">
        <v>45</v>
      </c>
      <c r="M638" s="24" t="s">
        <v>45</v>
      </c>
      <c r="N638" s="71">
        <f>T638/P638*3</f>
        <v>22.989450371684612</v>
      </c>
      <c r="O638" s="26">
        <v>45.8395714288907</v>
      </c>
      <c r="P638" s="26">
        <f t="shared" si="111"/>
        <v>0.45839571428890702</v>
      </c>
      <c r="Q638" s="63">
        <v>54.1604285711093</v>
      </c>
      <c r="R638" s="25">
        <f>Q638/100</f>
        <v>0.54160428571109298</v>
      </c>
      <c r="S638" s="24" t="s">
        <v>45</v>
      </c>
      <c r="T638" s="25">
        <v>3.5127551747459154</v>
      </c>
      <c r="U638" s="25">
        <f>T638*3/2.242</f>
        <v>4.7003860500614385</v>
      </c>
      <c r="V638" s="25">
        <f>T638/2.242</f>
        <v>1.5667953500204796</v>
      </c>
      <c r="W638" s="26">
        <v>19.947096830146137</v>
      </c>
      <c r="X638" s="26">
        <v>38.836151467740123</v>
      </c>
      <c r="Y638" s="26">
        <v>23.914047881302153</v>
      </c>
      <c r="Z638" s="26">
        <v>3.2069002917636595</v>
      </c>
      <c r="AA638" s="26">
        <v>0.4356666666666667</v>
      </c>
      <c r="AB638" s="26">
        <f t="shared" ref="AB638:AE697" si="113">W638/100*$T638</f>
        <v>0.70069267611253694</v>
      </c>
      <c r="AC638" s="26">
        <f t="shared" si="113"/>
        <v>1.3642189203552029</v>
      </c>
      <c r="AD638" s="26">
        <f t="shared" si="113"/>
        <v>0.8400419544416573</v>
      </c>
      <c r="AE638" s="26">
        <f t="shared" si="113"/>
        <v>0.11265055594786982</v>
      </c>
      <c r="AF638" s="27">
        <v>3.468</v>
      </c>
      <c r="AG638" s="27">
        <v>6.84</v>
      </c>
      <c r="AH638" s="17">
        <f t="shared" si="112"/>
        <v>1.4454397707459271E-7</v>
      </c>
      <c r="AI638" s="73">
        <v>26.836714415889698</v>
      </c>
      <c r="AJ638" s="83">
        <v>150.30666188829349</v>
      </c>
      <c r="AK638" s="83">
        <v>2838.3060262322069</v>
      </c>
      <c r="AL638" s="83">
        <v>287.03909967340576</v>
      </c>
      <c r="AM638" s="17" t="s">
        <v>45</v>
      </c>
      <c r="AN638" s="17" t="s">
        <v>45</v>
      </c>
      <c r="AO638" s="17" t="s">
        <v>45</v>
      </c>
      <c r="AP638" s="17" t="s">
        <v>45</v>
      </c>
      <c r="AQ638" s="26">
        <v>476.37500000000006</v>
      </c>
      <c r="AR638" s="26">
        <v>747.125</v>
      </c>
      <c r="AS638" s="26">
        <v>398.22500000000002</v>
      </c>
      <c r="AT638" s="26">
        <v>17.393107476635521</v>
      </c>
      <c r="AU638" s="26">
        <v>-4.5826796253749995</v>
      </c>
      <c r="AV638" s="17">
        <v>150</v>
      </c>
      <c r="AW638" s="17">
        <v>150</v>
      </c>
      <c r="AX638" s="17"/>
      <c r="AY638" s="17">
        <v>5</v>
      </c>
      <c r="AZ638" s="17"/>
      <c r="BA638" s="28"/>
      <c r="BB638" s="26"/>
      <c r="BC638" s="17" t="s">
        <v>171</v>
      </c>
      <c r="BD638" s="29"/>
    </row>
    <row r="639" spans="1:56" x14ac:dyDescent="0.25">
      <c r="A639" s="17">
        <v>2007</v>
      </c>
      <c r="B639" s="15">
        <v>2010</v>
      </c>
      <c r="C639" s="20" t="s">
        <v>177</v>
      </c>
      <c r="D639" s="17" t="s">
        <v>178</v>
      </c>
      <c r="E639" s="32">
        <v>2</v>
      </c>
      <c r="F639" s="44" t="s">
        <v>81</v>
      </c>
      <c r="G639" s="45" t="str">
        <f t="shared" ref="G639:G685" si="114">VLOOKUP(F639,$BH$2:$BL$56,2)</f>
        <v>Sherburne</v>
      </c>
      <c r="H639" s="20" t="s">
        <v>83</v>
      </c>
      <c r="I639" s="45">
        <v>5</v>
      </c>
      <c r="J639" s="22">
        <v>987131</v>
      </c>
      <c r="K639" s="17" t="s">
        <v>54</v>
      </c>
      <c r="L639" s="23" t="s">
        <v>45</v>
      </c>
      <c r="M639" s="24" t="s">
        <v>45</v>
      </c>
      <c r="N639" s="71">
        <f t="shared" ref="N639:N685" si="115">T639/P639*3</f>
        <v>35.478296025424456</v>
      </c>
      <c r="O639" s="26">
        <v>45.596555145686317</v>
      </c>
      <c r="P639" s="26">
        <f t="shared" si="111"/>
        <v>0.45596555145686318</v>
      </c>
      <c r="Q639" s="63">
        <v>54.403444854313683</v>
      </c>
      <c r="R639" s="25">
        <f t="shared" ref="R639:R685" si="116">Q639/100</f>
        <v>0.54403444854313687</v>
      </c>
      <c r="S639" s="24" t="s">
        <v>45</v>
      </c>
      <c r="T639" s="25">
        <v>5.3922936039941662</v>
      </c>
      <c r="U639" s="25">
        <f t="shared" ref="U639:U685" si="117">T639*3/2.242</f>
        <v>7.2153794879493756</v>
      </c>
      <c r="V639" s="25">
        <f t="shared" ref="V639:V685" si="118">T639/2.242</f>
        <v>2.4051264959831249</v>
      </c>
      <c r="W639" s="26">
        <v>19.912687568915075</v>
      </c>
      <c r="X639" s="26">
        <v>39.349441488086683</v>
      </c>
      <c r="Y639" s="26">
        <v>24.472170286207387</v>
      </c>
      <c r="Z639" s="26">
        <v>2.8589627578822956</v>
      </c>
      <c r="AA639" s="26">
        <v>0.41399999999999998</v>
      </c>
      <c r="AB639" s="26">
        <f t="shared" si="113"/>
        <v>1.073750578161949</v>
      </c>
      <c r="AC639" s="26">
        <f t="shared" si="113"/>
        <v>2.1218374165695253</v>
      </c>
      <c r="AD639" s="26">
        <f t="shared" si="113"/>
        <v>1.3196112731017218</v>
      </c>
      <c r="AE639" s="26">
        <f t="shared" si="113"/>
        <v>0.15416366593386224</v>
      </c>
      <c r="AF639" s="27">
        <v>3.1066000000000003</v>
      </c>
      <c r="AG639" s="27">
        <v>6.8674999999999997</v>
      </c>
      <c r="AH639" s="17">
        <f t="shared" si="112"/>
        <v>1.3567505302998614E-7</v>
      </c>
      <c r="AI639" s="73">
        <v>21.778373927690946</v>
      </c>
      <c r="AJ639" s="83">
        <v>142.58936179759482</v>
      </c>
      <c r="AK639" s="83">
        <v>2864.7218351976776</v>
      </c>
      <c r="AL639" s="83">
        <v>253.1073320795154</v>
      </c>
      <c r="AM639" s="17" t="s">
        <v>45</v>
      </c>
      <c r="AN639" s="17" t="s">
        <v>45</v>
      </c>
      <c r="AO639" s="17" t="s">
        <v>45</v>
      </c>
      <c r="AP639" s="17" t="s">
        <v>45</v>
      </c>
      <c r="AQ639" s="26">
        <v>476.37500000000006</v>
      </c>
      <c r="AR639" s="26">
        <v>747.125</v>
      </c>
      <c r="AS639" s="26">
        <v>398.22500000000002</v>
      </c>
      <c r="AT639" s="26">
        <v>17.393107476635521</v>
      </c>
      <c r="AU639" s="26">
        <v>-4.5826796253749995</v>
      </c>
      <c r="AV639" s="17">
        <v>150</v>
      </c>
      <c r="AW639" s="17">
        <v>150</v>
      </c>
      <c r="AX639" s="17"/>
      <c r="AY639" s="17">
        <v>5</v>
      </c>
      <c r="AZ639" s="17"/>
      <c r="BA639" s="28"/>
      <c r="BB639" s="26"/>
      <c r="BC639" s="17"/>
      <c r="BD639" s="29"/>
    </row>
    <row r="640" spans="1:56" x14ac:dyDescent="0.25">
      <c r="A640" s="17">
        <v>2007</v>
      </c>
      <c r="B640" s="15">
        <v>2010</v>
      </c>
      <c r="C640" s="20" t="s">
        <v>177</v>
      </c>
      <c r="D640" s="17" t="s">
        <v>178</v>
      </c>
      <c r="E640" s="32">
        <v>3</v>
      </c>
      <c r="F640" s="44" t="s">
        <v>81</v>
      </c>
      <c r="G640" s="45" t="str">
        <f t="shared" si="114"/>
        <v>Sherburne</v>
      </c>
      <c r="H640" s="20" t="s">
        <v>83</v>
      </c>
      <c r="I640" s="45">
        <v>5</v>
      </c>
      <c r="J640" s="22">
        <v>987131</v>
      </c>
      <c r="K640" s="17" t="s">
        <v>54</v>
      </c>
      <c r="L640" s="23" t="s">
        <v>45</v>
      </c>
      <c r="M640" s="24" t="s">
        <v>45</v>
      </c>
      <c r="N640" s="71">
        <f t="shared" si="115"/>
        <v>26.96627457548319</v>
      </c>
      <c r="O640" s="26">
        <v>43.942455993209975</v>
      </c>
      <c r="P640" s="26">
        <f t="shared" si="111"/>
        <v>0.43942455993209978</v>
      </c>
      <c r="Q640" s="63">
        <v>56.057544006790025</v>
      </c>
      <c r="R640" s="25">
        <f t="shared" si="116"/>
        <v>0.56057544006790028</v>
      </c>
      <c r="S640" s="24" t="s">
        <v>45</v>
      </c>
      <c r="T640" s="25">
        <v>3.9498811127799573</v>
      </c>
      <c r="U640" s="25">
        <f t="shared" si="117"/>
        <v>5.2853003293219771</v>
      </c>
      <c r="V640" s="25">
        <f t="shared" si="118"/>
        <v>1.761766776440659</v>
      </c>
      <c r="W640" s="26">
        <v>18.451898891056658</v>
      </c>
      <c r="X640" s="26">
        <v>40.253894786399599</v>
      </c>
      <c r="Y640" s="26">
        <v>24.345608071504913</v>
      </c>
      <c r="Z640" s="26">
        <v>3.2568076431115287</v>
      </c>
      <c r="AA640" s="26">
        <v>0.385125</v>
      </c>
      <c r="AB640" s="26">
        <f t="shared" si="113"/>
        <v>0.72882806924710142</v>
      </c>
      <c r="AC640" s="26">
        <f t="shared" si="113"/>
        <v>1.5899809873263135</v>
      </c>
      <c r="AD640" s="26">
        <f t="shared" si="113"/>
        <v>0.96162257500780535</v>
      </c>
      <c r="AE640" s="26">
        <f t="shared" si="113"/>
        <v>0.12864002997483634</v>
      </c>
      <c r="AF640" s="27">
        <v>2.8018999999999998</v>
      </c>
      <c r="AG640" s="27">
        <v>6.3149999999999995</v>
      </c>
      <c r="AH640" s="17">
        <f t="shared" si="112"/>
        <v>4.8417236758409929E-7</v>
      </c>
      <c r="AI640" s="73">
        <v>34.451893432403644</v>
      </c>
      <c r="AJ640" s="83">
        <v>132.28843767906631</v>
      </c>
      <c r="AK640" s="83">
        <v>2075.4130694264345</v>
      </c>
      <c r="AL640" s="83">
        <v>231.86374921591334</v>
      </c>
      <c r="AM640" s="17" t="s">
        <v>45</v>
      </c>
      <c r="AN640" s="17" t="s">
        <v>45</v>
      </c>
      <c r="AO640" s="17" t="s">
        <v>45</v>
      </c>
      <c r="AP640" s="17" t="s">
        <v>45</v>
      </c>
      <c r="AQ640" s="26">
        <v>476.37500000000006</v>
      </c>
      <c r="AR640" s="26">
        <v>747.125</v>
      </c>
      <c r="AS640" s="26">
        <v>398.22500000000002</v>
      </c>
      <c r="AT640" s="26">
        <v>17.393107476635521</v>
      </c>
      <c r="AU640" s="26">
        <v>-4.5826796253749995</v>
      </c>
      <c r="AV640" s="17">
        <v>150</v>
      </c>
      <c r="AW640" s="17">
        <v>150</v>
      </c>
      <c r="AX640" s="17"/>
      <c r="AY640" s="17">
        <v>5</v>
      </c>
      <c r="AZ640" s="17"/>
      <c r="BA640" s="28"/>
      <c r="BB640" s="26"/>
      <c r="BC640" s="17"/>
      <c r="BD640" s="29"/>
    </row>
    <row r="641" spans="1:56" x14ac:dyDescent="0.25">
      <c r="A641" s="17">
        <v>2007</v>
      </c>
      <c r="B641" s="15">
        <v>2010</v>
      </c>
      <c r="C641" s="20" t="s">
        <v>177</v>
      </c>
      <c r="D641" s="17" t="s">
        <v>178</v>
      </c>
      <c r="E641" s="32">
        <v>4</v>
      </c>
      <c r="F641" s="44" t="s">
        <v>81</v>
      </c>
      <c r="G641" s="45" t="str">
        <f t="shared" si="114"/>
        <v>Sherburne</v>
      </c>
      <c r="H641" s="20" t="s">
        <v>83</v>
      </c>
      <c r="I641" s="45">
        <v>5</v>
      </c>
      <c r="J641" s="22">
        <v>987131</v>
      </c>
      <c r="K641" s="17" t="s">
        <v>54</v>
      </c>
      <c r="L641" s="23" t="s">
        <v>45</v>
      </c>
      <c r="M641" s="24" t="s">
        <v>45</v>
      </c>
      <c r="N641" s="71" t="s">
        <v>45</v>
      </c>
      <c r="O641" s="26">
        <v>44.556423477444376</v>
      </c>
      <c r="P641" s="26">
        <f t="shared" si="111"/>
        <v>0.44556423477444373</v>
      </c>
      <c r="Q641" s="63">
        <v>55.443576522555624</v>
      </c>
      <c r="R641" s="25">
        <f t="shared" si="116"/>
        <v>0.55443576522555627</v>
      </c>
      <c r="S641" s="24" t="s">
        <v>45</v>
      </c>
      <c r="T641" s="25" t="s">
        <v>45</v>
      </c>
      <c r="U641" s="25" t="s">
        <v>45</v>
      </c>
      <c r="V641" s="25" t="s">
        <v>45</v>
      </c>
      <c r="W641" s="26">
        <v>18.901877048046899</v>
      </c>
      <c r="X641" s="26">
        <v>37.366267160180982</v>
      </c>
      <c r="Y641" s="26">
        <v>26.043785353429783</v>
      </c>
      <c r="Z641" s="26">
        <v>3.5981245598407554</v>
      </c>
      <c r="AA641" s="26">
        <v>0.38028571428571428</v>
      </c>
      <c r="AB641" s="25" t="s">
        <v>45</v>
      </c>
      <c r="AC641" s="25" t="s">
        <v>45</v>
      </c>
      <c r="AD641" s="25" t="s">
        <v>45</v>
      </c>
      <c r="AE641" s="25" t="s">
        <v>45</v>
      </c>
      <c r="AF641" s="27">
        <v>4.2705000000000002</v>
      </c>
      <c r="AG641" s="27">
        <v>7.585</v>
      </c>
      <c r="AH641" s="17">
        <f t="shared" si="112"/>
        <v>2.6001595631652662E-8</v>
      </c>
      <c r="AI641" s="73">
        <v>16.993985675684605</v>
      </c>
      <c r="AJ641" s="83">
        <v>268.61232101541407</v>
      </c>
      <c r="AK641" s="83">
        <v>3770.8821321146479</v>
      </c>
      <c r="AL641" s="83">
        <v>352.23811366304244</v>
      </c>
      <c r="AM641" s="17" t="s">
        <v>45</v>
      </c>
      <c r="AN641" s="17" t="s">
        <v>45</v>
      </c>
      <c r="AO641" s="17" t="s">
        <v>45</v>
      </c>
      <c r="AP641" s="17" t="s">
        <v>45</v>
      </c>
      <c r="AQ641" s="26">
        <v>476.37500000000006</v>
      </c>
      <c r="AR641" s="26">
        <v>747.125</v>
      </c>
      <c r="AS641" s="26">
        <v>398.22500000000002</v>
      </c>
      <c r="AT641" s="26">
        <v>17.393107476635521</v>
      </c>
      <c r="AU641" s="26">
        <v>-4.5826796253749995</v>
      </c>
      <c r="AV641" s="17">
        <v>150</v>
      </c>
      <c r="AW641" s="17">
        <v>150</v>
      </c>
      <c r="AX641" s="17"/>
      <c r="AY641" s="17">
        <v>5</v>
      </c>
      <c r="AZ641" s="17"/>
      <c r="BA641" s="28"/>
      <c r="BB641" s="26"/>
      <c r="BC641" s="17"/>
      <c r="BD641" s="29"/>
    </row>
    <row r="642" spans="1:56" x14ac:dyDescent="0.25">
      <c r="A642" s="17">
        <v>2007</v>
      </c>
      <c r="B642" s="15">
        <v>2010</v>
      </c>
      <c r="C642" s="20" t="s">
        <v>177</v>
      </c>
      <c r="D642" s="17" t="s">
        <v>178</v>
      </c>
      <c r="E642" s="32">
        <v>1</v>
      </c>
      <c r="F642" s="44" t="s">
        <v>93</v>
      </c>
      <c r="G642" s="45" t="str">
        <f t="shared" si="114"/>
        <v>Fish Creek</v>
      </c>
      <c r="H642" s="20" t="s">
        <v>95</v>
      </c>
      <c r="I642" s="45" t="s">
        <v>43</v>
      </c>
      <c r="J642" s="22">
        <v>988234</v>
      </c>
      <c r="K642" s="17" t="s">
        <v>42</v>
      </c>
      <c r="L642" s="23" t="s">
        <v>45</v>
      </c>
      <c r="M642" s="24" t="s">
        <v>45</v>
      </c>
      <c r="N642" s="71">
        <f t="shared" si="115"/>
        <v>31.611519243117971</v>
      </c>
      <c r="O642" s="26">
        <v>45.516594363825902</v>
      </c>
      <c r="P642" s="26">
        <f t="shared" si="111"/>
        <v>0.45516594363825902</v>
      </c>
      <c r="Q642" s="63">
        <v>54.483405636174098</v>
      </c>
      <c r="R642" s="25">
        <f t="shared" si="116"/>
        <v>0.54483405636174098</v>
      </c>
      <c r="S642" s="24" t="s">
        <v>45</v>
      </c>
      <c r="T642" s="25">
        <v>4.796162328710925</v>
      </c>
      <c r="U642" s="25">
        <f t="shared" si="117"/>
        <v>6.4177015995239852</v>
      </c>
      <c r="V642" s="25">
        <f t="shared" si="118"/>
        <v>2.1392338665079951</v>
      </c>
      <c r="W642" s="26">
        <v>20.404576076399493</v>
      </c>
      <c r="X642" s="26">
        <v>41.048819607554833</v>
      </c>
      <c r="Y642" s="26">
        <v>24.894117772248691</v>
      </c>
      <c r="Z642" s="26">
        <v>1.6466107007286297</v>
      </c>
      <c r="AA642" s="26">
        <v>0.40257142857142852</v>
      </c>
      <c r="AB642" s="26">
        <f t="shared" si="113"/>
        <v>0.97863659110943424</v>
      </c>
      <c r="AC642" s="26">
        <f t="shared" si="113"/>
        <v>1.9687680223980486</v>
      </c>
      <c r="AD642" s="26">
        <f t="shared" si="113"/>
        <v>1.1939622986575231</v>
      </c>
      <c r="AE642" s="26">
        <f t="shared" si="113"/>
        <v>7.897412212886952E-2</v>
      </c>
      <c r="AF642" s="27">
        <v>4.0709999999999997</v>
      </c>
      <c r="AG642" s="27">
        <v>6.8424999999999994</v>
      </c>
      <c r="AH642" s="17">
        <f t="shared" si="112"/>
        <v>1.4371430533563901E-7</v>
      </c>
      <c r="AI642" s="73">
        <v>19.852251168952652</v>
      </c>
      <c r="AJ642" s="83">
        <v>141.47614181016695</v>
      </c>
      <c r="AK642" s="83">
        <v>3232.2829596191841</v>
      </c>
      <c r="AL642" s="83">
        <v>321.51198525784901</v>
      </c>
      <c r="AM642" s="17" t="s">
        <v>45</v>
      </c>
      <c r="AN642" s="17" t="s">
        <v>45</v>
      </c>
      <c r="AO642" s="17" t="s">
        <v>45</v>
      </c>
      <c r="AP642" s="17" t="s">
        <v>45</v>
      </c>
      <c r="AQ642" s="26">
        <v>476.37500000000006</v>
      </c>
      <c r="AR642" s="26">
        <v>747.125</v>
      </c>
      <c r="AS642" s="26">
        <v>398.22500000000002</v>
      </c>
      <c r="AT642" s="26">
        <v>17.393107476635521</v>
      </c>
      <c r="AU642" s="26">
        <v>-4.5826796253749995</v>
      </c>
      <c r="AV642" s="17">
        <v>150</v>
      </c>
      <c r="AW642" s="17">
        <v>150</v>
      </c>
      <c r="AX642" s="17"/>
      <c r="AY642" s="17">
        <v>5</v>
      </c>
      <c r="AZ642" s="17"/>
      <c r="BA642" s="28"/>
      <c r="BB642" s="26"/>
      <c r="BC642" s="17"/>
      <c r="BD642" s="29"/>
    </row>
    <row r="643" spans="1:56" x14ac:dyDescent="0.25">
      <c r="A643" s="17">
        <v>2007</v>
      </c>
      <c r="B643" s="15">
        <v>2010</v>
      </c>
      <c r="C643" s="20" t="s">
        <v>177</v>
      </c>
      <c r="D643" s="17" t="s">
        <v>178</v>
      </c>
      <c r="E643" s="32">
        <v>2</v>
      </c>
      <c r="F643" s="44" t="s">
        <v>93</v>
      </c>
      <c r="G643" s="45" t="str">
        <f t="shared" si="114"/>
        <v>Fish Creek</v>
      </c>
      <c r="H643" s="20" t="s">
        <v>95</v>
      </c>
      <c r="I643" s="45" t="s">
        <v>43</v>
      </c>
      <c r="J643" s="22">
        <v>988234</v>
      </c>
      <c r="K643" s="17" t="s">
        <v>42</v>
      </c>
      <c r="L643" s="23" t="s">
        <v>45</v>
      </c>
      <c r="M643" s="24" t="s">
        <v>45</v>
      </c>
      <c r="N643" s="71">
        <f t="shared" si="115"/>
        <v>71.492283592261487</v>
      </c>
      <c r="O643" s="26">
        <v>42.63842198544139</v>
      </c>
      <c r="P643" s="26">
        <f t="shared" si="111"/>
        <v>0.42638421985441388</v>
      </c>
      <c r="Q643" s="63">
        <v>57.36157801455861</v>
      </c>
      <c r="R643" s="25">
        <f t="shared" si="116"/>
        <v>0.57361578014558612</v>
      </c>
      <c r="S643" s="24" t="s">
        <v>45</v>
      </c>
      <c r="T643" s="25">
        <v>10.161060521698975</v>
      </c>
      <c r="U643" s="25">
        <f t="shared" si="117"/>
        <v>13.596423534833598</v>
      </c>
      <c r="V643" s="25">
        <f t="shared" si="118"/>
        <v>4.5321411782778656</v>
      </c>
      <c r="W643" s="26">
        <v>20.206952214666785</v>
      </c>
      <c r="X643" s="26">
        <v>41.274918271364243</v>
      </c>
      <c r="Y643" s="26">
        <v>25.18200245331245</v>
      </c>
      <c r="Z643" s="26">
        <v>1.5174309206510372</v>
      </c>
      <c r="AA643" s="26">
        <v>0.41825000000000001</v>
      </c>
      <c r="AB643" s="26">
        <f t="shared" si="113"/>
        <v>2.0532406441230835</v>
      </c>
      <c r="AC643" s="26">
        <f t="shared" si="113"/>
        <v>4.1939694258351086</v>
      </c>
      <c r="AD643" s="26">
        <f t="shared" si="113"/>
        <v>2.5587585098567986</v>
      </c>
      <c r="AE643" s="26">
        <f t="shared" si="113"/>
        <v>0.15418707422232583</v>
      </c>
      <c r="AF643" s="27">
        <v>2.7793999999999999</v>
      </c>
      <c r="AG643" s="27">
        <v>6.7850000000000001</v>
      </c>
      <c r="AH643" s="17">
        <f t="shared" si="112"/>
        <v>1.6405897731995348E-7</v>
      </c>
      <c r="AI643" s="73">
        <v>21.534230767546624</v>
      </c>
      <c r="AJ643" s="83">
        <v>114.54929589190965</v>
      </c>
      <c r="AK643" s="83">
        <v>2267.9244434147031</v>
      </c>
      <c r="AL643" s="83">
        <v>214.54627960859088</v>
      </c>
      <c r="AM643" s="17" t="s">
        <v>45</v>
      </c>
      <c r="AN643" s="17" t="s">
        <v>45</v>
      </c>
      <c r="AO643" s="17" t="s">
        <v>45</v>
      </c>
      <c r="AP643" s="17" t="s">
        <v>45</v>
      </c>
      <c r="AQ643" s="26">
        <v>476.37500000000006</v>
      </c>
      <c r="AR643" s="26">
        <v>747.125</v>
      </c>
      <c r="AS643" s="26">
        <v>398.22500000000002</v>
      </c>
      <c r="AT643" s="26">
        <v>17.393107476635521</v>
      </c>
      <c r="AU643" s="26">
        <v>-4.5826796253749995</v>
      </c>
      <c r="AV643" s="17">
        <v>150</v>
      </c>
      <c r="AW643" s="17">
        <v>150</v>
      </c>
      <c r="AX643" s="17"/>
      <c r="AY643" s="17">
        <v>5</v>
      </c>
      <c r="AZ643" s="17"/>
      <c r="BA643" s="28"/>
      <c r="BB643" s="26"/>
      <c r="BC643" s="17"/>
      <c r="BD643" s="29"/>
    </row>
    <row r="644" spans="1:56" x14ac:dyDescent="0.25">
      <c r="A644" s="17">
        <v>2007</v>
      </c>
      <c r="B644" s="15">
        <v>2010</v>
      </c>
      <c r="C644" s="20" t="s">
        <v>177</v>
      </c>
      <c r="D644" s="17" t="s">
        <v>178</v>
      </c>
      <c r="E644" s="32">
        <v>3</v>
      </c>
      <c r="F644" s="44" t="s">
        <v>93</v>
      </c>
      <c r="G644" s="45" t="str">
        <f t="shared" si="114"/>
        <v>Fish Creek</v>
      </c>
      <c r="H644" s="20" t="s">
        <v>95</v>
      </c>
      <c r="I644" s="45" t="s">
        <v>43</v>
      </c>
      <c r="J644" s="22">
        <v>988234</v>
      </c>
      <c r="K644" s="17" t="s">
        <v>42</v>
      </c>
      <c r="L644" s="23" t="s">
        <v>45</v>
      </c>
      <c r="M644" s="24" t="s">
        <v>45</v>
      </c>
      <c r="N644" s="71">
        <f t="shared" si="115"/>
        <v>26.420607702626626</v>
      </c>
      <c r="O644" s="26">
        <v>45.251907080867959</v>
      </c>
      <c r="P644" s="26">
        <f t="shared" si="111"/>
        <v>0.45251907080867959</v>
      </c>
      <c r="Q644" s="63">
        <v>54.748092919132041</v>
      </c>
      <c r="R644" s="25">
        <f t="shared" si="116"/>
        <v>0.54748092919132041</v>
      </c>
      <c r="S644" s="24" t="s">
        <v>45</v>
      </c>
      <c r="T644" s="25">
        <v>3.9852762825977481</v>
      </c>
      <c r="U644" s="25">
        <f t="shared" si="117"/>
        <v>5.3326622871513134</v>
      </c>
      <c r="V644" s="25">
        <f t="shared" si="118"/>
        <v>1.7775540957171045</v>
      </c>
      <c r="W644" s="26">
        <v>20.57701280979002</v>
      </c>
      <c r="X644" s="26">
        <v>38.918487156194601</v>
      </c>
      <c r="Y644" s="26">
        <v>25.59894992536627</v>
      </c>
      <c r="Z644" s="26">
        <v>1.7947344199578197</v>
      </c>
      <c r="AA644" s="26">
        <v>0.54966666666666664</v>
      </c>
      <c r="AB644" s="26">
        <f t="shared" si="113"/>
        <v>0.82005081117566214</v>
      </c>
      <c r="AC644" s="26">
        <f t="shared" si="113"/>
        <v>1.5510092381816742</v>
      </c>
      <c r="AD644" s="26">
        <f t="shared" si="113"/>
        <v>1.0201888799696959</v>
      </c>
      <c r="AE644" s="26">
        <f t="shared" si="113"/>
        <v>7.1525125174197263E-2</v>
      </c>
      <c r="AF644" s="27">
        <v>3.2921</v>
      </c>
      <c r="AG644" s="27">
        <v>6.5575000000000001</v>
      </c>
      <c r="AH644" s="17">
        <f t="shared" si="112"/>
        <v>2.7701290391637298E-7</v>
      </c>
      <c r="AI644" s="73">
        <v>22.615958130585692</v>
      </c>
      <c r="AJ644" s="83">
        <v>130.5366972554813</v>
      </c>
      <c r="AK644" s="83">
        <v>2635.7778155284309</v>
      </c>
      <c r="AL644" s="83">
        <v>254.62723702058815</v>
      </c>
      <c r="AM644" s="17" t="s">
        <v>45</v>
      </c>
      <c r="AN644" s="17" t="s">
        <v>45</v>
      </c>
      <c r="AO644" s="17" t="s">
        <v>45</v>
      </c>
      <c r="AP644" s="17" t="s">
        <v>45</v>
      </c>
      <c r="AQ644" s="26">
        <v>476.37500000000006</v>
      </c>
      <c r="AR644" s="26">
        <v>747.125</v>
      </c>
      <c r="AS644" s="26">
        <v>398.22500000000002</v>
      </c>
      <c r="AT644" s="26">
        <v>17.393107476635521</v>
      </c>
      <c r="AU644" s="26">
        <v>-4.5826796253749995</v>
      </c>
      <c r="AV644" s="17">
        <v>150</v>
      </c>
      <c r="AW644" s="17">
        <v>150</v>
      </c>
      <c r="AX644" s="17"/>
      <c r="AY644" s="17">
        <v>5</v>
      </c>
      <c r="AZ644" s="17"/>
      <c r="BA644" s="28"/>
      <c r="BB644" s="26"/>
      <c r="BC644" s="17"/>
      <c r="BD644" s="29"/>
    </row>
    <row r="645" spans="1:56" x14ac:dyDescent="0.25">
      <c r="A645" s="17">
        <v>2007</v>
      </c>
      <c r="B645" s="15">
        <v>2010</v>
      </c>
      <c r="C645" s="20" t="s">
        <v>177</v>
      </c>
      <c r="D645" s="17" t="s">
        <v>178</v>
      </c>
      <c r="E645" s="32">
        <v>4</v>
      </c>
      <c r="F645" s="44" t="s">
        <v>93</v>
      </c>
      <c r="G645" s="45" t="str">
        <f t="shared" si="114"/>
        <v>Fish Creek</v>
      </c>
      <c r="H645" s="20" t="s">
        <v>95</v>
      </c>
      <c r="I645" s="45" t="s">
        <v>43</v>
      </c>
      <c r="J645" s="22">
        <v>988234</v>
      </c>
      <c r="K645" s="17" t="s">
        <v>42</v>
      </c>
      <c r="L645" s="23" t="s">
        <v>45</v>
      </c>
      <c r="M645" s="24" t="s">
        <v>45</v>
      </c>
      <c r="N645" s="71" t="s">
        <v>45</v>
      </c>
      <c r="O645" s="26">
        <v>43.22395293289572</v>
      </c>
      <c r="P645" s="26">
        <f t="shared" si="111"/>
        <v>0.43223952932895721</v>
      </c>
      <c r="Q645" s="63">
        <v>56.77604706710428</v>
      </c>
      <c r="R645" s="25">
        <f t="shared" si="116"/>
        <v>0.56776047067104285</v>
      </c>
      <c r="S645" s="24" t="s">
        <v>45</v>
      </c>
      <c r="T645" s="25" t="s">
        <v>45</v>
      </c>
      <c r="U645" s="25" t="s">
        <v>45</v>
      </c>
      <c r="V645" s="25" t="s">
        <v>45</v>
      </c>
      <c r="W645" s="26">
        <v>20.550537315076355</v>
      </c>
      <c r="X645" s="26">
        <v>37.957735551888746</v>
      </c>
      <c r="Y645" s="26">
        <v>26.281241605755383</v>
      </c>
      <c r="Z645" s="26">
        <v>1.8351316134134379</v>
      </c>
      <c r="AA645" s="26">
        <v>0.47949999999999998</v>
      </c>
      <c r="AB645" s="25" t="s">
        <v>45</v>
      </c>
      <c r="AC645" s="25" t="s">
        <v>45</v>
      </c>
      <c r="AD645" s="25" t="s">
        <v>45</v>
      </c>
      <c r="AE645" s="25" t="s">
        <v>45</v>
      </c>
      <c r="AF645" s="27">
        <v>2.5095499999999995</v>
      </c>
      <c r="AG645" s="27">
        <v>6.9125000000000005</v>
      </c>
      <c r="AH645" s="17">
        <f t="shared" si="112"/>
        <v>1.2232071190499275E-7</v>
      </c>
      <c r="AI645" s="73">
        <v>23.152659889831096</v>
      </c>
      <c r="AJ645" s="83">
        <v>112.41795112219893</v>
      </c>
      <c r="AK645" s="83">
        <v>2673.7876121720733</v>
      </c>
      <c r="AL645" s="83">
        <v>251.13293208506965</v>
      </c>
      <c r="AM645" s="17" t="s">
        <v>45</v>
      </c>
      <c r="AN645" s="17" t="s">
        <v>45</v>
      </c>
      <c r="AO645" s="17" t="s">
        <v>45</v>
      </c>
      <c r="AP645" s="17" t="s">
        <v>45</v>
      </c>
      <c r="AQ645" s="26">
        <v>476.37500000000006</v>
      </c>
      <c r="AR645" s="26">
        <v>747.125</v>
      </c>
      <c r="AS645" s="26">
        <v>398.22500000000002</v>
      </c>
      <c r="AT645" s="26">
        <v>17.393107476635521</v>
      </c>
      <c r="AU645" s="26">
        <v>-4.5826796253749995</v>
      </c>
      <c r="AV645" s="17">
        <v>150</v>
      </c>
      <c r="AW645" s="17">
        <v>150</v>
      </c>
      <c r="AX645" s="17"/>
      <c r="AY645" s="17">
        <v>5</v>
      </c>
      <c r="AZ645" s="17"/>
      <c r="BA645" s="28"/>
      <c r="BB645" s="26"/>
      <c r="BC645" s="17"/>
      <c r="BD645" s="29"/>
    </row>
    <row r="646" spans="1:56" x14ac:dyDescent="0.25">
      <c r="A646" s="17">
        <v>2007</v>
      </c>
      <c r="B646" s="15">
        <v>2010</v>
      </c>
      <c r="C646" s="20" t="s">
        <v>177</v>
      </c>
      <c r="D646" s="17" t="s">
        <v>178</v>
      </c>
      <c r="E646" s="32">
        <v>1</v>
      </c>
      <c r="F646" s="44" t="s">
        <v>124</v>
      </c>
      <c r="G646" s="45" t="str">
        <f t="shared" si="114"/>
        <v>Allegany</v>
      </c>
      <c r="H646" s="20">
        <v>99239</v>
      </c>
      <c r="I646" s="45" t="s">
        <v>52</v>
      </c>
      <c r="J646" s="22">
        <v>99239015</v>
      </c>
      <c r="K646" s="17" t="s">
        <v>42</v>
      </c>
      <c r="L646" s="23" t="s">
        <v>45</v>
      </c>
      <c r="M646" s="24" t="s">
        <v>45</v>
      </c>
      <c r="N646" s="71">
        <f t="shared" si="115"/>
        <v>49.57423748617245</v>
      </c>
      <c r="O646" s="26">
        <v>48.370500801487132</v>
      </c>
      <c r="P646" s="26">
        <f t="shared" si="111"/>
        <v>0.48370500801487132</v>
      </c>
      <c r="Q646" s="63">
        <v>51.629499198512868</v>
      </c>
      <c r="R646" s="25">
        <f t="shared" si="116"/>
        <v>0.51629499198512863</v>
      </c>
      <c r="S646" s="24" t="s">
        <v>45</v>
      </c>
      <c r="T646" s="25">
        <v>7.9931023135267267</v>
      </c>
      <c r="U646" s="25">
        <f t="shared" si="117"/>
        <v>10.695498189375638</v>
      </c>
      <c r="V646" s="25">
        <f t="shared" si="118"/>
        <v>3.5651660631252127</v>
      </c>
      <c r="W646" s="26">
        <v>19.15289564804128</v>
      </c>
      <c r="X646" s="26">
        <v>40.611589381492294</v>
      </c>
      <c r="Y646" s="26">
        <v>26.055089279652393</v>
      </c>
      <c r="Z646" s="26">
        <v>2.2707651571729173</v>
      </c>
      <c r="AA646" s="26">
        <v>0.42437500000000006</v>
      </c>
      <c r="AB646" s="26">
        <f t="shared" si="113"/>
        <v>1.5309105451509473</v>
      </c>
      <c r="AC646" s="26">
        <f t="shared" si="113"/>
        <v>3.2461258904120354</v>
      </c>
      <c r="AD646" s="26">
        <f t="shared" si="113"/>
        <v>2.0826099440033494</v>
      </c>
      <c r="AE646" s="26">
        <f t="shared" si="113"/>
        <v>0.18150458231274727</v>
      </c>
      <c r="AF646" s="27">
        <v>3.7190000000000003</v>
      </c>
      <c r="AG646" s="27">
        <v>6.5625</v>
      </c>
      <c r="AH646" s="17">
        <f t="shared" si="112"/>
        <v>2.7384196342643577E-7</v>
      </c>
      <c r="AI646" s="73">
        <v>29.043857171506932</v>
      </c>
      <c r="AJ646" s="83">
        <v>96.372880490444302</v>
      </c>
      <c r="AK646" s="83">
        <v>2975.4270968355563</v>
      </c>
      <c r="AL646" s="83">
        <v>239.51047567237381</v>
      </c>
      <c r="AM646" s="17" t="s">
        <v>45</v>
      </c>
      <c r="AN646" s="17" t="s">
        <v>45</v>
      </c>
      <c r="AO646" s="17" t="s">
        <v>45</v>
      </c>
      <c r="AP646" s="17" t="s">
        <v>45</v>
      </c>
      <c r="AQ646" s="26">
        <v>476.37500000000006</v>
      </c>
      <c r="AR646" s="26">
        <v>747.125</v>
      </c>
      <c r="AS646" s="26">
        <v>398.22500000000002</v>
      </c>
      <c r="AT646" s="26">
        <v>17.393107476635521</v>
      </c>
      <c r="AU646" s="26">
        <v>-4.5826796253749995</v>
      </c>
      <c r="AV646" s="17">
        <v>150</v>
      </c>
      <c r="AW646" s="17">
        <v>150</v>
      </c>
      <c r="AX646" s="17"/>
      <c r="AY646" s="17">
        <v>5</v>
      </c>
      <c r="AZ646" s="17"/>
      <c r="BA646" s="28"/>
      <c r="BB646" s="26"/>
      <c r="BC646" s="17"/>
      <c r="BD646" s="29"/>
    </row>
    <row r="647" spans="1:56" x14ac:dyDescent="0.25">
      <c r="A647" s="17">
        <v>2007</v>
      </c>
      <c r="B647" s="15">
        <v>2010</v>
      </c>
      <c r="C647" s="20" t="s">
        <v>177</v>
      </c>
      <c r="D647" s="17" t="s">
        <v>178</v>
      </c>
      <c r="E647" s="32">
        <v>2</v>
      </c>
      <c r="F647" s="44" t="s">
        <v>124</v>
      </c>
      <c r="G647" s="45" t="str">
        <f t="shared" si="114"/>
        <v>Allegany</v>
      </c>
      <c r="H647" s="20">
        <v>99239</v>
      </c>
      <c r="I647" s="45" t="s">
        <v>52</v>
      </c>
      <c r="J647" s="22">
        <v>99239015</v>
      </c>
      <c r="K647" s="17" t="s">
        <v>42</v>
      </c>
      <c r="L647" s="23" t="s">
        <v>45</v>
      </c>
      <c r="M647" s="24" t="s">
        <v>45</v>
      </c>
      <c r="N647" s="71">
        <f t="shared" si="115"/>
        <v>7.6411229432641337</v>
      </c>
      <c r="O647" s="26">
        <v>44.717779240772565</v>
      </c>
      <c r="P647" s="26">
        <f t="shared" si="111"/>
        <v>0.44717779240772565</v>
      </c>
      <c r="Q647" s="63">
        <v>55.282220759227435</v>
      </c>
      <c r="R647" s="25">
        <f t="shared" si="116"/>
        <v>0.55282220759227441</v>
      </c>
      <c r="S647" s="24" t="s">
        <v>45</v>
      </c>
      <c r="T647" s="25">
        <v>1.1389801630949594</v>
      </c>
      <c r="U647" s="25">
        <f t="shared" si="117"/>
        <v>1.5240590942394641</v>
      </c>
      <c r="V647" s="25">
        <f t="shared" si="118"/>
        <v>0.50801969807982128</v>
      </c>
      <c r="W647" s="26">
        <v>19.919966552711657</v>
      </c>
      <c r="X647" s="26">
        <v>40.044837488941667</v>
      </c>
      <c r="Y647" s="26">
        <v>25.610463087563062</v>
      </c>
      <c r="Z647" s="26">
        <v>2.1657262266324011</v>
      </c>
      <c r="AA647" s="26">
        <v>0.40024999999999994</v>
      </c>
      <c r="AB647" s="26">
        <f t="shared" si="113"/>
        <v>0.22688446753053659</v>
      </c>
      <c r="AC647" s="26">
        <f t="shared" si="113"/>
        <v>0.45610275534265921</v>
      </c>
      <c r="AD647" s="26">
        <f t="shared" si="113"/>
        <v>0.29169809424410015</v>
      </c>
      <c r="AE647" s="26">
        <f t="shared" si="113"/>
        <v>2.4667192108288032E-2</v>
      </c>
      <c r="AF647" s="27">
        <v>3.1775500000000001</v>
      </c>
      <c r="AG647" s="27" t="s">
        <v>45</v>
      </c>
      <c r="AH647" s="17" t="s">
        <v>45</v>
      </c>
      <c r="AI647" s="73">
        <v>25.304314142533009</v>
      </c>
      <c r="AJ647" s="83">
        <v>99.269853142588659</v>
      </c>
      <c r="AK647" s="83">
        <v>2506.4016321678432</v>
      </c>
      <c r="AL647" s="83">
        <v>203.72005874708731</v>
      </c>
      <c r="AM647" s="17" t="s">
        <v>45</v>
      </c>
      <c r="AN647" s="17" t="s">
        <v>45</v>
      </c>
      <c r="AO647" s="17" t="s">
        <v>45</v>
      </c>
      <c r="AP647" s="17" t="s">
        <v>45</v>
      </c>
      <c r="AQ647" s="26">
        <v>476.37500000000006</v>
      </c>
      <c r="AR647" s="26">
        <v>747.125</v>
      </c>
      <c r="AS647" s="26">
        <v>398.22500000000002</v>
      </c>
      <c r="AT647" s="26">
        <v>17.393107476635521</v>
      </c>
      <c r="AU647" s="26">
        <v>-4.5826796253749995</v>
      </c>
      <c r="AV647" s="17">
        <v>150</v>
      </c>
      <c r="AW647" s="17">
        <v>150</v>
      </c>
      <c r="AX647" s="17"/>
      <c r="AY647" s="17">
        <v>5</v>
      </c>
      <c r="AZ647" s="17"/>
      <c r="BA647" s="28"/>
      <c r="BB647" s="26"/>
      <c r="BC647" s="17" t="s">
        <v>179</v>
      </c>
      <c r="BD647" s="29"/>
    </row>
    <row r="648" spans="1:56" x14ac:dyDescent="0.25">
      <c r="A648" s="17">
        <v>2007</v>
      </c>
      <c r="B648" s="15">
        <v>2010</v>
      </c>
      <c r="C648" s="20" t="s">
        <v>177</v>
      </c>
      <c r="D648" s="17" t="s">
        <v>178</v>
      </c>
      <c r="E648" s="32">
        <v>3</v>
      </c>
      <c r="F648" s="44" t="s">
        <v>124</v>
      </c>
      <c r="G648" s="45" t="str">
        <f t="shared" si="114"/>
        <v>Allegany</v>
      </c>
      <c r="H648" s="20">
        <v>99239</v>
      </c>
      <c r="I648" s="45" t="s">
        <v>52</v>
      </c>
      <c r="J648" s="22">
        <v>99239015</v>
      </c>
      <c r="K648" s="17" t="s">
        <v>42</v>
      </c>
      <c r="L648" s="23" t="s">
        <v>45</v>
      </c>
      <c r="M648" s="24" t="s">
        <v>45</v>
      </c>
      <c r="N648" s="71">
        <f t="shared" si="115"/>
        <v>25.577013533807126</v>
      </c>
      <c r="O648" s="26">
        <v>47.994256363758545</v>
      </c>
      <c r="P648" s="26">
        <f t="shared" si="111"/>
        <v>0.47994256363758547</v>
      </c>
      <c r="Q648" s="63">
        <v>52.005743636241455</v>
      </c>
      <c r="R648" s="25">
        <f t="shared" si="116"/>
        <v>0.52005743636241453</v>
      </c>
      <c r="S648" s="24" t="s">
        <v>45</v>
      </c>
      <c r="T648" s="25">
        <v>4.0918324818695364</v>
      </c>
      <c r="U648" s="25">
        <f t="shared" si="117"/>
        <v>5.4752441773454992</v>
      </c>
      <c r="V648" s="25">
        <f t="shared" si="118"/>
        <v>1.8250813924484997</v>
      </c>
      <c r="W648" s="26">
        <v>19.833322593505542</v>
      </c>
      <c r="X648" s="26">
        <v>39.667544500063372</v>
      </c>
      <c r="Y648" s="26">
        <v>25.673196009882517</v>
      </c>
      <c r="Z648" s="26">
        <v>2.4984474457739054</v>
      </c>
      <c r="AA648" s="26">
        <v>0.39699999999999996</v>
      </c>
      <c r="AB648" s="26">
        <f t="shared" si="113"/>
        <v>0.81154633611502935</v>
      </c>
      <c r="AC648" s="26">
        <f t="shared" si="113"/>
        <v>1.6231294706136459</v>
      </c>
      <c r="AD648" s="26">
        <f t="shared" si="113"/>
        <v>1.0505041734664065</v>
      </c>
      <c r="AE648" s="26">
        <f t="shared" si="113"/>
        <v>0.10223228412861643</v>
      </c>
      <c r="AF648" s="27">
        <v>2.355</v>
      </c>
      <c r="AG648" s="27">
        <v>7.2000000000000011</v>
      </c>
      <c r="AH648" s="17">
        <f t="shared" si="112"/>
        <v>6.3095734448019177E-8</v>
      </c>
      <c r="AI648" s="73">
        <v>23.724054868191143</v>
      </c>
      <c r="AJ648" s="83">
        <v>93.603369302294809</v>
      </c>
      <c r="AK648" s="83">
        <v>2060.2946575367473</v>
      </c>
      <c r="AL648" s="83">
        <v>177.23439416835876</v>
      </c>
      <c r="AM648" s="17" t="s">
        <v>45</v>
      </c>
      <c r="AN648" s="17" t="s">
        <v>45</v>
      </c>
      <c r="AO648" s="17" t="s">
        <v>45</v>
      </c>
      <c r="AP648" s="17" t="s">
        <v>45</v>
      </c>
      <c r="AQ648" s="26">
        <v>476.37500000000006</v>
      </c>
      <c r="AR648" s="26">
        <v>747.125</v>
      </c>
      <c r="AS648" s="26">
        <v>398.22500000000002</v>
      </c>
      <c r="AT648" s="26">
        <v>17.393107476635521</v>
      </c>
      <c r="AU648" s="26">
        <v>-4.5826796253749995</v>
      </c>
      <c r="AV648" s="17">
        <v>150</v>
      </c>
      <c r="AW648" s="17">
        <v>150</v>
      </c>
      <c r="AX648" s="17"/>
      <c r="AY648" s="17">
        <v>5</v>
      </c>
      <c r="AZ648" s="17"/>
      <c r="BA648" s="28"/>
      <c r="BB648" s="26"/>
      <c r="BC648" s="17"/>
      <c r="BD648" s="29"/>
    </row>
    <row r="649" spans="1:56" x14ac:dyDescent="0.25">
      <c r="A649" s="17">
        <v>2007</v>
      </c>
      <c r="B649" s="15">
        <v>2010</v>
      </c>
      <c r="C649" s="20" t="s">
        <v>177</v>
      </c>
      <c r="D649" s="17" t="s">
        <v>178</v>
      </c>
      <c r="E649" s="32">
        <v>4</v>
      </c>
      <c r="F649" s="44" t="s">
        <v>124</v>
      </c>
      <c r="G649" s="45" t="str">
        <f t="shared" si="114"/>
        <v>Allegany</v>
      </c>
      <c r="H649" s="20">
        <v>99239</v>
      </c>
      <c r="I649" s="45" t="s">
        <v>52</v>
      </c>
      <c r="J649" s="22">
        <v>99239015</v>
      </c>
      <c r="K649" s="17" t="s">
        <v>42</v>
      </c>
      <c r="L649" s="23" t="s">
        <v>45</v>
      </c>
      <c r="M649" s="24" t="s">
        <v>45</v>
      </c>
      <c r="N649" s="71">
        <f t="shared" si="115"/>
        <v>6.0332890153538177</v>
      </c>
      <c r="O649" s="26">
        <v>47.145705671554865</v>
      </c>
      <c r="P649" s="26">
        <f t="shared" si="111"/>
        <v>0.47145705671554866</v>
      </c>
      <c r="Q649" s="63">
        <v>52.854294328445135</v>
      </c>
      <c r="R649" s="25">
        <f t="shared" si="116"/>
        <v>0.52854294328445139</v>
      </c>
      <c r="S649" s="24" t="s">
        <v>45</v>
      </c>
      <c r="T649" s="25">
        <v>0.94814556049765386</v>
      </c>
      <c r="U649" s="25">
        <f t="shared" si="117"/>
        <v>1.2687050318880293</v>
      </c>
      <c r="V649" s="25">
        <f t="shared" si="118"/>
        <v>0.42290167729600975</v>
      </c>
      <c r="W649" s="26">
        <v>19.577530341630748</v>
      </c>
      <c r="X649" s="26">
        <v>38.828299828971794</v>
      </c>
      <c r="Y649" s="26">
        <v>25.818688476774426</v>
      </c>
      <c r="Z649" s="26">
        <v>2.7072347510322032</v>
      </c>
      <c r="AA649" s="26">
        <v>0.44899999999999995</v>
      </c>
      <c r="AB649" s="26">
        <f t="shared" si="113"/>
        <v>0.18562348478925308</v>
      </c>
      <c r="AC649" s="26">
        <f t="shared" si="113"/>
        <v>0.36814880104511422</v>
      </c>
      <c r="AD649" s="26">
        <f t="shared" si="113"/>
        <v>0.24479874857125605</v>
      </c>
      <c r="AE649" s="26">
        <f t="shared" si="113"/>
        <v>2.5668526104161548E-2</v>
      </c>
      <c r="AF649" s="27">
        <v>3.4169999999999998</v>
      </c>
      <c r="AG649" s="27">
        <v>6.68</v>
      </c>
      <c r="AH649" s="17">
        <f t="shared" si="112"/>
        <v>2.089296130854039E-7</v>
      </c>
      <c r="AI649" s="73">
        <v>25.112301614985654</v>
      </c>
      <c r="AJ649" s="83">
        <v>137.69982167324426</v>
      </c>
      <c r="AK649" s="83">
        <v>2705.4116653993747</v>
      </c>
      <c r="AL649" s="83">
        <v>212.54916633552159</v>
      </c>
      <c r="AM649" s="17" t="s">
        <v>45</v>
      </c>
      <c r="AN649" s="17" t="s">
        <v>45</v>
      </c>
      <c r="AO649" s="17" t="s">
        <v>45</v>
      </c>
      <c r="AP649" s="17" t="s">
        <v>45</v>
      </c>
      <c r="AQ649" s="26">
        <v>476.37500000000006</v>
      </c>
      <c r="AR649" s="26">
        <v>747.125</v>
      </c>
      <c r="AS649" s="26">
        <v>398.22500000000002</v>
      </c>
      <c r="AT649" s="26">
        <v>17.393107476635521</v>
      </c>
      <c r="AU649" s="26">
        <v>-4.5826796253749995</v>
      </c>
      <c r="AV649" s="17">
        <v>150</v>
      </c>
      <c r="AW649" s="17">
        <v>150</v>
      </c>
      <c r="AX649" s="17"/>
      <c r="AY649" s="17">
        <v>5</v>
      </c>
      <c r="AZ649" s="17"/>
      <c r="BA649" s="28"/>
      <c r="BB649" s="26"/>
      <c r="BC649" s="17"/>
      <c r="BD649" s="29"/>
    </row>
    <row r="650" spans="1:56" x14ac:dyDescent="0.25">
      <c r="A650" s="17">
        <v>2007</v>
      </c>
      <c r="B650" s="15">
        <v>2010</v>
      </c>
      <c r="C650" s="20" t="s">
        <v>177</v>
      </c>
      <c r="D650" s="17" t="s">
        <v>178</v>
      </c>
      <c r="E650" s="32">
        <v>1</v>
      </c>
      <c r="F650" s="44" t="s">
        <v>126</v>
      </c>
      <c r="G650" s="45" t="str">
        <f t="shared" si="114"/>
        <v>Canastota</v>
      </c>
      <c r="H650" s="20">
        <v>9970</v>
      </c>
      <c r="I650" s="45">
        <v>5</v>
      </c>
      <c r="J650" s="22">
        <v>9970036</v>
      </c>
      <c r="K650" s="17" t="s">
        <v>54</v>
      </c>
      <c r="L650" s="23" t="s">
        <v>45</v>
      </c>
      <c r="M650" s="24" t="s">
        <v>45</v>
      </c>
      <c r="N650" s="71">
        <f t="shared" si="115"/>
        <v>16.412694110035055</v>
      </c>
      <c r="O650" s="26">
        <v>48.128135876598755</v>
      </c>
      <c r="P650" s="26">
        <f t="shared" si="111"/>
        <v>0.48128135876598754</v>
      </c>
      <c r="Q650" s="63">
        <v>51.871864123401245</v>
      </c>
      <c r="R650" s="25">
        <f t="shared" si="116"/>
        <v>0.51871864123401246</v>
      </c>
      <c r="S650" s="24" t="s">
        <v>45</v>
      </c>
      <c r="T650" s="25">
        <v>2.6330412407627306</v>
      </c>
      <c r="U650" s="25">
        <f t="shared" si="117"/>
        <v>3.5232487610562853</v>
      </c>
      <c r="V650" s="25">
        <f t="shared" si="118"/>
        <v>1.1744162536854286</v>
      </c>
      <c r="W650" s="26">
        <v>19.578267350371775</v>
      </c>
      <c r="X650" s="26">
        <v>38.693604125453021</v>
      </c>
      <c r="Y650" s="26">
        <v>25.021310873436661</v>
      </c>
      <c r="Z650" s="26">
        <v>3.473013435589138</v>
      </c>
      <c r="AA650" s="26">
        <v>0.38339999999999996</v>
      </c>
      <c r="AB650" s="26">
        <f t="shared" si="113"/>
        <v>0.51550385356207362</v>
      </c>
      <c r="AC650" s="26">
        <f t="shared" si="113"/>
        <v>1.0188185541606474</v>
      </c>
      <c r="AD650" s="26">
        <f t="shared" si="113"/>
        <v>0.65882143427703677</v>
      </c>
      <c r="AE650" s="26">
        <f t="shared" si="113"/>
        <v>9.1445876056292577E-2</v>
      </c>
      <c r="AF650" s="27">
        <v>2.5101</v>
      </c>
      <c r="AG650" s="27">
        <v>7.4124999999999996</v>
      </c>
      <c r="AH650" s="17">
        <f t="shared" si="112"/>
        <v>3.8681205463305208E-8</v>
      </c>
      <c r="AI650" s="73">
        <v>17.218788551828432</v>
      </c>
      <c r="AJ650" s="83">
        <v>95.141862524978478</v>
      </c>
      <c r="AK650" s="83">
        <v>2579.1810453442695</v>
      </c>
      <c r="AL650" s="83">
        <v>200.42835706409932</v>
      </c>
      <c r="AM650" s="17" t="s">
        <v>45</v>
      </c>
      <c r="AN650" s="17" t="s">
        <v>45</v>
      </c>
      <c r="AO650" s="17" t="s">
        <v>45</v>
      </c>
      <c r="AP650" s="17" t="s">
        <v>45</v>
      </c>
      <c r="AQ650" s="26">
        <v>476.37500000000006</v>
      </c>
      <c r="AR650" s="26">
        <v>747.125</v>
      </c>
      <c r="AS650" s="26">
        <v>398.22500000000002</v>
      </c>
      <c r="AT650" s="26">
        <v>17.393107476635521</v>
      </c>
      <c r="AU650" s="26">
        <v>-4.5826796253749995</v>
      </c>
      <c r="AV650" s="17">
        <v>150</v>
      </c>
      <c r="AW650" s="17">
        <v>150</v>
      </c>
      <c r="AX650" s="17"/>
      <c r="AY650" s="17">
        <v>5</v>
      </c>
      <c r="AZ650" s="17"/>
      <c r="BA650" s="28"/>
      <c r="BB650" s="26"/>
      <c r="BC650" s="17"/>
      <c r="BD650" s="29"/>
    </row>
    <row r="651" spans="1:56" x14ac:dyDescent="0.25">
      <c r="A651" s="17">
        <v>2007</v>
      </c>
      <c r="B651" s="15">
        <v>2010</v>
      </c>
      <c r="C651" s="20" t="s">
        <v>177</v>
      </c>
      <c r="D651" s="17" t="s">
        <v>178</v>
      </c>
      <c r="E651" s="32">
        <v>2</v>
      </c>
      <c r="F651" s="44" t="s">
        <v>126</v>
      </c>
      <c r="G651" s="45" t="str">
        <f t="shared" si="114"/>
        <v>Canastota</v>
      </c>
      <c r="H651" s="20">
        <v>9970</v>
      </c>
      <c r="I651" s="45">
        <v>5</v>
      </c>
      <c r="J651" s="22">
        <v>9970036</v>
      </c>
      <c r="K651" s="17" t="s">
        <v>54</v>
      </c>
      <c r="L651" s="23" t="s">
        <v>45</v>
      </c>
      <c r="M651" s="24" t="s">
        <v>45</v>
      </c>
      <c r="N651" s="71">
        <f t="shared" si="115"/>
        <v>33.962773916280184</v>
      </c>
      <c r="O651" s="26">
        <v>46.767783648170891</v>
      </c>
      <c r="P651" s="26">
        <f t="shared" si="111"/>
        <v>0.46767783648170891</v>
      </c>
      <c r="Q651" s="63">
        <v>53.232216351829109</v>
      </c>
      <c r="R651" s="25">
        <f t="shared" si="116"/>
        <v>0.53232216351829109</v>
      </c>
      <c r="S651" s="24" t="s">
        <v>45</v>
      </c>
      <c r="T651" s="25">
        <v>5.2945455420277776</v>
      </c>
      <c r="U651" s="25">
        <f t="shared" si="117"/>
        <v>7.0845836869238781</v>
      </c>
      <c r="V651" s="25">
        <f t="shared" si="118"/>
        <v>2.3615278956412924</v>
      </c>
      <c r="W651" s="26">
        <v>19.820120869833985</v>
      </c>
      <c r="X651" s="26">
        <v>41.001937703792493</v>
      </c>
      <c r="Y651" s="26">
        <v>23.711367672166531</v>
      </c>
      <c r="Z651" s="26">
        <v>3.2874621782801512</v>
      </c>
      <c r="AA651" s="26">
        <v>0.37133333333333329</v>
      </c>
      <c r="AB651" s="26">
        <f t="shared" si="113"/>
        <v>1.0493853259383124</v>
      </c>
      <c r="AC651" s="26">
        <f t="shared" si="113"/>
        <v>2.1708662648411519</v>
      </c>
      <c r="AD651" s="26">
        <f t="shared" si="113"/>
        <v>1.2554091600405086</v>
      </c>
      <c r="AE651" s="26">
        <f t="shared" si="113"/>
        <v>0.17405618220598101</v>
      </c>
      <c r="AF651" s="27">
        <v>2.6207499999999997</v>
      </c>
      <c r="AG651" s="27">
        <v>6.6</v>
      </c>
      <c r="AH651" s="17">
        <f t="shared" si="112"/>
        <v>2.511886431509578E-7</v>
      </c>
      <c r="AI651" s="73">
        <v>20.354099165397887</v>
      </c>
      <c r="AJ651" s="83">
        <v>111.57086778303525</v>
      </c>
      <c r="AK651" s="83">
        <v>2013.9260339487159</v>
      </c>
      <c r="AL651" s="83">
        <v>202.76091736356523</v>
      </c>
      <c r="AM651" s="17" t="s">
        <v>45</v>
      </c>
      <c r="AN651" s="17" t="s">
        <v>45</v>
      </c>
      <c r="AO651" s="17" t="s">
        <v>45</v>
      </c>
      <c r="AP651" s="17" t="s">
        <v>45</v>
      </c>
      <c r="AQ651" s="26">
        <v>476.37500000000006</v>
      </c>
      <c r="AR651" s="26">
        <v>747.125</v>
      </c>
      <c r="AS651" s="26">
        <v>398.22500000000002</v>
      </c>
      <c r="AT651" s="26">
        <v>17.393107476635521</v>
      </c>
      <c r="AU651" s="26">
        <v>-4.5826796253749995</v>
      </c>
      <c r="AV651" s="17">
        <v>150</v>
      </c>
      <c r="AW651" s="17">
        <v>150</v>
      </c>
      <c r="AX651" s="17"/>
      <c r="AY651" s="17">
        <v>5</v>
      </c>
      <c r="AZ651" s="17"/>
      <c r="BA651" s="28"/>
      <c r="BB651" s="26"/>
      <c r="BC651" s="17"/>
      <c r="BD651" s="29"/>
    </row>
    <row r="652" spans="1:56" x14ac:dyDescent="0.25">
      <c r="A652" s="17">
        <v>2007</v>
      </c>
      <c r="B652" s="15">
        <v>2010</v>
      </c>
      <c r="C652" s="20" t="s">
        <v>177</v>
      </c>
      <c r="D652" s="17" t="s">
        <v>178</v>
      </c>
      <c r="E652" s="32">
        <v>3</v>
      </c>
      <c r="F652" s="44" t="s">
        <v>126</v>
      </c>
      <c r="G652" s="45" t="str">
        <f t="shared" si="114"/>
        <v>Canastota</v>
      </c>
      <c r="H652" s="20">
        <v>9970</v>
      </c>
      <c r="I652" s="45">
        <v>5</v>
      </c>
      <c r="J652" s="22">
        <v>9970036</v>
      </c>
      <c r="K652" s="17" t="s">
        <v>54</v>
      </c>
      <c r="L652" s="23" t="s">
        <v>45</v>
      </c>
      <c r="M652" s="24" t="s">
        <v>45</v>
      </c>
      <c r="N652" s="71">
        <f t="shared" si="115"/>
        <v>13.002818120041336</v>
      </c>
      <c r="O652" s="26">
        <v>43.497429375245297</v>
      </c>
      <c r="P652" s="26">
        <f t="shared" si="111"/>
        <v>0.43497429375245295</v>
      </c>
      <c r="Q652" s="63">
        <v>56.502570624754703</v>
      </c>
      <c r="R652" s="25">
        <f t="shared" si="116"/>
        <v>0.565025706247547</v>
      </c>
      <c r="S652" s="24" t="s">
        <v>45</v>
      </c>
      <c r="T652" s="25">
        <v>1.8852972095188594</v>
      </c>
      <c r="U652" s="25">
        <f t="shared" si="117"/>
        <v>2.5226992098825058</v>
      </c>
      <c r="V652" s="25">
        <f t="shared" si="118"/>
        <v>0.84089973662750195</v>
      </c>
      <c r="W652" s="26">
        <v>20.011458984742859</v>
      </c>
      <c r="X652" s="26">
        <v>38.773386825534089</v>
      </c>
      <c r="Y652" s="26">
        <v>24.537183103333177</v>
      </c>
      <c r="Z652" s="26">
        <v>3.8593085671473375</v>
      </c>
      <c r="AA652" s="26">
        <v>0.35839999999999994</v>
      </c>
      <c r="AB652" s="26">
        <f t="shared" si="113"/>
        <v>0.37727547782336818</v>
      </c>
      <c r="AC652" s="26">
        <f t="shared" si="113"/>
        <v>0.73099357985774727</v>
      </c>
      <c r="AD652" s="26">
        <f t="shared" si="113"/>
        <v>0.46259882834167343</v>
      </c>
      <c r="AE652" s="26">
        <f t="shared" si="113"/>
        <v>7.2759436723151036E-2</v>
      </c>
      <c r="AF652" s="27">
        <v>2.2250000000000001</v>
      </c>
      <c r="AG652" s="27">
        <v>6.9750000000000005</v>
      </c>
      <c r="AH652" s="17">
        <f t="shared" si="112"/>
        <v>1.0592537251772842E-7</v>
      </c>
      <c r="AI652" s="73">
        <v>23.222719385952285</v>
      </c>
      <c r="AJ652" s="83">
        <v>118.40388018210446</v>
      </c>
      <c r="AK652" s="83">
        <v>2111.3461164191935</v>
      </c>
      <c r="AL652" s="83">
        <v>196.95205114400545</v>
      </c>
      <c r="AM652" s="17" t="s">
        <v>45</v>
      </c>
      <c r="AN652" s="17" t="s">
        <v>45</v>
      </c>
      <c r="AO652" s="17" t="s">
        <v>45</v>
      </c>
      <c r="AP652" s="17" t="s">
        <v>45</v>
      </c>
      <c r="AQ652" s="26">
        <v>476.37500000000006</v>
      </c>
      <c r="AR652" s="26">
        <v>747.125</v>
      </c>
      <c r="AS652" s="26">
        <v>398.22500000000002</v>
      </c>
      <c r="AT652" s="26">
        <v>17.393107476635521</v>
      </c>
      <c r="AU652" s="26">
        <v>-4.5826796253749995</v>
      </c>
      <c r="AV652" s="17">
        <v>150</v>
      </c>
      <c r="AW652" s="17">
        <v>150</v>
      </c>
      <c r="AX652" s="17"/>
      <c r="AY652" s="17">
        <v>5</v>
      </c>
      <c r="AZ652" s="17"/>
      <c r="BA652" s="28"/>
      <c r="BB652" s="26"/>
      <c r="BC652" s="17"/>
      <c r="BD652" s="29"/>
    </row>
    <row r="653" spans="1:56" x14ac:dyDescent="0.25">
      <c r="A653" s="17">
        <v>2007</v>
      </c>
      <c r="B653" s="15">
        <v>2010</v>
      </c>
      <c r="C653" s="20" t="s">
        <v>177</v>
      </c>
      <c r="D653" s="17" t="s">
        <v>178</v>
      </c>
      <c r="E653" s="32">
        <v>4</v>
      </c>
      <c r="F653" s="44" t="s">
        <v>126</v>
      </c>
      <c r="G653" s="45" t="str">
        <f t="shared" si="114"/>
        <v>Canastota</v>
      </c>
      <c r="H653" s="20">
        <v>9970</v>
      </c>
      <c r="I653" s="45">
        <v>5</v>
      </c>
      <c r="J653" s="22">
        <v>9970036</v>
      </c>
      <c r="K653" s="17" t="s">
        <v>54</v>
      </c>
      <c r="L653" s="23" t="s">
        <v>45</v>
      </c>
      <c r="M653" s="24" t="s">
        <v>45</v>
      </c>
      <c r="N653" s="71">
        <f t="shared" si="115"/>
        <v>22.232029622861972</v>
      </c>
      <c r="O653" s="26">
        <v>43.828789753076215</v>
      </c>
      <c r="P653" s="26">
        <f t="shared" si="111"/>
        <v>0.43828789753076214</v>
      </c>
      <c r="Q653" s="63">
        <v>56.171210246923785</v>
      </c>
      <c r="R653" s="25">
        <f t="shared" si="116"/>
        <v>0.56171210246923786</v>
      </c>
      <c r="S653" s="24" t="s">
        <v>45</v>
      </c>
      <c r="T653" s="25">
        <v>3.2480098404152655</v>
      </c>
      <c r="U653" s="25">
        <f t="shared" si="117"/>
        <v>4.346132703499463</v>
      </c>
      <c r="V653" s="25">
        <f t="shared" si="118"/>
        <v>1.4487109011664878</v>
      </c>
      <c r="W653" s="26">
        <v>20.091825457293822</v>
      </c>
      <c r="X653" s="26">
        <v>39.080396260100287</v>
      </c>
      <c r="Y653" s="26">
        <v>24.165054822667202</v>
      </c>
      <c r="Z653" s="26">
        <v>3.6423735619194986</v>
      </c>
      <c r="AA653" s="26">
        <v>0.39650000000000007</v>
      </c>
      <c r="AB653" s="26">
        <f t="shared" si="113"/>
        <v>0.65258446797196279</v>
      </c>
      <c r="AC653" s="26">
        <f t="shared" si="113"/>
        <v>1.2693351162013367</v>
      </c>
      <c r="AD653" s="26">
        <f t="shared" si="113"/>
        <v>0.78488335858197433</v>
      </c>
      <c r="AE653" s="26">
        <f t="shared" si="113"/>
        <v>0.11830465171582932</v>
      </c>
      <c r="AF653" s="27">
        <v>2.1865000000000001</v>
      </c>
      <c r="AG653" s="27">
        <v>6.6224999999999996</v>
      </c>
      <c r="AH653" s="17">
        <f t="shared" si="112"/>
        <v>2.385063795465104E-7</v>
      </c>
      <c r="AI653" s="73">
        <v>20.459509659798815</v>
      </c>
      <c r="AJ653" s="83">
        <v>147.29332103321994</v>
      </c>
      <c r="AK653" s="83">
        <v>1853.2410044348212</v>
      </c>
      <c r="AL653" s="83">
        <v>185.48339669656096</v>
      </c>
      <c r="AM653" s="17" t="s">
        <v>45</v>
      </c>
      <c r="AN653" s="17" t="s">
        <v>45</v>
      </c>
      <c r="AO653" s="17" t="s">
        <v>45</v>
      </c>
      <c r="AP653" s="17" t="s">
        <v>45</v>
      </c>
      <c r="AQ653" s="26">
        <v>476.37500000000006</v>
      </c>
      <c r="AR653" s="26">
        <v>747.125</v>
      </c>
      <c r="AS653" s="26">
        <v>398.22500000000002</v>
      </c>
      <c r="AT653" s="26">
        <v>17.393107476635521</v>
      </c>
      <c r="AU653" s="26">
        <v>-4.5826796253749995</v>
      </c>
      <c r="AV653" s="17">
        <v>150</v>
      </c>
      <c r="AW653" s="17">
        <v>150</v>
      </c>
      <c r="AX653" s="17"/>
      <c r="AY653" s="17">
        <v>5</v>
      </c>
      <c r="AZ653" s="17"/>
      <c r="BA653" s="28"/>
      <c r="BB653" s="26"/>
      <c r="BC653" s="17"/>
      <c r="BD653" s="29"/>
    </row>
    <row r="654" spans="1:56" x14ac:dyDescent="0.25">
      <c r="A654" s="17">
        <v>2007</v>
      </c>
      <c r="B654" s="15">
        <v>2010</v>
      </c>
      <c r="C654" s="20" t="s">
        <v>177</v>
      </c>
      <c r="D654" s="17" t="s">
        <v>178</v>
      </c>
      <c r="E654" s="32">
        <v>1</v>
      </c>
      <c r="F654" s="44" t="s">
        <v>142</v>
      </c>
      <c r="G654" s="45" t="str">
        <f t="shared" si="114"/>
        <v>SX61</v>
      </c>
      <c r="H654" s="20" t="s">
        <v>142</v>
      </c>
      <c r="I654" s="45">
        <v>5</v>
      </c>
      <c r="J654" s="22" t="s">
        <v>142</v>
      </c>
      <c r="K654" s="17" t="s">
        <v>54</v>
      </c>
      <c r="L654" s="23" t="s">
        <v>45</v>
      </c>
      <c r="M654" s="24" t="s">
        <v>45</v>
      </c>
      <c r="N654" s="71">
        <f t="shared" si="115"/>
        <v>55.926193826686955</v>
      </c>
      <c r="O654" s="26">
        <v>53.5704971500029</v>
      </c>
      <c r="P654" s="26">
        <f t="shared" si="111"/>
        <v>0.53570497150002905</v>
      </c>
      <c r="Q654" s="63">
        <v>46.4295028499971</v>
      </c>
      <c r="R654" s="25">
        <f t="shared" si="116"/>
        <v>0.46429502849997101</v>
      </c>
      <c r="S654" s="24" t="s">
        <v>45</v>
      </c>
      <c r="T654" s="25">
        <v>9.9866466900101454</v>
      </c>
      <c r="U654" s="25">
        <f t="shared" si="117"/>
        <v>13.363041958086724</v>
      </c>
      <c r="V654" s="25">
        <f t="shared" si="118"/>
        <v>4.4543473193622418</v>
      </c>
      <c r="W654" s="26">
        <v>18.562127877932653</v>
      </c>
      <c r="X654" s="26">
        <v>41.484403887803069</v>
      </c>
      <c r="Y654" s="26">
        <v>24.798149482707885</v>
      </c>
      <c r="Z654" s="26">
        <v>3.085958782646756</v>
      </c>
      <c r="AA654" s="26">
        <v>0.35066666666666663</v>
      </c>
      <c r="AB654" s="26">
        <f t="shared" si="113"/>
        <v>1.8537341293170115</v>
      </c>
      <c r="AC654" s="26">
        <f t="shared" si="113"/>
        <v>4.1429008477317248</v>
      </c>
      <c r="AD654" s="26">
        <f t="shared" si="113"/>
        <v>2.476503574498615</v>
      </c>
      <c r="AE654" s="26">
        <f t="shared" si="113"/>
        <v>0.30818380062226963</v>
      </c>
      <c r="AF654" s="27">
        <v>3.67</v>
      </c>
      <c r="AG654" s="27">
        <v>6.8699999999999992</v>
      </c>
      <c r="AH654" s="17">
        <f t="shared" si="112"/>
        <v>1.3489628825916535E-7</v>
      </c>
      <c r="AI654" s="73">
        <v>19.928119687501066</v>
      </c>
      <c r="AJ654" s="83">
        <v>91.006083468520288</v>
      </c>
      <c r="AK654" s="83">
        <v>3152.6139032074329</v>
      </c>
      <c r="AL654" s="83">
        <v>231.63496603687656</v>
      </c>
      <c r="AM654" s="17" t="s">
        <v>45</v>
      </c>
      <c r="AN654" s="17" t="s">
        <v>45</v>
      </c>
      <c r="AO654" s="17" t="s">
        <v>45</v>
      </c>
      <c r="AP654" s="17" t="s">
        <v>45</v>
      </c>
      <c r="AQ654" s="26">
        <v>476.37500000000006</v>
      </c>
      <c r="AR654" s="26">
        <v>747.125</v>
      </c>
      <c r="AS654" s="26">
        <v>398.22500000000002</v>
      </c>
      <c r="AT654" s="26">
        <v>17.393107476635521</v>
      </c>
      <c r="AU654" s="26">
        <v>-4.5826796253749995</v>
      </c>
      <c r="AV654" s="17">
        <v>150</v>
      </c>
      <c r="AW654" s="17">
        <v>150</v>
      </c>
      <c r="AX654" s="17"/>
      <c r="AY654" s="17">
        <v>5</v>
      </c>
      <c r="AZ654" s="17"/>
      <c r="BA654" s="28"/>
      <c r="BB654" s="26"/>
      <c r="BC654" s="17"/>
      <c r="BD654" s="29"/>
    </row>
    <row r="655" spans="1:56" x14ac:dyDescent="0.25">
      <c r="A655" s="17">
        <v>2007</v>
      </c>
      <c r="B655" s="15">
        <v>2010</v>
      </c>
      <c r="C655" s="20" t="s">
        <v>177</v>
      </c>
      <c r="D655" s="17" t="s">
        <v>178</v>
      </c>
      <c r="E655" s="32">
        <v>2</v>
      </c>
      <c r="F655" s="44" t="s">
        <v>142</v>
      </c>
      <c r="G655" s="45" t="str">
        <f t="shared" si="114"/>
        <v>SX61</v>
      </c>
      <c r="H655" s="20" t="s">
        <v>142</v>
      </c>
      <c r="I655" s="45">
        <v>5</v>
      </c>
      <c r="J655" s="22" t="s">
        <v>142</v>
      </c>
      <c r="K655" s="17" t="s">
        <v>54</v>
      </c>
      <c r="L655" s="23" t="s">
        <v>45</v>
      </c>
      <c r="M655" s="24" t="s">
        <v>45</v>
      </c>
      <c r="N655" s="71">
        <f t="shared" si="115"/>
        <v>36.307180133983813</v>
      </c>
      <c r="O655" s="26">
        <v>50.799361421919592</v>
      </c>
      <c r="P655" s="26">
        <f t="shared" si="111"/>
        <v>0.50799361421919587</v>
      </c>
      <c r="Q655" s="63">
        <v>49.200638578080408</v>
      </c>
      <c r="R655" s="25">
        <f t="shared" si="116"/>
        <v>0.49200638578080408</v>
      </c>
      <c r="S655" s="24" t="s">
        <v>45</v>
      </c>
      <c r="T655" s="25">
        <v>6.1479385527899417</v>
      </c>
      <c r="U655" s="25">
        <f t="shared" si="117"/>
        <v>8.2265011857135697</v>
      </c>
      <c r="V655" s="25">
        <f t="shared" si="118"/>
        <v>2.7421670619045235</v>
      </c>
      <c r="W655" s="26">
        <v>18.843510337184696</v>
      </c>
      <c r="X655" s="26">
        <v>40.821376475375004</v>
      </c>
      <c r="Y655" s="26">
        <v>24.576533425507577</v>
      </c>
      <c r="Z655" s="26">
        <v>3.1432058932099523</v>
      </c>
      <c r="AA655" s="26">
        <v>0.38257142857142856</v>
      </c>
      <c r="AB655" s="26">
        <f t="shared" si="113"/>
        <v>1.1584874367187359</v>
      </c>
      <c r="AC655" s="26">
        <f t="shared" si="113"/>
        <v>2.5096731421091039</v>
      </c>
      <c r="AD655" s="26">
        <f t="shared" si="113"/>
        <v>1.5109501734060868</v>
      </c>
      <c r="AE655" s="26">
        <f t="shared" si="113"/>
        <v>0.1932423669022201</v>
      </c>
      <c r="AF655" s="27">
        <v>2.4228000000000001</v>
      </c>
      <c r="AG655" s="27">
        <v>7.1749999999999998</v>
      </c>
      <c r="AH655" s="17">
        <f t="shared" si="112"/>
        <v>6.6834391756861291E-8</v>
      </c>
      <c r="AI655" s="73">
        <v>19.766954960996756</v>
      </c>
      <c r="AJ655" s="83">
        <v>76.680857730221078</v>
      </c>
      <c r="AK655" s="83">
        <v>2208.752627167526</v>
      </c>
      <c r="AL655" s="83">
        <v>163.12293978642964</v>
      </c>
      <c r="AM655" s="17" t="s">
        <v>45</v>
      </c>
      <c r="AN655" s="17" t="s">
        <v>45</v>
      </c>
      <c r="AO655" s="17" t="s">
        <v>45</v>
      </c>
      <c r="AP655" s="17" t="s">
        <v>45</v>
      </c>
      <c r="AQ655" s="26">
        <v>476.37500000000006</v>
      </c>
      <c r="AR655" s="26">
        <v>747.125</v>
      </c>
      <c r="AS655" s="26">
        <v>398.22500000000002</v>
      </c>
      <c r="AT655" s="26">
        <v>17.393107476635521</v>
      </c>
      <c r="AU655" s="26">
        <v>-4.5826796253749995</v>
      </c>
      <c r="AV655" s="17">
        <v>150</v>
      </c>
      <c r="AW655" s="17">
        <v>150</v>
      </c>
      <c r="AX655" s="17"/>
      <c r="AY655" s="17">
        <v>5</v>
      </c>
      <c r="AZ655" s="17"/>
      <c r="BA655" s="28"/>
      <c r="BB655" s="26"/>
      <c r="BC655" s="17"/>
      <c r="BD655" s="29"/>
    </row>
    <row r="656" spans="1:56" x14ac:dyDescent="0.25">
      <c r="A656" s="17">
        <v>2007</v>
      </c>
      <c r="B656" s="15">
        <v>2010</v>
      </c>
      <c r="C656" s="20" t="s">
        <v>177</v>
      </c>
      <c r="D656" s="17" t="s">
        <v>178</v>
      </c>
      <c r="E656" s="32">
        <v>3</v>
      </c>
      <c r="F656" s="44" t="s">
        <v>142</v>
      </c>
      <c r="G656" s="45" t="str">
        <f t="shared" si="114"/>
        <v>SX61</v>
      </c>
      <c r="H656" s="20" t="s">
        <v>142</v>
      </c>
      <c r="I656" s="45">
        <v>5</v>
      </c>
      <c r="J656" s="22" t="s">
        <v>142</v>
      </c>
      <c r="K656" s="17" t="s">
        <v>54</v>
      </c>
      <c r="L656" s="23" t="s">
        <v>45</v>
      </c>
      <c r="M656" s="24" t="s">
        <v>45</v>
      </c>
      <c r="N656" s="71">
        <f t="shared" si="115"/>
        <v>47.623698475682751</v>
      </c>
      <c r="O656" s="26">
        <v>46.771495370851042</v>
      </c>
      <c r="P656" s="26">
        <f t="shared" si="111"/>
        <v>0.46771495370851041</v>
      </c>
      <c r="Q656" s="63">
        <v>53.228504629148958</v>
      </c>
      <c r="R656" s="25">
        <f t="shared" si="116"/>
        <v>0.53228504629148954</v>
      </c>
      <c r="S656" s="24" t="s">
        <v>45</v>
      </c>
      <c r="T656" s="25">
        <v>7.4247719759940054</v>
      </c>
      <c r="U656" s="25">
        <f t="shared" si="117"/>
        <v>9.9350204852729771</v>
      </c>
      <c r="V656" s="25">
        <f t="shared" si="118"/>
        <v>3.3116734950909925</v>
      </c>
      <c r="W656" s="26">
        <v>19.676414960144569</v>
      </c>
      <c r="X656" s="26">
        <v>42.032556946998156</v>
      </c>
      <c r="Y656" s="26">
        <v>24.050285986235423</v>
      </c>
      <c r="Z656" s="26">
        <v>2.6243947927148525</v>
      </c>
      <c r="AA656" s="26">
        <v>0.40991666666666671</v>
      </c>
      <c r="AB656" s="26">
        <f t="shared" si="113"/>
        <v>1.4609289438411062</v>
      </c>
      <c r="AC656" s="26">
        <f t="shared" si="113"/>
        <v>3.1208215089944407</v>
      </c>
      <c r="AD656" s="26">
        <f t="shared" si="113"/>
        <v>1.7856788940524211</v>
      </c>
      <c r="AE656" s="26">
        <f t="shared" si="113"/>
        <v>0.19485532910893832</v>
      </c>
      <c r="AF656" s="27">
        <v>2.1005500000000001</v>
      </c>
      <c r="AG656" s="27">
        <v>6.7524999999999995</v>
      </c>
      <c r="AH656" s="17">
        <f t="shared" si="112"/>
        <v>1.7680722177343207E-7</v>
      </c>
      <c r="AI656" s="73">
        <v>25.339825163473311</v>
      </c>
      <c r="AJ656" s="83">
        <v>111.57333937948027</v>
      </c>
      <c r="AK656" s="83">
        <v>1919.1413683801361</v>
      </c>
      <c r="AL656" s="83">
        <v>179.5450834434734</v>
      </c>
      <c r="AM656" s="17" t="s">
        <v>45</v>
      </c>
      <c r="AN656" s="17" t="s">
        <v>45</v>
      </c>
      <c r="AO656" s="17" t="s">
        <v>45</v>
      </c>
      <c r="AP656" s="17" t="s">
        <v>45</v>
      </c>
      <c r="AQ656" s="26">
        <v>476.37500000000006</v>
      </c>
      <c r="AR656" s="26">
        <v>747.125</v>
      </c>
      <c r="AS656" s="26">
        <v>398.22500000000002</v>
      </c>
      <c r="AT656" s="26">
        <v>17.393107476635521</v>
      </c>
      <c r="AU656" s="26">
        <v>-4.5826796253749995</v>
      </c>
      <c r="AV656" s="17">
        <v>150</v>
      </c>
      <c r="AW656" s="17">
        <v>150</v>
      </c>
      <c r="AX656" s="17"/>
      <c r="AY656" s="17">
        <v>5</v>
      </c>
      <c r="AZ656" s="17"/>
      <c r="BA656" s="28"/>
      <c r="BB656" s="26"/>
      <c r="BC656" s="17"/>
      <c r="BD656" s="29"/>
    </row>
    <row r="657" spans="1:56" x14ac:dyDescent="0.25">
      <c r="A657" s="17">
        <v>2007</v>
      </c>
      <c r="B657" s="15">
        <v>2010</v>
      </c>
      <c r="C657" s="20" t="s">
        <v>177</v>
      </c>
      <c r="D657" s="17" t="s">
        <v>178</v>
      </c>
      <c r="E657" s="32">
        <v>4</v>
      </c>
      <c r="F657" s="44" t="s">
        <v>142</v>
      </c>
      <c r="G657" s="45" t="str">
        <f t="shared" si="114"/>
        <v>SX61</v>
      </c>
      <c r="H657" s="20" t="s">
        <v>142</v>
      </c>
      <c r="I657" s="45">
        <v>5</v>
      </c>
      <c r="J657" s="22" t="s">
        <v>142</v>
      </c>
      <c r="K657" s="17" t="s">
        <v>54</v>
      </c>
      <c r="L657" s="23" t="s">
        <v>45</v>
      </c>
      <c r="M657" s="24" t="s">
        <v>45</v>
      </c>
      <c r="N657" s="71" t="s">
        <v>45</v>
      </c>
      <c r="O657" s="26">
        <v>44.303018784860555</v>
      </c>
      <c r="P657" s="26">
        <f t="shared" si="111"/>
        <v>0.44303018784860554</v>
      </c>
      <c r="Q657" s="63">
        <v>55.696981215139445</v>
      </c>
      <c r="R657" s="25">
        <f t="shared" si="116"/>
        <v>0.55696981215139441</v>
      </c>
      <c r="S657" s="24" t="s">
        <v>45</v>
      </c>
      <c r="T657" s="25" t="s">
        <v>45</v>
      </c>
      <c r="U657" s="25" t="s">
        <v>45</v>
      </c>
      <c r="V657" s="25" t="s">
        <v>45</v>
      </c>
      <c r="W657" s="26">
        <v>19.959851007660987</v>
      </c>
      <c r="X657" s="26">
        <v>38.419350455517971</v>
      </c>
      <c r="Y657" s="26">
        <v>23.836853604458554</v>
      </c>
      <c r="Z657" s="26">
        <v>3.3468536475947275</v>
      </c>
      <c r="AA657" s="26">
        <v>0.37699999999999995</v>
      </c>
      <c r="AB657" s="25" t="s">
        <v>45</v>
      </c>
      <c r="AC657" s="25" t="s">
        <v>45</v>
      </c>
      <c r="AD657" s="25" t="s">
        <v>45</v>
      </c>
      <c r="AE657" s="25" t="s">
        <v>45</v>
      </c>
      <c r="AF657" s="27">
        <v>1.4140000000000001</v>
      </c>
      <c r="AG657" s="27">
        <v>6.6999999999999993</v>
      </c>
      <c r="AH657" s="17">
        <f t="shared" si="112"/>
        <v>1.9952623149688798E-7</v>
      </c>
      <c r="AI657" s="73">
        <v>26.479975624107873</v>
      </c>
      <c r="AJ657" s="83">
        <v>72.187480311217584</v>
      </c>
      <c r="AK657" s="83">
        <v>1318.3559027075526</v>
      </c>
      <c r="AL657" s="83">
        <v>122.30528428154689</v>
      </c>
      <c r="AM657" s="17" t="s">
        <v>45</v>
      </c>
      <c r="AN657" s="17" t="s">
        <v>45</v>
      </c>
      <c r="AO657" s="17" t="s">
        <v>45</v>
      </c>
      <c r="AP657" s="17" t="s">
        <v>45</v>
      </c>
      <c r="AQ657" s="26">
        <v>476.37500000000006</v>
      </c>
      <c r="AR657" s="26">
        <v>747.125</v>
      </c>
      <c r="AS657" s="26">
        <v>398.22500000000002</v>
      </c>
      <c r="AT657" s="26">
        <v>17.393107476635521</v>
      </c>
      <c r="AU657" s="26">
        <v>-4.5826796253749995</v>
      </c>
      <c r="AV657" s="17">
        <v>150</v>
      </c>
      <c r="AW657" s="17">
        <v>150</v>
      </c>
      <c r="AX657" s="17"/>
      <c r="AY657" s="17">
        <v>5</v>
      </c>
      <c r="AZ657" s="17"/>
      <c r="BA657" s="28"/>
      <c r="BB657" s="26"/>
      <c r="BC657" s="17"/>
      <c r="BD657" s="29"/>
    </row>
    <row r="658" spans="1:56" x14ac:dyDescent="0.25">
      <c r="A658" s="17">
        <v>2007</v>
      </c>
      <c r="B658" s="15">
        <v>2010</v>
      </c>
      <c r="C658" s="20" t="s">
        <v>177</v>
      </c>
      <c r="D658" s="17" t="s">
        <v>178</v>
      </c>
      <c r="E658" s="32">
        <v>1</v>
      </c>
      <c r="F658" s="44" t="s">
        <v>143</v>
      </c>
      <c r="G658" s="45" t="str">
        <f t="shared" si="114"/>
        <v>SX64</v>
      </c>
      <c r="H658" s="20" t="s">
        <v>143</v>
      </c>
      <c r="I658" s="45">
        <v>5</v>
      </c>
      <c r="J658" s="22" t="s">
        <v>143</v>
      </c>
      <c r="K658" s="17" t="s">
        <v>54</v>
      </c>
      <c r="L658" s="23" t="s">
        <v>45</v>
      </c>
      <c r="M658" s="24" t="s">
        <v>45</v>
      </c>
      <c r="N658" s="71">
        <f t="shared" si="115"/>
        <v>17.662330687137096</v>
      </c>
      <c r="O658" s="26">
        <v>44.343251919282281</v>
      </c>
      <c r="P658" s="26">
        <f t="shared" si="111"/>
        <v>0.44343251919282278</v>
      </c>
      <c r="Q658" s="63">
        <v>55.656748080717719</v>
      </c>
      <c r="R658" s="25">
        <f t="shared" si="116"/>
        <v>0.55656748080717722</v>
      </c>
      <c r="S658" s="24" t="s">
        <v>45</v>
      </c>
      <c r="T658" s="25">
        <v>2.6106839304713012</v>
      </c>
      <c r="U658" s="25">
        <f t="shared" si="117"/>
        <v>3.4933326455905012</v>
      </c>
      <c r="V658" s="25">
        <f t="shared" si="118"/>
        <v>1.1644442151968337</v>
      </c>
      <c r="W658" s="26">
        <v>19.32322781661658</v>
      </c>
      <c r="X658" s="26">
        <v>38.919929384755051</v>
      </c>
      <c r="Y658" s="26">
        <v>24.979840575182607</v>
      </c>
      <c r="Z658" s="26">
        <v>3.1333710167844089</v>
      </c>
      <c r="AA658" s="26">
        <v>0.3755</v>
      </c>
      <c r="AB658" s="26">
        <f t="shared" si="113"/>
        <v>0.50446840345676958</v>
      </c>
      <c r="AC658" s="26">
        <f t="shared" si="113"/>
        <v>1.0160763421985781</v>
      </c>
      <c r="AD658" s="26">
        <f t="shared" si="113"/>
        <v>0.65214468375364221</v>
      </c>
      <c r="AE658" s="26">
        <f t="shared" si="113"/>
        <v>8.1802413617235781E-2</v>
      </c>
      <c r="AF658" s="27">
        <v>3.1094999999999997</v>
      </c>
      <c r="AG658" s="27">
        <v>6.1549999999999994</v>
      </c>
      <c r="AH658" s="17">
        <f t="shared" si="112"/>
        <v>6.9984199600227358E-7</v>
      </c>
      <c r="AI658" s="73">
        <v>34.38787350730744</v>
      </c>
      <c r="AJ658" s="83">
        <v>115.45397945296108</v>
      </c>
      <c r="AK658" s="83">
        <v>2294.6227890605019</v>
      </c>
      <c r="AL658" s="83">
        <v>192.4031657027468</v>
      </c>
      <c r="AM658" s="17" t="s">
        <v>45</v>
      </c>
      <c r="AN658" s="17" t="s">
        <v>45</v>
      </c>
      <c r="AO658" s="17" t="s">
        <v>45</v>
      </c>
      <c r="AP658" s="17" t="s">
        <v>45</v>
      </c>
      <c r="AQ658" s="26">
        <v>476.37500000000006</v>
      </c>
      <c r="AR658" s="26">
        <v>747.125</v>
      </c>
      <c r="AS658" s="26">
        <v>398.22500000000002</v>
      </c>
      <c r="AT658" s="26">
        <v>17.393107476635521</v>
      </c>
      <c r="AU658" s="26">
        <v>-4.5826796253749995</v>
      </c>
      <c r="AV658" s="17">
        <v>150</v>
      </c>
      <c r="AW658" s="17">
        <v>150</v>
      </c>
      <c r="AX658" s="17"/>
      <c r="AY658" s="17">
        <v>5</v>
      </c>
      <c r="AZ658" s="17"/>
      <c r="BA658" s="28"/>
      <c r="BB658" s="26"/>
      <c r="BC658" s="17"/>
      <c r="BD658" s="29"/>
    </row>
    <row r="659" spans="1:56" x14ac:dyDescent="0.25">
      <c r="A659" s="17">
        <v>2007</v>
      </c>
      <c r="B659" s="15">
        <v>2010</v>
      </c>
      <c r="C659" s="20" t="s">
        <v>177</v>
      </c>
      <c r="D659" s="17" t="s">
        <v>178</v>
      </c>
      <c r="E659" s="32">
        <v>2</v>
      </c>
      <c r="F659" s="44" t="s">
        <v>143</v>
      </c>
      <c r="G659" s="45" t="str">
        <f t="shared" si="114"/>
        <v>SX64</v>
      </c>
      <c r="H659" s="20" t="s">
        <v>143</v>
      </c>
      <c r="I659" s="45">
        <v>5</v>
      </c>
      <c r="J659" s="22" t="s">
        <v>143</v>
      </c>
      <c r="K659" s="17" t="s">
        <v>54</v>
      </c>
      <c r="L659" s="23" t="s">
        <v>45</v>
      </c>
      <c r="M659" s="24" t="s">
        <v>45</v>
      </c>
      <c r="N659" s="71">
        <f t="shared" si="115"/>
        <v>27.504236357704237</v>
      </c>
      <c r="O659" s="26">
        <v>48.601330774566968</v>
      </c>
      <c r="P659" s="26">
        <f t="shared" si="111"/>
        <v>0.4860133077456697</v>
      </c>
      <c r="Q659" s="63">
        <v>51.398669225433032</v>
      </c>
      <c r="R659" s="25">
        <f t="shared" si="116"/>
        <v>0.51398669225433036</v>
      </c>
      <c r="S659" s="24" t="s">
        <v>45</v>
      </c>
      <c r="T659" s="25">
        <v>4.4558082964088488</v>
      </c>
      <c r="U659" s="25">
        <f t="shared" si="117"/>
        <v>5.9622769354266483</v>
      </c>
      <c r="V659" s="25">
        <f t="shared" si="118"/>
        <v>1.9874256451422163</v>
      </c>
      <c r="W659" s="26">
        <v>19.212803211236292</v>
      </c>
      <c r="X659" s="26">
        <v>39.619671098683682</v>
      </c>
      <c r="Y659" s="26">
        <v>25.550390876203878</v>
      </c>
      <c r="Z659" s="26">
        <v>2.7791174791188098</v>
      </c>
      <c r="AA659" s="26">
        <v>0.45316666666666661</v>
      </c>
      <c r="AB659" s="26">
        <f t="shared" si="113"/>
        <v>0.8560856794589724</v>
      </c>
      <c r="AC659" s="26">
        <f t="shared" si="113"/>
        <v>1.7653765918250466</v>
      </c>
      <c r="AD659" s="26">
        <f t="shared" si="113"/>
        <v>1.1384764364267819</v>
      </c>
      <c r="AE659" s="26">
        <f t="shared" si="113"/>
        <v>0.12383214720152438</v>
      </c>
      <c r="AF659" s="27">
        <v>1.4895</v>
      </c>
      <c r="AG659" s="27">
        <v>6.8724999999999996</v>
      </c>
      <c r="AH659" s="17">
        <f t="shared" si="112"/>
        <v>1.3412199354053711E-7</v>
      </c>
      <c r="AI659" s="73">
        <v>26.471297299473271</v>
      </c>
      <c r="AJ659" s="83">
        <v>86.60062435315011</v>
      </c>
      <c r="AK659" s="83">
        <v>1486.0479784376473</v>
      </c>
      <c r="AL659" s="83">
        <v>141.61154507616064</v>
      </c>
      <c r="AM659" s="17" t="s">
        <v>45</v>
      </c>
      <c r="AN659" s="17" t="s">
        <v>45</v>
      </c>
      <c r="AO659" s="17" t="s">
        <v>45</v>
      </c>
      <c r="AP659" s="17" t="s">
        <v>45</v>
      </c>
      <c r="AQ659" s="26">
        <v>476.37500000000006</v>
      </c>
      <c r="AR659" s="26">
        <v>747.125</v>
      </c>
      <c r="AS659" s="26">
        <v>398.22500000000002</v>
      </c>
      <c r="AT659" s="26">
        <v>17.393107476635521</v>
      </c>
      <c r="AU659" s="26">
        <v>-4.5826796253749995</v>
      </c>
      <c r="AV659" s="17">
        <v>150</v>
      </c>
      <c r="AW659" s="17">
        <v>150</v>
      </c>
      <c r="AX659" s="17"/>
      <c r="AY659" s="17">
        <v>5</v>
      </c>
      <c r="AZ659" s="17"/>
      <c r="BA659" s="28"/>
      <c r="BB659" s="26"/>
      <c r="BC659" s="17"/>
      <c r="BD659" s="29"/>
    </row>
    <row r="660" spans="1:56" x14ac:dyDescent="0.25">
      <c r="A660" s="17">
        <v>2007</v>
      </c>
      <c r="B660" s="15">
        <v>2010</v>
      </c>
      <c r="C660" s="20" t="s">
        <v>177</v>
      </c>
      <c r="D660" s="17" t="s">
        <v>178</v>
      </c>
      <c r="E660" s="32">
        <v>3</v>
      </c>
      <c r="F660" s="44" t="s">
        <v>143</v>
      </c>
      <c r="G660" s="45" t="str">
        <f t="shared" si="114"/>
        <v>SX64</v>
      </c>
      <c r="H660" s="20" t="s">
        <v>143</v>
      </c>
      <c r="I660" s="45">
        <v>5</v>
      </c>
      <c r="J660" s="22" t="s">
        <v>143</v>
      </c>
      <c r="K660" s="17" t="s">
        <v>54</v>
      </c>
      <c r="L660" s="23" t="s">
        <v>45</v>
      </c>
      <c r="M660" s="24" t="s">
        <v>45</v>
      </c>
      <c r="N660" s="71">
        <f t="shared" si="115"/>
        <v>15.707286302346551</v>
      </c>
      <c r="O660" s="26">
        <v>45.662562851361145</v>
      </c>
      <c r="P660" s="26">
        <f t="shared" si="111"/>
        <v>0.45662562851361144</v>
      </c>
      <c r="Q660" s="63">
        <v>54.337437148638855</v>
      </c>
      <c r="R660" s="25">
        <f t="shared" si="116"/>
        <v>0.54337437148638856</v>
      </c>
      <c r="S660" s="24" t="s">
        <v>45</v>
      </c>
      <c r="T660" s="25">
        <v>2.3907831600174112</v>
      </c>
      <c r="U660" s="25">
        <f t="shared" si="117"/>
        <v>3.199085405910898</v>
      </c>
      <c r="V660" s="25">
        <f t="shared" si="118"/>
        <v>1.0663618019702994</v>
      </c>
      <c r="W660" s="26">
        <v>18.991992896183234</v>
      </c>
      <c r="X660" s="26">
        <v>38.845070628792968</v>
      </c>
      <c r="Y660" s="26">
        <v>25.679546772229884</v>
      </c>
      <c r="Z660" s="26">
        <v>3.2026258561091083</v>
      </c>
      <c r="AA660" s="26">
        <v>0.46175999999999995</v>
      </c>
      <c r="AB660" s="26">
        <f t="shared" si="113"/>
        <v>0.45405736791365181</v>
      </c>
      <c r="AC660" s="26">
        <f t="shared" si="113"/>
        <v>0.92870140709005178</v>
      </c>
      <c r="AD660" s="26">
        <f t="shared" si="113"/>
        <v>0.61394227979926674</v>
      </c>
      <c r="AE660" s="26">
        <f t="shared" si="113"/>
        <v>7.6567839646220007E-2</v>
      </c>
      <c r="AF660" s="27">
        <v>2.3168500000000001</v>
      </c>
      <c r="AG660" s="27">
        <v>6.1225000000000005</v>
      </c>
      <c r="AH660" s="17">
        <f t="shared" si="112"/>
        <v>7.542233958475694E-7</v>
      </c>
      <c r="AI660" s="73">
        <v>30.604887452410292</v>
      </c>
      <c r="AJ660" s="83">
        <v>97.302227042538505</v>
      </c>
      <c r="AK660" s="83">
        <v>1767.2814278282378</v>
      </c>
      <c r="AL660" s="83">
        <v>179.52392501910251</v>
      </c>
      <c r="AM660" s="17" t="s">
        <v>45</v>
      </c>
      <c r="AN660" s="17" t="s">
        <v>45</v>
      </c>
      <c r="AO660" s="17" t="s">
        <v>45</v>
      </c>
      <c r="AP660" s="17" t="s">
        <v>45</v>
      </c>
      <c r="AQ660" s="26">
        <v>476.37500000000006</v>
      </c>
      <c r="AR660" s="26">
        <v>747.125</v>
      </c>
      <c r="AS660" s="26">
        <v>398.22500000000002</v>
      </c>
      <c r="AT660" s="26">
        <v>17.393107476635521</v>
      </c>
      <c r="AU660" s="26">
        <v>-4.5826796253749995</v>
      </c>
      <c r="AV660" s="17">
        <v>150</v>
      </c>
      <c r="AW660" s="17">
        <v>150</v>
      </c>
      <c r="AX660" s="17"/>
      <c r="AY660" s="17">
        <v>5</v>
      </c>
      <c r="AZ660" s="17"/>
      <c r="BA660" s="28"/>
      <c r="BB660" s="26"/>
      <c r="BC660" s="17"/>
      <c r="BD660" s="29"/>
    </row>
    <row r="661" spans="1:56" x14ac:dyDescent="0.25">
      <c r="A661" s="17">
        <v>2007</v>
      </c>
      <c r="B661" s="15">
        <v>2010</v>
      </c>
      <c r="C661" s="20" t="s">
        <v>177</v>
      </c>
      <c r="D661" s="17" t="s">
        <v>178</v>
      </c>
      <c r="E661" s="32">
        <v>4</v>
      </c>
      <c r="F661" s="44" t="s">
        <v>143</v>
      </c>
      <c r="G661" s="45" t="str">
        <f t="shared" si="114"/>
        <v>SX64</v>
      </c>
      <c r="H661" s="20" t="s">
        <v>143</v>
      </c>
      <c r="I661" s="45">
        <v>5</v>
      </c>
      <c r="J661" s="22" t="s">
        <v>143</v>
      </c>
      <c r="K661" s="17" t="s">
        <v>54</v>
      </c>
      <c r="L661" s="23" t="s">
        <v>45</v>
      </c>
      <c r="M661" s="24" t="s">
        <v>45</v>
      </c>
      <c r="N661" s="71">
        <f t="shared" si="115"/>
        <v>23.641811509193648</v>
      </c>
      <c r="O661" s="26">
        <v>46.317178295522076</v>
      </c>
      <c r="P661" s="26">
        <f t="shared" si="111"/>
        <v>0.46317178295522077</v>
      </c>
      <c r="Q661" s="63">
        <v>53.682821704477924</v>
      </c>
      <c r="R661" s="25">
        <f t="shared" si="116"/>
        <v>0.53682821704477923</v>
      </c>
      <c r="S661" s="24" t="s">
        <v>45</v>
      </c>
      <c r="T661" s="25">
        <v>3.6500733296681602</v>
      </c>
      <c r="U661" s="25">
        <f t="shared" si="117"/>
        <v>4.8841302359520435</v>
      </c>
      <c r="V661" s="25">
        <f t="shared" si="118"/>
        <v>1.6280434119840144</v>
      </c>
      <c r="W661" s="26">
        <v>19.451949926110643</v>
      </c>
      <c r="X661" s="26">
        <v>41.215837275931676</v>
      </c>
      <c r="Y661" s="26">
        <v>24.961692577989865</v>
      </c>
      <c r="Z661" s="26">
        <v>2.3865508686122894</v>
      </c>
      <c r="AA661" s="26">
        <v>0.4385</v>
      </c>
      <c r="AB661" s="26">
        <f t="shared" si="113"/>
        <v>0.71001043635337002</v>
      </c>
      <c r="AC661" s="26">
        <f t="shared" si="113"/>
        <v>1.50440828400821</v>
      </c>
      <c r="AD661" s="26">
        <f t="shared" si="113"/>
        <v>0.91112008342296469</v>
      </c>
      <c r="AE661" s="26">
        <f t="shared" si="113"/>
        <v>8.7110856754180996E-2</v>
      </c>
      <c r="AF661" s="27">
        <v>3.0654499999999998</v>
      </c>
      <c r="AG661" s="27">
        <v>5.93</v>
      </c>
      <c r="AH661" s="17">
        <f t="shared" si="112"/>
        <v>1.1748975549395291E-6</v>
      </c>
      <c r="AI661" s="73">
        <v>37.733500743122477</v>
      </c>
      <c r="AJ661" s="83">
        <v>110.36473754399479</v>
      </c>
      <c r="AK661" s="83">
        <v>2096.6668137503416</v>
      </c>
      <c r="AL661" s="83">
        <v>181.78825205393693</v>
      </c>
      <c r="AM661" s="17" t="s">
        <v>45</v>
      </c>
      <c r="AN661" s="17" t="s">
        <v>45</v>
      </c>
      <c r="AO661" s="17" t="s">
        <v>45</v>
      </c>
      <c r="AP661" s="17" t="s">
        <v>45</v>
      </c>
      <c r="AQ661" s="26">
        <v>476.37500000000006</v>
      </c>
      <c r="AR661" s="26">
        <v>747.125</v>
      </c>
      <c r="AS661" s="26">
        <v>398.22500000000002</v>
      </c>
      <c r="AT661" s="26">
        <v>17.393107476635521</v>
      </c>
      <c r="AU661" s="26">
        <v>-4.5826796253749995</v>
      </c>
      <c r="AV661" s="17">
        <v>150</v>
      </c>
      <c r="AW661" s="17">
        <v>150</v>
      </c>
      <c r="AX661" s="17"/>
      <c r="AY661" s="17">
        <v>5</v>
      </c>
      <c r="AZ661" s="17"/>
      <c r="BA661" s="28"/>
      <c r="BB661" s="26"/>
      <c r="BC661" s="17"/>
      <c r="BD661" s="29"/>
    </row>
    <row r="662" spans="1:56" x14ac:dyDescent="0.25">
      <c r="A662" s="17">
        <v>2007</v>
      </c>
      <c r="B662" s="15">
        <v>2010</v>
      </c>
      <c r="C662" s="20" t="s">
        <v>180</v>
      </c>
      <c r="D662" s="17" t="s">
        <v>181</v>
      </c>
      <c r="E662" s="32">
        <v>1</v>
      </c>
      <c r="F662" s="44" t="s">
        <v>81</v>
      </c>
      <c r="G662" s="45" t="str">
        <f t="shared" si="114"/>
        <v>Sherburne</v>
      </c>
      <c r="H662" s="20" t="s">
        <v>83</v>
      </c>
      <c r="I662" s="45">
        <v>5</v>
      </c>
      <c r="J662" s="22">
        <v>987131</v>
      </c>
      <c r="K662" s="17" t="s">
        <v>54</v>
      </c>
      <c r="L662" s="23" t="s">
        <v>45</v>
      </c>
      <c r="M662" s="24" t="s">
        <v>45</v>
      </c>
      <c r="N662" s="71">
        <f t="shared" si="115"/>
        <v>29.754143840113635</v>
      </c>
      <c r="O662" s="26">
        <v>43.983750268198229</v>
      </c>
      <c r="P662" s="26">
        <f t="shared" si="111"/>
        <v>0.4398375026819823</v>
      </c>
      <c r="Q662" s="63">
        <v>56.016249731801771</v>
      </c>
      <c r="R662" s="25">
        <f t="shared" si="116"/>
        <v>0.5601624973180177</v>
      </c>
      <c r="S662" s="24" t="s">
        <v>45</v>
      </c>
      <c r="T662" s="25">
        <v>4.3623294403586899</v>
      </c>
      <c r="U662" s="25">
        <f t="shared" si="117"/>
        <v>5.8371937203729125</v>
      </c>
      <c r="V662" s="25">
        <f t="shared" si="118"/>
        <v>1.9457312401243041</v>
      </c>
      <c r="W662" s="26">
        <v>19.657192786106293</v>
      </c>
      <c r="X662" s="26">
        <v>38.164874974229079</v>
      </c>
      <c r="Y662" s="26">
        <v>25.994333343150828</v>
      </c>
      <c r="Z662" s="26">
        <v>2.5034803012006819</v>
      </c>
      <c r="AA662" s="26">
        <v>0.41333333333333333</v>
      </c>
      <c r="AB662" s="26">
        <f t="shared" si="113"/>
        <v>0.85751150805637932</v>
      </c>
      <c r="AC662" s="26">
        <f t="shared" si="113"/>
        <v>1.6648775768768811</v>
      </c>
      <c r="AD662" s="26">
        <f t="shared" si="113"/>
        <v>1.1339584562532439</v>
      </c>
      <c r="AE662" s="26">
        <f t="shared" si="113"/>
        <v>0.10921005821285776</v>
      </c>
      <c r="AF662" s="27">
        <v>4.0310000000000006</v>
      </c>
      <c r="AG662" s="27">
        <v>7.2524999999999995</v>
      </c>
      <c r="AH662" s="17">
        <f t="shared" si="112"/>
        <v>5.5911352757055916E-8</v>
      </c>
      <c r="AI662" s="73">
        <v>5.7460437963207944</v>
      </c>
      <c r="AJ662" s="83">
        <v>296.89733716081327</v>
      </c>
      <c r="AK662" s="83">
        <v>3365.5847787654134</v>
      </c>
      <c r="AL662" s="83">
        <v>1700.3935921112277</v>
      </c>
      <c r="AM662" s="17" t="s">
        <v>45</v>
      </c>
      <c r="AN662" s="17" t="s">
        <v>45</v>
      </c>
      <c r="AO662" s="17" t="s">
        <v>45</v>
      </c>
      <c r="AP662" s="17" t="s">
        <v>45</v>
      </c>
      <c r="AQ662" s="26">
        <v>408.375</v>
      </c>
      <c r="AR662" s="26">
        <v>767.42500000000018</v>
      </c>
      <c r="AS662" s="26">
        <v>344.95</v>
      </c>
      <c r="AT662" s="26">
        <v>18.215200770816956</v>
      </c>
      <c r="AU662" s="26">
        <v>-4.0704555446785102</v>
      </c>
      <c r="AV662" s="17">
        <v>200</v>
      </c>
      <c r="AW662" s="17">
        <v>200</v>
      </c>
      <c r="AX662" s="17"/>
      <c r="AY662" s="17">
        <v>2</v>
      </c>
      <c r="AZ662" s="17"/>
      <c r="BA662" s="28"/>
      <c r="BB662" s="26"/>
      <c r="BC662" s="17" t="s">
        <v>171</v>
      </c>
      <c r="BD662" s="29"/>
    </row>
    <row r="663" spans="1:56" x14ac:dyDescent="0.25">
      <c r="A663" s="17">
        <v>2007</v>
      </c>
      <c r="B663" s="15">
        <v>2010</v>
      </c>
      <c r="C663" s="20" t="s">
        <v>180</v>
      </c>
      <c r="D663" s="17" t="s">
        <v>181</v>
      </c>
      <c r="E663" s="32">
        <v>2</v>
      </c>
      <c r="F663" s="44" t="s">
        <v>81</v>
      </c>
      <c r="G663" s="45" t="str">
        <f t="shared" si="114"/>
        <v>Sherburne</v>
      </c>
      <c r="H663" s="20" t="s">
        <v>83</v>
      </c>
      <c r="I663" s="45">
        <v>5</v>
      </c>
      <c r="J663" s="22">
        <v>987131</v>
      </c>
      <c r="K663" s="17" t="s">
        <v>54</v>
      </c>
      <c r="L663" s="23" t="s">
        <v>45</v>
      </c>
      <c r="M663" s="24" t="s">
        <v>45</v>
      </c>
      <c r="N663" s="71">
        <f t="shared" si="115"/>
        <v>28.252543244393856</v>
      </c>
      <c r="O663" s="26">
        <v>52.233784859290665</v>
      </c>
      <c r="P663" s="26">
        <f t="shared" si="111"/>
        <v>0.52233784859290666</v>
      </c>
      <c r="Q663" s="63">
        <v>47.766215140709335</v>
      </c>
      <c r="R663" s="25">
        <f t="shared" si="116"/>
        <v>0.47766215140709334</v>
      </c>
      <c r="S663" s="24" t="s">
        <v>45</v>
      </c>
      <c r="T663" s="25">
        <v>4.919124218518248</v>
      </c>
      <c r="U663" s="25">
        <f t="shared" si="117"/>
        <v>6.5822357964115712</v>
      </c>
      <c r="V663" s="25">
        <f t="shared" si="118"/>
        <v>2.1940785988038574</v>
      </c>
      <c r="W663" s="26">
        <v>19.986080129038882</v>
      </c>
      <c r="X663" s="26">
        <v>38.09759717243989</v>
      </c>
      <c r="Y663" s="26">
        <v>26.211594316334057</v>
      </c>
      <c r="Z663" s="26">
        <v>2.5208303118619</v>
      </c>
      <c r="AA663" s="26">
        <v>0.38374193548387092</v>
      </c>
      <c r="AB663" s="26">
        <f t="shared" si="113"/>
        <v>0.98314010796001483</v>
      </c>
      <c r="AC663" s="26">
        <f t="shared" si="113"/>
        <v>1.8740681291830139</v>
      </c>
      <c r="AD663" s="26">
        <f t="shared" si="113"/>
        <v>1.2893808840745413</v>
      </c>
      <c r="AE663" s="26">
        <f t="shared" si="113"/>
        <v>0.12400277437854781</v>
      </c>
      <c r="AF663" s="27">
        <v>4.01</v>
      </c>
      <c r="AG663" s="27">
        <v>7.1425000000000001</v>
      </c>
      <c r="AH663" s="17">
        <f t="shared" si="112"/>
        <v>7.2027775123833867E-8</v>
      </c>
      <c r="AI663" s="73">
        <v>9.2731459030406889</v>
      </c>
      <c r="AJ663" s="83">
        <v>289.70100075715385</v>
      </c>
      <c r="AK663" s="83">
        <v>2509.098535727785</v>
      </c>
      <c r="AL663" s="83">
        <v>1927.4347256275682</v>
      </c>
      <c r="AM663" s="17" t="s">
        <v>45</v>
      </c>
      <c r="AN663" s="17" t="s">
        <v>45</v>
      </c>
      <c r="AO663" s="17" t="s">
        <v>45</v>
      </c>
      <c r="AP663" s="17" t="s">
        <v>45</v>
      </c>
      <c r="AQ663" s="26">
        <v>408.375</v>
      </c>
      <c r="AR663" s="26">
        <v>767.42500000000018</v>
      </c>
      <c r="AS663" s="26">
        <v>344.95</v>
      </c>
      <c r="AT663" s="26">
        <v>18.215200770816956</v>
      </c>
      <c r="AU663" s="26">
        <v>-4.0704555446785102</v>
      </c>
      <c r="AV663" s="17">
        <v>200</v>
      </c>
      <c r="AW663" s="17">
        <v>200</v>
      </c>
      <c r="AX663" s="17"/>
      <c r="AY663" s="17">
        <v>2</v>
      </c>
      <c r="AZ663" s="17"/>
      <c r="BA663" s="28"/>
      <c r="BB663" s="26"/>
      <c r="BC663" s="17"/>
      <c r="BD663" s="29"/>
    </row>
    <row r="664" spans="1:56" x14ac:dyDescent="0.25">
      <c r="A664" s="17">
        <v>2007</v>
      </c>
      <c r="B664" s="15">
        <v>2010</v>
      </c>
      <c r="C664" s="20" t="s">
        <v>180</v>
      </c>
      <c r="D664" s="17" t="s">
        <v>181</v>
      </c>
      <c r="E664" s="32">
        <v>3</v>
      </c>
      <c r="F664" s="44" t="s">
        <v>81</v>
      </c>
      <c r="G664" s="45" t="str">
        <f t="shared" si="114"/>
        <v>Sherburne</v>
      </c>
      <c r="H664" s="20" t="s">
        <v>83</v>
      </c>
      <c r="I664" s="45">
        <v>5</v>
      </c>
      <c r="J664" s="22">
        <v>987131</v>
      </c>
      <c r="K664" s="17" t="s">
        <v>54</v>
      </c>
      <c r="L664" s="23" t="s">
        <v>45</v>
      </c>
      <c r="M664" s="24" t="s">
        <v>45</v>
      </c>
      <c r="N664" s="71">
        <f t="shared" si="115"/>
        <v>20.095135858917825</v>
      </c>
      <c r="O664" s="26">
        <v>47.888167816445225</v>
      </c>
      <c r="P664" s="26">
        <f t="shared" si="111"/>
        <v>0.47888167816445226</v>
      </c>
      <c r="Q664" s="63">
        <v>52.111832183554775</v>
      </c>
      <c r="R664" s="25">
        <f t="shared" si="116"/>
        <v>0.52111832183554774</v>
      </c>
      <c r="S664" s="24" t="s">
        <v>45</v>
      </c>
      <c r="T664" s="25">
        <v>3.2077307943537434</v>
      </c>
      <c r="U664" s="25">
        <f t="shared" si="117"/>
        <v>4.2922356748711996</v>
      </c>
      <c r="V664" s="25">
        <f t="shared" si="118"/>
        <v>1.4307452249570667</v>
      </c>
      <c r="W664" s="26">
        <v>19.282468588808598</v>
      </c>
      <c r="X664" s="26">
        <v>38.695175879519454</v>
      </c>
      <c r="Y664" s="26">
        <v>24.973088307152778</v>
      </c>
      <c r="Z664" s="26">
        <v>3.0259210111046571</v>
      </c>
      <c r="AA664" s="26">
        <v>0.37240000000000001</v>
      </c>
      <c r="AB664" s="26">
        <f t="shared" si="113"/>
        <v>0.61852968283480114</v>
      </c>
      <c r="AC664" s="26">
        <f t="shared" si="113"/>
        <v>1.2412370726166875</v>
      </c>
      <c r="AD664" s="26">
        <f t="shared" si="113"/>
        <v>0.8010694439296937</v>
      </c>
      <c r="AE664" s="26">
        <f t="shared" si="113"/>
        <v>9.7063400086024237E-2</v>
      </c>
      <c r="AF664" s="27">
        <v>4.4870000000000001</v>
      </c>
      <c r="AG664" s="27">
        <v>6.9700000000000006</v>
      </c>
      <c r="AH664" s="17">
        <f t="shared" si="112"/>
        <v>1.0715193052376018E-7</v>
      </c>
      <c r="AI664" s="73">
        <v>5.5298595821092906</v>
      </c>
      <c r="AJ664" s="83">
        <v>282.08415566067941</v>
      </c>
      <c r="AK664" s="83">
        <v>2919.6826803118024</v>
      </c>
      <c r="AL664" s="83">
        <v>1893.1581587101139</v>
      </c>
      <c r="AM664" s="17" t="s">
        <v>45</v>
      </c>
      <c r="AN664" s="17" t="s">
        <v>45</v>
      </c>
      <c r="AO664" s="17" t="s">
        <v>45</v>
      </c>
      <c r="AP664" s="17" t="s">
        <v>45</v>
      </c>
      <c r="AQ664" s="26">
        <v>408.375</v>
      </c>
      <c r="AR664" s="26">
        <v>767.42500000000018</v>
      </c>
      <c r="AS664" s="26">
        <v>344.95</v>
      </c>
      <c r="AT664" s="26">
        <v>18.215200770816956</v>
      </c>
      <c r="AU664" s="26">
        <v>-4.0704555446785102</v>
      </c>
      <c r="AV664" s="17">
        <v>200</v>
      </c>
      <c r="AW664" s="17">
        <v>200</v>
      </c>
      <c r="AX664" s="17"/>
      <c r="AY664" s="17">
        <v>2</v>
      </c>
      <c r="AZ664" s="17"/>
      <c r="BA664" s="28"/>
      <c r="BB664" s="26"/>
      <c r="BC664" s="17"/>
      <c r="BD664" s="29"/>
    </row>
    <row r="665" spans="1:56" x14ac:dyDescent="0.25">
      <c r="A665" s="17">
        <v>2007</v>
      </c>
      <c r="B665" s="15">
        <v>2010</v>
      </c>
      <c r="C665" s="20" t="s">
        <v>180</v>
      </c>
      <c r="D665" s="17" t="s">
        <v>181</v>
      </c>
      <c r="E665" s="32">
        <v>4</v>
      </c>
      <c r="F665" s="44" t="s">
        <v>81</v>
      </c>
      <c r="G665" s="45" t="str">
        <f t="shared" si="114"/>
        <v>Sherburne</v>
      </c>
      <c r="H665" s="20" t="s">
        <v>83</v>
      </c>
      <c r="I665" s="45">
        <v>5</v>
      </c>
      <c r="J665" s="22">
        <v>987131</v>
      </c>
      <c r="K665" s="17" t="s">
        <v>54</v>
      </c>
      <c r="L665" s="23" t="s">
        <v>45</v>
      </c>
      <c r="M665" s="24" t="s">
        <v>45</v>
      </c>
      <c r="N665" s="71" t="s">
        <v>45</v>
      </c>
      <c r="O665" s="26">
        <v>45.072878589920585</v>
      </c>
      <c r="P665" s="26">
        <f t="shared" si="111"/>
        <v>0.45072878589920584</v>
      </c>
      <c r="Q665" s="63">
        <v>54.927121410079415</v>
      </c>
      <c r="R665" s="25">
        <f t="shared" si="116"/>
        <v>0.54927121410079416</v>
      </c>
      <c r="S665" s="24" t="s">
        <v>45</v>
      </c>
      <c r="T665" s="25" t="s">
        <v>45</v>
      </c>
      <c r="U665" s="25" t="s">
        <v>45</v>
      </c>
      <c r="V665" s="25" t="s">
        <v>45</v>
      </c>
      <c r="W665" s="26">
        <v>19.862835385464606</v>
      </c>
      <c r="X665" s="26">
        <v>37.168908757618887</v>
      </c>
      <c r="Y665" s="26">
        <v>26.713098540769622</v>
      </c>
      <c r="Z665" s="26">
        <v>2.5794390851159505</v>
      </c>
      <c r="AA665" s="26">
        <v>0.42199999999999999</v>
      </c>
      <c r="AB665" s="25" t="s">
        <v>45</v>
      </c>
      <c r="AC665" s="25" t="s">
        <v>45</v>
      </c>
      <c r="AD665" s="25" t="s">
        <v>45</v>
      </c>
      <c r="AE665" s="25" t="s">
        <v>45</v>
      </c>
      <c r="AF665" s="27">
        <v>4.3070000000000004</v>
      </c>
      <c r="AG665" s="27">
        <v>6.9725000000000001</v>
      </c>
      <c r="AH665" s="17">
        <f t="shared" si="112"/>
        <v>1.0653688636675625E-7</v>
      </c>
      <c r="AI665" s="73">
        <v>5.2686274234543404</v>
      </c>
      <c r="AJ665" s="83">
        <v>307.30801942455997</v>
      </c>
      <c r="AK665" s="83">
        <v>3183.6462844232465</v>
      </c>
      <c r="AL665" s="83">
        <v>1629.4887551936674</v>
      </c>
      <c r="AM665" s="17" t="s">
        <v>45</v>
      </c>
      <c r="AN665" s="17" t="s">
        <v>45</v>
      </c>
      <c r="AO665" s="17" t="s">
        <v>45</v>
      </c>
      <c r="AP665" s="17" t="s">
        <v>45</v>
      </c>
      <c r="AQ665" s="26">
        <v>408.375</v>
      </c>
      <c r="AR665" s="26">
        <v>767.42500000000018</v>
      </c>
      <c r="AS665" s="26">
        <v>344.95</v>
      </c>
      <c r="AT665" s="26">
        <v>18.215200770816956</v>
      </c>
      <c r="AU665" s="26">
        <v>-4.0704555446785102</v>
      </c>
      <c r="AV665" s="17">
        <v>200</v>
      </c>
      <c r="AW665" s="17">
        <v>200</v>
      </c>
      <c r="AX665" s="17"/>
      <c r="AY665" s="17">
        <v>2</v>
      </c>
      <c r="AZ665" s="17"/>
      <c r="BA665" s="28"/>
      <c r="BB665" s="26"/>
      <c r="BC665" s="17"/>
      <c r="BD665" s="29"/>
    </row>
    <row r="666" spans="1:56" x14ac:dyDescent="0.25">
      <c r="A666" s="17">
        <v>2007</v>
      </c>
      <c r="B666" s="15">
        <v>2010</v>
      </c>
      <c r="C666" s="20" t="s">
        <v>180</v>
      </c>
      <c r="D666" s="17" t="s">
        <v>181</v>
      </c>
      <c r="E666" s="32">
        <v>1</v>
      </c>
      <c r="F666" s="44" t="s">
        <v>93</v>
      </c>
      <c r="G666" s="45" t="str">
        <f t="shared" si="114"/>
        <v>Fish Creek</v>
      </c>
      <c r="H666" s="20" t="s">
        <v>95</v>
      </c>
      <c r="I666" s="45" t="s">
        <v>43</v>
      </c>
      <c r="J666" s="22">
        <v>988234</v>
      </c>
      <c r="K666" s="17" t="s">
        <v>42</v>
      </c>
      <c r="L666" s="23" t="s">
        <v>45</v>
      </c>
      <c r="M666" s="24" t="s">
        <v>45</v>
      </c>
      <c r="N666" s="71" t="s">
        <v>45</v>
      </c>
      <c r="O666" s="26">
        <v>44.043227761121038</v>
      </c>
      <c r="P666" s="26">
        <f t="shared" si="111"/>
        <v>0.4404322776112104</v>
      </c>
      <c r="Q666" s="63">
        <v>55.956772238878962</v>
      </c>
      <c r="R666" s="25">
        <f t="shared" si="116"/>
        <v>0.5595677223887896</v>
      </c>
      <c r="S666" s="24" t="s">
        <v>45</v>
      </c>
      <c r="T666" s="25" t="s">
        <v>45</v>
      </c>
      <c r="U666" s="25" t="s">
        <v>45</v>
      </c>
      <c r="V666" s="25" t="s">
        <v>45</v>
      </c>
      <c r="W666" s="26">
        <v>19.932840322050339</v>
      </c>
      <c r="X666" s="26">
        <v>38.111089324310115</v>
      </c>
      <c r="Y666" s="26">
        <v>26.839998479065912</v>
      </c>
      <c r="Z666" s="26">
        <v>1.6691386816036271</v>
      </c>
      <c r="AA666" s="26">
        <v>0.42851612903225805</v>
      </c>
      <c r="AB666" s="25" t="s">
        <v>45</v>
      </c>
      <c r="AC666" s="25" t="s">
        <v>45</v>
      </c>
      <c r="AD666" s="25" t="s">
        <v>45</v>
      </c>
      <c r="AE666" s="25" t="s">
        <v>45</v>
      </c>
      <c r="AF666" s="27">
        <v>4.1345000000000001</v>
      </c>
      <c r="AG666" s="27">
        <v>7.2374999999999998</v>
      </c>
      <c r="AH666" s="17">
        <f t="shared" si="112"/>
        <v>5.7876198834911957E-8</v>
      </c>
      <c r="AI666" s="73">
        <v>4.1767441048601848</v>
      </c>
      <c r="AJ666" s="83">
        <v>343.46163064036239</v>
      </c>
      <c r="AK666" s="83">
        <v>3410.8519003548167</v>
      </c>
      <c r="AL666" s="83">
        <v>1666.7353505245987</v>
      </c>
      <c r="AM666" s="17" t="s">
        <v>45</v>
      </c>
      <c r="AN666" s="17" t="s">
        <v>45</v>
      </c>
      <c r="AO666" s="17" t="s">
        <v>45</v>
      </c>
      <c r="AP666" s="17" t="s">
        <v>45</v>
      </c>
      <c r="AQ666" s="26">
        <v>408.375</v>
      </c>
      <c r="AR666" s="26">
        <v>767.42500000000018</v>
      </c>
      <c r="AS666" s="26">
        <v>344.95</v>
      </c>
      <c r="AT666" s="26">
        <v>18.215200770816956</v>
      </c>
      <c r="AU666" s="26">
        <v>-4.0704555446785102</v>
      </c>
      <c r="AV666" s="17">
        <v>200</v>
      </c>
      <c r="AW666" s="17">
        <v>200</v>
      </c>
      <c r="AX666" s="17"/>
      <c r="AY666" s="17">
        <v>2</v>
      </c>
      <c r="AZ666" s="17"/>
      <c r="BA666" s="28"/>
      <c r="BB666" s="26"/>
      <c r="BC666" s="17"/>
      <c r="BD666" s="29"/>
    </row>
    <row r="667" spans="1:56" x14ac:dyDescent="0.25">
      <c r="A667" s="17">
        <v>2007</v>
      </c>
      <c r="B667" s="15">
        <v>2010</v>
      </c>
      <c r="C667" s="20" t="s">
        <v>180</v>
      </c>
      <c r="D667" s="17" t="s">
        <v>181</v>
      </c>
      <c r="E667" s="32">
        <v>2</v>
      </c>
      <c r="F667" s="44" t="s">
        <v>93</v>
      </c>
      <c r="G667" s="45" t="str">
        <f t="shared" si="114"/>
        <v>Fish Creek</v>
      </c>
      <c r="H667" s="20" t="s">
        <v>95</v>
      </c>
      <c r="I667" s="45" t="s">
        <v>43</v>
      </c>
      <c r="J667" s="22">
        <v>988234</v>
      </c>
      <c r="K667" s="17" t="s">
        <v>42</v>
      </c>
      <c r="L667" s="23" t="s">
        <v>45</v>
      </c>
      <c r="M667" s="24" t="s">
        <v>45</v>
      </c>
      <c r="N667" s="71">
        <f t="shared" si="115"/>
        <v>33.513216159354791</v>
      </c>
      <c r="O667" s="26">
        <v>50.881127464537784</v>
      </c>
      <c r="P667" s="26">
        <f t="shared" si="111"/>
        <v>0.50881127464537779</v>
      </c>
      <c r="Q667" s="63">
        <v>49.118872535462216</v>
      </c>
      <c r="R667" s="25">
        <f t="shared" si="116"/>
        <v>0.49118872535462216</v>
      </c>
      <c r="S667" s="24" t="s">
        <v>45</v>
      </c>
      <c r="T667" s="25">
        <v>5.6839674105024613</v>
      </c>
      <c r="U667" s="25">
        <f t="shared" si="117"/>
        <v>7.6056655805117677</v>
      </c>
      <c r="V667" s="25">
        <f t="shared" si="118"/>
        <v>2.5352218601705894</v>
      </c>
      <c r="W667" s="26">
        <v>19.556619824169076</v>
      </c>
      <c r="X667" s="26">
        <v>38.284516708682339</v>
      </c>
      <c r="Y667" s="26">
        <v>26.89128791109566</v>
      </c>
      <c r="Z667" s="26">
        <v>2.5324031528743944</v>
      </c>
      <c r="AA667" s="26">
        <v>0.48499999999999999</v>
      </c>
      <c r="AB667" s="26">
        <f t="shared" si="113"/>
        <v>1.1115918974016339</v>
      </c>
      <c r="AC667" s="26">
        <f t="shared" si="113"/>
        <v>2.1760794529898737</v>
      </c>
      <c r="AD667" s="26">
        <f t="shared" si="113"/>
        <v>1.5284920411310652</v>
      </c>
      <c r="AE667" s="26">
        <f t="shared" si="113"/>
        <v>0.1439409699119174</v>
      </c>
      <c r="AF667" s="27">
        <v>4.2625000000000002</v>
      </c>
      <c r="AG667" s="27">
        <v>7.2275</v>
      </c>
      <c r="AH667" s="17">
        <f t="shared" si="112"/>
        <v>5.9224308687612949E-8</v>
      </c>
      <c r="AI667" s="73">
        <v>4.6730335554883418</v>
      </c>
      <c r="AJ667" s="83">
        <v>356.50988240341286</v>
      </c>
      <c r="AK667" s="83">
        <v>3121.4577612604926</v>
      </c>
      <c r="AL667" s="83">
        <v>1827.7332440288919</v>
      </c>
      <c r="AM667" s="17" t="s">
        <v>45</v>
      </c>
      <c r="AN667" s="17" t="s">
        <v>45</v>
      </c>
      <c r="AO667" s="17" t="s">
        <v>45</v>
      </c>
      <c r="AP667" s="17" t="s">
        <v>45</v>
      </c>
      <c r="AQ667" s="26">
        <v>408.375</v>
      </c>
      <c r="AR667" s="26">
        <v>767.42500000000018</v>
      </c>
      <c r="AS667" s="26">
        <v>344.95</v>
      </c>
      <c r="AT667" s="26">
        <v>18.215200770816956</v>
      </c>
      <c r="AU667" s="26">
        <v>-4.0704555446785102</v>
      </c>
      <c r="AV667" s="17">
        <v>200</v>
      </c>
      <c r="AW667" s="17">
        <v>200</v>
      </c>
      <c r="AX667" s="17"/>
      <c r="AY667" s="17">
        <v>2</v>
      </c>
      <c r="AZ667" s="17"/>
      <c r="BA667" s="28"/>
      <c r="BB667" s="26"/>
      <c r="BC667" s="17"/>
      <c r="BD667" s="29"/>
    </row>
    <row r="668" spans="1:56" x14ac:dyDescent="0.25">
      <c r="A668" s="17">
        <v>2007</v>
      </c>
      <c r="B668" s="15">
        <v>2010</v>
      </c>
      <c r="C668" s="20" t="s">
        <v>180</v>
      </c>
      <c r="D668" s="17" t="s">
        <v>181</v>
      </c>
      <c r="E668" s="32">
        <v>3</v>
      </c>
      <c r="F668" s="44" t="s">
        <v>93</v>
      </c>
      <c r="G668" s="45" t="str">
        <f t="shared" si="114"/>
        <v>Fish Creek</v>
      </c>
      <c r="H668" s="20" t="s">
        <v>95</v>
      </c>
      <c r="I668" s="45" t="s">
        <v>43</v>
      </c>
      <c r="J668" s="22">
        <v>988234</v>
      </c>
      <c r="K668" s="17" t="s">
        <v>42</v>
      </c>
      <c r="L668" s="23" t="s">
        <v>45</v>
      </c>
      <c r="M668" s="24" t="s">
        <v>45</v>
      </c>
      <c r="N668" s="71">
        <f t="shared" si="115"/>
        <v>44.868325620207685</v>
      </c>
      <c r="O668" s="26">
        <v>44.266587749404771</v>
      </c>
      <c r="P668" s="26">
        <f t="shared" si="111"/>
        <v>0.44266587749404773</v>
      </c>
      <c r="Q668" s="63">
        <v>55.733412250595229</v>
      </c>
      <c r="R668" s="25">
        <f t="shared" si="116"/>
        <v>0.55733412250595227</v>
      </c>
      <c r="S668" s="24" t="s">
        <v>45</v>
      </c>
      <c r="T668" s="25">
        <v>6.6205589107859657</v>
      </c>
      <c r="U668" s="25">
        <f t="shared" si="117"/>
        <v>8.8589102285271615</v>
      </c>
      <c r="V668" s="25">
        <f t="shared" si="118"/>
        <v>2.9529700761757205</v>
      </c>
      <c r="W668" s="26">
        <v>20.156708186569617</v>
      </c>
      <c r="X668" s="26">
        <v>39.345005306435468</v>
      </c>
      <c r="Y668" s="26">
        <v>26.453348953699646</v>
      </c>
      <c r="Z668" s="26">
        <v>1.489228919209296</v>
      </c>
      <c r="AA668" s="26">
        <v>0.43128571428571433</v>
      </c>
      <c r="AB668" s="26">
        <f t="shared" si="113"/>
        <v>1.334486739967059</v>
      </c>
      <c r="AC668" s="26">
        <f t="shared" si="113"/>
        <v>2.604859254764424</v>
      </c>
      <c r="AD668" s="26">
        <f t="shared" si="113"/>
        <v>1.7513595513554678</v>
      </c>
      <c r="AE668" s="26">
        <f t="shared" si="113"/>
        <v>9.8595277912712581E-2</v>
      </c>
      <c r="AF668" s="27">
        <v>4.2949999999999999</v>
      </c>
      <c r="AG668" s="27">
        <v>6.9325000000000001</v>
      </c>
      <c r="AH668" s="17">
        <f t="shared" si="112"/>
        <v>1.1681537298613232E-7</v>
      </c>
      <c r="AI668" s="73">
        <v>9.680987396477633</v>
      </c>
      <c r="AJ668" s="83">
        <v>305.50411303530632</v>
      </c>
      <c r="AK668" s="83">
        <v>3207.1688464181493</v>
      </c>
      <c r="AL668" s="83">
        <v>1592.8043805843615</v>
      </c>
      <c r="AM668" s="17" t="s">
        <v>45</v>
      </c>
      <c r="AN668" s="17" t="s">
        <v>45</v>
      </c>
      <c r="AO668" s="17" t="s">
        <v>45</v>
      </c>
      <c r="AP668" s="17" t="s">
        <v>45</v>
      </c>
      <c r="AQ668" s="26">
        <v>408.375</v>
      </c>
      <c r="AR668" s="26">
        <v>767.42500000000018</v>
      </c>
      <c r="AS668" s="26">
        <v>344.95</v>
      </c>
      <c r="AT668" s="26">
        <v>18.215200770816956</v>
      </c>
      <c r="AU668" s="26">
        <v>-4.0704555446785102</v>
      </c>
      <c r="AV668" s="17">
        <v>200</v>
      </c>
      <c r="AW668" s="17">
        <v>200</v>
      </c>
      <c r="AX668" s="17"/>
      <c r="AY668" s="17">
        <v>2</v>
      </c>
      <c r="AZ668" s="17"/>
      <c r="BA668" s="28"/>
      <c r="BB668" s="26"/>
      <c r="BC668" s="17"/>
      <c r="BD668" s="29"/>
    </row>
    <row r="669" spans="1:56" x14ac:dyDescent="0.25">
      <c r="A669" s="17">
        <v>2007</v>
      </c>
      <c r="B669" s="15">
        <v>2010</v>
      </c>
      <c r="C669" s="20" t="s">
        <v>180</v>
      </c>
      <c r="D669" s="17" t="s">
        <v>181</v>
      </c>
      <c r="E669" s="32">
        <v>4</v>
      </c>
      <c r="F669" s="44" t="s">
        <v>93</v>
      </c>
      <c r="G669" s="45" t="str">
        <f t="shared" si="114"/>
        <v>Fish Creek</v>
      </c>
      <c r="H669" s="20" t="s">
        <v>95</v>
      </c>
      <c r="I669" s="45" t="s">
        <v>43</v>
      </c>
      <c r="J669" s="22">
        <v>988234</v>
      </c>
      <c r="K669" s="17" t="s">
        <v>42</v>
      </c>
      <c r="L669" s="23" t="s">
        <v>45</v>
      </c>
      <c r="M669" s="24" t="s">
        <v>45</v>
      </c>
      <c r="N669" s="71">
        <f t="shared" si="115"/>
        <v>13.631347138698338</v>
      </c>
      <c r="O669" s="26">
        <v>45.520472928319315</v>
      </c>
      <c r="P669" s="26">
        <f t="shared" si="111"/>
        <v>0.45520472928319317</v>
      </c>
      <c r="Q669" s="63">
        <v>54.479527071680685</v>
      </c>
      <c r="R669" s="25">
        <f t="shared" si="116"/>
        <v>0.54479527071680689</v>
      </c>
      <c r="S669" s="24" t="s">
        <v>45</v>
      </c>
      <c r="T669" s="25">
        <v>2.0683512280121357</v>
      </c>
      <c r="U669" s="25">
        <f t="shared" si="117"/>
        <v>2.7676421427459443</v>
      </c>
      <c r="V669" s="25">
        <f t="shared" si="118"/>
        <v>0.92254738091531474</v>
      </c>
      <c r="W669" s="26">
        <v>19.929988866330476</v>
      </c>
      <c r="X669" s="26">
        <v>38.098539524526814</v>
      </c>
      <c r="Y669" s="26">
        <v>26.920911651057708</v>
      </c>
      <c r="Z669" s="26">
        <v>1.7197786364529435</v>
      </c>
      <c r="AA669" s="26">
        <v>0.46166666666666667</v>
      </c>
      <c r="AB669" s="26">
        <f t="shared" si="113"/>
        <v>0.4122221694594283</v>
      </c>
      <c r="AC669" s="26">
        <f t="shared" si="113"/>
        <v>0.78801161011023924</v>
      </c>
      <c r="AD669" s="26">
        <f t="shared" si="113"/>
        <v>0.55681900672671414</v>
      </c>
      <c r="AE669" s="26">
        <f t="shared" si="113"/>
        <v>3.5571062546164815E-2</v>
      </c>
      <c r="AF669" s="27">
        <v>5.4454999999999991</v>
      </c>
      <c r="AG669" s="27">
        <v>6.6449999999999996</v>
      </c>
      <c r="AH669" s="17">
        <f t="shared" si="112"/>
        <v>2.2646443075930583E-7</v>
      </c>
      <c r="AI669" s="73">
        <v>20.520077933256392</v>
      </c>
      <c r="AJ669" s="83">
        <v>394.92077559172623</v>
      </c>
      <c r="AK669" s="83">
        <v>3508.6625347626041</v>
      </c>
      <c r="AL669" s="83">
        <v>1231.859925748829</v>
      </c>
      <c r="AM669" s="17" t="s">
        <v>45</v>
      </c>
      <c r="AN669" s="17" t="s">
        <v>45</v>
      </c>
      <c r="AO669" s="17" t="s">
        <v>45</v>
      </c>
      <c r="AP669" s="17" t="s">
        <v>45</v>
      </c>
      <c r="AQ669" s="26">
        <v>408.375</v>
      </c>
      <c r="AR669" s="26">
        <v>767.42500000000018</v>
      </c>
      <c r="AS669" s="26">
        <v>344.95</v>
      </c>
      <c r="AT669" s="26">
        <v>18.215200770816956</v>
      </c>
      <c r="AU669" s="26">
        <v>-4.0704555446785102</v>
      </c>
      <c r="AV669" s="17">
        <v>200</v>
      </c>
      <c r="AW669" s="17">
        <v>200</v>
      </c>
      <c r="AX669" s="17"/>
      <c r="AY669" s="17">
        <v>2</v>
      </c>
      <c r="AZ669" s="17"/>
      <c r="BA669" s="28"/>
      <c r="BB669" s="26"/>
      <c r="BC669" s="17"/>
      <c r="BD669" s="29"/>
    </row>
    <row r="670" spans="1:56" x14ac:dyDescent="0.25">
      <c r="A670" s="17">
        <v>2007</v>
      </c>
      <c r="B670" s="15">
        <v>2010</v>
      </c>
      <c r="C670" s="20" t="s">
        <v>180</v>
      </c>
      <c r="D670" s="17" t="s">
        <v>181</v>
      </c>
      <c r="E670" s="32">
        <v>1</v>
      </c>
      <c r="F670" s="44" t="s">
        <v>124</v>
      </c>
      <c r="G670" s="45" t="str">
        <f t="shared" si="114"/>
        <v>Allegany</v>
      </c>
      <c r="H670" s="20">
        <v>99239</v>
      </c>
      <c r="I670" s="45" t="s">
        <v>52</v>
      </c>
      <c r="J670" s="22">
        <v>99239015</v>
      </c>
      <c r="K670" s="17" t="s">
        <v>42</v>
      </c>
      <c r="L670" s="23" t="s">
        <v>45</v>
      </c>
      <c r="M670" s="24" t="s">
        <v>45</v>
      </c>
      <c r="N670" s="71">
        <f t="shared" si="115"/>
        <v>34.170541755205576</v>
      </c>
      <c r="O670" s="26">
        <v>43.705059790464524</v>
      </c>
      <c r="P670" s="26">
        <f t="shared" si="111"/>
        <v>0.43705059790464523</v>
      </c>
      <c r="Q670" s="63">
        <v>56.294940209535476</v>
      </c>
      <c r="R670" s="25">
        <f t="shared" si="116"/>
        <v>0.56294940209535471</v>
      </c>
      <c r="S670" s="24" t="s">
        <v>45</v>
      </c>
      <c r="T670" s="25">
        <v>4.9780852349460813</v>
      </c>
      <c r="U670" s="25">
        <f t="shared" si="117"/>
        <v>6.6611310012659422</v>
      </c>
      <c r="V670" s="25">
        <f t="shared" si="118"/>
        <v>2.2203770004219812</v>
      </c>
      <c r="W670" s="26">
        <v>20.716741644236137</v>
      </c>
      <c r="X670" s="26">
        <v>39.107366938342707</v>
      </c>
      <c r="Y670" s="26">
        <v>25.984213927632538</v>
      </c>
      <c r="Z670" s="26">
        <v>1.8416138059116207</v>
      </c>
      <c r="AA670" s="26">
        <v>0.43714285714285711</v>
      </c>
      <c r="AB670" s="26">
        <f t="shared" si="113"/>
        <v>1.031297056953645</v>
      </c>
      <c r="AC670" s="26">
        <f t="shared" si="113"/>
        <v>1.9467980593338237</v>
      </c>
      <c r="AD670" s="26">
        <f t="shared" si="113"/>
        <v>1.2935163169482786</v>
      </c>
      <c r="AE670" s="26">
        <f t="shared" si="113"/>
        <v>9.167710495681497E-2</v>
      </c>
      <c r="AF670" s="27">
        <v>4.37</v>
      </c>
      <c r="AG670" s="27">
        <v>7.3525000000000009</v>
      </c>
      <c r="AH670" s="17">
        <f t="shared" si="112"/>
        <v>4.4411966136558695E-8</v>
      </c>
      <c r="AI670" s="73">
        <v>4.9193036923406828</v>
      </c>
      <c r="AJ670" s="83">
        <v>364.94343709221533</v>
      </c>
      <c r="AK670" s="83">
        <v>3620.5057577756606</v>
      </c>
      <c r="AL670" s="83">
        <v>1534.0789989066957</v>
      </c>
      <c r="AM670" s="17" t="s">
        <v>45</v>
      </c>
      <c r="AN670" s="17" t="s">
        <v>45</v>
      </c>
      <c r="AO670" s="17" t="s">
        <v>45</v>
      </c>
      <c r="AP670" s="17" t="s">
        <v>45</v>
      </c>
      <c r="AQ670" s="26">
        <v>408.375</v>
      </c>
      <c r="AR670" s="26">
        <v>767.42500000000018</v>
      </c>
      <c r="AS670" s="26">
        <v>344.95</v>
      </c>
      <c r="AT670" s="26">
        <v>18.215200770816956</v>
      </c>
      <c r="AU670" s="26">
        <v>-4.0704555446785102</v>
      </c>
      <c r="AV670" s="17">
        <v>200</v>
      </c>
      <c r="AW670" s="17">
        <v>200</v>
      </c>
      <c r="AX670" s="17"/>
      <c r="AY670" s="17">
        <v>2</v>
      </c>
      <c r="AZ670" s="17"/>
      <c r="BA670" s="28"/>
      <c r="BB670" s="26"/>
      <c r="BC670" s="17"/>
      <c r="BD670" s="29"/>
    </row>
    <row r="671" spans="1:56" x14ac:dyDescent="0.25">
      <c r="A671" s="17">
        <v>2007</v>
      </c>
      <c r="B671" s="15">
        <v>2010</v>
      </c>
      <c r="C671" s="20" t="s">
        <v>180</v>
      </c>
      <c r="D671" s="17" t="s">
        <v>181</v>
      </c>
      <c r="E671" s="32">
        <v>2</v>
      </c>
      <c r="F671" s="44" t="s">
        <v>124</v>
      </c>
      <c r="G671" s="45" t="str">
        <f t="shared" si="114"/>
        <v>Allegany</v>
      </c>
      <c r="H671" s="20">
        <v>99239</v>
      </c>
      <c r="I671" s="45" t="s">
        <v>52</v>
      </c>
      <c r="J671" s="22">
        <v>99239015</v>
      </c>
      <c r="K671" s="17" t="s">
        <v>42</v>
      </c>
      <c r="L671" s="23" t="s">
        <v>45</v>
      </c>
      <c r="M671" s="24" t="s">
        <v>45</v>
      </c>
      <c r="N671" s="71">
        <f t="shared" si="115"/>
        <v>45.742326135134832</v>
      </c>
      <c r="O671" s="26">
        <v>51.258245831599091</v>
      </c>
      <c r="P671" s="26">
        <f t="shared" si="111"/>
        <v>0.51258245831599092</v>
      </c>
      <c r="Q671" s="63">
        <v>48.741754168400909</v>
      </c>
      <c r="R671" s="25">
        <f t="shared" si="116"/>
        <v>0.48741754168400908</v>
      </c>
      <c r="S671" s="24" t="s">
        <v>45</v>
      </c>
      <c r="T671" s="25">
        <v>7.8155713264797368</v>
      </c>
      <c r="U671" s="25">
        <f t="shared" si="117"/>
        <v>10.457945575128996</v>
      </c>
      <c r="V671" s="25">
        <f t="shared" si="118"/>
        <v>3.4859818583763325</v>
      </c>
      <c r="W671" s="26">
        <v>20.035830685037226</v>
      </c>
      <c r="X671" s="26">
        <v>39.035708846493577</v>
      </c>
      <c r="Y671" s="26">
        <v>26.241719547979002</v>
      </c>
      <c r="Z671" s="26">
        <v>2.0306068574793699</v>
      </c>
      <c r="AA671" s="26">
        <v>0.41</v>
      </c>
      <c r="AB671" s="26">
        <f t="shared" si="113"/>
        <v>1.5659146380417981</v>
      </c>
      <c r="AC671" s="26">
        <f t="shared" si="113"/>
        <v>3.0508636676946659</v>
      </c>
      <c r="AD671" s="26">
        <f t="shared" si="113"/>
        <v>2.0509403085670752</v>
      </c>
      <c r="AE671" s="26">
        <f t="shared" si="113"/>
        <v>0.15870352730668888</v>
      </c>
      <c r="AF671" s="27">
        <v>3.7664999999999997</v>
      </c>
      <c r="AG671" s="27">
        <v>7.5949999999999989</v>
      </c>
      <c r="AH671" s="17">
        <f t="shared" si="112"/>
        <v>2.5409727055493085E-8</v>
      </c>
      <c r="AI671" s="73">
        <v>3.8069998162314649</v>
      </c>
      <c r="AJ671" s="83">
        <v>355.83111780844507</v>
      </c>
      <c r="AK671" s="83">
        <v>3695.7625638926256</v>
      </c>
      <c r="AL671" s="83">
        <v>1471.6925665916913</v>
      </c>
      <c r="AM671" s="17" t="s">
        <v>45</v>
      </c>
      <c r="AN671" s="17" t="s">
        <v>45</v>
      </c>
      <c r="AO671" s="17" t="s">
        <v>45</v>
      </c>
      <c r="AP671" s="17" t="s">
        <v>45</v>
      </c>
      <c r="AQ671" s="26">
        <v>408.375</v>
      </c>
      <c r="AR671" s="26">
        <v>767.42500000000018</v>
      </c>
      <c r="AS671" s="26">
        <v>344.95</v>
      </c>
      <c r="AT671" s="26">
        <v>18.215200770816956</v>
      </c>
      <c r="AU671" s="26">
        <v>-4.0704555446785102</v>
      </c>
      <c r="AV671" s="17">
        <v>200</v>
      </c>
      <c r="AW671" s="17">
        <v>200</v>
      </c>
      <c r="AX671" s="17"/>
      <c r="AY671" s="17">
        <v>2</v>
      </c>
      <c r="AZ671" s="17"/>
      <c r="BA671" s="28"/>
      <c r="BB671" s="26"/>
      <c r="BC671" s="17"/>
      <c r="BD671" s="29"/>
    </row>
    <row r="672" spans="1:56" x14ac:dyDescent="0.25">
      <c r="A672" s="17">
        <v>2007</v>
      </c>
      <c r="B672" s="15">
        <v>2010</v>
      </c>
      <c r="C672" s="20" t="s">
        <v>180</v>
      </c>
      <c r="D672" s="17" t="s">
        <v>181</v>
      </c>
      <c r="E672" s="32">
        <v>3</v>
      </c>
      <c r="F672" s="44" t="s">
        <v>124</v>
      </c>
      <c r="G672" s="45" t="str">
        <f t="shared" si="114"/>
        <v>Allegany</v>
      </c>
      <c r="H672" s="20">
        <v>99239</v>
      </c>
      <c r="I672" s="45" t="s">
        <v>52</v>
      </c>
      <c r="J672" s="22">
        <v>99239015</v>
      </c>
      <c r="K672" s="17" t="s">
        <v>42</v>
      </c>
      <c r="L672" s="23" t="s">
        <v>45</v>
      </c>
      <c r="M672" s="24" t="s">
        <v>45</v>
      </c>
      <c r="N672" s="71">
        <f t="shared" si="115"/>
        <v>25.635934156592505</v>
      </c>
      <c r="O672" s="26">
        <v>47.226318692437594</v>
      </c>
      <c r="P672" s="26">
        <f t="shared" si="111"/>
        <v>0.47226318692437597</v>
      </c>
      <c r="Q672" s="63">
        <v>52.773681307562406</v>
      </c>
      <c r="R672" s="25">
        <f t="shared" si="116"/>
        <v>0.52773681307562403</v>
      </c>
      <c r="S672" s="24" t="s">
        <v>45</v>
      </c>
      <c r="T672" s="25">
        <v>4.035635988191947</v>
      </c>
      <c r="U672" s="25">
        <f t="shared" si="117"/>
        <v>5.4000481554753978</v>
      </c>
      <c r="V672" s="25">
        <f t="shared" si="118"/>
        <v>1.8000160518251325</v>
      </c>
      <c r="W672" s="26">
        <v>19.699544595490039</v>
      </c>
      <c r="X672" s="26">
        <v>39.073237535563592</v>
      </c>
      <c r="Y672" s="26">
        <v>26.459288442358741</v>
      </c>
      <c r="Z672" s="26">
        <v>1.9896006672553739</v>
      </c>
      <c r="AA672" s="26">
        <v>0.3846</v>
      </c>
      <c r="AB672" s="26">
        <f t="shared" si="113"/>
        <v>0.79500191120551778</v>
      </c>
      <c r="AC672" s="26">
        <f t="shared" si="113"/>
        <v>1.5768536357369285</v>
      </c>
      <c r="AD672" s="26">
        <f t="shared" si="113"/>
        <v>1.0678005665993417</v>
      </c>
      <c r="AE672" s="26">
        <f t="shared" si="113"/>
        <v>8.0293040549064984E-2</v>
      </c>
      <c r="AF672" s="27">
        <v>4.4480000000000004</v>
      </c>
      <c r="AG672" s="27">
        <v>7.125</v>
      </c>
      <c r="AH672" s="17">
        <f t="shared" si="112"/>
        <v>7.4989420933245362E-8</v>
      </c>
      <c r="AI672" s="73">
        <v>6.4377504323255366</v>
      </c>
      <c r="AJ672" s="83">
        <v>322.78451232803798</v>
      </c>
      <c r="AK672" s="83">
        <v>3143.578123440489</v>
      </c>
      <c r="AL672" s="83">
        <v>1687.6907092256445</v>
      </c>
      <c r="AM672" s="17" t="s">
        <v>45</v>
      </c>
      <c r="AN672" s="17" t="s">
        <v>45</v>
      </c>
      <c r="AO672" s="17" t="s">
        <v>45</v>
      </c>
      <c r="AP672" s="17" t="s">
        <v>45</v>
      </c>
      <c r="AQ672" s="26">
        <v>408.375</v>
      </c>
      <c r="AR672" s="26">
        <v>767.42500000000018</v>
      </c>
      <c r="AS672" s="26">
        <v>344.95</v>
      </c>
      <c r="AT672" s="26">
        <v>18.215200770816956</v>
      </c>
      <c r="AU672" s="26">
        <v>-4.0704555446785102</v>
      </c>
      <c r="AV672" s="17">
        <v>200</v>
      </c>
      <c r="AW672" s="17">
        <v>200</v>
      </c>
      <c r="AX672" s="17"/>
      <c r="AY672" s="17">
        <v>2</v>
      </c>
      <c r="AZ672" s="17"/>
      <c r="BA672" s="28"/>
      <c r="BB672" s="26"/>
      <c r="BC672" s="17"/>
      <c r="BD672" s="29"/>
    </row>
    <row r="673" spans="1:56" x14ac:dyDescent="0.25">
      <c r="A673" s="17">
        <v>2007</v>
      </c>
      <c r="B673" s="15">
        <v>2010</v>
      </c>
      <c r="C673" s="20" t="s">
        <v>180</v>
      </c>
      <c r="D673" s="17" t="s">
        <v>181</v>
      </c>
      <c r="E673" s="32">
        <v>4</v>
      </c>
      <c r="F673" s="44" t="s">
        <v>124</v>
      </c>
      <c r="G673" s="45" t="str">
        <f t="shared" si="114"/>
        <v>Allegany</v>
      </c>
      <c r="H673" s="20">
        <v>99239</v>
      </c>
      <c r="I673" s="45" t="s">
        <v>52</v>
      </c>
      <c r="J673" s="22">
        <v>99239015</v>
      </c>
      <c r="K673" s="17" t="s">
        <v>42</v>
      </c>
      <c r="L673" s="23" t="s">
        <v>45</v>
      </c>
      <c r="M673" s="24" t="s">
        <v>45</v>
      </c>
      <c r="N673" s="71" t="s">
        <v>45</v>
      </c>
      <c r="O673" s="26">
        <v>45.356892453338013</v>
      </c>
      <c r="P673" s="26">
        <f t="shared" si="111"/>
        <v>0.4535689245333801</v>
      </c>
      <c r="Q673" s="63">
        <v>54.643107546661987</v>
      </c>
      <c r="R673" s="25">
        <f t="shared" si="116"/>
        <v>0.54643107546661984</v>
      </c>
      <c r="S673" s="24" t="s">
        <v>45</v>
      </c>
      <c r="T673" s="25" t="s">
        <v>45</v>
      </c>
      <c r="U673" s="25" t="s">
        <v>45</v>
      </c>
      <c r="V673" s="25" t="s">
        <v>45</v>
      </c>
      <c r="W673" s="26">
        <v>20.164528810268266</v>
      </c>
      <c r="X673" s="26">
        <v>35.707974315724584</v>
      </c>
      <c r="Y673" s="26">
        <v>27.468266229595827</v>
      </c>
      <c r="Z673" s="26">
        <v>2.4852474954558943</v>
      </c>
      <c r="AA673" s="26">
        <v>0.36084210526315791</v>
      </c>
      <c r="AB673" s="25" t="s">
        <v>45</v>
      </c>
      <c r="AC673" s="25" t="s">
        <v>45</v>
      </c>
      <c r="AD673" s="25" t="s">
        <v>45</v>
      </c>
      <c r="AE673" s="25" t="s">
        <v>45</v>
      </c>
      <c r="AF673" s="27">
        <v>3.9750000000000005</v>
      </c>
      <c r="AG673" s="27">
        <v>7.3925000000000001</v>
      </c>
      <c r="AH673" s="17">
        <f t="shared" si="112"/>
        <v>4.0504194513649301E-8</v>
      </c>
      <c r="AI673" s="73">
        <v>3.6929794703332441</v>
      </c>
      <c r="AJ673" s="83">
        <v>294.46625205307419</v>
      </c>
      <c r="AK673" s="83">
        <v>3478.274229859318</v>
      </c>
      <c r="AL673" s="83">
        <v>1737.4434431700749</v>
      </c>
      <c r="AM673" s="17" t="s">
        <v>45</v>
      </c>
      <c r="AN673" s="17" t="s">
        <v>45</v>
      </c>
      <c r="AO673" s="17" t="s">
        <v>45</v>
      </c>
      <c r="AP673" s="17" t="s">
        <v>45</v>
      </c>
      <c r="AQ673" s="26">
        <v>408.375</v>
      </c>
      <c r="AR673" s="26">
        <v>767.42500000000018</v>
      </c>
      <c r="AS673" s="26">
        <v>344.95</v>
      </c>
      <c r="AT673" s="26">
        <v>18.215200770816956</v>
      </c>
      <c r="AU673" s="26">
        <v>-4.0704555446785102</v>
      </c>
      <c r="AV673" s="17">
        <v>200</v>
      </c>
      <c r="AW673" s="17">
        <v>200</v>
      </c>
      <c r="AX673" s="17"/>
      <c r="AY673" s="17">
        <v>2</v>
      </c>
      <c r="AZ673" s="17"/>
      <c r="BA673" s="28"/>
      <c r="BB673" s="26"/>
      <c r="BC673" s="17"/>
      <c r="BD673" s="29"/>
    </row>
    <row r="674" spans="1:56" x14ac:dyDescent="0.25">
      <c r="A674" s="17">
        <v>2007</v>
      </c>
      <c r="B674" s="15">
        <v>2010</v>
      </c>
      <c r="C674" s="20" t="s">
        <v>180</v>
      </c>
      <c r="D674" s="17" t="s">
        <v>181</v>
      </c>
      <c r="E674" s="32">
        <v>1</v>
      </c>
      <c r="F674" s="44" t="s">
        <v>126</v>
      </c>
      <c r="G674" s="45" t="str">
        <f t="shared" si="114"/>
        <v>Canastota</v>
      </c>
      <c r="H674" s="20">
        <v>9970</v>
      </c>
      <c r="I674" s="45">
        <v>5</v>
      </c>
      <c r="J674" s="22">
        <v>9970036</v>
      </c>
      <c r="K674" s="17" t="s">
        <v>54</v>
      </c>
      <c r="L674" s="23" t="s">
        <v>45</v>
      </c>
      <c r="M674" s="24" t="s">
        <v>45</v>
      </c>
      <c r="N674" s="71">
        <f t="shared" si="115"/>
        <v>31.011115744242307</v>
      </c>
      <c r="O674" s="26">
        <v>44.291909253813095</v>
      </c>
      <c r="P674" s="26">
        <f t="shared" si="111"/>
        <v>0.44291909253813094</v>
      </c>
      <c r="Q674" s="63">
        <v>55.708090746186905</v>
      </c>
      <c r="R674" s="25">
        <f t="shared" si="116"/>
        <v>0.557080907461869</v>
      </c>
      <c r="S674" s="24" t="s">
        <v>45</v>
      </c>
      <c r="T674" s="25">
        <v>4.5784717480115829</v>
      </c>
      <c r="U674" s="25">
        <f t="shared" si="117"/>
        <v>6.1264117948415464</v>
      </c>
      <c r="V674" s="25">
        <f t="shared" si="118"/>
        <v>2.0421372649471823</v>
      </c>
      <c r="W674" s="26">
        <v>20.266014502779271</v>
      </c>
      <c r="X674" s="26">
        <v>37.582170208263825</v>
      </c>
      <c r="Y674" s="26">
        <v>26.410483995670319</v>
      </c>
      <c r="Z674" s="26">
        <v>2.8429907302662087</v>
      </c>
      <c r="AA674" s="26">
        <v>0.39090000000000003</v>
      </c>
      <c r="AB674" s="26">
        <f t="shared" si="113"/>
        <v>0.92787374845767889</v>
      </c>
      <c r="AC674" s="26">
        <f t="shared" si="113"/>
        <v>1.7206890452749852</v>
      </c>
      <c r="AD674" s="26">
        <f t="shared" si="113"/>
        <v>1.2091965482548863</v>
      </c>
      <c r="AE674" s="26">
        <f t="shared" si="113"/>
        <v>0.13016552738382656</v>
      </c>
      <c r="AF674" s="27">
        <v>4.3475000000000001</v>
      </c>
      <c r="AG674" s="27">
        <v>6.9499999999999993</v>
      </c>
      <c r="AH674" s="17">
        <f t="shared" si="112"/>
        <v>1.1220184543019621E-7</v>
      </c>
      <c r="AI674" s="73">
        <v>15.215146399446184</v>
      </c>
      <c r="AJ674" s="83">
        <v>300.65339801879878</v>
      </c>
      <c r="AK674" s="83">
        <v>2833.9354254846626</v>
      </c>
      <c r="AL674" s="83">
        <v>1610.4736730292827</v>
      </c>
      <c r="AM674" s="17" t="s">
        <v>45</v>
      </c>
      <c r="AN674" s="17" t="s">
        <v>45</v>
      </c>
      <c r="AO674" s="17" t="s">
        <v>45</v>
      </c>
      <c r="AP674" s="17" t="s">
        <v>45</v>
      </c>
      <c r="AQ674" s="26">
        <v>408.375</v>
      </c>
      <c r="AR674" s="26">
        <v>767.42500000000018</v>
      </c>
      <c r="AS674" s="26">
        <v>344.95</v>
      </c>
      <c r="AT674" s="26">
        <v>18.215200770816956</v>
      </c>
      <c r="AU674" s="26">
        <v>-4.0704555446785102</v>
      </c>
      <c r="AV674" s="17">
        <v>200</v>
      </c>
      <c r="AW674" s="17">
        <v>200</v>
      </c>
      <c r="AX674" s="17"/>
      <c r="AY674" s="17">
        <v>2</v>
      </c>
      <c r="AZ674" s="17"/>
      <c r="BA674" s="28"/>
      <c r="BB674" s="26"/>
      <c r="BC674" s="17"/>
      <c r="BD674" s="29"/>
    </row>
    <row r="675" spans="1:56" x14ac:dyDescent="0.25">
      <c r="A675" s="17">
        <v>2007</v>
      </c>
      <c r="B675" s="15">
        <v>2010</v>
      </c>
      <c r="C675" s="20" t="s">
        <v>180</v>
      </c>
      <c r="D675" s="17" t="s">
        <v>181</v>
      </c>
      <c r="E675" s="32">
        <v>2</v>
      </c>
      <c r="F675" s="44" t="s">
        <v>126</v>
      </c>
      <c r="G675" s="45" t="str">
        <f t="shared" si="114"/>
        <v>Canastota</v>
      </c>
      <c r="H675" s="20">
        <v>9970</v>
      </c>
      <c r="I675" s="45">
        <v>5</v>
      </c>
      <c r="J675" s="22">
        <v>9970036</v>
      </c>
      <c r="K675" s="17" t="s">
        <v>54</v>
      </c>
      <c r="L675" s="23" t="s">
        <v>45</v>
      </c>
      <c r="M675" s="24" t="s">
        <v>45</v>
      </c>
      <c r="N675" s="71">
        <f t="shared" si="115"/>
        <v>20.195583796034313</v>
      </c>
      <c r="O675" s="26">
        <v>52.532361157819615</v>
      </c>
      <c r="P675" s="26">
        <f t="shared" si="111"/>
        <v>0.52532361157819618</v>
      </c>
      <c r="Q675" s="63">
        <v>47.467638842180385</v>
      </c>
      <c r="R675" s="25">
        <f t="shared" si="116"/>
        <v>0.47467638842180387</v>
      </c>
      <c r="S675" s="24" t="s">
        <v>45</v>
      </c>
      <c r="T675" s="25">
        <v>3.5364056725542805</v>
      </c>
      <c r="U675" s="25">
        <f t="shared" si="117"/>
        <v>4.732032568092257</v>
      </c>
      <c r="V675" s="25">
        <f t="shared" si="118"/>
        <v>1.5773441893640858</v>
      </c>
      <c r="W675" s="26">
        <v>20.722782106655245</v>
      </c>
      <c r="X675" s="26">
        <v>37.715543295490768</v>
      </c>
      <c r="Y675" s="26">
        <v>26.424247086708192</v>
      </c>
      <c r="Z675" s="26">
        <v>2.6637506273514191</v>
      </c>
      <c r="AA675" s="26">
        <v>0.39628571428571424</v>
      </c>
      <c r="AB675" s="26">
        <f t="shared" si="113"/>
        <v>0.73284164193081958</v>
      </c>
      <c r="AC675" s="26">
        <f t="shared" si="113"/>
        <v>1.3337746125364012</v>
      </c>
      <c r="AD675" s="26">
        <f t="shared" si="113"/>
        <v>0.93446857290410767</v>
      </c>
      <c r="AE675" s="26">
        <f t="shared" si="113"/>
        <v>9.4201028288355818E-2</v>
      </c>
      <c r="AF675" s="27">
        <v>5.0280000000000005</v>
      </c>
      <c r="AG675" s="27">
        <v>6.9124999999999996</v>
      </c>
      <c r="AH675" s="17">
        <f t="shared" si="112"/>
        <v>1.2232071190499296E-7</v>
      </c>
      <c r="AI675" s="73">
        <v>19.754069292925699</v>
      </c>
      <c r="AJ675" s="83">
        <v>391.66485015347547</v>
      </c>
      <c r="AK675" s="83">
        <v>3259.3091721648775</v>
      </c>
      <c r="AL675" s="83">
        <v>1361.376898265449</v>
      </c>
      <c r="AM675" s="17" t="s">
        <v>45</v>
      </c>
      <c r="AN675" s="17" t="s">
        <v>45</v>
      </c>
      <c r="AO675" s="17" t="s">
        <v>45</v>
      </c>
      <c r="AP675" s="17" t="s">
        <v>45</v>
      </c>
      <c r="AQ675" s="26">
        <v>408.375</v>
      </c>
      <c r="AR675" s="26">
        <v>767.42500000000018</v>
      </c>
      <c r="AS675" s="26">
        <v>344.95</v>
      </c>
      <c r="AT675" s="26">
        <v>18.215200770816956</v>
      </c>
      <c r="AU675" s="26">
        <v>-4.0704555446785102</v>
      </c>
      <c r="AV675" s="17">
        <v>200</v>
      </c>
      <c r="AW675" s="17">
        <v>200</v>
      </c>
      <c r="AX675" s="17"/>
      <c r="AY675" s="17">
        <v>2</v>
      </c>
      <c r="AZ675" s="17"/>
      <c r="BA675" s="28"/>
      <c r="BB675" s="26"/>
      <c r="BC675" s="17"/>
      <c r="BD675" s="29"/>
    </row>
    <row r="676" spans="1:56" x14ac:dyDescent="0.25">
      <c r="A676" s="17">
        <v>2007</v>
      </c>
      <c r="B676" s="15">
        <v>2010</v>
      </c>
      <c r="C676" s="20" t="s">
        <v>180</v>
      </c>
      <c r="D676" s="17" t="s">
        <v>181</v>
      </c>
      <c r="E676" s="32">
        <v>3</v>
      </c>
      <c r="F676" s="44" t="s">
        <v>126</v>
      </c>
      <c r="G676" s="45" t="str">
        <f t="shared" si="114"/>
        <v>Canastota</v>
      </c>
      <c r="H676" s="20">
        <v>9970</v>
      </c>
      <c r="I676" s="45">
        <v>5</v>
      </c>
      <c r="J676" s="22">
        <v>9970036</v>
      </c>
      <c r="K676" s="17" t="s">
        <v>54</v>
      </c>
      <c r="L676" s="23" t="s">
        <v>45</v>
      </c>
      <c r="M676" s="24" t="s">
        <v>45</v>
      </c>
      <c r="N676" s="71">
        <f t="shared" si="115"/>
        <v>30.119746608488256</v>
      </c>
      <c r="O676" s="26">
        <v>49.709806631730295</v>
      </c>
      <c r="P676" s="26">
        <f t="shared" si="111"/>
        <v>0.49709806631730297</v>
      </c>
      <c r="Q676" s="63">
        <v>50.290193368269705</v>
      </c>
      <c r="R676" s="25">
        <f t="shared" si="116"/>
        <v>0.50290193368269709</v>
      </c>
      <c r="S676" s="24" t="s">
        <v>45</v>
      </c>
      <c r="T676" s="25">
        <v>4.9908225990155524</v>
      </c>
      <c r="U676" s="25">
        <f t="shared" si="117"/>
        <v>6.6781747533660383</v>
      </c>
      <c r="V676" s="25">
        <f t="shared" si="118"/>
        <v>2.2260582511220126</v>
      </c>
      <c r="W676" s="26">
        <v>21.431596781024979</v>
      </c>
      <c r="X676" s="26">
        <v>38.020425148760594</v>
      </c>
      <c r="Y676" s="26">
        <v>25.64694150971151</v>
      </c>
      <c r="Z676" s="26">
        <v>2.5073745963199627</v>
      </c>
      <c r="AA676" s="26">
        <v>0.37579999999999997</v>
      </c>
      <c r="AB676" s="26">
        <f t="shared" si="113"/>
        <v>1.0696129754772843</v>
      </c>
      <c r="AC676" s="26">
        <f t="shared" si="113"/>
        <v>1.8975319705661362</v>
      </c>
      <c r="AD676" s="26">
        <f t="shared" si="113"/>
        <v>1.2799933528229828</v>
      </c>
      <c r="AE676" s="26">
        <f t="shared" si="113"/>
        <v>0.12513861799511167</v>
      </c>
      <c r="AF676" s="27">
        <v>3.8595000000000002</v>
      </c>
      <c r="AG676" s="27">
        <v>7.1875</v>
      </c>
      <c r="AH676" s="17">
        <f t="shared" si="112"/>
        <v>6.4938163157620978E-8</v>
      </c>
      <c r="AI676" s="73">
        <v>10.726899254706067</v>
      </c>
      <c r="AJ676" s="83">
        <v>282.57357159946332</v>
      </c>
      <c r="AK676" s="83">
        <v>2873.4622460024902</v>
      </c>
      <c r="AL676" s="83">
        <v>1794.5225725619571</v>
      </c>
      <c r="AM676" s="17" t="s">
        <v>45</v>
      </c>
      <c r="AN676" s="17" t="s">
        <v>45</v>
      </c>
      <c r="AO676" s="17" t="s">
        <v>45</v>
      </c>
      <c r="AP676" s="17" t="s">
        <v>45</v>
      </c>
      <c r="AQ676" s="26">
        <v>408.375</v>
      </c>
      <c r="AR676" s="26">
        <v>767.42500000000018</v>
      </c>
      <c r="AS676" s="26">
        <v>344.95</v>
      </c>
      <c r="AT676" s="26">
        <v>18.215200770816956</v>
      </c>
      <c r="AU676" s="26">
        <v>-4.0704555446785102</v>
      </c>
      <c r="AV676" s="17">
        <v>200</v>
      </c>
      <c r="AW676" s="17">
        <v>200</v>
      </c>
      <c r="AX676" s="17"/>
      <c r="AY676" s="17">
        <v>2</v>
      </c>
      <c r="AZ676" s="17"/>
      <c r="BA676" s="28"/>
      <c r="BB676" s="26"/>
      <c r="BC676" s="17"/>
      <c r="BD676" s="29"/>
    </row>
    <row r="677" spans="1:56" x14ac:dyDescent="0.25">
      <c r="A677" s="17">
        <v>2007</v>
      </c>
      <c r="B677" s="15">
        <v>2010</v>
      </c>
      <c r="C677" s="20" t="s">
        <v>180</v>
      </c>
      <c r="D677" s="17" t="s">
        <v>181</v>
      </c>
      <c r="E677" s="32">
        <v>4</v>
      </c>
      <c r="F677" s="44" t="s">
        <v>126</v>
      </c>
      <c r="G677" s="45" t="str">
        <f t="shared" si="114"/>
        <v>Canastota</v>
      </c>
      <c r="H677" s="20">
        <v>9970</v>
      </c>
      <c r="I677" s="45">
        <v>5</v>
      </c>
      <c r="J677" s="22">
        <v>9970036</v>
      </c>
      <c r="K677" s="17" t="s">
        <v>54</v>
      </c>
      <c r="L677" s="23" t="s">
        <v>45</v>
      </c>
      <c r="M677" s="24" t="s">
        <v>45</v>
      </c>
      <c r="N677" s="71">
        <f t="shared" si="115"/>
        <v>25.207133441577767</v>
      </c>
      <c r="O677" s="26">
        <v>44.934580402133349</v>
      </c>
      <c r="P677" s="26">
        <f t="shared" si="111"/>
        <v>0.44934580402133351</v>
      </c>
      <c r="Q677" s="63">
        <v>55.065419597866651</v>
      </c>
      <c r="R677" s="25">
        <f t="shared" si="116"/>
        <v>0.55065419597866649</v>
      </c>
      <c r="S677" s="24" t="s">
        <v>45</v>
      </c>
      <c r="T677" s="25">
        <v>3.7755732144596017</v>
      </c>
      <c r="U677" s="25">
        <f t="shared" si="117"/>
        <v>5.0520605010610193</v>
      </c>
      <c r="V677" s="25">
        <f t="shared" si="118"/>
        <v>1.6840201670203399</v>
      </c>
      <c r="W677" s="26">
        <v>20.673469721584411</v>
      </c>
      <c r="X677" s="26">
        <v>36.691954281266966</v>
      </c>
      <c r="Y677" s="26">
        <v>25.839663308185621</v>
      </c>
      <c r="Z677" s="26">
        <v>3.2110029641759184</v>
      </c>
      <c r="AA677" s="26">
        <v>0.37516666666666665</v>
      </c>
      <c r="AB677" s="26">
        <f t="shared" si="113"/>
        <v>0.78054198530755703</v>
      </c>
      <c r="AC677" s="26">
        <f t="shared" si="113"/>
        <v>1.3853315977052785</v>
      </c>
      <c r="AD677" s="26">
        <f t="shared" si="113"/>
        <v>0.97559540657040222</v>
      </c>
      <c r="AE677" s="26">
        <f t="shared" si="113"/>
        <v>0.12123376783092982</v>
      </c>
      <c r="AF677" s="27">
        <v>4.8940000000000001</v>
      </c>
      <c r="AG677" s="27">
        <v>6.7350000000000003</v>
      </c>
      <c r="AH677" s="17">
        <f t="shared" si="112"/>
        <v>1.8407720014689531E-7</v>
      </c>
      <c r="AI677" s="73">
        <v>14.163507768788049</v>
      </c>
      <c r="AJ677" s="83">
        <v>323.98539991282053</v>
      </c>
      <c r="AK677" s="83">
        <v>3001.6947474520425</v>
      </c>
      <c r="AL677" s="83">
        <v>1316.3766487639837</v>
      </c>
      <c r="AM677" s="17" t="s">
        <v>45</v>
      </c>
      <c r="AN677" s="17" t="s">
        <v>45</v>
      </c>
      <c r="AO677" s="17" t="s">
        <v>45</v>
      </c>
      <c r="AP677" s="17" t="s">
        <v>45</v>
      </c>
      <c r="AQ677" s="26">
        <v>408.375</v>
      </c>
      <c r="AR677" s="26">
        <v>767.42500000000018</v>
      </c>
      <c r="AS677" s="26">
        <v>344.95</v>
      </c>
      <c r="AT677" s="26">
        <v>18.215200770816956</v>
      </c>
      <c r="AU677" s="26">
        <v>-4.0704555446785102</v>
      </c>
      <c r="AV677" s="17">
        <v>200</v>
      </c>
      <c r="AW677" s="17">
        <v>200</v>
      </c>
      <c r="AX677" s="17"/>
      <c r="AY677" s="17">
        <v>2</v>
      </c>
      <c r="AZ677" s="17"/>
      <c r="BA677" s="28"/>
      <c r="BB677" s="26"/>
      <c r="BC677" s="17"/>
      <c r="BD677" s="29"/>
    </row>
    <row r="678" spans="1:56" x14ac:dyDescent="0.25">
      <c r="A678" s="17">
        <v>2007</v>
      </c>
      <c r="B678" s="15">
        <v>2010</v>
      </c>
      <c r="C678" s="20" t="s">
        <v>180</v>
      </c>
      <c r="D678" s="17" t="s">
        <v>181</v>
      </c>
      <c r="E678" s="32">
        <v>1</v>
      </c>
      <c r="F678" s="44" t="s">
        <v>142</v>
      </c>
      <c r="G678" s="45" t="str">
        <f t="shared" si="114"/>
        <v>SX61</v>
      </c>
      <c r="H678" s="20" t="s">
        <v>142</v>
      </c>
      <c r="I678" s="45">
        <v>5</v>
      </c>
      <c r="J678" s="22" t="s">
        <v>142</v>
      </c>
      <c r="K678" s="17" t="s">
        <v>54</v>
      </c>
      <c r="L678" s="23" t="s">
        <v>45</v>
      </c>
      <c r="M678" s="24" t="s">
        <v>45</v>
      </c>
      <c r="N678" s="71" t="s">
        <v>45</v>
      </c>
      <c r="O678" s="26">
        <v>43.575189752078195</v>
      </c>
      <c r="P678" s="26">
        <f t="shared" si="111"/>
        <v>0.43575189752078197</v>
      </c>
      <c r="Q678" s="63">
        <v>56.424810247921805</v>
      </c>
      <c r="R678" s="25">
        <f t="shared" si="116"/>
        <v>0.56424810247921808</v>
      </c>
      <c r="S678" s="24" t="s">
        <v>45</v>
      </c>
      <c r="T678" s="25" t="s">
        <v>45</v>
      </c>
      <c r="U678" s="25" t="s">
        <v>45</v>
      </c>
      <c r="V678" s="25" t="s">
        <v>45</v>
      </c>
      <c r="W678" s="26">
        <v>19.303693937618888</v>
      </c>
      <c r="X678" s="26">
        <v>37.675271165016682</v>
      </c>
      <c r="Y678" s="26">
        <v>26.288694400063832</v>
      </c>
      <c r="Z678" s="26">
        <v>2.8969201167174816</v>
      </c>
      <c r="AA678" s="26">
        <v>0.40466666666666662</v>
      </c>
      <c r="AB678" s="25" t="s">
        <v>45</v>
      </c>
      <c r="AC678" s="25" t="s">
        <v>45</v>
      </c>
      <c r="AD678" s="25" t="s">
        <v>45</v>
      </c>
      <c r="AE678" s="25" t="s">
        <v>45</v>
      </c>
      <c r="AF678" s="27">
        <v>4.2850000000000001</v>
      </c>
      <c r="AG678" s="27">
        <v>7.4124999999999996</v>
      </c>
      <c r="AH678" s="17">
        <f t="shared" si="112"/>
        <v>3.8681205463305208E-8</v>
      </c>
      <c r="AI678" s="73">
        <v>4.542289746775281</v>
      </c>
      <c r="AJ678" s="83">
        <v>298.5104274308967</v>
      </c>
      <c r="AK678" s="83">
        <v>4015.2962603235828</v>
      </c>
      <c r="AL678" s="83">
        <v>1640.5140126965357</v>
      </c>
      <c r="AM678" s="17" t="s">
        <v>45</v>
      </c>
      <c r="AN678" s="17" t="s">
        <v>45</v>
      </c>
      <c r="AO678" s="17" t="s">
        <v>45</v>
      </c>
      <c r="AP678" s="17" t="s">
        <v>45</v>
      </c>
      <c r="AQ678" s="26">
        <v>408.375</v>
      </c>
      <c r="AR678" s="26">
        <v>767.42500000000018</v>
      </c>
      <c r="AS678" s="26">
        <v>344.95</v>
      </c>
      <c r="AT678" s="26">
        <v>18.215200770816956</v>
      </c>
      <c r="AU678" s="26">
        <v>-4.0704555446785102</v>
      </c>
      <c r="AV678" s="17">
        <v>200</v>
      </c>
      <c r="AW678" s="17">
        <v>200</v>
      </c>
      <c r="AX678" s="17"/>
      <c r="AY678" s="17">
        <v>2</v>
      </c>
      <c r="AZ678" s="17"/>
      <c r="BA678" s="28"/>
      <c r="BB678" s="26"/>
      <c r="BC678" s="17"/>
      <c r="BD678" s="29"/>
    </row>
    <row r="679" spans="1:56" x14ac:dyDescent="0.25">
      <c r="A679" s="17">
        <v>2007</v>
      </c>
      <c r="B679" s="15">
        <v>2010</v>
      </c>
      <c r="C679" s="20" t="s">
        <v>180</v>
      </c>
      <c r="D679" s="17" t="s">
        <v>181</v>
      </c>
      <c r="E679" s="32">
        <v>2</v>
      </c>
      <c r="F679" s="44" t="s">
        <v>142</v>
      </c>
      <c r="G679" s="45" t="str">
        <f t="shared" si="114"/>
        <v>SX61</v>
      </c>
      <c r="H679" s="20" t="s">
        <v>142</v>
      </c>
      <c r="I679" s="45">
        <v>5</v>
      </c>
      <c r="J679" s="22" t="s">
        <v>142</v>
      </c>
      <c r="K679" s="17" t="s">
        <v>54</v>
      </c>
      <c r="L679" s="23" t="s">
        <v>45</v>
      </c>
      <c r="M679" s="24" t="s">
        <v>45</v>
      </c>
      <c r="N679" s="71">
        <f t="shared" si="115"/>
        <v>18.03698397584526</v>
      </c>
      <c r="O679" s="26">
        <v>49.182966739136134</v>
      </c>
      <c r="P679" s="26">
        <f t="shared" si="111"/>
        <v>0.49182966739136136</v>
      </c>
      <c r="Q679" s="63">
        <v>50.817033260863866</v>
      </c>
      <c r="R679" s="25">
        <f t="shared" si="116"/>
        <v>0.50817033260863864</v>
      </c>
      <c r="S679" s="24" t="s">
        <v>45</v>
      </c>
      <c r="T679" s="25">
        <v>2.9570412765277627</v>
      </c>
      <c r="U679" s="25">
        <f t="shared" si="117"/>
        <v>3.9567902897338483</v>
      </c>
      <c r="V679" s="25">
        <f t="shared" si="118"/>
        <v>1.3189300965779496</v>
      </c>
      <c r="W679" s="26">
        <v>19.281715781248479</v>
      </c>
      <c r="X679" s="26">
        <v>38.729363030975819</v>
      </c>
      <c r="Y679" s="26">
        <v>26.563789527639216</v>
      </c>
      <c r="Z679" s="26">
        <v>2.4439067229196638</v>
      </c>
      <c r="AA679" s="26">
        <v>0.33566666666666667</v>
      </c>
      <c r="AB679" s="26">
        <f t="shared" si="113"/>
        <v>0.57016829447428508</v>
      </c>
      <c r="AC679" s="26">
        <f t="shared" si="113"/>
        <v>1.1452432509622388</v>
      </c>
      <c r="AD679" s="26">
        <f t="shared" si="113"/>
        <v>0.78550222094225075</v>
      </c>
      <c r="AE679" s="26">
        <f t="shared" si="113"/>
        <v>7.2267330556571446E-2</v>
      </c>
      <c r="AF679" s="27">
        <v>4.59</v>
      </c>
      <c r="AG679" s="27">
        <v>7.23</v>
      </c>
      <c r="AH679" s="17">
        <f t="shared" si="112"/>
        <v>5.8884365535558776E-8</v>
      </c>
      <c r="AI679" s="73">
        <v>6.662516716063803</v>
      </c>
      <c r="AJ679" s="83">
        <v>342.82744985567081</v>
      </c>
      <c r="AK679" s="83">
        <v>3750.8369910045449</v>
      </c>
      <c r="AL679" s="83">
        <v>1532.3786507946165</v>
      </c>
      <c r="AM679" s="17" t="s">
        <v>45</v>
      </c>
      <c r="AN679" s="17" t="s">
        <v>45</v>
      </c>
      <c r="AO679" s="17" t="s">
        <v>45</v>
      </c>
      <c r="AP679" s="17" t="s">
        <v>45</v>
      </c>
      <c r="AQ679" s="26">
        <v>408.375</v>
      </c>
      <c r="AR679" s="26">
        <v>767.42500000000018</v>
      </c>
      <c r="AS679" s="26">
        <v>344.95</v>
      </c>
      <c r="AT679" s="26">
        <v>18.215200770816956</v>
      </c>
      <c r="AU679" s="26">
        <v>-4.0704555446785102</v>
      </c>
      <c r="AV679" s="17">
        <v>200</v>
      </c>
      <c r="AW679" s="17">
        <v>200</v>
      </c>
      <c r="AX679" s="17"/>
      <c r="AY679" s="17">
        <v>2</v>
      </c>
      <c r="AZ679" s="17"/>
      <c r="BA679" s="28"/>
      <c r="BB679" s="26"/>
      <c r="BC679" s="17"/>
      <c r="BD679" s="29"/>
    </row>
    <row r="680" spans="1:56" x14ac:dyDescent="0.25">
      <c r="A680" s="17">
        <v>2007</v>
      </c>
      <c r="B680" s="15">
        <v>2010</v>
      </c>
      <c r="C680" s="20" t="s">
        <v>180</v>
      </c>
      <c r="D680" s="17" t="s">
        <v>181</v>
      </c>
      <c r="E680" s="32">
        <v>3</v>
      </c>
      <c r="F680" s="44" t="s">
        <v>142</v>
      </c>
      <c r="G680" s="45" t="str">
        <f t="shared" si="114"/>
        <v>SX61</v>
      </c>
      <c r="H680" s="20" t="s">
        <v>142</v>
      </c>
      <c r="I680" s="45">
        <v>5</v>
      </c>
      <c r="J680" s="22" t="s">
        <v>142</v>
      </c>
      <c r="K680" s="17" t="s">
        <v>54</v>
      </c>
      <c r="L680" s="23" t="s">
        <v>45</v>
      </c>
      <c r="M680" s="24" t="s">
        <v>45</v>
      </c>
      <c r="N680" s="71">
        <f t="shared" si="115"/>
        <v>13.669607398382023</v>
      </c>
      <c r="O680" s="26">
        <v>50.227007928011645</v>
      </c>
      <c r="P680" s="26">
        <f t="shared" si="111"/>
        <v>0.50227007928011647</v>
      </c>
      <c r="Q680" s="63">
        <v>49.772992071988355</v>
      </c>
      <c r="R680" s="25">
        <f t="shared" si="116"/>
        <v>0.49772992071988353</v>
      </c>
      <c r="S680" s="24" t="s">
        <v>45</v>
      </c>
      <c r="T680" s="25">
        <v>2.2886115972378018</v>
      </c>
      <c r="U680" s="25">
        <f t="shared" si="117"/>
        <v>3.0623705583021432</v>
      </c>
      <c r="V680" s="25">
        <f t="shared" si="118"/>
        <v>1.0207901861007145</v>
      </c>
      <c r="W680" s="26">
        <v>19.353693207448856</v>
      </c>
      <c r="X680" s="26">
        <v>37.192586374767863</v>
      </c>
      <c r="Y680" s="26">
        <v>26.675301316561573</v>
      </c>
      <c r="Z680" s="26">
        <v>3.0325607378692041</v>
      </c>
      <c r="AA680" s="26">
        <v>0.37889447236180906</v>
      </c>
      <c r="AB680" s="26">
        <f t="shared" si="113"/>
        <v>0.4429308672394992</v>
      </c>
      <c r="AC680" s="26">
        <f t="shared" si="113"/>
        <v>0.85119384508562379</v>
      </c>
      <c r="AD680" s="26">
        <f t="shared" si="113"/>
        <v>0.6104940395289562</v>
      </c>
      <c r="AE680" s="26">
        <f t="shared" si="113"/>
        <v>6.9403536740154856E-2</v>
      </c>
      <c r="AF680" s="27">
        <v>5.1509999999999998</v>
      </c>
      <c r="AG680" s="27">
        <v>6.8599999999999994</v>
      </c>
      <c r="AH680" s="17">
        <f t="shared" si="112"/>
        <v>1.3803842646028844E-7</v>
      </c>
      <c r="AI680" s="73">
        <v>13.696046011352632</v>
      </c>
      <c r="AJ680" s="83">
        <v>308.23757983641138</v>
      </c>
      <c r="AK680" s="83">
        <v>2936.2558383006613</v>
      </c>
      <c r="AL680" s="83">
        <v>1581.2881381968248</v>
      </c>
      <c r="AM680" s="17" t="s">
        <v>45</v>
      </c>
      <c r="AN680" s="17" t="s">
        <v>45</v>
      </c>
      <c r="AO680" s="17" t="s">
        <v>45</v>
      </c>
      <c r="AP680" s="17" t="s">
        <v>45</v>
      </c>
      <c r="AQ680" s="26">
        <v>408.375</v>
      </c>
      <c r="AR680" s="26">
        <v>767.42500000000018</v>
      </c>
      <c r="AS680" s="26">
        <v>344.95</v>
      </c>
      <c r="AT680" s="26">
        <v>18.215200770816956</v>
      </c>
      <c r="AU680" s="26">
        <v>-4.0704555446785102</v>
      </c>
      <c r="AV680" s="17">
        <v>200</v>
      </c>
      <c r="AW680" s="17">
        <v>200</v>
      </c>
      <c r="AX680" s="17"/>
      <c r="AY680" s="17">
        <v>2</v>
      </c>
      <c r="AZ680" s="17"/>
      <c r="BA680" s="28"/>
      <c r="BB680" s="26"/>
      <c r="BC680" s="17"/>
      <c r="BD680" s="29"/>
    </row>
    <row r="681" spans="1:56" x14ac:dyDescent="0.25">
      <c r="A681" s="17">
        <v>2007</v>
      </c>
      <c r="B681" s="15">
        <v>2010</v>
      </c>
      <c r="C681" s="20" t="s">
        <v>180</v>
      </c>
      <c r="D681" s="17" t="s">
        <v>181</v>
      </c>
      <c r="E681" s="32">
        <v>4</v>
      </c>
      <c r="F681" s="44" t="s">
        <v>142</v>
      </c>
      <c r="G681" s="45" t="str">
        <f t="shared" si="114"/>
        <v>SX61</v>
      </c>
      <c r="H681" s="20" t="s">
        <v>142</v>
      </c>
      <c r="I681" s="45">
        <v>5</v>
      </c>
      <c r="J681" s="22" t="s">
        <v>142</v>
      </c>
      <c r="K681" s="17" t="s">
        <v>54</v>
      </c>
      <c r="L681" s="23" t="s">
        <v>45</v>
      </c>
      <c r="M681" s="24" t="s">
        <v>45</v>
      </c>
      <c r="N681" s="71">
        <f t="shared" si="115"/>
        <v>39.290758859109573</v>
      </c>
      <c r="O681" s="26">
        <v>43.35065882831325</v>
      </c>
      <c r="P681" s="26">
        <f t="shared" si="111"/>
        <v>0.43350658828313249</v>
      </c>
      <c r="Q681" s="63">
        <v>56.64934117168675</v>
      </c>
      <c r="R681" s="25">
        <f t="shared" si="116"/>
        <v>0.56649341171686751</v>
      </c>
      <c r="S681" s="24" t="s">
        <v>45</v>
      </c>
      <c r="T681" s="25">
        <v>5.6776009413559514</v>
      </c>
      <c r="U681" s="25">
        <f t="shared" si="117"/>
        <v>7.5971466655075179</v>
      </c>
      <c r="V681" s="25">
        <f t="shared" si="118"/>
        <v>2.5323822218358392</v>
      </c>
      <c r="W681" s="26">
        <v>19.201476173079342</v>
      </c>
      <c r="X681" s="26">
        <v>37.431633040663314</v>
      </c>
      <c r="Y681" s="26">
        <v>26.641367524676127</v>
      </c>
      <c r="Z681" s="26">
        <v>3.0145907579500317</v>
      </c>
      <c r="AA681" s="26">
        <v>0.39177777777777778</v>
      </c>
      <c r="AB681" s="26">
        <f t="shared" si="113"/>
        <v>1.0901831919569915</v>
      </c>
      <c r="AC681" s="26">
        <f t="shared" si="113"/>
        <v>2.1252187498816055</v>
      </c>
      <c r="AD681" s="26">
        <f t="shared" si="113"/>
        <v>1.5125905333711107</v>
      </c>
      <c r="AE681" s="26">
        <f t="shared" si="113"/>
        <v>0.17115643325140051</v>
      </c>
      <c r="AF681" s="27">
        <v>4.7125000000000004</v>
      </c>
      <c r="AG681" s="27">
        <v>6.8824999999999994</v>
      </c>
      <c r="AH681" s="17">
        <f t="shared" si="112"/>
        <v>1.3106900423660768E-7</v>
      </c>
      <c r="AI681" s="73">
        <v>21.091947307536309</v>
      </c>
      <c r="AJ681" s="83">
        <v>321.8189538474283</v>
      </c>
      <c r="AK681" s="83">
        <v>2980.4422145898143</v>
      </c>
      <c r="AL681" s="83">
        <v>1677.7758293704253</v>
      </c>
      <c r="AM681" s="17" t="s">
        <v>45</v>
      </c>
      <c r="AN681" s="17" t="s">
        <v>45</v>
      </c>
      <c r="AO681" s="17" t="s">
        <v>45</v>
      </c>
      <c r="AP681" s="17" t="s">
        <v>45</v>
      </c>
      <c r="AQ681" s="26">
        <v>408.375</v>
      </c>
      <c r="AR681" s="26">
        <v>767.42500000000018</v>
      </c>
      <c r="AS681" s="26">
        <v>344.95</v>
      </c>
      <c r="AT681" s="26">
        <v>18.215200770816956</v>
      </c>
      <c r="AU681" s="26">
        <v>-4.0704555446785102</v>
      </c>
      <c r="AV681" s="17">
        <v>200</v>
      </c>
      <c r="AW681" s="17">
        <v>200</v>
      </c>
      <c r="AX681" s="17"/>
      <c r="AY681" s="17">
        <v>2</v>
      </c>
      <c r="AZ681" s="17"/>
      <c r="BA681" s="28"/>
      <c r="BB681" s="26"/>
      <c r="BC681" s="17"/>
      <c r="BD681" s="29"/>
    </row>
    <row r="682" spans="1:56" x14ac:dyDescent="0.25">
      <c r="A682" s="17">
        <v>2007</v>
      </c>
      <c r="B682" s="15">
        <v>2010</v>
      </c>
      <c r="C682" s="20" t="s">
        <v>180</v>
      </c>
      <c r="D682" s="17" t="s">
        <v>181</v>
      </c>
      <c r="E682" s="32">
        <v>1</v>
      </c>
      <c r="F682" s="44" t="s">
        <v>143</v>
      </c>
      <c r="G682" s="45" t="str">
        <f t="shared" si="114"/>
        <v>SX64</v>
      </c>
      <c r="H682" s="20" t="s">
        <v>143</v>
      </c>
      <c r="I682" s="45">
        <v>5</v>
      </c>
      <c r="J682" s="22" t="s">
        <v>143</v>
      </c>
      <c r="K682" s="17" t="s">
        <v>54</v>
      </c>
      <c r="L682" s="23" t="s">
        <v>45</v>
      </c>
      <c r="M682" s="24" t="s">
        <v>45</v>
      </c>
      <c r="N682" s="71">
        <f t="shared" si="115"/>
        <v>26.296755122564566</v>
      </c>
      <c r="O682" s="26">
        <v>47.999070562517247</v>
      </c>
      <c r="P682" s="26">
        <f t="shared" si="111"/>
        <v>0.47999070562517249</v>
      </c>
      <c r="Q682" s="63">
        <v>52.000929437482753</v>
      </c>
      <c r="R682" s="25">
        <f t="shared" si="116"/>
        <v>0.52000929437482757</v>
      </c>
      <c r="S682" s="24" t="s">
        <v>45</v>
      </c>
      <c r="T682" s="25">
        <v>4.2073993489773782</v>
      </c>
      <c r="U682" s="25">
        <f t="shared" si="117"/>
        <v>5.6298831609866786</v>
      </c>
      <c r="V682" s="25">
        <f t="shared" si="118"/>
        <v>1.876627720328893</v>
      </c>
      <c r="W682" s="26">
        <v>19.959148885939371</v>
      </c>
      <c r="X682" s="26">
        <v>37.068015629380483</v>
      </c>
      <c r="Y682" s="26">
        <v>26.982087060511503</v>
      </c>
      <c r="Z682" s="26">
        <v>2.7089741058461243</v>
      </c>
      <c r="AA682" s="26">
        <v>0.43026666666666669</v>
      </c>
      <c r="AB682" s="26">
        <f t="shared" si="113"/>
        <v>0.83976110028843876</v>
      </c>
      <c r="AC682" s="26">
        <f t="shared" si="113"/>
        <v>1.5595994482693873</v>
      </c>
      <c r="AD682" s="26">
        <f t="shared" si="113"/>
        <v>1.1352441553244705</v>
      </c>
      <c r="AE682" s="26">
        <f t="shared" si="113"/>
        <v>0.11397735889333559</v>
      </c>
      <c r="AF682" s="27">
        <v>5.3874999999999993</v>
      </c>
      <c r="AG682" s="27">
        <v>6.71</v>
      </c>
      <c r="AH682" s="17">
        <f t="shared" si="112"/>
        <v>1.9498445997580421E-7</v>
      </c>
      <c r="AI682" s="73">
        <v>10.38785850707616</v>
      </c>
      <c r="AJ682" s="83">
        <v>357.54887694894757</v>
      </c>
      <c r="AK682" s="83">
        <v>3841.3483545526556</v>
      </c>
      <c r="AL682" s="83">
        <v>1379.8985438821903</v>
      </c>
      <c r="AM682" s="17" t="s">
        <v>45</v>
      </c>
      <c r="AN682" s="17" t="s">
        <v>45</v>
      </c>
      <c r="AO682" s="17" t="s">
        <v>45</v>
      </c>
      <c r="AP682" s="17" t="s">
        <v>45</v>
      </c>
      <c r="AQ682" s="26">
        <v>408.375</v>
      </c>
      <c r="AR682" s="26">
        <v>767.42500000000018</v>
      </c>
      <c r="AS682" s="26">
        <v>344.95</v>
      </c>
      <c r="AT682" s="26">
        <v>18.215200770816956</v>
      </c>
      <c r="AU682" s="26">
        <v>-4.0704555446785102</v>
      </c>
      <c r="AV682" s="17">
        <v>200</v>
      </c>
      <c r="AW682" s="17">
        <v>200</v>
      </c>
      <c r="AX682" s="17"/>
      <c r="AY682" s="17">
        <v>2</v>
      </c>
      <c r="AZ682" s="17"/>
      <c r="BA682" s="28"/>
      <c r="BB682" s="26"/>
      <c r="BC682" s="17"/>
      <c r="BD682" s="29"/>
    </row>
    <row r="683" spans="1:56" x14ac:dyDescent="0.25">
      <c r="A683" s="17">
        <v>2007</v>
      </c>
      <c r="B683" s="15">
        <v>2010</v>
      </c>
      <c r="C683" s="20" t="s">
        <v>180</v>
      </c>
      <c r="D683" s="17" t="s">
        <v>181</v>
      </c>
      <c r="E683" s="32">
        <v>2</v>
      </c>
      <c r="F683" s="44" t="s">
        <v>143</v>
      </c>
      <c r="G683" s="45" t="str">
        <f t="shared" si="114"/>
        <v>SX64</v>
      </c>
      <c r="H683" s="20" t="s">
        <v>143</v>
      </c>
      <c r="I683" s="45">
        <v>5</v>
      </c>
      <c r="J683" s="22" t="s">
        <v>143</v>
      </c>
      <c r="K683" s="17" t="s">
        <v>54</v>
      </c>
      <c r="L683" s="23" t="s">
        <v>45</v>
      </c>
      <c r="M683" s="24" t="s">
        <v>45</v>
      </c>
      <c r="N683" s="71">
        <f t="shared" si="115"/>
        <v>43.994124880395674</v>
      </c>
      <c r="O683" s="26">
        <v>45.679786645443464</v>
      </c>
      <c r="P683" s="26">
        <f t="shared" si="111"/>
        <v>0.45679786645443465</v>
      </c>
      <c r="Q683" s="63">
        <v>54.320213354556536</v>
      </c>
      <c r="R683" s="25">
        <f t="shared" si="116"/>
        <v>0.54320213354556535</v>
      </c>
      <c r="S683" s="24" t="s">
        <v>45</v>
      </c>
      <c r="T683" s="25">
        <v>6.698807460631568</v>
      </c>
      <c r="U683" s="25">
        <f t="shared" si="117"/>
        <v>8.9636139080707871</v>
      </c>
      <c r="V683" s="25">
        <f t="shared" si="118"/>
        <v>2.9878713026902624</v>
      </c>
      <c r="W683" s="26">
        <v>20.465812968903506</v>
      </c>
      <c r="X683" s="26">
        <v>38.347390658007981</v>
      </c>
      <c r="Y683" s="26">
        <v>26.459580627493935</v>
      </c>
      <c r="Z683" s="26">
        <v>1.886545132097126</v>
      </c>
      <c r="AA683" s="26">
        <v>0.42675000000000002</v>
      </c>
      <c r="AB683" s="26">
        <f t="shared" si="113"/>
        <v>1.3709654060398111</v>
      </c>
      <c r="AC683" s="26">
        <f t="shared" si="113"/>
        <v>2.5688178663561714</v>
      </c>
      <c r="AD683" s="26">
        <f t="shared" si="113"/>
        <v>1.7724763611263887</v>
      </c>
      <c r="AE683" s="26">
        <f t="shared" si="113"/>
        <v>0.12637602605710396</v>
      </c>
      <c r="AF683" s="27">
        <v>5.0659999999999998</v>
      </c>
      <c r="AG683" s="27">
        <v>7.2725000000000009</v>
      </c>
      <c r="AH683" s="17">
        <f t="shared" si="112"/>
        <v>5.3394927357417387E-8</v>
      </c>
      <c r="AI683" s="73">
        <v>11.342790764125084</v>
      </c>
      <c r="AJ683" s="83">
        <v>320.73788412102169</v>
      </c>
      <c r="AK683" s="83">
        <v>3953.4505953790604</v>
      </c>
      <c r="AL683" s="83">
        <v>1453.9507701611665</v>
      </c>
      <c r="AM683" s="17" t="s">
        <v>45</v>
      </c>
      <c r="AN683" s="17" t="s">
        <v>45</v>
      </c>
      <c r="AO683" s="17" t="s">
        <v>45</v>
      </c>
      <c r="AP683" s="17" t="s">
        <v>45</v>
      </c>
      <c r="AQ683" s="26">
        <v>408.375</v>
      </c>
      <c r="AR683" s="26">
        <v>767.42500000000018</v>
      </c>
      <c r="AS683" s="26">
        <v>344.95</v>
      </c>
      <c r="AT683" s="26">
        <v>18.215200770816956</v>
      </c>
      <c r="AU683" s="26">
        <v>-4.0704555446785102</v>
      </c>
      <c r="AV683" s="17">
        <v>200</v>
      </c>
      <c r="AW683" s="17">
        <v>200</v>
      </c>
      <c r="AX683" s="17"/>
      <c r="AY683" s="17">
        <v>2</v>
      </c>
      <c r="AZ683" s="17"/>
      <c r="BA683" s="28"/>
      <c r="BB683" s="26"/>
      <c r="BC683" s="17"/>
      <c r="BD683" s="29"/>
    </row>
    <row r="684" spans="1:56" x14ac:dyDescent="0.25">
      <c r="A684" s="17">
        <v>2007</v>
      </c>
      <c r="B684" s="15">
        <v>2010</v>
      </c>
      <c r="C684" s="20" t="s">
        <v>180</v>
      </c>
      <c r="D684" s="17" t="s">
        <v>181</v>
      </c>
      <c r="E684" s="32">
        <v>3</v>
      </c>
      <c r="F684" s="44" t="s">
        <v>143</v>
      </c>
      <c r="G684" s="45" t="str">
        <f t="shared" si="114"/>
        <v>SX64</v>
      </c>
      <c r="H684" s="20" t="s">
        <v>143</v>
      </c>
      <c r="I684" s="45">
        <v>5</v>
      </c>
      <c r="J684" s="22" t="s">
        <v>143</v>
      </c>
      <c r="K684" s="17" t="s">
        <v>54</v>
      </c>
      <c r="L684" s="23" t="s">
        <v>45</v>
      </c>
      <c r="M684" s="24" t="s">
        <v>45</v>
      </c>
      <c r="N684" s="71">
        <f t="shared" si="115"/>
        <v>21.648192054240916</v>
      </c>
      <c r="O684" s="26">
        <v>47.633461562155809</v>
      </c>
      <c r="P684" s="26">
        <f t="shared" si="111"/>
        <v>0.4763346156215581</v>
      </c>
      <c r="Q684" s="63">
        <v>52.366538437844191</v>
      </c>
      <c r="R684" s="25">
        <f t="shared" si="116"/>
        <v>0.5236653843784419</v>
      </c>
      <c r="S684" s="24" t="s">
        <v>45</v>
      </c>
      <c r="T684" s="25">
        <v>3.4372610803528381</v>
      </c>
      <c r="U684" s="25">
        <f t="shared" si="117"/>
        <v>4.5993680825417096</v>
      </c>
      <c r="V684" s="25">
        <f t="shared" si="118"/>
        <v>1.53312269418057</v>
      </c>
      <c r="W684" s="26">
        <v>19.811644289131422</v>
      </c>
      <c r="X684" s="26">
        <v>38.325502520263136</v>
      </c>
      <c r="Y684" s="26">
        <v>26.580234114699408</v>
      </c>
      <c r="Z684" s="26">
        <v>2.7306477768638189</v>
      </c>
      <c r="AA684" s="26">
        <v>0.45814285714285713</v>
      </c>
      <c r="AB684" s="26">
        <f t="shared" si="113"/>
        <v>0.68097793852826005</v>
      </c>
      <c r="AC684" s="26">
        <f t="shared" si="113"/>
        <v>1.3173475819786509</v>
      </c>
      <c r="AD684" s="26">
        <f t="shared" si="113"/>
        <v>0.91363204229123052</v>
      </c>
      <c r="AE684" s="26">
        <f t="shared" si="113"/>
        <v>9.3859493275660066E-2</v>
      </c>
      <c r="AF684" s="27">
        <v>5.3719999999999999</v>
      </c>
      <c r="AG684" s="27">
        <v>6.6925000000000008</v>
      </c>
      <c r="AH684" s="17">
        <f t="shared" si="112"/>
        <v>2.0300185198596768E-7</v>
      </c>
      <c r="AI684" s="73">
        <v>20.429340119923292</v>
      </c>
      <c r="AJ684" s="83">
        <v>354.62755888490113</v>
      </c>
      <c r="AK684" s="83">
        <v>3734.7894268105188</v>
      </c>
      <c r="AL684" s="83">
        <v>1493.4560345124055</v>
      </c>
      <c r="AM684" s="17" t="s">
        <v>45</v>
      </c>
      <c r="AN684" s="17" t="s">
        <v>45</v>
      </c>
      <c r="AO684" s="17" t="s">
        <v>45</v>
      </c>
      <c r="AP684" s="17" t="s">
        <v>45</v>
      </c>
      <c r="AQ684" s="26">
        <v>408.375</v>
      </c>
      <c r="AR684" s="26">
        <v>767.42500000000018</v>
      </c>
      <c r="AS684" s="26">
        <v>344.95</v>
      </c>
      <c r="AT684" s="26">
        <v>18.215200770816956</v>
      </c>
      <c r="AU684" s="26">
        <v>-4.0704555446785102</v>
      </c>
      <c r="AV684" s="17">
        <v>200</v>
      </c>
      <c r="AW684" s="17">
        <v>200</v>
      </c>
      <c r="AX684" s="17"/>
      <c r="AY684" s="17">
        <v>2</v>
      </c>
      <c r="AZ684" s="17"/>
      <c r="BA684" s="28"/>
      <c r="BB684" s="26"/>
      <c r="BC684" s="17"/>
      <c r="BD684" s="29"/>
    </row>
    <row r="685" spans="1:56" x14ac:dyDescent="0.25">
      <c r="A685" s="17">
        <v>2007</v>
      </c>
      <c r="B685" s="15">
        <v>2010</v>
      </c>
      <c r="C685" s="20" t="s">
        <v>180</v>
      </c>
      <c r="D685" s="17" t="s">
        <v>181</v>
      </c>
      <c r="E685" s="32">
        <v>4</v>
      </c>
      <c r="F685" s="44" t="s">
        <v>143</v>
      </c>
      <c r="G685" s="45" t="str">
        <f t="shared" si="114"/>
        <v>SX64</v>
      </c>
      <c r="H685" s="20" t="s">
        <v>143</v>
      </c>
      <c r="I685" s="45">
        <v>5</v>
      </c>
      <c r="J685" s="22" t="s">
        <v>143</v>
      </c>
      <c r="K685" s="17" t="s">
        <v>54</v>
      </c>
      <c r="L685" s="23" t="s">
        <v>45</v>
      </c>
      <c r="M685" s="24" t="s">
        <v>45</v>
      </c>
      <c r="N685" s="71">
        <f t="shared" si="115"/>
        <v>40.462933845779418</v>
      </c>
      <c r="O685" s="26">
        <v>50.650536741861728</v>
      </c>
      <c r="P685" s="26">
        <f t="shared" si="111"/>
        <v>0.50650536741861729</v>
      </c>
      <c r="Q685" s="63">
        <v>49.349463258138272</v>
      </c>
      <c r="R685" s="25">
        <f t="shared" si="116"/>
        <v>0.49349463258138271</v>
      </c>
      <c r="S685" s="24" t="s">
        <v>45</v>
      </c>
      <c r="T685" s="25">
        <v>6.8315643914639033</v>
      </c>
      <c r="U685" s="25">
        <f t="shared" si="117"/>
        <v>9.1412547611024575</v>
      </c>
      <c r="V685" s="25">
        <f t="shared" si="118"/>
        <v>3.0470849203674857</v>
      </c>
      <c r="W685" s="26">
        <v>19.477632217143565</v>
      </c>
      <c r="X685" s="26">
        <v>38.301121328123358</v>
      </c>
      <c r="Y685" s="26">
        <v>26.965372970254393</v>
      </c>
      <c r="Z685" s="26">
        <v>2.6541166358754964</v>
      </c>
      <c r="AA685" s="26">
        <v>0.46335714285714291</v>
      </c>
      <c r="AB685" s="26">
        <f t="shared" si="113"/>
        <v>1.3306269868466809</v>
      </c>
      <c r="AC685" s="26">
        <f t="shared" si="113"/>
        <v>2.6165657661834616</v>
      </c>
      <c r="AD685" s="26">
        <f t="shared" si="113"/>
        <v>1.8421568178613312</v>
      </c>
      <c r="AE685" s="26">
        <f t="shared" si="113"/>
        <v>0.18131768700439008</v>
      </c>
      <c r="AF685" s="27">
        <v>4.9339999999999993</v>
      </c>
      <c r="AG685" s="27">
        <v>7.05</v>
      </c>
      <c r="AH685" s="17">
        <f t="shared" si="112"/>
        <v>8.9125093813374537E-8</v>
      </c>
      <c r="AI685" s="73">
        <v>22.688590394677941</v>
      </c>
      <c r="AJ685" s="83">
        <v>317.99007167812158</v>
      </c>
      <c r="AK685" s="83">
        <v>3117.1053334354442</v>
      </c>
      <c r="AL685" s="83">
        <v>1755.8787807101241</v>
      </c>
      <c r="AM685" s="17" t="s">
        <v>45</v>
      </c>
      <c r="AN685" s="17" t="s">
        <v>45</v>
      </c>
      <c r="AO685" s="17" t="s">
        <v>45</v>
      </c>
      <c r="AP685" s="17" t="s">
        <v>45</v>
      </c>
      <c r="AQ685" s="26">
        <v>408.375</v>
      </c>
      <c r="AR685" s="26">
        <v>767.42500000000018</v>
      </c>
      <c r="AS685" s="26">
        <v>344.95</v>
      </c>
      <c r="AT685" s="26">
        <v>18.215200770816956</v>
      </c>
      <c r="AU685" s="26">
        <v>-4.0704555446785102</v>
      </c>
      <c r="AV685" s="17">
        <v>200</v>
      </c>
      <c r="AW685" s="17">
        <v>200</v>
      </c>
      <c r="AX685" s="17"/>
      <c r="AY685" s="17">
        <v>2</v>
      </c>
      <c r="AZ685" s="17"/>
      <c r="BA685" s="28"/>
      <c r="BB685" s="26"/>
      <c r="BC685" s="17"/>
      <c r="BD685" s="29"/>
    </row>
    <row r="686" spans="1:56" x14ac:dyDescent="0.25">
      <c r="A686" s="14">
        <v>2008</v>
      </c>
      <c r="B686" s="31">
        <v>2012</v>
      </c>
      <c r="C686" s="20" t="s">
        <v>182</v>
      </c>
      <c r="D686" s="17" t="s">
        <v>183</v>
      </c>
      <c r="E686" s="69">
        <v>1</v>
      </c>
      <c r="F686" s="76" t="s">
        <v>104</v>
      </c>
      <c r="G686" s="45" t="s">
        <v>105</v>
      </c>
      <c r="H686" s="20">
        <v>99201</v>
      </c>
      <c r="I686" s="21">
        <v>8</v>
      </c>
      <c r="J686" s="22">
        <v>99201007</v>
      </c>
      <c r="K686" s="17" t="s">
        <v>40</v>
      </c>
      <c r="L686" s="71">
        <v>100</v>
      </c>
      <c r="M686" s="24">
        <v>1</v>
      </c>
      <c r="N686" s="25">
        <v>52.685441527446294</v>
      </c>
      <c r="O686" s="26">
        <v>45.893719806763279</v>
      </c>
      <c r="P686" s="26">
        <f t="shared" si="111"/>
        <v>0.45893719806763278</v>
      </c>
      <c r="Q686" s="25">
        <v>54.106280193236721</v>
      </c>
      <c r="R686" s="25">
        <v>0.54106280193236722</v>
      </c>
      <c r="S686" s="78">
        <v>28.506132613883992</v>
      </c>
      <c r="T686" s="25">
        <v>9.502044204627996</v>
      </c>
      <c r="U686" s="25">
        <v>12.71373514579226</v>
      </c>
      <c r="V686" s="25">
        <v>4.2379117152640866</v>
      </c>
      <c r="W686" s="26">
        <v>18.89493667</v>
      </c>
      <c r="X686" s="26">
        <v>45.343280970000002</v>
      </c>
      <c r="Y686" s="26">
        <v>23.856775420000002</v>
      </c>
      <c r="Z686" s="26">
        <v>1.5504676820000001</v>
      </c>
      <c r="AA686" s="26">
        <v>0.45991666666666664</v>
      </c>
      <c r="AB686" s="26">
        <f t="shared" si="113"/>
        <v>1.7954052348198652</v>
      </c>
      <c r="AC686" s="26">
        <f t="shared" si="113"/>
        <v>4.308538601598074</v>
      </c>
      <c r="AD686" s="26">
        <f t="shared" si="113"/>
        <v>2.2668813462072261</v>
      </c>
      <c r="AE686" s="26">
        <f t="shared" si="113"/>
        <v>0.14732612452211102</v>
      </c>
      <c r="AF686" s="17">
        <v>2.6</v>
      </c>
      <c r="AG686" s="17">
        <v>5.2</v>
      </c>
      <c r="AH686" s="17">
        <f t="shared" si="112"/>
        <v>6.3095734448019212E-6</v>
      </c>
      <c r="AI686" s="17">
        <v>4</v>
      </c>
      <c r="AJ686" s="17">
        <v>40</v>
      </c>
      <c r="AK686" s="17">
        <v>730</v>
      </c>
      <c r="AL686" s="17">
        <v>65</v>
      </c>
      <c r="AM686" s="17">
        <v>12</v>
      </c>
      <c r="AN686" s="17">
        <v>33</v>
      </c>
      <c r="AO686" s="17">
        <v>0.4</v>
      </c>
      <c r="AP686" s="17">
        <v>47</v>
      </c>
      <c r="AQ686" s="17">
        <v>1038.0249999999996</v>
      </c>
      <c r="AR686" s="17">
        <v>1332.4749999999995</v>
      </c>
      <c r="AS686" s="17">
        <v>707.25000000000011</v>
      </c>
      <c r="AT686" s="26">
        <v>22.055738010618231</v>
      </c>
      <c r="AU686" s="26">
        <v>2.5561213887168295</v>
      </c>
      <c r="AV686" s="17">
        <v>200</v>
      </c>
      <c r="AW686" s="17">
        <v>200</v>
      </c>
      <c r="AX686" s="17">
        <v>0.19</v>
      </c>
      <c r="AY686" s="17">
        <v>1</v>
      </c>
      <c r="AZ686" s="17" t="s">
        <v>150</v>
      </c>
      <c r="BA686" s="28"/>
      <c r="BB686" s="26"/>
      <c r="BC686" s="31"/>
      <c r="BD686" s="29"/>
    </row>
    <row r="687" spans="1:56" x14ac:dyDescent="0.25">
      <c r="A687" s="14">
        <v>2008</v>
      </c>
      <c r="B687" s="31">
        <v>2012</v>
      </c>
      <c r="C687" s="20" t="s">
        <v>182</v>
      </c>
      <c r="D687" s="17" t="s">
        <v>183</v>
      </c>
      <c r="E687" s="69">
        <v>2</v>
      </c>
      <c r="F687" s="76" t="s">
        <v>104</v>
      </c>
      <c r="G687" s="45" t="s">
        <v>105</v>
      </c>
      <c r="H687" s="20">
        <v>99201</v>
      </c>
      <c r="I687" s="21">
        <v>8</v>
      </c>
      <c r="J687" s="22">
        <v>99201007</v>
      </c>
      <c r="K687" s="17" t="s">
        <v>40</v>
      </c>
      <c r="L687" s="71">
        <v>94.444444444444443</v>
      </c>
      <c r="M687" s="24">
        <v>0.94444444444444442</v>
      </c>
      <c r="N687" s="25">
        <v>42.400954653937944</v>
      </c>
      <c r="O687" s="26">
        <v>45.414847161572055</v>
      </c>
      <c r="P687" s="26">
        <f t="shared" si="111"/>
        <v>0.45414847161572053</v>
      </c>
      <c r="Q687" s="25">
        <v>54.585152838427945</v>
      </c>
      <c r="R687" s="25">
        <v>0.54585152838427942</v>
      </c>
      <c r="S687" s="78">
        <v>23.144625902804552</v>
      </c>
      <c r="T687" s="25">
        <v>7.7148753009348514</v>
      </c>
      <c r="U687" s="25">
        <v>10.32250315265083</v>
      </c>
      <c r="V687" s="25">
        <v>3.4408343842169438</v>
      </c>
      <c r="W687" s="26">
        <v>18.03065926</v>
      </c>
      <c r="X687" s="26">
        <v>46.10039562</v>
      </c>
      <c r="Y687" s="26">
        <v>24.449336209999998</v>
      </c>
      <c r="Z687" s="26">
        <v>1.4122816949999999</v>
      </c>
      <c r="AA687" s="26">
        <v>0.46716666666666667</v>
      </c>
      <c r="AB687" s="26">
        <f t="shared" si="113"/>
        <v>1.3910428778454627</v>
      </c>
      <c r="AC687" s="26">
        <f t="shared" si="113"/>
        <v>3.5565880353206323</v>
      </c>
      <c r="AD687" s="26">
        <f t="shared" si="113"/>
        <v>1.8862358005078108</v>
      </c>
      <c r="AE687" s="26">
        <f t="shared" si="113"/>
        <v>0.10895577166717905</v>
      </c>
      <c r="AF687" s="17">
        <v>2.8</v>
      </c>
      <c r="AG687" s="17">
        <v>5.3</v>
      </c>
      <c r="AH687" s="17">
        <f t="shared" si="112"/>
        <v>5.011872336272719E-6</v>
      </c>
      <c r="AI687" s="17">
        <v>5</v>
      </c>
      <c r="AJ687" s="17">
        <v>47.5</v>
      </c>
      <c r="AK687" s="17">
        <v>800</v>
      </c>
      <c r="AL687" s="17">
        <v>77.5</v>
      </c>
      <c r="AM687" s="17">
        <v>14.5</v>
      </c>
      <c r="AN687" s="17">
        <v>36</v>
      </c>
      <c r="AO687" s="17">
        <v>0.5</v>
      </c>
      <c r="AP687" s="17">
        <v>48</v>
      </c>
      <c r="AQ687" s="17">
        <v>1038.0249999999996</v>
      </c>
      <c r="AR687" s="17">
        <v>1332.4749999999995</v>
      </c>
      <c r="AS687" s="17">
        <v>707.25000000000011</v>
      </c>
      <c r="AT687" s="26">
        <v>22.055738010618231</v>
      </c>
      <c r="AU687" s="26">
        <v>2.5561213887168295</v>
      </c>
      <c r="AV687" s="17">
        <v>200</v>
      </c>
      <c r="AW687" s="17">
        <v>200</v>
      </c>
      <c r="AX687" s="17">
        <v>0.19</v>
      </c>
      <c r="AY687" s="17">
        <v>1</v>
      </c>
      <c r="AZ687" s="17" t="s">
        <v>150</v>
      </c>
      <c r="BA687" s="28"/>
      <c r="BB687" s="26"/>
      <c r="BC687" s="31"/>
      <c r="BD687" s="29"/>
    </row>
    <row r="688" spans="1:56" x14ac:dyDescent="0.25">
      <c r="A688" s="14">
        <v>2008</v>
      </c>
      <c r="B688" s="31">
        <v>2012</v>
      </c>
      <c r="C688" s="20" t="s">
        <v>182</v>
      </c>
      <c r="D688" s="17" t="s">
        <v>183</v>
      </c>
      <c r="E688" s="69">
        <v>3</v>
      </c>
      <c r="F688" s="76" t="s">
        <v>104</v>
      </c>
      <c r="G688" s="45" t="s">
        <v>105</v>
      </c>
      <c r="H688" s="20">
        <v>99201</v>
      </c>
      <c r="I688" s="21">
        <v>8</v>
      </c>
      <c r="J688" s="22">
        <v>99201007</v>
      </c>
      <c r="K688" s="17" t="s">
        <v>40</v>
      </c>
      <c r="L688" s="71">
        <v>100</v>
      </c>
      <c r="M688" s="24">
        <v>1</v>
      </c>
      <c r="N688" s="25">
        <v>53.407159904534609</v>
      </c>
      <c r="O688" s="26">
        <v>45.736434108527135</v>
      </c>
      <c r="P688" s="26">
        <f t="shared" si="111"/>
        <v>0.45736434108527135</v>
      </c>
      <c r="Q688" s="25">
        <v>54.263565891472865</v>
      </c>
      <c r="R688" s="25">
        <v>0.54263565891472865</v>
      </c>
      <c r="S688" s="78">
        <v>28.980629405561416</v>
      </c>
      <c r="T688" s="25">
        <v>9.6602098018538047</v>
      </c>
      <c r="U688" s="25">
        <v>12.925360714880393</v>
      </c>
      <c r="V688" s="25">
        <v>4.3084535716267967</v>
      </c>
      <c r="W688" s="26">
        <v>18.12009127</v>
      </c>
      <c r="X688" s="26">
        <v>45.759439450000002</v>
      </c>
      <c r="Y688" s="26">
        <v>24.389783990000002</v>
      </c>
      <c r="Z688" s="26">
        <v>1.514125865</v>
      </c>
      <c r="AA688" s="26">
        <v>0.4783</v>
      </c>
      <c r="AB688" s="26">
        <f t="shared" si="113"/>
        <v>1.7504388329693956</v>
      </c>
      <c r="AC688" s="26">
        <f t="shared" si="113"/>
        <v>4.4204578550222564</v>
      </c>
      <c r="AD688" s="26">
        <f t="shared" si="113"/>
        <v>2.3561043036529501</v>
      </c>
      <c r="AE688" s="26">
        <f t="shared" si="113"/>
        <v>0.14626773522313369</v>
      </c>
      <c r="AF688" s="17">
        <v>2.7</v>
      </c>
      <c r="AG688" s="17">
        <v>6</v>
      </c>
      <c r="AH688" s="17">
        <f t="shared" si="112"/>
        <v>9.9999999999999995E-7</v>
      </c>
      <c r="AI688" s="17">
        <v>6</v>
      </c>
      <c r="AJ688" s="17">
        <v>42.5</v>
      </c>
      <c r="AK688" s="17">
        <v>1170</v>
      </c>
      <c r="AL688" s="17">
        <v>92.5</v>
      </c>
      <c r="AM688" s="17">
        <v>4</v>
      </c>
      <c r="AN688" s="17">
        <v>25</v>
      </c>
      <c r="AO688" s="17">
        <v>0.5</v>
      </c>
      <c r="AP688" s="17">
        <v>20</v>
      </c>
      <c r="AQ688" s="17">
        <v>1038.0249999999996</v>
      </c>
      <c r="AR688" s="17">
        <v>1332.4749999999995</v>
      </c>
      <c r="AS688" s="17">
        <v>707.25000000000011</v>
      </c>
      <c r="AT688" s="26">
        <v>22.055738010618231</v>
      </c>
      <c r="AU688" s="26">
        <v>2.5561213887168295</v>
      </c>
      <c r="AV688" s="17">
        <v>200</v>
      </c>
      <c r="AW688" s="17">
        <v>200</v>
      </c>
      <c r="AX688" s="17">
        <v>0.19</v>
      </c>
      <c r="AY688" s="17">
        <v>1</v>
      </c>
      <c r="AZ688" s="17" t="s">
        <v>150</v>
      </c>
      <c r="BA688" s="28"/>
      <c r="BB688" s="26"/>
      <c r="BC688" s="31"/>
      <c r="BD688" s="29"/>
    </row>
    <row r="689" spans="1:56" x14ac:dyDescent="0.25">
      <c r="A689" s="14">
        <v>2008</v>
      </c>
      <c r="B689" s="31">
        <v>2012</v>
      </c>
      <c r="C689" s="20" t="s">
        <v>182</v>
      </c>
      <c r="D689" s="17" t="s">
        <v>183</v>
      </c>
      <c r="E689" s="69">
        <v>4</v>
      </c>
      <c r="F689" s="76" t="s">
        <v>104</v>
      </c>
      <c r="G689" s="45" t="s">
        <v>105</v>
      </c>
      <c r="H689" s="20">
        <v>99201</v>
      </c>
      <c r="I689" s="21">
        <v>8</v>
      </c>
      <c r="J689" s="22">
        <v>99201007</v>
      </c>
      <c r="K689" s="17" t="s">
        <v>40</v>
      </c>
      <c r="L689" s="71">
        <v>88.888888888888886</v>
      </c>
      <c r="M689" s="24">
        <v>0.88888888888888884</v>
      </c>
      <c r="N689" s="25">
        <v>63.150357995226734</v>
      </c>
      <c r="O689" s="26">
        <v>47.28033472803348</v>
      </c>
      <c r="P689" s="26">
        <f t="shared" si="111"/>
        <v>0.4728033472803348</v>
      </c>
      <c r="Q689" s="25">
        <v>52.71966527196652</v>
      </c>
      <c r="R689" s="25">
        <v>0.5271966527196652</v>
      </c>
      <c r="S689" s="78">
        <v>33.292657353132078</v>
      </c>
      <c r="T689" s="25">
        <v>11.097552451044024</v>
      </c>
      <c r="U689" s="25">
        <v>14.848525179496907</v>
      </c>
      <c r="V689" s="25">
        <v>4.949508393165635</v>
      </c>
      <c r="W689" s="26">
        <v>17.99267021</v>
      </c>
      <c r="X689" s="26">
        <v>42.77527345</v>
      </c>
      <c r="Y689" s="26">
        <v>25.991890560000002</v>
      </c>
      <c r="Z689" s="26">
        <v>1.559648624</v>
      </c>
      <c r="AA689" s="26">
        <v>0.4184444444444444</v>
      </c>
      <c r="AB689" s="26">
        <f t="shared" si="113"/>
        <v>1.996746013898123</v>
      </c>
      <c r="AC689" s="26">
        <f t="shared" si="113"/>
        <v>4.7470084071912586</v>
      </c>
      <c r="AD689" s="26">
        <f t="shared" si="113"/>
        <v>2.8844636879139607</v>
      </c>
      <c r="AE689" s="26">
        <f t="shared" si="113"/>
        <v>0.17308282410038639</v>
      </c>
      <c r="AF689" s="17">
        <v>2.5</v>
      </c>
      <c r="AG689" s="17">
        <v>4.9000000000000004</v>
      </c>
      <c r="AH689" s="17">
        <f t="shared" si="112"/>
        <v>1.2589254117941658E-5</v>
      </c>
      <c r="AI689" s="17">
        <v>4.5</v>
      </c>
      <c r="AJ689" s="17">
        <v>52.5</v>
      </c>
      <c r="AK689" s="17">
        <v>415</v>
      </c>
      <c r="AL689" s="17">
        <v>50</v>
      </c>
      <c r="AM689" s="17">
        <v>26</v>
      </c>
      <c r="AN689" s="17">
        <v>44</v>
      </c>
      <c r="AO689" s="17">
        <v>1.8</v>
      </c>
      <c r="AP689" s="17">
        <v>44</v>
      </c>
      <c r="AQ689" s="17">
        <v>1038.0249999999996</v>
      </c>
      <c r="AR689" s="17">
        <v>1332.4749999999995</v>
      </c>
      <c r="AS689" s="17">
        <v>707.25000000000011</v>
      </c>
      <c r="AT689" s="26">
        <v>22.055738010618231</v>
      </c>
      <c r="AU689" s="26">
        <v>2.5561213887168295</v>
      </c>
      <c r="AV689" s="17">
        <v>200</v>
      </c>
      <c r="AW689" s="17">
        <v>200</v>
      </c>
      <c r="AX689" s="17">
        <v>0.19</v>
      </c>
      <c r="AY689" s="17">
        <v>1</v>
      </c>
      <c r="AZ689" s="17" t="s">
        <v>150</v>
      </c>
      <c r="BA689" s="28"/>
      <c r="BB689" s="26"/>
      <c r="BC689" s="31"/>
      <c r="BD689" s="29"/>
    </row>
    <row r="690" spans="1:56" x14ac:dyDescent="0.25">
      <c r="A690" s="14">
        <v>2008</v>
      </c>
      <c r="B690" s="31">
        <v>2012</v>
      </c>
      <c r="C690" s="20" t="s">
        <v>182</v>
      </c>
      <c r="D690" s="17" t="s">
        <v>183</v>
      </c>
      <c r="E690" s="69">
        <v>1</v>
      </c>
      <c r="F690" s="76" t="s">
        <v>120</v>
      </c>
      <c r="G690" s="45" t="s">
        <v>121</v>
      </c>
      <c r="H690" s="20">
        <v>99217</v>
      </c>
      <c r="I690" s="21">
        <v>9</v>
      </c>
      <c r="J690" s="22">
        <v>99217015</v>
      </c>
      <c r="K690" s="17" t="s">
        <v>40</v>
      </c>
      <c r="L690" s="71">
        <v>100</v>
      </c>
      <c r="M690" s="24">
        <v>1</v>
      </c>
      <c r="N690" s="25">
        <v>60.80477326968974</v>
      </c>
      <c r="O690" s="26">
        <v>52.966101694915245</v>
      </c>
      <c r="P690" s="26">
        <f t="shared" si="111"/>
        <v>0.52966101694915246</v>
      </c>
      <c r="Q690" s="25">
        <v>47.033898305084755</v>
      </c>
      <c r="R690" s="25">
        <v>0.47033898305084754</v>
      </c>
      <c r="S690" s="78">
        <v>28.598855224303232</v>
      </c>
      <c r="T690" s="25">
        <v>9.5329517414344096</v>
      </c>
      <c r="U690" s="25">
        <v>12.755089430039241</v>
      </c>
      <c r="V690" s="25">
        <v>4.2516964766797471</v>
      </c>
      <c r="W690" s="26">
        <v>18.458909100706776</v>
      </c>
      <c r="X690" s="26">
        <v>43.998118843529667</v>
      </c>
      <c r="Y690" s="26">
        <v>24.291078346002962</v>
      </c>
      <c r="Z690" s="26">
        <v>1.5579998750794601</v>
      </c>
      <c r="AA690" s="26">
        <v>0.38049999999999995</v>
      </c>
      <c r="AB690" s="26">
        <f t="shared" si="113"/>
        <v>1.7596788965656214</v>
      </c>
      <c r="AC690" s="26">
        <f t="shared" si="113"/>
        <v>4.1943194364926422</v>
      </c>
      <c r="AD690" s="26">
        <f t="shared" si="113"/>
        <v>2.3156567761984861</v>
      </c>
      <c r="AE690" s="26">
        <f t="shared" si="113"/>
        <v>0.14852337622293332</v>
      </c>
      <c r="AF690" s="17">
        <v>2.6</v>
      </c>
      <c r="AG690" s="17">
        <v>5.2</v>
      </c>
      <c r="AH690" s="17">
        <f t="shared" si="112"/>
        <v>6.3095734448019212E-6</v>
      </c>
      <c r="AI690" s="17">
        <v>4</v>
      </c>
      <c r="AJ690" s="17">
        <v>40</v>
      </c>
      <c r="AK690" s="17">
        <v>730</v>
      </c>
      <c r="AL690" s="17">
        <v>65</v>
      </c>
      <c r="AM690" s="17">
        <v>12</v>
      </c>
      <c r="AN690" s="17">
        <v>33</v>
      </c>
      <c r="AO690" s="17">
        <v>0.4</v>
      </c>
      <c r="AP690" s="17">
        <v>47</v>
      </c>
      <c r="AQ690" s="17">
        <v>1038.0249999999996</v>
      </c>
      <c r="AR690" s="17">
        <v>1332.4749999999995</v>
      </c>
      <c r="AS690" s="17">
        <v>707.25000000000011</v>
      </c>
      <c r="AT690" s="26">
        <v>22.055738010618231</v>
      </c>
      <c r="AU690" s="26">
        <v>2.5561213887168295</v>
      </c>
      <c r="AV690" s="17">
        <v>200</v>
      </c>
      <c r="AW690" s="17">
        <v>200</v>
      </c>
      <c r="AX690" s="17">
        <v>0.19</v>
      </c>
      <c r="AY690" s="17">
        <v>1</v>
      </c>
      <c r="AZ690" s="17" t="s">
        <v>150</v>
      </c>
      <c r="BA690" s="28"/>
      <c r="BB690" s="26"/>
      <c r="BC690" s="31"/>
      <c r="BD690" s="29"/>
    </row>
    <row r="691" spans="1:56" x14ac:dyDescent="0.25">
      <c r="A691" s="14">
        <v>2008</v>
      </c>
      <c r="B691" s="31">
        <v>2012</v>
      </c>
      <c r="C691" s="20" t="s">
        <v>182</v>
      </c>
      <c r="D691" s="17" t="s">
        <v>183</v>
      </c>
      <c r="E691" s="69">
        <v>2</v>
      </c>
      <c r="F691" s="76" t="s">
        <v>120</v>
      </c>
      <c r="G691" s="45" t="s">
        <v>121</v>
      </c>
      <c r="H691" s="20">
        <v>99217</v>
      </c>
      <c r="I691" s="21">
        <v>9</v>
      </c>
      <c r="J691" s="22">
        <v>99217015</v>
      </c>
      <c r="K691" s="17" t="s">
        <v>40</v>
      </c>
      <c r="L691" s="71">
        <v>100</v>
      </c>
      <c r="M691" s="24">
        <v>1</v>
      </c>
      <c r="N691" s="25">
        <v>73.615274463007154</v>
      </c>
      <c r="O691" s="26">
        <v>51.792828685258961</v>
      </c>
      <c r="P691" s="26">
        <f t="shared" si="111"/>
        <v>0.51792828685258963</v>
      </c>
      <c r="Q691" s="25">
        <v>48.207171314741039</v>
      </c>
      <c r="R691" s="25">
        <v>0.48207171314741037</v>
      </c>
      <c r="S691" s="78">
        <v>35.487841474198667</v>
      </c>
      <c r="T691" s="25">
        <v>11.829280491399556</v>
      </c>
      <c r="U691" s="25">
        <v>15.827577297492606</v>
      </c>
      <c r="V691" s="25">
        <v>5.2758590991642018</v>
      </c>
      <c r="W691" s="26">
        <v>18.944206758599591</v>
      </c>
      <c r="X691" s="26">
        <v>44.135975546963508</v>
      </c>
      <c r="Y691" s="26">
        <v>23.515297970672577</v>
      </c>
      <c r="Z691" s="26">
        <v>1.7737391988166706</v>
      </c>
      <c r="AA691" s="26">
        <v>0.38966666666666666</v>
      </c>
      <c r="AB691" s="26">
        <f t="shared" si="113"/>
        <v>2.2409633543454177</v>
      </c>
      <c r="AC691" s="26">
        <f t="shared" si="113"/>
        <v>5.2209683450658328</v>
      </c>
      <c r="AD691" s="26">
        <f t="shared" si="113"/>
        <v>2.7816905553392468</v>
      </c>
      <c r="AE691" s="26">
        <f t="shared" si="113"/>
        <v>0.20982058501392722</v>
      </c>
      <c r="AF691" s="17">
        <v>2.8</v>
      </c>
      <c r="AG691" s="17">
        <v>5.3</v>
      </c>
      <c r="AH691" s="17">
        <f t="shared" si="112"/>
        <v>5.011872336272719E-6</v>
      </c>
      <c r="AI691" s="17">
        <v>5</v>
      </c>
      <c r="AJ691" s="17">
        <v>47.5</v>
      </c>
      <c r="AK691" s="17">
        <v>800</v>
      </c>
      <c r="AL691" s="17">
        <v>77.5</v>
      </c>
      <c r="AM691" s="17">
        <v>14.5</v>
      </c>
      <c r="AN691" s="17">
        <v>36</v>
      </c>
      <c r="AO691" s="17">
        <v>0.5</v>
      </c>
      <c r="AP691" s="17">
        <v>48</v>
      </c>
      <c r="AQ691" s="17">
        <v>1038.0249999999996</v>
      </c>
      <c r="AR691" s="17">
        <v>1332.4749999999995</v>
      </c>
      <c r="AS691" s="17">
        <v>707.25000000000011</v>
      </c>
      <c r="AT691" s="26">
        <v>22.055738010618231</v>
      </c>
      <c r="AU691" s="26">
        <v>2.5561213887168295</v>
      </c>
      <c r="AV691" s="17">
        <v>200</v>
      </c>
      <c r="AW691" s="17">
        <v>200</v>
      </c>
      <c r="AX691" s="17">
        <v>0.19</v>
      </c>
      <c r="AY691" s="17">
        <v>1</v>
      </c>
      <c r="AZ691" s="17" t="s">
        <v>150</v>
      </c>
      <c r="BA691" s="28"/>
      <c r="BB691" s="26"/>
      <c r="BC691" s="31"/>
      <c r="BD691" s="29"/>
    </row>
    <row r="692" spans="1:56" x14ac:dyDescent="0.25">
      <c r="A692" s="14">
        <v>2008</v>
      </c>
      <c r="B692" s="31">
        <v>2012</v>
      </c>
      <c r="C692" s="20" t="s">
        <v>182</v>
      </c>
      <c r="D692" s="17" t="s">
        <v>183</v>
      </c>
      <c r="E692" s="69">
        <v>3</v>
      </c>
      <c r="F692" s="76" t="s">
        <v>120</v>
      </c>
      <c r="G692" s="45" t="s">
        <v>121</v>
      </c>
      <c r="H692" s="20">
        <v>99217</v>
      </c>
      <c r="I692" s="21">
        <v>9</v>
      </c>
      <c r="J692" s="22">
        <v>99217015</v>
      </c>
      <c r="K692" s="17" t="s">
        <v>40</v>
      </c>
      <c r="L692" s="71">
        <v>100</v>
      </c>
      <c r="M692" s="24">
        <v>1</v>
      </c>
      <c r="N692" s="25" t="s">
        <v>45</v>
      </c>
      <c r="O692" s="26" t="s">
        <v>45</v>
      </c>
      <c r="P692" s="26" t="s">
        <v>45</v>
      </c>
      <c r="Q692" s="25" t="s">
        <v>45</v>
      </c>
      <c r="R692" s="25" t="s">
        <v>45</v>
      </c>
      <c r="S692" s="25" t="s">
        <v>45</v>
      </c>
      <c r="T692" s="25" t="s">
        <v>45</v>
      </c>
      <c r="U692" s="25" t="s">
        <v>45</v>
      </c>
      <c r="V692" s="25" t="s">
        <v>45</v>
      </c>
      <c r="W692" s="26">
        <v>18.268202421169818</v>
      </c>
      <c r="X692" s="26">
        <v>45.473930303357008</v>
      </c>
      <c r="Y692" s="26">
        <v>24.611280029689809</v>
      </c>
      <c r="Z692" s="26">
        <v>1.4204457097172138</v>
      </c>
      <c r="AA692" s="26">
        <v>0.41933333333333334</v>
      </c>
      <c r="AB692" s="25" t="s">
        <v>45</v>
      </c>
      <c r="AC692" s="25" t="s">
        <v>45</v>
      </c>
      <c r="AD692" s="25" t="s">
        <v>45</v>
      </c>
      <c r="AE692" s="25" t="s">
        <v>45</v>
      </c>
      <c r="AF692" s="17">
        <v>2.7</v>
      </c>
      <c r="AG692" s="17">
        <v>6</v>
      </c>
      <c r="AH692" s="17">
        <f t="shared" si="112"/>
        <v>9.9999999999999995E-7</v>
      </c>
      <c r="AI692" s="17">
        <v>6</v>
      </c>
      <c r="AJ692" s="17">
        <v>42.5</v>
      </c>
      <c r="AK692" s="17">
        <v>1170</v>
      </c>
      <c r="AL692" s="17">
        <v>92.5</v>
      </c>
      <c r="AM692" s="17">
        <v>4</v>
      </c>
      <c r="AN692" s="17">
        <v>25</v>
      </c>
      <c r="AO692" s="17">
        <v>0.5</v>
      </c>
      <c r="AP692" s="17">
        <v>20</v>
      </c>
      <c r="AQ692" s="17">
        <v>1038.0249999999996</v>
      </c>
      <c r="AR692" s="17">
        <v>1332.4749999999995</v>
      </c>
      <c r="AS692" s="17">
        <v>707.25000000000011</v>
      </c>
      <c r="AT692" s="26">
        <v>22.055738010618231</v>
      </c>
      <c r="AU692" s="26">
        <v>2.5561213887168295</v>
      </c>
      <c r="AV692" s="17">
        <v>200</v>
      </c>
      <c r="AW692" s="17">
        <v>200</v>
      </c>
      <c r="AX692" s="17">
        <v>0.19</v>
      </c>
      <c r="AY692" s="17">
        <v>1</v>
      </c>
      <c r="AZ692" s="17" t="s">
        <v>150</v>
      </c>
      <c r="BA692" s="28"/>
      <c r="BB692" s="26"/>
      <c r="BC692" s="31" t="s">
        <v>184</v>
      </c>
      <c r="BD692" s="29"/>
    </row>
    <row r="693" spans="1:56" x14ac:dyDescent="0.25">
      <c r="A693" s="14">
        <v>2008</v>
      </c>
      <c r="B693" s="31">
        <v>2012</v>
      </c>
      <c r="C693" s="20" t="s">
        <v>182</v>
      </c>
      <c r="D693" s="17" t="s">
        <v>183</v>
      </c>
      <c r="E693" s="69">
        <v>4</v>
      </c>
      <c r="F693" s="76" t="s">
        <v>120</v>
      </c>
      <c r="G693" s="45" t="s">
        <v>121</v>
      </c>
      <c r="H693" s="20">
        <v>99217</v>
      </c>
      <c r="I693" s="21">
        <v>9</v>
      </c>
      <c r="J693" s="22">
        <v>99217015</v>
      </c>
      <c r="K693" s="17" t="s">
        <v>40</v>
      </c>
      <c r="L693" s="71">
        <v>72.222222222222214</v>
      </c>
      <c r="M693" s="24">
        <v>0.7222222222222221</v>
      </c>
      <c r="N693" s="25">
        <v>63.150357995226734</v>
      </c>
      <c r="O693" s="26">
        <v>53.441295546558706</v>
      </c>
      <c r="P693" s="26">
        <f>O693/100</f>
        <v>0.53441295546558709</v>
      </c>
      <c r="Q693" s="25">
        <v>46.558704453441294</v>
      </c>
      <c r="R693" s="25">
        <v>0.46558704453441296</v>
      </c>
      <c r="S693" s="78">
        <v>29.401988540287743</v>
      </c>
      <c r="T693" s="25">
        <v>9.8006628467625809</v>
      </c>
      <c r="U693" s="25">
        <v>13.113286888968334</v>
      </c>
      <c r="V693" s="25">
        <v>4.3710956296561108</v>
      </c>
      <c r="W693" s="26">
        <v>19.836260040952538</v>
      </c>
      <c r="X693" s="26">
        <v>43.769845670383432</v>
      </c>
      <c r="Y693" s="26">
        <v>24.001102689093216</v>
      </c>
      <c r="Z693" s="26">
        <v>1.3217642088361998</v>
      </c>
      <c r="AA693" s="26">
        <v>0.44893333333333335</v>
      </c>
      <c r="AB693" s="26">
        <f t="shared" si="113"/>
        <v>1.9440849680208474</v>
      </c>
      <c r="AC693" s="26">
        <f t="shared" si="113"/>
        <v>4.2897350027025896</v>
      </c>
      <c r="AD693" s="26">
        <f t="shared" si="113"/>
        <v>2.3522671540632936</v>
      </c>
      <c r="AE693" s="26">
        <f t="shared" si="113"/>
        <v>0.1295416537372148</v>
      </c>
      <c r="AF693" s="17">
        <v>2.5</v>
      </c>
      <c r="AG693" s="17">
        <v>4.9000000000000004</v>
      </c>
      <c r="AH693" s="17">
        <f t="shared" si="112"/>
        <v>1.2589254117941658E-5</v>
      </c>
      <c r="AI693" s="17">
        <v>4.5</v>
      </c>
      <c r="AJ693" s="17">
        <v>52.5</v>
      </c>
      <c r="AK693" s="17">
        <v>415</v>
      </c>
      <c r="AL693" s="17">
        <v>50</v>
      </c>
      <c r="AM693" s="17">
        <v>26</v>
      </c>
      <c r="AN693" s="17">
        <v>44</v>
      </c>
      <c r="AO693" s="17">
        <v>1.8</v>
      </c>
      <c r="AP693" s="17">
        <v>44</v>
      </c>
      <c r="AQ693" s="17">
        <v>1038.0249999999996</v>
      </c>
      <c r="AR693" s="17">
        <v>1332.4749999999995</v>
      </c>
      <c r="AS693" s="17">
        <v>707.25000000000011</v>
      </c>
      <c r="AT693" s="26">
        <v>22.055738010618231</v>
      </c>
      <c r="AU693" s="26">
        <v>2.5561213887168295</v>
      </c>
      <c r="AV693" s="17">
        <v>200</v>
      </c>
      <c r="AW693" s="17">
        <v>200</v>
      </c>
      <c r="AX693" s="17">
        <v>0.19</v>
      </c>
      <c r="AY693" s="17">
        <v>1</v>
      </c>
      <c r="AZ693" s="17" t="s">
        <v>150</v>
      </c>
      <c r="BA693" s="28"/>
      <c r="BB693" s="26"/>
      <c r="BC693" s="31"/>
      <c r="BD693" s="29"/>
    </row>
    <row r="694" spans="1:56" x14ac:dyDescent="0.25">
      <c r="A694" s="14">
        <v>2008</v>
      </c>
      <c r="B694" s="31">
        <v>2012</v>
      </c>
      <c r="C694" s="20" t="s">
        <v>182</v>
      </c>
      <c r="D694" s="17" t="s">
        <v>183</v>
      </c>
      <c r="E694" s="69">
        <v>1</v>
      </c>
      <c r="F694" s="76" t="s">
        <v>124</v>
      </c>
      <c r="G694" s="45" t="s">
        <v>125</v>
      </c>
      <c r="H694" s="20">
        <v>99239</v>
      </c>
      <c r="I694" s="21" t="s">
        <v>52</v>
      </c>
      <c r="J694" s="22">
        <v>99239015</v>
      </c>
      <c r="K694" s="17" t="s">
        <v>42</v>
      </c>
      <c r="L694" s="71">
        <v>100</v>
      </c>
      <c r="M694" s="24">
        <v>1</v>
      </c>
      <c r="N694" s="25">
        <v>47.633412887828165</v>
      </c>
      <c r="O694" s="26">
        <v>50.256410256410255</v>
      </c>
      <c r="P694" s="26">
        <f>O694/100</f>
        <v>0.50256410256410255</v>
      </c>
      <c r="Q694" s="25">
        <v>49.743589743589745</v>
      </c>
      <c r="R694" s="25">
        <v>0.49743589743589745</v>
      </c>
      <c r="S694" s="78">
        <v>23.694569487791444</v>
      </c>
      <c r="T694" s="25">
        <v>7.8981898292638144</v>
      </c>
      <c r="U694" s="25">
        <v>10.567777991554983</v>
      </c>
      <c r="V694" s="25">
        <v>3.5225926638516611</v>
      </c>
      <c r="W694" s="26">
        <v>18.907428823173078</v>
      </c>
      <c r="X694" s="26">
        <v>42.196567358701841</v>
      </c>
      <c r="Y694" s="26">
        <v>24.56907098408503</v>
      </c>
      <c r="Z694" s="26">
        <v>1.8332176881986868</v>
      </c>
      <c r="AA694" s="26">
        <v>0.40800000000000003</v>
      </c>
      <c r="AB694" s="26">
        <f t="shared" si="113"/>
        <v>1.493344620287151</v>
      </c>
      <c r="AC694" s="26">
        <f t="shared" si="113"/>
        <v>3.3327649914234434</v>
      </c>
      <c r="AD694" s="26">
        <f t="shared" si="113"/>
        <v>1.940511865609611</v>
      </c>
      <c r="AE694" s="26">
        <f t="shared" si="113"/>
        <v>0.14479101299757391</v>
      </c>
      <c r="AF694" s="17">
        <v>2.6</v>
      </c>
      <c r="AG694" s="17">
        <v>5.2</v>
      </c>
      <c r="AH694" s="17">
        <f t="shared" si="112"/>
        <v>6.3095734448019212E-6</v>
      </c>
      <c r="AI694" s="17">
        <v>4</v>
      </c>
      <c r="AJ694" s="17">
        <v>40</v>
      </c>
      <c r="AK694" s="17">
        <v>730</v>
      </c>
      <c r="AL694" s="17">
        <v>65</v>
      </c>
      <c r="AM694" s="17">
        <v>12</v>
      </c>
      <c r="AN694" s="17">
        <v>33</v>
      </c>
      <c r="AO694" s="17">
        <v>0.4</v>
      </c>
      <c r="AP694" s="17">
        <v>47</v>
      </c>
      <c r="AQ694" s="17">
        <v>1038.0249999999996</v>
      </c>
      <c r="AR694" s="17">
        <v>1332.4749999999995</v>
      </c>
      <c r="AS694" s="17">
        <v>707.25000000000011</v>
      </c>
      <c r="AT694" s="26">
        <v>22.055738010618231</v>
      </c>
      <c r="AU694" s="26">
        <v>2.5561213887168295</v>
      </c>
      <c r="AV694" s="17">
        <v>200</v>
      </c>
      <c r="AW694" s="17">
        <v>200</v>
      </c>
      <c r="AX694" s="17">
        <v>0.19</v>
      </c>
      <c r="AY694" s="17">
        <v>1</v>
      </c>
      <c r="AZ694" s="17" t="s">
        <v>150</v>
      </c>
      <c r="BA694" s="28"/>
      <c r="BB694" s="26"/>
      <c r="BC694" s="31"/>
      <c r="BD694" s="29"/>
    </row>
    <row r="695" spans="1:56" x14ac:dyDescent="0.25">
      <c r="A695" s="14">
        <v>2008</v>
      </c>
      <c r="B695" s="31">
        <v>2012</v>
      </c>
      <c r="C695" s="20" t="s">
        <v>182</v>
      </c>
      <c r="D695" s="17" t="s">
        <v>183</v>
      </c>
      <c r="E695" s="69">
        <v>2</v>
      </c>
      <c r="F695" s="76" t="s">
        <v>124</v>
      </c>
      <c r="G695" s="45" t="s">
        <v>125</v>
      </c>
      <c r="H695" s="20">
        <v>99239</v>
      </c>
      <c r="I695" s="21" t="s">
        <v>52</v>
      </c>
      <c r="J695" s="22">
        <v>99239015</v>
      </c>
      <c r="K695" s="17" t="s">
        <v>42</v>
      </c>
      <c r="L695" s="71">
        <v>88.888888888888886</v>
      </c>
      <c r="M695" s="24">
        <v>0.88888888888888884</v>
      </c>
      <c r="N695" s="25">
        <v>35.364200477326975</v>
      </c>
      <c r="O695" s="26">
        <v>50.485436893203882</v>
      </c>
      <c r="P695" s="26">
        <f>O695/100</f>
        <v>0.50485436893203883</v>
      </c>
      <c r="Q695" s="25">
        <v>49.514563106796118</v>
      </c>
      <c r="R695" s="25">
        <v>0.49514563106796117</v>
      </c>
      <c r="S695" s="78">
        <v>17.510429362559957</v>
      </c>
      <c r="T695" s="25">
        <v>5.8368097875199858</v>
      </c>
      <c r="U695" s="25">
        <v>7.8096514957017416</v>
      </c>
      <c r="V695" s="25">
        <v>2.6032171652339136</v>
      </c>
      <c r="W695" s="26">
        <v>18.265407843101855</v>
      </c>
      <c r="X695" s="26">
        <v>42.74133935491524</v>
      </c>
      <c r="Y695" s="26">
        <v>25.369763732005211</v>
      </c>
      <c r="Z695" s="26">
        <v>1.4509248381227025</v>
      </c>
      <c r="AA695" s="26">
        <v>0.34380000000000005</v>
      </c>
      <c r="AB695" s="26">
        <f t="shared" si="113"/>
        <v>1.0661171127166122</v>
      </c>
      <c r="AC695" s="26">
        <f t="shared" si="113"/>
        <v>2.4947306787848245</v>
      </c>
      <c r="AD695" s="26">
        <f t="shared" si="113"/>
        <v>1.480784852580376</v>
      </c>
      <c r="AE695" s="26">
        <f t="shared" si="113"/>
        <v>8.4687722961104411E-2</v>
      </c>
      <c r="AF695" s="17">
        <v>2.8</v>
      </c>
      <c r="AG695" s="17">
        <v>5.3</v>
      </c>
      <c r="AH695" s="17">
        <f t="shared" si="112"/>
        <v>5.011872336272719E-6</v>
      </c>
      <c r="AI695" s="17">
        <v>5</v>
      </c>
      <c r="AJ695" s="17">
        <v>47.5</v>
      </c>
      <c r="AK695" s="17">
        <v>800</v>
      </c>
      <c r="AL695" s="17">
        <v>77.5</v>
      </c>
      <c r="AM695" s="17">
        <v>14.5</v>
      </c>
      <c r="AN695" s="17">
        <v>36</v>
      </c>
      <c r="AO695" s="17">
        <v>0.5</v>
      </c>
      <c r="AP695" s="17">
        <v>48</v>
      </c>
      <c r="AQ695" s="17">
        <v>1038.0249999999996</v>
      </c>
      <c r="AR695" s="17">
        <v>1332.4749999999995</v>
      </c>
      <c r="AS695" s="17">
        <v>707.25000000000011</v>
      </c>
      <c r="AT695" s="26">
        <v>22.055738010618231</v>
      </c>
      <c r="AU695" s="26">
        <v>2.5561213887168295</v>
      </c>
      <c r="AV695" s="17">
        <v>200</v>
      </c>
      <c r="AW695" s="17">
        <v>200</v>
      </c>
      <c r="AX695" s="17">
        <v>0.19</v>
      </c>
      <c r="AY695" s="17">
        <v>1</v>
      </c>
      <c r="AZ695" s="17" t="s">
        <v>150</v>
      </c>
      <c r="BA695" s="28"/>
      <c r="BB695" s="26"/>
      <c r="BC695" s="31"/>
      <c r="BD695" s="29"/>
    </row>
    <row r="696" spans="1:56" x14ac:dyDescent="0.25">
      <c r="A696" s="14">
        <v>2008</v>
      </c>
      <c r="B696" s="31">
        <v>2012</v>
      </c>
      <c r="C696" s="20" t="s">
        <v>182</v>
      </c>
      <c r="D696" s="17" t="s">
        <v>183</v>
      </c>
      <c r="E696" s="69">
        <v>3</v>
      </c>
      <c r="F696" s="76" t="s">
        <v>124</v>
      </c>
      <c r="G696" s="45" t="s">
        <v>125</v>
      </c>
      <c r="H696" s="20">
        <v>99239</v>
      </c>
      <c r="I696" s="21" t="s">
        <v>52</v>
      </c>
      <c r="J696" s="22">
        <v>99239015</v>
      </c>
      <c r="K696" s="17" t="s">
        <v>42</v>
      </c>
      <c r="L696" s="71">
        <v>100</v>
      </c>
      <c r="M696" s="24">
        <v>1</v>
      </c>
      <c r="N696" s="25">
        <v>55.031026252983295</v>
      </c>
      <c r="O696" s="26">
        <v>50.471698113207545</v>
      </c>
      <c r="P696" s="26">
        <f>O696/100</f>
        <v>0.50471698113207542</v>
      </c>
      <c r="Q696" s="25">
        <v>49.528301886792455</v>
      </c>
      <c r="R696" s="25">
        <v>0.49528301886792453</v>
      </c>
      <c r="S696" s="78">
        <v>27.25593281397758</v>
      </c>
      <c r="T696" s="25">
        <v>9.0853109379925261</v>
      </c>
      <c r="U696" s="25">
        <v>12.156146035034</v>
      </c>
      <c r="V696" s="25">
        <v>4.0520486783446668</v>
      </c>
      <c r="W696" s="26">
        <v>18.347702090416007</v>
      </c>
      <c r="X696" s="26">
        <v>41.58914186369131</v>
      </c>
      <c r="Y696" s="26">
        <v>25.744358675137093</v>
      </c>
      <c r="Z696" s="26">
        <v>2.0906779711473717</v>
      </c>
      <c r="AA696" s="26">
        <v>0.40214285714285714</v>
      </c>
      <c r="AB696" s="26">
        <f t="shared" si="113"/>
        <v>1.6669457848908489</v>
      </c>
      <c r="AC696" s="26">
        <f t="shared" si="113"/>
        <v>3.778502854759175</v>
      </c>
      <c r="AD696" s="26">
        <f t="shared" si="113"/>
        <v>2.3389550346282579</v>
      </c>
      <c r="AE696" s="26">
        <f t="shared" si="113"/>
        <v>0.1899445943908524</v>
      </c>
      <c r="AF696" s="17">
        <v>2.7</v>
      </c>
      <c r="AG696" s="17">
        <v>6</v>
      </c>
      <c r="AH696" s="17">
        <f t="shared" si="112"/>
        <v>9.9999999999999995E-7</v>
      </c>
      <c r="AI696" s="17">
        <v>6</v>
      </c>
      <c r="AJ696" s="17">
        <v>42.5</v>
      </c>
      <c r="AK696" s="17">
        <v>1170</v>
      </c>
      <c r="AL696" s="17">
        <v>92.5</v>
      </c>
      <c r="AM696" s="17">
        <v>4</v>
      </c>
      <c r="AN696" s="17">
        <v>25</v>
      </c>
      <c r="AO696" s="17">
        <v>0.5</v>
      </c>
      <c r="AP696" s="17">
        <v>20</v>
      </c>
      <c r="AQ696" s="17">
        <v>1038.0249999999996</v>
      </c>
      <c r="AR696" s="17">
        <v>1332.4749999999995</v>
      </c>
      <c r="AS696" s="17">
        <v>707.25000000000011</v>
      </c>
      <c r="AT696" s="26">
        <v>22.055738010618231</v>
      </c>
      <c r="AU696" s="26">
        <v>2.5561213887168295</v>
      </c>
      <c r="AV696" s="17">
        <v>200</v>
      </c>
      <c r="AW696" s="17">
        <v>200</v>
      </c>
      <c r="AX696" s="17">
        <v>0.19</v>
      </c>
      <c r="AY696" s="17">
        <v>1</v>
      </c>
      <c r="AZ696" s="17" t="s">
        <v>150</v>
      </c>
      <c r="BA696" s="28"/>
      <c r="BB696" s="26"/>
      <c r="BC696" s="31"/>
      <c r="BD696" s="29"/>
    </row>
    <row r="697" spans="1:56" x14ac:dyDescent="0.25">
      <c r="A697" s="14">
        <v>2008</v>
      </c>
      <c r="B697" s="31">
        <v>2012</v>
      </c>
      <c r="C697" s="20" t="s">
        <v>182</v>
      </c>
      <c r="D697" s="17" t="s">
        <v>183</v>
      </c>
      <c r="E697" s="69">
        <v>4</v>
      </c>
      <c r="F697" s="76" t="s">
        <v>124</v>
      </c>
      <c r="G697" s="45" t="s">
        <v>125</v>
      </c>
      <c r="H697" s="20">
        <v>99239</v>
      </c>
      <c r="I697" s="21" t="s">
        <v>52</v>
      </c>
      <c r="J697" s="22">
        <v>99239015</v>
      </c>
      <c r="K697" s="17" t="s">
        <v>42</v>
      </c>
      <c r="L697" s="71">
        <v>100</v>
      </c>
      <c r="M697" s="24">
        <v>1</v>
      </c>
      <c r="N697" s="25">
        <v>41.85966587112172</v>
      </c>
      <c r="O697" s="26">
        <v>50.638297872340431</v>
      </c>
      <c r="P697" s="26">
        <f>O697/100</f>
        <v>0.50638297872340432</v>
      </c>
      <c r="Q697" s="25">
        <v>49.361702127659569</v>
      </c>
      <c r="R697" s="25">
        <v>0.49361702127659568</v>
      </c>
      <c r="S697" s="78">
        <v>20.662643578936674</v>
      </c>
      <c r="T697" s="25">
        <v>6.8875478596455579</v>
      </c>
      <c r="U697" s="25">
        <v>9.2155390362057563</v>
      </c>
      <c r="V697" s="25">
        <v>3.0718463454019189</v>
      </c>
      <c r="W697" s="26">
        <v>18.555429213095366</v>
      </c>
      <c r="X697" s="26">
        <v>41.105757653412738</v>
      </c>
      <c r="Y697" s="26">
        <v>25.677258614717161</v>
      </c>
      <c r="Z697" s="26">
        <v>1.7859645688810417</v>
      </c>
      <c r="AA697" s="26">
        <v>0.38266666666666665</v>
      </c>
      <c r="AB697" s="26">
        <f t="shared" si="113"/>
        <v>1.2780140676145963</v>
      </c>
      <c r="AC697" s="26">
        <f t="shared" si="113"/>
        <v>2.8311787314487193</v>
      </c>
      <c r="AD697" s="26">
        <f t="shared" si="113"/>
        <v>1.7685334761336067</v>
      </c>
      <c r="AE697" s="26">
        <f t="shared" si="113"/>
        <v>0.12300916443799421</v>
      </c>
      <c r="AF697" s="17">
        <v>2.5</v>
      </c>
      <c r="AG697" s="17">
        <v>4.9000000000000004</v>
      </c>
      <c r="AH697" s="17">
        <f t="shared" si="112"/>
        <v>1.2589254117941658E-5</v>
      </c>
      <c r="AI697" s="17">
        <v>4.5</v>
      </c>
      <c r="AJ697" s="17">
        <v>52.5</v>
      </c>
      <c r="AK697" s="17">
        <v>415</v>
      </c>
      <c r="AL697" s="17">
        <v>50</v>
      </c>
      <c r="AM697" s="17">
        <v>26</v>
      </c>
      <c r="AN697" s="17">
        <v>44</v>
      </c>
      <c r="AO697" s="17">
        <v>1.8</v>
      </c>
      <c r="AP697" s="17">
        <v>44</v>
      </c>
      <c r="AQ697" s="17">
        <v>1038.0249999999996</v>
      </c>
      <c r="AR697" s="17">
        <v>1332.4749999999995</v>
      </c>
      <c r="AS697" s="17">
        <v>707.25000000000011</v>
      </c>
      <c r="AT697" s="26">
        <v>22.055738010618231</v>
      </c>
      <c r="AU697" s="26">
        <v>2.5561213887168295</v>
      </c>
      <c r="AV697" s="17">
        <v>200</v>
      </c>
      <c r="AW697" s="17">
        <v>200</v>
      </c>
      <c r="AX697" s="17">
        <v>0.19</v>
      </c>
      <c r="AY697" s="17">
        <v>1</v>
      </c>
      <c r="AZ697" s="17" t="s">
        <v>150</v>
      </c>
      <c r="BA697" s="28"/>
      <c r="BB697" s="26"/>
      <c r="BC697" s="31"/>
      <c r="BD697" s="29"/>
    </row>
    <row r="698" spans="1:56" x14ac:dyDescent="0.25">
      <c r="A698" s="14">
        <v>2008</v>
      </c>
      <c r="B698" s="31">
        <v>2012</v>
      </c>
      <c r="C698" s="20" t="s">
        <v>182</v>
      </c>
      <c r="D698" s="17" t="s">
        <v>183</v>
      </c>
      <c r="E698" s="69">
        <v>1</v>
      </c>
      <c r="F698" s="76" t="s">
        <v>126</v>
      </c>
      <c r="G698" s="45" t="s">
        <v>127</v>
      </c>
      <c r="H698" s="20">
        <v>9970</v>
      </c>
      <c r="I698" s="21">
        <v>5</v>
      </c>
      <c r="J698" s="22">
        <v>9970036</v>
      </c>
      <c r="K698" s="17" t="s">
        <v>54</v>
      </c>
      <c r="L698" s="71">
        <v>94.444444444444443</v>
      </c>
      <c r="M698" s="24">
        <v>0.94444444444444442</v>
      </c>
      <c r="N698" s="25" t="s">
        <v>45</v>
      </c>
      <c r="O698" s="26" t="s">
        <v>45</v>
      </c>
      <c r="P698" s="26" t="s">
        <v>45</v>
      </c>
      <c r="Q698" s="25" t="s">
        <v>45</v>
      </c>
      <c r="R698" s="25" t="s">
        <v>45</v>
      </c>
      <c r="S698" s="25" t="s">
        <v>45</v>
      </c>
      <c r="T698" s="25" t="s">
        <v>45</v>
      </c>
      <c r="U698" s="25" t="s">
        <v>45</v>
      </c>
      <c r="V698" s="25" t="s">
        <v>45</v>
      </c>
      <c r="W698" s="26">
        <v>19.084803709999999</v>
      </c>
      <c r="X698" s="26">
        <v>44.205728909999998</v>
      </c>
      <c r="Y698" s="26">
        <v>21.922942039999999</v>
      </c>
      <c r="Z698" s="26">
        <v>2.267134311</v>
      </c>
      <c r="AA698" s="26">
        <v>0.47544444444444445</v>
      </c>
      <c r="AB698" s="25" t="s">
        <v>45</v>
      </c>
      <c r="AC698" s="25" t="s">
        <v>45</v>
      </c>
      <c r="AD698" s="25" t="s">
        <v>45</v>
      </c>
      <c r="AE698" s="25" t="s">
        <v>45</v>
      </c>
      <c r="AF698" s="17">
        <v>2.6</v>
      </c>
      <c r="AG698" s="17">
        <v>5.2</v>
      </c>
      <c r="AH698" s="17">
        <f t="shared" si="112"/>
        <v>6.3095734448019212E-6</v>
      </c>
      <c r="AI698" s="17">
        <v>4</v>
      </c>
      <c r="AJ698" s="17">
        <v>40</v>
      </c>
      <c r="AK698" s="17">
        <v>730</v>
      </c>
      <c r="AL698" s="17">
        <v>65</v>
      </c>
      <c r="AM698" s="17">
        <v>12</v>
      </c>
      <c r="AN698" s="17">
        <v>33</v>
      </c>
      <c r="AO698" s="17">
        <v>0.4</v>
      </c>
      <c r="AP698" s="17">
        <v>47</v>
      </c>
      <c r="AQ698" s="17">
        <v>1038.0249999999996</v>
      </c>
      <c r="AR698" s="17">
        <v>1332.4749999999995</v>
      </c>
      <c r="AS698" s="17">
        <v>707.25000000000011</v>
      </c>
      <c r="AT698" s="26">
        <v>22.055738010618231</v>
      </c>
      <c r="AU698" s="26">
        <v>2.5561213887168295</v>
      </c>
      <c r="AV698" s="17">
        <v>200</v>
      </c>
      <c r="AW698" s="17">
        <v>200</v>
      </c>
      <c r="AX698" s="17">
        <v>0.19</v>
      </c>
      <c r="AY698" s="17">
        <v>1</v>
      </c>
      <c r="AZ698" s="17" t="s">
        <v>150</v>
      </c>
      <c r="BA698" s="28"/>
      <c r="BB698" s="26"/>
      <c r="BC698" s="31" t="s">
        <v>184</v>
      </c>
      <c r="BD698" s="29"/>
    </row>
    <row r="699" spans="1:56" x14ac:dyDescent="0.25">
      <c r="A699" s="14">
        <v>2008</v>
      </c>
      <c r="B699" s="31">
        <v>2012</v>
      </c>
      <c r="C699" s="20" t="s">
        <v>182</v>
      </c>
      <c r="D699" s="17" t="s">
        <v>183</v>
      </c>
      <c r="E699" s="69">
        <v>2</v>
      </c>
      <c r="F699" s="76" t="s">
        <v>126</v>
      </c>
      <c r="G699" s="45" t="s">
        <v>127</v>
      </c>
      <c r="H699" s="20">
        <v>9970</v>
      </c>
      <c r="I699" s="21">
        <v>5</v>
      </c>
      <c r="J699" s="22">
        <v>9970036</v>
      </c>
      <c r="K699" s="17" t="s">
        <v>54</v>
      </c>
      <c r="L699" s="71">
        <v>100</v>
      </c>
      <c r="M699" s="24">
        <v>1</v>
      </c>
      <c r="N699" s="25">
        <v>74.69785202863963</v>
      </c>
      <c r="O699" s="26">
        <v>47.321428571428569</v>
      </c>
      <c r="P699" s="26">
        <f t="shared" ref="P699:P762" si="119">O699/100</f>
        <v>0.4732142857142857</v>
      </c>
      <c r="Q699" s="25">
        <v>52.678571428571431</v>
      </c>
      <c r="R699" s="25">
        <v>0.5267857142857143</v>
      </c>
      <c r="S699" s="78">
        <v>39.349761336515513</v>
      </c>
      <c r="T699" s="25">
        <v>13.116587112171837</v>
      </c>
      <c r="U699" s="25">
        <v>17.549993556085919</v>
      </c>
      <c r="V699" s="25">
        <v>5.8499978520286398</v>
      </c>
      <c r="W699" s="26">
        <v>19.627126229999998</v>
      </c>
      <c r="X699" s="26">
        <v>42.395705759999998</v>
      </c>
      <c r="Y699" s="26">
        <v>23.080545780000001</v>
      </c>
      <c r="Z699" s="26">
        <v>2.440708522</v>
      </c>
      <c r="AA699" s="26">
        <v>0.3798333333333333</v>
      </c>
      <c r="AB699" s="26">
        <f t="shared" ref="AB699:AE762" si="120">W699/100*$T699</f>
        <v>2.5744091095738777</v>
      </c>
      <c r="AC699" s="26">
        <f t="shared" si="120"/>
        <v>5.5608696778304525</v>
      </c>
      <c r="AD699" s="26">
        <f t="shared" si="120"/>
        <v>3.0273798931984008</v>
      </c>
      <c r="AE699" s="26">
        <f t="shared" si="120"/>
        <v>0.32013765944233175</v>
      </c>
      <c r="AF699" s="17">
        <v>2.8</v>
      </c>
      <c r="AG699" s="17">
        <v>5.3</v>
      </c>
      <c r="AH699" s="17">
        <f t="shared" ref="AH699:AH762" si="121">10^(-AG699)</f>
        <v>5.011872336272719E-6</v>
      </c>
      <c r="AI699" s="17">
        <v>5</v>
      </c>
      <c r="AJ699" s="17">
        <v>47.5</v>
      </c>
      <c r="AK699" s="17">
        <v>800</v>
      </c>
      <c r="AL699" s="17">
        <v>77.5</v>
      </c>
      <c r="AM699" s="17">
        <v>14.5</v>
      </c>
      <c r="AN699" s="17">
        <v>36</v>
      </c>
      <c r="AO699" s="17">
        <v>0.5</v>
      </c>
      <c r="AP699" s="17">
        <v>48</v>
      </c>
      <c r="AQ699" s="17">
        <v>1038.0249999999996</v>
      </c>
      <c r="AR699" s="17">
        <v>1332.4749999999995</v>
      </c>
      <c r="AS699" s="17">
        <v>707.25000000000011</v>
      </c>
      <c r="AT699" s="26">
        <v>22.055738010618231</v>
      </c>
      <c r="AU699" s="26">
        <v>2.5561213887168295</v>
      </c>
      <c r="AV699" s="17">
        <v>200</v>
      </c>
      <c r="AW699" s="17">
        <v>200</v>
      </c>
      <c r="AX699" s="17">
        <v>0.19</v>
      </c>
      <c r="AY699" s="17">
        <v>1</v>
      </c>
      <c r="AZ699" s="17" t="s">
        <v>150</v>
      </c>
      <c r="BA699" s="28"/>
      <c r="BB699" s="26"/>
      <c r="BC699" s="31"/>
      <c r="BD699" s="29"/>
    </row>
    <row r="700" spans="1:56" x14ac:dyDescent="0.25">
      <c r="A700" s="14">
        <v>2008</v>
      </c>
      <c r="B700" s="31">
        <v>2012</v>
      </c>
      <c r="C700" s="20" t="s">
        <v>182</v>
      </c>
      <c r="D700" s="17" t="s">
        <v>183</v>
      </c>
      <c r="E700" s="69">
        <v>3</v>
      </c>
      <c r="F700" s="76" t="s">
        <v>126</v>
      </c>
      <c r="G700" s="45" t="s">
        <v>127</v>
      </c>
      <c r="H700" s="20">
        <v>9970</v>
      </c>
      <c r="I700" s="21">
        <v>5</v>
      </c>
      <c r="J700" s="22">
        <v>9970036</v>
      </c>
      <c r="K700" s="17" t="s">
        <v>54</v>
      </c>
      <c r="L700" s="71">
        <v>88.888888888888886</v>
      </c>
      <c r="M700" s="24">
        <v>0.88888888888888884</v>
      </c>
      <c r="N700" s="25">
        <v>60.985202863961817</v>
      </c>
      <c r="O700" s="26">
        <v>45.812807881773388</v>
      </c>
      <c r="P700" s="26">
        <f t="shared" si="119"/>
        <v>0.45812807881773387</v>
      </c>
      <c r="Q700" s="25">
        <v>54.187192118226612</v>
      </c>
      <c r="R700" s="25">
        <v>0.54187192118226613</v>
      </c>
      <c r="S700" s="78">
        <v>33.04616903958523</v>
      </c>
      <c r="T700" s="25">
        <v>11.015389679861743</v>
      </c>
      <c r="U700" s="25">
        <v>14.738591391655014</v>
      </c>
      <c r="V700" s="25">
        <v>4.9128637972183373</v>
      </c>
      <c r="W700" s="26">
        <v>20.049259360000001</v>
      </c>
      <c r="X700" s="26">
        <v>43.739695429999998</v>
      </c>
      <c r="Y700" s="26">
        <v>22.573713040000001</v>
      </c>
      <c r="Z700" s="26">
        <v>1.981252075</v>
      </c>
      <c r="AA700" s="26">
        <v>0.38341666666666663</v>
      </c>
      <c r="AB700" s="26">
        <f t="shared" si="120"/>
        <v>2.2085040464301549</v>
      </c>
      <c r="AC700" s="26">
        <f t="shared" si="120"/>
        <v>4.8180978963991778</v>
      </c>
      <c r="AD700" s="26">
        <f t="shared" si="120"/>
        <v>2.4865824565697645</v>
      </c>
      <c r="AE700" s="26">
        <f t="shared" si="120"/>
        <v>0.21824263660159662</v>
      </c>
      <c r="AF700" s="17">
        <v>2.7</v>
      </c>
      <c r="AG700" s="17">
        <v>6</v>
      </c>
      <c r="AH700" s="17">
        <f t="shared" si="121"/>
        <v>9.9999999999999995E-7</v>
      </c>
      <c r="AI700" s="17">
        <v>6</v>
      </c>
      <c r="AJ700" s="17">
        <v>42.5</v>
      </c>
      <c r="AK700" s="17">
        <v>1170</v>
      </c>
      <c r="AL700" s="17">
        <v>92.5</v>
      </c>
      <c r="AM700" s="17">
        <v>4</v>
      </c>
      <c r="AN700" s="17">
        <v>25</v>
      </c>
      <c r="AO700" s="17">
        <v>0.5</v>
      </c>
      <c r="AP700" s="17">
        <v>20</v>
      </c>
      <c r="AQ700" s="17">
        <v>1038.0249999999996</v>
      </c>
      <c r="AR700" s="17">
        <v>1332.4749999999995</v>
      </c>
      <c r="AS700" s="17">
        <v>707.25000000000011</v>
      </c>
      <c r="AT700" s="26">
        <v>22.055738010618231</v>
      </c>
      <c r="AU700" s="26">
        <v>2.5561213887168295</v>
      </c>
      <c r="AV700" s="17">
        <v>200</v>
      </c>
      <c r="AW700" s="17">
        <v>200</v>
      </c>
      <c r="AX700" s="17">
        <v>0.19</v>
      </c>
      <c r="AY700" s="17">
        <v>1</v>
      </c>
      <c r="AZ700" s="17" t="s">
        <v>150</v>
      </c>
      <c r="BA700" s="28"/>
      <c r="BB700" s="26"/>
      <c r="BC700" s="31"/>
      <c r="BD700" s="29"/>
    </row>
    <row r="701" spans="1:56" x14ac:dyDescent="0.25">
      <c r="A701" s="14">
        <v>2008</v>
      </c>
      <c r="B701" s="31">
        <v>2012</v>
      </c>
      <c r="C701" s="20" t="s">
        <v>182</v>
      </c>
      <c r="D701" s="17" t="s">
        <v>183</v>
      </c>
      <c r="E701" s="69">
        <v>4</v>
      </c>
      <c r="F701" s="76" t="s">
        <v>126</v>
      </c>
      <c r="G701" s="45" t="s">
        <v>127</v>
      </c>
      <c r="H701" s="20">
        <v>9970</v>
      </c>
      <c r="I701" s="21">
        <v>5</v>
      </c>
      <c r="J701" s="22">
        <v>9970036</v>
      </c>
      <c r="K701" s="17" t="s">
        <v>54</v>
      </c>
      <c r="L701" s="71">
        <v>94.444444444444443</v>
      </c>
      <c r="M701" s="24">
        <v>0.94444444444444442</v>
      </c>
      <c r="N701" s="25">
        <v>49.076849642004774</v>
      </c>
      <c r="O701" s="26">
        <v>48.79032258064516</v>
      </c>
      <c r="P701" s="26">
        <f t="shared" si="119"/>
        <v>0.48790322580645162</v>
      </c>
      <c r="Q701" s="25">
        <v>51.20967741935484</v>
      </c>
      <c r="R701" s="25">
        <v>0.51209677419354838</v>
      </c>
      <c r="S701" s="78">
        <v>25.132096389252442</v>
      </c>
      <c r="T701" s="25">
        <v>8.3773654630841463</v>
      </c>
      <c r="U701" s="25">
        <v>11.208914989606589</v>
      </c>
      <c r="V701" s="25">
        <v>3.7363049965355293</v>
      </c>
      <c r="W701" s="26">
        <v>18.640006459999999</v>
      </c>
      <c r="X701" s="26">
        <v>43.603660040000001</v>
      </c>
      <c r="Y701" s="26">
        <v>23.889350950000001</v>
      </c>
      <c r="Z701" s="26">
        <v>1.788554711</v>
      </c>
      <c r="AA701" s="26">
        <v>0.38530769230769235</v>
      </c>
      <c r="AB701" s="26">
        <f t="shared" si="120"/>
        <v>1.5615414634966938</v>
      </c>
      <c r="AC701" s="26">
        <f t="shared" si="120"/>
        <v>3.6528379568315832</v>
      </c>
      <c r="AD701" s="26">
        <f t="shared" si="120"/>
        <v>2.0012982358402645</v>
      </c>
      <c r="AE701" s="26">
        <f t="shared" si="120"/>
        <v>0.14983376464767847</v>
      </c>
      <c r="AF701" s="17">
        <v>2.5</v>
      </c>
      <c r="AG701" s="17">
        <v>4.9000000000000004</v>
      </c>
      <c r="AH701" s="17">
        <f t="shared" si="121"/>
        <v>1.2589254117941658E-5</v>
      </c>
      <c r="AI701" s="17">
        <v>4.5</v>
      </c>
      <c r="AJ701" s="17">
        <v>52.5</v>
      </c>
      <c r="AK701" s="17">
        <v>415</v>
      </c>
      <c r="AL701" s="17">
        <v>50</v>
      </c>
      <c r="AM701" s="17">
        <v>26</v>
      </c>
      <c r="AN701" s="17">
        <v>44</v>
      </c>
      <c r="AO701" s="17">
        <v>1.8</v>
      </c>
      <c r="AP701" s="17">
        <v>44</v>
      </c>
      <c r="AQ701" s="17">
        <v>1038.0249999999996</v>
      </c>
      <c r="AR701" s="17">
        <v>1332.4749999999995</v>
      </c>
      <c r="AS701" s="17">
        <v>707.25000000000011</v>
      </c>
      <c r="AT701" s="26">
        <v>22.055738010618231</v>
      </c>
      <c r="AU701" s="26">
        <v>2.5561213887168295</v>
      </c>
      <c r="AV701" s="17">
        <v>200</v>
      </c>
      <c r="AW701" s="17">
        <v>200</v>
      </c>
      <c r="AX701" s="17">
        <v>0.19</v>
      </c>
      <c r="AY701" s="17">
        <v>1</v>
      </c>
      <c r="AZ701" s="17" t="s">
        <v>150</v>
      </c>
      <c r="BA701" s="28"/>
      <c r="BB701" s="26"/>
      <c r="BC701" s="31"/>
      <c r="BD701" s="29"/>
    </row>
    <row r="702" spans="1:56" x14ac:dyDescent="0.25">
      <c r="A702" s="14">
        <v>2008</v>
      </c>
      <c r="B702" s="31">
        <v>2012</v>
      </c>
      <c r="C702" s="20" t="s">
        <v>182</v>
      </c>
      <c r="D702" s="17" t="s">
        <v>183</v>
      </c>
      <c r="E702" s="69">
        <v>1</v>
      </c>
      <c r="F702" s="76" t="s">
        <v>138</v>
      </c>
      <c r="G702" s="45" t="s">
        <v>138</v>
      </c>
      <c r="H702" s="20" t="s">
        <v>138</v>
      </c>
      <c r="I702" s="21">
        <v>4</v>
      </c>
      <c r="J702" s="22" t="s">
        <v>138</v>
      </c>
      <c r="K702" s="17" t="s">
        <v>42</v>
      </c>
      <c r="L702" s="71">
        <v>88.888888888888886</v>
      </c>
      <c r="M702" s="24">
        <v>0.88888888888888884</v>
      </c>
      <c r="N702" s="25">
        <v>15.516945107398568</v>
      </c>
      <c r="O702" s="26">
        <v>50.289017341040463</v>
      </c>
      <c r="P702" s="26">
        <f t="shared" si="119"/>
        <v>0.50289017341040465</v>
      </c>
      <c r="Q702" s="25">
        <v>49.710982658959537</v>
      </c>
      <c r="R702" s="25">
        <v>0.49710982658959535</v>
      </c>
      <c r="S702" s="78">
        <v>7.7136258915391718</v>
      </c>
      <c r="T702" s="25">
        <v>2.5712086305130573</v>
      </c>
      <c r="U702" s="25">
        <v>3.4402771476264706</v>
      </c>
      <c r="V702" s="25">
        <v>1.1467590492088235</v>
      </c>
      <c r="W702" s="26">
        <v>17.597412942482421</v>
      </c>
      <c r="X702" s="26">
        <v>42.173457221559858</v>
      </c>
      <c r="Y702" s="26">
        <v>26.072166776302268</v>
      </c>
      <c r="Z702" s="26">
        <v>1.9168572441721778</v>
      </c>
      <c r="AA702" s="26">
        <v>0.38600000000000001</v>
      </c>
      <c r="AB702" s="26">
        <f t="shared" si="120"/>
        <v>0.45246620032412976</v>
      </c>
      <c r="AC702" s="26">
        <f t="shared" si="120"/>
        <v>1.0843675718664791</v>
      </c>
      <c r="AD702" s="26">
        <f t="shared" si="120"/>
        <v>0.67036980231404186</v>
      </c>
      <c r="AE702" s="26">
        <f t="shared" si="120"/>
        <v>4.9286398896769786E-2</v>
      </c>
      <c r="AF702" s="17">
        <v>2.6</v>
      </c>
      <c r="AG702" s="17">
        <v>5.2</v>
      </c>
      <c r="AH702" s="17">
        <f t="shared" si="121"/>
        <v>6.3095734448019212E-6</v>
      </c>
      <c r="AI702" s="17">
        <v>4</v>
      </c>
      <c r="AJ702" s="17">
        <v>40</v>
      </c>
      <c r="AK702" s="17">
        <v>730</v>
      </c>
      <c r="AL702" s="17">
        <v>65</v>
      </c>
      <c r="AM702" s="17">
        <v>12</v>
      </c>
      <c r="AN702" s="17">
        <v>33</v>
      </c>
      <c r="AO702" s="17">
        <v>0.4</v>
      </c>
      <c r="AP702" s="17">
        <v>47</v>
      </c>
      <c r="AQ702" s="17">
        <v>1038.0249999999996</v>
      </c>
      <c r="AR702" s="17">
        <v>1332.4749999999995</v>
      </c>
      <c r="AS702" s="17">
        <v>707.25000000000011</v>
      </c>
      <c r="AT702" s="26">
        <v>22.055738010618231</v>
      </c>
      <c r="AU702" s="26">
        <v>2.5561213887168295</v>
      </c>
      <c r="AV702" s="17">
        <v>200</v>
      </c>
      <c r="AW702" s="17">
        <v>200</v>
      </c>
      <c r="AX702" s="17">
        <v>0.19</v>
      </c>
      <c r="AY702" s="17">
        <v>1</v>
      </c>
      <c r="AZ702" s="17" t="s">
        <v>150</v>
      </c>
      <c r="BA702" s="28"/>
      <c r="BB702" s="26"/>
      <c r="BC702" s="31"/>
      <c r="BD702" s="29"/>
    </row>
    <row r="703" spans="1:56" x14ac:dyDescent="0.25">
      <c r="A703" s="14">
        <v>2008</v>
      </c>
      <c r="B703" s="31">
        <v>2012</v>
      </c>
      <c r="C703" s="20" t="s">
        <v>182</v>
      </c>
      <c r="D703" s="17" t="s">
        <v>183</v>
      </c>
      <c r="E703" s="69">
        <v>2</v>
      </c>
      <c r="F703" s="76" t="s">
        <v>138</v>
      </c>
      <c r="G703" s="45" t="s">
        <v>138</v>
      </c>
      <c r="H703" s="20" t="s">
        <v>138</v>
      </c>
      <c r="I703" s="21">
        <v>4</v>
      </c>
      <c r="J703" s="22" t="s">
        <v>138</v>
      </c>
      <c r="K703" s="17" t="s">
        <v>42</v>
      </c>
      <c r="L703" s="71">
        <v>27.777777777777779</v>
      </c>
      <c r="M703" s="24">
        <v>0.27777777777777779</v>
      </c>
      <c r="N703" s="25">
        <v>14.434367541766109</v>
      </c>
      <c r="O703" s="26">
        <v>51.282051282051285</v>
      </c>
      <c r="P703" s="26">
        <f t="shared" si="119"/>
        <v>0.51282051282051289</v>
      </c>
      <c r="Q703" s="25">
        <v>48.717948717948715</v>
      </c>
      <c r="R703" s="25">
        <v>0.48717948717948717</v>
      </c>
      <c r="S703" s="78">
        <v>7.0321277767578483</v>
      </c>
      <c r="T703" s="25">
        <v>2.3440425922526162</v>
      </c>
      <c r="U703" s="25">
        <v>3.1363289884340002</v>
      </c>
      <c r="V703" s="25">
        <v>1.045442996144667</v>
      </c>
      <c r="W703" s="26">
        <v>17.647162403462289</v>
      </c>
      <c r="X703" s="26">
        <v>42.880308370407647</v>
      </c>
      <c r="Y703" s="26">
        <v>26.247090318302753</v>
      </c>
      <c r="Z703" s="26">
        <v>1.6385650100836671</v>
      </c>
      <c r="AA703" s="26">
        <v>0.418375</v>
      </c>
      <c r="AB703" s="26">
        <f t="shared" si="120"/>
        <v>0.4136570030611465</v>
      </c>
      <c r="AC703" s="26">
        <f t="shared" si="120"/>
        <v>1.005132691891619</v>
      </c>
      <c r="AD703" s="26">
        <f t="shared" si="120"/>
        <v>0.61524297628802926</v>
      </c>
      <c r="AE703" s="26">
        <f t="shared" si="120"/>
        <v>3.8408661738109529E-2</v>
      </c>
      <c r="AF703" s="17">
        <v>2.8</v>
      </c>
      <c r="AG703" s="17">
        <v>5.3</v>
      </c>
      <c r="AH703" s="17">
        <f t="shared" si="121"/>
        <v>5.011872336272719E-6</v>
      </c>
      <c r="AI703" s="17">
        <v>5</v>
      </c>
      <c r="AJ703" s="17">
        <v>47.5</v>
      </c>
      <c r="AK703" s="17">
        <v>800</v>
      </c>
      <c r="AL703" s="17">
        <v>77.5</v>
      </c>
      <c r="AM703" s="17">
        <v>14.5</v>
      </c>
      <c r="AN703" s="17">
        <v>36</v>
      </c>
      <c r="AO703" s="17">
        <v>0.5</v>
      </c>
      <c r="AP703" s="17">
        <v>48</v>
      </c>
      <c r="AQ703" s="17">
        <v>1038.0249999999996</v>
      </c>
      <c r="AR703" s="17">
        <v>1332.4749999999995</v>
      </c>
      <c r="AS703" s="17">
        <v>707.25000000000011</v>
      </c>
      <c r="AT703" s="26">
        <v>22.055738010618231</v>
      </c>
      <c r="AU703" s="26">
        <v>2.5561213887168295</v>
      </c>
      <c r="AV703" s="17">
        <v>200</v>
      </c>
      <c r="AW703" s="17">
        <v>200</v>
      </c>
      <c r="AX703" s="17">
        <v>0.19</v>
      </c>
      <c r="AY703" s="17">
        <v>1</v>
      </c>
      <c r="AZ703" s="17" t="s">
        <v>150</v>
      </c>
      <c r="BA703" s="28"/>
      <c r="BB703" s="26"/>
      <c r="BC703" s="31"/>
      <c r="BD703" s="29"/>
    </row>
    <row r="704" spans="1:56" x14ac:dyDescent="0.25">
      <c r="A704" s="14">
        <v>2008</v>
      </c>
      <c r="B704" s="31">
        <v>2012</v>
      </c>
      <c r="C704" s="20" t="s">
        <v>182</v>
      </c>
      <c r="D704" s="17" t="s">
        <v>183</v>
      </c>
      <c r="E704" s="69">
        <v>3</v>
      </c>
      <c r="F704" s="76" t="s">
        <v>138</v>
      </c>
      <c r="G704" s="45" t="s">
        <v>138</v>
      </c>
      <c r="H704" s="20" t="s">
        <v>138</v>
      </c>
      <c r="I704" s="21">
        <v>4</v>
      </c>
      <c r="J704" s="22" t="s">
        <v>138</v>
      </c>
      <c r="K704" s="17" t="s">
        <v>42</v>
      </c>
      <c r="L704" s="71">
        <v>72.222222222222214</v>
      </c>
      <c r="M704" s="24">
        <v>0.7222222222222221</v>
      </c>
      <c r="N704" s="25">
        <v>11.547494033412887</v>
      </c>
      <c r="O704" s="26">
        <v>49.545454545454547</v>
      </c>
      <c r="P704" s="26">
        <f t="shared" si="119"/>
        <v>0.49545454545454548</v>
      </c>
      <c r="Q704" s="25">
        <v>50.454545454545453</v>
      </c>
      <c r="R704" s="25">
        <v>0.50454545454545452</v>
      </c>
      <c r="S704" s="78">
        <v>5.8262356259492289</v>
      </c>
      <c r="T704" s="25">
        <v>1.9420785419830764</v>
      </c>
      <c r="U704" s="25">
        <v>2.598501089173356</v>
      </c>
      <c r="V704" s="25">
        <v>0.86616702972445203</v>
      </c>
      <c r="W704" s="26">
        <v>18.087150092165629</v>
      </c>
      <c r="X704" s="26">
        <v>43.310712951565577</v>
      </c>
      <c r="Y704" s="26">
        <v>24.917220885157349</v>
      </c>
      <c r="Z704" s="26">
        <v>1.6329688045415338</v>
      </c>
      <c r="AA704" s="26">
        <v>0.44450000000000001</v>
      </c>
      <c r="AB704" s="26">
        <f t="shared" si="120"/>
        <v>0.35126666079622093</v>
      </c>
      <c r="AC704" s="26">
        <f t="shared" si="120"/>
        <v>0.84112806261224016</v>
      </c>
      <c r="AD704" s="26">
        <f t="shared" si="120"/>
        <v>0.48391200006916646</v>
      </c>
      <c r="AE704" s="26">
        <f t="shared" si="120"/>
        <v>3.1713536750278687E-2</v>
      </c>
      <c r="AF704" s="17">
        <v>2.7</v>
      </c>
      <c r="AG704" s="17">
        <v>6</v>
      </c>
      <c r="AH704" s="17">
        <f t="shared" si="121"/>
        <v>9.9999999999999995E-7</v>
      </c>
      <c r="AI704" s="17">
        <v>6</v>
      </c>
      <c r="AJ704" s="17">
        <v>42.5</v>
      </c>
      <c r="AK704" s="17">
        <v>1170</v>
      </c>
      <c r="AL704" s="17">
        <v>92.5</v>
      </c>
      <c r="AM704" s="17">
        <v>4</v>
      </c>
      <c r="AN704" s="17">
        <v>25</v>
      </c>
      <c r="AO704" s="17">
        <v>0.5</v>
      </c>
      <c r="AP704" s="17">
        <v>20</v>
      </c>
      <c r="AQ704" s="17">
        <v>1038.0249999999996</v>
      </c>
      <c r="AR704" s="17">
        <v>1332.4749999999995</v>
      </c>
      <c r="AS704" s="17">
        <v>707.25000000000011</v>
      </c>
      <c r="AT704" s="26">
        <v>22.055738010618231</v>
      </c>
      <c r="AU704" s="26">
        <v>2.5561213887168295</v>
      </c>
      <c r="AV704" s="17">
        <v>200</v>
      </c>
      <c r="AW704" s="17">
        <v>200</v>
      </c>
      <c r="AX704" s="17">
        <v>0.19</v>
      </c>
      <c r="AY704" s="17">
        <v>1</v>
      </c>
      <c r="AZ704" s="17" t="s">
        <v>150</v>
      </c>
      <c r="BA704" s="28"/>
      <c r="BB704" s="26"/>
      <c r="BC704" s="31"/>
      <c r="BD704" s="29"/>
    </row>
    <row r="705" spans="1:56" x14ac:dyDescent="0.25">
      <c r="A705" s="14">
        <v>2008</v>
      </c>
      <c r="B705" s="31">
        <v>2012</v>
      </c>
      <c r="C705" s="20" t="s">
        <v>182</v>
      </c>
      <c r="D705" s="17" t="s">
        <v>183</v>
      </c>
      <c r="E705" s="69">
        <v>4</v>
      </c>
      <c r="F705" s="76" t="s">
        <v>138</v>
      </c>
      <c r="G705" s="45" t="s">
        <v>138</v>
      </c>
      <c r="H705" s="20" t="s">
        <v>138</v>
      </c>
      <c r="I705" s="21">
        <v>4</v>
      </c>
      <c r="J705" s="22" t="s">
        <v>138</v>
      </c>
      <c r="K705" s="17" t="s">
        <v>42</v>
      </c>
      <c r="L705" s="71">
        <v>83.333333333333343</v>
      </c>
      <c r="M705" s="24">
        <v>0.83333333333333348</v>
      </c>
      <c r="N705" s="25">
        <v>18.223389021479715</v>
      </c>
      <c r="O705" s="26">
        <v>48.514851485148512</v>
      </c>
      <c r="P705" s="26">
        <f t="shared" si="119"/>
        <v>0.48514851485148514</v>
      </c>
      <c r="Q705" s="25">
        <v>51.485148514851488</v>
      </c>
      <c r="R705" s="25">
        <v>0.51485148514851486</v>
      </c>
      <c r="S705" s="78">
        <v>9.3823389021479731</v>
      </c>
      <c r="T705" s="25">
        <v>3.1274463007159907</v>
      </c>
      <c r="U705" s="25">
        <v>4.1845231503579958</v>
      </c>
      <c r="V705" s="25">
        <v>1.3948410501193318</v>
      </c>
      <c r="W705" s="26">
        <v>19.891279057469802</v>
      </c>
      <c r="X705" s="26">
        <v>40.258338690290628</v>
      </c>
      <c r="Y705" s="26">
        <v>25.479929113430472</v>
      </c>
      <c r="Z705" s="26">
        <v>2.1033667441931101</v>
      </c>
      <c r="AA705" s="26">
        <v>0.372</v>
      </c>
      <c r="AB705" s="26">
        <f t="shared" si="120"/>
        <v>0.62208907104793387</v>
      </c>
      <c r="AC705" s="26">
        <f t="shared" si="120"/>
        <v>1.2590579240992088</v>
      </c>
      <c r="AD705" s="26">
        <f t="shared" si="120"/>
        <v>0.796871100483038</v>
      </c>
      <c r="AE705" s="26">
        <f t="shared" si="120"/>
        <v>6.5781665431757799E-2</v>
      </c>
      <c r="AF705" s="17">
        <v>2.5</v>
      </c>
      <c r="AG705" s="17">
        <v>4.9000000000000004</v>
      </c>
      <c r="AH705" s="17">
        <f t="shared" si="121"/>
        <v>1.2589254117941658E-5</v>
      </c>
      <c r="AI705" s="17">
        <v>4.5</v>
      </c>
      <c r="AJ705" s="17">
        <v>52.5</v>
      </c>
      <c r="AK705" s="17">
        <v>415</v>
      </c>
      <c r="AL705" s="17">
        <v>50</v>
      </c>
      <c r="AM705" s="17">
        <v>26</v>
      </c>
      <c r="AN705" s="17">
        <v>44</v>
      </c>
      <c r="AO705" s="17">
        <v>1.8</v>
      </c>
      <c r="AP705" s="17">
        <v>44</v>
      </c>
      <c r="AQ705" s="17">
        <v>1038.0249999999996</v>
      </c>
      <c r="AR705" s="17">
        <v>1332.4749999999995</v>
      </c>
      <c r="AS705" s="17">
        <v>707.25000000000011</v>
      </c>
      <c r="AT705" s="26">
        <v>22.055738010618231</v>
      </c>
      <c r="AU705" s="26">
        <v>2.5561213887168295</v>
      </c>
      <c r="AV705" s="17">
        <v>200</v>
      </c>
      <c r="AW705" s="17">
        <v>200</v>
      </c>
      <c r="AX705" s="17">
        <v>0.19</v>
      </c>
      <c r="AY705" s="17">
        <v>1</v>
      </c>
      <c r="AZ705" s="17" t="s">
        <v>150</v>
      </c>
      <c r="BA705" s="28"/>
      <c r="BB705" s="26"/>
      <c r="BC705" s="31"/>
      <c r="BD705" s="29"/>
    </row>
    <row r="706" spans="1:56" x14ac:dyDescent="0.25">
      <c r="A706" s="14">
        <v>2008</v>
      </c>
      <c r="B706" s="31">
        <v>2012</v>
      </c>
      <c r="C706" s="20" t="s">
        <v>182</v>
      </c>
      <c r="D706" s="17" t="s">
        <v>183</v>
      </c>
      <c r="E706" s="69">
        <v>1</v>
      </c>
      <c r="F706" s="76" t="s">
        <v>141</v>
      </c>
      <c r="G706" s="45" t="s">
        <v>141</v>
      </c>
      <c r="H706" s="20" t="s">
        <v>141</v>
      </c>
      <c r="I706" s="21">
        <v>1</v>
      </c>
      <c r="J706" s="22" t="s">
        <v>141</v>
      </c>
      <c r="K706" s="17" t="s">
        <v>42</v>
      </c>
      <c r="L706" s="71">
        <v>94.444444444444443</v>
      </c>
      <c r="M706" s="24">
        <v>0.94444444444444442</v>
      </c>
      <c r="N706" s="25">
        <v>42.400954653937944</v>
      </c>
      <c r="O706" s="26">
        <v>47.773279352226716</v>
      </c>
      <c r="P706" s="26">
        <f t="shared" si="119"/>
        <v>0.47773279352226716</v>
      </c>
      <c r="Q706" s="25">
        <v>52.226720647773284</v>
      </c>
      <c r="R706" s="25">
        <v>0.52226720647773284</v>
      </c>
      <c r="S706" s="78">
        <v>22.144628139101197</v>
      </c>
      <c r="T706" s="25">
        <v>7.381542713033733</v>
      </c>
      <c r="U706" s="25">
        <v>9.8765041500391337</v>
      </c>
      <c r="V706" s="25">
        <v>3.292168050013045</v>
      </c>
      <c r="W706" s="26">
        <v>17.982841416444899</v>
      </c>
      <c r="X706" s="26">
        <v>46.454678879775614</v>
      </c>
      <c r="Y706" s="26">
        <v>23.733818809856842</v>
      </c>
      <c r="Z706" s="26">
        <v>1.5639918289003703</v>
      </c>
      <c r="AA706" s="26">
        <v>0.47277777777777774</v>
      </c>
      <c r="AB706" s="26">
        <f t="shared" si="120"/>
        <v>1.3274111201720005</v>
      </c>
      <c r="AC706" s="26">
        <f t="shared" si="120"/>
        <v>3.4290719637132971</v>
      </c>
      <c r="AD706" s="26">
        <f t="shared" si="120"/>
        <v>1.7519219728836173</v>
      </c>
      <c r="AE706" s="26">
        <f t="shared" si="120"/>
        <v>0.11544672487863829</v>
      </c>
      <c r="AF706" s="17">
        <v>2.6</v>
      </c>
      <c r="AG706" s="17">
        <v>5.2</v>
      </c>
      <c r="AH706" s="17">
        <f t="shared" si="121"/>
        <v>6.3095734448019212E-6</v>
      </c>
      <c r="AI706" s="17">
        <v>4</v>
      </c>
      <c r="AJ706" s="17">
        <v>40</v>
      </c>
      <c r="AK706" s="17">
        <v>730</v>
      </c>
      <c r="AL706" s="17">
        <v>65</v>
      </c>
      <c r="AM706" s="17">
        <v>12</v>
      </c>
      <c r="AN706" s="17">
        <v>33</v>
      </c>
      <c r="AO706" s="17">
        <v>0.4</v>
      </c>
      <c r="AP706" s="17">
        <v>47</v>
      </c>
      <c r="AQ706" s="17">
        <v>1038.0249999999996</v>
      </c>
      <c r="AR706" s="17">
        <v>1332.4749999999995</v>
      </c>
      <c r="AS706" s="17">
        <v>707.25000000000011</v>
      </c>
      <c r="AT706" s="26">
        <v>22.055738010618231</v>
      </c>
      <c r="AU706" s="26">
        <v>2.5561213887168295</v>
      </c>
      <c r="AV706" s="17">
        <v>200</v>
      </c>
      <c r="AW706" s="17">
        <v>200</v>
      </c>
      <c r="AX706" s="17">
        <v>0.19</v>
      </c>
      <c r="AY706" s="17">
        <v>1</v>
      </c>
      <c r="AZ706" s="17" t="s">
        <v>150</v>
      </c>
      <c r="BA706" s="28"/>
      <c r="BB706" s="26"/>
      <c r="BC706" s="31"/>
      <c r="BD706" s="29"/>
    </row>
    <row r="707" spans="1:56" x14ac:dyDescent="0.25">
      <c r="A707" s="14">
        <v>2008</v>
      </c>
      <c r="B707" s="31">
        <v>2012</v>
      </c>
      <c r="C707" s="20" t="s">
        <v>182</v>
      </c>
      <c r="D707" s="17" t="s">
        <v>183</v>
      </c>
      <c r="E707" s="69">
        <v>2</v>
      </c>
      <c r="F707" s="76" t="s">
        <v>141</v>
      </c>
      <c r="G707" s="45" t="s">
        <v>141</v>
      </c>
      <c r="H707" s="20" t="s">
        <v>141</v>
      </c>
      <c r="I707" s="21">
        <v>1</v>
      </c>
      <c r="J707" s="22" t="s">
        <v>141</v>
      </c>
      <c r="K707" s="17" t="s">
        <v>42</v>
      </c>
      <c r="L707" s="71">
        <v>83.333333333333343</v>
      </c>
      <c r="M707" s="24">
        <v>0.83333333333333348</v>
      </c>
      <c r="N707" s="25">
        <v>42.220525059665867</v>
      </c>
      <c r="O707" s="26">
        <v>48.837209302325576</v>
      </c>
      <c r="P707" s="26">
        <f t="shared" si="119"/>
        <v>0.48837209302325574</v>
      </c>
      <c r="Q707" s="25">
        <v>51.162790697674424</v>
      </c>
      <c r="R707" s="25">
        <v>0.51162790697674421</v>
      </c>
      <c r="S707" s="78">
        <v>21.601198867736024</v>
      </c>
      <c r="T707" s="25">
        <v>7.2003996225786748</v>
      </c>
      <c r="U707" s="25">
        <v>9.6341346950102675</v>
      </c>
      <c r="V707" s="25">
        <v>3.2113782316700892</v>
      </c>
      <c r="W707" s="26">
        <v>17.314478918930774</v>
      </c>
      <c r="X707" s="26">
        <v>47.6406135265171</v>
      </c>
      <c r="Y707" s="26">
        <v>24.336558694913577</v>
      </c>
      <c r="Z707" s="26">
        <v>1.2167241596615668</v>
      </c>
      <c r="AA707" s="26">
        <v>0.5214545454545455</v>
      </c>
      <c r="AB707" s="26">
        <f t="shared" si="120"/>
        <v>1.2467116747301559</v>
      </c>
      <c r="AC707" s="26">
        <f t="shared" si="120"/>
        <v>3.4303145565575024</v>
      </c>
      <c r="AD707" s="26">
        <f t="shared" si="120"/>
        <v>1.7523294804171949</v>
      </c>
      <c r="AE707" s="26">
        <f t="shared" si="120"/>
        <v>8.7609001800094996E-2</v>
      </c>
      <c r="AF707" s="17">
        <v>2.8</v>
      </c>
      <c r="AG707" s="17">
        <v>5.3</v>
      </c>
      <c r="AH707" s="17">
        <f t="shared" si="121"/>
        <v>5.011872336272719E-6</v>
      </c>
      <c r="AI707" s="17">
        <v>5</v>
      </c>
      <c r="AJ707" s="17">
        <v>47.5</v>
      </c>
      <c r="AK707" s="17">
        <v>800</v>
      </c>
      <c r="AL707" s="17">
        <v>77.5</v>
      </c>
      <c r="AM707" s="17">
        <v>14.5</v>
      </c>
      <c r="AN707" s="17">
        <v>36</v>
      </c>
      <c r="AO707" s="17">
        <v>0.5</v>
      </c>
      <c r="AP707" s="17">
        <v>48</v>
      </c>
      <c r="AQ707" s="17">
        <v>1038.0249999999996</v>
      </c>
      <c r="AR707" s="17">
        <v>1332.4749999999995</v>
      </c>
      <c r="AS707" s="17">
        <v>707.25000000000011</v>
      </c>
      <c r="AT707" s="26">
        <v>22.055738010618231</v>
      </c>
      <c r="AU707" s="26">
        <v>2.5561213887168295</v>
      </c>
      <c r="AV707" s="17">
        <v>200</v>
      </c>
      <c r="AW707" s="17">
        <v>200</v>
      </c>
      <c r="AX707" s="17">
        <v>0.19</v>
      </c>
      <c r="AY707" s="17">
        <v>1</v>
      </c>
      <c r="AZ707" s="17" t="s">
        <v>150</v>
      </c>
      <c r="BA707" s="28"/>
      <c r="BB707" s="26"/>
      <c r="BC707" s="31"/>
      <c r="BD707" s="29"/>
    </row>
    <row r="708" spans="1:56" x14ac:dyDescent="0.25">
      <c r="A708" s="14">
        <v>2008</v>
      </c>
      <c r="B708" s="31">
        <v>2012</v>
      </c>
      <c r="C708" s="20" t="s">
        <v>182</v>
      </c>
      <c r="D708" s="17" t="s">
        <v>183</v>
      </c>
      <c r="E708" s="69">
        <v>3</v>
      </c>
      <c r="F708" s="76" t="s">
        <v>141</v>
      </c>
      <c r="G708" s="45" t="s">
        <v>141</v>
      </c>
      <c r="H708" s="20" t="s">
        <v>141</v>
      </c>
      <c r="I708" s="21">
        <v>1</v>
      </c>
      <c r="J708" s="22" t="s">
        <v>141</v>
      </c>
      <c r="K708" s="17" t="s">
        <v>42</v>
      </c>
      <c r="L708" s="71">
        <v>100</v>
      </c>
      <c r="M708" s="24">
        <v>1</v>
      </c>
      <c r="N708" s="25">
        <v>59.180906921241046</v>
      </c>
      <c r="O708" s="26">
        <v>47.474747474747467</v>
      </c>
      <c r="P708" s="26">
        <f t="shared" si="119"/>
        <v>0.4747474747474747</v>
      </c>
      <c r="Q708" s="25">
        <v>52.525252525252533</v>
      </c>
      <c r="R708" s="25">
        <v>0.5252525252525253</v>
      </c>
      <c r="S708" s="78">
        <v>31.084920807116514</v>
      </c>
      <c r="T708" s="25">
        <v>10.361640269038839</v>
      </c>
      <c r="U708" s="25">
        <v>13.863874679973966</v>
      </c>
      <c r="V708" s="25">
        <v>4.621291559991322</v>
      </c>
      <c r="W708" s="26">
        <v>17.183788258885315</v>
      </c>
      <c r="X708" s="26">
        <v>46.860549127938</v>
      </c>
      <c r="Y708" s="26">
        <v>24.587172222707594</v>
      </c>
      <c r="Z708" s="26">
        <v>1.4565938203345752</v>
      </c>
      <c r="AA708" s="26">
        <v>0.45414285714285713</v>
      </c>
      <c r="AB708" s="26">
        <f t="shared" si="120"/>
        <v>1.7805223239790289</v>
      </c>
      <c r="AC708" s="26">
        <f t="shared" si="120"/>
        <v>4.8555215287331519</v>
      </c>
      <c r="AD708" s="26">
        <f t="shared" si="120"/>
        <v>2.5476343380460018</v>
      </c>
      <c r="AE708" s="26">
        <f t="shared" si="120"/>
        <v>0.15092701184411858</v>
      </c>
      <c r="AF708" s="17">
        <v>2.7</v>
      </c>
      <c r="AG708" s="17">
        <v>6</v>
      </c>
      <c r="AH708" s="17">
        <f t="shared" si="121"/>
        <v>9.9999999999999995E-7</v>
      </c>
      <c r="AI708" s="17">
        <v>6</v>
      </c>
      <c r="AJ708" s="17">
        <v>42.5</v>
      </c>
      <c r="AK708" s="17">
        <v>1170</v>
      </c>
      <c r="AL708" s="17">
        <v>92.5</v>
      </c>
      <c r="AM708" s="17">
        <v>4</v>
      </c>
      <c r="AN708" s="17">
        <v>25</v>
      </c>
      <c r="AO708" s="17">
        <v>0.5</v>
      </c>
      <c r="AP708" s="17">
        <v>20</v>
      </c>
      <c r="AQ708" s="17">
        <v>1038.0249999999996</v>
      </c>
      <c r="AR708" s="17">
        <v>1332.4749999999995</v>
      </c>
      <c r="AS708" s="17">
        <v>707.25000000000011</v>
      </c>
      <c r="AT708" s="26">
        <v>22.055738010618231</v>
      </c>
      <c r="AU708" s="26">
        <v>2.5561213887168295</v>
      </c>
      <c r="AV708" s="17">
        <v>200</v>
      </c>
      <c r="AW708" s="17">
        <v>200</v>
      </c>
      <c r="AX708" s="17">
        <v>0.19</v>
      </c>
      <c r="AY708" s="17">
        <v>1</v>
      </c>
      <c r="AZ708" s="17" t="s">
        <v>150</v>
      </c>
      <c r="BA708" s="28"/>
      <c r="BB708" s="26"/>
      <c r="BC708" s="31"/>
      <c r="BD708" s="29"/>
    </row>
    <row r="709" spans="1:56" x14ac:dyDescent="0.25">
      <c r="A709" s="14">
        <v>2008</v>
      </c>
      <c r="B709" s="31">
        <v>2012</v>
      </c>
      <c r="C709" s="20" t="s">
        <v>182</v>
      </c>
      <c r="D709" s="17" t="s">
        <v>183</v>
      </c>
      <c r="E709" s="69">
        <v>4</v>
      </c>
      <c r="F709" s="76" t="s">
        <v>141</v>
      </c>
      <c r="G709" s="45" t="s">
        <v>141</v>
      </c>
      <c r="H709" s="20" t="s">
        <v>141</v>
      </c>
      <c r="I709" s="21">
        <v>1</v>
      </c>
      <c r="J709" s="22" t="s">
        <v>141</v>
      </c>
      <c r="K709" s="17" t="s">
        <v>42</v>
      </c>
      <c r="L709" s="71">
        <v>88.888888888888886</v>
      </c>
      <c r="M709" s="24">
        <v>0.88888888888888884</v>
      </c>
      <c r="N709" s="25">
        <v>54.309307875894987</v>
      </c>
      <c r="O709" s="26">
        <v>48.987854251012145</v>
      </c>
      <c r="P709" s="26">
        <f t="shared" si="119"/>
        <v>0.48987854251012147</v>
      </c>
      <c r="Q709" s="25">
        <v>51.012145748987855</v>
      </c>
      <c r="R709" s="25">
        <v>0.51012145748987858</v>
      </c>
      <c r="S709" s="78">
        <v>27.704343288918096</v>
      </c>
      <c r="T709" s="25">
        <v>9.2347810963060315</v>
      </c>
      <c r="U709" s="25">
        <v>12.356137106857471</v>
      </c>
      <c r="V709" s="25">
        <v>4.1187123689524903</v>
      </c>
      <c r="W709" s="26">
        <v>17.494825772245093</v>
      </c>
      <c r="X709" s="26">
        <v>47.100695530835708</v>
      </c>
      <c r="Y709" s="26">
        <v>24.554163740111363</v>
      </c>
      <c r="Z709" s="26">
        <v>1.1117463596186212</v>
      </c>
      <c r="AA709" s="26">
        <v>0.50960000000000005</v>
      </c>
      <c r="AB709" s="26">
        <f t="shared" si="120"/>
        <v>1.6156088632469656</v>
      </c>
      <c r="AC709" s="26">
        <f t="shared" si="120"/>
        <v>4.349646127110276</v>
      </c>
      <c r="AD709" s="26">
        <f t="shared" si="120"/>
        <v>2.2675232714278342</v>
      </c>
      <c r="AE709" s="26">
        <f t="shared" si="120"/>
        <v>0.10266734265693091</v>
      </c>
      <c r="AF709" s="17">
        <v>2.5</v>
      </c>
      <c r="AG709" s="17">
        <v>4.9000000000000004</v>
      </c>
      <c r="AH709" s="17">
        <f t="shared" si="121"/>
        <v>1.2589254117941658E-5</v>
      </c>
      <c r="AI709" s="17">
        <v>4.5</v>
      </c>
      <c r="AJ709" s="17">
        <v>52.5</v>
      </c>
      <c r="AK709" s="17">
        <v>415</v>
      </c>
      <c r="AL709" s="17">
        <v>50</v>
      </c>
      <c r="AM709" s="17">
        <v>26</v>
      </c>
      <c r="AN709" s="17">
        <v>44</v>
      </c>
      <c r="AO709" s="17">
        <v>1.8</v>
      </c>
      <c r="AP709" s="17">
        <v>44</v>
      </c>
      <c r="AQ709" s="17">
        <v>1038.0249999999996</v>
      </c>
      <c r="AR709" s="17">
        <v>1332.4749999999995</v>
      </c>
      <c r="AS709" s="17">
        <v>707.25000000000011</v>
      </c>
      <c r="AT709" s="26">
        <v>22.055738010618231</v>
      </c>
      <c r="AU709" s="26">
        <v>2.5561213887168295</v>
      </c>
      <c r="AV709" s="17">
        <v>200</v>
      </c>
      <c r="AW709" s="17">
        <v>200</v>
      </c>
      <c r="AX709" s="17">
        <v>0.19</v>
      </c>
      <c r="AY709" s="17">
        <v>1</v>
      </c>
      <c r="AZ709" s="17" t="s">
        <v>150</v>
      </c>
      <c r="BA709" s="28"/>
      <c r="BB709" s="26"/>
      <c r="BC709" s="31"/>
      <c r="BD709" s="29"/>
    </row>
    <row r="710" spans="1:56" x14ac:dyDescent="0.25">
      <c r="A710" s="14">
        <v>2008</v>
      </c>
      <c r="B710" s="31">
        <v>2012</v>
      </c>
      <c r="C710" s="20" t="s">
        <v>182</v>
      </c>
      <c r="D710" s="17" t="s">
        <v>183</v>
      </c>
      <c r="E710" s="69">
        <v>1</v>
      </c>
      <c r="F710" s="76" t="s">
        <v>142</v>
      </c>
      <c r="G710" s="45" t="s">
        <v>142</v>
      </c>
      <c r="H710" s="20" t="s">
        <v>142</v>
      </c>
      <c r="I710" s="21">
        <v>5</v>
      </c>
      <c r="J710" s="22" t="s">
        <v>142</v>
      </c>
      <c r="K710" s="17" t="s">
        <v>54</v>
      </c>
      <c r="L710" s="71">
        <v>94.444444444444443</v>
      </c>
      <c r="M710" s="24">
        <v>0.94444444444444442</v>
      </c>
      <c r="N710" s="25">
        <v>44.926968973747009</v>
      </c>
      <c r="O710" s="26">
        <v>46.296296296296305</v>
      </c>
      <c r="P710" s="26">
        <f t="shared" si="119"/>
        <v>0.46296296296296302</v>
      </c>
      <c r="Q710" s="25">
        <v>53.703703703703695</v>
      </c>
      <c r="R710" s="25">
        <v>0.53703703703703698</v>
      </c>
      <c r="S710" s="78">
        <v>24.127446300715985</v>
      </c>
      <c r="T710" s="25">
        <v>8.0424821002386615</v>
      </c>
      <c r="U710" s="25">
        <v>10.76084105011933</v>
      </c>
      <c r="V710" s="25">
        <v>3.5869470167064432</v>
      </c>
      <c r="W710" s="26">
        <v>18.671184563697039</v>
      </c>
      <c r="X710" s="26">
        <v>42.575732380767477</v>
      </c>
      <c r="Y710" s="26">
        <v>23.919503193840939</v>
      </c>
      <c r="Z710" s="26">
        <v>1.7973693581063088</v>
      </c>
      <c r="AA710" s="26">
        <v>0.36476923076923079</v>
      </c>
      <c r="AB710" s="26">
        <f t="shared" si="120"/>
        <v>1.5016266764378585</v>
      </c>
      <c r="AC710" s="26">
        <f t="shared" si="120"/>
        <v>3.42414565576874</v>
      </c>
      <c r="AD710" s="26">
        <f t="shared" si="120"/>
        <v>1.9237217628306724</v>
      </c>
      <c r="AE710" s="26">
        <f t="shared" si="120"/>
        <v>0.14455310890087442</v>
      </c>
      <c r="AF710" s="17">
        <v>2.6</v>
      </c>
      <c r="AG710" s="17">
        <v>5.2</v>
      </c>
      <c r="AH710" s="17">
        <f t="shared" si="121"/>
        <v>6.3095734448019212E-6</v>
      </c>
      <c r="AI710" s="17">
        <v>4</v>
      </c>
      <c r="AJ710" s="17">
        <v>40</v>
      </c>
      <c r="AK710" s="17">
        <v>730</v>
      </c>
      <c r="AL710" s="17">
        <v>65</v>
      </c>
      <c r="AM710" s="17">
        <v>12</v>
      </c>
      <c r="AN710" s="17">
        <v>33</v>
      </c>
      <c r="AO710" s="17">
        <v>0.4</v>
      </c>
      <c r="AP710" s="17">
        <v>47</v>
      </c>
      <c r="AQ710" s="17">
        <v>1038.0249999999996</v>
      </c>
      <c r="AR710" s="17">
        <v>1332.4749999999995</v>
      </c>
      <c r="AS710" s="17">
        <v>707.25000000000011</v>
      </c>
      <c r="AT710" s="26">
        <v>22.055738010618231</v>
      </c>
      <c r="AU710" s="26">
        <v>2.5561213887168295</v>
      </c>
      <c r="AV710" s="17">
        <v>200</v>
      </c>
      <c r="AW710" s="17">
        <v>200</v>
      </c>
      <c r="AX710" s="17">
        <v>0.19</v>
      </c>
      <c r="AY710" s="17">
        <v>1</v>
      </c>
      <c r="AZ710" s="17" t="s">
        <v>150</v>
      </c>
      <c r="BA710" s="28"/>
      <c r="BB710" s="26"/>
      <c r="BC710" s="31"/>
      <c r="BD710" s="29"/>
    </row>
    <row r="711" spans="1:56" x14ac:dyDescent="0.25">
      <c r="A711" s="14">
        <v>2008</v>
      </c>
      <c r="B711" s="31">
        <v>2012</v>
      </c>
      <c r="C711" s="20" t="s">
        <v>182</v>
      </c>
      <c r="D711" s="17" t="s">
        <v>183</v>
      </c>
      <c r="E711" s="69">
        <v>2</v>
      </c>
      <c r="F711" s="76" t="s">
        <v>142</v>
      </c>
      <c r="G711" s="45" t="s">
        <v>142</v>
      </c>
      <c r="H711" s="20" t="s">
        <v>142</v>
      </c>
      <c r="I711" s="21">
        <v>5</v>
      </c>
      <c r="J711" s="22" t="s">
        <v>142</v>
      </c>
      <c r="K711" s="17" t="s">
        <v>54</v>
      </c>
      <c r="L711" s="71">
        <v>100</v>
      </c>
      <c r="M711" s="24">
        <v>1</v>
      </c>
      <c r="N711" s="25">
        <v>71.450119331742229</v>
      </c>
      <c r="O711" s="26">
        <v>47.03389830508474</v>
      </c>
      <c r="P711" s="26">
        <f t="shared" si="119"/>
        <v>0.47033898305084743</v>
      </c>
      <c r="Q711" s="25">
        <v>52.96610169491526</v>
      </c>
      <c r="R711" s="25">
        <v>0.52966101694915257</v>
      </c>
      <c r="S711" s="78">
        <v>37.844342866388899</v>
      </c>
      <c r="T711" s="25">
        <v>12.614780955462965</v>
      </c>
      <c r="U711" s="25">
        <v>16.878576918409451</v>
      </c>
      <c r="V711" s="25">
        <v>5.6261923061364829</v>
      </c>
      <c r="W711" s="26">
        <v>18.34781054512959</v>
      </c>
      <c r="X711" s="26">
        <v>41.043490129173762</v>
      </c>
      <c r="Y711" s="26">
        <v>25.381711593143237</v>
      </c>
      <c r="Z711" s="26">
        <v>2.3702994556828401</v>
      </c>
      <c r="AA711" s="26">
        <v>0.39453333333333335</v>
      </c>
      <c r="AB711" s="26">
        <f t="shared" si="120"/>
        <v>2.3145361103914333</v>
      </c>
      <c r="AC711" s="26">
        <f t="shared" si="120"/>
        <v>5.1775463762723337</v>
      </c>
      <c r="AD711" s="26">
        <f t="shared" si="120"/>
        <v>3.2018473202223685</v>
      </c>
      <c r="AE711" s="26">
        <f t="shared" si="120"/>
        <v>0.29900808432292125</v>
      </c>
      <c r="AF711" s="17">
        <v>2.8</v>
      </c>
      <c r="AG711" s="17">
        <v>5.3</v>
      </c>
      <c r="AH711" s="17">
        <f t="shared" si="121"/>
        <v>5.011872336272719E-6</v>
      </c>
      <c r="AI711" s="17">
        <v>5</v>
      </c>
      <c r="AJ711" s="17">
        <v>47.5</v>
      </c>
      <c r="AK711" s="17">
        <v>800</v>
      </c>
      <c r="AL711" s="17">
        <v>77.5</v>
      </c>
      <c r="AM711" s="17">
        <v>14.5</v>
      </c>
      <c r="AN711" s="17">
        <v>36</v>
      </c>
      <c r="AO711" s="17">
        <v>0.5</v>
      </c>
      <c r="AP711" s="17">
        <v>48</v>
      </c>
      <c r="AQ711" s="17">
        <v>1038.0249999999996</v>
      </c>
      <c r="AR711" s="17">
        <v>1332.4749999999995</v>
      </c>
      <c r="AS711" s="17">
        <v>707.25000000000011</v>
      </c>
      <c r="AT711" s="26">
        <v>22.055738010618231</v>
      </c>
      <c r="AU711" s="26">
        <v>2.5561213887168295</v>
      </c>
      <c r="AV711" s="17">
        <v>200</v>
      </c>
      <c r="AW711" s="17">
        <v>200</v>
      </c>
      <c r="AX711" s="17">
        <v>0.19</v>
      </c>
      <c r="AY711" s="17">
        <v>1</v>
      </c>
      <c r="AZ711" s="17" t="s">
        <v>150</v>
      </c>
      <c r="BA711" s="28"/>
      <c r="BB711" s="26"/>
      <c r="BC711" s="31"/>
      <c r="BD711" s="29"/>
    </row>
    <row r="712" spans="1:56" x14ac:dyDescent="0.25">
      <c r="A712" s="14">
        <v>2008</v>
      </c>
      <c r="B712" s="31">
        <v>2012</v>
      </c>
      <c r="C712" s="20" t="s">
        <v>182</v>
      </c>
      <c r="D712" s="17" t="s">
        <v>183</v>
      </c>
      <c r="E712" s="69">
        <v>3</v>
      </c>
      <c r="F712" s="76" t="s">
        <v>142</v>
      </c>
      <c r="G712" s="45" t="s">
        <v>142</v>
      </c>
      <c r="H712" s="20" t="s">
        <v>142</v>
      </c>
      <c r="I712" s="21">
        <v>5</v>
      </c>
      <c r="J712" s="22" t="s">
        <v>142</v>
      </c>
      <c r="K712" s="17" t="s">
        <v>54</v>
      </c>
      <c r="L712" s="71">
        <v>94.444444444444443</v>
      </c>
      <c r="M712" s="24">
        <v>0.94444444444444442</v>
      </c>
      <c r="N712" s="25">
        <v>60.985202863961817</v>
      </c>
      <c r="O712" s="26">
        <v>46.818181818181827</v>
      </c>
      <c r="P712" s="26">
        <f t="shared" si="119"/>
        <v>0.46818181818181825</v>
      </c>
      <c r="Q712" s="25">
        <v>53.181818181818173</v>
      </c>
      <c r="R712" s="25">
        <v>0.53181818181818175</v>
      </c>
      <c r="S712" s="78">
        <v>32.433039704925143</v>
      </c>
      <c r="T712" s="25">
        <v>10.811013234975048</v>
      </c>
      <c r="U712" s="25">
        <v>14.465135708396614</v>
      </c>
      <c r="V712" s="25">
        <v>4.8217119027988717</v>
      </c>
      <c r="W712" s="26">
        <v>18.402192123897606</v>
      </c>
      <c r="X712" s="26">
        <v>42.580860050070854</v>
      </c>
      <c r="Y712" s="26">
        <v>24.386080632083022</v>
      </c>
      <c r="Z712" s="26">
        <v>2.1801385639258797</v>
      </c>
      <c r="AA712" s="26">
        <v>0.37563636363636366</v>
      </c>
      <c r="AB712" s="26">
        <f t="shared" si="120"/>
        <v>1.9894634260401063</v>
      </c>
      <c r="AC712" s="26">
        <f t="shared" si="120"/>
        <v>4.603422415579363</v>
      </c>
      <c r="AD712" s="26">
        <f t="shared" si="120"/>
        <v>2.6363824046261821</v>
      </c>
      <c r="AE712" s="26">
        <f t="shared" si="120"/>
        <v>0.23569506868682183</v>
      </c>
      <c r="AF712" s="17">
        <v>2.7</v>
      </c>
      <c r="AG712" s="17">
        <v>6</v>
      </c>
      <c r="AH712" s="17">
        <f t="shared" si="121"/>
        <v>9.9999999999999995E-7</v>
      </c>
      <c r="AI712" s="17">
        <v>6</v>
      </c>
      <c r="AJ712" s="17">
        <v>42.5</v>
      </c>
      <c r="AK712" s="17">
        <v>1170</v>
      </c>
      <c r="AL712" s="17">
        <v>92.5</v>
      </c>
      <c r="AM712" s="17">
        <v>4</v>
      </c>
      <c r="AN712" s="17">
        <v>25</v>
      </c>
      <c r="AO712" s="17">
        <v>0.5</v>
      </c>
      <c r="AP712" s="17">
        <v>20</v>
      </c>
      <c r="AQ712" s="17">
        <v>1038.0249999999996</v>
      </c>
      <c r="AR712" s="17">
        <v>1332.4749999999995</v>
      </c>
      <c r="AS712" s="17">
        <v>707.25000000000011</v>
      </c>
      <c r="AT712" s="26">
        <v>22.055738010618231</v>
      </c>
      <c r="AU712" s="26">
        <v>2.5561213887168295</v>
      </c>
      <c r="AV712" s="17">
        <v>200</v>
      </c>
      <c r="AW712" s="17">
        <v>200</v>
      </c>
      <c r="AX712" s="17">
        <v>0.19</v>
      </c>
      <c r="AY712" s="17">
        <v>1</v>
      </c>
      <c r="AZ712" s="17" t="s">
        <v>150</v>
      </c>
      <c r="BA712" s="28"/>
      <c r="BB712" s="26"/>
      <c r="BC712" s="31"/>
      <c r="BD712" s="29"/>
    </row>
    <row r="713" spans="1:56" x14ac:dyDescent="0.25">
      <c r="A713" s="14">
        <v>2008</v>
      </c>
      <c r="B713" s="31">
        <v>2012</v>
      </c>
      <c r="C713" s="20" t="s">
        <v>182</v>
      </c>
      <c r="D713" s="17" t="s">
        <v>183</v>
      </c>
      <c r="E713" s="69">
        <v>4</v>
      </c>
      <c r="F713" s="76" t="s">
        <v>142</v>
      </c>
      <c r="G713" s="45" t="s">
        <v>142</v>
      </c>
      <c r="H713" s="20" t="s">
        <v>142</v>
      </c>
      <c r="I713" s="21">
        <v>5</v>
      </c>
      <c r="J713" s="22" t="s">
        <v>142</v>
      </c>
      <c r="K713" s="17" t="s">
        <v>54</v>
      </c>
      <c r="L713" s="71">
        <v>88.888888888888886</v>
      </c>
      <c r="M713" s="24">
        <v>0.88888888888888884</v>
      </c>
      <c r="N713" s="25">
        <v>51.963723150358</v>
      </c>
      <c r="O713" s="26">
        <v>46.666666666666664</v>
      </c>
      <c r="P713" s="26">
        <f t="shared" si="119"/>
        <v>0.46666666666666662</v>
      </c>
      <c r="Q713" s="25">
        <v>53.333333333333336</v>
      </c>
      <c r="R713" s="25">
        <v>0.53333333333333333</v>
      </c>
      <c r="S713" s="78">
        <v>27.713985680190927</v>
      </c>
      <c r="T713" s="25">
        <v>9.2379952267303089</v>
      </c>
      <c r="U713" s="25">
        <v>12.360437613365153</v>
      </c>
      <c r="V713" s="25">
        <v>4.1201458711217178</v>
      </c>
      <c r="W713" s="26">
        <v>18.633415008986162</v>
      </c>
      <c r="X713" s="26">
        <v>41.646192644782545</v>
      </c>
      <c r="Y713" s="26">
        <v>25.017837301272934</v>
      </c>
      <c r="Z713" s="26">
        <v>1.9386736856752549</v>
      </c>
      <c r="AA713" s="26">
        <v>0.38989473684210524</v>
      </c>
      <c r="AB713" s="26">
        <f t="shared" si="120"/>
        <v>1.7213539891069907</v>
      </c>
      <c r="AC713" s="26">
        <f t="shared" si="120"/>
        <v>3.8472732886399204</v>
      </c>
      <c r="AD713" s="26">
        <f t="shared" si="120"/>
        <v>2.3111466157227483</v>
      </c>
      <c r="AE713" s="26">
        <f t="shared" si="120"/>
        <v>0.1790945825445566</v>
      </c>
      <c r="AF713" s="17">
        <v>2.5</v>
      </c>
      <c r="AG713" s="17">
        <v>4.9000000000000004</v>
      </c>
      <c r="AH713" s="17">
        <f t="shared" si="121"/>
        <v>1.2589254117941658E-5</v>
      </c>
      <c r="AI713" s="17">
        <v>4.5</v>
      </c>
      <c r="AJ713" s="17">
        <v>52.5</v>
      </c>
      <c r="AK713" s="17">
        <v>415</v>
      </c>
      <c r="AL713" s="17">
        <v>50</v>
      </c>
      <c r="AM713" s="17">
        <v>26</v>
      </c>
      <c r="AN713" s="17">
        <v>44</v>
      </c>
      <c r="AO713" s="17">
        <v>1.8</v>
      </c>
      <c r="AP713" s="17">
        <v>44</v>
      </c>
      <c r="AQ713" s="17">
        <v>1038.0249999999996</v>
      </c>
      <c r="AR713" s="17">
        <v>1332.4749999999995</v>
      </c>
      <c r="AS713" s="17">
        <v>707.25000000000011</v>
      </c>
      <c r="AT713" s="26">
        <v>22.055738010618231</v>
      </c>
      <c r="AU713" s="26">
        <v>2.5561213887168295</v>
      </c>
      <c r="AV713" s="17">
        <v>200</v>
      </c>
      <c r="AW713" s="17">
        <v>200</v>
      </c>
      <c r="AX713" s="17">
        <v>0.19</v>
      </c>
      <c r="AY713" s="17">
        <v>1</v>
      </c>
      <c r="AZ713" s="17" t="s">
        <v>150</v>
      </c>
      <c r="BA713" s="28"/>
      <c r="BB713" s="26"/>
      <c r="BC713" s="31"/>
      <c r="BD713" s="29"/>
    </row>
    <row r="714" spans="1:56" x14ac:dyDescent="0.25">
      <c r="A714" s="14">
        <v>2008</v>
      </c>
      <c r="B714" s="31">
        <v>2012</v>
      </c>
      <c r="C714" s="20" t="s">
        <v>182</v>
      </c>
      <c r="D714" s="17" t="s">
        <v>183</v>
      </c>
      <c r="E714" s="69">
        <v>1</v>
      </c>
      <c r="F714" s="76" t="s">
        <v>143</v>
      </c>
      <c r="G714" s="45" t="s">
        <v>143</v>
      </c>
      <c r="H714" s="20" t="s">
        <v>143</v>
      </c>
      <c r="I714" s="21">
        <v>5</v>
      </c>
      <c r="J714" s="22" t="s">
        <v>143</v>
      </c>
      <c r="K714" s="17" t="s">
        <v>54</v>
      </c>
      <c r="L714" s="71">
        <v>94.444444444444443</v>
      </c>
      <c r="M714" s="24">
        <v>0.94444444444444442</v>
      </c>
      <c r="N714" s="25">
        <v>84.26062052505965</v>
      </c>
      <c r="O714" s="26">
        <v>47.637795275590541</v>
      </c>
      <c r="P714" s="26">
        <f t="shared" si="119"/>
        <v>0.47637795275590539</v>
      </c>
      <c r="Q714" s="25">
        <v>52.362204724409459</v>
      </c>
      <c r="R714" s="25">
        <v>0.52362204724409456</v>
      </c>
      <c r="S714" s="78">
        <v>44.120718621389514</v>
      </c>
      <c r="T714" s="25">
        <v>14.706906207129837</v>
      </c>
      <c r="U714" s="25">
        <v>19.677840505139724</v>
      </c>
      <c r="V714" s="25">
        <v>6.5592801683799076</v>
      </c>
      <c r="W714" s="26">
        <v>18.676847681133097</v>
      </c>
      <c r="X714" s="26">
        <v>43.823384070522565</v>
      </c>
      <c r="Y714" s="26">
        <v>24.158030541583543</v>
      </c>
      <c r="Z714" s="26">
        <v>1.8185140010846652</v>
      </c>
      <c r="AA714" s="26">
        <v>0.44508333333333333</v>
      </c>
      <c r="AB714" s="26">
        <f t="shared" si="120"/>
        <v>2.7467864709127485</v>
      </c>
      <c r="AC714" s="26">
        <f t="shared" si="120"/>
        <v>6.445063992042031</v>
      </c>
      <c r="AD714" s="26">
        <f t="shared" si="120"/>
        <v>3.5528988932404717</v>
      </c>
      <c r="AE714" s="26">
        <f t="shared" si="120"/>
        <v>0.2674471485030458</v>
      </c>
      <c r="AF714" s="17">
        <v>2.6</v>
      </c>
      <c r="AG714" s="17">
        <v>5.2</v>
      </c>
      <c r="AH714" s="17">
        <f t="shared" si="121"/>
        <v>6.3095734448019212E-6</v>
      </c>
      <c r="AI714" s="17">
        <v>4</v>
      </c>
      <c r="AJ714" s="17">
        <v>40</v>
      </c>
      <c r="AK714" s="17">
        <v>730</v>
      </c>
      <c r="AL714" s="17">
        <v>65</v>
      </c>
      <c r="AM714" s="17">
        <v>12</v>
      </c>
      <c r="AN714" s="17">
        <v>33</v>
      </c>
      <c r="AO714" s="17">
        <v>0.4</v>
      </c>
      <c r="AP714" s="17">
        <v>47</v>
      </c>
      <c r="AQ714" s="17">
        <v>1038.0249999999996</v>
      </c>
      <c r="AR714" s="17">
        <v>1332.4749999999995</v>
      </c>
      <c r="AS714" s="17">
        <v>707.25000000000011</v>
      </c>
      <c r="AT714" s="26">
        <v>22.055738010618231</v>
      </c>
      <c r="AU714" s="26">
        <v>2.5561213887168295</v>
      </c>
      <c r="AV714" s="17">
        <v>200</v>
      </c>
      <c r="AW714" s="17">
        <v>200</v>
      </c>
      <c r="AX714" s="17">
        <v>0.19</v>
      </c>
      <c r="AY714" s="17">
        <v>1</v>
      </c>
      <c r="AZ714" s="17" t="s">
        <v>150</v>
      </c>
      <c r="BA714" s="28"/>
      <c r="BB714" s="26"/>
      <c r="BC714" s="31"/>
      <c r="BD714" s="29"/>
    </row>
    <row r="715" spans="1:56" x14ac:dyDescent="0.25">
      <c r="A715" s="14">
        <v>2008</v>
      </c>
      <c r="B715" s="31">
        <v>2012</v>
      </c>
      <c r="C715" s="20" t="s">
        <v>182</v>
      </c>
      <c r="D715" s="17" t="s">
        <v>183</v>
      </c>
      <c r="E715" s="69">
        <v>2</v>
      </c>
      <c r="F715" s="76" t="s">
        <v>143</v>
      </c>
      <c r="G715" s="45" t="s">
        <v>143</v>
      </c>
      <c r="H715" s="20" t="s">
        <v>143</v>
      </c>
      <c r="I715" s="21">
        <v>5</v>
      </c>
      <c r="J715" s="22" t="s">
        <v>143</v>
      </c>
      <c r="K715" s="17" t="s">
        <v>54</v>
      </c>
      <c r="L715" s="71">
        <v>88.888888888888886</v>
      </c>
      <c r="M715" s="24">
        <v>0.88888888888888884</v>
      </c>
      <c r="N715" s="25">
        <v>77.584725536992849</v>
      </c>
      <c r="O715" s="26">
        <v>47.892720306513404</v>
      </c>
      <c r="P715" s="26">
        <f t="shared" si="119"/>
        <v>0.47892720306513403</v>
      </c>
      <c r="Q715" s="25">
        <v>52.107279693486596</v>
      </c>
      <c r="R715" s="25">
        <v>0.52107279693486597</v>
      </c>
      <c r="S715" s="78">
        <v>40.427289934984778</v>
      </c>
      <c r="T715" s="25">
        <v>13.475763311661593</v>
      </c>
      <c r="U715" s="25">
        <v>18.030571311003211</v>
      </c>
      <c r="V715" s="25">
        <v>6.0101904370010706</v>
      </c>
      <c r="W715" s="26">
        <v>18.587335931096916</v>
      </c>
      <c r="X715" s="26">
        <v>43.899476500877654</v>
      </c>
      <c r="Y715" s="26">
        <v>24.903009390726638</v>
      </c>
      <c r="Z715" s="26">
        <v>1.6146684991709748</v>
      </c>
      <c r="AA715" s="26">
        <v>0.42449999999999999</v>
      </c>
      <c r="AB715" s="26">
        <f t="shared" si="120"/>
        <v>2.5047853960180508</v>
      </c>
      <c r="AC715" s="26">
        <f t="shared" si="120"/>
        <v>5.9157895483167735</v>
      </c>
      <c r="AD715" s="26">
        <f t="shared" si="120"/>
        <v>3.3558706029751817</v>
      </c>
      <c r="AE715" s="26">
        <f t="shared" si="120"/>
        <v>0.21758890521623908</v>
      </c>
      <c r="AF715" s="17">
        <v>2.8</v>
      </c>
      <c r="AG715" s="17">
        <v>5.3</v>
      </c>
      <c r="AH715" s="17">
        <f t="shared" si="121"/>
        <v>5.011872336272719E-6</v>
      </c>
      <c r="AI715" s="17">
        <v>5</v>
      </c>
      <c r="AJ715" s="17">
        <v>47.5</v>
      </c>
      <c r="AK715" s="17">
        <v>800</v>
      </c>
      <c r="AL715" s="17">
        <v>77.5</v>
      </c>
      <c r="AM715" s="17">
        <v>14.5</v>
      </c>
      <c r="AN715" s="17">
        <v>36</v>
      </c>
      <c r="AO715" s="17">
        <v>0.5</v>
      </c>
      <c r="AP715" s="17">
        <v>48</v>
      </c>
      <c r="AQ715" s="17">
        <v>1038.0249999999996</v>
      </c>
      <c r="AR715" s="17">
        <v>1332.4749999999995</v>
      </c>
      <c r="AS715" s="17">
        <v>707.25000000000011</v>
      </c>
      <c r="AT715" s="26">
        <v>22.055738010618231</v>
      </c>
      <c r="AU715" s="26">
        <v>2.5561213887168295</v>
      </c>
      <c r="AV715" s="17">
        <v>200</v>
      </c>
      <c r="AW715" s="17">
        <v>200</v>
      </c>
      <c r="AX715" s="17">
        <v>0.19</v>
      </c>
      <c r="AY715" s="17">
        <v>1</v>
      </c>
      <c r="AZ715" s="17" t="s">
        <v>150</v>
      </c>
      <c r="BA715" s="28"/>
      <c r="BB715" s="26"/>
      <c r="BC715" s="31"/>
      <c r="BD715" s="29"/>
    </row>
    <row r="716" spans="1:56" x14ac:dyDescent="0.25">
      <c r="A716" s="14">
        <v>2008</v>
      </c>
      <c r="B716" s="31">
        <v>2012</v>
      </c>
      <c r="C716" s="20" t="s">
        <v>182</v>
      </c>
      <c r="D716" s="17" t="s">
        <v>183</v>
      </c>
      <c r="E716" s="69">
        <v>3</v>
      </c>
      <c r="F716" s="76" t="s">
        <v>143</v>
      </c>
      <c r="G716" s="45" t="s">
        <v>143</v>
      </c>
      <c r="H716" s="20" t="s">
        <v>143</v>
      </c>
      <c r="I716" s="21">
        <v>5</v>
      </c>
      <c r="J716" s="22" t="s">
        <v>143</v>
      </c>
      <c r="K716" s="17" t="s">
        <v>54</v>
      </c>
      <c r="L716" s="71">
        <v>88.888888888888886</v>
      </c>
      <c r="M716" s="24">
        <v>0.88888888888888884</v>
      </c>
      <c r="N716" s="25">
        <v>84.080190930787595</v>
      </c>
      <c r="O716" s="26">
        <v>46.766169154228841</v>
      </c>
      <c r="P716" s="26">
        <f t="shared" si="119"/>
        <v>0.46766169154228843</v>
      </c>
      <c r="Q716" s="25">
        <v>53.233830845771159</v>
      </c>
      <c r="R716" s="25">
        <v>0.53233830845771157</v>
      </c>
      <c r="S716" s="78">
        <v>44.759106614896886</v>
      </c>
      <c r="T716" s="25">
        <v>14.919702204965629</v>
      </c>
      <c r="U716" s="25">
        <v>19.962561550244011</v>
      </c>
      <c r="V716" s="25">
        <v>6.6541871834146704</v>
      </c>
      <c r="W716" s="26">
        <v>18.92073663893575</v>
      </c>
      <c r="X716" s="26">
        <v>44.527401285626908</v>
      </c>
      <c r="Y716" s="26">
        <v>24.043155106283322</v>
      </c>
      <c r="Z716" s="26">
        <v>1.5452343290858199</v>
      </c>
      <c r="AA716" s="26">
        <v>0.4480555555555556</v>
      </c>
      <c r="AB716" s="26">
        <f t="shared" si="120"/>
        <v>2.822917561515037</v>
      </c>
      <c r="AC716" s="26">
        <f t="shared" si="120"/>
        <v>6.6433556714255726</v>
      </c>
      <c r="AD716" s="26">
        <f t="shared" si="120"/>
        <v>3.5871671425354594</v>
      </c>
      <c r="AE716" s="26">
        <f t="shared" si="120"/>
        <v>0.23054436026850292</v>
      </c>
      <c r="AF716" s="17">
        <v>2.7</v>
      </c>
      <c r="AG716" s="17">
        <v>6</v>
      </c>
      <c r="AH716" s="17">
        <f t="shared" si="121"/>
        <v>9.9999999999999995E-7</v>
      </c>
      <c r="AI716" s="17">
        <v>6</v>
      </c>
      <c r="AJ716" s="17">
        <v>42.5</v>
      </c>
      <c r="AK716" s="17">
        <v>1170</v>
      </c>
      <c r="AL716" s="17">
        <v>92.5</v>
      </c>
      <c r="AM716" s="17">
        <v>4</v>
      </c>
      <c r="AN716" s="17">
        <v>25</v>
      </c>
      <c r="AO716" s="17">
        <v>0.5</v>
      </c>
      <c r="AP716" s="17">
        <v>20</v>
      </c>
      <c r="AQ716" s="17">
        <v>1038.0249999999996</v>
      </c>
      <c r="AR716" s="17">
        <v>1332.4749999999995</v>
      </c>
      <c r="AS716" s="17">
        <v>707.25000000000011</v>
      </c>
      <c r="AT716" s="26">
        <v>22.055738010618231</v>
      </c>
      <c r="AU716" s="26">
        <v>2.5561213887168295</v>
      </c>
      <c r="AV716" s="17">
        <v>200</v>
      </c>
      <c r="AW716" s="17">
        <v>200</v>
      </c>
      <c r="AX716" s="17">
        <v>0.19</v>
      </c>
      <c r="AY716" s="17">
        <v>1</v>
      </c>
      <c r="AZ716" s="17" t="s">
        <v>150</v>
      </c>
      <c r="BA716" s="28"/>
      <c r="BB716" s="26"/>
      <c r="BC716" s="31"/>
      <c r="BD716" s="29"/>
    </row>
    <row r="717" spans="1:56" x14ac:dyDescent="0.25">
      <c r="A717" s="14">
        <v>2008</v>
      </c>
      <c r="B717" s="31">
        <v>2012</v>
      </c>
      <c r="C717" s="20" t="s">
        <v>182</v>
      </c>
      <c r="D717" s="17" t="s">
        <v>183</v>
      </c>
      <c r="E717" s="69">
        <v>4</v>
      </c>
      <c r="F717" s="76" t="s">
        <v>143</v>
      </c>
      <c r="G717" s="45" t="s">
        <v>143</v>
      </c>
      <c r="H717" s="20" t="s">
        <v>143</v>
      </c>
      <c r="I717" s="21">
        <v>5</v>
      </c>
      <c r="J717" s="22" t="s">
        <v>143</v>
      </c>
      <c r="K717" s="17" t="s">
        <v>54</v>
      </c>
      <c r="L717" s="71">
        <v>100</v>
      </c>
      <c r="M717" s="24">
        <v>1</v>
      </c>
      <c r="N717" s="25">
        <v>77.223866348448695</v>
      </c>
      <c r="O717" s="26">
        <v>48.13084112149533</v>
      </c>
      <c r="P717" s="26">
        <f t="shared" si="119"/>
        <v>0.48130841121495327</v>
      </c>
      <c r="Q717" s="25">
        <v>51.86915887850467</v>
      </c>
      <c r="R717" s="25">
        <v>0.51869158878504673</v>
      </c>
      <c r="S717" s="78">
        <v>40.055369928400957</v>
      </c>
      <c r="T717" s="25">
        <v>13.351789976133652</v>
      </c>
      <c r="U717" s="25">
        <v>17.864694988066827</v>
      </c>
      <c r="V717" s="25">
        <v>5.9548983293556086</v>
      </c>
      <c r="W717" s="26">
        <v>18.674977595118904</v>
      </c>
      <c r="X717" s="26">
        <v>44.190997085102325</v>
      </c>
      <c r="Y717" s="26">
        <v>24.805364950618738</v>
      </c>
      <c r="Z717" s="26">
        <v>1.5240643133243452</v>
      </c>
      <c r="AA717" s="26">
        <v>0.49985714285714289</v>
      </c>
      <c r="AB717" s="26">
        <f t="shared" si="120"/>
        <v>2.4934437865902912</v>
      </c>
      <c r="AC717" s="26">
        <f t="shared" si="120"/>
        <v>5.9002891191622062</v>
      </c>
      <c r="AD717" s="26">
        <f t="shared" si="120"/>
        <v>3.3119602310200831</v>
      </c>
      <c r="AE717" s="26">
        <f t="shared" si="120"/>
        <v>0.2034898662162701</v>
      </c>
      <c r="AF717" s="17">
        <v>2.5</v>
      </c>
      <c r="AG717" s="17">
        <v>4.9000000000000004</v>
      </c>
      <c r="AH717" s="17">
        <f t="shared" si="121"/>
        <v>1.2589254117941658E-5</v>
      </c>
      <c r="AI717" s="17">
        <v>4.5</v>
      </c>
      <c r="AJ717" s="17">
        <v>52.5</v>
      </c>
      <c r="AK717" s="17">
        <v>415</v>
      </c>
      <c r="AL717" s="17">
        <v>50</v>
      </c>
      <c r="AM717" s="17">
        <v>26</v>
      </c>
      <c r="AN717" s="17">
        <v>44</v>
      </c>
      <c r="AO717" s="17">
        <v>1.8</v>
      </c>
      <c r="AP717" s="17">
        <v>44</v>
      </c>
      <c r="AQ717" s="17">
        <v>1038.0249999999996</v>
      </c>
      <c r="AR717" s="17">
        <v>1332.4749999999995</v>
      </c>
      <c r="AS717" s="17">
        <v>707.25000000000011</v>
      </c>
      <c r="AT717" s="26">
        <v>22.055738010618231</v>
      </c>
      <c r="AU717" s="26">
        <v>2.5561213887168295</v>
      </c>
      <c r="AV717" s="17">
        <v>200</v>
      </c>
      <c r="AW717" s="17">
        <v>200</v>
      </c>
      <c r="AX717" s="17">
        <v>0.19</v>
      </c>
      <c r="AY717" s="17">
        <v>1</v>
      </c>
      <c r="AZ717" s="17" t="s">
        <v>150</v>
      </c>
      <c r="BA717" s="28"/>
      <c r="BB717" s="26"/>
      <c r="BC717" s="31"/>
      <c r="BD717" s="29"/>
    </row>
    <row r="718" spans="1:56" x14ac:dyDescent="0.25">
      <c r="A718" s="14">
        <v>2008</v>
      </c>
      <c r="B718" s="17">
        <v>2012</v>
      </c>
      <c r="C718" s="66" t="s">
        <v>185</v>
      </c>
      <c r="D718" s="17" t="s">
        <v>186</v>
      </c>
      <c r="E718" s="17">
        <v>1</v>
      </c>
      <c r="F718" s="67">
        <v>94001</v>
      </c>
      <c r="G718" s="17">
        <v>94001</v>
      </c>
      <c r="H718" s="20">
        <v>94001</v>
      </c>
      <c r="I718" s="45" t="s">
        <v>43</v>
      </c>
      <c r="J718" s="22">
        <v>94001</v>
      </c>
      <c r="K718" s="17" t="s">
        <v>42</v>
      </c>
      <c r="L718" s="27">
        <v>100</v>
      </c>
      <c r="M718" s="26">
        <v>1</v>
      </c>
      <c r="N718" s="26">
        <v>50.346889952153099</v>
      </c>
      <c r="O718" s="26">
        <v>44.642857142857139</v>
      </c>
      <c r="P718" s="26">
        <f t="shared" si="119"/>
        <v>0.4464285714285714</v>
      </c>
      <c r="Q718" s="26">
        <v>55.357142857142861</v>
      </c>
      <c r="R718" s="26">
        <v>0.5535714285714286</v>
      </c>
      <c r="S718" s="26">
        <v>27.870599794941896</v>
      </c>
      <c r="T718" s="26">
        <v>9.2901999316472992</v>
      </c>
      <c r="U718" s="26">
        <v>12.419947456594576</v>
      </c>
      <c r="V718" s="26">
        <v>4.139982485531525</v>
      </c>
      <c r="W718" s="26">
        <v>18.377436033712172</v>
      </c>
      <c r="X718" s="26">
        <v>43.003794412919788</v>
      </c>
      <c r="Y718" s="26">
        <v>25.270757973879711</v>
      </c>
      <c r="Z718" s="26">
        <v>1.7991488724813109</v>
      </c>
      <c r="AA718" s="26" t="s">
        <v>45</v>
      </c>
      <c r="AB718" s="26">
        <f t="shared" si="120"/>
        <v>1.7073005498424543</v>
      </c>
      <c r="AC718" s="26">
        <f t="shared" si="120"/>
        <v>3.9951384791548192</v>
      </c>
      <c r="AD718" s="26">
        <f t="shared" si="120"/>
        <v>2.3477039400161273</v>
      </c>
      <c r="AE718" s="26">
        <f t="shared" si="120"/>
        <v>0.1671445273214919</v>
      </c>
      <c r="AF718" s="17">
        <v>2.7</v>
      </c>
      <c r="AG718" s="17">
        <v>6.2</v>
      </c>
      <c r="AH718" s="17">
        <f t="shared" si="121"/>
        <v>6.3095734448019254E-7</v>
      </c>
      <c r="AI718" s="17">
        <v>1</v>
      </c>
      <c r="AJ718" s="17">
        <v>33</v>
      </c>
      <c r="AK718" s="17">
        <v>951</v>
      </c>
      <c r="AL718" s="17">
        <v>112.5</v>
      </c>
      <c r="AM718" s="17">
        <v>1.1000000000000001</v>
      </c>
      <c r="AN718" s="17">
        <v>5.85</v>
      </c>
      <c r="AO718" s="17">
        <v>0.45</v>
      </c>
      <c r="AP718" s="17">
        <v>16.95</v>
      </c>
      <c r="AQ718" s="17">
        <v>714.0625</v>
      </c>
      <c r="AR718" s="17">
        <v>1015.5555555555557</v>
      </c>
      <c r="AS718" s="26">
        <v>536.5625</v>
      </c>
      <c r="AT718" s="26">
        <v>19.482087227414333</v>
      </c>
      <c r="AU718" s="26">
        <v>-0.11088758306925937</v>
      </c>
      <c r="AV718" s="17">
        <v>200</v>
      </c>
      <c r="AW718" s="17">
        <v>200</v>
      </c>
      <c r="AX718" s="17">
        <v>0.16</v>
      </c>
      <c r="AY718" s="14">
        <v>2</v>
      </c>
      <c r="AZ718" s="17" t="s">
        <v>41</v>
      </c>
      <c r="BA718" s="28"/>
      <c r="BB718" s="26"/>
      <c r="BC718" s="84"/>
      <c r="BD718" s="29"/>
    </row>
    <row r="719" spans="1:56" x14ac:dyDescent="0.25">
      <c r="A719" s="14">
        <v>2008</v>
      </c>
      <c r="B719" s="17">
        <v>2012</v>
      </c>
      <c r="C719" s="66" t="s">
        <v>185</v>
      </c>
      <c r="D719" s="17" t="s">
        <v>186</v>
      </c>
      <c r="E719" s="17">
        <v>2</v>
      </c>
      <c r="F719" s="67">
        <v>94001</v>
      </c>
      <c r="G719" s="17">
        <v>94001</v>
      </c>
      <c r="H719" s="20">
        <v>94001</v>
      </c>
      <c r="I719" s="45" t="s">
        <v>43</v>
      </c>
      <c r="J719" s="22">
        <v>94001</v>
      </c>
      <c r="K719" s="17" t="s">
        <v>42</v>
      </c>
      <c r="L719" s="27">
        <v>100</v>
      </c>
      <c r="M719" s="26">
        <v>1</v>
      </c>
      <c r="N719" s="26">
        <v>45.322966507177043</v>
      </c>
      <c r="O719" s="26">
        <v>44.230769230769234</v>
      </c>
      <c r="P719" s="26">
        <f t="shared" si="119"/>
        <v>0.44230769230769235</v>
      </c>
      <c r="Q719" s="26">
        <v>55.769230769230774</v>
      </c>
      <c r="R719" s="26">
        <v>0.55769230769230771</v>
      </c>
      <c r="S719" s="26">
        <v>25.276269782848736</v>
      </c>
      <c r="T719" s="26">
        <v>8.4254232609495787</v>
      </c>
      <c r="U719" s="26">
        <v>11.263838773167132</v>
      </c>
      <c r="V719" s="26">
        <v>3.7546129243890438</v>
      </c>
      <c r="W719" s="26">
        <v>18.728365416432425</v>
      </c>
      <c r="X719" s="26">
        <v>43.250288577218527</v>
      </c>
      <c r="Y719" s="26">
        <v>25.349453949902852</v>
      </c>
      <c r="Z719" s="26">
        <v>1.3445030306703387</v>
      </c>
      <c r="AA719" s="26" t="s">
        <v>45</v>
      </c>
      <c r="AB719" s="26">
        <f t="shared" si="120"/>
        <v>1.5779440561917339</v>
      </c>
      <c r="AC719" s="26">
        <f t="shared" si="120"/>
        <v>3.6440198742127885</v>
      </c>
      <c r="AD719" s="26">
        <f t="shared" si="120"/>
        <v>2.1357987896188164</v>
      </c>
      <c r="AE719" s="26">
        <f t="shared" si="120"/>
        <v>0.11328007109027076</v>
      </c>
      <c r="AF719" s="17">
        <v>2.6</v>
      </c>
      <c r="AG719" s="17">
        <v>5.8</v>
      </c>
      <c r="AH719" s="17">
        <f t="shared" si="121"/>
        <v>1.5848931924611111E-6</v>
      </c>
      <c r="AI719" s="17">
        <v>1</v>
      </c>
      <c r="AJ719" s="17">
        <v>29</v>
      </c>
      <c r="AK719" s="17">
        <v>816</v>
      </c>
      <c r="AL719" s="17">
        <v>67.5</v>
      </c>
      <c r="AM719" s="17">
        <v>2.25</v>
      </c>
      <c r="AN719" s="17">
        <v>5.7</v>
      </c>
      <c r="AO719" s="17">
        <v>0.3</v>
      </c>
      <c r="AP719" s="17">
        <v>23.1</v>
      </c>
      <c r="AQ719" s="17">
        <v>714.0625</v>
      </c>
      <c r="AR719" s="17">
        <v>1015.5555555555557</v>
      </c>
      <c r="AS719" s="26">
        <v>536.5625</v>
      </c>
      <c r="AT719" s="26">
        <v>19.482087227414333</v>
      </c>
      <c r="AU719" s="26">
        <v>-0.11088758306925937</v>
      </c>
      <c r="AV719" s="17">
        <v>200</v>
      </c>
      <c r="AW719" s="17">
        <v>200</v>
      </c>
      <c r="AX719" s="17">
        <v>0.16</v>
      </c>
      <c r="AY719" s="14">
        <v>2</v>
      </c>
      <c r="AZ719" s="17" t="s">
        <v>41</v>
      </c>
      <c r="BA719" s="28"/>
      <c r="BB719" s="26"/>
      <c r="BC719" s="84"/>
      <c r="BD719" s="29"/>
    </row>
    <row r="720" spans="1:56" x14ac:dyDescent="0.25">
      <c r="A720" s="14">
        <v>2008</v>
      </c>
      <c r="B720" s="17">
        <v>2012</v>
      </c>
      <c r="C720" s="66" t="s">
        <v>185</v>
      </c>
      <c r="D720" s="17" t="s">
        <v>186</v>
      </c>
      <c r="E720" s="17">
        <v>3</v>
      </c>
      <c r="F720" s="67">
        <v>94001</v>
      </c>
      <c r="G720" s="17">
        <v>94001</v>
      </c>
      <c r="H720" s="20">
        <v>94001</v>
      </c>
      <c r="I720" s="45" t="s">
        <v>43</v>
      </c>
      <c r="J720" s="22">
        <v>94001</v>
      </c>
      <c r="K720" s="17" t="s">
        <v>42</v>
      </c>
      <c r="L720" s="27">
        <v>100</v>
      </c>
      <c r="M720" s="26">
        <v>1</v>
      </c>
      <c r="N720" s="26">
        <v>33.122009569377994</v>
      </c>
      <c r="O720" s="26">
        <v>45</v>
      </c>
      <c r="P720" s="26">
        <f t="shared" si="119"/>
        <v>0.45</v>
      </c>
      <c r="Q720" s="26">
        <v>55.000000000000007</v>
      </c>
      <c r="R720" s="26">
        <v>0.55000000000000004</v>
      </c>
      <c r="S720" s="26">
        <v>18.217105263157897</v>
      </c>
      <c r="T720" s="26">
        <v>6.0723684210526327</v>
      </c>
      <c r="U720" s="26">
        <v>8.1180703624733486</v>
      </c>
      <c r="V720" s="26">
        <v>2.706023454157783</v>
      </c>
      <c r="W720" s="26">
        <v>18.881725678871831</v>
      </c>
      <c r="X720" s="26">
        <v>43.973608343064583</v>
      </c>
      <c r="Y720" s="26">
        <v>24.903792890487836</v>
      </c>
      <c r="Z720" s="26">
        <v>1.2062539273298967</v>
      </c>
      <c r="AA720" s="26" t="s">
        <v>45</v>
      </c>
      <c r="AB720" s="26">
        <f t="shared" si="120"/>
        <v>1.1465679474735988</v>
      </c>
      <c r="AC720" s="26">
        <f t="shared" si="120"/>
        <v>2.6702395066216198</v>
      </c>
      <c r="AD720" s="26">
        <f t="shared" si="120"/>
        <v>1.512250055126334</v>
      </c>
      <c r="AE720" s="26">
        <f t="shared" si="120"/>
        <v>7.3248182560887817E-2</v>
      </c>
      <c r="AF720" s="17">
        <v>2.9</v>
      </c>
      <c r="AG720" s="17">
        <v>6.2</v>
      </c>
      <c r="AH720" s="17">
        <f t="shared" si="121"/>
        <v>6.3095734448019254E-7</v>
      </c>
      <c r="AI720" s="17">
        <v>1</v>
      </c>
      <c r="AJ720" s="17">
        <v>32</v>
      </c>
      <c r="AK720" s="17">
        <v>1021</v>
      </c>
      <c r="AL720" s="17">
        <v>109</v>
      </c>
      <c r="AM720" s="17">
        <v>1.4</v>
      </c>
      <c r="AN720" s="17">
        <v>4.6500000000000004</v>
      </c>
      <c r="AO720" s="17">
        <v>0.45</v>
      </c>
      <c r="AP720" s="17">
        <v>12.15</v>
      </c>
      <c r="AQ720" s="17">
        <v>714.0625</v>
      </c>
      <c r="AR720" s="17">
        <v>1015.5555555555557</v>
      </c>
      <c r="AS720" s="26">
        <v>536.5625</v>
      </c>
      <c r="AT720" s="26">
        <v>19.482087227414333</v>
      </c>
      <c r="AU720" s="26">
        <v>-0.11088758306925937</v>
      </c>
      <c r="AV720" s="17">
        <v>200</v>
      </c>
      <c r="AW720" s="17">
        <v>200</v>
      </c>
      <c r="AX720" s="17">
        <v>0.16</v>
      </c>
      <c r="AY720" s="14">
        <v>2</v>
      </c>
      <c r="AZ720" s="17" t="s">
        <v>41</v>
      </c>
      <c r="BA720" s="28"/>
      <c r="BB720" s="26"/>
      <c r="BC720" s="84"/>
      <c r="BD720" s="29"/>
    </row>
    <row r="721" spans="1:56" x14ac:dyDescent="0.25">
      <c r="A721" s="14">
        <v>2008</v>
      </c>
      <c r="B721" s="17">
        <v>2012</v>
      </c>
      <c r="C721" s="66" t="s">
        <v>185</v>
      </c>
      <c r="D721" s="17" t="s">
        <v>186</v>
      </c>
      <c r="E721" s="17">
        <v>4</v>
      </c>
      <c r="F721" s="67">
        <v>94001</v>
      </c>
      <c r="G721" s="17">
        <v>94001</v>
      </c>
      <c r="H721" s="20">
        <v>94001</v>
      </c>
      <c r="I721" s="45" t="s">
        <v>43</v>
      </c>
      <c r="J721" s="22">
        <v>94001</v>
      </c>
      <c r="K721" s="17" t="s">
        <v>42</v>
      </c>
      <c r="L721" s="27">
        <v>72</v>
      </c>
      <c r="M721" s="26">
        <v>0.72</v>
      </c>
      <c r="N721" s="26">
        <v>34.952153110047853</v>
      </c>
      <c r="O721" s="26">
        <v>44.565217391304344</v>
      </c>
      <c r="P721" s="26">
        <f t="shared" si="119"/>
        <v>0.44565217391304346</v>
      </c>
      <c r="Q721" s="26">
        <v>55.434782608695656</v>
      </c>
      <c r="R721" s="26">
        <v>0.55434782608695654</v>
      </c>
      <c r="S721" s="26">
        <v>19.375650093613483</v>
      </c>
      <c r="T721" s="26">
        <v>6.4585500312044948</v>
      </c>
      <c r="U721" s="26">
        <v>8.6343515342541952</v>
      </c>
      <c r="V721" s="26">
        <v>2.8781171780847319</v>
      </c>
      <c r="W721" s="26">
        <v>19.044115530532011</v>
      </c>
      <c r="X721" s="26">
        <v>41.608204809358497</v>
      </c>
      <c r="Y721" s="26">
        <v>25.932194608037861</v>
      </c>
      <c r="Z721" s="26">
        <v>1.3100430044386115</v>
      </c>
      <c r="AA721" s="26" t="s">
        <v>45</v>
      </c>
      <c r="AB721" s="26">
        <f t="shared" si="120"/>
        <v>1.2299737295397952</v>
      </c>
      <c r="AC721" s="26">
        <f t="shared" si="120"/>
        <v>2.6872867246984531</v>
      </c>
      <c r="AD721" s="26">
        <f t="shared" si="120"/>
        <v>1.6748437629494397</v>
      </c>
      <c r="AE721" s="26">
        <f t="shared" si="120"/>
        <v>8.4609782871962247E-2</v>
      </c>
      <c r="AF721" s="17">
        <v>3.1</v>
      </c>
      <c r="AG721" s="17">
        <v>6.2</v>
      </c>
      <c r="AH721" s="17">
        <f t="shared" si="121"/>
        <v>6.3095734448019254E-7</v>
      </c>
      <c r="AI721" s="17">
        <v>1</v>
      </c>
      <c r="AJ721" s="17">
        <v>27</v>
      </c>
      <c r="AK721" s="17">
        <v>1246.5</v>
      </c>
      <c r="AL721" s="17">
        <v>114</v>
      </c>
      <c r="AM721" s="17">
        <v>1.5</v>
      </c>
      <c r="AN721" s="17">
        <v>4.5999999999999996</v>
      </c>
      <c r="AO721" s="17">
        <v>0.45</v>
      </c>
      <c r="AP721" s="17">
        <v>11.35</v>
      </c>
      <c r="AQ721" s="17">
        <v>714.0625</v>
      </c>
      <c r="AR721" s="17">
        <v>1015.5555555555557</v>
      </c>
      <c r="AS721" s="26">
        <v>536.5625</v>
      </c>
      <c r="AT721" s="26">
        <v>19.482087227414333</v>
      </c>
      <c r="AU721" s="26">
        <v>-0.11088758306925937</v>
      </c>
      <c r="AV721" s="17">
        <v>200</v>
      </c>
      <c r="AW721" s="17">
        <v>200</v>
      </c>
      <c r="AX721" s="17">
        <v>0.16</v>
      </c>
      <c r="AY721" s="14">
        <v>2</v>
      </c>
      <c r="AZ721" s="17" t="s">
        <v>41</v>
      </c>
      <c r="BA721" s="28"/>
      <c r="BB721" s="26"/>
      <c r="BC721" s="84"/>
      <c r="BD721" s="29"/>
    </row>
    <row r="722" spans="1:56" x14ac:dyDescent="0.25">
      <c r="A722" s="14">
        <v>2008</v>
      </c>
      <c r="B722" s="17">
        <v>2012</v>
      </c>
      <c r="C722" s="66" t="s">
        <v>185</v>
      </c>
      <c r="D722" s="17" t="s">
        <v>186</v>
      </c>
      <c r="E722" s="17">
        <v>1</v>
      </c>
      <c r="F722" s="67" t="s">
        <v>49</v>
      </c>
      <c r="G722" s="20" t="s">
        <v>49</v>
      </c>
      <c r="H722" s="20" t="s">
        <v>155</v>
      </c>
      <c r="I722" s="45">
        <v>4</v>
      </c>
      <c r="J722" s="22" t="s">
        <v>44</v>
      </c>
      <c r="K722" s="17" t="s">
        <v>42</v>
      </c>
      <c r="L722" s="27">
        <v>44</v>
      </c>
      <c r="M722" s="26">
        <v>0.44</v>
      </c>
      <c r="N722" s="26">
        <v>4.4497607655502396</v>
      </c>
      <c r="O722" s="26">
        <v>45.614035087719294</v>
      </c>
      <c r="P722" s="26">
        <f t="shared" si="119"/>
        <v>0.45614035087719296</v>
      </c>
      <c r="Q722" s="26">
        <v>54.385964912280706</v>
      </c>
      <c r="R722" s="26">
        <v>0.54385964912280704</v>
      </c>
      <c r="S722" s="26">
        <v>2.4200453286325865</v>
      </c>
      <c r="T722" s="26">
        <v>0.80668177621086212</v>
      </c>
      <c r="U722" s="26">
        <v>1.0784423745931995</v>
      </c>
      <c r="V722" s="26">
        <v>0.35948079153106649</v>
      </c>
      <c r="W722" s="26">
        <v>18.026930379106091</v>
      </c>
      <c r="X722" s="26">
        <v>43.576416955968512</v>
      </c>
      <c r="Y722" s="26">
        <v>24.504104737385589</v>
      </c>
      <c r="Z722" s="26">
        <v>2.6173241566637557</v>
      </c>
      <c r="AA722" s="26" t="s">
        <v>45</v>
      </c>
      <c r="AB722" s="26">
        <f t="shared" si="120"/>
        <v>0.1454199621784685</v>
      </c>
      <c r="AC722" s="26">
        <f t="shared" si="120"/>
        <v>0.35152301430945809</v>
      </c>
      <c r="AD722" s="26">
        <f t="shared" si="120"/>
        <v>0.1976701473401121</v>
      </c>
      <c r="AE722" s="26">
        <f t="shared" si="120"/>
        <v>2.1113476996171152E-2</v>
      </c>
      <c r="AF722" s="17">
        <v>2.7</v>
      </c>
      <c r="AG722" s="17">
        <v>6.2</v>
      </c>
      <c r="AH722" s="17">
        <f t="shared" si="121"/>
        <v>6.3095734448019254E-7</v>
      </c>
      <c r="AI722" s="17">
        <v>1</v>
      </c>
      <c r="AJ722" s="17">
        <v>33</v>
      </c>
      <c r="AK722" s="17">
        <v>951</v>
      </c>
      <c r="AL722" s="17">
        <v>112.5</v>
      </c>
      <c r="AM722" s="17">
        <v>1.1000000000000001</v>
      </c>
      <c r="AN722" s="17">
        <v>5.85</v>
      </c>
      <c r="AO722" s="17">
        <v>0.45</v>
      </c>
      <c r="AP722" s="17">
        <v>16.95</v>
      </c>
      <c r="AQ722" s="17">
        <v>714.0625</v>
      </c>
      <c r="AR722" s="17">
        <v>1015.5555555555557</v>
      </c>
      <c r="AS722" s="26">
        <v>536.5625</v>
      </c>
      <c r="AT722" s="26">
        <v>19.482087227414333</v>
      </c>
      <c r="AU722" s="26">
        <v>-0.11088758306925937</v>
      </c>
      <c r="AV722" s="17">
        <v>200</v>
      </c>
      <c r="AW722" s="17">
        <v>200</v>
      </c>
      <c r="AX722" s="17">
        <v>0.16</v>
      </c>
      <c r="AY722" s="14">
        <v>2</v>
      </c>
      <c r="AZ722" s="17" t="s">
        <v>41</v>
      </c>
      <c r="BA722" s="28"/>
      <c r="BB722" s="26"/>
      <c r="BC722" s="84"/>
      <c r="BD722" s="29"/>
    </row>
    <row r="723" spans="1:56" x14ac:dyDescent="0.25">
      <c r="A723" s="14">
        <v>2008</v>
      </c>
      <c r="B723" s="17">
        <v>2012</v>
      </c>
      <c r="C723" s="66" t="s">
        <v>185</v>
      </c>
      <c r="D723" s="17" t="s">
        <v>186</v>
      </c>
      <c r="E723" s="17">
        <v>2</v>
      </c>
      <c r="F723" s="67" t="s">
        <v>49</v>
      </c>
      <c r="G723" s="20" t="s">
        <v>49</v>
      </c>
      <c r="H723" s="20" t="s">
        <v>155</v>
      </c>
      <c r="I723" s="45">
        <v>4</v>
      </c>
      <c r="J723" s="22" t="s">
        <v>44</v>
      </c>
      <c r="K723" s="17" t="s">
        <v>42</v>
      </c>
      <c r="L723" s="27">
        <v>56.000000000000007</v>
      </c>
      <c r="M723" s="26">
        <v>0.56000000000000005</v>
      </c>
      <c r="N723" s="26">
        <v>6.9976076555023932</v>
      </c>
      <c r="O723" s="26">
        <v>46.341463414634134</v>
      </c>
      <c r="P723" s="26">
        <f t="shared" si="119"/>
        <v>0.46341463414634132</v>
      </c>
      <c r="Q723" s="26">
        <v>53.658536585365859</v>
      </c>
      <c r="R723" s="26">
        <v>0.53658536585365857</v>
      </c>
      <c r="S723" s="26">
        <v>3.7548138639281134</v>
      </c>
      <c r="T723" s="26">
        <v>1.2516046213093712</v>
      </c>
      <c r="U723" s="26">
        <v>1.6732539393624215</v>
      </c>
      <c r="V723" s="26">
        <v>0.55775131312080717</v>
      </c>
      <c r="W723" s="26">
        <v>18.71449176332186</v>
      </c>
      <c r="X723" s="26">
        <v>43.372247836485116</v>
      </c>
      <c r="Y723" s="26">
        <v>24.585564944190651</v>
      </c>
      <c r="Z723" s="26">
        <v>2.3701169020087178</v>
      </c>
      <c r="AA723" s="26" t="s">
        <v>45</v>
      </c>
      <c r="AB723" s="26">
        <f t="shared" si="120"/>
        <v>0.23423144376429805</v>
      </c>
      <c r="AC723" s="26">
        <f t="shared" si="120"/>
        <v>0.54284905828720154</v>
      </c>
      <c r="AD723" s="26">
        <f t="shared" si="120"/>
        <v>0.30771406701650694</v>
      </c>
      <c r="AE723" s="26">
        <f t="shared" si="120"/>
        <v>2.9664492675975616E-2</v>
      </c>
      <c r="AF723" s="17">
        <v>2.6</v>
      </c>
      <c r="AG723" s="17">
        <v>5.8</v>
      </c>
      <c r="AH723" s="17">
        <f t="shared" si="121"/>
        <v>1.5848931924611111E-6</v>
      </c>
      <c r="AI723" s="17">
        <v>1</v>
      </c>
      <c r="AJ723" s="17">
        <v>29</v>
      </c>
      <c r="AK723" s="17">
        <v>816</v>
      </c>
      <c r="AL723" s="17">
        <v>67.5</v>
      </c>
      <c r="AM723" s="17">
        <v>2.25</v>
      </c>
      <c r="AN723" s="17">
        <v>5.7</v>
      </c>
      <c r="AO723" s="17">
        <v>0.3</v>
      </c>
      <c r="AP723" s="17">
        <v>23.1</v>
      </c>
      <c r="AQ723" s="17">
        <v>714.0625</v>
      </c>
      <c r="AR723" s="17">
        <v>1015.5555555555557</v>
      </c>
      <c r="AS723" s="26">
        <v>536.5625</v>
      </c>
      <c r="AT723" s="26">
        <v>19.482087227414333</v>
      </c>
      <c r="AU723" s="26">
        <v>-0.11088758306925937</v>
      </c>
      <c r="AV723" s="17">
        <v>200</v>
      </c>
      <c r="AW723" s="17">
        <v>200</v>
      </c>
      <c r="AX723" s="17">
        <v>0.16</v>
      </c>
      <c r="AY723" s="14">
        <v>2</v>
      </c>
      <c r="AZ723" s="17" t="s">
        <v>41</v>
      </c>
      <c r="BA723" s="28"/>
      <c r="BB723" s="26"/>
      <c r="BC723" s="84"/>
      <c r="BD723" s="29"/>
    </row>
    <row r="724" spans="1:56" x14ac:dyDescent="0.25">
      <c r="A724" s="14">
        <v>2008</v>
      </c>
      <c r="B724" s="17">
        <v>2012</v>
      </c>
      <c r="C724" s="66" t="s">
        <v>185</v>
      </c>
      <c r="D724" s="17" t="s">
        <v>186</v>
      </c>
      <c r="E724" s="17">
        <v>3</v>
      </c>
      <c r="F724" s="67" t="s">
        <v>49</v>
      </c>
      <c r="G724" s="20" t="s">
        <v>49</v>
      </c>
      <c r="H724" s="20" t="s">
        <v>155</v>
      </c>
      <c r="I724" s="45">
        <v>4</v>
      </c>
      <c r="J724" s="22" t="s">
        <v>44</v>
      </c>
      <c r="K724" s="17" t="s">
        <v>42</v>
      </c>
      <c r="L724" s="27">
        <v>89</v>
      </c>
      <c r="M724" s="26">
        <v>0.89</v>
      </c>
      <c r="N724" s="26">
        <v>33.086124401913878</v>
      </c>
      <c r="O724" s="26">
        <v>43.13725490196078</v>
      </c>
      <c r="P724" s="26">
        <f t="shared" si="119"/>
        <v>0.43137254901960781</v>
      </c>
      <c r="Q724" s="26">
        <v>56.862745098039213</v>
      </c>
      <c r="R724" s="26">
        <v>0.56862745098039214</v>
      </c>
      <c r="S724" s="26">
        <v>18.813678581480438</v>
      </c>
      <c r="T724" s="26">
        <v>6.2712261938268128</v>
      </c>
      <c r="U724" s="26">
        <v>8.3839207324720935</v>
      </c>
      <c r="V724" s="26">
        <v>2.7946402441573643</v>
      </c>
      <c r="W724" s="26">
        <v>18.030220069211637</v>
      </c>
      <c r="X724" s="26">
        <v>44.699606470180456</v>
      </c>
      <c r="Y724" s="26">
        <v>24.397577053893883</v>
      </c>
      <c r="Z724" s="26">
        <v>1.9592862518105392</v>
      </c>
      <c r="AA724" s="26" t="s">
        <v>45</v>
      </c>
      <c r="AB724" s="26">
        <f t="shared" si="120"/>
        <v>1.1307158837850191</v>
      </c>
      <c r="AC724" s="26">
        <f t="shared" si="120"/>
        <v>2.8032134294954614</v>
      </c>
      <c r="AD724" s="26">
        <f t="shared" si="120"/>
        <v>1.5300272428628732</v>
      </c>
      <c r="AE724" s="26">
        <f t="shared" si="120"/>
        <v>0.1228712726355901</v>
      </c>
      <c r="AF724" s="17">
        <v>2.9</v>
      </c>
      <c r="AG724" s="17">
        <v>6.2</v>
      </c>
      <c r="AH724" s="17">
        <f t="shared" si="121"/>
        <v>6.3095734448019254E-7</v>
      </c>
      <c r="AI724" s="17">
        <v>1</v>
      </c>
      <c r="AJ724" s="17">
        <v>32</v>
      </c>
      <c r="AK724" s="17">
        <v>1021</v>
      </c>
      <c r="AL724" s="17">
        <v>109</v>
      </c>
      <c r="AM724" s="17">
        <v>1.4</v>
      </c>
      <c r="AN724" s="17">
        <v>4.6500000000000004</v>
      </c>
      <c r="AO724" s="17">
        <v>0.45</v>
      </c>
      <c r="AP724" s="17">
        <v>12.15</v>
      </c>
      <c r="AQ724" s="17">
        <v>714.0625</v>
      </c>
      <c r="AR724" s="17">
        <v>1015.5555555555557</v>
      </c>
      <c r="AS724" s="26">
        <v>536.5625</v>
      </c>
      <c r="AT724" s="26">
        <v>19.482087227414333</v>
      </c>
      <c r="AU724" s="26">
        <v>-0.11088758306925937</v>
      </c>
      <c r="AV724" s="17">
        <v>200</v>
      </c>
      <c r="AW724" s="17">
        <v>200</v>
      </c>
      <c r="AX724" s="17">
        <v>0.16</v>
      </c>
      <c r="AY724" s="14">
        <v>2</v>
      </c>
      <c r="AZ724" s="17" t="s">
        <v>41</v>
      </c>
      <c r="BA724" s="28"/>
      <c r="BB724" s="26"/>
      <c r="BC724" s="84"/>
      <c r="BD724" s="29"/>
    </row>
    <row r="725" spans="1:56" x14ac:dyDescent="0.25">
      <c r="A725" s="14">
        <v>2008</v>
      </c>
      <c r="B725" s="17">
        <v>2012</v>
      </c>
      <c r="C725" s="66" t="s">
        <v>185</v>
      </c>
      <c r="D725" s="17" t="s">
        <v>186</v>
      </c>
      <c r="E725" s="17">
        <v>4</v>
      </c>
      <c r="F725" s="67" t="s">
        <v>49</v>
      </c>
      <c r="G725" s="20" t="s">
        <v>49</v>
      </c>
      <c r="H725" s="20" t="s">
        <v>155</v>
      </c>
      <c r="I725" s="45">
        <v>4</v>
      </c>
      <c r="J725" s="22" t="s">
        <v>44</v>
      </c>
      <c r="K725" s="17" t="s">
        <v>42</v>
      </c>
      <c r="L725" s="27">
        <v>28.000000000000004</v>
      </c>
      <c r="M725" s="26">
        <v>0.28000000000000003</v>
      </c>
      <c r="N725" s="26">
        <v>10.62200956937799</v>
      </c>
      <c r="O725" s="26">
        <v>46.341463414634134</v>
      </c>
      <c r="P725" s="26">
        <f t="shared" si="119"/>
        <v>0.46341463414634132</v>
      </c>
      <c r="Q725" s="26">
        <v>53.658536585365859</v>
      </c>
      <c r="R725" s="26">
        <v>0.53658536585365857</v>
      </c>
      <c r="S725" s="26">
        <v>5.6996148908857514</v>
      </c>
      <c r="T725" s="26">
        <v>1.8998716302952505</v>
      </c>
      <c r="U725" s="26">
        <v>2.5399136720578297</v>
      </c>
      <c r="V725" s="26">
        <v>0.8466378906859432</v>
      </c>
      <c r="W725" s="26">
        <v>18.409267577923472</v>
      </c>
      <c r="X725" s="26">
        <v>43.112956249431505</v>
      </c>
      <c r="Y725" s="26">
        <v>24.796358335951226</v>
      </c>
      <c r="Z725" s="26">
        <v>2.0964195603006317</v>
      </c>
      <c r="AA725" s="26" t="s">
        <v>45</v>
      </c>
      <c r="AB725" s="26">
        <f t="shared" si="120"/>
        <v>0.34975245205810962</v>
      </c>
      <c r="AC725" s="26">
        <f t="shared" si="120"/>
        <v>0.81909082476455242</v>
      </c>
      <c r="AD725" s="26">
        <f t="shared" si="120"/>
        <v>0.4710989773710888</v>
      </c>
      <c r="AE725" s="26">
        <f t="shared" si="120"/>
        <v>3.9829280478112135E-2</v>
      </c>
      <c r="AF725" s="17">
        <v>3.1</v>
      </c>
      <c r="AG725" s="17">
        <v>6.2</v>
      </c>
      <c r="AH725" s="17">
        <f t="shared" si="121"/>
        <v>6.3095734448019254E-7</v>
      </c>
      <c r="AI725" s="17">
        <v>1</v>
      </c>
      <c r="AJ725" s="17">
        <v>27</v>
      </c>
      <c r="AK725" s="17">
        <v>1246.5</v>
      </c>
      <c r="AL725" s="17">
        <v>114</v>
      </c>
      <c r="AM725" s="17">
        <v>1.5</v>
      </c>
      <c r="AN725" s="17">
        <v>4.5999999999999996</v>
      </c>
      <c r="AO725" s="17">
        <v>0.45</v>
      </c>
      <c r="AP725" s="17">
        <v>11.35</v>
      </c>
      <c r="AQ725" s="17">
        <v>714.0625</v>
      </c>
      <c r="AR725" s="17">
        <v>1015.5555555555557</v>
      </c>
      <c r="AS725" s="26">
        <v>536.5625</v>
      </c>
      <c r="AT725" s="26">
        <v>19.482087227414333</v>
      </c>
      <c r="AU725" s="26">
        <v>-0.11088758306925937</v>
      </c>
      <c r="AV725" s="17">
        <v>200</v>
      </c>
      <c r="AW725" s="17">
        <v>200</v>
      </c>
      <c r="AX725" s="17">
        <v>0.16</v>
      </c>
      <c r="AY725" s="14">
        <v>2</v>
      </c>
      <c r="AZ725" s="17" t="s">
        <v>41</v>
      </c>
      <c r="BA725" s="28"/>
      <c r="BB725" s="26"/>
      <c r="BC725" s="84"/>
      <c r="BD725" s="29"/>
    </row>
    <row r="726" spans="1:56" x14ac:dyDescent="0.25">
      <c r="A726" s="14">
        <v>2008</v>
      </c>
      <c r="B726" s="17">
        <v>2012</v>
      </c>
      <c r="C726" s="66" t="s">
        <v>185</v>
      </c>
      <c r="D726" s="17" t="s">
        <v>186</v>
      </c>
      <c r="E726" s="17">
        <v>1</v>
      </c>
      <c r="F726" s="67" t="s">
        <v>96</v>
      </c>
      <c r="G726" s="20" t="s">
        <v>97</v>
      </c>
      <c r="H726" s="20">
        <v>9870</v>
      </c>
      <c r="I726" s="45">
        <v>5</v>
      </c>
      <c r="J726" s="22">
        <v>98701</v>
      </c>
      <c r="K726" s="17" t="s">
        <v>54</v>
      </c>
      <c r="L726" s="27">
        <v>89</v>
      </c>
      <c r="M726" s="26">
        <v>0.89</v>
      </c>
      <c r="N726" s="26">
        <v>39.904306220095691</v>
      </c>
      <c r="O726" s="26">
        <v>43.396226415094333</v>
      </c>
      <c r="P726" s="26">
        <f t="shared" si="119"/>
        <v>0.4339622641509433</v>
      </c>
      <c r="Q726" s="26">
        <v>56.603773584905667</v>
      </c>
      <c r="R726" s="26">
        <v>0.5660377358490567</v>
      </c>
      <c r="S726" s="26">
        <v>22.587343143450394</v>
      </c>
      <c r="T726" s="26">
        <v>7.5291143811501309</v>
      </c>
      <c r="U726" s="26">
        <v>10.065575089512011</v>
      </c>
      <c r="V726" s="26">
        <v>3.3551916965040038</v>
      </c>
      <c r="W726" s="26">
        <v>18.871237932662325</v>
      </c>
      <c r="X726" s="26">
        <v>42.682964452973152</v>
      </c>
      <c r="Y726" s="26">
        <v>24.109792883675809</v>
      </c>
      <c r="Z726" s="26">
        <v>2.3751783693588777</v>
      </c>
      <c r="AA726" s="26" t="s">
        <v>45</v>
      </c>
      <c r="AB726" s="26">
        <f t="shared" si="120"/>
        <v>1.4208370890891378</v>
      </c>
      <c r="AC726" s="26">
        <f t="shared" si="120"/>
        <v>3.2136492149300002</v>
      </c>
      <c r="AD726" s="26">
        <f t="shared" si="120"/>
        <v>1.8152538832703462</v>
      </c>
      <c r="AE726" s="26">
        <f t="shared" si="120"/>
        <v>0.17882989618536646</v>
      </c>
      <c r="AF726" s="17">
        <v>2.7</v>
      </c>
      <c r="AG726" s="17">
        <v>6.2</v>
      </c>
      <c r="AH726" s="17">
        <f t="shared" si="121"/>
        <v>6.3095734448019254E-7</v>
      </c>
      <c r="AI726" s="17">
        <v>1</v>
      </c>
      <c r="AJ726" s="17">
        <v>33</v>
      </c>
      <c r="AK726" s="17">
        <v>951</v>
      </c>
      <c r="AL726" s="17">
        <v>112.5</v>
      </c>
      <c r="AM726" s="17">
        <v>1.1000000000000001</v>
      </c>
      <c r="AN726" s="17">
        <v>5.85</v>
      </c>
      <c r="AO726" s="17">
        <v>0.45</v>
      </c>
      <c r="AP726" s="17">
        <v>16.95</v>
      </c>
      <c r="AQ726" s="17">
        <v>714.0625</v>
      </c>
      <c r="AR726" s="17">
        <v>1015.5555555555557</v>
      </c>
      <c r="AS726" s="26">
        <v>536.5625</v>
      </c>
      <c r="AT726" s="26">
        <v>19.482087227414333</v>
      </c>
      <c r="AU726" s="26">
        <v>-0.11088758306925937</v>
      </c>
      <c r="AV726" s="17">
        <v>200</v>
      </c>
      <c r="AW726" s="17">
        <v>200</v>
      </c>
      <c r="AX726" s="17">
        <v>0.16</v>
      </c>
      <c r="AY726" s="14">
        <v>2</v>
      </c>
      <c r="AZ726" s="17" t="s">
        <v>41</v>
      </c>
      <c r="BA726" s="28"/>
      <c r="BB726" s="26"/>
      <c r="BC726" s="84"/>
      <c r="BD726" s="29"/>
    </row>
    <row r="727" spans="1:56" x14ac:dyDescent="0.25">
      <c r="A727" s="14">
        <v>2008</v>
      </c>
      <c r="B727" s="17">
        <v>2012</v>
      </c>
      <c r="C727" s="66" t="s">
        <v>185</v>
      </c>
      <c r="D727" s="17" t="s">
        <v>186</v>
      </c>
      <c r="E727" s="17">
        <v>2</v>
      </c>
      <c r="F727" s="67" t="s">
        <v>96</v>
      </c>
      <c r="G727" s="20" t="s">
        <v>97</v>
      </c>
      <c r="H727" s="20">
        <v>9870</v>
      </c>
      <c r="I727" s="45">
        <v>5</v>
      </c>
      <c r="J727" s="22">
        <v>98701</v>
      </c>
      <c r="K727" s="17" t="s">
        <v>54</v>
      </c>
      <c r="L727" s="27">
        <v>56.000000000000007</v>
      </c>
      <c r="M727" s="26">
        <v>0.56000000000000005</v>
      </c>
      <c r="N727" s="26">
        <v>10.729665071770334</v>
      </c>
      <c r="O727" s="26">
        <v>42.857142857142868</v>
      </c>
      <c r="P727" s="26">
        <f t="shared" si="119"/>
        <v>0.42857142857142866</v>
      </c>
      <c r="Q727" s="26">
        <v>57.142857142857139</v>
      </c>
      <c r="R727" s="26">
        <v>0.5714285714285714</v>
      </c>
      <c r="S727" s="26">
        <v>6.1312371838687625</v>
      </c>
      <c r="T727" s="26">
        <v>2.0437457279562543</v>
      </c>
      <c r="U727" s="26">
        <v>2.7322570819372523</v>
      </c>
      <c r="V727" s="26">
        <v>0.91075236064575071</v>
      </c>
      <c r="W727" s="26">
        <v>18.930428695866283</v>
      </c>
      <c r="X727" s="26">
        <v>42.454317494251796</v>
      </c>
      <c r="Y727" s="26">
        <v>24.595544407524031</v>
      </c>
      <c r="Z727" s="26">
        <v>2.3854878218417639</v>
      </c>
      <c r="AA727" s="26" t="s">
        <v>45</v>
      </c>
      <c r="AB727" s="26">
        <f t="shared" si="120"/>
        <v>0.38688982775557201</v>
      </c>
      <c r="AC727" s="26">
        <f t="shared" si="120"/>
        <v>0.86765830012175582</v>
      </c>
      <c r="AD727" s="26">
        <f t="shared" si="120"/>
        <v>0.50267038809635578</v>
      </c>
      <c r="AE727" s="26">
        <f t="shared" si="120"/>
        <v>4.875330544980775E-2</v>
      </c>
      <c r="AF727" s="17">
        <v>2.6</v>
      </c>
      <c r="AG727" s="17">
        <v>5.8</v>
      </c>
      <c r="AH727" s="17">
        <f t="shared" si="121"/>
        <v>1.5848931924611111E-6</v>
      </c>
      <c r="AI727" s="17">
        <v>1</v>
      </c>
      <c r="AJ727" s="17">
        <v>29</v>
      </c>
      <c r="AK727" s="17">
        <v>816</v>
      </c>
      <c r="AL727" s="17">
        <v>67.5</v>
      </c>
      <c r="AM727" s="17">
        <v>2.25</v>
      </c>
      <c r="AN727" s="17">
        <v>5.7</v>
      </c>
      <c r="AO727" s="17">
        <v>0.3</v>
      </c>
      <c r="AP727" s="17">
        <v>23.1</v>
      </c>
      <c r="AQ727" s="17">
        <v>714.0625</v>
      </c>
      <c r="AR727" s="17">
        <v>1015.5555555555557</v>
      </c>
      <c r="AS727" s="26">
        <v>536.5625</v>
      </c>
      <c r="AT727" s="26">
        <v>19.482087227414333</v>
      </c>
      <c r="AU727" s="26">
        <v>-0.11088758306925937</v>
      </c>
      <c r="AV727" s="17">
        <v>200</v>
      </c>
      <c r="AW727" s="17">
        <v>200</v>
      </c>
      <c r="AX727" s="17">
        <v>0.16</v>
      </c>
      <c r="AY727" s="14">
        <v>2</v>
      </c>
      <c r="AZ727" s="17" t="s">
        <v>41</v>
      </c>
      <c r="BA727" s="28"/>
      <c r="BB727" s="26"/>
      <c r="BC727" s="84"/>
      <c r="BD727" s="29"/>
    </row>
    <row r="728" spans="1:56" x14ac:dyDescent="0.25">
      <c r="A728" s="14">
        <v>2008</v>
      </c>
      <c r="B728" s="17">
        <v>2012</v>
      </c>
      <c r="C728" s="66" t="s">
        <v>185</v>
      </c>
      <c r="D728" s="17" t="s">
        <v>186</v>
      </c>
      <c r="E728" s="17">
        <v>3</v>
      </c>
      <c r="F728" s="67" t="s">
        <v>96</v>
      </c>
      <c r="G728" s="20" t="s">
        <v>97</v>
      </c>
      <c r="H728" s="20">
        <v>9870</v>
      </c>
      <c r="I728" s="45">
        <v>5</v>
      </c>
      <c r="J728" s="22">
        <v>98701</v>
      </c>
      <c r="K728" s="17" t="s">
        <v>54</v>
      </c>
      <c r="L728" s="27">
        <v>28.000000000000004</v>
      </c>
      <c r="M728" s="26">
        <v>0.28000000000000003</v>
      </c>
      <c r="N728" s="26">
        <v>3.1578947368421049</v>
      </c>
      <c r="O728" s="26">
        <v>47.560975609756099</v>
      </c>
      <c r="P728" s="26">
        <f t="shared" si="119"/>
        <v>0.47560975609756101</v>
      </c>
      <c r="Q728" s="26">
        <v>52.439024390243901</v>
      </c>
      <c r="R728" s="26">
        <v>0.52439024390243905</v>
      </c>
      <c r="S728" s="26">
        <v>1.6559691912708598</v>
      </c>
      <c r="T728" s="26">
        <v>0.55198973042361998</v>
      </c>
      <c r="U728" s="26">
        <v>0.73794789120599069</v>
      </c>
      <c r="V728" s="26">
        <v>0.24598263040199689</v>
      </c>
      <c r="W728" s="26">
        <v>19.157211108929516</v>
      </c>
      <c r="X728" s="26">
        <v>42.269029452635479</v>
      </c>
      <c r="Y728" s="26">
        <v>25.01270583436451</v>
      </c>
      <c r="Z728" s="26">
        <v>2.2606256116623342</v>
      </c>
      <c r="AA728" s="26" t="s">
        <v>45</v>
      </c>
      <c r="AB728" s="26">
        <f t="shared" si="120"/>
        <v>0.10574583795686382</v>
      </c>
      <c r="AC728" s="26">
        <f t="shared" si="120"/>
        <v>0.23332070172828312</v>
      </c>
      <c r="AD728" s="26">
        <f t="shared" si="120"/>
        <v>0.13806756750676175</v>
      </c>
      <c r="AE728" s="26">
        <f t="shared" si="120"/>
        <v>1.2478421219702229E-2</v>
      </c>
      <c r="AF728" s="17">
        <v>2.9</v>
      </c>
      <c r="AG728" s="17">
        <v>6.2</v>
      </c>
      <c r="AH728" s="17">
        <f t="shared" si="121"/>
        <v>6.3095734448019254E-7</v>
      </c>
      <c r="AI728" s="17">
        <v>1</v>
      </c>
      <c r="AJ728" s="17">
        <v>32</v>
      </c>
      <c r="AK728" s="17">
        <v>1021</v>
      </c>
      <c r="AL728" s="17">
        <v>109</v>
      </c>
      <c r="AM728" s="17">
        <v>1.4</v>
      </c>
      <c r="AN728" s="17">
        <v>4.6500000000000004</v>
      </c>
      <c r="AO728" s="17">
        <v>0.45</v>
      </c>
      <c r="AP728" s="17">
        <v>12.15</v>
      </c>
      <c r="AQ728" s="17">
        <v>714.0625</v>
      </c>
      <c r="AR728" s="17">
        <v>1015.5555555555557</v>
      </c>
      <c r="AS728" s="26">
        <v>536.5625</v>
      </c>
      <c r="AT728" s="26">
        <v>19.482087227414333</v>
      </c>
      <c r="AU728" s="26">
        <v>-0.11088758306925937</v>
      </c>
      <c r="AV728" s="17">
        <v>200</v>
      </c>
      <c r="AW728" s="17">
        <v>200</v>
      </c>
      <c r="AX728" s="17">
        <v>0.16</v>
      </c>
      <c r="AY728" s="14">
        <v>2</v>
      </c>
      <c r="AZ728" s="17" t="s">
        <v>41</v>
      </c>
      <c r="BA728" s="28"/>
      <c r="BB728" s="26"/>
      <c r="BC728" s="84"/>
      <c r="BD728" s="29"/>
    </row>
    <row r="729" spans="1:56" x14ac:dyDescent="0.25">
      <c r="A729" s="14">
        <v>2008</v>
      </c>
      <c r="B729" s="17">
        <v>2012</v>
      </c>
      <c r="C729" s="66" t="s">
        <v>185</v>
      </c>
      <c r="D729" s="17" t="s">
        <v>186</v>
      </c>
      <c r="E729" s="17">
        <v>4</v>
      </c>
      <c r="F729" s="67" t="s">
        <v>96</v>
      </c>
      <c r="G729" s="20" t="s">
        <v>97</v>
      </c>
      <c r="H729" s="20">
        <v>9870</v>
      </c>
      <c r="I729" s="45">
        <v>5</v>
      </c>
      <c r="J729" s="22">
        <v>98701</v>
      </c>
      <c r="K729" s="17" t="s">
        <v>54</v>
      </c>
      <c r="L729" s="27">
        <v>44</v>
      </c>
      <c r="M729" s="26">
        <v>0.44</v>
      </c>
      <c r="N729" s="26">
        <v>34.449760765550245</v>
      </c>
      <c r="O729" s="26">
        <v>42.045454545454554</v>
      </c>
      <c r="P729" s="26">
        <f t="shared" si="119"/>
        <v>0.42045454545454553</v>
      </c>
      <c r="Q729" s="26">
        <v>57.954545454545446</v>
      </c>
      <c r="R729" s="26">
        <v>0.57954545454545447</v>
      </c>
      <c r="S729" s="26">
        <v>19.96520226185298</v>
      </c>
      <c r="T729" s="26">
        <v>6.6550674206176597</v>
      </c>
      <c r="U729" s="26">
        <v>8.8970730761775538</v>
      </c>
      <c r="V729" s="26">
        <v>2.9656910253925179</v>
      </c>
      <c r="W729" s="26">
        <v>19.27308232584916</v>
      </c>
      <c r="X729" s="26">
        <v>43.149734024179637</v>
      </c>
      <c r="Y729" s="26">
        <v>23.907686355785842</v>
      </c>
      <c r="Z729" s="26">
        <v>2.1431120322395003</v>
      </c>
      <c r="AA729" s="26" t="s">
        <v>45</v>
      </c>
      <c r="AB729" s="26">
        <f t="shared" si="120"/>
        <v>1.2826366228164077</v>
      </c>
      <c r="AC729" s="26">
        <f t="shared" si="120"/>
        <v>2.8716438911263524</v>
      </c>
      <c r="AD729" s="26">
        <f t="shared" si="120"/>
        <v>1.591072645687357</v>
      </c>
      <c r="AE729" s="26">
        <f t="shared" si="120"/>
        <v>0.14262555064490803</v>
      </c>
      <c r="AF729" s="17">
        <v>3.1</v>
      </c>
      <c r="AG729" s="17">
        <v>6.2</v>
      </c>
      <c r="AH729" s="17">
        <f t="shared" si="121"/>
        <v>6.3095734448019254E-7</v>
      </c>
      <c r="AI729" s="17">
        <v>1</v>
      </c>
      <c r="AJ729" s="17">
        <v>27</v>
      </c>
      <c r="AK729" s="17">
        <v>1246.5</v>
      </c>
      <c r="AL729" s="17">
        <v>114</v>
      </c>
      <c r="AM729" s="17">
        <v>1.5</v>
      </c>
      <c r="AN729" s="17">
        <v>4.5999999999999996</v>
      </c>
      <c r="AO729" s="17">
        <v>0.45</v>
      </c>
      <c r="AP729" s="17">
        <v>11.35</v>
      </c>
      <c r="AQ729" s="17">
        <v>714.0625</v>
      </c>
      <c r="AR729" s="17">
        <v>1015.5555555555557</v>
      </c>
      <c r="AS729" s="26">
        <v>536.5625</v>
      </c>
      <c r="AT729" s="26">
        <v>19.482087227414333</v>
      </c>
      <c r="AU729" s="26">
        <v>-0.11088758306925937</v>
      </c>
      <c r="AV729" s="17">
        <v>200</v>
      </c>
      <c r="AW729" s="17">
        <v>200</v>
      </c>
      <c r="AX729" s="17">
        <v>0.16</v>
      </c>
      <c r="AY729" s="14">
        <v>2</v>
      </c>
      <c r="AZ729" s="17" t="s">
        <v>41</v>
      </c>
      <c r="BA729" s="28"/>
      <c r="BB729" s="26"/>
      <c r="BC729" s="84"/>
      <c r="BD729" s="29"/>
    </row>
    <row r="730" spans="1:56" x14ac:dyDescent="0.25">
      <c r="A730" s="14">
        <v>2008</v>
      </c>
      <c r="B730" s="17">
        <v>2012</v>
      </c>
      <c r="C730" s="66" t="s">
        <v>185</v>
      </c>
      <c r="D730" s="17" t="s">
        <v>186</v>
      </c>
      <c r="E730" s="17">
        <v>1</v>
      </c>
      <c r="F730" s="67" t="s">
        <v>98</v>
      </c>
      <c r="G730" s="20" t="s">
        <v>99</v>
      </c>
      <c r="H730" s="20" t="s">
        <v>157</v>
      </c>
      <c r="I730" s="45">
        <v>5</v>
      </c>
      <c r="J730" s="22">
        <v>987023</v>
      </c>
      <c r="K730" s="17" t="s">
        <v>54</v>
      </c>
      <c r="L730" s="27">
        <v>78</v>
      </c>
      <c r="M730" s="26">
        <v>0.78</v>
      </c>
      <c r="N730" s="26">
        <v>40.047846889952169</v>
      </c>
      <c r="O730" s="26">
        <v>45.91836734693878</v>
      </c>
      <c r="P730" s="26">
        <f t="shared" si="119"/>
        <v>0.45918367346938782</v>
      </c>
      <c r="Q730" s="26">
        <v>54.08163265306122</v>
      </c>
      <c r="R730" s="26">
        <v>0.54081632653061218</v>
      </c>
      <c r="S730" s="26">
        <v>21.658529440484333</v>
      </c>
      <c r="T730" s="26">
        <v>7.2195098134947777</v>
      </c>
      <c r="U730" s="26">
        <v>9.651668769853357</v>
      </c>
      <c r="V730" s="26">
        <v>3.2172229232844525</v>
      </c>
      <c r="W730" s="26">
        <v>18.672781886543532</v>
      </c>
      <c r="X730" s="26">
        <v>42.943892500118992</v>
      </c>
      <c r="Y730" s="26">
        <v>24.342427287358802</v>
      </c>
      <c r="Z730" s="26">
        <v>2.0807187573108195</v>
      </c>
      <c r="AA730" s="26" t="s">
        <v>45</v>
      </c>
      <c r="AB730" s="26">
        <f t="shared" si="120"/>
        <v>1.3480833207514855</v>
      </c>
      <c r="AC730" s="26">
        <f t="shared" si="120"/>
        <v>3.1003385333427382</v>
      </c>
      <c r="AD730" s="26">
        <f t="shared" si="120"/>
        <v>1.7574039268536994</v>
      </c>
      <c r="AE730" s="26">
        <f t="shared" si="120"/>
        <v>0.15021769487528119</v>
      </c>
      <c r="AF730" s="17">
        <v>2.7</v>
      </c>
      <c r="AG730" s="17">
        <v>6.2</v>
      </c>
      <c r="AH730" s="17">
        <f t="shared" si="121"/>
        <v>6.3095734448019254E-7</v>
      </c>
      <c r="AI730" s="17">
        <v>1</v>
      </c>
      <c r="AJ730" s="17">
        <v>33</v>
      </c>
      <c r="AK730" s="17">
        <v>951</v>
      </c>
      <c r="AL730" s="17">
        <v>112.5</v>
      </c>
      <c r="AM730" s="17">
        <v>1.1000000000000001</v>
      </c>
      <c r="AN730" s="17">
        <v>5.85</v>
      </c>
      <c r="AO730" s="17">
        <v>0.45</v>
      </c>
      <c r="AP730" s="17">
        <v>16.95</v>
      </c>
      <c r="AQ730" s="17">
        <v>714.0625</v>
      </c>
      <c r="AR730" s="17">
        <v>1015.5555555555557</v>
      </c>
      <c r="AS730" s="26">
        <v>536.5625</v>
      </c>
      <c r="AT730" s="26">
        <v>19.482087227414333</v>
      </c>
      <c r="AU730" s="26">
        <v>-0.11088758306925937</v>
      </c>
      <c r="AV730" s="17">
        <v>200</v>
      </c>
      <c r="AW730" s="17">
        <v>200</v>
      </c>
      <c r="AX730" s="17">
        <v>0.16</v>
      </c>
      <c r="AY730" s="14">
        <v>2</v>
      </c>
      <c r="AZ730" s="17" t="s">
        <v>41</v>
      </c>
      <c r="BA730" s="28"/>
      <c r="BB730" s="26"/>
      <c r="BC730" s="84"/>
      <c r="BD730" s="29"/>
    </row>
    <row r="731" spans="1:56" x14ac:dyDescent="0.25">
      <c r="A731" s="14">
        <v>2008</v>
      </c>
      <c r="B731" s="17">
        <v>2012</v>
      </c>
      <c r="C731" s="66" t="s">
        <v>185</v>
      </c>
      <c r="D731" s="17" t="s">
        <v>186</v>
      </c>
      <c r="E731" s="17">
        <v>2</v>
      </c>
      <c r="F731" s="67" t="s">
        <v>98</v>
      </c>
      <c r="G731" s="20" t="s">
        <v>99</v>
      </c>
      <c r="H731" s="20" t="s">
        <v>157</v>
      </c>
      <c r="I731" s="45">
        <v>5</v>
      </c>
      <c r="J731" s="22">
        <v>987023</v>
      </c>
      <c r="K731" s="17" t="s">
        <v>54</v>
      </c>
      <c r="L731" s="27">
        <v>78</v>
      </c>
      <c r="M731" s="26">
        <v>0.78</v>
      </c>
      <c r="N731" s="26">
        <v>37.033492822966508</v>
      </c>
      <c r="O731" s="26">
        <v>46.428571428571431</v>
      </c>
      <c r="P731" s="26">
        <f t="shared" si="119"/>
        <v>0.4642857142857143</v>
      </c>
      <c r="Q731" s="26">
        <v>53.571428571428569</v>
      </c>
      <c r="R731" s="26">
        <v>0.5357142857142857</v>
      </c>
      <c r="S731" s="26">
        <v>19.839371155160627</v>
      </c>
      <c r="T731" s="26">
        <v>6.6131237183868761</v>
      </c>
      <c r="U731" s="26">
        <v>8.8409990862016432</v>
      </c>
      <c r="V731" s="26">
        <v>2.9469996954005477</v>
      </c>
      <c r="W731" s="26">
        <v>18.844764545384251</v>
      </c>
      <c r="X731" s="26">
        <v>43.536690711058583</v>
      </c>
      <c r="Y731" s="26">
        <v>24.054944933555731</v>
      </c>
      <c r="Z731" s="26">
        <v>1.9853089870057232</v>
      </c>
      <c r="AA731" s="26" t="s">
        <v>45</v>
      </c>
      <c r="AB731" s="26">
        <f t="shared" si="120"/>
        <v>1.2462275938249667</v>
      </c>
      <c r="AC731" s="26">
        <f t="shared" si="120"/>
        <v>2.879135219613751</v>
      </c>
      <c r="AD731" s="26">
        <f t="shared" si="120"/>
        <v>1.5907832688458761</v>
      </c>
      <c r="AE731" s="26">
        <f t="shared" si="120"/>
        <v>0.13129093950294171</v>
      </c>
      <c r="AF731" s="17">
        <v>2.6</v>
      </c>
      <c r="AG731" s="17">
        <v>5.8</v>
      </c>
      <c r="AH731" s="17">
        <f t="shared" si="121"/>
        <v>1.5848931924611111E-6</v>
      </c>
      <c r="AI731" s="17">
        <v>1</v>
      </c>
      <c r="AJ731" s="17">
        <v>29</v>
      </c>
      <c r="AK731" s="17">
        <v>816</v>
      </c>
      <c r="AL731" s="17">
        <v>67.5</v>
      </c>
      <c r="AM731" s="17">
        <v>2.25</v>
      </c>
      <c r="AN731" s="17">
        <v>5.7</v>
      </c>
      <c r="AO731" s="17">
        <v>0.3</v>
      </c>
      <c r="AP731" s="17">
        <v>23.1</v>
      </c>
      <c r="AQ731" s="17">
        <v>714.0625</v>
      </c>
      <c r="AR731" s="17">
        <v>1015.5555555555557</v>
      </c>
      <c r="AS731" s="26">
        <v>536.5625</v>
      </c>
      <c r="AT731" s="26">
        <v>19.482087227414333</v>
      </c>
      <c r="AU731" s="26">
        <v>-0.11088758306925937</v>
      </c>
      <c r="AV731" s="17">
        <v>200</v>
      </c>
      <c r="AW731" s="17">
        <v>200</v>
      </c>
      <c r="AX731" s="17">
        <v>0.16</v>
      </c>
      <c r="AY731" s="14">
        <v>2</v>
      </c>
      <c r="AZ731" s="17" t="s">
        <v>41</v>
      </c>
      <c r="BA731" s="28"/>
      <c r="BB731" s="26"/>
      <c r="BC731" s="84"/>
      <c r="BD731" s="29"/>
    </row>
    <row r="732" spans="1:56" x14ac:dyDescent="0.25">
      <c r="A732" s="14">
        <v>2008</v>
      </c>
      <c r="B732" s="17">
        <v>2012</v>
      </c>
      <c r="C732" s="66" t="s">
        <v>185</v>
      </c>
      <c r="D732" s="17" t="s">
        <v>186</v>
      </c>
      <c r="E732" s="17">
        <v>3</v>
      </c>
      <c r="F732" s="67" t="s">
        <v>98</v>
      </c>
      <c r="G732" s="20" t="s">
        <v>99</v>
      </c>
      <c r="H732" s="20" t="s">
        <v>157</v>
      </c>
      <c r="I732" s="45">
        <v>5</v>
      </c>
      <c r="J732" s="22">
        <v>987023</v>
      </c>
      <c r="K732" s="17" t="s">
        <v>54</v>
      </c>
      <c r="L732" s="27">
        <v>39</v>
      </c>
      <c r="M732" s="26">
        <v>0.39</v>
      </c>
      <c r="N732" s="26">
        <v>12.236842105263158</v>
      </c>
      <c r="O732" s="26">
        <v>46.296296296296305</v>
      </c>
      <c r="P732" s="26">
        <f t="shared" si="119"/>
        <v>0.46296296296296302</v>
      </c>
      <c r="Q732" s="26">
        <v>53.703703703703695</v>
      </c>
      <c r="R732" s="26">
        <v>0.53703703703703698</v>
      </c>
      <c r="S732" s="26">
        <v>6.5716374269005842</v>
      </c>
      <c r="T732" s="26">
        <v>2.1905458089668612</v>
      </c>
      <c r="U732" s="26">
        <v>2.9285122009002604</v>
      </c>
      <c r="V732" s="26">
        <v>0.97617073363342011</v>
      </c>
      <c r="W732" s="26">
        <v>19.428912621781706</v>
      </c>
      <c r="X732" s="26">
        <v>42.034928190425504</v>
      </c>
      <c r="Y732" s="26">
        <v>24.558342245720794</v>
      </c>
      <c r="Z732" s="26">
        <v>2.0113710348244211</v>
      </c>
      <c r="AA732" s="26" t="s">
        <v>45</v>
      </c>
      <c r="AB732" s="26">
        <f t="shared" si="120"/>
        <v>0.42559923116427267</v>
      </c>
      <c r="AC732" s="26">
        <f t="shared" si="120"/>
        <v>0.92079435777759555</v>
      </c>
      <c r="AD732" s="26">
        <f t="shared" si="120"/>
        <v>0.53796173681537496</v>
      </c>
      <c r="AE732" s="26">
        <f t="shared" si="120"/>
        <v>4.4060003906119742E-2</v>
      </c>
      <c r="AF732" s="17">
        <v>2.9</v>
      </c>
      <c r="AG732" s="17">
        <v>6.2</v>
      </c>
      <c r="AH732" s="17">
        <f t="shared" si="121"/>
        <v>6.3095734448019254E-7</v>
      </c>
      <c r="AI732" s="17">
        <v>1</v>
      </c>
      <c r="AJ732" s="17">
        <v>32</v>
      </c>
      <c r="AK732" s="17">
        <v>1021</v>
      </c>
      <c r="AL732" s="17">
        <v>109</v>
      </c>
      <c r="AM732" s="17">
        <v>1.4</v>
      </c>
      <c r="AN732" s="17">
        <v>4.6500000000000004</v>
      </c>
      <c r="AO732" s="17">
        <v>0.45</v>
      </c>
      <c r="AP732" s="17">
        <v>12.15</v>
      </c>
      <c r="AQ732" s="17">
        <v>714.0625</v>
      </c>
      <c r="AR732" s="17">
        <v>1015.5555555555557</v>
      </c>
      <c r="AS732" s="26">
        <v>536.5625</v>
      </c>
      <c r="AT732" s="26">
        <v>19.482087227414333</v>
      </c>
      <c r="AU732" s="26">
        <v>-0.11088758306925937</v>
      </c>
      <c r="AV732" s="17">
        <v>200</v>
      </c>
      <c r="AW732" s="17">
        <v>200</v>
      </c>
      <c r="AX732" s="17">
        <v>0.16</v>
      </c>
      <c r="AY732" s="14">
        <v>2</v>
      </c>
      <c r="AZ732" s="17" t="s">
        <v>41</v>
      </c>
      <c r="BA732" s="28"/>
      <c r="BB732" s="26"/>
      <c r="BC732" s="84"/>
      <c r="BD732" s="29"/>
    </row>
    <row r="733" spans="1:56" x14ac:dyDescent="0.25">
      <c r="A733" s="14">
        <v>2008</v>
      </c>
      <c r="B733" s="17">
        <v>2012</v>
      </c>
      <c r="C733" s="66" t="s">
        <v>185</v>
      </c>
      <c r="D733" s="17" t="s">
        <v>186</v>
      </c>
      <c r="E733" s="17">
        <v>4</v>
      </c>
      <c r="F733" s="67" t="s">
        <v>98</v>
      </c>
      <c r="G733" s="20" t="s">
        <v>99</v>
      </c>
      <c r="H733" s="20" t="s">
        <v>157</v>
      </c>
      <c r="I733" s="45">
        <v>5</v>
      </c>
      <c r="J733" s="22">
        <v>987023</v>
      </c>
      <c r="K733" s="17" t="s">
        <v>54</v>
      </c>
      <c r="L733" s="27">
        <v>78</v>
      </c>
      <c r="M733" s="26">
        <v>0.78</v>
      </c>
      <c r="N733" s="26">
        <v>38.397129186602875</v>
      </c>
      <c r="O733" s="26">
        <v>44.897959183673471</v>
      </c>
      <c r="P733" s="26">
        <f t="shared" si="119"/>
        <v>0.44897959183673469</v>
      </c>
      <c r="Q733" s="26">
        <v>55.102040816326522</v>
      </c>
      <c r="R733" s="26">
        <v>0.55102040816326525</v>
      </c>
      <c r="S733" s="26">
        <v>21.157601796699542</v>
      </c>
      <c r="T733" s="26">
        <v>7.0525339322331808</v>
      </c>
      <c r="U733" s="26">
        <v>9.4284408859492608</v>
      </c>
      <c r="V733" s="26">
        <v>3.1428136286497534</v>
      </c>
      <c r="W733" s="26">
        <v>19.127420511023516</v>
      </c>
      <c r="X733" s="26">
        <v>41.350856964868413</v>
      </c>
      <c r="Y733" s="26">
        <v>23.935563952464861</v>
      </c>
      <c r="Z733" s="26">
        <v>2.3931239297344433</v>
      </c>
      <c r="AA733" s="26" t="s">
        <v>45</v>
      </c>
      <c r="AB733" s="26">
        <f t="shared" si="120"/>
        <v>1.3489678219008627</v>
      </c>
      <c r="AC733" s="26">
        <f t="shared" si="120"/>
        <v>2.9162832187165524</v>
      </c>
      <c r="AD733" s="26">
        <f t="shared" si="120"/>
        <v>1.6880637696189578</v>
      </c>
      <c r="AE733" s="26">
        <f t="shared" si="120"/>
        <v>0.16877587718491377</v>
      </c>
      <c r="AF733" s="17">
        <v>3.1</v>
      </c>
      <c r="AG733" s="17">
        <v>6.2</v>
      </c>
      <c r="AH733" s="17">
        <f t="shared" si="121"/>
        <v>6.3095734448019254E-7</v>
      </c>
      <c r="AI733" s="17">
        <v>1</v>
      </c>
      <c r="AJ733" s="17">
        <v>27</v>
      </c>
      <c r="AK733" s="17">
        <v>1246.5</v>
      </c>
      <c r="AL733" s="17">
        <v>114</v>
      </c>
      <c r="AM733" s="17">
        <v>1.5</v>
      </c>
      <c r="AN733" s="17">
        <v>4.5999999999999996</v>
      </c>
      <c r="AO733" s="17">
        <v>0.45</v>
      </c>
      <c r="AP733" s="17">
        <v>11.35</v>
      </c>
      <c r="AQ733" s="17">
        <v>714.0625</v>
      </c>
      <c r="AR733" s="17">
        <v>1015.5555555555557</v>
      </c>
      <c r="AS733" s="26">
        <v>536.5625</v>
      </c>
      <c r="AT733" s="26">
        <v>19.482087227414333</v>
      </c>
      <c r="AU733" s="26">
        <v>-0.11088758306925937</v>
      </c>
      <c r="AV733" s="17">
        <v>200</v>
      </c>
      <c r="AW733" s="17">
        <v>200</v>
      </c>
      <c r="AX733" s="17">
        <v>0.16</v>
      </c>
      <c r="AY733" s="14">
        <v>2</v>
      </c>
      <c r="AZ733" s="17" t="s">
        <v>41</v>
      </c>
      <c r="BA733" s="28"/>
      <c r="BB733" s="26"/>
      <c r="BC733" s="31"/>
      <c r="BD733" s="29"/>
    </row>
    <row r="734" spans="1:56" x14ac:dyDescent="0.25">
      <c r="A734" s="14">
        <v>2008</v>
      </c>
      <c r="B734" s="17">
        <v>2012</v>
      </c>
      <c r="C734" s="66" t="s">
        <v>185</v>
      </c>
      <c r="D734" s="17" t="s">
        <v>186</v>
      </c>
      <c r="E734" s="17">
        <v>1</v>
      </c>
      <c r="F734" s="67" t="s">
        <v>81</v>
      </c>
      <c r="G734" s="20" t="s">
        <v>82</v>
      </c>
      <c r="H734" s="20" t="s">
        <v>83</v>
      </c>
      <c r="I734" s="45">
        <v>5</v>
      </c>
      <c r="J734" s="22">
        <v>987131</v>
      </c>
      <c r="K734" s="17" t="s">
        <v>54</v>
      </c>
      <c r="L734" s="27">
        <v>44</v>
      </c>
      <c r="M734" s="26">
        <v>0.44</v>
      </c>
      <c r="N734" s="26">
        <v>25.550239234449762</v>
      </c>
      <c r="O734" s="26">
        <v>45.91836734693878</v>
      </c>
      <c r="P734" s="26">
        <f t="shared" si="119"/>
        <v>0.45918367346938782</v>
      </c>
      <c r="Q734" s="26">
        <v>54.08163265306122</v>
      </c>
      <c r="R734" s="26">
        <v>0.54081632653061218</v>
      </c>
      <c r="S734" s="26">
        <v>13.817986524753442</v>
      </c>
      <c r="T734" s="26">
        <v>4.605995508251147</v>
      </c>
      <c r="U734" s="26">
        <v>6.1576954875766932</v>
      </c>
      <c r="V734" s="26">
        <v>2.0525651625255645</v>
      </c>
      <c r="W734" s="26">
        <v>18.819231852270931</v>
      </c>
      <c r="X734" s="26">
        <v>41.593939691421653</v>
      </c>
      <c r="Y734" s="26">
        <v>24.526977139506101</v>
      </c>
      <c r="Z734" s="26">
        <v>2.7228090842627068</v>
      </c>
      <c r="AA734" s="26" t="s">
        <v>45</v>
      </c>
      <c r="AB734" s="26">
        <f t="shared" si="120"/>
        <v>0.86681297380296829</v>
      </c>
      <c r="AC734" s="26">
        <f t="shared" si="120"/>
        <v>1.9158149938915725</v>
      </c>
      <c r="AD734" s="26">
        <f t="shared" si="120"/>
        <v>1.1297114653554368</v>
      </c>
      <c r="AE734" s="26">
        <f t="shared" si="120"/>
        <v>0.12541246411939447</v>
      </c>
      <c r="AF734" s="17">
        <v>2.7</v>
      </c>
      <c r="AG734" s="17">
        <v>6.2</v>
      </c>
      <c r="AH734" s="17">
        <f t="shared" si="121"/>
        <v>6.3095734448019254E-7</v>
      </c>
      <c r="AI734" s="17">
        <v>1</v>
      </c>
      <c r="AJ734" s="17">
        <v>33</v>
      </c>
      <c r="AK734" s="17">
        <v>951</v>
      </c>
      <c r="AL734" s="17">
        <v>112.5</v>
      </c>
      <c r="AM734" s="17">
        <v>1.1000000000000001</v>
      </c>
      <c r="AN734" s="17">
        <v>5.85</v>
      </c>
      <c r="AO734" s="17">
        <v>0.45</v>
      </c>
      <c r="AP734" s="17">
        <v>16.95</v>
      </c>
      <c r="AQ734" s="17">
        <v>714.0625</v>
      </c>
      <c r="AR734" s="17">
        <v>1015.5555555555557</v>
      </c>
      <c r="AS734" s="26">
        <v>536.5625</v>
      </c>
      <c r="AT734" s="26">
        <v>19.482087227414333</v>
      </c>
      <c r="AU734" s="26">
        <v>-0.11088758306925937</v>
      </c>
      <c r="AV734" s="17">
        <v>200</v>
      </c>
      <c r="AW734" s="17">
        <v>200</v>
      </c>
      <c r="AX734" s="17">
        <v>0.16</v>
      </c>
      <c r="AY734" s="14">
        <v>2</v>
      </c>
      <c r="AZ734" s="17" t="s">
        <v>41</v>
      </c>
      <c r="BA734" s="28"/>
      <c r="BB734" s="26"/>
      <c r="BC734" s="31"/>
      <c r="BD734" s="29"/>
    </row>
    <row r="735" spans="1:56" x14ac:dyDescent="0.25">
      <c r="A735" s="14">
        <v>2008</v>
      </c>
      <c r="B735" s="17">
        <v>2012</v>
      </c>
      <c r="C735" s="66" t="s">
        <v>185</v>
      </c>
      <c r="D735" s="17" t="s">
        <v>186</v>
      </c>
      <c r="E735" s="17">
        <v>2</v>
      </c>
      <c r="F735" s="67" t="s">
        <v>81</v>
      </c>
      <c r="G735" s="20" t="s">
        <v>82</v>
      </c>
      <c r="H735" s="20" t="s">
        <v>83</v>
      </c>
      <c r="I735" s="45">
        <v>5</v>
      </c>
      <c r="J735" s="22">
        <v>987131</v>
      </c>
      <c r="K735" s="17" t="s">
        <v>54</v>
      </c>
      <c r="L735" s="27">
        <v>50</v>
      </c>
      <c r="M735" s="26">
        <v>0.5</v>
      </c>
      <c r="N735" s="26">
        <v>19.880382775119617</v>
      </c>
      <c r="O735" s="26">
        <v>44.339622641509429</v>
      </c>
      <c r="P735" s="26">
        <f t="shared" si="119"/>
        <v>0.4433962264150943</v>
      </c>
      <c r="Q735" s="26">
        <v>55.660377358490564</v>
      </c>
      <c r="R735" s="26">
        <v>0.55660377358490565</v>
      </c>
      <c r="S735" s="26">
        <v>11.065496072943938</v>
      </c>
      <c r="T735" s="26">
        <v>3.6884986909813127</v>
      </c>
      <c r="U735" s="26">
        <v>4.9311059258961265</v>
      </c>
      <c r="V735" s="26">
        <v>1.6437019752987088</v>
      </c>
      <c r="W735" s="26">
        <v>19.010061014634971</v>
      </c>
      <c r="X735" s="26">
        <v>41.358620983914321</v>
      </c>
      <c r="Y735" s="26">
        <v>23.968207535094066</v>
      </c>
      <c r="Z735" s="26">
        <v>2.7517387037590169</v>
      </c>
      <c r="AA735" s="26" t="s">
        <v>45</v>
      </c>
      <c r="AB735" s="26">
        <f t="shared" si="120"/>
        <v>0.70118585167955971</v>
      </c>
      <c r="AC735" s="26">
        <f t="shared" si="120"/>
        <v>1.5255121935996021</v>
      </c>
      <c r="AD735" s="26">
        <f t="shared" si="120"/>
        <v>0.88406702118362901</v>
      </c>
      <c r="AE735" s="26">
        <f t="shared" si="120"/>
        <v>0.10149784606737748</v>
      </c>
      <c r="AF735" s="17">
        <v>2.6</v>
      </c>
      <c r="AG735" s="17">
        <v>5.8</v>
      </c>
      <c r="AH735" s="17">
        <f t="shared" si="121"/>
        <v>1.5848931924611111E-6</v>
      </c>
      <c r="AI735" s="17">
        <v>1</v>
      </c>
      <c r="AJ735" s="17">
        <v>29</v>
      </c>
      <c r="AK735" s="17">
        <v>816</v>
      </c>
      <c r="AL735" s="17">
        <v>67.5</v>
      </c>
      <c r="AM735" s="17">
        <v>2.25</v>
      </c>
      <c r="AN735" s="17">
        <v>5.7</v>
      </c>
      <c r="AO735" s="17">
        <v>0.3</v>
      </c>
      <c r="AP735" s="17">
        <v>23.1</v>
      </c>
      <c r="AQ735" s="17">
        <v>714.0625</v>
      </c>
      <c r="AR735" s="17">
        <v>1015.5555555555557</v>
      </c>
      <c r="AS735" s="26">
        <v>536.5625</v>
      </c>
      <c r="AT735" s="26">
        <v>19.482087227414333</v>
      </c>
      <c r="AU735" s="26">
        <v>-0.11088758306925937</v>
      </c>
      <c r="AV735" s="17">
        <v>200</v>
      </c>
      <c r="AW735" s="17">
        <v>200</v>
      </c>
      <c r="AX735" s="17">
        <v>0.16</v>
      </c>
      <c r="AY735" s="14">
        <v>2</v>
      </c>
      <c r="AZ735" s="17" t="s">
        <v>41</v>
      </c>
      <c r="BA735" s="28"/>
      <c r="BB735" s="26"/>
      <c r="BC735" s="31"/>
      <c r="BD735" s="29"/>
    </row>
    <row r="736" spans="1:56" x14ac:dyDescent="0.25">
      <c r="A736" s="14">
        <v>2008</v>
      </c>
      <c r="B736" s="17">
        <v>2012</v>
      </c>
      <c r="C736" s="66" t="s">
        <v>185</v>
      </c>
      <c r="D736" s="17" t="s">
        <v>186</v>
      </c>
      <c r="E736" s="17">
        <v>3</v>
      </c>
      <c r="F736" s="67" t="s">
        <v>81</v>
      </c>
      <c r="G736" s="20" t="s">
        <v>82</v>
      </c>
      <c r="H736" s="20" t="s">
        <v>83</v>
      </c>
      <c r="I736" s="45">
        <v>5</v>
      </c>
      <c r="J736" s="22">
        <v>987131</v>
      </c>
      <c r="K736" s="17" t="s">
        <v>54</v>
      </c>
      <c r="L736" s="27">
        <v>33</v>
      </c>
      <c r="M736" s="26">
        <v>0.33</v>
      </c>
      <c r="N736" s="26">
        <v>24.043062200956939</v>
      </c>
      <c r="O736" s="26">
        <v>44.44444444444445</v>
      </c>
      <c r="P736" s="26">
        <f t="shared" si="119"/>
        <v>0.44444444444444448</v>
      </c>
      <c r="Q736" s="26">
        <v>55.555555555555557</v>
      </c>
      <c r="R736" s="26">
        <v>0.55555555555555558</v>
      </c>
      <c r="S736" s="26">
        <v>13.357256778309411</v>
      </c>
      <c r="T736" s="26">
        <v>4.4524189261031371</v>
      </c>
      <c r="U736" s="26">
        <v>5.9523809523809534</v>
      </c>
      <c r="V736" s="26">
        <v>1.9841269841269844</v>
      </c>
      <c r="W736" s="26">
        <v>18.657989858315602</v>
      </c>
      <c r="X736" s="26">
        <v>41.935429953077161</v>
      </c>
      <c r="Y736" s="26">
        <v>24.526663135496207</v>
      </c>
      <c r="Z736" s="26">
        <v>2.5474265704804395</v>
      </c>
      <c r="AA736" s="26" t="s">
        <v>45</v>
      </c>
      <c r="AB736" s="26">
        <f t="shared" si="120"/>
        <v>0.83073187168204776</v>
      </c>
      <c r="AC736" s="26">
        <f t="shared" si="120"/>
        <v>1.8671410199735314</v>
      </c>
      <c r="AD736" s="26">
        <f t="shared" si="120"/>
        <v>1.0920297913863943</v>
      </c>
      <c r="AE736" s="26">
        <f t="shared" si="120"/>
        <v>0.11342210275265116</v>
      </c>
      <c r="AF736" s="17">
        <v>2.9</v>
      </c>
      <c r="AG736" s="17">
        <v>6.2</v>
      </c>
      <c r="AH736" s="17">
        <f t="shared" si="121"/>
        <v>6.3095734448019254E-7</v>
      </c>
      <c r="AI736" s="17">
        <v>1</v>
      </c>
      <c r="AJ736" s="17">
        <v>32</v>
      </c>
      <c r="AK736" s="17">
        <v>1021</v>
      </c>
      <c r="AL736" s="17">
        <v>109</v>
      </c>
      <c r="AM736" s="17">
        <v>1.4</v>
      </c>
      <c r="AN736" s="17">
        <v>4.6500000000000004</v>
      </c>
      <c r="AO736" s="17">
        <v>0.45</v>
      </c>
      <c r="AP736" s="17">
        <v>12.15</v>
      </c>
      <c r="AQ736" s="17">
        <v>714.0625</v>
      </c>
      <c r="AR736" s="17">
        <v>1015.5555555555557</v>
      </c>
      <c r="AS736" s="26">
        <v>536.5625</v>
      </c>
      <c r="AT736" s="26">
        <v>19.482087227414333</v>
      </c>
      <c r="AU736" s="26">
        <v>-0.11088758306925937</v>
      </c>
      <c r="AV736" s="17">
        <v>200</v>
      </c>
      <c r="AW736" s="17">
        <v>200</v>
      </c>
      <c r="AX736" s="17">
        <v>0.16</v>
      </c>
      <c r="AY736" s="14">
        <v>2</v>
      </c>
      <c r="AZ736" s="17" t="s">
        <v>41</v>
      </c>
      <c r="BA736" s="28"/>
      <c r="BB736" s="26"/>
      <c r="BC736" s="31"/>
      <c r="BD736" s="29"/>
    </row>
    <row r="737" spans="1:56" x14ac:dyDescent="0.25">
      <c r="A737" s="14">
        <v>2008</v>
      </c>
      <c r="B737" s="17">
        <v>2012</v>
      </c>
      <c r="C737" s="66" t="s">
        <v>185</v>
      </c>
      <c r="D737" s="17" t="s">
        <v>186</v>
      </c>
      <c r="E737" s="17">
        <v>4</v>
      </c>
      <c r="F737" s="67" t="s">
        <v>81</v>
      </c>
      <c r="G737" s="20" t="s">
        <v>82</v>
      </c>
      <c r="H737" s="20" t="s">
        <v>83</v>
      </c>
      <c r="I737" s="45">
        <v>5</v>
      </c>
      <c r="J737" s="22">
        <v>987131</v>
      </c>
      <c r="K737" s="17" t="s">
        <v>54</v>
      </c>
      <c r="L737" s="27">
        <v>56.000000000000007</v>
      </c>
      <c r="M737" s="26">
        <v>0.56000000000000005</v>
      </c>
      <c r="N737" s="26">
        <v>37.966507177033499</v>
      </c>
      <c r="O737" s="26">
        <v>45.833333333333329</v>
      </c>
      <c r="P737" s="26">
        <f t="shared" si="119"/>
        <v>0.45833333333333326</v>
      </c>
      <c r="Q737" s="26">
        <v>54.166666666666671</v>
      </c>
      <c r="R737" s="26">
        <v>0.54166666666666674</v>
      </c>
      <c r="S737" s="26">
        <v>20.565191387559814</v>
      </c>
      <c r="T737" s="26">
        <v>6.8550637958532716</v>
      </c>
      <c r="U737" s="26">
        <v>9.1644456289978695</v>
      </c>
      <c r="V737" s="26">
        <v>3.0548152096659567</v>
      </c>
      <c r="W737" s="26">
        <v>19.396554893066408</v>
      </c>
      <c r="X737" s="26">
        <v>42.663705404793049</v>
      </c>
      <c r="Y737" s="26">
        <v>24.507183154225118</v>
      </c>
      <c r="Z737" s="26">
        <v>2.0597162562182092</v>
      </c>
      <c r="AA737" s="26" t="s">
        <v>45</v>
      </c>
      <c r="AB737" s="26">
        <f t="shared" si="120"/>
        <v>1.3296462121174017</v>
      </c>
      <c r="AC737" s="26">
        <f t="shared" si="120"/>
        <v>2.9246242231734638</v>
      </c>
      <c r="AD737" s="26">
        <f t="shared" si="120"/>
        <v>1.6799830397887379</v>
      </c>
      <c r="AE737" s="26">
        <f t="shared" si="120"/>
        <v>0.14119486337731887</v>
      </c>
      <c r="AF737" s="17">
        <v>3.1</v>
      </c>
      <c r="AG737" s="17">
        <v>6.2</v>
      </c>
      <c r="AH737" s="17">
        <f t="shared" si="121"/>
        <v>6.3095734448019254E-7</v>
      </c>
      <c r="AI737" s="17">
        <v>1</v>
      </c>
      <c r="AJ737" s="17">
        <v>27</v>
      </c>
      <c r="AK737" s="17">
        <v>1246.5</v>
      </c>
      <c r="AL737" s="17">
        <v>114</v>
      </c>
      <c r="AM737" s="17">
        <v>1.5</v>
      </c>
      <c r="AN737" s="17">
        <v>4.5999999999999996</v>
      </c>
      <c r="AO737" s="17">
        <v>0.45</v>
      </c>
      <c r="AP737" s="17">
        <v>11.35</v>
      </c>
      <c r="AQ737" s="17">
        <v>714.0625</v>
      </c>
      <c r="AR737" s="17">
        <v>1015.5555555555557</v>
      </c>
      <c r="AS737" s="26">
        <v>536.5625</v>
      </c>
      <c r="AT737" s="26">
        <v>19.482087227414333</v>
      </c>
      <c r="AU737" s="26">
        <v>-0.11088758306925937</v>
      </c>
      <c r="AV737" s="17">
        <v>200</v>
      </c>
      <c r="AW737" s="17">
        <v>200</v>
      </c>
      <c r="AX737" s="17">
        <v>0.16</v>
      </c>
      <c r="AY737" s="14">
        <v>2</v>
      </c>
      <c r="AZ737" s="17" t="s">
        <v>41</v>
      </c>
      <c r="BA737" s="28"/>
      <c r="BB737" s="26"/>
      <c r="BC737" s="31"/>
      <c r="BD737" s="29"/>
    </row>
    <row r="738" spans="1:56" x14ac:dyDescent="0.25">
      <c r="A738" s="14">
        <v>2008</v>
      </c>
      <c r="B738" s="17">
        <v>2012</v>
      </c>
      <c r="C738" s="66" t="s">
        <v>185</v>
      </c>
      <c r="D738" s="17" t="s">
        <v>186</v>
      </c>
      <c r="E738" s="17">
        <v>1</v>
      </c>
      <c r="F738" s="67" t="s">
        <v>93</v>
      </c>
      <c r="G738" s="20" t="s">
        <v>94</v>
      </c>
      <c r="H738" s="20" t="s">
        <v>95</v>
      </c>
      <c r="I738" s="45" t="s">
        <v>43</v>
      </c>
      <c r="J738" s="22">
        <v>988234</v>
      </c>
      <c r="K738" s="17" t="s">
        <v>42</v>
      </c>
      <c r="L738" s="27">
        <v>94</v>
      </c>
      <c r="M738" s="26">
        <v>0.94</v>
      </c>
      <c r="N738" s="26">
        <v>42.631578947368439</v>
      </c>
      <c r="O738" s="26">
        <v>42.452830188679243</v>
      </c>
      <c r="P738" s="26">
        <f t="shared" si="119"/>
        <v>0.42452830188679241</v>
      </c>
      <c r="Q738" s="26">
        <v>57.547169811320757</v>
      </c>
      <c r="R738" s="26">
        <v>0.57547169811320753</v>
      </c>
      <c r="S738" s="26">
        <v>24.533267130089385</v>
      </c>
      <c r="T738" s="26">
        <v>8.1777557100297944</v>
      </c>
      <c r="U738" s="26">
        <v>10.93273524560486</v>
      </c>
      <c r="V738" s="26">
        <v>3.6442450818682866</v>
      </c>
      <c r="W738" s="26">
        <v>20.324339245048648</v>
      </c>
      <c r="X738" s="26">
        <v>43.673910022564797</v>
      </c>
      <c r="Y738" s="26">
        <v>23.808878066026807</v>
      </c>
      <c r="Z738" s="26">
        <v>1.4113946965665036</v>
      </c>
      <c r="AA738" s="26" t="s">
        <v>45</v>
      </c>
      <c r="AB738" s="26">
        <f t="shared" si="120"/>
        <v>1.6620748131377923</v>
      </c>
      <c r="AC738" s="26">
        <f t="shared" si="120"/>
        <v>3.5715456706635673</v>
      </c>
      <c r="AD738" s="26">
        <f t="shared" si="120"/>
        <v>1.9470318855385385</v>
      </c>
      <c r="AE738" s="26">
        <f t="shared" si="120"/>
        <v>0.11542041038952494</v>
      </c>
      <c r="AF738" s="17">
        <v>2.7</v>
      </c>
      <c r="AG738" s="17">
        <v>6.2</v>
      </c>
      <c r="AH738" s="17">
        <f t="shared" si="121"/>
        <v>6.3095734448019254E-7</v>
      </c>
      <c r="AI738" s="17">
        <v>1</v>
      </c>
      <c r="AJ738" s="17">
        <v>33</v>
      </c>
      <c r="AK738" s="17">
        <v>951</v>
      </c>
      <c r="AL738" s="17">
        <v>112.5</v>
      </c>
      <c r="AM738" s="17">
        <v>1.1000000000000001</v>
      </c>
      <c r="AN738" s="17">
        <v>5.85</v>
      </c>
      <c r="AO738" s="17">
        <v>0.45</v>
      </c>
      <c r="AP738" s="17">
        <v>16.95</v>
      </c>
      <c r="AQ738" s="17">
        <v>714.0625</v>
      </c>
      <c r="AR738" s="17">
        <v>1015.5555555555557</v>
      </c>
      <c r="AS738" s="26">
        <v>536.5625</v>
      </c>
      <c r="AT738" s="26">
        <v>19.482087227414333</v>
      </c>
      <c r="AU738" s="26">
        <v>-0.11088758306925937</v>
      </c>
      <c r="AV738" s="17">
        <v>200</v>
      </c>
      <c r="AW738" s="17">
        <v>200</v>
      </c>
      <c r="AX738" s="17">
        <v>0.16</v>
      </c>
      <c r="AY738" s="14">
        <v>2</v>
      </c>
      <c r="AZ738" s="17" t="s">
        <v>41</v>
      </c>
      <c r="BA738" s="28"/>
      <c r="BB738" s="26"/>
      <c r="BC738" s="31"/>
      <c r="BD738" s="29"/>
    </row>
    <row r="739" spans="1:56" x14ac:dyDescent="0.25">
      <c r="A739" s="14">
        <v>2008</v>
      </c>
      <c r="B739" s="17">
        <v>2012</v>
      </c>
      <c r="C739" s="66" t="s">
        <v>185</v>
      </c>
      <c r="D739" s="17" t="s">
        <v>186</v>
      </c>
      <c r="E739" s="17">
        <v>2</v>
      </c>
      <c r="F739" s="67" t="s">
        <v>93</v>
      </c>
      <c r="G739" s="20" t="s">
        <v>94</v>
      </c>
      <c r="H739" s="20" t="s">
        <v>95</v>
      </c>
      <c r="I739" s="45" t="s">
        <v>43</v>
      </c>
      <c r="J739" s="22">
        <v>988234</v>
      </c>
      <c r="K739" s="17" t="s">
        <v>42</v>
      </c>
      <c r="L739" s="27">
        <v>94</v>
      </c>
      <c r="M739" s="26">
        <v>0.94</v>
      </c>
      <c r="N739" s="26">
        <v>52.966507177033499</v>
      </c>
      <c r="O739" s="26">
        <v>43</v>
      </c>
      <c r="P739" s="26">
        <f t="shared" si="119"/>
        <v>0.43</v>
      </c>
      <c r="Q739" s="26">
        <v>57.000000000000007</v>
      </c>
      <c r="R739" s="26">
        <v>0.57000000000000006</v>
      </c>
      <c r="S739" s="26">
        <v>30.190909090909098</v>
      </c>
      <c r="T739" s="26">
        <v>10.063636363636366</v>
      </c>
      <c r="U739" s="26">
        <v>13.453944562899789</v>
      </c>
      <c r="V739" s="26">
        <v>4.4846481876332627</v>
      </c>
      <c r="W739" s="26">
        <v>19.199526537701871</v>
      </c>
      <c r="X739" s="26">
        <v>43.362646906386146</v>
      </c>
      <c r="Y739" s="26">
        <v>24.588370757399602</v>
      </c>
      <c r="Z739" s="26">
        <v>1.5263633052711185</v>
      </c>
      <c r="AA739" s="26" t="s">
        <v>45</v>
      </c>
      <c r="AB739" s="26">
        <f t="shared" si="120"/>
        <v>1.9321705342941797</v>
      </c>
      <c r="AC739" s="26">
        <f t="shared" si="120"/>
        <v>4.363859102306316</v>
      </c>
      <c r="AD739" s="26">
        <f t="shared" si="120"/>
        <v>2.4744842207673972</v>
      </c>
      <c r="AE739" s="26">
        <f t="shared" si="120"/>
        <v>0.15360765263046625</v>
      </c>
      <c r="AF739" s="17">
        <v>2.6</v>
      </c>
      <c r="AG739" s="17">
        <v>5.8</v>
      </c>
      <c r="AH739" s="17">
        <f t="shared" si="121"/>
        <v>1.5848931924611111E-6</v>
      </c>
      <c r="AI739" s="17">
        <v>1</v>
      </c>
      <c r="AJ739" s="17">
        <v>29</v>
      </c>
      <c r="AK739" s="17">
        <v>816</v>
      </c>
      <c r="AL739" s="17">
        <v>67.5</v>
      </c>
      <c r="AM739" s="17">
        <v>2.25</v>
      </c>
      <c r="AN739" s="17">
        <v>5.7</v>
      </c>
      <c r="AO739" s="17">
        <v>0.3</v>
      </c>
      <c r="AP739" s="17">
        <v>23.1</v>
      </c>
      <c r="AQ739" s="17">
        <v>714.0625</v>
      </c>
      <c r="AR739" s="17">
        <v>1015.5555555555557</v>
      </c>
      <c r="AS739" s="26">
        <v>536.5625</v>
      </c>
      <c r="AT739" s="26">
        <v>19.482087227414333</v>
      </c>
      <c r="AU739" s="26">
        <v>-0.11088758306925937</v>
      </c>
      <c r="AV739" s="17">
        <v>200</v>
      </c>
      <c r="AW739" s="17">
        <v>200</v>
      </c>
      <c r="AX739" s="17">
        <v>0.16</v>
      </c>
      <c r="AY739" s="14">
        <v>2</v>
      </c>
      <c r="AZ739" s="17" t="s">
        <v>41</v>
      </c>
      <c r="BA739" s="28"/>
      <c r="BB739" s="26"/>
      <c r="BC739" s="31"/>
      <c r="BD739" s="29"/>
    </row>
    <row r="740" spans="1:56" x14ac:dyDescent="0.25">
      <c r="A740" s="14">
        <v>2008</v>
      </c>
      <c r="B740" s="17">
        <v>2012</v>
      </c>
      <c r="C740" s="66" t="s">
        <v>185</v>
      </c>
      <c r="D740" s="17" t="s">
        <v>186</v>
      </c>
      <c r="E740" s="17">
        <v>3</v>
      </c>
      <c r="F740" s="67" t="s">
        <v>93</v>
      </c>
      <c r="G740" s="20" t="s">
        <v>94</v>
      </c>
      <c r="H740" s="20" t="s">
        <v>95</v>
      </c>
      <c r="I740" s="45" t="s">
        <v>43</v>
      </c>
      <c r="J740" s="22">
        <v>988234</v>
      </c>
      <c r="K740" s="17" t="s">
        <v>42</v>
      </c>
      <c r="L740" s="27">
        <v>100</v>
      </c>
      <c r="M740" s="26">
        <v>1</v>
      </c>
      <c r="N740" s="26">
        <v>13.995215311004786</v>
      </c>
      <c r="O740" s="26">
        <v>45.833333333333329</v>
      </c>
      <c r="P740" s="26">
        <f t="shared" si="119"/>
        <v>0.45833333333333326</v>
      </c>
      <c r="Q740" s="26">
        <v>54.166666666666671</v>
      </c>
      <c r="R740" s="26">
        <v>0.54166666666666674</v>
      </c>
      <c r="S740" s="26">
        <v>7.5807416267942607</v>
      </c>
      <c r="T740" s="26">
        <v>2.5269138755980869</v>
      </c>
      <c r="U740" s="26">
        <v>3.3781982942430706</v>
      </c>
      <c r="V740" s="26">
        <v>1.1260660980810235</v>
      </c>
      <c r="W740" s="26">
        <v>19.195805969392168</v>
      </c>
      <c r="X740" s="26">
        <v>41.665694942159021</v>
      </c>
      <c r="Y740" s="26">
        <v>25.862169879722984</v>
      </c>
      <c r="Z740" s="26">
        <v>1.4508541130204122</v>
      </c>
      <c r="AA740" s="26" t="s">
        <v>45</v>
      </c>
      <c r="AB740" s="26">
        <f t="shared" si="120"/>
        <v>0.48506148457345655</v>
      </c>
      <c r="AC740" s="26">
        <f t="shared" si="120"/>
        <v>1.0528562268577866</v>
      </c>
      <c r="AD740" s="26">
        <f t="shared" si="120"/>
        <v>0.65351475922146918</v>
      </c>
      <c r="AE740" s="26">
        <f t="shared" si="120"/>
        <v>3.6661833896598342E-2</v>
      </c>
      <c r="AF740" s="17">
        <v>2.9</v>
      </c>
      <c r="AG740" s="17">
        <v>6.2</v>
      </c>
      <c r="AH740" s="17">
        <f t="shared" si="121"/>
        <v>6.3095734448019254E-7</v>
      </c>
      <c r="AI740" s="17">
        <v>1</v>
      </c>
      <c r="AJ740" s="17">
        <v>32</v>
      </c>
      <c r="AK740" s="17">
        <v>1021</v>
      </c>
      <c r="AL740" s="17">
        <v>109</v>
      </c>
      <c r="AM740" s="17">
        <v>1.4</v>
      </c>
      <c r="AN740" s="17">
        <v>4.6500000000000004</v>
      </c>
      <c r="AO740" s="17">
        <v>0.45</v>
      </c>
      <c r="AP740" s="17">
        <v>12.15</v>
      </c>
      <c r="AQ740" s="17">
        <v>714.0625</v>
      </c>
      <c r="AR740" s="17">
        <v>1015.5555555555557</v>
      </c>
      <c r="AS740" s="26">
        <v>536.5625</v>
      </c>
      <c r="AT740" s="26">
        <v>19.482087227414333</v>
      </c>
      <c r="AU740" s="26">
        <v>-0.11088758306925937</v>
      </c>
      <c r="AV740" s="17">
        <v>200</v>
      </c>
      <c r="AW740" s="17">
        <v>200</v>
      </c>
      <c r="AX740" s="17">
        <v>0.16</v>
      </c>
      <c r="AY740" s="14">
        <v>2</v>
      </c>
      <c r="AZ740" s="17" t="s">
        <v>41</v>
      </c>
      <c r="BA740" s="28"/>
      <c r="BB740" s="26"/>
      <c r="BC740" s="31"/>
      <c r="BD740" s="29"/>
    </row>
    <row r="741" spans="1:56" x14ac:dyDescent="0.25">
      <c r="A741" s="14">
        <v>2008</v>
      </c>
      <c r="B741" s="17">
        <v>2012</v>
      </c>
      <c r="C741" s="66" t="s">
        <v>185</v>
      </c>
      <c r="D741" s="17" t="s">
        <v>186</v>
      </c>
      <c r="E741" s="17">
        <v>4</v>
      </c>
      <c r="F741" s="67" t="s">
        <v>93</v>
      </c>
      <c r="G741" s="20" t="s">
        <v>94</v>
      </c>
      <c r="H741" s="20" t="s">
        <v>95</v>
      </c>
      <c r="I741" s="45" t="s">
        <v>43</v>
      </c>
      <c r="J741" s="22">
        <v>988234</v>
      </c>
      <c r="K741" s="17" t="s">
        <v>42</v>
      </c>
      <c r="L741" s="27">
        <v>94</v>
      </c>
      <c r="M741" s="26">
        <v>0.94</v>
      </c>
      <c r="N741" s="26">
        <v>50.167464114832548</v>
      </c>
      <c r="O741" s="26">
        <v>42.592592592592595</v>
      </c>
      <c r="P741" s="26">
        <f t="shared" si="119"/>
        <v>0.42592592592592593</v>
      </c>
      <c r="Q741" s="26">
        <v>57.407407407407405</v>
      </c>
      <c r="R741" s="26">
        <v>0.57407407407407407</v>
      </c>
      <c r="S741" s="26">
        <v>28.799840510366831</v>
      </c>
      <c r="T741" s="26">
        <v>9.5999468367889431</v>
      </c>
      <c r="U741" s="26">
        <v>12.834044065387349</v>
      </c>
      <c r="V741" s="26">
        <v>4.2780146884624495</v>
      </c>
      <c r="W741" s="26">
        <v>19.819255647035362</v>
      </c>
      <c r="X741" s="26">
        <v>42.918488545776043</v>
      </c>
      <c r="Y741" s="26">
        <v>25.127242717113845</v>
      </c>
      <c r="Z741" s="26">
        <v>1.064782306010315</v>
      </c>
      <c r="AA741" s="26" t="s">
        <v>45</v>
      </c>
      <c r="AB741" s="26">
        <f t="shared" si="120"/>
        <v>1.902638005562685</v>
      </c>
      <c r="AC741" s="26">
        <f t="shared" si="120"/>
        <v>4.1201520835478522</v>
      </c>
      <c r="AD741" s="26">
        <f t="shared" si="120"/>
        <v>2.4122019423938506</v>
      </c>
      <c r="AE741" s="26">
        <f t="shared" si="120"/>
        <v>0.1022185353045256</v>
      </c>
      <c r="AF741" s="17">
        <v>3.1</v>
      </c>
      <c r="AG741" s="17">
        <v>6.2</v>
      </c>
      <c r="AH741" s="17">
        <f t="shared" si="121"/>
        <v>6.3095734448019254E-7</v>
      </c>
      <c r="AI741" s="17">
        <v>1</v>
      </c>
      <c r="AJ741" s="17">
        <v>27</v>
      </c>
      <c r="AK741" s="17">
        <v>1246.5</v>
      </c>
      <c r="AL741" s="17">
        <v>114</v>
      </c>
      <c r="AM741" s="17">
        <v>1.5</v>
      </c>
      <c r="AN741" s="17">
        <v>4.5999999999999996</v>
      </c>
      <c r="AO741" s="17">
        <v>0.45</v>
      </c>
      <c r="AP741" s="17">
        <v>11.35</v>
      </c>
      <c r="AQ741" s="17">
        <v>714.0625</v>
      </c>
      <c r="AR741" s="17">
        <v>1015.5555555555557</v>
      </c>
      <c r="AS741" s="26">
        <v>536.5625</v>
      </c>
      <c r="AT741" s="26">
        <v>19.482087227414333</v>
      </c>
      <c r="AU741" s="26">
        <v>-0.11088758306925937</v>
      </c>
      <c r="AV741" s="17">
        <v>200</v>
      </c>
      <c r="AW741" s="17">
        <v>200</v>
      </c>
      <c r="AX741" s="17">
        <v>0.16</v>
      </c>
      <c r="AY741" s="14">
        <v>2</v>
      </c>
      <c r="AZ741" s="17" t="s">
        <v>41</v>
      </c>
      <c r="BA741" s="28"/>
      <c r="BB741" s="26"/>
      <c r="BC741" s="31"/>
      <c r="BD741" s="29"/>
    </row>
    <row r="742" spans="1:56" x14ac:dyDescent="0.25">
      <c r="A742" s="14">
        <v>2008</v>
      </c>
      <c r="B742" s="17">
        <v>2012</v>
      </c>
      <c r="C742" s="66" t="s">
        <v>185</v>
      </c>
      <c r="D742" s="17" t="s">
        <v>186</v>
      </c>
      <c r="E742" s="17">
        <v>1</v>
      </c>
      <c r="F742" s="67" t="s">
        <v>102</v>
      </c>
      <c r="G742" s="20" t="s">
        <v>103</v>
      </c>
      <c r="H742" s="20" t="s">
        <v>95</v>
      </c>
      <c r="I742" s="45" t="s">
        <v>43</v>
      </c>
      <c r="J742" s="22">
        <v>988241</v>
      </c>
      <c r="K742" s="17" t="s">
        <v>42</v>
      </c>
      <c r="L742" s="27">
        <v>94</v>
      </c>
      <c r="M742" s="26">
        <v>0.94</v>
      </c>
      <c r="N742" s="26">
        <v>30.430622009569376</v>
      </c>
      <c r="O742" s="26">
        <v>45.45454545454546</v>
      </c>
      <c r="P742" s="26">
        <f t="shared" si="119"/>
        <v>0.45454545454545459</v>
      </c>
      <c r="Q742" s="26">
        <v>54.54545454545454</v>
      </c>
      <c r="R742" s="26">
        <v>0.54545454545454541</v>
      </c>
      <c r="S742" s="26">
        <v>16.598521096128749</v>
      </c>
      <c r="T742" s="26">
        <v>5.5328403653762495</v>
      </c>
      <c r="U742" s="26">
        <v>7.3967823221554561</v>
      </c>
      <c r="V742" s="26">
        <v>2.4655941073851522</v>
      </c>
      <c r="W742" s="26">
        <v>19.363500643625216</v>
      </c>
      <c r="X742" s="26">
        <v>42.740905769398267</v>
      </c>
      <c r="Y742" s="26">
        <v>24.913703409761823</v>
      </c>
      <c r="Z742" s="26">
        <v>1.2085666273071354</v>
      </c>
      <c r="AA742" s="26" t="s">
        <v>45</v>
      </c>
      <c r="AB742" s="26">
        <f t="shared" si="120"/>
        <v>1.0713515797603856</v>
      </c>
      <c r="AC742" s="26">
        <f t="shared" si="120"/>
        <v>2.3647860869366935</v>
      </c>
      <c r="AD742" s="26">
        <f t="shared" si="120"/>
        <v>1.3784354387654212</v>
      </c>
      <c r="AE742" s="26">
        <f t="shared" si="120"/>
        <v>6.686806219811553E-2</v>
      </c>
      <c r="AF742" s="17">
        <v>2.7</v>
      </c>
      <c r="AG742" s="17">
        <v>6.2</v>
      </c>
      <c r="AH742" s="17">
        <f t="shared" si="121"/>
        <v>6.3095734448019254E-7</v>
      </c>
      <c r="AI742" s="17">
        <v>1</v>
      </c>
      <c r="AJ742" s="17">
        <v>33</v>
      </c>
      <c r="AK742" s="17">
        <v>951</v>
      </c>
      <c r="AL742" s="17">
        <v>112.5</v>
      </c>
      <c r="AM742" s="17">
        <v>1.1000000000000001</v>
      </c>
      <c r="AN742" s="17">
        <v>5.85</v>
      </c>
      <c r="AO742" s="17">
        <v>0.45</v>
      </c>
      <c r="AP742" s="17">
        <v>16.95</v>
      </c>
      <c r="AQ742" s="17">
        <v>714.0625</v>
      </c>
      <c r="AR742" s="17">
        <v>1015.5555555555557</v>
      </c>
      <c r="AS742" s="26">
        <v>536.5625</v>
      </c>
      <c r="AT742" s="26">
        <v>19.482087227414333</v>
      </c>
      <c r="AU742" s="26">
        <v>-0.11088758306925937</v>
      </c>
      <c r="AV742" s="17">
        <v>200</v>
      </c>
      <c r="AW742" s="17">
        <v>200</v>
      </c>
      <c r="AX742" s="17">
        <v>0.16</v>
      </c>
      <c r="AY742" s="14">
        <v>2</v>
      </c>
      <c r="AZ742" s="17" t="s">
        <v>41</v>
      </c>
      <c r="BA742" s="28"/>
      <c r="BB742" s="26"/>
      <c r="BC742" s="31"/>
      <c r="BD742" s="29"/>
    </row>
    <row r="743" spans="1:56" x14ac:dyDescent="0.25">
      <c r="A743" s="14">
        <v>2008</v>
      </c>
      <c r="B743" s="17">
        <v>2012</v>
      </c>
      <c r="C743" s="66" t="s">
        <v>185</v>
      </c>
      <c r="D743" s="17" t="s">
        <v>186</v>
      </c>
      <c r="E743" s="17">
        <v>2</v>
      </c>
      <c r="F743" s="67" t="s">
        <v>102</v>
      </c>
      <c r="G743" s="20" t="s">
        <v>103</v>
      </c>
      <c r="H743" s="20" t="s">
        <v>95</v>
      </c>
      <c r="I743" s="45" t="s">
        <v>43</v>
      </c>
      <c r="J743" s="22">
        <v>988241</v>
      </c>
      <c r="K743" s="17" t="s">
        <v>42</v>
      </c>
      <c r="L743" s="27">
        <v>100</v>
      </c>
      <c r="M743" s="26">
        <v>1</v>
      </c>
      <c r="N743" s="26">
        <v>23.755980861244023</v>
      </c>
      <c r="O743" s="26">
        <v>45.744680851063833</v>
      </c>
      <c r="P743" s="26">
        <f t="shared" si="119"/>
        <v>0.45744680851063835</v>
      </c>
      <c r="Q743" s="26">
        <v>54.255319148936167</v>
      </c>
      <c r="R743" s="26">
        <v>0.54255319148936165</v>
      </c>
      <c r="S743" s="26">
        <v>12.888883233228139</v>
      </c>
      <c r="T743" s="26">
        <v>4.2962944110760466</v>
      </c>
      <c r="U743" s="26">
        <v>5.7436601188585943</v>
      </c>
      <c r="V743" s="26">
        <v>1.9145533729528648</v>
      </c>
      <c r="W743" s="26">
        <v>17.61152354113969</v>
      </c>
      <c r="X743" s="26">
        <v>45.151009494763215</v>
      </c>
      <c r="Y743" s="26">
        <v>25.014907757061835</v>
      </c>
      <c r="Z743" s="26">
        <v>1.2658229739267455</v>
      </c>
      <c r="AA743" s="26" t="s">
        <v>45</v>
      </c>
      <c r="AB743" s="26">
        <f t="shared" si="120"/>
        <v>0.7566429016033267</v>
      </c>
      <c r="AC743" s="26">
        <f t="shared" si="120"/>
        <v>1.9398202974679273</v>
      </c>
      <c r="AD743" s="26">
        <f t="shared" si="120"/>
        <v>1.074714083902476</v>
      </c>
      <c r="AE743" s="26">
        <f t="shared" si="120"/>
        <v>5.4383481682931369E-2</v>
      </c>
      <c r="AF743" s="17">
        <v>2.6</v>
      </c>
      <c r="AG743" s="17">
        <v>5.8</v>
      </c>
      <c r="AH743" s="17">
        <f t="shared" si="121"/>
        <v>1.5848931924611111E-6</v>
      </c>
      <c r="AI743" s="17">
        <v>1</v>
      </c>
      <c r="AJ743" s="17">
        <v>29</v>
      </c>
      <c r="AK743" s="17">
        <v>816</v>
      </c>
      <c r="AL743" s="17">
        <v>67.5</v>
      </c>
      <c r="AM743" s="17">
        <v>2.25</v>
      </c>
      <c r="AN743" s="17">
        <v>5.7</v>
      </c>
      <c r="AO743" s="17">
        <v>0.3</v>
      </c>
      <c r="AP743" s="17">
        <v>23.1</v>
      </c>
      <c r="AQ743" s="17">
        <v>714.0625</v>
      </c>
      <c r="AR743" s="17">
        <v>1015.5555555555557</v>
      </c>
      <c r="AS743" s="26">
        <v>536.5625</v>
      </c>
      <c r="AT743" s="26">
        <v>19.482087227414333</v>
      </c>
      <c r="AU743" s="26">
        <v>-0.11088758306925937</v>
      </c>
      <c r="AV743" s="17">
        <v>200</v>
      </c>
      <c r="AW743" s="17">
        <v>200</v>
      </c>
      <c r="AX743" s="17">
        <v>0.16</v>
      </c>
      <c r="AY743" s="14">
        <v>2</v>
      </c>
      <c r="AZ743" s="17" t="s">
        <v>41</v>
      </c>
      <c r="BA743" s="28"/>
      <c r="BB743" s="26"/>
      <c r="BC743" s="31"/>
      <c r="BD743" s="29"/>
    </row>
    <row r="744" spans="1:56" x14ac:dyDescent="0.25">
      <c r="A744" s="14">
        <v>2008</v>
      </c>
      <c r="B744" s="17">
        <v>2012</v>
      </c>
      <c r="C744" s="66" t="s">
        <v>185</v>
      </c>
      <c r="D744" s="17" t="s">
        <v>186</v>
      </c>
      <c r="E744" s="17">
        <v>3</v>
      </c>
      <c r="F744" s="67" t="s">
        <v>102</v>
      </c>
      <c r="G744" s="20" t="s">
        <v>103</v>
      </c>
      <c r="H744" s="20" t="s">
        <v>95</v>
      </c>
      <c r="I744" s="45" t="s">
        <v>43</v>
      </c>
      <c r="J744" s="22">
        <v>988241</v>
      </c>
      <c r="K744" s="17" t="s">
        <v>42</v>
      </c>
      <c r="L744" s="27">
        <v>94</v>
      </c>
      <c r="M744" s="26">
        <v>0.94</v>
      </c>
      <c r="N744" s="26">
        <v>34.019138755980869</v>
      </c>
      <c r="O744" s="26">
        <v>44.791666666666671</v>
      </c>
      <c r="P744" s="26">
        <f t="shared" si="119"/>
        <v>0.44791666666666674</v>
      </c>
      <c r="Q744" s="26">
        <v>55.208333333333329</v>
      </c>
      <c r="R744" s="26">
        <v>0.55208333333333326</v>
      </c>
      <c r="S744" s="26">
        <v>18.781399521531103</v>
      </c>
      <c r="T744" s="26">
        <v>6.2604665071770347</v>
      </c>
      <c r="U744" s="26">
        <v>8.3695362473347537</v>
      </c>
      <c r="V744" s="26">
        <v>2.7898454157782511</v>
      </c>
      <c r="W744" s="26">
        <v>18.850842252493322</v>
      </c>
      <c r="X744" s="26">
        <v>42.781113171977623</v>
      </c>
      <c r="Y744" s="26">
        <v>25.270901240574062</v>
      </c>
      <c r="Z744" s="26">
        <v>1.4916261250304075</v>
      </c>
      <c r="AA744" s="26" t="s">
        <v>45</v>
      </c>
      <c r="AB744" s="26">
        <f t="shared" si="120"/>
        <v>1.1801506655381213</v>
      </c>
      <c r="AC744" s="26">
        <f t="shared" si="120"/>
        <v>2.678297261529162</v>
      </c>
      <c r="AD744" s="26">
        <f t="shared" si="120"/>
        <v>1.582076308227925</v>
      </c>
      <c r="AE744" s="26">
        <f t="shared" si="120"/>
        <v>9.3382753969831298E-2</v>
      </c>
      <c r="AF744" s="17">
        <v>2.9</v>
      </c>
      <c r="AG744" s="17">
        <v>6.2</v>
      </c>
      <c r="AH744" s="17">
        <f t="shared" si="121"/>
        <v>6.3095734448019254E-7</v>
      </c>
      <c r="AI744" s="17">
        <v>1</v>
      </c>
      <c r="AJ744" s="17">
        <v>32</v>
      </c>
      <c r="AK744" s="17">
        <v>1021</v>
      </c>
      <c r="AL744" s="17">
        <v>109</v>
      </c>
      <c r="AM744" s="17">
        <v>1.4</v>
      </c>
      <c r="AN744" s="17">
        <v>4.6500000000000004</v>
      </c>
      <c r="AO744" s="17">
        <v>0.45</v>
      </c>
      <c r="AP744" s="17">
        <v>12.15</v>
      </c>
      <c r="AQ744" s="17">
        <v>714.0625</v>
      </c>
      <c r="AR744" s="17">
        <v>1015.5555555555557</v>
      </c>
      <c r="AS744" s="26">
        <v>536.5625</v>
      </c>
      <c r="AT744" s="26">
        <v>19.482087227414333</v>
      </c>
      <c r="AU744" s="26">
        <v>-0.11088758306925937</v>
      </c>
      <c r="AV744" s="17">
        <v>200</v>
      </c>
      <c r="AW744" s="17">
        <v>200</v>
      </c>
      <c r="AX744" s="17">
        <v>0.16</v>
      </c>
      <c r="AY744" s="14">
        <v>2</v>
      </c>
      <c r="AZ744" s="17" t="s">
        <v>41</v>
      </c>
      <c r="BA744" s="28"/>
      <c r="BB744" s="26"/>
      <c r="BC744" s="31"/>
      <c r="BD744" s="29"/>
    </row>
    <row r="745" spans="1:56" x14ac:dyDescent="0.25">
      <c r="A745" s="14">
        <v>2008</v>
      </c>
      <c r="B745" s="17">
        <v>2012</v>
      </c>
      <c r="C745" s="66" t="s">
        <v>185</v>
      </c>
      <c r="D745" s="17" t="s">
        <v>186</v>
      </c>
      <c r="E745" s="17">
        <v>4</v>
      </c>
      <c r="F745" s="67" t="s">
        <v>102</v>
      </c>
      <c r="G745" s="20" t="s">
        <v>103</v>
      </c>
      <c r="H745" s="20" t="s">
        <v>95</v>
      </c>
      <c r="I745" s="45" t="s">
        <v>43</v>
      </c>
      <c r="J745" s="22">
        <v>988241</v>
      </c>
      <c r="K745" s="17" t="s">
        <v>42</v>
      </c>
      <c r="L745" s="27">
        <v>89</v>
      </c>
      <c r="M745" s="26">
        <v>0.89</v>
      </c>
      <c r="N745" s="26">
        <v>36.674641148325357</v>
      </c>
      <c r="O745" s="26">
        <v>48.113207547169814</v>
      </c>
      <c r="P745" s="26">
        <f t="shared" si="119"/>
        <v>0.48113207547169812</v>
      </c>
      <c r="Q745" s="26">
        <v>51.886792452830186</v>
      </c>
      <c r="R745" s="26">
        <v>0.51886792452830188</v>
      </c>
      <c r="S745" s="26">
        <v>19.029294935451837</v>
      </c>
      <c r="T745" s="26">
        <v>6.343098311817279</v>
      </c>
      <c r="U745" s="26">
        <v>8.480005632216276</v>
      </c>
      <c r="V745" s="26">
        <v>2.826668544072092</v>
      </c>
      <c r="W745" s="26">
        <v>19.80876227058198</v>
      </c>
      <c r="X745" s="26">
        <v>42.554741107537922</v>
      </c>
      <c r="Y745" s="26">
        <v>24.876140000052757</v>
      </c>
      <c r="Z745" s="26">
        <v>1.1427410653279111</v>
      </c>
      <c r="AA745" s="26" t="s">
        <v>45</v>
      </c>
      <c r="AB745" s="26">
        <f t="shared" si="120"/>
        <v>1.2564892651771837</v>
      </c>
      <c r="AC745" s="26">
        <f t="shared" si="120"/>
        <v>2.6992890647904515</v>
      </c>
      <c r="AD745" s="26">
        <f t="shared" si="120"/>
        <v>1.5779180163886493</v>
      </c>
      <c r="AE745" s="26">
        <f t="shared" si="120"/>
        <v>7.2485189223257515E-2</v>
      </c>
      <c r="AF745" s="17">
        <v>3.1</v>
      </c>
      <c r="AG745" s="17">
        <v>6.2</v>
      </c>
      <c r="AH745" s="17">
        <f t="shared" si="121"/>
        <v>6.3095734448019254E-7</v>
      </c>
      <c r="AI745" s="17">
        <v>1</v>
      </c>
      <c r="AJ745" s="17">
        <v>27</v>
      </c>
      <c r="AK745" s="17">
        <v>1246.5</v>
      </c>
      <c r="AL745" s="17">
        <v>114</v>
      </c>
      <c r="AM745" s="17">
        <v>1.5</v>
      </c>
      <c r="AN745" s="17">
        <v>4.5999999999999996</v>
      </c>
      <c r="AO745" s="17">
        <v>0.45</v>
      </c>
      <c r="AP745" s="17">
        <v>11.35</v>
      </c>
      <c r="AQ745" s="17">
        <v>714.0625</v>
      </c>
      <c r="AR745" s="17">
        <v>1015.5555555555557</v>
      </c>
      <c r="AS745" s="26">
        <v>536.5625</v>
      </c>
      <c r="AT745" s="26">
        <v>19.482087227414333</v>
      </c>
      <c r="AU745" s="26">
        <v>-0.11088758306925937</v>
      </c>
      <c r="AV745" s="17">
        <v>200</v>
      </c>
      <c r="AW745" s="17">
        <v>200</v>
      </c>
      <c r="AX745" s="17">
        <v>0.16</v>
      </c>
      <c r="AY745" s="14">
        <v>2</v>
      </c>
      <c r="AZ745" s="17" t="s">
        <v>41</v>
      </c>
      <c r="BA745" s="28"/>
      <c r="BB745" s="26"/>
      <c r="BC745" s="31"/>
      <c r="BD745" s="29"/>
    </row>
    <row r="746" spans="1:56" x14ac:dyDescent="0.25">
      <c r="A746" s="14">
        <v>2008</v>
      </c>
      <c r="B746" s="17">
        <v>2012</v>
      </c>
      <c r="C746" s="66" t="s">
        <v>185</v>
      </c>
      <c r="D746" s="17" t="s">
        <v>186</v>
      </c>
      <c r="E746" s="17">
        <v>1</v>
      </c>
      <c r="F746" s="67" t="s">
        <v>100</v>
      </c>
      <c r="G746" s="20" t="s">
        <v>101</v>
      </c>
      <c r="H746" s="20">
        <v>99113</v>
      </c>
      <c r="I746" s="45" t="s">
        <v>52</v>
      </c>
      <c r="J746" s="22">
        <v>99113012</v>
      </c>
      <c r="K746" s="17" t="s">
        <v>42</v>
      </c>
      <c r="L746" s="27">
        <v>56.000000000000007</v>
      </c>
      <c r="M746" s="26">
        <v>0.56000000000000005</v>
      </c>
      <c r="N746" s="26">
        <v>32.153110047846894</v>
      </c>
      <c r="O746" s="26">
        <v>46.36363636363636</v>
      </c>
      <c r="P746" s="26">
        <f t="shared" si="119"/>
        <v>0.46363636363636362</v>
      </c>
      <c r="Q746" s="26">
        <v>53.63636363636364</v>
      </c>
      <c r="R746" s="26">
        <v>0.53636363636363638</v>
      </c>
      <c r="S746" s="26">
        <v>17.245759025663336</v>
      </c>
      <c r="T746" s="26">
        <v>5.7485863418877789</v>
      </c>
      <c r="U746" s="26">
        <v>7.6852103120759852</v>
      </c>
      <c r="V746" s="26">
        <v>2.5617367706919949</v>
      </c>
      <c r="W746" s="26">
        <v>17.138773878745369</v>
      </c>
      <c r="X746" s="26">
        <v>44.227686685434605</v>
      </c>
      <c r="Y746" s="26">
        <v>25.306113906908038</v>
      </c>
      <c r="Z746" s="26">
        <v>1.9130275517976543</v>
      </c>
      <c r="AA746" s="26" t="s">
        <v>45</v>
      </c>
      <c r="AB746" s="26">
        <f t="shared" si="120"/>
        <v>0.98523721436058664</v>
      </c>
      <c r="AC746" s="26">
        <f t="shared" si="120"/>
        <v>2.5424667561318133</v>
      </c>
      <c r="AD746" s="26">
        <f t="shared" si="120"/>
        <v>1.4547438077150794</v>
      </c>
      <c r="AE746" s="26">
        <f t="shared" si="120"/>
        <v>0.1099720405591901</v>
      </c>
      <c r="AF746" s="17">
        <v>2.7</v>
      </c>
      <c r="AG746" s="17">
        <v>6.2</v>
      </c>
      <c r="AH746" s="17">
        <f t="shared" si="121"/>
        <v>6.3095734448019254E-7</v>
      </c>
      <c r="AI746" s="17">
        <v>1</v>
      </c>
      <c r="AJ746" s="17">
        <v>33</v>
      </c>
      <c r="AK746" s="17">
        <v>951</v>
      </c>
      <c r="AL746" s="17">
        <v>112.5</v>
      </c>
      <c r="AM746" s="17">
        <v>1.1000000000000001</v>
      </c>
      <c r="AN746" s="17">
        <v>5.85</v>
      </c>
      <c r="AO746" s="17">
        <v>0.45</v>
      </c>
      <c r="AP746" s="17">
        <v>16.95</v>
      </c>
      <c r="AQ746" s="17">
        <v>714.0625</v>
      </c>
      <c r="AR746" s="17">
        <v>1015.5555555555557</v>
      </c>
      <c r="AS746" s="26">
        <v>536.5625</v>
      </c>
      <c r="AT746" s="26">
        <v>19.482087227414333</v>
      </c>
      <c r="AU746" s="26">
        <v>-0.11088758306925937</v>
      </c>
      <c r="AV746" s="17">
        <v>200</v>
      </c>
      <c r="AW746" s="17">
        <v>200</v>
      </c>
      <c r="AX746" s="17">
        <v>0.16</v>
      </c>
      <c r="AY746" s="14">
        <v>2</v>
      </c>
      <c r="AZ746" s="17" t="s">
        <v>41</v>
      </c>
      <c r="BA746" s="28"/>
      <c r="BB746" s="26"/>
      <c r="BC746" s="31"/>
      <c r="BD746" s="29"/>
    </row>
    <row r="747" spans="1:56" x14ac:dyDescent="0.25">
      <c r="A747" s="14">
        <v>2008</v>
      </c>
      <c r="B747" s="17">
        <v>2012</v>
      </c>
      <c r="C747" s="66" t="s">
        <v>185</v>
      </c>
      <c r="D747" s="17" t="s">
        <v>186</v>
      </c>
      <c r="E747" s="17">
        <v>2</v>
      </c>
      <c r="F747" s="67" t="s">
        <v>100</v>
      </c>
      <c r="G747" s="20" t="s">
        <v>101</v>
      </c>
      <c r="H747" s="20">
        <v>99113</v>
      </c>
      <c r="I747" s="45" t="s">
        <v>52</v>
      </c>
      <c r="J747" s="22">
        <v>99113012</v>
      </c>
      <c r="K747" s="17" t="s">
        <v>42</v>
      </c>
      <c r="L747" s="27">
        <v>72</v>
      </c>
      <c r="M747" s="26">
        <v>0.72</v>
      </c>
      <c r="N747" s="26">
        <v>23.038277511961727</v>
      </c>
      <c r="O747" s="26">
        <v>45.652173913043477</v>
      </c>
      <c r="P747" s="26">
        <f t="shared" si="119"/>
        <v>0.45652173913043476</v>
      </c>
      <c r="Q747" s="26">
        <v>54.347826086956516</v>
      </c>
      <c r="R747" s="26">
        <v>0.54347826086956519</v>
      </c>
      <c r="S747" s="26">
        <v>12.520802995631373</v>
      </c>
      <c r="T747" s="26">
        <v>4.1736009985437912</v>
      </c>
      <c r="U747" s="26">
        <v>5.5796328914434037</v>
      </c>
      <c r="V747" s="26">
        <v>1.8598776304811346</v>
      </c>
      <c r="W747" s="26">
        <v>17.614508775212315</v>
      </c>
      <c r="X747" s="26">
        <v>44.316454555164256</v>
      </c>
      <c r="Y747" s="26">
        <v>25.295217397561913</v>
      </c>
      <c r="Z747" s="26">
        <v>2.0957527957283304</v>
      </c>
      <c r="AA747" s="26" t="s">
        <v>45</v>
      </c>
      <c r="AB747" s="26">
        <f t="shared" si="120"/>
        <v>0.7351593141308449</v>
      </c>
      <c r="AC747" s="26">
        <f t="shared" si="120"/>
        <v>1.8495919898335409</v>
      </c>
      <c r="AD747" s="26">
        <f t="shared" si="120"/>
        <v>1.0557214458884669</v>
      </c>
      <c r="AE747" s="26">
        <f t="shared" si="120"/>
        <v>8.7468359609527022E-2</v>
      </c>
      <c r="AF747" s="17">
        <v>2.6</v>
      </c>
      <c r="AG747" s="17">
        <v>5.8</v>
      </c>
      <c r="AH747" s="17">
        <f t="shared" si="121"/>
        <v>1.5848931924611111E-6</v>
      </c>
      <c r="AI747" s="17">
        <v>1</v>
      </c>
      <c r="AJ747" s="17">
        <v>29</v>
      </c>
      <c r="AK747" s="17">
        <v>816</v>
      </c>
      <c r="AL747" s="17">
        <v>67.5</v>
      </c>
      <c r="AM747" s="17">
        <v>2.25</v>
      </c>
      <c r="AN747" s="17">
        <v>5.7</v>
      </c>
      <c r="AO747" s="17">
        <v>0.3</v>
      </c>
      <c r="AP747" s="17">
        <v>23.1</v>
      </c>
      <c r="AQ747" s="17">
        <v>714.0625</v>
      </c>
      <c r="AR747" s="17">
        <v>1015.5555555555557</v>
      </c>
      <c r="AS747" s="26">
        <v>536.5625</v>
      </c>
      <c r="AT747" s="26">
        <v>19.482087227414333</v>
      </c>
      <c r="AU747" s="26">
        <v>-0.11088758306925937</v>
      </c>
      <c r="AV747" s="17">
        <v>200</v>
      </c>
      <c r="AW747" s="17">
        <v>200</v>
      </c>
      <c r="AX747" s="17">
        <v>0.16</v>
      </c>
      <c r="AY747" s="14">
        <v>2</v>
      </c>
      <c r="AZ747" s="17" t="s">
        <v>41</v>
      </c>
      <c r="BA747" s="28"/>
      <c r="BB747" s="26"/>
      <c r="BC747" s="31"/>
      <c r="BD747" s="29"/>
    </row>
    <row r="748" spans="1:56" x14ac:dyDescent="0.25">
      <c r="A748" s="14">
        <v>2008</v>
      </c>
      <c r="B748" s="17">
        <v>2012</v>
      </c>
      <c r="C748" s="66" t="s">
        <v>185</v>
      </c>
      <c r="D748" s="17" t="s">
        <v>186</v>
      </c>
      <c r="E748" s="17">
        <v>3</v>
      </c>
      <c r="F748" s="67" t="s">
        <v>100</v>
      </c>
      <c r="G748" s="20" t="s">
        <v>101</v>
      </c>
      <c r="H748" s="20">
        <v>99113</v>
      </c>
      <c r="I748" s="45" t="s">
        <v>52</v>
      </c>
      <c r="J748" s="22">
        <v>99113012</v>
      </c>
      <c r="K748" s="17" t="s">
        <v>42</v>
      </c>
      <c r="L748" s="27">
        <v>67</v>
      </c>
      <c r="M748" s="26">
        <v>0.67</v>
      </c>
      <c r="N748" s="26">
        <v>27.416267942583737</v>
      </c>
      <c r="O748" s="26">
        <v>44.791666666666671</v>
      </c>
      <c r="P748" s="26">
        <f t="shared" si="119"/>
        <v>0.44791666666666674</v>
      </c>
      <c r="Q748" s="26">
        <v>55.208333333333329</v>
      </c>
      <c r="R748" s="26">
        <v>0.55208333333333326</v>
      </c>
      <c r="S748" s="26">
        <v>15.136064593301436</v>
      </c>
      <c r="T748" s="26">
        <v>5.0453548644338122</v>
      </c>
      <c r="U748" s="26">
        <v>6.7450692963752665</v>
      </c>
      <c r="V748" s="26">
        <v>2.2483564321250888</v>
      </c>
      <c r="W748" s="26">
        <v>18.114828956089326</v>
      </c>
      <c r="X748" s="26">
        <v>44.471986044866227</v>
      </c>
      <c r="Y748" s="26">
        <v>24.865080042776228</v>
      </c>
      <c r="Z748" s="26">
        <v>1.8777030955837262</v>
      </c>
      <c r="AA748" s="26" t="s">
        <v>45</v>
      </c>
      <c r="AB748" s="26">
        <f t="shared" si="120"/>
        <v>0.91395740391991764</v>
      </c>
      <c r="AC748" s="26">
        <f t="shared" si="120"/>
        <v>2.2437695112249845</v>
      </c>
      <c r="AD748" s="26">
        <f t="shared" si="120"/>
        <v>1.2545315254835714</v>
      </c>
      <c r="AE748" s="26">
        <f t="shared" si="120"/>
        <v>9.4736784472657792E-2</v>
      </c>
      <c r="AF748" s="17">
        <v>2.9</v>
      </c>
      <c r="AG748" s="17">
        <v>6.2</v>
      </c>
      <c r="AH748" s="17">
        <f t="shared" si="121"/>
        <v>6.3095734448019254E-7</v>
      </c>
      <c r="AI748" s="17">
        <v>1</v>
      </c>
      <c r="AJ748" s="17">
        <v>32</v>
      </c>
      <c r="AK748" s="17">
        <v>1021</v>
      </c>
      <c r="AL748" s="17">
        <v>109</v>
      </c>
      <c r="AM748" s="17">
        <v>1.4</v>
      </c>
      <c r="AN748" s="17">
        <v>4.6500000000000004</v>
      </c>
      <c r="AO748" s="17">
        <v>0.45</v>
      </c>
      <c r="AP748" s="17">
        <v>12.15</v>
      </c>
      <c r="AQ748" s="17">
        <v>714.0625</v>
      </c>
      <c r="AR748" s="17">
        <v>1015.5555555555557</v>
      </c>
      <c r="AS748" s="26">
        <v>536.5625</v>
      </c>
      <c r="AT748" s="26">
        <v>19.482087227414333</v>
      </c>
      <c r="AU748" s="26">
        <v>-0.11088758306925937</v>
      </c>
      <c r="AV748" s="17">
        <v>200</v>
      </c>
      <c r="AW748" s="17">
        <v>200</v>
      </c>
      <c r="AX748" s="17">
        <v>0.16</v>
      </c>
      <c r="AY748" s="14">
        <v>2</v>
      </c>
      <c r="AZ748" s="17" t="s">
        <v>41</v>
      </c>
      <c r="BA748" s="28"/>
      <c r="BB748" s="26"/>
      <c r="BC748" s="31"/>
      <c r="BD748" s="29"/>
    </row>
    <row r="749" spans="1:56" x14ac:dyDescent="0.25">
      <c r="A749" s="14">
        <v>2008</v>
      </c>
      <c r="B749" s="17">
        <v>2012</v>
      </c>
      <c r="C749" s="66" t="s">
        <v>185</v>
      </c>
      <c r="D749" s="17" t="s">
        <v>186</v>
      </c>
      <c r="E749" s="17">
        <v>4</v>
      </c>
      <c r="F749" s="67" t="s">
        <v>100</v>
      </c>
      <c r="G749" s="20" t="s">
        <v>101</v>
      </c>
      <c r="H749" s="20">
        <v>99113</v>
      </c>
      <c r="I749" s="45" t="s">
        <v>52</v>
      </c>
      <c r="J749" s="22">
        <v>99113012</v>
      </c>
      <c r="K749" s="17" t="s">
        <v>42</v>
      </c>
      <c r="L749" s="27">
        <v>44</v>
      </c>
      <c r="M749" s="26">
        <v>0.44</v>
      </c>
      <c r="N749" s="26">
        <v>19.736842105263158</v>
      </c>
      <c r="O749" s="26">
        <v>44.791666666666671</v>
      </c>
      <c r="P749" s="26">
        <f t="shared" si="119"/>
        <v>0.44791666666666674</v>
      </c>
      <c r="Q749" s="26">
        <v>55.208333333333329</v>
      </c>
      <c r="R749" s="26">
        <v>0.55208333333333326</v>
      </c>
      <c r="S749" s="26">
        <v>10.896381578947366</v>
      </c>
      <c r="T749" s="26">
        <v>3.6321271929824555</v>
      </c>
      <c r="U749" s="26">
        <v>4.8557436034115131</v>
      </c>
      <c r="V749" s="26">
        <v>1.618581201137171</v>
      </c>
      <c r="W749" s="26">
        <v>18.175057716391464</v>
      </c>
      <c r="X749" s="26">
        <v>43.43736021029973</v>
      </c>
      <c r="Y749" s="26">
        <v>25.215349959388476</v>
      </c>
      <c r="Z749" s="26">
        <v>1.7794813727098528</v>
      </c>
      <c r="AA749" s="26" t="s">
        <v>45</v>
      </c>
      <c r="AB749" s="26">
        <f t="shared" si="120"/>
        <v>0.66014121365731038</v>
      </c>
      <c r="AC749" s="26">
        <f t="shared" si="120"/>
        <v>1.5777001721120376</v>
      </c>
      <c r="AD749" s="26">
        <f t="shared" si="120"/>
        <v>0.91585358268063943</v>
      </c>
      <c r="AE749" s="26">
        <f t="shared" si="120"/>
        <v>6.4633026832252041E-2</v>
      </c>
      <c r="AF749" s="17">
        <v>3.1</v>
      </c>
      <c r="AG749" s="17">
        <v>6.2</v>
      </c>
      <c r="AH749" s="17">
        <f t="shared" si="121"/>
        <v>6.3095734448019254E-7</v>
      </c>
      <c r="AI749" s="17">
        <v>1</v>
      </c>
      <c r="AJ749" s="17">
        <v>27</v>
      </c>
      <c r="AK749" s="17">
        <v>1246.5</v>
      </c>
      <c r="AL749" s="17">
        <v>114</v>
      </c>
      <c r="AM749" s="17">
        <v>1.5</v>
      </c>
      <c r="AN749" s="17">
        <v>4.5999999999999996</v>
      </c>
      <c r="AO749" s="17">
        <v>0.45</v>
      </c>
      <c r="AP749" s="17">
        <v>11.35</v>
      </c>
      <c r="AQ749" s="17">
        <v>714.0625</v>
      </c>
      <c r="AR749" s="17">
        <v>1015.5555555555557</v>
      </c>
      <c r="AS749" s="26">
        <v>536.5625</v>
      </c>
      <c r="AT749" s="26">
        <v>19.482087227414333</v>
      </c>
      <c r="AU749" s="26">
        <v>-0.11088758306925937</v>
      </c>
      <c r="AV749" s="17">
        <v>200</v>
      </c>
      <c r="AW749" s="17">
        <v>200</v>
      </c>
      <c r="AX749" s="17">
        <v>0.16</v>
      </c>
      <c r="AY749" s="14">
        <v>2</v>
      </c>
      <c r="AZ749" s="17" t="s">
        <v>41</v>
      </c>
      <c r="BA749" s="28"/>
      <c r="BB749" s="26"/>
      <c r="BC749" s="31"/>
      <c r="BD749" s="29"/>
    </row>
    <row r="750" spans="1:56" x14ac:dyDescent="0.25">
      <c r="A750" s="14">
        <v>2008</v>
      </c>
      <c r="B750" s="17">
        <v>2012</v>
      </c>
      <c r="C750" s="66" t="s">
        <v>185</v>
      </c>
      <c r="D750" s="17" t="s">
        <v>186</v>
      </c>
      <c r="E750" s="17">
        <v>1</v>
      </c>
      <c r="F750" s="67" t="s">
        <v>106</v>
      </c>
      <c r="G750" s="20" t="s">
        <v>107</v>
      </c>
      <c r="H750" s="20">
        <v>99201</v>
      </c>
      <c r="I750" s="45">
        <v>8</v>
      </c>
      <c r="J750" s="22">
        <v>99201002</v>
      </c>
      <c r="K750" s="17" t="s">
        <v>40</v>
      </c>
      <c r="L750" s="27">
        <v>83</v>
      </c>
      <c r="M750" s="26">
        <v>0.83</v>
      </c>
      <c r="N750" s="26">
        <v>36.531100478468908</v>
      </c>
      <c r="O750" s="26">
        <v>46.226415094339615</v>
      </c>
      <c r="P750" s="26">
        <f t="shared" si="119"/>
        <v>0.46226415094339612</v>
      </c>
      <c r="Q750" s="26">
        <v>53.773584905660378</v>
      </c>
      <c r="R750" s="26">
        <v>0.53773584905660377</v>
      </c>
      <c r="S750" s="26">
        <v>19.644082332761581</v>
      </c>
      <c r="T750" s="26">
        <v>6.5480274442538606</v>
      </c>
      <c r="U750" s="26">
        <v>8.7539727239811729</v>
      </c>
      <c r="V750" s="26">
        <v>2.9179909079937243</v>
      </c>
      <c r="W750" s="26">
        <v>17.767088814739125</v>
      </c>
      <c r="X750" s="26">
        <v>42.383698072993155</v>
      </c>
      <c r="Y750" s="26">
        <v>26.8133731001341</v>
      </c>
      <c r="Z750" s="26">
        <v>1.9494939012708414</v>
      </c>
      <c r="AA750" s="26" t="s">
        <v>45</v>
      </c>
      <c r="AB750" s="26">
        <f t="shared" si="120"/>
        <v>1.163393851634076</v>
      </c>
      <c r="AC750" s="26">
        <f t="shared" si="120"/>
        <v>2.7752961817092863</v>
      </c>
      <c r="AD750" s="26">
        <f t="shared" si="120"/>
        <v>1.7557470293269632</v>
      </c>
      <c r="AE750" s="26">
        <f t="shared" si="120"/>
        <v>0.12765339567926995</v>
      </c>
      <c r="AF750" s="17">
        <v>2.7</v>
      </c>
      <c r="AG750" s="17">
        <v>6.2</v>
      </c>
      <c r="AH750" s="17">
        <f t="shared" si="121"/>
        <v>6.3095734448019254E-7</v>
      </c>
      <c r="AI750" s="17">
        <v>1</v>
      </c>
      <c r="AJ750" s="17">
        <v>33</v>
      </c>
      <c r="AK750" s="17">
        <v>951</v>
      </c>
      <c r="AL750" s="17">
        <v>112.5</v>
      </c>
      <c r="AM750" s="17">
        <v>1.1000000000000001</v>
      </c>
      <c r="AN750" s="17">
        <v>5.85</v>
      </c>
      <c r="AO750" s="17">
        <v>0.45</v>
      </c>
      <c r="AP750" s="17">
        <v>16.95</v>
      </c>
      <c r="AQ750" s="17">
        <v>714.0625</v>
      </c>
      <c r="AR750" s="17">
        <v>1015.5555555555557</v>
      </c>
      <c r="AS750" s="26">
        <v>536.5625</v>
      </c>
      <c r="AT750" s="26">
        <v>19.482087227414333</v>
      </c>
      <c r="AU750" s="26">
        <v>-0.11088758306925937</v>
      </c>
      <c r="AV750" s="17">
        <v>200</v>
      </c>
      <c r="AW750" s="17">
        <v>200</v>
      </c>
      <c r="AX750" s="17">
        <v>0.16</v>
      </c>
      <c r="AY750" s="14">
        <v>2</v>
      </c>
      <c r="AZ750" s="17" t="s">
        <v>41</v>
      </c>
      <c r="BA750" s="28"/>
      <c r="BB750" s="26"/>
      <c r="BC750" s="31"/>
      <c r="BD750" s="29"/>
    </row>
    <row r="751" spans="1:56" x14ac:dyDescent="0.25">
      <c r="A751" s="14">
        <v>2008</v>
      </c>
      <c r="B751" s="17">
        <v>2012</v>
      </c>
      <c r="C751" s="66" t="s">
        <v>185</v>
      </c>
      <c r="D751" s="17" t="s">
        <v>186</v>
      </c>
      <c r="E751" s="17">
        <v>2</v>
      </c>
      <c r="F751" s="67" t="s">
        <v>106</v>
      </c>
      <c r="G751" s="20" t="s">
        <v>107</v>
      </c>
      <c r="H751" s="20">
        <v>99201</v>
      </c>
      <c r="I751" s="45">
        <v>8</v>
      </c>
      <c r="J751" s="22">
        <v>99201002</v>
      </c>
      <c r="K751" s="17" t="s">
        <v>40</v>
      </c>
      <c r="L751" s="27">
        <v>100</v>
      </c>
      <c r="M751" s="26">
        <v>1</v>
      </c>
      <c r="N751" s="26">
        <v>18.947368421052634</v>
      </c>
      <c r="O751" s="26">
        <v>47.368421052631582</v>
      </c>
      <c r="P751" s="26">
        <f t="shared" si="119"/>
        <v>0.47368421052631582</v>
      </c>
      <c r="Q751" s="26">
        <v>52.631578947368418</v>
      </c>
      <c r="R751" s="26">
        <v>0.52631578947368418</v>
      </c>
      <c r="S751" s="26">
        <v>9.97229916897507</v>
      </c>
      <c r="T751" s="26">
        <v>3.32409972299169</v>
      </c>
      <c r="U751" s="26">
        <v>4.443945685108293</v>
      </c>
      <c r="V751" s="26">
        <v>1.4813152283694311</v>
      </c>
      <c r="W751" s="26">
        <v>17.599447094686468</v>
      </c>
      <c r="X751" s="26">
        <v>42.219743486778285</v>
      </c>
      <c r="Y751" s="26">
        <v>27.06495536601021</v>
      </c>
      <c r="Z751" s="26">
        <v>2.22516149937276</v>
      </c>
      <c r="AA751" s="26" t="s">
        <v>45</v>
      </c>
      <c r="AB751" s="26">
        <f t="shared" si="120"/>
        <v>0.58502317212254196</v>
      </c>
      <c r="AC751" s="26">
        <f t="shared" si="120"/>
        <v>1.4034263762917989</v>
      </c>
      <c r="AD751" s="26">
        <f t="shared" si="120"/>
        <v>0.89966610634937005</v>
      </c>
      <c r="AE751" s="26">
        <f t="shared" si="120"/>
        <v>7.3966587236767647E-2</v>
      </c>
      <c r="AF751" s="17">
        <v>2.6</v>
      </c>
      <c r="AG751" s="17">
        <v>5.8</v>
      </c>
      <c r="AH751" s="17">
        <f t="shared" si="121"/>
        <v>1.5848931924611111E-6</v>
      </c>
      <c r="AI751" s="17">
        <v>1</v>
      </c>
      <c r="AJ751" s="17">
        <v>29</v>
      </c>
      <c r="AK751" s="17">
        <v>816</v>
      </c>
      <c r="AL751" s="17">
        <v>67.5</v>
      </c>
      <c r="AM751" s="17">
        <v>2.25</v>
      </c>
      <c r="AN751" s="17">
        <v>5.7</v>
      </c>
      <c r="AO751" s="17">
        <v>0.3</v>
      </c>
      <c r="AP751" s="17">
        <v>23.1</v>
      </c>
      <c r="AQ751" s="17">
        <v>714.0625</v>
      </c>
      <c r="AR751" s="17">
        <v>1015.5555555555557</v>
      </c>
      <c r="AS751" s="26">
        <v>536.5625</v>
      </c>
      <c r="AT751" s="26">
        <v>19.482087227414333</v>
      </c>
      <c r="AU751" s="26">
        <v>-0.11088758306925937</v>
      </c>
      <c r="AV751" s="17">
        <v>200</v>
      </c>
      <c r="AW751" s="17">
        <v>200</v>
      </c>
      <c r="AX751" s="17">
        <v>0.16</v>
      </c>
      <c r="AY751" s="14">
        <v>2</v>
      </c>
      <c r="AZ751" s="17" t="s">
        <v>41</v>
      </c>
      <c r="BA751" s="28"/>
      <c r="BB751" s="26"/>
      <c r="BC751" s="31"/>
      <c r="BD751" s="29"/>
    </row>
    <row r="752" spans="1:56" x14ac:dyDescent="0.25">
      <c r="A752" s="14">
        <v>2008</v>
      </c>
      <c r="B752" s="17">
        <v>2012</v>
      </c>
      <c r="C752" s="66" t="s">
        <v>185</v>
      </c>
      <c r="D752" s="17" t="s">
        <v>186</v>
      </c>
      <c r="E752" s="17">
        <v>3</v>
      </c>
      <c r="F752" s="67" t="s">
        <v>106</v>
      </c>
      <c r="G752" s="20" t="s">
        <v>107</v>
      </c>
      <c r="H752" s="20">
        <v>99201</v>
      </c>
      <c r="I752" s="45">
        <v>8</v>
      </c>
      <c r="J752" s="22">
        <v>99201002</v>
      </c>
      <c r="K752" s="17" t="s">
        <v>40</v>
      </c>
      <c r="L752" s="27">
        <v>94</v>
      </c>
      <c r="M752" s="26">
        <v>0.94</v>
      </c>
      <c r="N752" s="26">
        <v>36.387559808612444</v>
      </c>
      <c r="O752" s="26">
        <v>47.058823529411761</v>
      </c>
      <c r="P752" s="26">
        <f t="shared" si="119"/>
        <v>0.47058823529411759</v>
      </c>
      <c r="Q752" s="26">
        <v>52.941176470588246</v>
      </c>
      <c r="R752" s="26">
        <v>0.52941176470588247</v>
      </c>
      <c r="S752" s="26">
        <v>19.264002251618358</v>
      </c>
      <c r="T752" s="26">
        <v>6.4213340838727859</v>
      </c>
      <c r="U752" s="26">
        <v>8.5845980183118051</v>
      </c>
      <c r="V752" s="26">
        <v>2.8615326727706019</v>
      </c>
      <c r="W752" s="26">
        <v>18.015781413929702</v>
      </c>
      <c r="X752" s="26">
        <v>43.411235812900372</v>
      </c>
      <c r="Y752" s="26">
        <v>25.915848970126078</v>
      </c>
      <c r="Z752" s="26">
        <v>2.0153469535855493</v>
      </c>
      <c r="AA752" s="26" t="s">
        <v>45</v>
      </c>
      <c r="AB752" s="26">
        <f t="shared" si="120"/>
        <v>1.1568535124086865</v>
      </c>
      <c r="AC752" s="26">
        <f t="shared" si="120"/>
        <v>2.7875804814841607</v>
      </c>
      <c r="AD752" s="26">
        <f t="shared" si="120"/>
        <v>1.6641432430437002</v>
      </c>
      <c r="AE752" s="26">
        <f t="shared" si="120"/>
        <v>0.12941216083888071</v>
      </c>
      <c r="AF752" s="17">
        <v>2.9</v>
      </c>
      <c r="AG752" s="17">
        <v>6.2</v>
      </c>
      <c r="AH752" s="17">
        <f t="shared" si="121"/>
        <v>6.3095734448019254E-7</v>
      </c>
      <c r="AI752" s="17">
        <v>1</v>
      </c>
      <c r="AJ752" s="17">
        <v>32</v>
      </c>
      <c r="AK752" s="17">
        <v>1021</v>
      </c>
      <c r="AL752" s="17">
        <v>109</v>
      </c>
      <c r="AM752" s="17">
        <v>1.4</v>
      </c>
      <c r="AN752" s="17">
        <v>4.6500000000000004</v>
      </c>
      <c r="AO752" s="17">
        <v>0.45</v>
      </c>
      <c r="AP752" s="17">
        <v>12.15</v>
      </c>
      <c r="AQ752" s="17">
        <v>714.0625</v>
      </c>
      <c r="AR752" s="17">
        <v>1015.5555555555557</v>
      </c>
      <c r="AS752" s="26">
        <v>536.5625</v>
      </c>
      <c r="AT752" s="26">
        <v>19.482087227414333</v>
      </c>
      <c r="AU752" s="26">
        <v>-0.11088758306925937</v>
      </c>
      <c r="AV752" s="17">
        <v>200</v>
      </c>
      <c r="AW752" s="17">
        <v>200</v>
      </c>
      <c r="AX752" s="17">
        <v>0.16</v>
      </c>
      <c r="AY752" s="14">
        <v>2</v>
      </c>
      <c r="AZ752" s="17" t="s">
        <v>41</v>
      </c>
      <c r="BA752" s="28"/>
      <c r="BB752" s="26"/>
      <c r="BC752" s="31"/>
      <c r="BD752" s="29"/>
    </row>
    <row r="753" spans="1:56" x14ac:dyDescent="0.25">
      <c r="A753" s="14">
        <v>2008</v>
      </c>
      <c r="B753" s="17">
        <v>2012</v>
      </c>
      <c r="C753" s="66" t="s">
        <v>185</v>
      </c>
      <c r="D753" s="17" t="s">
        <v>186</v>
      </c>
      <c r="E753" s="17">
        <v>4</v>
      </c>
      <c r="F753" s="67" t="s">
        <v>106</v>
      </c>
      <c r="G753" s="20" t="s">
        <v>107</v>
      </c>
      <c r="H753" s="20">
        <v>99201</v>
      </c>
      <c r="I753" s="45">
        <v>8</v>
      </c>
      <c r="J753" s="22">
        <v>99201002</v>
      </c>
      <c r="K753" s="17" t="s">
        <v>40</v>
      </c>
      <c r="L753" s="27">
        <v>78</v>
      </c>
      <c r="M753" s="26">
        <v>0.78</v>
      </c>
      <c r="N753" s="26">
        <v>26.985645933014357</v>
      </c>
      <c r="O753" s="26">
        <v>48.18181818181818</v>
      </c>
      <c r="P753" s="26">
        <f t="shared" si="119"/>
        <v>0.48181818181818181</v>
      </c>
      <c r="Q753" s="26">
        <v>51.81818181818182</v>
      </c>
      <c r="R753" s="26">
        <v>0.51818181818181819</v>
      </c>
      <c r="S753" s="26">
        <v>13.983471074380168</v>
      </c>
      <c r="T753" s="26">
        <v>4.6611570247933889</v>
      </c>
      <c r="U753" s="26">
        <v>6.2314402015894563</v>
      </c>
      <c r="V753" s="26">
        <v>2.077146733863152</v>
      </c>
      <c r="W753" s="26">
        <v>19.601514626258776</v>
      </c>
      <c r="X753" s="26">
        <v>42.075125060499644</v>
      </c>
      <c r="Y753" s="26">
        <v>26.240096899906391</v>
      </c>
      <c r="Z753" s="26">
        <v>1.5772419198440559</v>
      </c>
      <c r="AA753" s="26" t="s">
        <v>45</v>
      </c>
      <c r="AB753" s="26">
        <f t="shared" si="120"/>
        <v>0.91365737596776453</v>
      </c>
      <c r="AC753" s="26">
        <f t="shared" si="120"/>
        <v>1.9611876474480829</v>
      </c>
      <c r="AD753" s="26">
        <f t="shared" si="120"/>
        <v>1.223092119962579</v>
      </c>
      <c r="AE753" s="26">
        <f t="shared" si="120"/>
        <v>7.3517722544797326E-2</v>
      </c>
      <c r="AF753" s="17">
        <v>3.1</v>
      </c>
      <c r="AG753" s="17">
        <v>6.2</v>
      </c>
      <c r="AH753" s="17">
        <f t="shared" si="121"/>
        <v>6.3095734448019254E-7</v>
      </c>
      <c r="AI753" s="17">
        <v>1</v>
      </c>
      <c r="AJ753" s="17">
        <v>27</v>
      </c>
      <c r="AK753" s="17">
        <v>1246.5</v>
      </c>
      <c r="AL753" s="17">
        <v>114</v>
      </c>
      <c r="AM753" s="17">
        <v>1.5</v>
      </c>
      <c r="AN753" s="17">
        <v>4.5999999999999996</v>
      </c>
      <c r="AO753" s="17">
        <v>0.45</v>
      </c>
      <c r="AP753" s="17">
        <v>11.35</v>
      </c>
      <c r="AQ753" s="17">
        <v>714.0625</v>
      </c>
      <c r="AR753" s="17">
        <v>1015.5555555555557</v>
      </c>
      <c r="AS753" s="26">
        <v>536.5625</v>
      </c>
      <c r="AT753" s="26">
        <v>19.482087227414333</v>
      </c>
      <c r="AU753" s="26">
        <v>-0.11088758306925937</v>
      </c>
      <c r="AV753" s="17">
        <v>200</v>
      </c>
      <c r="AW753" s="17">
        <v>200</v>
      </c>
      <c r="AX753" s="17">
        <v>0.16</v>
      </c>
      <c r="AY753" s="14">
        <v>2</v>
      </c>
      <c r="AZ753" s="17" t="s">
        <v>41</v>
      </c>
      <c r="BA753" s="28"/>
      <c r="BB753" s="26"/>
      <c r="BC753" s="31"/>
      <c r="BD753" s="29"/>
    </row>
    <row r="754" spans="1:56" x14ac:dyDescent="0.25">
      <c r="A754" s="14">
        <v>2008</v>
      </c>
      <c r="B754" s="17">
        <v>2012</v>
      </c>
      <c r="C754" s="66" t="s">
        <v>185</v>
      </c>
      <c r="D754" s="17" t="s">
        <v>186</v>
      </c>
      <c r="E754" s="17">
        <v>1</v>
      </c>
      <c r="F754" s="67" t="s">
        <v>104</v>
      </c>
      <c r="G754" s="17" t="s">
        <v>105</v>
      </c>
      <c r="H754" s="20">
        <v>99201</v>
      </c>
      <c r="I754" s="45">
        <v>8</v>
      </c>
      <c r="J754" s="22">
        <v>99201007</v>
      </c>
      <c r="K754" s="17" t="s">
        <v>40</v>
      </c>
      <c r="L754" s="27">
        <v>72</v>
      </c>
      <c r="M754" s="26">
        <v>0.72</v>
      </c>
      <c r="N754" s="26">
        <v>32.511961722488039</v>
      </c>
      <c r="O754" s="26">
        <v>39.344262295081961</v>
      </c>
      <c r="P754" s="26">
        <f t="shared" si="119"/>
        <v>0.39344262295081961</v>
      </c>
      <c r="Q754" s="26">
        <v>60.655737704918032</v>
      </c>
      <c r="R754" s="26">
        <v>0.60655737704918034</v>
      </c>
      <c r="S754" s="26">
        <v>19.720370225115694</v>
      </c>
      <c r="T754" s="26">
        <v>6.5734567417052316</v>
      </c>
      <c r="U754" s="26">
        <v>8.7879688210003835</v>
      </c>
      <c r="V754" s="26">
        <v>2.9293229403334613</v>
      </c>
      <c r="W754" s="26">
        <v>17.762401549320288</v>
      </c>
      <c r="X754" s="26">
        <v>45.889860405144859</v>
      </c>
      <c r="Y754" s="26">
        <v>25.199814908006957</v>
      </c>
      <c r="Z754" s="26">
        <v>1.4331049760512116</v>
      </c>
      <c r="AA754" s="26" t="s">
        <v>45</v>
      </c>
      <c r="AB754" s="26">
        <f t="shared" si="120"/>
        <v>1.1676037821325489</v>
      </c>
      <c r="AC754" s="26">
        <f t="shared" si="120"/>
        <v>3.0165501225611147</v>
      </c>
      <c r="AD754" s="26">
        <f t="shared" si="120"/>
        <v>1.6564989319676233</v>
      </c>
      <c r="AE754" s="26">
        <f t="shared" si="120"/>
        <v>9.4204535663951511E-2</v>
      </c>
      <c r="AF754" s="17">
        <v>2.7</v>
      </c>
      <c r="AG754" s="17">
        <v>6.2</v>
      </c>
      <c r="AH754" s="17">
        <f t="shared" si="121"/>
        <v>6.3095734448019254E-7</v>
      </c>
      <c r="AI754" s="17">
        <v>1</v>
      </c>
      <c r="AJ754" s="17">
        <v>33</v>
      </c>
      <c r="AK754" s="17">
        <v>951</v>
      </c>
      <c r="AL754" s="17">
        <v>112.5</v>
      </c>
      <c r="AM754" s="17">
        <v>1.1000000000000001</v>
      </c>
      <c r="AN754" s="17">
        <v>5.85</v>
      </c>
      <c r="AO754" s="17">
        <v>0.45</v>
      </c>
      <c r="AP754" s="17">
        <v>16.95</v>
      </c>
      <c r="AQ754" s="17">
        <v>714.0625</v>
      </c>
      <c r="AR754" s="17">
        <v>1015.5555555555557</v>
      </c>
      <c r="AS754" s="26">
        <v>536.5625</v>
      </c>
      <c r="AT754" s="26">
        <v>19.482087227414333</v>
      </c>
      <c r="AU754" s="26">
        <v>-0.11088758306925937</v>
      </c>
      <c r="AV754" s="17">
        <v>200</v>
      </c>
      <c r="AW754" s="17">
        <v>200</v>
      </c>
      <c r="AX754" s="17">
        <v>0.16</v>
      </c>
      <c r="AY754" s="14">
        <v>2</v>
      </c>
      <c r="AZ754" s="17" t="s">
        <v>41</v>
      </c>
      <c r="BA754" s="28"/>
      <c r="BB754" s="26"/>
      <c r="BC754" s="31"/>
      <c r="BD754" s="29"/>
    </row>
    <row r="755" spans="1:56" x14ac:dyDescent="0.25">
      <c r="A755" s="14">
        <v>2008</v>
      </c>
      <c r="B755" s="17">
        <v>2012</v>
      </c>
      <c r="C755" s="66" t="s">
        <v>185</v>
      </c>
      <c r="D755" s="17" t="s">
        <v>186</v>
      </c>
      <c r="E755" s="17">
        <v>2</v>
      </c>
      <c r="F755" s="67" t="s">
        <v>104</v>
      </c>
      <c r="G755" s="17" t="s">
        <v>105</v>
      </c>
      <c r="H755" s="20">
        <v>99201</v>
      </c>
      <c r="I755" s="45">
        <v>8</v>
      </c>
      <c r="J755" s="22">
        <v>99201007</v>
      </c>
      <c r="K755" s="17" t="s">
        <v>40</v>
      </c>
      <c r="L755" s="27">
        <v>67</v>
      </c>
      <c r="M755" s="26">
        <v>0.67</v>
      </c>
      <c r="N755" s="26">
        <v>33.229665071770341</v>
      </c>
      <c r="O755" s="26">
        <v>42.857142857142868</v>
      </c>
      <c r="P755" s="26">
        <f t="shared" si="119"/>
        <v>0.42857142857142866</v>
      </c>
      <c r="Q755" s="26">
        <v>57.142857142857139</v>
      </c>
      <c r="R755" s="26">
        <v>0.5714285714285714</v>
      </c>
      <c r="S755" s="26">
        <v>18.988380041011624</v>
      </c>
      <c r="T755" s="26">
        <v>6.3294600136705412</v>
      </c>
      <c r="U755" s="26">
        <v>8.4617727688090163</v>
      </c>
      <c r="V755" s="26">
        <v>2.8205909229363386</v>
      </c>
      <c r="W755" s="26">
        <v>18.546902883821033</v>
      </c>
      <c r="X755" s="26">
        <v>45.035926488876612</v>
      </c>
      <c r="Y755" s="26">
        <v>24.692638891747208</v>
      </c>
      <c r="Z755" s="26">
        <v>1.5836907852378062</v>
      </c>
      <c r="AA755" s="26" t="s">
        <v>45</v>
      </c>
      <c r="AB755" s="26">
        <f t="shared" si="120"/>
        <v>1.1739188018057609</v>
      </c>
      <c r="AC755" s="26">
        <f t="shared" si="120"/>
        <v>2.8505309588995043</v>
      </c>
      <c r="AD755" s="26">
        <f t="shared" si="120"/>
        <v>1.5629107049732003</v>
      </c>
      <c r="AE755" s="26">
        <f t="shared" si="120"/>
        <v>0.10023907499181195</v>
      </c>
      <c r="AF755" s="17">
        <v>2.6</v>
      </c>
      <c r="AG755" s="17">
        <v>5.8</v>
      </c>
      <c r="AH755" s="17">
        <f t="shared" si="121"/>
        <v>1.5848931924611111E-6</v>
      </c>
      <c r="AI755" s="17">
        <v>1</v>
      </c>
      <c r="AJ755" s="17">
        <v>29</v>
      </c>
      <c r="AK755" s="17">
        <v>816</v>
      </c>
      <c r="AL755" s="17">
        <v>67.5</v>
      </c>
      <c r="AM755" s="17">
        <v>2.25</v>
      </c>
      <c r="AN755" s="17">
        <v>5.7</v>
      </c>
      <c r="AO755" s="17">
        <v>0.3</v>
      </c>
      <c r="AP755" s="17">
        <v>23.1</v>
      </c>
      <c r="AQ755" s="17">
        <v>714.0625</v>
      </c>
      <c r="AR755" s="17">
        <v>1015.5555555555557</v>
      </c>
      <c r="AS755" s="26">
        <v>536.5625</v>
      </c>
      <c r="AT755" s="26">
        <v>19.482087227414333</v>
      </c>
      <c r="AU755" s="26">
        <v>-0.11088758306925937</v>
      </c>
      <c r="AV755" s="17">
        <v>200</v>
      </c>
      <c r="AW755" s="17">
        <v>200</v>
      </c>
      <c r="AX755" s="17">
        <v>0.16</v>
      </c>
      <c r="AY755" s="14">
        <v>2</v>
      </c>
      <c r="AZ755" s="17" t="s">
        <v>41</v>
      </c>
      <c r="BA755" s="28"/>
      <c r="BB755" s="26"/>
      <c r="BC755" s="31"/>
      <c r="BD755" s="29"/>
    </row>
    <row r="756" spans="1:56" x14ac:dyDescent="0.25">
      <c r="A756" s="14">
        <v>2008</v>
      </c>
      <c r="B756" s="17">
        <v>2012</v>
      </c>
      <c r="C756" s="66" t="s">
        <v>185</v>
      </c>
      <c r="D756" s="17" t="s">
        <v>186</v>
      </c>
      <c r="E756" s="17">
        <v>3</v>
      </c>
      <c r="F756" s="67" t="s">
        <v>104</v>
      </c>
      <c r="G756" s="17" t="s">
        <v>105</v>
      </c>
      <c r="H756" s="20">
        <v>99201</v>
      </c>
      <c r="I756" s="45">
        <v>8</v>
      </c>
      <c r="J756" s="22">
        <v>99201007</v>
      </c>
      <c r="K756" s="17" t="s">
        <v>40</v>
      </c>
      <c r="L756" s="27">
        <v>83</v>
      </c>
      <c r="M756" s="26">
        <v>0.83</v>
      </c>
      <c r="N756" s="26">
        <v>44.928229665071768</v>
      </c>
      <c r="O756" s="26">
        <v>40.384615384615387</v>
      </c>
      <c r="P756" s="26">
        <f t="shared" si="119"/>
        <v>0.40384615384615385</v>
      </c>
      <c r="Q756" s="26">
        <v>59.615384615384613</v>
      </c>
      <c r="R756" s="26">
        <v>0.59615384615384615</v>
      </c>
      <c r="S756" s="26">
        <v>26.784136915715862</v>
      </c>
      <c r="T756" s="26">
        <v>8.9280456385719535</v>
      </c>
      <c r="U756" s="26">
        <v>11.935788092504509</v>
      </c>
      <c r="V756" s="26">
        <v>3.9785960308348365</v>
      </c>
      <c r="W756" s="26">
        <v>18.287673961403328</v>
      </c>
      <c r="X756" s="26">
        <v>45.600800643534015</v>
      </c>
      <c r="Y756" s="26">
        <v>24.765372167153899</v>
      </c>
      <c r="Z756" s="26">
        <v>1.4943407725063906</v>
      </c>
      <c r="AA756" s="26" t="s">
        <v>45</v>
      </c>
      <c r="AB756" s="26">
        <f t="shared" si="120"/>
        <v>1.6327318775073285</v>
      </c>
      <c r="AC756" s="26">
        <f t="shared" si="120"/>
        <v>4.0712602930089306</v>
      </c>
      <c r="AD756" s="26">
        <f t="shared" si="120"/>
        <v>2.2110637296456961</v>
      </c>
      <c r="AE756" s="26">
        <f t="shared" si="120"/>
        <v>0.13341542616515925</v>
      </c>
      <c r="AF756" s="17">
        <v>2.9</v>
      </c>
      <c r="AG756" s="17">
        <v>6.2</v>
      </c>
      <c r="AH756" s="17">
        <f t="shared" si="121"/>
        <v>6.3095734448019254E-7</v>
      </c>
      <c r="AI756" s="17">
        <v>1</v>
      </c>
      <c r="AJ756" s="17">
        <v>32</v>
      </c>
      <c r="AK756" s="17">
        <v>1021</v>
      </c>
      <c r="AL756" s="17">
        <v>109</v>
      </c>
      <c r="AM756" s="17">
        <v>1.4</v>
      </c>
      <c r="AN756" s="17">
        <v>4.6500000000000004</v>
      </c>
      <c r="AO756" s="17">
        <v>0.45</v>
      </c>
      <c r="AP756" s="17">
        <v>12.15</v>
      </c>
      <c r="AQ756" s="17">
        <v>714.0625</v>
      </c>
      <c r="AR756" s="17">
        <v>1015.5555555555557</v>
      </c>
      <c r="AS756" s="26">
        <v>536.5625</v>
      </c>
      <c r="AT756" s="26">
        <v>19.482087227414333</v>
      </c>
      <c r="AU756" s="26">
        <v>-0.11088758306925937</v>
      </c>
      <c r="AV756" s="17">
        <v>200</v>
      </c>
      <c r="AW756" s="17">
        <v>200</v>
      </c>
      <c r="AX756" s="17">
        <v>0.16</v>
      </c>
      <c r="AY756" s="14">
        <v>2</v>
      </c>
      <c r="AZ756" s="17" t="s">
        <v>41</v>
      </c>
      <c r="BA756" s="28"/>
      <c r="BB756" s="26"/>
      <c r="BC756" s="31"/>
      <c r="BD756" s="29"/>
    </row>
    <row r="757" spans="1:56" x14ac:dyDescent="0.25">
      <c r="A757" s="14">
        <v>2008</v>
      </c>
      <c r="B757" s="17">
        <v>2012</v>
      </c>
      <c r="C757" s="66" t="s">
        <v>185</v>
      </c>
      <c r="D757" s="17" t="s">
        <v>186</v>
      </c>
      <c r="E757" s="17">
        <v>4</v>
      </c>
      <c r="F757" s="67" t="s">
        <v>104</v>
      </c>
      <c r="G757" s="17" t="s">
        <v>105</v>
      </c>
      <c r="H757" s="20">
        <v>99201</v>
      </c>
      <c r="I757" s="45">
        <v>8</v>
      </c>
      <c r="J757" s="22">
        <v>99201007</v>
      </c>
      <c r="K757" s="17" t="s">
        <v>40</v>
      </c>
      <c r="L757" s="27">
        <v>89</v>
      </c>
      <c r="M757" s="26">
        <v>0.89</v>
      </c>
      <c r="N757" s="26">
        <v>43.205741626794271</v>
      </c>
      <c r="O757" s="26">
        <v>42.156862745098032</v>
      </c>
      <c r="P757" s="26">
        <f t="shared" si="119"/>
        <v>0.42156862745098034</v>
      </c>
      <c r="Q757" s="26">
        <v>57.843137254901968</v>
      </c>
      <c r="R757" s="26">
        <v>0.57843137254901966</v>
      </c>
      <c r="S757" s="26">
        <v>24.991556431184925</v>
      </c>
      <c r="T757" s="26">
        <v>8.3305188103949757</v>
      </c>
      <c r="U757" s="26">
        <v>11.136962247585604</v>
      </c>
      <c r="V757" s="26">
        <v>3.7123207491952015</v>
      </c>
      <c r="W757" s="26">
        <v>18.595404742139763</v>
      </c>
      <c r="X757" s="26">
        <v>44.390192580318811</v>
      </c>
      <c r="Y757" s="26">
        <v>24.679426137385732</v>
      </c>
      <c r="Z757" s="26">
        <v>1.472495127316904</v>
      </c>
      <c r="AA757" s="26" t="s">
        <v>45</v>
      </c>
      <c r="AB757" s="26">
        <f t="shared" si="120"/>
        <v>1.5490936899130323</v>
      </c>
      <c r="AC757" s="26">
        <f t="shared" si="120"/>
        <v>3.6979333428740131</v>
      </c>
      <c r="AD757" s="26">
        <f t="shared" si="120"/>
        <v>2.0559242366724524</v>
      </c>
      <c r="AE757" s="26">
        <f t="shared" si="120"/>
        <v>0.12266648356328413</v>
      </c>
      <c r="AF757" s="17">
        <v>3.1</v>
      </c>
      <c r="AG757" s="17">
        <v>6.2</v>
      </c>
      <c r="AH757" s="17">
        <f t="shared" si="121"/>
        <v>6.3095734448019254E-7</v>
      </c>
      <c r="AI757" s="17">
        <v>1</v>
      </c>
      <c r="AJ757" s="17">
        <v>27</v>
      </c>
      <c r="AK757" s="17">
        <v>1246.5</v>
      </c>
      <c r="AL757" s="17">
        <v>114</v>
      </c>
      <c r="AM757" s="17">
        <v>1.5</v>
      </c>
      <c r="AN757" s="17">
        <v>4.5999999999999996</v>
      </c>
      <c r="AO757" s="17">
        <v>0.45</v>
      </c>
      <c r="AP757" s="17">
        <v>11.35</v>
      </c>
      <c r="AQ757" s="17">
        <v>714.0625</v>
      </c>
      <c r="AR757" s="17">
        <v>1015.5555555555557</v>
      </c>
      <c r="AS757" s="26">
        <v>536.5625</v>
      </c>
      <c r="AT757" s="26">
        <v>19.482087227414333</v>
      </c>
      <c r="AU757" s="26">
        <v>-0.11088758306925937</v>
      </c>
      <c r="AV757" s="17">
        <v>200</v>
      </c>
      <c r="AW757" s="17">
        <v>200</v>
      </c>
      <c r="AX757" s="17">
        <v>0.16</v>
      </c>
      <c r="AY757" s="14">
        <v>2</v>
      </c>
      <c r="AZ757" s="17" t="s">
        <v>41</v>
      </c>
      <c r="BA757" s="28"/>
      <c r="BB757" s="26"/>
      <c r="BC757" s="31"/>
      <c r="BD757" s="29"/>
    </row>
    <row r="758" spans="1:56" x14ac:dyDescent="0.25">
      <c r="A758" s="14">
        <v>2008</v>
      </c>
      <c r="B758" s="17">
        <v>2012</v>
      </c>
      <c r="C758" s="66" t="s">
        <v>185</v>
      </c>
      <c r="D758" s="17" t="s">
        <v>186</v>
      </c>
      <c r="E758" s="17">
        <v>1</v>
      </c>
      <c r="F758" s="67" t="s">
        <v>108</v>
      </c>
      <c r="G758" s="17" t="s">
        <v>109</v>
      </c>
      <c r="H758" s="20">
        <v>99202</v>
      </c>
      <c r="I758" s="45">
        <v>8</v>
      </c>
      <c r="J758" s="22">
        <v>99202004</v>
      </c>
      <c r="K758" s="17" t="s">
        <v>40</v>
      </c>
      <c r="L758" s="27">
        <v>83</v>
      </c>
      <c r="M758" s="26">
        <v>0.83</v>
      </c>
      <c r="N758" s="26">
        <v>44.354066985645936</v>
      </c>
      <c r="O758" s="26">
        <v>46.296296296296305</v>
      </c>
      <c r="P758" s="26">
        <f t="shared" si="119"/>
        <v>0.46296296296296302</v>
      </c>
      <c r="Q758" s="26">
        <v>53.703703703703695</v>
      </c>
      <c r="R758" s="26">
        <v>0.53703703703703698</v>
      </c>
      <c r="S758" s="26">
        <v>23.819776714513555</v>
      </c>
      <c r="T758" s="26">
        <v>7.9399255715045181</v>
      </c>
      <c r="U758" s="26">
        <v>10.614783226723523</v>
      </c>
      <c r="V758" s="26">
        <v>3.5382610755745074</v>
      </c>
      <c r="W758" s="26">
        <v>18.230745196063111</v>
      </c>
      <c r="X758" s="26">
        <v>43.722451037479942</v>
      </c>
      <c r="Y758" s="26">
        <v>25.437366320603317</v>
      </c>
      <c r="Z758" s="26">
        <v>1.5227805314510476</v>
      </c>
      <c r="AA758" s="26" t="s">
        <v>45</v>
      </c>
      <c r="AB758" s="26">
        <f t="shared" si="120"/>
        <v>1.4475075996980464</v>
      </c>
      <c r="AC758" s="26">
        <f t="shared" si="120"/>
        <v>3.4715300704134124</v>
      </c>
      <c r="AD758" s="26">
        <f t="shared" si="120"/>
        <v>2.0197079532068605</v>
      </c>
      <c r="AE758" s="26">
        <f t="shared" si="120"/>
        <v>0.12090764081457414</v>
      </c>
      <c r="AF758" s="17">
        <v>2.7</v>
      </c>
      <c r="AG758" s="17">
        <v>6.2</v>
      </c>
      <c r="AH758" s="17">
        <f t="shared" si="121"/>
        <v>6.3095734448019254E-7</v>
      </c>
      <c r="AI758" s="17">
        <v>1</v>
      </c>
      <c r="AJ758" s="17">
        <v>33</v>
      </c>
      <c r="AK758" s="17">
        <v>951</v>
      </c>
      <c r="AL758" s="17">
        <v>112.5</v>
      </c>
      <c r="AM758" s="17">
        <v>1.1000000000000001</v>
      </c>
      <c r="AN758" s="17">
        <v>5.85</v>
      </c>
      <c r="AO758" s="17">
        <v>0.45</v>
      </c>
      <c r="AP758" s="17">
        <v>16.95</v>
      </c>
      <c r="AQ758" s="17">
        <v>714.0625</v>
      </c>
      <c r="AR758" s="17">
        <v>1015.5555555555557</v>
      </c>
      <c r="AS758" s="26">
        <v>536.5625</v>
      </c>
      <c r="AT758" s="26">
        <v>19.482087227414333</v>
      </c>
      <c r="AU758" s="26">
        <v>-0.11088758306925937</v>
      </c>
      <c r="AV758" s="17">
        <v>200</v>
      </c>
      <c r="AW758" s="17">
        <v>200</v>
      </c>
      <c r="AX758" s="17">
        <v>0.16</v>
      </c>
      <c r="AY758" s="14">
        <v>2</v>
      </c>
      <c r="AZ758" s="17" t="s">
        <v>41</v>
      </c>
      <c r="BA758" s="28"/>
      <c r="BB758" s="26"/>
      <c r="BC758" s="31"/>
      <c r="BD758" s="29"/>
    </row>
    <row r="759" spans="1:56" x14ac:dyDescent="0.25">
      <c r="A759" s="14">
        <v>2008</v>
      </c>
      <c r="B759" s="17">
        <v>2012</v>
      </c>
      <c r="C759" s="66" t="s">
        <v>185</v>
      </c>
      <c r="D759" s="17" t="s">
        <v>186</v>
      </c>
      <c r="E759" s="17">
        <v>2</v>
      </c>
      <c r="F759" s="67" t="s">
        <v>108</v>
      </c>
      <c r="G759" s="17" t="s">
        <v>109</v>
      </c>
      <c r="H759" s="20">
        <v>99202</v>
      </c>
      <c r="I759" s="45">
        <v>8</v>
      </c>
      <c r="J759" s="22">
        <v>99202004</v>
      </c>
      <c r="K759" s="17" t="s">
        <v>40</v>
      </c>
      <c r="L759" s="27">
        <v>61</v>
      </c>
      <c r="M759" s="26">
        <v>0.61</v>
      </c>
      <c r="N759" s="26">
        <v>32.655502392344509</v>
      </c>
      <c r="O759" s="26">
        <v>45.454545454545453</v>
      </c>
      <c r="P759" s="26">
        <f t="shared" si="119"/>
        <v>0.45454545454545453</v>
      </c>
      <c r="Q759" s="26">
        <v>54.54545454545454</v>
      </c>
      <c r="R759" s="26">
        <v>0.54545454545454541</v>
      </c>
      <c r="S759" s="26">
        <v>17.812092214006096</v>
      </c>
      <c r="T759" s="26">
        <v>5.9373640713353657</v>
      </c>
      <c r="U759" s="26">
        <v>7.9375848032564464</v>
      </c>
      <c r="V759" s="26">
        <v>2.6458616010854823</v>
      </c>
      <c r="W759" s="26">
        <v>18.461128645689172</v>
      </c>
      <c r="X759" s="26">
        <v>44.222913713647429</v>
      </c>
      <c r="Y759" s="26">
        <v>24.692837082363681</v>
      </c>
      <c r="Z759" s="26">
        <v>1.4700534290725926</v>
      </c>
      <c r="AA759" s="26" t="s">
        <v>45</v>
      </c>
      <c r="AB759" s="26">
        <f t="shared" si="120"/>
        <v>1.0961044193721501</v>
      </c>
      <c r="AC759" s="26">
        <f t="shared" si="120"/>
        <v>2.6256753901317427</v>
      </c>
      <c r="AD759" s="26">
        <f t="shared" si="120"/>
        <v>1.4661036371216372</v>
      </c>
      <c r="AE759" s="26">
        <f t="shared" si="120"/>
        <v>8.7282424127189631E-2</v>
      </c>
      <c r="AF759" s="17">
        <v>2.6</v>
      </c>
      <c r="AG759" s="17">
        <v>5.8</v>
      </c>
      <c r="AH759" s="17">
        <f t="shared" si="121"/>
        <v>1.5848931924611111E-6</v>
      </c>
      <c r="AI759" s="17">
        <v>1</v>
      </c>
      <c r="AJ759" s="17">
        <v>29</v>
      </c>
      <c r="AK759" s="17">
        <v>816</v>
      </c>
      <c r="AL759" s="17">
        <v>67.5</v>
      </c>
      <c r="AM759" s="17">
        <v>2.25</v>
      </c>
      <c r="AN759" s="17">
        <v>5.7</v>
      </c>
      <c r="AO759" s="17">
        <v>0.3</v>
      </c>
      <c r="AP759" s="17">
        <v>23.1</v>
      </c>
      <c r="AQ759" s="17">
        <v>714.0625</v>
      </c>
      <c r="AR759" s="17">
        <v>1015.5555555555557</v>
      </c>
      <c r="AS759" s="26">
        <v>536.5625</v>
      </c>
      <c r="AT759" s="26">
        <v>19.482087227414333</v>
      </c>
      <c r="AU759" s="26">
        <v>-0.11088758306925937</v>
      </c>
      <c r="AV759" s="17">
        <v>200</v>
      </c>
      <c r="AW759" s="17">
        <v>200</v>
      </c>
      <c r="AX759" s="17">
        <v>0.16</v>
      </c>
      <c r="AY759" s="14">
        <v>2</v>
      </c>
      <c r="AZ759" s="17" t="s">
        <v>41</v>
      </c>
      <c r="BA759" s="28"/>
      <c r="BB759" s="26"/>
      <c r="BC759" s="31"/>
      <c r="BD759" s="29"/>
    </row>
    <row r="760" spans="1:56" x14ac:dyDescent="0.25">
      <c r="A760" s="14">
        <v>2008</v>
      </c>
      <c r="B760" s="17">
        <v>2012</v>
      </c>
      <c r="C760" s="66" t="s">
        <v>185</v>
      </c>
      <c r="D760" s="17" t="s">
        <v>186</v>
      </c>
      <c r="E760" s="17">
        <v>3</v>
      </c>
      <c r="F760" s="67" t="s">
        <v>108</v>
      </c>
      <c r="G760" s="17" t="s">
        <v>109</v>
      </c>
      <c r="H760" s="20">
        <v>99202</v>
      </c>
      <c r="I760" s="45">
        <v>8</v>
      </c>
      <c r="J760" s="22">
        <v>99202004</v>
      </c>
      <c r="K760" s="17" t="s">
        <v>40</v>
      </c>
      <c r="L760" s="27">
        <v>72</v>
      </c>
      <c r="M760" s="26">
        <v>0.72</v>
      </c>
      <c r="N760" s="26">
        <v>45.645933014354064</v>
      </c>
      <c r="O760" s="26">
        <v>46.226415094339615</v>
      </c>
      <c r="P760" s="26">
        <f t="shared" si="119"/>
        <v>0.46226415094339612</v>
      </c>
      <c r="Q760" s="26">
        <v>53.773584905660378</v>
      </c>
      <c r="R760" s="26">
        <v>0.53773584905660377</v>
      </c>
      <c r="S760" s="26">
        <v>24.545454545454543</v>
      </c>
      <c r="T760" s="26">
        <v>8.1818181818181817</v>
      </c>
      <c r="U760" s="26">
        <v>10.938166311300639</v>
      </c>
      <c r="V760" s="26">
        <v>3.646055437100213</v>
      </c>
      <c r="W760" s="26">
        <v>18.32968095348042</v>
      </c>
      <c r="X760" s="26">
        <v>45.198220933199948</v>
      </c>
      <c r="Y760" s="26">
        <v>24.465600792856733</v>
      </c>
      <c r="Z760" s="26">
        <v>1.3666348011714575</v>
      </c>
      <c r="AA760" s="26" t="s">
        <v>45</v>
      </c>
      <c r="AB760" s="26">
        <f t="shared" si="120"/>
        <v>1.4997011689211253</v>
      </c>
      <c r="AC760" s="26">
        <f t="shared" si="120"/>
        <v>3.6980362581709052</v>
      </c>
      <c r="AD760" s="26">
        <f t="shared" si="120"/>
        <v>2.0017309739610054</v>
      </c>
      <c r="AE760" s="26">
        <f t="shared" si="120"/>
        <v>0.11181557464130107</v>
      </c>
      <c r="AF760" s="17">
        <v>2.9</v>
      </c>
      <c r="AG760" s="17">
        <v>6.2</v>
      </c>
      <c r="AH760" s="17">
        <f t="shared" si="121"/>
        <v>6.3095734448019254E-7</v>
      </c>
      <c r="AI760" s="17">
        <v>1</v>
      </c>
      <c r="AJ760" s="17">
        <v>32</v>
      </c>
      <c r="AK760" s="17">
        <v>1021</v>
      </c>
      <c r="AL760" s="17">
        <v>109</v>
      </c>
      <c r="AM760" s="17">
        <v>1.4</v>
      </c>
      <c r="AN760" s="17">
        <v>4.6500000000000004</v>
      </c>
      <c r="AO760" s="17">
        <v>0.45</v>
      </c>
      <c r="AP760" s="17">
        <v>12.15</v>
      </c>
      <c r="AQ760" s="17">
        <v>714.0625</v>
      </c>
      <c r="AR760" s="17">
        <v>1015.5555555555557</v>
      </c>
      <c r="AS760" s="26">
        <v>536.5625</v>
      </c>
      <c r="AT760" s="26">
        <v>19.482087227414333</v>
      </c>
      <c r="AU760" s="26">
        <v>-0.11088758306925937</v>
      </c>
      <c r="AV760" s="17">
        <v>200</v>
      </c>
      <c r="AW760" s="17">
        <v>200</v>
      </c>
      <c r="AX760" s="17">
        <v>0.16</v>
      </c>
      <c r="AY760" s="14">
        <v>2</v>
      </c>
      <c r="AZ760" s="17" t="s">
        <v>41</v>
      </c>
      <c r="BA760" s="28"/>
      <c r="BB760" s="26"/>
      <c r="BC760" s="31"/>
      <c r="BD760" s="29"/>
    </row>
    <row r="761" spans="1:56" x14ac:dyDescent="0.25">
      <c r="A761" s="14">
        <v>2008</v>
      </c>
      <c r="B761" s="17">
        <v>2012</v>
      </c>
      <c r="C761" s="66" t="s">
        <v>185</v>
      </c>
      <c r="D761" s="17" t="s">
        <v>186</v>
      </c>
      <c r="E761" s="17">
        <v>4</v>
      </c>
      <c r="F761" s="67" t="s">
        <v>108</v>
      </c>
      <c r="G761" s="17" t="s">
        <v>109</v>
      </c>
      <c r="H761" s="20">
        <v>99202</v>
      </c>
      <c r="I761" s="45">
        <v>8</v>
      </c>
      <c r="J761" s="22">
        <v>99202004</v>
      </c>
      <c r="K761" s="17" t="s">
        <v>40</v>
      </c>
      <c r="L761" s="27">
        <v>61</v>
      </c>
      <c r="M761" s="26">
        <v>0.61</v>
      </c>
      <c r="N761" s="26">
        <v>33.947368421052644</v>
      </c>
      <c r="O761" s="26">
        <v>47.115384615384613</v>
      </c>
      <c r="P761" s="26">
        <f t="shared" si="119"/>
        <v>0.47115384615384615</v>
      </c>
      <c r="Q761" s="26">
        <v>52.884615384615387</v>
      </c>
      <c r="R761" s="26">
        <v>0.52884615384615385</v>
      </c>
      <c r="S761" s="26">
        <v>17.952935222672071</v>
      </c>
      <c r="T761" s="26">
        <v>5.9843117408906901</v>
      </c>
      <c r="U761" s="26">
        <v>8.000348532064951</v>
      </c>
      <c r="V761" s="26">
        <v>2.6667828440216503</v>
      </c>
      <c r="W761" s="26">
        <v>18.980114010497999</v>
      </c>
      <c r="X761" s="26">
        <v>44.308129362406632</v>
      </c>
      <c r="Y761" s="26">
        <v>24.432958360097942</v>
      </c>
      <c r="Z761" s="26">
        <v>1.278170026688457</v>
      </c>
      <c r="AA761" s="26" t="s">
        <v>45</v>
      </c>
      <c r="AB761" s="26">
        <f t="shared" si="120"/>
        <v>1.1358291911646707</v>
      </c>
      <c r="AC761" s="26">
        <f t="shared" si="120"/>
        <v>2.6515365876035353</v>
      </c>
      <c r="AD761" s="26">
        <f t="shared" si="120"/>
        <v>1.4621443957902747</v>
      </c>
      <c r="AE761" s="26">
        <f t="shared" si="120"/>
        <v>7.6489678975663E-2</v>
      </c>
      <c r="AF761" s="17">
        <v>3.1</v>
      </c>
      <c r="AG761" s="17">
        <v>6.2</v>
      </c>
      <c r="AH761" s="17">
        <f t="shared" si="121"/>
        <v>6.3095734448019254E-7</v>
      </c>
      <c r="AI761" s="17">
        <v>1</v>
      </c>
      <c r="AJ761" s="17">
        <v>27</v>
      </c>
      <c r="AK761" s="17">
        <v>1246.5</v>
      </c>
      <c r="AL761" s="17">
        <v>114</v>
      </c>
      <c r="AM761" s="17">
        <v>1.5</v>
      </c>
      <c r="AN761" s="17">
        <v>4.5999999999999996</v>
      </c>
      <c r="AO761" s="17">
        <v>0.45</v>
      </c>
      <c r="AP761" s="17">
        <v>11.35</v>
      </c>
      <c r="AQ761" s="17">
        <v>714.0625</v>
      </c>
      <c r="AR761" s="17">
        <v>1015.5555555555557</v>
      </c>
      <c r="AS761" s="26">
        <v>536.5625</v>
      </c>
      <c r="AT761" s="26">
        <v>19.482087227414333</v>
      </c>
      <c r="AU761" s="26">
        <v>-0.11088758306925937</v>
      </c>
      <c r="AV761" s="17">
        <v>200</v>
      </c>
      <c r="AW761" s="17">
        <v>200</v>
      </c>
      <c r="AX761" s="17">
        <v>0.16</v>
      </c>
      <c r="AY761" s="14">
        <v>2</v>
      </c>
      <c r="AZ761" s="17" t="s">
        <v>41</v>
      </c>
      <c r="BA761" s="28"/>
      <c r="BB761" s="26"/>
      <c r="BC761" s="31"/>
      <c r="BD761" s="29"/>
    </row>
    <row r="762" spans="1:56" x14ac:dyDescent="0.25">
      <c r="A762" s="14">
        <v>2008</v>
      </c>
      <c r="B762" s="17">
        <v>2012</v>
      </c>
      <c r="C762" s="66" t="s">
        <v>185</v>
      </c>
      <c r="D762" s="17" t="s">
        <v>186</v>
      </c>
      <c r="E762" s="17">
        <v>1</v>
      </c>
      <c r="F762" s="67" t="s">
        <v>110</v>
      </c>
      <c r="G762" s="17" t="s">
        <v>111</v>
      </c>
      <c r="H762" s="20">
        <v>99202</v>
      </c>
      <c r="I762" s="45">
        <v>8</v>
      </c>
      <c r="J762" s="22">
        <v>99202011</v>
      </c>
      <c r="K762" s="17" t="s">
        <v>40</v>
      </c>
      <c r="L762" s="27">
        <v>100</v>
      </c>
      <c r="M762" s="26">
        <v>1</v>
      </c>
      <c r="N762" s="26">
        <v>47.799043062200958</v>
      </c>
      <c r="O762" s="26">
        <v>42.045454545454554</v>
      </c>
      <c r="P762" s="26">
        <f t="shared" si="119"/>
        <v>0.42045454545454553</v>
      </c>
      <c r="Q762" s="26">
        <v>57.954545454545446</v>
      </c>
      <c r="R762" s="26">
        <v>0.57954545454545447</v>
      </c>
      <c r="S762" s="26">
        <v>27.701718138321006</v>
      </c>
      <c r="T762" s="26">
        <v>9.2339060461070019</v>
      </c>
      <c r="U762" s="26">
        <v>12.344688893196354</v>
      </c>
      <c r="V762" s="26">
        <v>4.114896297732118</v>
      </c>
      <c r="W762" s="26">
        <v>18.553445335031711</v>
      </c>
      <c r="X762" s="26">
        <v>45.192872236325201</v>
      </c>
      <c r="Y762" s="26">
        <v>24.230359198755096</v>
      </c>
      <c r="Z762" s="26">
        <v>1.3259482777514933</v>
      </c>
      <c r="AA762" s="26" t="s">
        <v>45</v>
      </c>
      <c r="AB762" s="26">
        <f t="shared" si="120"/>
        <v>1.7132077105526506</v>
      </c>
      <c r="AC762" s="26">
        <f t="shared" si="120"/>
        <v>4.1730673618394452</v>
      </c>
      <c r="AD762" s="26">
        <f t="shared" si="120"/>
        <v>2.2374086030472911</v>
      </c>
      <c r="AE762" s="26">
        <f t="shared" ref="AE762:AE825" si="122">Z762/100*$T762</f>
        <v>0.1224368181875468</v>
      </c>
      <c r="AF762" s="17">
        <v>2.7</v>
      </c>
      <c r="AG762" s="17">
        <v>6.2</v>
      </c>
      <c r="AH762" s="17">
        <f t="shared" si="121"/>
        <v>6.3095734448019254E-7</v>
      </c>
      <c r="AI762" s="17">
        <v>1</v>
      </c>
      <c r="AJ762" s="17">
        <v>33</v>
      </c>
      <c r="AK762" s="17">
        <v>951</v>
      </c>
      <c r="AL762" s="17">
        <v>112.5</v>
      </c>
      <c r="AM762" s="17">
        <v>1.1000000000000001</v>
      </c>
      <c r="AN762" s="17">
        <v>5.85</v>
      </c>
      <c r="AO762" s="17">
        <v>0.45</v>
      </c>
      <c r="AP762" s="17">
        <v>16.95</v>
      </c>
      <c r="AQ762" s="17">
        <v>714.0625</v>
      </c>
      <c r="AR762" s="17">
        <v>1015.5555555555557</v>
      </c>
      <c r="AS762" s="26">
        <v>536.5625</v>
      </c>
      <c r="AT762" s="26">
        <v>19.482087227414333</v>
      </c>
      <c r="AU762" s="26">
        <v>-0.11088758306925937</v>
      </c>
      <c r="AV762" s="17">
        <v>200</v>
      </c>
      <c r="AW762" s="17">
        <v>200</v>
      </c>
      <c r="AX762" s="17">
        <v>0.16</v>
      </c>
      <c r="AY762" s="14">
        <v>2</v>
      </c>
      <c r="AZ762" s="17" t="s">
        <v>41</v>
      </c>
      <c r="BA762" s="28"/>
      <c r="BB762" s="26"/>
      <c r="BC762" s="31"/>
      <c r="BD762" s="29"/>
    </row>
    <row r="763" spans="1:56" x14ac:dyDescent="0.25">
      <c r="A763" s="14">
        <v>2008</v>
      </c>
      <c r="B763" s="17">
        <v>2012</v>
      </c>
      <c r="C763" s="66" t="s">
        <v>185</v>
      </c>
      <c r="D763" s="17" t="s">
        <v>186</v>
      </c>
      <c r="E763" s="17">
        <v>2</v>
      </c>
      <c r="F763" s="67" t="s">
        <v>110</v>
      </c>
      <c r="G763" s="17" t="s">
        <v>111</v>
      </c>
      <c r="H763" s="20">
        <v>99202</v>
      </c>
      <c r="I763" s="45">
        <v>8</v>
      </c>
      <c r="J763" s="22">
        <v>99202011</v>
      </c>
      <c r="K763" s="17" t="s">
        <v>40</v>
      </c>
      <c r="L763" s="27">
        <v>100</v>
      </c>
      <c r="M763" s="26">
        <v>1</v>
      </c>
      <c r="N763" s="26">
        <v>36.387559808612444</v>
      </c>
      <c r="O763" s="26">
        <v>45.192307692307693</v>
      </c>
      <c r="P763" s="26">
        <f t="shared" ref="P763:P826" si="123">O763/100</f>
        <v>0.45192307692307693</v>
      </c>
      <c r="Q763" s="26">
        <v>54.807692307692314</v>
      </c>
      <c r="R763" s="26">
        <v>0.54807692307692313</v>
      </c>
      <c r="S763" s="26">
        <v>19.943181818181824</v>
      </c>
      <c r="T763" s="26">
        <v>6.6477272727272743</v>
      </c>
      <c r="U763" s="26">
        <v>8.8872601279317713</v>
      </c>
      <c r="V763" s="26">
        <v>2.9624200426439238</v>
      </c>
      <c r="W763" s="26">
        <v>19.121188820595762</v>
      </c>
      <c r="X763" s="26">
        <v>43.832428509506897</v>
      </c>
      <c r="Y763" s="26">
        <v>24.903981280194245</v>
      </c>
      <c r="Z763" s="26">
        <v>1.2980321950101512</v>
      </c>
      <c r="AA763" s="26" t="s">
        <v>45</v>
      </c>
      <c r="AB763" s="26">
        <f t="shared" ref="AB763:AE826" si="124">W763/100*$T763</f>
        <v>1.2711244840964231</v>
      </c>
      <c r="AC763" s="26">
        <f t="shared" si="124"/>
        <v>2.9138603043251754</v>
      </c>
      <c r="AD763" s="26">
        <f t="shared" si="124"/>
        <v>1.6555487555583679</v>
      </c>
      <c r="AE763" s="26">
        <f t="shared" si="122"/>
        <v>8.6289640236470302E-2</v>
      </c>
      <c r="AF763" s="17">
        <v>2.6</v>
      </c>
      <c r="AG763" s="17">
        <v>5.8</v>
      </c>
      <c r="AH763" s="17">
        <f t="shared" ref="AH763:AH826" si="125">10^(-AG763)</f>
        <v>1.5848931924611111E-6</v>
      </c>
      <c r="AI763" s="17">
        <v>1</v>
      </c>
      <c r="AJ763" s="17">
        <v>29</v>
      </c>
      <c r="AK763" s="17">
        <v>816</v>
      </c>
      <c r="AL763" s="17">
        <v>67.5</v>
      </c>
      <c r="AM763" s="17">
        <v>2.25</v>
      </c>
      <c r="AN763" s="17">
        <v>5.7</v>
      </c>
      <c r="AO763" s="17">
        <v>0.3</v>
      </c>
      <c r="AP763" s="17">
        <v>23.1</v>
      </c>
      <c r="AQ763" s="17">
        <v>714.0625</v>
      </c>
      <c r="AR763" s="17">
        <v>1015.5555555555557</v>
      </c>
      <c r="AS763" s="26">
        <v>536.5625</v>
      </c>
      <c r="AT763" s="26">
        <v>19.482087227414333</v>
      </c>
      <c r="AU763" s="26">
        <v>-0.11088758306925937</v>
      </c>
      <c r="AV763" s="17">
        <v>200</v>
      </c>
      <c r="AW763" s="17">
        <v>200</v>
      </c>
      <c r="AX763" s="17">
        <v>0.16</v>
      </c>
      <c r="AY763" s="14">
        <v>2</v>
      </c>
      <c r="AZ763" s="17" t="s">
        <v>41</v>
      </c>
      <c r="BA763" s="28"/>
      <c r="BB763" s="26"/>
      <c r="BC763" s="31"/>
      <c r="BD763" s="29"/>
    </row>
    <row r="764" spans="1:56" x14ac:dyDescent="0.25">
      <c r="A764" s="14">
        <v>2008</v>
      </c>
      <c r="B764" s="17">
        <v>2012</v>
      </c>
      <c r="C764" s="66" t="s">
        <v>185</v>
      </c>
      <c r="D764" s="17" t="s">
        <v>186</v>
      </c>
      <c r="E764" s="17">
        <v>3</v>
      </c>
      <c r="F764" s="67" t="s">
        <v>110</v>
      </c>
      <c r="G764" s="17" t="s">
        <v>111</v>
      </c>
      <c r="H764" s="20">
        <v>99202</v>
      </c>
      <c r="I764" s="45">
        <v>8</v>
      </c>
      <c r="J764" s="22">
        <v>99202011</v>
      </c>
      <c r="K764" s="17" t="s">
        <v>40</v>
      </c>
      <c r="L764" s="27">
        <v>94</v>
      </c>
      <c r="M764" s="26">
        <v>0.94</v>
      </c>
      <c r="N764" s="26">
        <v>45.071770334928232</v>
      </c>
      <c r="O764" s="26">
        <v>41.111111111111114</v>
      </c>
      <c r="P764" s="26">
        <f t="shared" si="123"/>
        <v>0.41111111111111115</v>
      </c>
      <c r="Q764" s="26">
        <v>58.888888888888879</v>
      </c>
      <c r="R764" s="26">
        <v>0.5888888888888888</v>
      </c>
      <c r="S764" s="26">
        <v>26.542264752791066</v>
      </c>
      <c r="T764" s="26">
        <v>8.8474215842636887</v>
      </c>
      <c r="U764" s="26">
        <v>11.828002842928212</v>
      </c>
      <c r="V764" s="26">
        <v>3.9426676143094039</v>
      </c>
      <c r="W764" s="26">
        <v>19.117031640400299</v>
      </c>
      <c r="X764" s="26">
        <v>43.802179733647748</v>
      </c>
      <c r="Y764" s="26">
        <v>24.72584701071618</v>
      </c>
      <c r="Z764" s="26">
        <v>1.2018145660884443</v>
      </c>
      <c r="AA764" s="26" t="s">
        <v>45</v>
      </c>
      <c r="AB764" s="26">
        <f t="shared" si="124"/>
        <v>1.6913643836232946</v>
      </c>
      <c r="AC764" s="26">
        <f t="shared" si="124"/>
        <v>3.8753635041327263</v>
      </c>
      <c r="AD764" s="26">
        <f t="shared" si="124"/>
        <v>2.1875999253181213</v>
      </c>
      <c r="AE764" s="26">
        <f t="shared" si="122"/>
        <v>0.10632960132293402</v>
      </c>
      <c r="AF764" s="17">
        <v>2.9</v>
      </c>
      <c r="AG764" s="17">
        <v>6.2</v>
      </c>
      <c r="AH764" s="17">
        <f t="shared" si="125"/>
        <v>6.3095734448019254E-7</v>
      </c>
      <c r="AI764" s="17">
        <v>1</v>
      </c>
      <c r="AJ764" s="17">
        <v>32</v>
      </c>
      <c r="AK764" s="17">
        <v>1021</v>
      </c>
      <c r="AL764" s="17">
        <v>109</v>
      </c>
      <c r="AM764" s="17">
        <v>1.4</v>
      </c>
      <c r="AN764" s="17">
        <v>4.6500000000000004</v>
      </c>
      <c r="AO764" s="17">
        <v>0.45</v>
      </c>
      <c r="AP764" s="17">
        <v>12.15</v>
      </c>
      <c r="AQ764" s="17">
        <v>714.0625</v>
      </c>
      <c r="AR764" s="17">
        <v>1015.5555555555557</v>
      </c>
      <c r="AS764" s="26">
        <v>536.5625</v>
      </c>
      <c r="AT764" s="26">
        <v>19.482087227414333</v>
      </c>
      <c r="AU764" s="26">
        <v>-0.11088758306925937</v>
      </c>
      <c r="AV764" s="17">
        <v>200</v>
      </c>
      <c r="AW764" s="17">
        <v>200</v>
      </c>
      <c r="AX764" s="17">
        <v>0.16</v>
      </c>
      <c r="AY764" s="14">
        <v>2</v>
      </c>
      <c r="AZ764" s="17" t="s">
        <v>41</v>
      </c>
      <c r="BA764" s="28"/>
      <c r="BB764" s="26"/>
      <c r="BC764" s="31"/>
      <c r="BD764" s="29"/>
    </row>
    <row r="765" spans="1:56" x14ac:dyDescent="0.25">
      <c r="A765" s="14">
        <v>2008</v>
      </c>
      <c r="B765" s="17">
        <v>2012</v>
      </c>
      <c r="C765" s="66" t="s">
        <v>185</v>
      </c>
      <c r="D765" s="17" t="s">
        <v>186</v>
      </c>
      <c r="E765" s="17">
        <v>4</v>
      </c>
      <c r="F765" s="67" t="s">
        <v>110</v>
      </c>
      <c r="G765" s="17" t="s">
        <v>111</v>
      </c>
      <c r="H765" s="20">
        <v>99202</v>
      </c>
      <c r="I765" s="45">
        <v>8</v>
      </c>
      <c r="J765" s="22">
        <v>99202011</v>
      </c>
      <c r="K765" s="17" t="s">
        <v>40</v>
      </c>
      <c r="L765" s="27">
        <v>100</v>
      </c>
      <c r="M765" s="26">
        <v>1</v>
      </c>
      <c r="N765" s="26">
        <v>43.92344497607656</v>
      </c>
      <c r="O765" s="26">
        <v>44.444444444444443</v>
      </c>
      <c r="P765" s="26">
        <f t="shared" si="123"/>
        <v>0.44444444444444442</v>
      </c>
      <c r="Q765" s="26">
        <v>55.555555555555557</v>
      </c>
      <c r="R765" s="26">
        <v>0.55555555555555558</v>
      </c>
      <c r="S765" s="26">
        <v>24.40191387559809</v>
      </c>
      <c r="T765" s="26">
        <v>8.1339712918660307</v>
      </c>
      <c r="U765" s="26">
        <v>10.874200426439234</v>
      </c>
      <c r="V765" s="26">
        <v>3.6247334754797449</v>
      </c>
      <c r="W765" s="26">
        <v>18.499329423363307</v>
      </c>
      <c r="X765" s="26">
        <v>44.886594092412267</v>
      </c>
      <c r="Y765" s="26">
        <v>24.258889211265696</v>
      </c>
      <c r="Z765" s="26">
        <v>1.2725479543711771</v>
      </c>
      <c r="AA765" s="26" t="s">
        <v>45</v>
      </c>
      <c r="AB765" s="26">
        <f t="shared" si="124"/>
        <v>1.504730144484097</v>
      </c>
      <c r="AC765" s="26">
        <f t="shared" si="124"/>
        <v>3.6510626773732477</v>
      </c>
      <c r="AD765" s="26">
        <f t="shared" si="124"/>
        <v>1.9732110841699375</v>
      </c>
      <c r="AE765" s="26">
        <f t="shared" si="122"/>
        <v>0.10350868528377999</v>
      </c>
      <c r="AF765" s="17">
        <v>3.1</v>
      </c>
      <c r="AG765" s="17">
        <v>6.2</v>
      </c>
      <c r="AH765" s="17">
        <f t="shared" si="125"/>
        <v>6.3095734448019254E-7</v>
      </c>
      <c r="AI765" s="17">
        <v>1</v>
      </c>
      <c r="AJ765" s="17">
        <v>27</v>
      </c>
      <c r="AK765" s="17">
        <v>1246.5</v>
      </c>
      <c r="AL765" s="17">
        <v>114</v>
      </c>
      <c r="AM765" s="17">
        <v>1.5</v>
      </c>
      <c r="AN765" s="17">
        <v>4.5999999999999996</v>
      </c>
      <c r="AO765" s="17">
        <v>0.45</v>
      </c>
      <c r="AP765" s="17">
        <v>11.35</v>
      </c>
      <c r="AQ765" s="17">
        <v>714.0625</v>
      </c>
      <c r="AR765" s="17">
        <v>1015.5555555555557</v>
      </c>
      <c r="AS765" s="26">
        <v>536.5625</v>
      </c>
      <c r="AT765" s="26">
        <v>19.482087227414333</v>
      </c>
      <c r="AU765" s="26">
        <v>-0.11088758306925937</v>
      </c>
      <c r="AV765" s="17">
        <v>200</v>
      </c>
      <c r="AW765" s="17">
        <v>200</v>
      </c>
      <c r="AX765" s="17">
        <v>0.16</v>
      </c>
      <c r="AY765" s="14">
        <v>2</v>
      </c>
      <c r="AZ765" s="17" t="s">
        <v>41</v>
      </c>
      <c r="BA765" s="28"/>
      <c r="BB765" s="26"/>
      <c r="BC765" s="31"/>
      <c r="BD765" s="29"/>
    </row>
    <row r="766" spans="1:56" x14ac:dyDescent="0.25">
      <c r="A766" s="14">
        <v>2008</v>
      </c>
      <c r="B766" s="17">
        <v>2012</v>
      </c>
      <c r="C766" s="66" t="s">
        <v>185</v>
      </c>
      <c r="D766" s="17" t="s">
        <v>186</v>
      </c>
      <c r="E766" s="17">
        <v>1</v>
      </c>
      <c r="F766" s="67" t="s">
        <v>112</v>
      </c>
      <c r="G766" s="17" t="s">
        <v>113</v>
      </c>
      <c r="H766" s="20">
        <v>99202</v>
      </c>
      <c r="I766" s="45">
        <v>8</v>
      </c>
      <c r="J766" s="22">
        <v>99202043</v>
      </c>
      <c r="K766" s="17" t="s">
        <v>40</v>
      </c>
      <c r="L766" s="27">
        <v>100</v>
      </c>
      <c r="M766" s="26">
        <v>1</v>
      </c>
      <c r="N766" s="26">
        <v>34.019138755980869</v>
      </c>
      <c r="O766" s="26">
        <v>40.816326530612251</v>
      </c>
      <c r="P766" s="26">
        <f t="shared" si="123"/>
        <v>0.40816326530612251</v>
      </c>
      <c r="Q766" s="26">
        <v>59.183673469387756</v>
      </c>
      <c r="R766" s="26">
        <v>0.59183673469387754</v>
      </c>
      <c r="S766" s="26">
        <v>20.133775998437656</v>
      </c>
      <c r="T766" s="26">
        <v>6.7112586661458851</v>
      </c>
      <c r="U766" s="26">
        <v>8.972194421478612</v>
      </c>
      <c r="V766" s="26">
        <v>2.9907314738262039</v>
      </c>
      <c r="W766" s="26">
        <v>18.24424761131246</v>
      </c>
      <c r="X766" s="26">
        <v>44.173971287222273</v>
      </c>
      <c r="Y766" s="26">
        <v>25.262156063473583</v>
      </c>
      <c r="Z766" s="26">
        <v>1.6712141760719987</v>
      </c>
      <c r="AA766" s="26" t="s">
        <v>45</v>
      </c>
      <c r="AB766" s="26">
        <f t="shared" si="124"/>
        <v>1.224418648887321</v>
      </c>
      <c r="AC766" s="26">
        <f t="shared" si="124"/>
        <v>2.9646294761944998</v>
      </c>
      <c r="AD766" s="26">
        <f t="shared" si="124"/>
        <v>1.6954086380651692</v>
      </c>
      <c r="AE766" s="26">
        <f t="shared" si="122"/>
        <v>0.11215950622149057</v>
      </c>
      <c r="AF766" s="17">
        <v>2.7</v>
      </c>
      <c r="AG766" s="17">
        <v>6.2</v>
      </c>
      <c r="AH766" s="17">
        <f t="shared" si="125"/>
        <v>6.3095734448019254E-7</v>
      </c>
      <c r="AI766" s="17">
        <v>1</v>
      </c>
      <c r="AJ766" s="17">
        <v>33</v>
      </c>
      <c r="AK766" s="17">
        <v>951</v>
      </c>
      <c r="AL766" s="17">
        <v>112.5</v>
      </c>
      <c r="AM766" s="17">
        <v>1.1000000000000001</v>
      </c>
      <c r="AN766" s="17">
        <v>5.85</v>
      </c>
      <c r="AO766" s="17">
        <v>0.45</v>
      </c>
      <c r="AP766" s="17">
        <v>16.95</v>
      </c>
      <c r="AQ766" s="17">
        <v>714.0625</v>
      </c>
      <c r="AR766" s="17">
        <v>1015.5555555555557</v>
      </c>
      <c r="AS766" s="26">
        <v>536.5625</v>
      </c>
      <c r="AT766" s="26">
        <v>19.482087227414333</v>
      </c>
      <c r="AU766" s="26">
        <v>-0.11088758306925937</v>
      </c>
      <c r="AV766" s="17">
        <v>200</v>
      </c>
      <c r="AW766" s="17">
        <v>200</v>
      </c>
      <c r="AX766" s="17">
        <v>0.16</v>
      </c>
      <c r="AY766" s="14">
        <v>2</v>
      </c>
      <c r="AZ766" s="17" t="s">
        <v>41</v>
      </c>
      <c r="BA766" s="28"/>
      <c r="BB766" s="26"/>
      <c r="BC766" s="31"/>
      <c r="BD766" s="29"/>
    </row>
    <row r="767" spans="1:56" x14ac:dyDescent="0.25">
      <c r="A767" s="14">
        <v>2008</v>
      </c>
      <c r="B767" s="17">
        <v>2012</v>
      </c>
      <c r="C767" s="66" t="s">
        <v>185</v>
      </c>
      <c r="D767" s="17" t="s">
        <v>186</v>
      </c>
      <c r="E767" s="17">
        <v>2</v>
      </c>
      <c r="F767" s="67" t="s">
        <v>112</v>
      </c>
      <c r="G767" s="17" t="s">
        <v>113</v>
      </c>
      <c r="H767" s="20">
        <v>99202</v>
      </c>
      <c r="I767" s="45">
        <v>8</v>
      </c>
      <c r="J767" s="22">
        <v>99202043</v>
      </c>
      <c r="K767" s="17" t="s">
        <v>40</v>
      </c>
      <c r="L767" s="27">
        <v>78</v>
      </c>
      <c r="M767" s="26">
        <v>0.78</v>
      </c>
      <c r="N767" s="26">
        <v>30.071770334928239</v>
      </c>
      <c r="O767" s="26">
        <v>41.304347826086946</v>
      </c>
      <c r="P767" s="26">
        <f t="shared" si="123"/>
        <v>0.41304347826086946</v>
      </c>
      <c r="Q767" s="26">
        <v>58.695652173913061</v>
      </c>
      <c r="R767" s="26">
        <v>0.5869565217391306</v>
      </c>
      <c r="S767" s="26">
        <v>17.65082171832745</v>
      </c>
      <c r="T767" s="26">
        <v>5.8836072394424832</v>
      </c>
      <c r="U767" s="26">
        <v>7.8657179938815274</v>
      </c>
      <c r="V767" s="26">
        <v>2.6219059979605093</v>
      </c>
      <c r="W767" s="26">
        <v>18.422609508707922</v>
      </c>
      <c r="X767" s="26">
        <v>44.972250805485743</v>
      </c>
      <c r="Y767" s="26">
        <v>24.535018447250025</v>
      </c>
      <c r="Z767" s="26">
        <v>1.4569351297813995</v>
      </c>
      <c r="AA767" s="26" t="s">
        <v>45</v>
      </c>
      <c r="AB767" s="26">
        <f t="shared" si="124"/>
        <v>1.0839139867485585</v>
      </c>
      <c r="AC767" s="26">
        <f t="shared" si="124"/>
        <v>2.6459906041317898</v>
      </c>
      <c r="AD767" s="26">
        <f t="shared" si="124"/>
        <v>1.443544121560951</v>
      </c>
      <c r="AE767" s="26">
        <f t="shared" si="122"/>
        <v>8.5720340769799161E-2</v>
      </c>
      <c r="AF767" s="17">
        <v>2.6</v>
      </c>
      <c r="AG767" s="17">
        <v>5.8</v>
      </c>
      <c r="AH767" s="17">
        <f t="shared" si="125"/>
        <v>1.5848931924611111E-6</v>
      </c>
      <c r="AI767" s="17">
        <v>1</v>
      </c>
      <c r="AJ767" s="17">
        <v>29</v>
      </c>
      <c r="AK767" s="17">
        <v>816</v>
      </c>
      <c r="AL767" s="17">
        <v>67.5</v>
      </c>
      <c r="AM767" s="17">
        <v>2.25</v>
      </c>
      <c r="AN767" s="17">
        <v>5.7</v>
      </c>
      <c r="AO767" s="17">
        <v>0.3</v>
      </c>
      <c r="AP767" s="17">
        <v>23.1</v>
      </c>
      <c r="AQ767" s="17">
        <v>714.0625</v>
      </c>
      <c r="AR767" s="17">
        <v>1015.5555555555557</v>
      </c>
      <c r="AS767" s="26">
        <v>536.5625</v>
      </c>
      <c r="AT767" s="26">
        <v>19.482087227414333</v>
      </c>
      <c r="AU767" s="26">
        <v>-0.11088758306925937</v>
      </c>
      <c r="AV767" s="17">
        <v>200</v>
      </c>
      <c r="AW767" s="17">
        <v>200</v>
      </c>
      <c r="AX767" s="17">
        <v>0.16</v>
      </c>
      <c r="AY767" s="14">
        <v>2</v>
      </c>
      <c r="AZ767" s="17" t="s">
        <v>41</v>
      </c>
      <c r="BA767" s="28"/>
      <c r="BB767" s="26"/>
      <c r="BC767" s="31"/>
      <c r="BD767" s="29"/>
    </row>
    <row r="768" spans="1:56" x14ac:dyDescent="0.25">
      <c r="A768" s="14">
        <v>2008</v>
      </c>
      <c r="B768" s="17">
        <v>2012</v>
      </c>
      <c r="C768" s="66" t="s">
        <v>185</v>
      </c>
      <c r="D768" s="17" t="s">
        <v>186</v>
      </c>
      <c r="E768" s="17">
        <v>3</v>
      </c>
      <c r="F768" s="67" t="s">
        <v>112</v>
      </c>
      <c r="G768" s="17" t="s">
        <v>113</v>
      </c>
      <c r="H768" s="20">
        <v>99202</v>
      </c>
      <c r="I768" s="45">
        <v>8</v>
      </c>
      <c r="J768" s="22">
        <v>99202043</v>
      </c>
      <c r="K768" s="17" t="s">
        <v>40</v>
      </c>
      <c r="L768" s="27">
        <v>100</v>
      </c>
      <c r="M768" s="26">
        <v>1</v>
      </c>
      <c r="N768" s="26">
        <v>35.74162679425838</v>
      </c>
      <c r="O768" s="26">
        <v>43.61702127659575</v>
      </c>
      <c r="P768" s="26">
        <f t="shared" si="123"/>
        <v>0.43617021276595752</v>
      </c>
      <c r="Q768" s="26">
        <v>56.38297872340425</v>
      </c>
      <c r="R768" s="26">
        <v>0.56382978723404253</v>
      </c>
      <c r="S768" s="26">
        <v>20.152193830805256</v>
      </c>
      <c r="T768" s="26">
        <v>6.7173979436017524</v>
      </c>
      <c r="U768" s="26">
        <v>8.9804019416594851</v>
      </c>
      <c r="V768" s="26">
        <v>2.9934673138864949</v>
      </c>
      <c r="W768" s="26">
        <v>18.44656446678232</v>
      </c>
      <c r="X768" s="26">
        <v>45.123077318966324</v>
      </c>
      <c r="Y768" s="26">
        <v>24.661336589210919</v>
      </c>
      <c r="Z768" s="26">
        <v>1.383627432258379</v>
      </c>
      <c r="AA768" s="26" t="s">
        <v>45</v>
      </c>
      <c r="AB768" s="26">
        <f t="shared" si="124"/>
        <v>1.2391291421568071</v>
      </c>
      <c r="AC768" s="26">
        <f t="shared" si="124"/>
        <v>3.0310966679140727</v>
      </c>
      <c r="AD768" s="26">
        <f t="shared" si="124"/>
        <v>1.6566001169083608</v>
      </c>
      <c r="AE768" s="26">
        <f t="shared" si="122"/>
        <v>9.2943760681634083E-2</v>
      </c>
      <c r="AF768" s="17">
        <v>2.9</v>
      </c>
      <c r="AG768" s="17">
        <v>6.2</v>
      </c>
      <c r="AH768" s="17">
        <f t="shared" si="125"/>
        <v>6.3095734448019254E-7</v>
      </c>
      <c r="AI768" s="17">
        <v>1</v>
      </c>
      <c r="AJ768" s="17">
        <v>32</v>
      </c>
      <c r="AK768" s="17">
        <v>1021</v>
      </c>
      <c r="AL768" s="17">
        <v>109</v>
      </c>
      <c r="AM768" s="17">
        <v>1.4</v>
      </c>
      <c r="AN768" s="17">
        <v>4.6500000000000004</v>
      </c>
      <c r="AO768" s="17">
        <v>0.45</v>
      </c>
      <c r="AP768" s="17">
        <v>12.15</v>
      </c>
      <c r="AQ768" s="17">
        <v>714.0625</v>
      </c>
      <c r="AR768" s="17">
        <v>1015.5555555555557</v>
      </c>
      <c r="AS768" s="26">
        <v>536.5625</v>
      </c>
      <c r="AT768" s="26">
        <v>19.482087227414333</v>
      </c>
      <c r="AU768" s="26">
        <v>-0.11088758306925937</v>
      </c>
      <c r="AV768" s="17">
        <v>200</v>
      </c>
      <c r="AW768" s="17">
        <v>200</v>
      </c>
      <c r="AX768" s="17">
        <v>0.16</v>
      </c>
      <c r="AY768" s="14">
        <v>2</v>
      </c>
      <c r="AZ768" s="17" t="s">
        <v>41</v>
      </c>
      <c r="BA768" s="28"/>
      <c r="BB768" s="26"/>
      <c r="BC768" s="31"/>
      <c r="BD768" s="29"/>
    </row>
    <row r="769" spans="1:56" x14ac:dyDescent="0.25">
      <c r="A769" s="14">
        <v>2008</v>
      </c>
      <c r="B769" s="17">
        <v>2012</v>
      </c>
      <c r="C769" s="66" t="s">
        <v>185</v>
      </c>
      <c r="D769" s="17" t="s">
        <v>186</v>
      </c>
      <c r="E769" s="17">
        <v>4</v>
      </c>
      <c r="F769" s="67" t="s">
        <v>112</v>
      </c>
      <c r="G769" s="17" t="s">
        <v>113</v>
      </c>
      <c r="H769" s="20">
        <v>99202</v>
      </c>
      <c r="I769" s="45">
        <v>8</v>
      </c>
      <c r="J769" s="22">
        <v>99202043</v>
      </c>
      <c r="K769" s="17" t="s">
        <v>40</v>
      </c>
      <c r="L769" s="27">
        <v>78</v>
      </c>
      <c r="M769" s="26">
        <v>0.78</v>
      </c>
      <c r="N769" s="26">
        <v>28.09808612440192</v>
      </c>
      <c r="O769" s="26">
        <v>44.339622641509429</v>
      </c>
      <c r="P769" s="26">
        <f t="shared" si="123"/>
        <v>0.4433962264150943</v>
      </c>
      <c r="Q769" s="26">
        <v>55.660377358490564</v>
      </c>
      <c r="R769" s="26">
        <v>0.55660377358490565</v>
      </c>
      <c r="S769" s="26">
        <v>15.639500767355786</v>
      </c>
      <c r="T769" s="26">
        <v>5.2131669224519284</v>
      </c>
      <c r="U769" s="26">
        <v>6.9694150541095059</v>
      </c>
      <c r="V769" s="26">
        <v>2.3231383513698352</v>
      </c>
      <c r="W769" s="26">
        <v>18.69132841162218</v>
      </c>
      <c r="X769" s="26">
        <v>45.191809044126813</v>
      </c>
      <c r="Y769" s="26">
        <v>24.603205374848315</v>
      </c>
      <c r="Z769" s="26">
        <v>1.1526500416290872</v>
      </c>
      <c r="AA769" s="26" t="s">
        <v>45</v>
      </c>
      <c r="AB769" s="26">
        <f t="shared" si="124"/>
        <v>0.97441015012154686</v>
      </c>
      <c r="AC769" s="26">
        <f t="shared" si="124"/>
        <v>2.3559244407460578</v>
      </c>
      <c r="AD769" s="26">
        <f t="shared" si="124"/>
        <v>1.2826061644645073</v>
      </c>
      <c r="AE769" s="26">
        <f t="shared" si="122"/>
        <v>6.0089570701835952E-2</v>
      </c>
      <c r="AF769" s="17">
        <v>3.1</v>
      </c>
      <c r="AG769" s="17">
        <v>6.2</v>
      </c>
      <c r="AH769" s="17">
        <f t="shared" si="125"/>
        <v>6.3095734448019254E-7</v>
      </c>
      <c r="AI769" s="17">
        <v>1</v>
      </c>
      <c r="AJ769" s="17">
        <v>27</v>
      </c>
      <c r="AK769" s="17">
        <v>1246.5</v>
      </c>
      <c r="AL769" s="17">
        <v>114</v>
      </c>
      <c r="AM769" s="17">
        <v>1.5</v>
      </c>
      <c r="AN769" s="17">
        <v>4.5999999999999996</v>
      </c>
      <c r="AO769" s="17">
        <v>0.45</v>
      </c>
      <c r="AP769" s="17">
        <v>11.35</v>
      </c>
      <c r="AQ769" s="17">
        <v>714.0625</v>
      </c>
      <c r="AR769" s="17">
        <v>1015.5555555555557</v>
      </c>
      <c r="AS769" s="26">
        <v>536.5625</v>
      </c>
      <c r="AT769" s="26">
        <v>19.482087227414333</v>
      </c>
      <c r="AU769" s="26">
        <v>-0.11088758306925937</v>
      </c>
      <c r="AV769" s="17">
        <v>200</v>
      </c>
      <c r="AW769" s="17">
        <v>200</v>
      </c>
      <c r="AX769" s="17">
        <v>0.16</v>
      </c>
      <c r="AY769" s="14">
        <v>2</v>
      </c>
      <c r="AZ769" s="17" t="s">
        <v>41</v>
      </c>
      <c r="BA769" s="28"/>
      <c r="BB769" s="26"/>
      <c r="BC769" s="31"/>
      <c r="BD769" s="29"/>
    </row>
    <row r="770" spans="1:56" x14ac:dyDescent="0.25">
      <c r="A770" s="14">
        <v>2008</v>
      </c>
      <c r="B770" s="17">
        <v>2012</v>
      </c>
      <c r="C770" s="66" t="s">
        <v>185</v>
      </c>
      <c r="D770" s="17" t="s">
        <v>186</v>
      </c>
      <c r="E770" s="17">
        <v>1</v>
      </c>
      <c r="F770" s="67" t="s">
        <v>114</v>
      </c>
      <c r="G770" s="17" t="s">
        <v>115</v>
      </c>
      <c r="H770" s="20">
        <v>99207</v>
      </c>
      <c r="I770" s="45">
        <v>8</v>
      </c>
      <c r="J770" s="22">
        <v>99207018</v>
      </c>
      <c r="K770" s="17" t="s">
        <v>40</v>
      </c>
      <c r="L770" s="27">
        <v>50</v>
      </c>
      <c r="M770" s="26">
        <v>0.5</v>
      </c>
      <c r="N770" s="26">
        <v>30</v>
      </c>
      <c r="O770" s="26">
        <v>46.078431372549019</v>
      </c>
      <c r="P770" s="26">
        <f t="shared" si="123"/>
        <v>0.46078431372549017</v>
      </c>
      <c r="Q770" s="26">
        <v>53.921568627450988</v>
      </c>
      <c r="R770" s="26">
        <v>0.53921568627450989</v>
      </c>
      <c r="S770" s="26">
        <v>16.176470588235297</v>
      </c>
      <c r="T770" s="26">
        <v>5.3921568627450993</v>
      </c>
      <c r="U770" s="26">
        <v>7.2087043772732988</v>
      </c>
      <c r="V770" s="26">
        <v>2.4029014590910998</v>
      </c>
      <c r="W770" s="26">
        <v>17.537164179279543</v>
      </c>
      <c r="X770" s="26">
        <v>43.044940709746982</v>
      </c>
      <c r="Y770" s="26">
        <v>25.92687398607157</v>
      </c>
      <c r="Z770" s="26">
        <v>2.0190662532947101</v>
      </c>
      <c r="AA770" s="26" t="s">
        <v>45</v>
      </c>
      <c r="AB770" s="26">
        <f t="shared" si="124"/>
        <v>0.94563140182389716</v>
      </c>
      <c r="AC770" s="26">
        <f t="shared" si="124"/>
        <v>2.3210507245451808</v>
      </c>
      <c r="AD770" s="26">
        <f t="shared" si="124"/>
        <v>1.398017714935232</v>
      </c>
      <c r="AE770" s="26">
        <f t="shared" si="122"/>
        <v>0.10887121954040106</v>
      </c>
      <c r="AF770" s="17">
        <v>2.7</v>
      </c>
      <c r="AG770" s="17">
        <v>6.2</v>
      </c>
      <c r="AH770" s="17">
        <f t="shared" si="125"/>
        <v>6.3095734448019254E-7</v>
      </c>
      <c r="AI770" s="17">
        <v>1</v>
      </c>
      <c r="AJ770" s="17">
        <v>33</v>
      </c>
      <c r="AK770" s="17">
        <v>951</v>
      </c>
      <c r="AL770" s="17">
        <v>112.5</v>
      </c>
      <c r="AM770" s="17">
        <v>1.1000000000000001</v>
      </c>
      <c r="AN770" s="17">
        <v>5.85</v>
      </c>
      <c r="AO770" s="17">
        <v>0.45</v>
      </c>
      <c r="AP770" s="17">
        <v>16.95</v>
      </c>
      <c r="AQ770" s="17">
        <v>714.0625</v>
      </c>
      <c r="AR770" s="17">
        <v>1015.5555555555557</v>
      </c>
      <c r="AS770" s="26">
        <v>536.5625</v>
      </c>
      <c r="AT770" s="26">
        <v>19.482087227414333</v>
      </c>
      <c r="AU770" s="26">
        <v>-0.11088758306925937</v>
      </c>
      <c r="AV770" s="17">
        <v>200</v>
      </c>
      <c r="AW770" s="17">
        <v>200</v>
      </c>
      <c r="AX770" s="17">
        <v>0.16</v>
      </c>
      <c r="AY770" s="14">
        <v>2</v>
      </c>
      <c r="AZ770" s="17" t="s">
        <v>41</v>
      </c>
      <c r="BA770" s="28"/>
      <c r="BB770" s="26"/>
      <c r="BC770" s="31"/>
      <c r="BD770" s="29"/>
    </row>
    <row r="771" spans="1:56" x14ac:dyDescent="0.25">
      <c r="A771" s="14">
        <v>2008</v>
      </c>
      <c r="B771" s="17">
        <v>2012</v>
      </c>
      <c r="C771" s="66" t="s">
        <v>185</v>
      </c>
      <c r="D771" s="17" t="s">
        <v>186</v>
      </c>
      <c r="E771" s="17">
        <v>2</v>
      </c>
      <c r="F771" s="67" t="s">
        <v>114</v>
      </c>
      <c r="G771" s="17" t="s">
        <v>115</v>
      </c>
      <c r="H771" s="20">
        <v>99207</v>
      </c>
      <c r="I771" s="45">
        <v>8</v>
      </c>
      <c r="J771" s="22">
        <v>99207018</v>
      </c>
      <c r="K771" s="17" t="s">
        <v>40</v>
      </c>
      <c r="L771" s="27">
        <v>44</v>
      </c>
      <c r="M771" s="26">
        <v>0.44</v>
      </c>
      <c r="N771" s="26">
        <v>43.492822966507184</v>
      </c>
      <c r="O771" s="26">
        <v>44.897959183673471</v>
      </c>
      <c r="P771" s="26">
        <f t="shared" si="123"/>
        <v>0.44897959183673469</v>
      </c>
      <c r="Q771" s="26">
        <v>55.102040816326522</v>
      </c>
      <c r="R771" s="26">
        <v>0.55102040816326525</v>
      </c>
      <c r="S771" s="26">
        <v>23.965433063177425</v>
      </c>
      <c r="T771" s="26">
        <v>7.9884776877258084</v>
      </c>
      <c r="U771" s="26">
        <v>10.679691919411686</v>
      </c>
      <c r="V771" s="26">
        <v>3.5598973064705621</v>
      </c>
      <c r="W771" s="26">
        <v>17.835214249839865</v>
      </c>
      <c r="X771" s="26">
        <v>43.180222803189736</v>
      </c>
      <c r="Y771" s="26">
        <v>25.826960955818535</v>
      </c>
      <c r="Z771" s="26">
        <v>1.9745896062294435</v>
      </c>
      <c r="AA771" s="26" t="s">
        <v>45</v>
      </c>
      <c r="AB771" s="26">
        <f t="shared" si="124"/>
        <v>1.4247621109065516</v>
      </c>
      <c r="AC771" s="26">
        <f t="shared" si="124"/>
        <v>3.4494424641431038</v>
      </c>
      <c r="AD771" s="26">
        <f t="shared" si="124"/>
        <v>2.0631810133732196</v>
      </c>
      <c r="AE771" s="26">
        <f t="shared" si="122"/>
        <v>0.15773965011779201</v>
      </c>
      <c r="AF771" s="17">
        <v>2.6</v>
      </c>
      <c r="AG771" s="17">
        <v>5.8</v>
      </c>
      <c r="AH771" s="17">
        <f t="shared" si="125"/>
        <v>1.5848931924611111E-6</v>
      </c>
      <c r="AI771" s="17">
        <v>1</v>
      </c>
      <c r="AJ771" s="17">
        <v>29</v>
      </c>
      <c r="AK771" s="17">
        <v>816</v>
      </c>
      <c r="AL771" s="17">
        <v>67.5</v>
      </c>
      <c r="AM771" s="17">
        <v>2.25</v>
      </c>
      <c r="AN771" s="17">
        <v>5.7</v>
      </c>
      <c r="AO771" s="17">
        <v>0.3</v>
      </c>
      <c r="AP771" s="17">
        <v>23.1</v>
      </c>
      <c r="AQ771" s="17">
        <v>714.0625</v>
      </c>
      <c r="AR771" s="17">
        <v>1015.5555555555557</v>
      </c>
      <c r="AS771" s="26">
        <v>536.5625</v>
      </c>
      <c r="AT771" s="26">
        <v>19.482087227414333</v>
      </c>
      <c r="AU771" s="26">
        <v>-0.11088758306925937</v>
      </c>
      <c r="AV771" s="17">
        <v>200</v>
      </c>
      <c r="AW771" s="17">
        <v>200</v>
      </c>
      <c r="AX771" s="17">
        <v>0.16</v>
      </c>
      <c r="AY771" s="14">
        <v>2</v>
      </c>
      <c r="AZ771" s="17" t="s">
        <v>41</v>
      </c>
      <c r="BA771" s="28"/>
      <c r="BB771" s="26"/>
      <c r="BC771" s="31"/>
      <c r="BD771" s="29"/>
    </row>
    <row r="772" spans="1:56" x14ac:dyDescent="0.25">
      <c r="A772" s="14">
        <v>2008</v>
      </c>
      <c r="B772" s="17">
        <v>2012</v>
      </c>
      <c r="C772" s="66" t="s">
        <v>185</v>
      </c>
      <c r="D772" s="17" t="s">
        <v>186</v>
      </c>
      <c r="E772" s="17">
        <v>3</v>
      </c>
      <c r="F772" s="67" t="s">
        <v>114</v>
      </c>
      <c r="G772" s="17" t="s">
        <v>115</v>
      </c>
      <c r="H772" s="20">
        <v>99207</v>
      </c>
      <c r="I772" s="45">
        <v>8</v>
      </c>
      <c r="J772" s="22">
        <v>99207018</v>
      </c>
      <c r="K772" s="17" t="s">
        <v>40</v>
      </c>
      <c r="L772" s="27">
        <v>83</v>
      </c>
      <c r="M772" s="26">
        <v>0.83</v>
      </c>
      <c r="N772" s="26">
        <v>40.622009569378001</v>
      </c>
      <c r="O772" s="26">
        <v>45.454545454545453</v>
      </c>
      <c r="P772" s="26">
        <f t="shared" si="123"/>
        <v>0.45454545454545453</v>
      </c>
      <c r="Q772" s="26">
        <v>54.54545454545454</v>
      </c>
      <c r="R772" s="26">
        <v>0.54545454545454541</v>
      </c>
      <c r="S772" s="26">
        <v>22.15745976511527</v>
      </c>
      <c r="T772" s="26">
        <v>7.3858199217050897</v>
      </c>
      <c r="U772" s="26">
        <v>9.8740065904245</v>
      </c>
      <c r="V772" s="26">
        <v>3.2913355301415002</v>
      </c>
      <c r="W772" s="26">
        <v>17.672445407314981</v>
      </c>
      <c r="X772" s="26">
        <v>42.327939021497158</v>
      </c>
      <c r="Y772" s="26">
        <v>26.12366467893365</v>
      </c>
      <c r="Z772" s="26">
        <v>2.1886503463147164</v>
      </c>
      <c r="AA772" s="26" t="s">
        <v>45</v>
      </c>
      <c r="AB772" s="26">
        <f t="shared" si="124"/>
        <v>1.3052549935459261</v>
      </c>
      <c r="AC772" s="26">
        <f t="shared" si="124"/>
        <v>3.1262653526969193</v>
      </c>
      <c r="AD772" s="26">
        <f t="shared" si="124"/>
        <v>1.9294468301361174</v>
      </c>
      <c r="AE772" s="26">
        <f t="shared" si="122"/>
        <v>0.16164977329457977</v>
      </c>
      <c r="AF772" s="17">
        <v>2.9</v>
      </c>
      <c r="AG772" s="17">
        <v>6.2</v>
      </c>
      <c r="AH772" s="17">
        <f t="shared" si="125"/>
        <v>6.3095734448019254E-7</v>
      </c>
      <c r="AI772" s="17">
        <v>1</v>
      </c>
      <c r="AJ772" s="17">
        <v>32</v>
      </c>
      <c r="AK772" s="17">
        <v>1021</v>
      </c>
      <c r="AL772" s="17">
        <v>109</v>
      </c>
      <c r="AM772" s="17">
        <v>1.4</v>
      </c>
      <c r="AN772" s="17">
        <v>4.6500000000000004</v>
      </c>
      <c r="AO772" s="17">
        <v>0.45</v>
      </c>
      <c r="AP772" s="17">
        <v>12.15</v>
      </c>
      <c r="AQ772" s="17">
        <v>714.0625</v>
      </c>
      <c r="AR772" s="17">
        <v>1015.5555555555557</v>
      </c>
      <c r="AS772" s="26">
        <v>536.5625</v>
      </c>
      <c r="AT772" s="26">
        <v>19.482087227414333</v>
      </c>
      <c r="AU772" s="26">
        <v>-0.11088758306925937</v>
      </c>
      <c r="AV772" s="17">
        <v>200</v>
      </c>
      <c r="AW772" s="17">
        <v>200</v>
      </c>
      <c r="AX772" s="17">
        <v>0.16</v>
      </c>
      <c r="AY772" s="14">
        <v>2</v>
      </c>
      <c r="AZ772" s="17" t="s">
        <v>41</v>
      </c>
      <c r="BA772" s="28"/>
      <c r="BB772" s="26"/>
      <c r="BC772" s="31"/>
      <c r="BD772" s="29"/>
    </row>
    <row r="773" spans="1:56" x14ac:dyDescent="0.25">
      <c r="A773" s="14">
        <v>2008</v>
      </c>
      <c r="B773" s="17">
        <v>2012</v>
      </c>
      <c r="C773" s="66" t="s">
        <v>185</v>
      </c>
      <c r="D773" s="17" t="s">
        <v>186</v>
      </c>
      <c r="E773" s="17">
        <v>4</v>
      </c>
      <c r="F773" s="67" t="s">
        <v>114</v>
      </c>
      <c r="G773" s="17" t="s">
        <v>115</v>
      </c>
      <c r="H773" s="20">
        <v>99207</v>
      </c>
      <c r="I773" s="45">
        <v>8</v>
      </c>
      <c r="J773" s="22">
        <v>99207018</v>
      </c>
      <c r="K773" s="17" t="s">
        <v>40</v>
      </c>
      <c r="L773" s="27">
        <v>56.000000000000007</v>
      </c>
      <c r="M773" s="26">
        <v>0.56000000000000005</v>
      </c>
      <c r="N773" s="26">
        <v>51.961722488038291</v>
      </c>
      <c r="O773" s="26">
        <v>45.762711864406782</v>
      </c>
      <c r="P773" s="26">
        <f t="shared" si="123"/>
        <v>0.4576271186440678</v>
      </c>
      <c r="Q773" s="26">
        <v>54.237288135593218</v>
      </c>
      <c r="R773" s="26">
        <v>0.5423728813559322</v>
      </c>
      <c r="S773" s="26">
        <v>28.182629146054666</v>
      </c>
      <c r="T773" s="26">
        <v>9.3942097153515558</v>
      </c>
      <c r="U773" s="26">
        <v>12.558996783636299</v>
      </c>
      <c r="V773" s="26">
        <v>4.1863322612121001</v>
      </c>
      <c r="W773" s="26">
        <v>18.614984918106273</v>
      </c>
      <c r="X773" s="26">
        <v>43.318980610641603</v>
      </c>
      <c r="Y773" s="26">
        <v>24.815937866387856</v>
      </c>
      <c r="Z773" s="26">
        <v>1.7592374024373214</v>
      </c>
      <c r="AA773" s="26" t="s">
        <v>45</v>
      </c>
      <c r="AB773" s="26">
        <f t="shared" si="124"/>
        <v>1.7487307216879664</v>
      </c>
      <c r="AC773" s="26">
        <f t="shared" si="124"/>
        <v>4.0694758851161508</v>
      </c>
      <c r="AD773" s="26">
        <f t="shared" si="124"/>
        <v>2.3312612459998134</v>
      </c>
      <c r="AE773" s="26">
        <f t="shared" si="122"/>
        <v>0.16526645097586518</v>
      </c>
      <c r="AF773" s="17">
        <v>3.1</v>
      </c>
      <c r="AG773" s="17">
        <v>6.2</v>
      </c>
      <c r="AH773" s="17">
        <f t="shared" si="125"/>
        <v>6.3095734448019254E-7</v>
      </c>
      <c r="AI773" s="17">
        <v>1</v>
      </c>
      <c r="AJ773" s="17">
        <v>27</v>
      </c>
      <c r="AK773" s="17">
        <v>1246.5</v>
      </c>
      <c r="AL773" s="17">
        <v>114</v>
      </c>
      <c r="AM773" s="17">
        <v>1.5</v>
      </c>
      <c r="AN773" s="17">
        <v>4.5999999999999996</v>
      </c>
      <c r="AO773" s="17">
        <v>0.45</v>
      </c>
      <c r="AP773" s="17">
        <v>11.35</v>
      </c>
      <c r="AQ773" s="17">
        <v>714.0625</v>
      </c>
      <c r="AR773" s="17">
        <v>1015.5555555555557</v>
      </c>
      <c r="AS773" s="26">
        <v>536.5625</v>
      </c>
      <c r="AT773" s="26">
        <v>19.482087227414333</v>
      </c>
      <c r="AU773" s="26">
        <v>-0.11088758306925937</v>
      </c>
      <c r="AV773" s="17">
        <v>200</v>
      </c>
      <c r="AW773" s="17">
        <v>200</v>
      </c>
      <c r="AX773" s="17">
        <v>0.16</v>
      </c>
      <c r="AY773" s="14">
        <v>2</v>
      </c>
      <c r="AZ773" s="17" t="s">
        <v>41</v>
      </c>
      <c r="BA773" s="28"/>
      <c r="BB773" s="26"/>
      <c r="BC773" s="31"/>
      <c r="BD773" s="29"/>
    </row>
    <row r="774" spans="1:56" x14ac:dyDescent="0.25">
      <c r="A774" s="14">
        <v>2008</v>
      </c>
      <c r="B774" s="17">
        <v>2012</v>
      </c>
      <c r="C774" s="66" t="s">
        <v>185</v>
      </c>
      <c r="D774" s="17" t="s">
        <v>186</v>
      </c>
      <c r="E774" s="17">
        <v>1</v>
      </c>
      <c r="F774" s="67" t="s">
        <v>116</v>
      </c>
      <c r="G774" s="17" t="s">
        <v>117</v>
      </c>
      <c r="H774" s="20">
        <v>99207</v>
      </c>
      <c r="I774" s="45">
        <v>8</v>
      </c>
      <c r="J774" s="22">
        <v>99207020</v>
      </c>
      <c r="K774" s="17" t="s">
        <v>40</v>
      </c>
      <c r="L774" s="27">
        <v>89</v>
      </c>
      <c r="M774" s="26">
        <v>0.89</v>
      </c>
      <c r="N774" s="26">
        <v>43.708133971291865</v>
      </c>
      <c r="O774" s="26">
        <v>44.117647058823522</v>
      </c>
      <c r="P774" s="26">
        <f t="shared" si="123"/>
        <v>0.44117647058823523</v>
      </c>
      <c r="Q774" s="26">
        <v>55.882352941176471</v>
      </c>
      <c r="R774" s="26">
        <v>0.55882352941176472</v>
      </c>
      <c r="S774" s="26">
        <v>24.425133689839573</v>
      </c>
      <c r="T774" s="26">
        <v>8.1417112299465249</v>
      </c>
      <c r="U774" s="26">
        <v>10.884547848990341</v>
      </c>
      <c r="V774" s="26">
        <v>3.6281826163301134</v>
      </c>
      <c r="W774" s="26">
        <v>18.079272499129942</v>
      </c>
      <c r="X774" s="26">
        <v>41.70567735407802</v>
      </c>
      <c r="Y774" s="26">
        <v>25.449408061240106</v>
      </c>
      <c r="Z774" s="26">
        <v>2.8075284368794229</v>
      </c>
      <c r="AA774" s="26" t="s">
        <v>45</v>
      </c>
      <c r="AB774" s="26">
        <f t="shared" si="124"/>
        <v>1.4719621593542962</v>
      </c>
      <c r="AC774" s="26">
        <f t="shared" si="124"/>
        <v>3.3955558166622346</v>
      </c>
      <c r="AD774" s="26">
        <f t="shared" si="124"/>
        <v>2.072017314076902</v>
      </c>
      <c r="AE774" s="26">
        <f t="shared" si="122"/>
        <v>0.22858085802935413</v>
      </c>
      <c r="AF774" s="17">
        <v>2.7</v>
      </c>
      <c r="AG774" s="17">
        <v>6.2</v>
      </c>
      <c r="AH774" s="17">
        <f t="shared" si="125"/>
        <v>6.3095734448019254E-7</v>
      </c>
      <c r="AI774" s="17">
        <v>1</v>
      </c>
      <c r="AJ774" s="17">
        <v>33</v>
      </c>
      <c r="AK774" s="17">
        <v>951</v>
      </c>
      <c r="AL774" s="17">
        <v>112.5</v>
      </c>
      <c r="AM774" s="17">
        <v>1.1000000000000001</v>
      </c>
      <c r="AN774" s="17">
        <v>5.85</v>
      </c>
      <c r="AO774" s="17">
        <v>0.45</v>
      </c>
      <c r="AP774" s="17">
        <v>16.95</v>
      </c>
      <c r="AQ774" s="17">
        <v>714.0625</v>
      </c>
      <c r="AR774" s="17">
        <v>1015.5555555555557</v>
      </c>
      <c r="AS774" s="26">
        <v>536.5625</v>
      </c>
      <c r="AT774" s="26">
        <v>19.482087227414333</v>
      </c>
      <c r="AU774" s="26">
        <v>-0.11088758306925937</v>
      </c>
      <c r="AV774" s="17">
        <v>200</v>
      </c>
      <c r="AW774" s="17">
        <v>200</v>
      </c>
      <c r="AX774" s="17">
        <v>0.16</v>
      </c>
      <c r="AY774" s="14">
        <v>2</v>
      </c>
      <c r="AZ774" s="17" t="s">
        <v>41</v>
      </c>
      <c r="BA774" s="28"/>
      <c r="BB774" s="26"/>
      <c r="BC774" s="25"/>
      <c r="BD774" s="29"/>
    </row>
    <row r="775" spans="1:56" x14ac:dyDescent="0.25">
      <c r="A775" s="14">
        <v>2008</v>
      </c>
      <c r="B775" s="17">
        <v>2012</v>
      </c>
      <c r="C775" s="66" t="s">
        <v>185</v>
      </c>
      <c r="D775" s="17" t="s">
        <v>186</v>
      </c>
      <c r="E775" s="17">
        <v>2</v>
      </c>
      <c r="F775" s="67" t="s">
        <v>116</v>
      </c>
      <c r="G775" s="17" t="s">
        <v>117</v>
      </c>
      <c r="H775" s="20">
        <v>99207</v>
      </c>
      <c r="I775" s="45">
        <v>8</v>
      </c>
      <c r="J775" s="22">
        <v>99207020</v>
      </c>
      <c r="K775" s="17" t="s">
        <v>40</v>
      </c>
      <c r="L775" s="27">
        <v>89</v>
      </c>
      <c r="M775" s="26">
        <v>0.89</v>
      </c>
      <c r="N775" s="26">
        <v>49.593301435406694</v>
      </c>
      <c r="O775" s="26">
        <v>44.545454545454547</v>
      </c>
      <c r="P775" s="26">
        <f t="shared" si="123"/>
        <v>0.44545454545454549</v>
      </c>
      <c r="Q775" s="26">
        <v>55.454545454545446</v>
      </c>
      <c r="R775" s="26">
        <v>0.55454545454545445</v>
      </c>
      <c r="S775" s="26">
        <v>27.501739886907345</v>
      </c>
      <c r="T775" s="26">
        <v>9.1672466289691155</v>
      </c>
      <c r="U775" s="26">
        <v>12.255572785423528</v>
      </c>
      <c r="V775" s="26">
        <v>4.0851909284745096</v>
      </c>
      <c r="W775" s="26">
        <v>18.598549572353591</v>
      </c>
      <c r="X775" s="26">
        <v>42.919998740738905</v>
      </c>
      <c r="Y775" s="26">
        <v>24.727537427852042</v>
      </c>
      <c r="Z775" s="26">
        <v>1.9792824757073078</v>
      </c>
      <c r="AA775" s="26" t="s">
        <v>45</v>
      </c>
      <c r="AB775" s="26">
        <f t="shared" si="124"/>
        <v>1.7049749087087342</v>
      </c>
      <c r="AC775" s="26">
        <f t="shared" si="124"/>
        <v>3.9345821377139742</v>
      </c>
      <c r="AD775" s="26">
        <f t="shared" si="124"/>
        <v>2.2668343412818426</v>
      </c>
      <c r="AE775" s="26">
        <f t="shared" si="122"/>
        <v>0.18144570603205462</v>
      </c>
      <c r="AF775" s="17">
        <v>2.6</v>
      </c>
      <c r="AG775" s="17">
        <v>5.8</v>
      </c>
      <c r="AH775" s="17">
        <f t="shared" si="125"/>
        <v>1.5848931924611111E-6</v>
      </c>
      <c r="AI775" s="17">
        <v>1</v>
      </c>
      <c r="AJ775" s="17">
        <v>29</v>
      </c>
      <c r="AK775" s="17">
        <v>816</v>
      </c>
      <c r="AL775" s="17">
        <v>67.5</v>
      </c>
      <c r="AM775" s="17">
        <v>2.25</v>
      </c>
      <c r="AN775" s="17">
        <v>5.7</v>
      </c>
      <c r="AO775" s="17">
        <v>0.3</v>
      </c>
      <c r="AP775" s="17">
        <v>23.1</v>
      </c>
      <c r="AQ775" s="17">
        <v>714.0625</v>
      </c>
      <c r="AR775" s="17">
        <v>1015.5555555555557</v>
      </c>
      <c r="AS775" s="26">
        <v>536.5625</v>
      </c>
      <c r="AT775" s="26">
        <v>19.482087227414333</v>
      </c>
      <c r="AU775" s="26">
        <v>-0.11088758306925937</v>
      </c>
      <c r="AV775" s="17">
        <v>200</v>
      </c>
      <c r="AW775" s="17">
        <v>200</v>
      </c>
      <c r="AX775" s="17">
        <v>0.16</v>
      </c>
      <c r="AY775" s="14">
        <v>2</v>
      </c>
      <c r="AZ775" s="17" t="s">
        <v>41</v>
      </c>
      <c r="BA775" s="28"/>
      <c r="BB775" s="26"/>
      <c r="BC775" s="31"/>
      <c r="BD775" s="29"/>
    </row>
    <row r="776" spans="1:56" x14ac:dyDescent="0.25">
      <c r="A776" s="14">
        <v>2008</v>
      </c>
      <c r="B776" s="17">
        <v>2012</v>
      </c>
      <c r="C776" s="66" t="s">
        <v>185</v>
      </c>
      <c r="D776" s="17" t="s">
        <v>186</v>
      </c>
      <c r="E776" s="17">
        <v>3</v>
      </c>
      <c r="F776" s="67" t="s">
        <v>116</v>
      </c>
      <c r="G776" s="17" t="s">
        <v>117</v>
      </c>
      <c r="H776" s="20">
        <v>99207</v>
      </c>
      <c r="I776" s="45">
        <v>8</v>
      </c>
      <c r="J776" s="22">
        <v>99207020</v>
      </c>
      <c r="K776" s="17" t="s">
        <v>40</v>
      </c>
      <c r="L776" s="27">
        <v>100</v>
      </c>
      <c r="M776" s="26">
        <v>1</v>
      </c>
      <c r="N776" s="26">
        <v>43.205741626794271</v>
      </c>
      <c r="O776" s="26">
        <v>45</v>
      </c>
      <c r="P776" s="26">
        <f t="shared" si="123"/>
        <v>0.45</v>
      </c>
      <c r="Q776" s="26">
        <v>55.000000000000007</v>
      </c>
      <c r="R776" s="26">
        <v>0.55000000000000004</v>
      </c>
      <c r="S776" s="26">
        <v>23.76315789473685</v>
      </c>
      <c r="T776" s="26">
        <v>7.9210526315789496</v>
      </c>
      <c r="U776" s="26">
        <v>10.589552238805972</v>
      </c>
      <c r="V776" s="26">
        <v>3.5298507462686572</v>
      </c>
      <c r="W776" s="26">
        <v>18.136870888545602</v>
      </c>
      <c r="X776" s="26">
        <v>43.175455374923516</v>
      </c>
      <c r="Y776" s="26">
        <v>25.761427707524987</v>
      </c>
      <c r="Z776" s="26">
        <v>1.8920449671438178</v>
      </c>
      <c r="AA776" s="26" t="s">
        <v>45</v>
      </c>
      <c r="AB776" s="26">
        <f t="shared" si="124"/>
        <v>1.4366310888032177</v>
      </c>
      <c r="AC776" s="26">
        <f t="shared" si="124"/>
        <v>3.4199505441715741</v>
      </c>
      <c r="AD776" s="26">
        <f t="shared" si="124"/>
        <v>2.0405762473592164</v>
      </c>
      <c r="AE776" s="26">
        <f t="shared" si="122"/>
        <v>0.14986987766060245</v>
      </c>
      <c r="AF776" s="17">
        <v>2.9</v>
      </c>
      <c r="AG776" s="17">
        <v>6.2</v>
      </c>
      <c r="AH776" s="17">
        <f t="shared" si="125"/>
        <v>6.3095734448019254E-7</v>
      </c>
      <c r="AI776" s="17">
        <v>1</v>
      </c>
      <c r="AJ776" s="17">
        <v>32</v>
      </c>
      <c r="AK776" s="17">
        <v>1021</v>
      </c>
      <c r="AL776" s="17">
        <v>109</v>
      </c>
      <c r="AM776" s="17">
        <v>1.4</v>
      </c>
      <c r="AN776" s="17">
        <v>4.6500000000000004</v>
      </c>
      <c r="AO776" s="17">
        <v>0.45</v>
      </c>
      <c r="AP776" s="17">
        <v>12.15</v>
      </c>
      <c r="AQ776" s="17">
        <v>714.0625</v>
      </c>
      <c r="AR776" s="17">
        <v>1015.5555555555557</v>
      </c>
      <c r="AS776" s="26">
        <v>536.5625</v>
      </c>
      <c r="AT776" s="26">
        <v>19.482087227414333</v>
      </c>
      <c r="AU776" s="26">
        <v>-0.11088758306925937</v>
      </c>
      <c r="AV776" s="17">
        <v>200</v>
      </c>
      <c r="AW776" s="17">
        <v>200</v>
      </c>
      <c r="AX776" s="17">
        <v>0.16</v>
      </c>
      <c r="AY776" s="14">
        <v>2</v>
      </c>
      <c r="AZ776" s="17" t="s">
        <v>41</v>
      </c>
      <c r="BA776" s="28"/>
      <c r="BB776" s="26"/>
      <c r="BC776" s="31"/>
      <c r="BD776" s="29"/>
    </row>
    <row r="777" spans="1:56" x14ac:dyDescent="0.25">
      <c r="A777" s="14">
        <v>2008</v>
      </c>
      <c r="B777" s="17">
        <v>2012</v>
      </c>
      <c r="C777" s="66" t="s">
        <v>185</v>
      </c>
      <c r="D777" s="17" t="s">
        <v>186</v>
      </c>
      <c r="E777" s="17">
        <v>4</v>
      </c>
      <c r="F777" s="67" t="s">
        <v>116</v>
      </c>
      <c r="G777" s="17" t="s">
        <v>117</v>
      </c>
      <c r="H777" s="20">
        <v>99207</v>
      </c>
      <c r="I777" s="45">
        <v>8</v>
      </c>
      <c r="J777" s="22">
        <v>99207020</v>
      </c>
      <c r="K777" s="17" t="s">
        <v>40</v>
      </c>
      <c r="L777" s="27">
        <v>100</v>
      </c>
      <c r="M777" s="26">
        <v>1</v>
      </c>
      <c r="N777" s="26">
        <v>42.703349282296656</v>
      </c>
      <c r="O777" s="26">
        <v>43.396226415094333</v>
      </c>
      <c r="P777" s="26">
        <f t="shared" si="123"/>
        <v>0.4339622641509433</v>
      </c>
      <c r="Q777" s="26">
        <v>56.603773584905667</v>
      </c>
      <c r="R777" s="26">
        <v>0.5660377358490567</v>
      </c>
      <c r="S777" s="26">
        <v>24.171707140922639</v>
      </c>
      <c r="T777" s="26">
        <v>8.0572357136408801</v>
      </c>
      <c r="U777" s="26">
        <v>10.771613629963392</v>
      </c>
      <c r="V777" s="26">
        <v>3.590537876654464</v>
      </c>
      <c r="W777" s="26">
        <v>18.688802270352184</v>
      </c>
      <c r="X777" s="26">
        <v>43.988062710940085</v>
      </c>
      <c r="Y777" s="26">
        <v>24.761844699677454</v>
      </c>
      <c r="Z777" s="26">
        <v>1.5287274724391864</v>
      </c>
      <c r="AA777" s="26" t="s">
        <v>45</v>
      </c>
      <c r="AB777" s="26">
        <f t="shared" si="124"/>
        <v>1.5058008509785439</v>
      </c>
      <c r="AC777" s="26">
        <f t="shared" si="124"/>
        <v>3.544221898484611</v>
      </c>
      <c r="AD777" s="26">
        <f t="shared" si="124"/>
        <v>1.9951201944987031</v>
      </c>
      <c r="AE777" s="26">
        <f t="shared" si="122"/>
        <v>0.12317317587360967</v>
      </c>
      <c r="AF777" s="17">
        <v>3.1</v>
      </c>
      <c r="AG777" s="17">
        <v>6.2</v>
      </c>
      <c r="AH777" s="17">
        <f t="shared" si="125"/>
        <v>6.3095734448019254E-7</v>
      </c>
      <c r="AI777" s="17">
        <v>1</v>
      </c>
      <c r="AJ777" s="17">
        <v>27</v>
      </c>
      <c r="AK777" s="17">
        <v>1246.5</v>
      </c>
      <c r="AL777" s="17">
        <v>114</v>
      </c>
      <c r="AM777" s="17">
        <v>1.5</v>
      </c>
      <c r="AN777" s="17">
        <v>4.5999999999999996</v>
      </c>
      <c r="AO777" s="17">
        <v>0.45</v>
      </c>
      <c r="AP777" s="17">
        <v>11.35</v>
      </c>
      <c r="AQ777" s="17">
        <v>714.0625</v>
      </c>
      <c r="AR777" s="17">
        <v>1015.5555555555557</v>
      </c>
      <c r="AS777" s="26">
        <v>536.5625</v>
      </c>
      <c r="AT777" s="26">
        <v>19.482087227414333</v>
      </c>
      <c r="AU777" s="26">
        <v>-0.11088758306925937</v>
      </c>
      <c r="AV777" s="17">
        <v>200</v>
      </c>
      <c r="AW777" s="17">
        <v>200</v>
      </c>
      <c r="AX777" s="17">
        <v>0.16</v>
      </c>
      <c r="AY777" s="14">
        <v>2</v>
      </c>
      <c r="AZ777" s="17" t="s">
        <v>41</v>
      </c>
      <c r="BA777" s="28"/>
      <c r="BB777" s="26"/>
      <c r="BC777" s="31"/>
      <c r="BD777" s="29"/>
    </row>
    <row r="778" spans="1:56" x14ac:dyDescent="0.25">
      <c r="A778" s="14">
        <v>2008</v>
      </c>
      <c r="B778" s="17">
        <v>2012</v>
      </c>
      <c r="C778" s="66" t="s">
        <v>185</v>
      </c>
      <c r="D778" s="17" t="s">
        <v>186</v>
      </c>
      <c r="E778" s="17">
        <v>1</v>
      </c>
      <c r="F778" s="67" t="s">
        <v>118</v>
      </c>
      <c r="G778" s="17" t="s">
        <v>119</v>
      </c>
      <c r="H778" s="20">
        <v>99208</v>
      </c>
      <c r="I778" s="45">
        <v>8</v>
      </c>
      <c r="J778" s="22">
        <v>99208038</v>
      </c>
      <c r="K778" s="17" t="s">
        <v>40</v>
      </c>
      <c r="L778" s="27">
        <v>94</v>
      </c>
      <c r="M778" s="26">
        <v>0.94</v>
      </c>
      <c r="N778" s="26">
        <v>34.306220095693774</v>
      </c>
      <c r="O778" s="26">
        <v>46.078431372549019</v>
      </c>
      <c r="P778" s="26">
        <f t="shared" si="123"/>
        <v>0.46078431372549017</v>
      </c>
      <c r="Q778" s="26">
        <v>53.921568627450988</v>
      </c>
      <c r="R778" s="26">
        <v>0.53921568627450989</v>
      </c>
      <c r="S778" s="26">
        <v>18.4984520123839</v>
      </c>
      <c r="T778" s="26">
        <v>6.1661506707946332</v>
      </c>
      <c r="U778" s="26">
        <v>8.2434466323842983</v>
      </c>
      <c r="V778" s="26">
        <v>2.7478155441280996</v>
      </c>
      <c r="W778" s="26">
        <v>18.500342427768857</v>
      </c>
      <c r="X778" s="26">
        <v>44.537071107018804</v>
      </c>
      <c r="Y778" s="26">
        <v>24.172035182912779</v>
      </c>
      <c r="Z778" s="26">
        <v>1.8643211391489132</v>
      </c>
      <c r="AA778" s="26" t="s">
        <v>45</v>
      </c>
      <c r="AB778" s="26">
        <f t="shared" si="124"/>
        <v>1.1407589887091736</v>
      </c>
      <c r="AC778" s="26">
        <f t="shared" si="124"/>
        <v>2.7462229088177228</v>
      </c>
      <c r="AD778" s="26">
        <f t="shared" si="124"/>
        <v>1.4904841095758912</v>
      </c>
      <c r="AE778" s="26">
        <f t="shared" si="122"/>
        <v>0.11495685042739687</v>
      </c>
      <c r="AF778" s="17">
        <v>2.7</v>
      </c>
      <c r="AG778" s="17">
        <v>6.2</v>
      </c>
      <c r="AH778" s="17">
        <f t="shared" si="125"/>
        <v>6.3095734448019254E-7</v>
      </c>
      <c r="AI778" s="17">
        <v>1</v>
      </c>
      <c r="AJ778" s="17">
        <v>33</v>
      </c>
      <c r="AK778" s="17">
        <v>951</v>
      </c>
      <c r="AL778" s="17">
        <v>112.5</v>
      </c>
      <c r="AM778" s="17">
        <v>1.1000000000000001</v>
      </c>
      <c r="AN778" s="17">
        <v>5.85</v>
      </c>
      <c r="AO778" s="17">
        <v>0.45</v>
      </c>
      <c r="AP778" s="17">
        <v>16.95</v>
      </c>
      <c r="AQ778" s="17">
        <v>714.0625</v>
      </c>
      <c r="AR778" s="17">
        <v>1015.5555555555557</v>
      </c>
      <c r="AS778" s="26">
        <v>536.5625</v>
      </c>
      <c r="AT778" s="26">
        <v>19.482087227414333</v>
      </c>
      <c r="AU778" s="26">
        <v>-0.11088758306925937</v>
      </c>
      <c r="AV778" s="17">
        <v>200</v>
      </c>
      <c r="AW778" s="17">
        <v>200</v>
      </c>
      <c r="AX778" s="17">
        <v>0.16</v>
      </c>
      <c r="AY778" s="14">
        <v>2</v>
      </c>
      <c r="AZ778" s="17" t="s">
        <v>41</v>
      </c>
      <c r="BA778" s="28"/>
      <c r="BB778" s="26"/>
      <c r="BC778" s="31"/>
      <c r="BD778" s="29"/>
    </row>
    <row r="779" spans="1:56" x14ac:dyDescent="0.25">
      <c r="A779" s="14">
        <v>2008</v>
      </c>
      <c r="B779" s="17">
        <v>2012</v>
      </c>
      <c r="C779" s="66" t="s">
        <v>185</v>
      </c>
      <c r="D779" s="17" t="s">
        <v>186</v>
      </c>
      <c r="E779" s="17">
        <v>2</v>
      </c>
      <c r="F779" s="67" t="s">
        <v>118</v>
      </c>
      <c r="G779" s="17" t="s">
        <v>119</v>
      </c>
      <c r="H779" s="20">
        <v>99208</v>
      </c>
      <c r="I779" s="45">
        <v>8</v>
      </c>
      <c r="J779" s="22">
        <v>99208038</v>
      </c>
      <c r="K779" s="17" t="s">
        <v>40</v>
      </c>
      <c r="L779" s="27">
        <v>83</v>
      </c>
      <c r="M779" s="26">
        <v>0.83</v>
      </c>
      <c r="N779" s="26">
        <v>40.693779904306218</v>
      </c>
      <c r="O779" s="26">
        <v>47.115384615384613</v>
      </c>
      <c r="P779" s="26">
        <f t="shared" si="123"/>
        <v>0.47115384615384615</v>
      </c>
      <c r="Q779" s="26">
        <v>52.884615384615387</v>
      </c>
      <c r="R779" s="26">
        <v>0.52884615384615385</v>
      </c>
      <c r="S779" s="26">
        <v>21.520748987854251</v>
      </c>
      <c r="T779" s="26">
        <v>7.173582995951417</v>
      </c>
      <c r="U779" s="26">
        <v>9.5902698048220429</v>
      </c>
      <c r="V779" s="26">
        <v>3.1967566016073476</v>
      </c>
      <c r="W779" s="26">
        <v>18.246971846909119</v>
      </c>
      <c r="X779" s="26">
        <v>44.232855049768602</v>
      </c>
      <c r="Y779" s="26">
        <v>24.806443912577507</v>
      </c>
      <c r="Z779" s="26">
        <v>1.6879225991259403</v>
      </c>
      <c r="AA779" s="26" t="s">
        <v>45</v>
      </c>
      <c r="AB779" s="26">
        <f t="shared" si="124"/>
        <v>1.3089616696859148</v>
      </c>
      <c r="AC779" s="26">
        <f t="shared" si="124"/>
        <v>3.1730805684740382</v>
      </c>
      <c r="AD779" s="26">
        <f t="shared" si="124"/>
        <v>1.7795108424128854</v>
      </c>
      <c r="AE779" s="26">
        <f t="shared" si="122"/>
        <v>0.12108452855571965</v>
      </c>
      <c r="AF779" s="17">
        <v>2.6</v>
      </c>
      <c r="AG779" s="17">
        <v>5.8</v>
      </c>
      <c r="AH779" s="17">
        <f t="shared" si="125"/>
        <v>1.5848931924611111E-6</v>
      </c>
      <c r="AI779" s="17">
        <v>1</v>
      </c>
      <c r="AJ779" s="17">
        <v>29</v>
      </c>
      <c r="AK779" s="17">
        <v>816</v>
      </c>
      <c r="AL779" s="17">
        <v>67.5</v>
      </c>
      <c r="AM779" s="17">
        <v>2.25</v>
      </c>
      <c r="AN779" s="17">
        <v>5.7</v>
      </c>
      <c r="AO779" s="17">
        <v>0.3</v>
      </c>
      <c r="AP779" s="17">
        <v>23.1</v>
      </c>
      <c r="AQ779" s="17">
        <v>714.0625</v>
      </c>
      <c r="AR779" s="17">
        <v>1015.5555555555557</v>
      </c>
      <c r="AS779" s="26">
        <v>536.5625</v>
      </c>
      <c r="AT779" s="26">
        <v>19.482087227414333</v>
      </c>
      <c r="AU779" s="26">
        <v>-0.11088758306925937</v>
      </c>
      <c r="AV779" s="17">
        <v>200</v>
      </c>
      <c r="AW779" s="17">
        <v>200</v>
      </c>
      <c r="AX779" s="17">
        <v>0.16</v>
      </c>
      <c r="AY779" s="14">
        <v>2</v>
      </c>
      <c r="AZ779" s="17" t="s">
        <v>41</v>
      </c>
      <c r="BA779" s="28"/>
      <c r="BB779" s="26"/>
      <c r="BC779" s="31"/>
      <c r="BD779" s="29"/>
    </row>
    <row r="780" spans="1:56" x14ac:dyDescent="0.25">
      <c r="A780" s="14">
        <v>2008</v>
      </c>
      <c r="B780" s="17">
        <v>2012</v>
      </c>
      <c r="C780" s="66" t="s">
        <v>185</v>
      </c>
      <c r="D780" s="17" t="s">
        <v>186</v>
      </c>
      <c r="E780" s="17">
        <v>3</v>
      </c>
      <c r="F780" s="67" t="s">
        <v>118</v>
      </c>
      <c r="G780" s="17" t="s">
        <v>119</v>
      </c>
      <c r="H780" s="20">
        <v>99208</v>
      </c>
      <c r="I780" s="45">
        <v>8</v>
      </c>
      <c r="J780" s="22">
        <v>99208038</v>
      </c>
      <c r="K780" s="17" t="s">
        <v>40</v>
      </c>
      <c r="L780" s="27">
        <v>94</v>
      </c>
      <c r="M780" s="26">
        <v>0.94</v>
      </c>
      <c r="N780" s="26">
        <v>39.545454545454554</v>
      </c>
      <c r="O780" s="26">
        <v>47</v>
      </c>
      <c r="P780" s="26">
        <f t="shared" si="123"/>
        <v>0.47</v>
      </c>
      <c r="Q780" s="26">
        <v>53</v>
      </c>
      <c r="R780" s="26">
        <v>0.53</v>
      </c>
      <c r="S780" s="26">
        <v>20.959090909090914</v>
      </c>
      <c r="T780" s="26">
        <v>6.9863636363636381</v>
      </c>
      <c r="U780" s="26">
        <v>9.3399786780383796</v>
      </c>
      <c r="V780" s="26">
        <v>3.1133262260127932</v>
      </c>
      <c r="W780" s="26">
        <v>18.01051875530105</v>
      </c>
      <c r="X780" s="26">
        <v>45.45338997592772</v>
      </c>
      <c r="Y780" s="26">
        <v>24.031197755541285</v>
      </c>
      <c r="Z780" s="26">
        <v>1.7112704626683524</v>
      </c>
      <c r="AA780" s="26" t="s">
        <v>45</v>
      </c>
      <c r="AB780" s="26">
        <f t="shared" si="124"/>
        <v>1.2582803330408054</v>
      </c>
      <c r="AC780" s="26">
        <f t="shared" si="124"/>
        <v>3.1755391087727691</v>
      </c>
      <c r="AD780" s="26">
        <f t="shared" si="124"/>
        <v>1.6789068613757712</v>
      </c>
      <c r="AE780" s="26">
        <f t="shared" si="122"/>
        <v>0.11955557732369355</v>
      </c>
      <c r="AF780" s="17">
        <v>2.9</v>
      </c>
      <c r="AG780" s="17">
        <v>6.2</v>
      </c>
      <c r="AH780" s="17">
        <f t="shared" si="125"/>
        <v>6.3095734448019254E-7</v>
      </c>
      <c r="AI780" s="17">
        <v>1</v>
      </c>
      <c r="AJ780" s="17">
        <v>32</v>
      </c>
      <c r="AK780" s="17">
        <v>1021</v>
      </c>
      <c r="AL780" s="17">
        <v>109</v>
      </c>
      <c r="AM780" s="17">
        <v>1.4</v>
      </c>
      <c r="AN780" s="17">
        <v>4.6500000000000004</v>
      </c>
      <c r="AO780" s="17">
        <v>0.45</v>
      </c>
      <c r="AP780" s="17">
        <v>12.15</v>
      </c>
      <c r="AQ780" s="17">
        <v>714.0625</v>
      </c>
      <c r="AR780" s="17">
        <v>1015.5555555555557</v>
      </c>
      <c r="AS780" s="26">
        <v>536.5625</v>
      </c>
      <c r="AT780" s="26">
        <v>19.482087227414333</v>
      </c>
      <c r="AU780" s="26">
        <v>-0.11088758306925937</v>
      </c>
      <c r="AV780" s="17">
        <v>200</v>
      </c>
      <c r="AW780" s="17">
        <v>200</v>
      </c>
      <c r="AX780" s="17">
        <v>0.16</v>
      </c>
      <c r="AY780" s="14">
        <v>2</v>
      </c>
      <c r="AZ780" s="17" t="s">
        <v>41</v>
      </c>
      <c r="BA780" s="28"/>
      <c r="BB780" s="26"/>
      <c r="BC780" s="31"/>
      <c r="BD780" s="29"/>
    </row>
    <row r="781" spans="1:56" x14ac:dyDescent="0.25">
      <c r="A781" s="14">
        <v>2008</v>
      </c>
      <c r="B781" s="17">
        <v>2012</v>
      </c>
      <c r="C781" s="66" t="s">
        <v>185</v>
      </c>
      <c r="D781" s="17" t="s">
        <v>186</v>
      </c>
      <c r="E781" s="17">
        <v>4</v>
      </c>
      <c r="F781" s="67" t="s">
        <v>118</v>
      </c>
      <c r="G781" s="17" t="s">
        <v>119</v>
      </c>
      <c r="H781" s="20">
        <v>99208</v>
      </c>
      <c r="I781" s="45">
        <v>8</v>
      </c>
      <c r="J781" s="22">
        <v>99208038</v>
      </c>
      <c r="K781" s="17" t="s">
        <v>40</v>
      </c>
      <c r="L781" s="27">
        <v>94</v>
      </c>
      <c r="M781" s="26">
        <v>0.94</v>
      </c>
      <c r="N781" s="26">
        <v>41.555023923444971</v>
      </c>
      <c r="O781" s="26">
        <v>47</v>
      </c>
      <c r="P781" s="26">
        <f t="shared" si="123"/>
        <v>0.47</v>
      </c>
      <c r="Q781" s="26">
        <v>53</v>
      </c>
      <c r="R781" s="26">
        <v>0.53</v>
      </c>
      <c r="S781" s="26">
        <v>22.024162679425835</v>
      </c>
      <c r="T781" s="26">
        <v>7.341387559808612</v>
      </c>
      <c r="U781" s="26">
        <v>9.8146055437100213</v>
      </c>
      <c r="V781" s="26">
        <v>3.2715351812366738</v>
      </c>
      <c r="W781" s="26">
        <v>18.459221355381061</v>
      </c>
      <c r="X781" s="26">
        <v>44.049664116557224</v>
      </c>
      <c r="Y781" s="26">
        <v>24.950557074978263</v>
      </c>
      <c r="Z781" s="26">
        <v>1.623587462031935</v>
      </c>
      <c r="AA781" s="26" t="s">
        <v>45</v>
      </c>
      <c r="AB781" s="26">
        <f t="shared" si="124"/>
        <v>1.35516298022148</v>
      </c>
      <c r="AC781" s="26">
        <f t="shared" si="124"/>
        <v>3.23385656159041</v>
      </c>
      <c r="AD781" s="26">
        <f t="shared" si="124"/>
        <v>1.8317170932054017</v>
      </c>
      <c r="AE781" s="26">
        <f t="shared" si="122"/>
        <v>0.11919384796022484</v>
      </c>
      <c r="AF781" s="17">
        <v>3.1</v>
      </c>
      <c r="AG781" s="17">
        <v>6.2</v>
      </c>
      <c r="AH781" s="17">
        <f t="shared" si="125"/>
        <v>6.3095734448019254E-7</v>
      </c>
      <c r="AI781" s="17">
        <v>1</v>
      </c>
      <c r="AJ781" s="17">
        <v>27</v>
      </c>
      <c r="AK781" s="17">
        <v>1246.5</v>
      </c>
      <c r="AL781" s="17">
        <v>114</v>
      </c>
      <c r="AM781" s="17">
        <v>1.5</v>
      </c>
      <c r="AN781" s="17">
        <v>4.5999999999999996</v>
      </c>
      <c r="AO781" s="17">
        <v>0.45</v>
      </c>
      <c r="AP781" s="17">
        <v>11.35</v>
      </c>
      <c r="AQ781" s="17">
        <v>714.0625</v>
      </c>
      <c r="AR781" s="17">
        <v>1015.5555555555557</v>
      </c>
      <c r="AS781" s="26">
        <v>536.5625</v>
      </c>
      <c r="AT781" s="26">
        <v>19.482087227414333</v>
      </c>
      <c r="AU781" s="26">
        <v>-0.11088758306925937</v>
      </c>
      <c r="AV781" s="17">
        <v>200</v>
      </c>
      <c r="AW781" s="17">
        <v>200</v>
      </c>
      <c r="AX781" s="17">
        <v>0.16</v>
      </c>
      <c r="AY781" s="14">
        <v>2</v>
      </c>
      <c r="AZ781" s="17" t="s">
        <v>41</v>
      </c>
      <c r="BA781" s="28"/>
      <c r="BB781" s="26"/>
      <c r="BC781" s="31"/>
      <c r="BD781" s="29"/>
    </row>
    <row r="782" spans="1:56" x14ac:dyDescent="0.25">
      <c r="A782" s="14">
        <v>2008</v>
      </c>
      <c r="B782" s="17">
        <v>2012</v>
      </c>
      <c r="C782" s="66" t="s">
        <v>185</v>
      </c>
      <c r="D782" s="17" t="s">
        <v>186</v>
      </c>
      <c r="E782" s="17">
        <v>1</v>
      </c>
      <c r="F782" s="67" t="s">
        <v>120</v>
      </c>
      <c r="G782" s="17" t="s">
        <v>121</v>
      </c>
      <c r="H782" s="20">
        <v>99217</v>
      </c>
      <c r="I782" s="45">
        <v>9</v>
      </c>
      <c r="J782" s="22">
        <v>99217015</v>
      </c>
      <c r="K782" s="17" t="s">
        <v>40</v>
      </c>
      <c r="L782" s="27">
        <v>89</v>
      </c>
      <c r="M782" s="26">
        <v>0.89</v>
      </c>
      <c r="N782" s="26">
        <v>42.165071770334926</v>
      </c>
      <c r="O782" s="26">
        <v>47.321428571428562</v>
      </c>
      <c r="P782" s="26">
        <f t="shared" si="123"/>
        <v>0.47321428571428564</v>
      </c>
      <c r="Q782" s="26">
        <v>52.678571428571445</v>
      </c>
      <c r="R782" s="26">
        <v>0.52678571428571441</v>
      </c>
      <c r="S782" s="26">
        <v>22.211957450444295</v>
      </c>
      <c r="T782" s="26">
        <v>7.4039858168147648</v>
      </c>
      <c r="U782" s="26">
        <v>9.8982923393237918</v>
      </c>
      <c r="V782" s="26">
        <v>3.2994307797745974</v>
      </c>
      <c r="W782" s="26">
        <v>18.013771098419582</v>
      </c>
      <c r="X782" s="26">
        <v>44.811519861735064</v>
      </c>
      <c r="Y782" s="26">
        <v>24.966660002528002</v>
      </c>
      <c r="Z782" s="26">
        <v>1.4377518251262842</v>
      </c>
      <c r="AA782" s="26" t="s">
        <v>45</v>
      </c>
      <c r="AB782" s="26">
        <f t="shared" si="124"/>
        <v>1.333737057200463</v>
      </c>
      <c r="AC782" s="26">
        <f t="shared" si="124"/>
        <v>3.3178385748619954</v>
      </c>
      <c r="AD782" s="26">
        <f t="shared" si="124"/>
        <v>1.8485279655195381</v>
      </c>
      <c r="AE782" s="26">
        <f t="shared" si="122"/>
        <v>0.1064509412133455</v>
      </c>
      <c r="AF782" s="17">
        <v>2.7</v>
      </c>
      <c r="AG782" s="17">
        <v>6.2</v>
      </c>
      <c r="AH782" s="17">
        <f t="shared" si="125"/>
        <v>6.3095734448019254E-7</v>
      </c>
      <c r="AI782" s="17">
        <v>1</v>
      </c>
      <c r="AJ782" s="17">
        <v>33</v>
      </c>
      <c r="AK782" s="17">
        <v>951</v>
      </c>
      <c r="AL782" s="17">
        <v>112.5</v>
      </c>
      <c r="AM782" s="17">
        <v>1.1000000000000001</v>
      </c>
      <c r="AN782" s="17">
        <v>5.85</v>
      </c>
      <c r="AO782" s="17">
        <v>0.45</v>
      </c>
      <c r="AP782" s="17">
        <v>16.95</v>
      </c>
      <c r="AQ782" s="17">
        <v>714.0625</v>
      </c>
      <c r="AR782" s="17">
        <v>1015.5555555555557</v>
      </c>
      <c r="AS782" s="26">
        <v>536.5625</v>
      </c>
      <c r="AT782" s="26">
        <v>19.482087227414333</v>
      </c>
      <c r="AU782" s="26">
        <v>-0.11088758306925937</v>
      </c>
      <c r="AV782" s="17">
        <v>200</v>
      </c>
      <c r="AW782" s="17">
        <v>200</v>
      </c>
      <c r="AX782" s="17">
        <v>0.16</v>
      </c>
      <c r="AY782" s="14">
        <v>2</v>
      </c>
      <c r="AZ782" s="17" t="s">
        <v>41</v>
      </c>
      <c r="BA782" s="28"/>
      <c r="BB782" s="26"/>
      <c r="BC782" s="31"/>
      <c r="BD782" s="29"/>
    </row>
    <row r="783" spans="1:56" x14ac:dyDescent="0.25">
      <c r="A783" s="14">
        <v>2008</v>
      </c>
      <c r="B783" s="17">
        <v>2012</v>
      </c>
      <c r="C783" s="66" t="s">
        <v>185</v>
      </c>
      <c r="D783" s="17" t="s">
        <v>186</v>
      </c>
      <c r="E783" s="17">
        <v>2</v>
      </c>
      <c r="F783" s="67" t="s">
        <v>120</v>
      </c>
      <c r="G783" s="17" t="s">
        <v>121</v>
      </c>
      <c r="H783" s="20">
        <v>99217</v>
      </c>
      <c r="I783" s="45">
        <v>9</v>
      </c>
      <c r="J783" s="22">
        <v>99217015</v>
      </c>
      <c r="K783" s="17" t="s">
        <v>40</v>
      </c>
      <c r="L783" s="27">
        <v>11</v>
      </c>
      <c r="M783" s="26">
        <v>0.11</v>
      </c>
      <c r="N783" s="26">
        <v>4.8803827751196174</v>
      </c>
      <c r="O783" s="26">
        <v>47.297297297297305</v>
      </c>
      <c r="P783" s="26">
        <f t="shared" si="123"/>
        <v>0.47297297297297303</v>
      </c>
      <c r="Q783" s="26">
        <v>52.702702702702695</v>
      </c>
      <c r="R783" s="26">
        <v>0.52702702702702697</v>
      </c>
      <c r="S783" s="26">
        <v>2.5720936247252033</v>
      </c>
      <c r="T783" s="26">
        <v>0.85736454157506781</v>
      </c>
      <c r="U783" s="26">
        <v>1.1461995044084594</v>
      </c>
      <c r="V783" s="26">
        <v>0.38206650146948645</v>
      </c>
      <c r="W783" s="26">
        <v>18.09994423677216</v>
      </c>
      <c r="X783" s="26">
        <v>42.412840313222645</v>
      </c>
      <c r="Y783" s="26">
        <v>26.179259467044474</v>
      </c>
      <c r="Z783" s="26">
        <v>1.9544313472002841</v>
      </c>
      <c r="AA783" s="26" t="s">
        <v>45</v>
      </c>
      <c r="AB783" s="26">
        <f t="shared" si="124"/>
        <v>0.15518250393094452</v>
      </c>
      <c r="AC783" s="26">
        <f t="shared" si="124"/>
        <v>0.36363265392042687</v>
      </c>
      <c r="AD783" s="26">
        <f t="shared" si="124"/>
        <v>0.22445168791737341</v>
      </c>
      <c r="AE783" s="26">
        <f t="shared" si="122"/>
        <v>1.6756601360323135E-2</v>
      </c>
      <c r="AF783" s="17">
        <v>2.6</v>
      </c>
      <c r="AG783" s="17">
        <v>5.8</v>
      </c>
      <c r="AH783" s="17">
        <f t="shared" si="125"/>
        <v>1.5848931924611111E-6</v>
      </c>
      <c r="AI783" s="17">
        <v>1</v>
      </c>
      <c r="AJ783" s="17">
        <v>29</v>
      </c>
      <c r="AK783" s="17">
        <v>816</v>
      </c>
      <c r="AL783" s="17">
        <v>67.5</v>
      </c>
      <c r="AM783" s="17">
        <v>2.25</v>
      </c>
      <c r="AN783" s="17">
        <v>5.7</v>
      </c>
      <c r="AO783" s="17">
        <v>0.3</v>
      </c>
      <c r="AP783" s="17">
        <v>23.1</v>
      </c>
      <c r="AQ783" s="17">
        <v>714.0625</v>
      </c>
      <c r="AR783" s="17">
        <v>1015.5555555555557</v>
      </c>
      <c r="AS783" s="26">
        <v>536.5625</v>
      </c>
      <c r="AT783" s="26">
        <v>19.482087227414333</v>
      </c>
      <c r="AU783" s="26">
        <v>-0.11088758306925937</v>
      </c>
      <c r="AV783" s="17">
        <v>200</v>
      </c>
      <c r="AW783" s="17">
        <v>200</v>
      </c>
      <c r="AX783" s="17">
        <v>0.16</v>
      </c>
      <c r="AY783" s="14">
        <v>2</v>
      </c>
      <c r="AZ783" s="17" t="s">
        <v>41</v>
      </c>
      <c r="BA783" s="28"/>
      <c r="BB783" s="26"/>
      <c r="BC783" s="31"/>
      <c r="BD783" s="29"/>
    </row>
    <row r="784" spans="1:56" x14ac:dyDescent="0.25">
      <c r="A784" s="14">
        <v>2008</v>
      </c>
      <c r="B784" s="17">
        <v>2012</v>
      </c>
      <c r="C784" s="66" t="s">
        <v>185</v>
      </c>
      <c r="D784" s="17" t="s">
        <v>186</v>
      </c>
      <c r="E784" s="17">
        <v>3</v>
      </c>
      <c r="F784" s="67" t="s">
        <v>120</v>
      </c>
      <c r="G784" s="17" t="s">
        <v>121</v>
      </c>
      <c r="H784" s="20">
        <v>99217</v>
      </c>
      <c r="I784" s="45">
        <v>9</v>
      </c>
      <c r="J784" s="22">
        <v>99217015</v>
      </c>
      <c r="K784" s="17" t="s">
        <v>40</v>
      </c>
      <c r="L784" s="27">
        <v>78</v>
      </c>
      <c r="M784" s="26">
        <v>0.78</v>
      </c>
      <c r="N784" s="26">
        <v>39.043062200956946</v>
      </c>
      <c r="O784" s="26">
        <v>47.457627118644069</v>
      </c>
      <c r="P784" s="26">
        <f t="shared" si="123"/>
        <v>0.47457627118644069</v>
      </c>
      <c r="Q784" s="26">
        <v>52.542372881355924</v>
      </c>
      <c r="R784" s="26">
        <v>0.52542372881355925</v>
      </c>
      <c r="S784" s="26">
        <v>20.514151325926527</v>
      </c>
      <c r="T784" s="26">
        <v>6.8380504419755086</v>
      </c>
      <c r="U784" s="26">
        <v>9.1417006974811184</v>
      </c>
      <c r="V784" s="26">
        <v>3.0472335658270393</v>
      </c>
      <c r="W784" s="26">
        <v>18.34728344716676</v>
      </c>
      <c r="X784" s="26">
        <v>44.36477345120494</v>
      </c>
      <c r="Y784" s="26">
        <v>25.08813449221276</v>
      </c>
      <c r="Z784" s="26">
        <v>1.5682888907901997</v>
      </c>
      <c r="AA784" s="26" t="s">
        <v>45</v>
      </c>
      <c r="AB784" s="26">
        <f t="shared" si="124"/>
        <v>1.2545964968494858</v>
      </c>
      <c r="AC784" s="26">
        <f t="shared" si="124"/>
        <v>3.0336855870615524</v>
      </c>
      <c r="AD784" s="26">
        <f t="shared" si="124"/>
        <v>1.7155392915281646</v>
      </c>
      <c r="AE784" s="26">
        <f t="shared" si="122"/>
        <v>0.10724038542813204</v>
      </c>
      <c r="AF784" s="17">
        <v>2.9</v>
      </c>
      <c r="AG784" s="17">
        <v>6.2</v>
      </c>
      <c r="AH784" s="17">
        <f t="shared" si="125"/>
        <v>6.3095734448019254E-7</v>
      </c>
      <c r="AI784" s="17">
        <v>1</v>
      </c>
      <c r="AJ784" s="17">
        <v>32</v>
      </c>
      <c r="AK784" s="17">
        <v>1021</v>
      </c>
      <c r="AL784" s="17">
        <v>109</v>
      </c>
      <c r="AM784" s="17">
        <v>1.4</v>
      </c>
      <c r="AN784" s="17">
        <v>4.6500000000000004</v>
      </c>
      <c r="AO784" s="17">
        <v>0.45</v>
      </c>
      <c r="AP784" s="17">
        <v>12.15</v>
      </c>
      <c r="AQ784" s="17">
        <v>714.0625</v>
      </c>
      <c r="AR784" s="17">
        <v>1015.5555555555557</v>
      </c>
      <c r="AS784" s="26">
        <v>536.5625</v>
      </c>
      <c r="AT784" s="26">
        <v>19.482087227414333</v>
      </c>
      <c r="AU784" s="26">
        <v>-0.11088758306925937</v>
      </c>
      <c r="AV784" s="17">
        <v>200</v>
      </c>
      <c r="AW784" s="17">
        <v>200</v>
      </c>
      <c r="AX784" s="17">
        <v>0.16</v>
      </c>
      <c r="AY784" s="14">
        <v>2</v>
      </c>
      <c r="AZ784" s="17" t="s">
        <v>41</v>
      </c>
      <c r="BA784" s="28"/>
      <c r="BB784" s="26"/>
      <c r="BC784" s="31"/>
      <c r="BD784" s="29"/>
    </row>
    <row r="785" spans="1:56" x14ac:dyDescent="0.25">
      <c r="A785" s="14">
        <v>2008</v>
      </c>
      <c r="B785" s="17">
        <v>2012</v>
      </c>
      <c r="C785" s="66" t="s">
        <v>185</v>
      </c>
      <c r="D785" s="17" t="s">
        <v>186</v>
      </c>
      <c r="E785" s="17">
        <v>4</v>
      </c>
      <c r="F785" s="67" t="s">
        <v>120</v>
      </c>
      <c r="G785" s="17" t="s">
        <v>121</v>
      </c>
      <c r="H785" s="20">
        <v>99217</v>
      </c>
      <c r="I785" s="45">
        <v>9</v>
      </c>
      <c r="J785" s="22">
        <v>99217015</v>
      </c>
      <c r="K785" s="17" t="s">
        <v>40</v>
      </c>
      <c r="L785" s="27">
        <v>78</v>
      </c>
      <c r="M785" s="26">
        <v>0.78</v>
      </c>
      <c r="N785" s="26">
        <v>54.904306220095698</v>
      </c>
      <c r="O785" s="26">
        <v>46.296296296296305</v>
      </c>
      <c r="P785" s="26">
        <f t="shared" si="123"/>
        <v>0.46296296296296302</v>
      </c>
      <c r="Q785" s="26">
        <v>53.703703703703695</v>
      </c>
      <c r="R785" s="26">
        <v>0.53703703703703698</v>
      </c>
      <c r="S785" s="26">
        <v>29.485645933014354</v>
      </c>
      <c r="T785" s="26">
        <v>9.8285486443381185</v>
      </c>
      <c r="U785" s="26">
        <v>13.139658848614072</v>
      </c>
      <c r="V785" s="26">
        <v>4.3798862828713574</v>
      </c>
      <c r="W785" s="26">
        <v>18.456445990110737</v>
      </c>
      <c r="X785" s="26">
        <v>42.851243029204213</v>
      </c>
      <c r="Y785" s="26">
        <v>24.753342168107139</v>
      </c>
      <c r="Z785" s="26">
        <v>1.9182330787677984</v>
      </c>
      <c r="AA785" s="26" t="s">
        <v>45</v>
      </c>
      <c r="AB785" s="26">
        <f t="shared" si="124"/>
        <v>1.8140007721540259</v>
      </c>
      <c r="AC785" s="26">
        <f t="shared" si="124"/>
        <v>4.2116552658288828</v>
      </c>
      <c r="AD785" s="26">
        <f t="shared" si="124"/>
        <v>2.4328942760918699</v>
      </c>
      <c r="AE785" s="26">
        <f t="shared" si="122"/>
        <v>0.1885344712584778</v>
      </c>
      <c r="AF785" s="17">
        <v>3.1</v>
      </c>
      <c r="AG785" s="17">
        <v>6.2</v>
      </c>
      <c r="AH785" s="17">
        <f t="shared" si="125"/>
        <v>6.3095734448019254E-7</v>
      </c>
      <c r="AI785" s="17">
        <v>1</v>
      </c>
      <c r="AJ785" s="17">
        <v>27</v>
      </c>
      <c r="AK785" s="17">
        <v>1246.5</v>
      </c>
      <c r="AL785" s="17">
        <v>114</v>
      </c>
      <c r="AM785" s="17">
        <v>1.5</v>
      </c>
      <c r="AN785" s="17">
        <v>4.5999999999999996</v>
      </c>
      <c r="AO785" s="17">
        <v>0.45</v>
      </c>
      <c r="AP785" s="17">
        <v>11.35</v>
      </c>
      <c r="AQ785" s="17">
        <v>714.0625</v>
      </c>
      <c r="AR785" s="17">
        <v>1015.5555555555557</v>
      </c>
      <c r="AS785" s="26">
        <v>536.5625</v>
      </c>
      <c r="AT785" s="26">
        <v>19.482087227414333</v>
      </c>
      <c r="AU785" s="26">
        <v>-0.11088758306925937</v>
      </c>
      <c r="AV785" s="17">
        <v>200</v>
      </c>
      <c r="AW785" s="17">
        <v>200</v>
      </c>
      <c r="AX785" s="17">
        <v>0.16</v>
      </c>
      <c r="AY785" s="14">
        <v>2</v>
      </c>
      <c r="AZ785" s="17" t="s">
        <v>41</v>
      </c>
      <c r="BA785" s="28"/>
      <c r="BB785" s="26"/>
      <c r="BC785" s="31"/>
      <c r="BD785" s="29"/>
    </row>
    <row r="786" spans="1:56" x14ac:dyDescent="0.25">
      <c r="A786" s="14">
        <v>2008</v>
      </c>
      <c r="B786" s="17">
        <v>2012</v>
      </c>
      <c r="C786" s="66" t="s">
        <v>185</v>
      </c>
      <c r="D786" s="17" t="s">
        <v>186</v>
      </c>
      <c r="E786" s="17">
        <v>1</v>
      </c>
      <c r="F786" s="67" t="s">
        <v>122</v>
      </c>
      <c r="G786" s="17" t="s">
        <v>123</v>
      </c>
      <c r="H786" s="20">
        <v>99217</v>
      </c>
      <c r="I786" s="45">
        <v>9</v>
      </c>
      <c r="J786" s="22">
        <v>99217023</v>
      </c>
      <c r="K786" s="17" t="s">
        <v>40</v>
      </c>
      <c r="L786" s="27">
        <v>61</v>
      </c>
      <c r="M786" s="26">
        <v>0.61</v>
      </c>
      <c r="N786" s="26">
        <v>33.588516746411486</v>
      </c>
      <c r="O786" s="26">
        <v>48</v>
      </c>
      <c r="P786" s="26">
        <f t="shared" si="123"/>
        <v>0.48</v>
      </c>
      <c r="Q786" s="26">
        <v>52</v>
      </c>
      <c r="R786" s="26">
        <v>0.52</v>
      </c>
      <c r="S786" s="26">
        <v>17.466028708133972</v>
      </c>
      <c r="T786" s="26">
        <v>5.8220095693779905</v>
      </c>
      <c r="U786" s="26">
        <v>7.7833688699360337</v>
      </c>
      <c r="V786" s="26">
        <v>2.5944562899786781</v>
      </c>
      <c r="W786" s="26">
        <v>18.591172831746576</v>
      </c>
      <c r="X786" s="26">
        <v>44.75861247659563</v>
      </c>
      <c r="Y786" s="26">
        <v>24.081121509042674</v>
      </c>
      <c r="Z786" s="26">
        <v>1.6124747912477773</v>
      </c>
      <c r="AA786" s="26" t="s">
        <v>45</v>
      </c>
      <c r="AB786" s="26">
        <f t="shared" si="124"/>
        <v>1.0823798613238866</v>
      </c>
      <c r="AC786" s="26">
        <f t="shared" si="124"/>
        <v>2.6058507015082086</v>
      </c>
      <c r="AD786" s="26">
        <f t="shared" si="124"/>
        <v>1.4020051986700062</v>
      </c>
      <c r="AE786" s="26">
        <f t="shared" si="122"/>
        <v>9.3878436650253361E-2</v>
      </c>
      <c r="AF786" s="17">
        <v>2.7</v>
      </c>
      <c r="AG786" s="17">
        <v>6.2</v>
      </c>
      <c r="AH786" s="17">
        <f t="shared" si="125"/>
        <v>6.3095734448019254E-7</v>
      </c>
      <c r="AI786" s="17">
        <v>1</v>
      </c>
      <c r="AJ786" s="17">
        <v>33</v>
      </c>
      <c r="AK786" s="17">
        <v>951</v>
      </c>
      <c r="AL786" s="17">
        <v>112.5</v>
      </c>
      <c r="AM786" s="17">
        <v>1.1000000000000001</v>
      </c>
      <c r="AN786" s="17">
        <v>5.85</v>
      </c>
      <c r="AO786" s="17">
        <v>0.45</v>
      </c>
      <c r="AP786" s="17">
        <v>16.95</v>
      </c>
      <c r="AQ786" s="17">
        <v>714.0625</v>
      </c>
      <c r="AR786" s="17">
        <v>1015.5555555555557</v>
      </c>
      <c r="AS786" s="26">
        <v>536.5625</v>
      </c>
      <c r="AT786" s="26">
        <v>19.482087227414333</v>
      </c>
      <c r="AU786" s="26">
        <v>-0.11088758306925937</v>
      </c>
      <c r="AV786" s="17">
        <v>200</v>
      </c>
      <c r="AW786" s="17">
        <v>200</v>
      </c>
      <c r="AX786" s="17">
        <v>0.16</v>
      </c>
      <c r="AY786" s="14">
        <v>2</v>
      </c>
      <c r="AZ786" s="17" t="s">
        <v>41</v>
      </c>
      <c r="BA786" s="28"/>
      <c r="BB786" s="26"/>
      <c r="BC786" s="31"/>
      <c r="BD786" s="29"/>
    </row>
    <row r="787" spans="1:56" x14ac:dyDescent="0.25">
      <c r="A787" s="14">
        <v>2008</v>
      </c>
      <c r="B787" s="17">
        <v>2012</v>
      </c>
      <c r="C787" s="66" t="s">
        <v>185</v>
      </c>
      <c r="D787" s="17" t="s">
        <v>186</v>
      </c>
      <c r="E787" s="17">
        <v>2</v>
      </c>
      <c r="F787" s="67" t="s">
        <v>122</v>
      </c>
      <c r="G787" s="17" t="s">
        <v>123</v>
      </c>
      <c r="H787" s="20">
        <v>99217</v>
      </c>
      <c r="I787" s="45">
        <v>9</v>
      </c>
      <c r="J787" s="22">
        <v>99217023</v>
      </c>
      <c r="K787" s="17" t="s">
        <v>40</v>
      </c>
      <c r="L787" s="27">
        <v>94</v>
      </c>
      <c r="M787" s="26">
        <v>0.94</v>
      </c>
      <c r="N787" s="26">
        <v>41.842105263157904</v>
      </c>
      <c r="O787" s="26">
        <v>48.18181818181818</v>
      </c>
      <c r="P787" s="26">
        <f t="shared" si="123"/>
        <v>0.48181818181818181</v>
      </c>
      <c r="Q787" s="26">
        <v>51.81818181818182</v>
      </c>
      <c r="R787" s="26">
        <v>0.51818181818181819</v>
      </c>
      <c r="S787" s="26">
        <v>21.681818181818187</v>
      </c>
      <c r="T787" s="26">
        <v>7.2272727272727293</v>
      </c>
      <c r="U787" s="26">
        <v>9.6620469083155669</v>
      </c>
      <c r="V787" s="26">
        <v>3.2206823027718556</v>
      </c>
      <c r="W787" s="26">
        <v>18.607027630803103</v>
      </c>
      <c r="X787" s="26">
        <v>44.520945614010913</v>
      </c>
      <c r="Y787" s="26">
        <v>24.603849173476476</v>
      </c>
      <c r="Z787" s="26">
        <v>1.5911320647051497</v>
      </c>
      <c r="AA787" s="26" t="s">
        <v>45</v>
      </c>
      <c r="AB787" s="26">
        <f t="shared" si="124"/>
        <v>1.3447806333171337</v>
      </c>
      <c r="AC787" s="26">
        <f t="shared" si="124"/>
        <v>3.2176501602853351</v>
      </c>
      <c r="AD787" s="26">
        <f t="shared" si="124"/>
        <v>1.7781872811739823</v>
      </c>
      <c r="AE787" s="26">
        <f t="shared" si="122"/>
        <v>0.11499545376732676</v>
      </c>
      <c r="AF787" s="17">
        <v>2.6</v>
      </c>
      <c r="AG787" s="17">
        <v>5.8</v>
      </c>
      <c r="AH787" s="17">
        <f t="shared" si="125"/>
        <v>1.5848931924611111E-6</v>
      </c>
      <c r="AI787" s="17">
        <v>1</v>
      </c>
      <c r="AJ787" s="17">
        <v>29</v>
      </c>
      <c r="AK787" s="17">
        <v>816</v>
      </c>
      <c r="AL787" s="17">
        <v>67.5</v>
      </c>
      <c r="AM787" s="17">
        <v>2.25</v>
      </c>
      <c r="AN787" s="17">
        <v>5.7</v>
      </c>
      <c r="AO787" s="17">
        <v>0.3</v>
      </c>
      <c r="AP787" s="17">
        <v>23.1</v>
      </c>
      <c r="AQ787" s="17">
        <v>714.0625</v>
      </c>
      <c r="AR787" s="17">
        <v>1015.5555555555557</v>
      </c>
      <c r="AS787" s="26">
        <v>536.5625</v>
      </c>
      <c r="AT787" s="26">
        <v>19.482087227414333</v>
      </c>
      <c r="AU787" s="26">
        <v>-0.11088758306925937</v>
      </c>
      <c r="AV787" s="17">
        <v>200</v>
      </c>
      <c r="AW787" s="17">
        <v>200</v>
      </c>
      <c r="AX787" s="17">
        <v>0.16</v>
      </c>
      <c r="AY787" s="14">
        <v>2</v>
      </c>
      <c r="AZ787" s="17" t="s">
        <v>41</v>
      </c>
      <c r="BA787" s="28"/>
      <c r="BB787" s="26"/>
      <c r="BC787" s="31"/>
      <c r="BD787" s="29"/>
    </row>
    <row r="788" spans="1:56" x14ac:dyDescent="0.25">
      <c r="A788" s="14">
        <v>2008</v>
      </c>
      <c r="B788" s="17">
        <v>2012</v>
      </c>
      <c r="C788" s="66" t="s">
        <v>185</v>
      </c>
      <c r="D788" s="17" t="s">
        <v>186</v>
      </c>
      <c r="E788" s="17">
        <v>3</v>
      </c>
      <c r="F788" s="67" t="s">
        <v>122</v>
      </c>
      <c r="G788" s="17" t="s">
        <v>123</v>
      </c>
      <c r="H788" s="20">
        <v>99217</v>
      </c>
      <c r="I788" s="45">
        <v>9</v>
      </c>
      <c r="J788" s="22">
        <v>99217023</v>
      </c>
      <c r="K788" s="17" t="s">
        <v>40</v>
      </c>
      <c r="L788" s="27">
        <v>78</v>
      </c>
      <c r="M788" s="26">
        <v>0.78</v>
      </c>
      <c r="N788" s="26">
        <v>23.074162679425843</v>
      </c>
      <c r="O788" s="26">
        <v>45.098039215686278</v>
      </c>
      <c r="P788" s="26">
        <f t="shared" si="123"/>
        <v>0.45098039215686275</v>
      </c>
      <c r="Q788" s="26">
        <v>54.901960784313729</v>
      </c>
      <c r="R788" s="26">
        <v>0.5490196078431373</v>
      </c>
      <c r="S788" s="26">
        <v>12.66816774556713</v>
      </c>
      <c r="T788" s="26">
        <v>4.2227225818557104</v>
      </c>
      <c r="U788" s="26">
        <v>5.6453028972783157</v>
      </c>
      <c r="V788" s="26">
        <v>1.8817676324261052</v>
      </c>
      <c r="W788" s="26">
        <v>18.984545157832542</v>
      </c>
      <c r="X788" s="26">
        <v>43.887641517692273</v>
      </c>
      <c r="Y788" s="26">
        <v>24.784373675694695</v>
      </c>
      <c r="Z788" s="26">
        <v>1.7149993536085759</v>
      </c>
      <c r="AA788" s="26" t="s">
        <v>45</v>
      </c>
      <c r="AB788" s="26">
        <f t="shared" si="124"/>
        <v>0.80166467544238951</v>
      </c>
      <c r="AC788" s="26">
        <f t="shared" si="124"/>
        <v>1.8532533490114738</v>
      </c>
      <c r="AD788" s="26">
        <f t="shared" si="124"/>
        <v>1.046575343975062</v>
      </c>
      <c r="AE788" s="26">
        <f t="shared" si="122"/>
        <v>7.2419664983508797E-2</v>
      </c>
      <c r="AF788" s="17">
        <v>2.9</v>
      </c>
      <c r="AG788" s="17">
        <v>6.2</v>
      </c>
      <c r="AH788" s="17">
        <f t="shared" si="125"/>
        <v>6.3095734448019254E-7</v>
      </c>
      <c r="AI788" s="17">
        <v>1</v>
      </c>
      <c r="AJ788" s="17">
        <v>32</v>
      </c>
      <c r="AK788" s="17">
        <v>1021</v>
      </c>
      <c r="AL788" s="17">
        <v>109</v>
      </c>
      <c r="AM788" s="17">
        <v>1.4</v>
      </c>
      <c r="AN788" s="17">
        <v>4.6500000000000004</v>
      </c>
      <c r="AO788" s="17">
        <v>0.45</v>
      </c>
      <c r="AP788" s="17">
        <v>12.15</v>
      </c>
      <c r="AQ788" s="17">
        <v>714.0625</v>
      </c>
      <c r="AR788" s="17">
        <v>1015.5555555555557</v>
      </c>
      <c r="AS788" s="26">
        <v>536.5625</v>
      </c>
      <c r="AT788" s="26">
        <v>19.482087227414333</v>
      </c>
      <c r="AU788" s="26">
        <v>-0.11088758306925937</v>
      </c>
      <c r="AV788" s="17">
        <v>200</v>
      </c>
      <c r="AW788" s="17">
        <v>200</v>
      </c>
      <c r="AX788" s="17">
        <v>0.16</v>
      </c>
      <c r="AY788" s="14">
        <v>2</v>
      </c>
      <c r="AZ788" s="17" t="s">
        <v>41</v>
      </c>
      <c r="BA788" s="28"/>
      <c r="BB788" s="26"/>
      <c r="BC788" s="31"/>
      <c r="BD788" s="29"/>
    </row>
    <row r="789" spans="1:56" x14ac:dyDescent="0.25">
      <c r="A789" s="14">
        <v>2008</v>
      </c>
      <c r="B789" s="17">
        <v>2012</v>
      </c>
      <c r="C789" s="66" t="s">
        <v>185</v>
      </c>
      <c r="D789" s="17" t="s">
        <v>186</v>
      </c>
      <c r="E789" s="17">
        <v>4</v>
      </c>
      <c r="F789" s="67" t="s">
        <v>122</v>
      </c>
      <c r="G789" s="17" t="s">
        <v>123</v>
      </c>
      <c r="H789" s="20">
        <v>99217</v>
      </c>
      <c r="I789" s="45">
        <v>9</v>
      </c>
      <c r="J789" s="22">
        <v>99217023</v>
      </c>
      <c r="K789" s="17" t="s">
        <v>40</v>
      </c>
      <c r="L789" s="27">
        <v>72</v>
      </c>
      <c r="M789" s="26">
        <v>0.72</v>
      </c>
      <c r="N789" s="26">
        <v>42.775119617224874</v>
      </c>
      <c r="O789" s="26">
        <v>43.749999999999993</v>
      </c>
      <c r="P789" s="26">
        <f t="shared" si="123"/>
        <v>0.43749999999999994</v>
      </c>
      <c r="Q789" s="26">
        <v>56.25</v>
      </c>
      <c r="R789" s="26">
        <v>0.5625</v>
      </c>
      <c r="S789" s="26">
        <v>24.06100478468899</v>
      </c>
      <c r="T789" s="26">
        <v>8.0203349282296639</v>
      </c>
      <c r="U789" s="26">
        <v>10.722281449893389</v>
      </c>
      <c r="V789" s="26">
        <v>3.5740938166311298</v>
      </c>
      <c r="W789" s="26">
        <v>19.413172428269505</v>
      </c>
      <c r="X789" s="26">
        <v>44.71060793595646</v>
      </c>
      <c r="Y789" s="26">
        <v>23.578741603694368</v>
      </c>
      <c r="Z789" s="26">
        <v>1.419344798633432</v>
      </c>
      <c r="AA789" s="26" t="s">
        <v>45</v>
      </c>
      <c r="AB789" s="26">
        <f t="shared" si="124"/>
        <v>1.5570014489419499</v>
      </c>
      <c r="AC789" s="26">
        <f t="shared" si="124"/>
        <v>3.5859405049113398</v>
      </c>
      <c r="AD789" s="26">
        <f t="shared" si="124"/>
        <v>1.8910940484781185</v>
      </c>
      <c r="AE789" s="26">
        <f t="shared" si="122"/>
        <v>0.11383620663680813</v>
      </c>
      <c r="AF789" s="17">
        <v>3.1</v>
      </c>
      <c r="AG789" s="17">
        <v>6.2</v>
      </c>
      <c r="AH789" s="17">
        <f t="shared" si="125"/>
        <v>6.3095734448019254E-7</v>
      </c>
      <c r="AI789" s="17">
        <v>1</v>
      </c>
      <c r="AJ789" s="17">
        <v>27</v>
      </c>
      <c r="AK789" s="17">
        <v>1246.5</v>
      </c>
      <c r="AL789" s="17">
        <v>114</v>
      </c>
      <c r="AM789" s="17">
        <v>1.5</v>
      </c>
      <c r="AN789" s="17">
        <v>4.5999999999999996</v>
      </c>
      <c r="AO789" s="17">
        <v>0.45</v>
      </c>
      <c r="AP789" s="17">
        <v>11.35</v>
      </c>
      <c r="AQ789" s="17">
        <v>714.0625</v>
      </c>
      <c r="AR789" s="17">
        <v>1015.5555555555557</v>
      </c>
      <c r="AS789" s="26">
        <v>536.5625</v>
      </c>
      <c r="AT789" s="26">
        <v>19.482087227414333</v>
      </c>
      <c r="AU789" s="26">
        <v>-0.11088758306925937</v>
      </c>
      <c r="AV789" s="17">
        <v>200</v>
      </c>
      <c r="AW789" s="17">
        <v>200</v>
      </c>
      <c r="AX789" s="17">
        <v>0.16</v>
      </c>
      <c r="AY789" s="14">
        <v>2</v>
      </c>
      <c r="AZ789" s="17" t="s">
        <v>41</v>
      </c>
      <c r="BA789" s="28"/>
      <c r="BB789" s="26"/>
      <c r="BC789" s="31"/>
      <c r="BD789" s="29"/>
    </row>
    <row r="790" spans="1:56" x14ac:dyDescent="0.25">
      <c r="A790" s="14">
        <v>2008</v>
      </c>
      <c r="B790" s="17">
        <v>2012</v>
      </c>
      <c r="C790" s="66" t="s">
        <v>185</v>
      </c>
      <c r="D790" s="17" t="s">
        <v>186</v>
      </c>
      <c r="E790" s="17">
        <v>1</v>
      </c>
      <c r="F790" s="67" t="s">
        <v>124</v>
      </c>
      <c r="G790" s="17" t="s">
        <v>125</v>
      </c>
      <c r="H790" s="20">
        <v>99239</v>
      </c>
      <c r="I790" s="45" t="s">
        <v>52</v>
      </c>
      <c r="J790" s="22">
        <v>99239015</v>
      </c>
      <c r="K790" s="17" t="s">
        <v>42</v>
      </c>
      <c r="L790" s="27">
        <v>94</v>
      </c>
      <c r="M790" s="26">
        <v>0.94</v>
      </c>
      <c r="N790" s="26">
        <v>30.717703349282299</v>
      </c>
      <c r="O790" s="26">
        <v>49.074074074074076</v>
      </c>
      <c r="P790" s="26">
        <f t="shared" si="123"/>
        <v>0.49074074074074076</v>
      </c>
      <c r="Q790" s="26">
        <v>50.925925925925931</v>
      </c>
      <c r="R790" s="26">
        <v>0.5092592592592593</v>
      </c>
      <c r="S790" s="26">
        <v>15.643274853801172</v>
      </c>
      <c r="T790" s="26">
        <v>5.2144249512670573</v>
      </c>
      <c r="U790" s="26">
        <v>6.9710968964700317</v>
      </c>
      <c r="V790" s="26">
        <v>2.3236989654900104</v>
      </c>
      <c r="W790" s="26">
        <v>18.394000507807192</v>
      </c>
      <c r="X790" s="26">
        <v>41.337947011765081</v>
      </c>
      <c r="Y790" s="26">
        <v>25.667423773007542</v>
      </c>
      <c r="Z790" s="26">
        <v>1.9901063106227781</v>
      </c>
      <c r="AA790" s="26" t="s">
        <v>45</v>
      </c>
      <c r="AB790" s="26">
        <f t="shared" si="124"/>
        <v>0.9591413520152875</v>
      </c>
      <c r="AC790" s="26">
        <f t="shared" si="124"/>
        <v>2.1555362233230331</v>
      </c>
      <c r="AD790" s="26">
        <f t="shared" si="124"/>
        <v>1.3384085495671576</v>
      </c>
      <c r="AE790" s="26">
        <f t="shared" si="122"/>
        <v>0.10377260001785442</v>
      </c>
      <c r="AF790" s="17">
        <v>2.7</v>
      </c>
      <c r="AG790" s="17">
        <v>6.2</v>
      </c>
      <c r="AH790" s="17">
        <f t="shared" si="125"/>
        <v>6.3095734448019254E-7</v>
      </c>
      <c r="AI790" s="17">
        <v>1</v>
      </c>
      <c r="AJ790" s="17">
        <v>33</v>
      </c>
      <c r="AK790" s="17">
        <v>951</v>
      </c>
      <c r="AL790" s="17">
        <v>112.5</v>
      </c>
      <c r="AM790" s="17">
        <v>1.1000000000000001</v>
      </c>
      <c r="AN790" s="17">
        <v>5.85</v>
      </c>
      <c r="AO790" s="17">
        <v>0.45</v>
      </c>
      <c r="AP790" s="17">
        <v>16.95</v>
      </c>
      <c r="AQ790" s="17">
        <v>714.0625</v>
      </c>
      <c r="AR790" s="17">
        <v>1015.5555555555557</v>
      </c>
      <c r="AS790" s="26">
        <v>536.5625</v>
      </c>
      <c r="AT790" s="26">
        <v>19.482087227414333</v>
      </c>
      <c r="AU790" s="26">
        <v>-0.11088758306925937</v>
      </c>
      <c r="AV790" s="17">
        <v>200</v>
      </c>
      <c r="AW790" s="17">
        <v>200</v>
      </c>
      <c r="AX790" s="17">
        <v>0.16</v>
      </c>
      <c r="AY790" s="14">
        <v>2</v>
      </c>
      <c r="AZ790" s="17" t="s">
        <v>41</v>
      </c>
      <c r="BA790" s="28"/>
      <c r="BB790" s="26"/>
      <c r="BC790" s="31"/>
      <c r="BD790" s="29"/>
    </row>
    <row r="791" spans="1:56" x14ac:dyDescent="0.25">
      <c r="A791" s="14">
        <v>2008</v>
      </c>
      <c r="B791" s="17">
        <v>2012</v>
      </c>
      <c r="C791" s="66" t="s">
        <v>185</v>
      </c>
      <c r="D791" s="17" t="s">
        <v>186</v>
      </c>
      <c r="E791" s="17">
        <v>2</v>
      </c>
      <c r="F791" s="67" t="s">
        <v>124</v>
      </c>
      <c r="G791" s="17" t="s">
        <v>125</v>
      </c>
      <c r="H791" s="20">
        <v>99239</v>
      </c>
      <c r="I791" s="45" t="s">
        <v>52</v>
      </c>
      <c r="J791" s="22">
        <v>99239015</v>
      </c>
      <c r="K791" s="17" t="s">
        <v>42</v>
      </c>
      <c r="L791" s="27">
        <v>94</v>
      </c>
      <c r="M791" s="26">
        <v>0.94</v>
      </c>
      <c r="N791" s="26">
        <v>31.507177033492827</v>
      </c>
      <c r="O791" s="26">
        <v>49.056603773584904</v>
      </c>
      <c r="P791" s="26">
        <f t="shared" si="123"/>
        <v>0.49056603773584906</v>
      </c>
      <c r="Q791" s="26">
        <v>50.943396226415103</v>
      </c>
      <c r="R791" s="26">
        <v>0.50943396226415105</v>
      </c>
      <c r="S791" s="26">
        <v>16.05082603593031</v>
      </c>
      <c r="T791" s="26">
        <v>5.3502753453101031</v>
      </c>
      <c r="U791" s="26">
        <v>7.1527135213420783</v>
      </c>
      <c r="V791" s="26">
        <v>2.3842378404473594</v>
      </c>
      <c r="W791" s="26">
        <v>18.151688886762912</v>
      </c>
      <c r="X791" s="26">
        <v>42.222055182373367</v>
      </c>
      <c r="Y791" s="26">
        <v>25.70056854290381</v>
      </c>
      <c r="Z791" s="26">
        <v>1.8245813943423599</v>
      </c>
      <c r="AA791" s="26" t="s">
        <v>45</v>
      </c>
      <c r="AB791" s="26">
        <f t="shared" si="124"/>
        <v>0.97116533526587001</v>
      </c>
      <c r="AC791" s="26">
        <f t="shared" si="124"/>
        <v>2.2589962087057489</v>
      </c>
      <c r="AD791" s="26">
        <f t="shared" si="124"/>
        <v>1.3750511823555067</v>
      </c>
      <c r="AE791" s="26">
        <f t="shared" si="122"/>
        <v>9.7620128496614597E-2</v>
      </c>
      <c r="AF791" s="17">
        <v>2.6</v>
      </c>
      <c r="AG791" s="17">
        <v>5.8</v>
      </c>
      <c r="AH791" s="17">
        <f t="shared" si="125"/>
        <v>1.5848931924611111E-6</v>
      </c>
      <c r="AI791" s="17">
        <v>1</v>
      </c>
      <c r="AJ791" s="17">
        <v>29</v>
      </c>
      <c r="AK791" s="17">
        <v>816</v>
      </c>
      <c r="AL791" s="17">
        <v>67.5</v>
      </c>
      <c r="AM791" s="17">
        <v>2.25</v>
      </c>
      <c r="AN791" s="17">
        <v>5.7</v>
      </c>
      <c r="AO791" s="17">
        <v>0.3</v>
      </c>
      <c r="AP791" s="17">
        <v>23.1</v>
      </c>
      <c r="AQ791" s="17">
        <v>714.0625</v>
      </c>
      <c r="AR791" s="17">
        <v>1015.5555555555557</v>
      </c>
      <c r="AS791" s="26">
        <v>536.5625</v>
      </c>
      <c r="AT791" s="26">
        <v>19.482087227414333</v>
      </c>
      <c r="AU791" s="26">
        <v>-0.11088758306925937</v>
      </c>
      <c r="AV791" s="17">
        <v>200</v>
      </c>
      <c r="AW791" s="17">
        <v>200</v>
      </c>
      <c r="AX791" s="17">
        <v>0.16</v>
      </c>
      <c r="AY791" s="14">
        <v>2</v>
      </c>
      <c r="AZ791" s="17" t="s">
        <v>41</v>
      </c>
      <c r="BA791" s="28"/>
      <c r="BB791" s="26"/>
      <c r="BC791" s="31"/>
      <c r="BD791" s="29"/>
    </row>
    <row r="792" spans="1:56" x14ac:dyDescent="0.25">
      <c r="A792" s="14">
        <v>2008</v>
      </c>
      <c r="B792" s="17">
        <v>2012</v>
      </c>
      <c r="C792" s="66" t="s">
        <v>185</v>
      </c>
      <c r="D792" s="17" t="s">
        <v>186</v>
      </c>
      <c r="E792" s="17">
        <v>3</v>
      </c>
      <c r="F792" s="67" t="s">
        <v>124</v>
      </c>
      <c r="G792" s="17" t="s">
        <v>125</v>
      </c>
      <c r="H792" s="20">
        <v>99239</v>
      </c>
      <c r="I792" s="45" t="s">
        <v>52</v>
      </c>
      <c r="J792" s="22">
        <v>99239015</v>
      </c>
      <c r="K792" s="17" t="s">
        <v>42</v>
      </c>
      <c r="L792" s="27">
        <v>100</v>
      </c>
      <c r="M792" s="26">
        <v>1</v>
      </c>
      <c r="N792" s="26">
        <v>31.004784688995223</v>
      </c>
      <c r="O792" s="26">
        <v>46.938775510204081</v>
      </c>
      <c r="P792" s="26">
        <f t="shared" si="123"/>
        <v>0.46938775510204084</v>
      </c>
      <c r="Q792" s="26">
        <v>53.061224489795912</v>
      </c>
      <c r="R792" s="26">
        <v>0.53061224489795911</v>
      </c>
      <c r="S792" s="26">
        <v>16.451518406405626</v>
      </c>
      <c r="T792" s="26">
        <v>5.4838394688018752</v>
      </c>
      <c r="U792" s="26">
        <v>7.3312736608502673</v>
      </c>
      <c r="V792" s="26">
        <v>2.4437578869500891</v>
      </c>
      <c r="W792" s="26">
        <v>18.569949578401506</v>
      </c>
      <c r="X792" s="26">
        <v>44.041853317898102</v>
      </c>
      <c r="Y792" s="26">
        <v>24.169486521548038</v>
      </c>
      <c r="Z792" s="26">
        <v>1.7209184803170956</v>
      </c>
      <c r="AA792" s="26" t="s">
        <v>45</v>
      </c>
      <c r="AB792" s="26">
        <f t="shared" si="124"/>
        <v>1.0183462243169892</v>
      </c>
      <c r="AC792" s="26">
        <f t="shared" si="124"/>
        <v>2.4151845350387244</v>
      </c>
      <c r="AD792" s="26">
        <f t="shared" si="124"/>
        <v>1.3254158412754007</v>
      </c>
      <c r="AE792" s="26">
        <f t="shared" si="122"/>
        <v>9.4372406849534324E-2</v>
      </c>
      <c r="AF792" s="17">
        <v>2.9</v>
      </c>
      <c r="AG792" s="17">
        <v>6.2</v>
      </c>
      <c r="AH792" s="17">
        <f t="shared" si="125"/>
        <v>6.3095734448019254E-7</v>
      </c>
      <c r="AI792" s="17">
        <v>1</v>
      </c>
      <c r="AJ792" s="17">
        <v>32</v>
      </c>
      <c r="AK792" s="17">
        <v>1021</v>
      </c>
      <c r="AL792" s="17">
        <v>109</v>
      </c>
      <c r="AM792" s="17">
        <v>1.4</v>
      </c>
      <c r="AN792" s="17">
        <v>4.6500000000000004</v>
      </c>
      <c r="AO792" s="17">
        <v>0.45</v>
      </c>
      <c r="AP792" s="17">
        <v>12.15</v>
      </c>
      <c r="AQ792" s="17">
        <v>714.0625</v>
      </c>
      <c r="AR792" s="17">
        <v>1015.5555555555557</v>
      </c>
      <c r="AS792" s="26">
        <v>536.5625</v>
      </c>
      <c r="AT792" s="26">
        <v>19.482087227414333</v>
      </c>
      <c r="AU792" s="26">
        <v>-0.11088758306925937</v>
      </c>
      <c r="AV792" s="17">
        <v>200</v>
      </c>
      <c r="AW792" s="17">
        <v>200</v>
      </c>
      <c r="AX792" s="17">
        <v>0.16</v>
      </c>
      <c r="AY792" s="14">
        <v>2</v>
      </c>
      <c r="AZ792" s="17" t="s">
        <v>41</v>
      </c>
      <c r="BA792" s="28"/>
      <c r="BB792" s="26"/>
      <c r="BC792" s="31"/>
      <c r="BD792" s="29"/>
    </row>
    <row r="793" spans="1:56" x14ac:dyDescent="0.25">
      <c r="A793" s="14">
        <v>2008</v>
      </c>
      <c r="B793" s="17">
        <v>2012</v>
      </c>
      <c r="C793" s="66" t="s">
        <v>185</v>
      </c>
      <c r="D793" s="17" t="s">
        <v>186</v>
      </c>
      <c r="E793" s="17">
        <v>4</v>
      </c>
      <c r="F793" s="67" t="s">
        <v>124</v>
      </c>
      <c r="G793" s="17" t="s">
        <v>125</v>
      </c>
      <c r="H793" s="20">
        <v>99239</v>
      </c>
      <c r="I793" s="45" t="s">
        <v>52</v>
      </c>
      <c r="J793" s="22">
        <v>99239015</v>
      </c>
      <c r="K793" s="17" t="s">
        <v>42</v>
      </c>
      <c r="L793" s="27">
        <v>94</v>
      </c>
      <c r="M793" s="26">
        <v>0.94</v>
      </c>
      <c r="N793" s="26">
        <v>27.990430622009573</v>
      </c>
      <c r="O793" s="26">
        <v>46.341463414634134</v>
      </c>
      <c r="P793" s="26">
        <f t="shared" si="123"/>
        <v>0.46341463414634132</v>
      </c>
      <c r="Q793" s="26">
        <v>53.658536585365859</v>
      </c>
      <c r="R793" s="26">
        <v>0.53658536585365857</v>
      </c>
      <c r="S793" s="26">
        <v>15.019255455712454</v>
      </c>
      <c r="T793" s="26">
        <v>5.0064184852374849</v>
      </c>
      <c r="U793" s="26">
        <v>6.693015757449686</v>
      </c>
      <c r="V793" s="26">
        <v>2.2310052524832287</v>
      </c>
      <c r="W793" s="26">
        <v>19.020780219878532</v>
      </c>
      <c r="X793" s="26">
        <v>43.449221300843533</v>
      </c>
      <c r="Y793" s="26">
        <v>24.49152957804435</v>
      </c>
      <c r="Z793" s="26">
        <v>1.5642290386352897</v>
      </c>
      <c r="AA793" s="26" t="s">
        <v>45</v>
      </c>
      <c r="AB793" s="26">
        <f t="shared" si="124"/>
        <v>0.95225985696439386</v>
      </c>
      <c r="AC793" s="26">
        <f t="shared" si="124"/>
        <v>2.1752498468971733</v>
      </c>
      <c r="AD793" s="26">
        <f t="shared" si="124"/>
        <v>1.2261484641126186</v>
      </c>
      <c r="AE793" s="26">
        <f t="shared" si="122"/>
        <v>7.8311851741689739E-2</v>
      </c>
      <c r="AF793" s="17">
        <v>3.1</v>
      </c>
      <c r="AG793" s="17">
        <v>6.2</v>
      </c>
      <c r="AH793" s="17">
        <f t="shared" si="125"/>
        <v>6.3095734448019254E-7</v>
      </c>
      <c r="AI793" s="17">
        <v>1</v>
      </c>
      <c r="AJ793" s="17">
        <v>27</v>
      </c>
      <c r="AK793" s="17">
        <v>1246.5</v>
      </c>
      <c r="AL793" s="17">
        <v>114</v>
      </c>
      <c r="AM793" s="17">
        <v>1.5</v>
      </c>
      <c r="AN793" s="17">
        <v>4.5999999999999996</v>
      </c>
      <c r="AO793" s="17">
        <v>0.45</v>
      </c>
      <c r="AP793" s="17">
        <v>11.35</v>
      </c>
      <c r="AQ793" s="17">
        <v>714.0625</v>
      </c>
      <c r="AR793" s="17">
        <v>1015.5555555555557</v>
      </c>
      <c r="AS793" s="26">
        <v>536.5625</v>
      </c>
      <c r="AT793" s="26">
        <v>19.482087227414333</v>
      </c>
      <c r="AU793" s="26">
        <v>-0.11088758306925937</v>
      </c>
      <c r="AV793" s="17">
        <v>200</v>
      </c>
      <c r="AW793" s="17">
        <v>200</v>
      </c>
      <c r="AX793" s="17">
        <v>0.16</v>
      </c>
      <c r="AY793" s="14">
        <v>2</v>
      </c>
      <c r="AZ793" s="17" t="s">
        <v>41</v>
      </c>
      <c r="BA793" s="28"/>
      <c r="BB793" s="26"/>
      <c r="BC793" s="31"/>
      <c r="BD793" s="29"/>
    </row>
    <row r="794" spans="1:56" x14ac:dyDescent="0.25">
      <c r="A794" s="14">
        <v>2008</v>
      </c>
      <c r="B794" s="17">
        <v>2012</v>
      </c>
      <c r="C794" s="66" t="s">
        <v>185</v>
      </c>
      <c r="D794" s="17" t="s">
        <v>186</v>
      </c>
      <c r="E794" s="17">
        <v>1</v>
      </c>
      <c r="F794" s="67" t="s">
        <v>126</v>
      </c>
      <c r="G794" s="17" t="s">
        <v>127</v>
      </c>
      <c r="H794" s="20">
        <v>9970</v>
      </c>
      <c r="I794" s="45">
        <v>5</v>
      </c>
      <c r="J794" s="22">
        <v>9970036</v>
      </c>
      <c r="K794" s="17" t="s">
        <v>54</v>
      </c>
      <c r="L794" s="27">
        <v>50</v>
      </c>
      <c r="M794" s="26">
        <v>0.5</v>
      </c>
      <c r="N794" s="26">
        <v>21.028708133971293</v>
      </c>
      <c r="O794" s="26">
        <v>44.642857142857139</v>
      </c>
      <c r="P794" s="26">
        <f t="shared" si="123"/>
        <v>0.4464285714285714</v>
      </c>
      <c r="Q794" s="26">
        <v>55.357142857142861</v>
      </c>
      <c r="R794" s="26">
        <v>0.5535714285714286</v>
      </c>
      <c r="S794" s="26">
        <v>11.640892002734109</v>
      </c>
      <c r="T794" s="26">
        <v>3.8802973342447031</v>
      </c>
      <c r="U794" s="26">
        <v>5.1875190374657327</v>
      </c>
      <c r="V794" s="26">
        <v>1.7291730124885776</v>
      </c>
      <c r="W794" s="26">
        <v>18.004890245225596</v>
      </c>
      <c r="X794" s="26">
        <v>41.205926799778695</v>
      </c>
      <c r="Y794" s="26">
        <v>25.607649834943743</v>
      </c>
      <c r="Z794" s="26">
        <v>2.8916167481607573</v>
      </c>
      <c r="AA794" s="26" t="s">
        <v>45</v>
      </c>
      <c r="AB794" s="26">
        <f t="shared" si="124"/>
        <v>0.69864327621917344</v>
      </c>
      <c r="AC794" s="26">
        <f t="shared" si="124"/>
        <v>1.5989124791626366</v>
      </c>
      <c r="AD794" s="26">
        <f t="shared" si="124"/>
        <v>0.99365295390804009</v>
      </c>
      <c r="AE794" s="26">
        <f t="shared" si="122"/>
        <v>0.11220332759545523</v>
      </c>
      <c r="AF794" s="17">
        <v>2.7</v>
      </c>
      <c r="AG794" s="17">
        <v>6.2</v>
      </c>
      <c r="AH794" s="17">
        <f t="shared" si="125"/>
        <v>6.3095734448019254E-7</v>
      </c>
      <c r="AI794" s="17">
        <v>1</v>
      </c>
      <c r="AJ794" s="17">
        <v>33</v>
      </c>
      <c r="AK794" s="17">
        <v>951</v>
      </c>
      <c r="AL794" s="17">
        <v>112.5</v>
      </c>
      <c r="AM794" s="17">
        <v>1.1000000000000001</v>
      </c>
      <c r="AN794" s="17">
        <v>5.85</v>
      </c>
      <c r="AO794" s="17">
        <v>0.45</v>
      </c>
      <c r="AP794" s="17">
        <v>16.95</v>
      </c>
      <c r="AQ794" s="17">
        <v>714.0625</v>
      </c>
      <c r="AR794" s="17">
        <v>1015.5555555555557</v>
      </c>
      <c r="AS794" s="26">
        <v>536.5625</v>
      </c>
      <c r="AT794" s="26">
        <v>19.482087227414333</v>
      </c>
      <c r="AU794" s="26">
        <v>-0.11088758306925937</v>
      </c>
      <c r="AV794" s="17">
        <v>200</v>
      </c>
      <c r="AW794" s="17">
        <v>200</v>
      </c>
      <c r="AX794" s="17">
        <v>0.16</v>
      </c>
      <c r="AY794" s="14">
        <v>2</v>
      </c>
      <c r="AZ794" s="17" t="s">
        <v>41</v>
      </c>
      <c r="BA794" s="28"/>
      <c r="BB794" s="26"/>
      <c r="BC794" s="31"/>
      <c r="BD794" s="29"/>
    </row>
    <row r="795" spans="1:56" x14ac:dyDescent="0.25">
      <c r="A795" s="14">
        <v>2008</v>
      </c>
      <c r="B795" s="17">
        <v>2012</v>
      </c>
      <c r="C795" s="66" t="s">
        <v>185</v>
      </c>
      <c r="D795" s="17" t="s">
        <v>186</v>
      </c>
      <c r="E795" s="17">
        <v>2</v>
      </c>
      <c r="F795" s="67" t="s">
        <v>126</v>
      </c>
      <c r="G795" s="17" t="s">
        <v>127</v>
      </c>
      <c r="H795" s="20">
        <v>9970</v>
      </c>
      <c r="I795" s="45">
        <v>5</v>
      </c>
      <c r="J795" s="22">
        <v>9970036</v>
      </c>
      <c r="K795" s="17" t="s">
        <v>54</v>
      </c>
      <c r="L795" s="27">
        <v>39</v>
      </c>
      <c r="M795" s="26">
        <v>0.39</v>
      </c>
      <c r="N795" s="26">
        <v>28.995215311004792</v>
      </c>
      <c r="O795" s="26">
        <v>43.902439024390247</v>
      </c>
      <c r="P795" s="26">
        <f t="shared" si="123"/>
        <v>0.4390243902439025</v>
      </c>
      <c r="Q795" s="26">
        <v>56.09756097560976</v>
      </c>
      <c r="R795" s="26">
        <v>0.56097560975609762</v>
      </c>
      <c r="S795" s="26">
        <v>16.26560858910025</v>
      </c>
      <c r="T795" s="26">
        <v>5.421869529700083</v>
      </c>
      <c r="U795" s="26">
        <v>7.2484268552706865</v>
      </c>
      <c r="V795" s="26">
        <v>2.416142285090229</v>
      </c>
      <c r="W795" s="26">
        <v>19.003728604997676</v>
      </c>
      <c r="X795" s="26">
        <v>41.335077796639055</v>
      </c>
      <c r="Y795" s="26">
        <v>24.914047871433553</v>
      </c>
      <c r="Z795" s="26">
        <v>2.5703705625523554</v>
      </c>
      <c r="AA795" s="26" t="s">
        <v>45</v>
      </c>
      <c r="AB795" s="26">
        <f t="shared" si="124"/>
        <v>1.0303573707412677</v>
      </c>
      <c r="AC795" s="26">
        <f t="shared" si="124"/>
        <v>2.2411339881337971</v>
      </c>
      <c r="AD795" s="26">
        <f t="shared" si="124"/>
        <v>1.3508071701561479</v>
      </c>
      <c r="AE795" s="26">
        <f t="shared" si="122"/>
        <v>0.13936213833140676</v>
      </c>
      <c r="AF795" s="17">
        <v>2.6</v>
      </c>
      <c r="AG795" s="17">
        <v>5.8</v>
      </c>
      <c r="AH795" s="17">
        <f t="shared" si="125"/>
        <v>1.5848931924611111E-6</v>
      </c>
      <c r="AI795" s="17">
        <v>1</v>
      </c>
      <c r="AJ795" s="17">
        <v>29</v>
      </c>
      <c r="AK795" s="17">
        <v>816</v>
      </c>
      <c r="AL795" s="17">
        <v>67.5</v>
      </c>
      <c r="AM795" s="17">
        <v>2.25</v>
      </c>
      <c r="AN795" s="17">
        <v>5.7</v>
      </c>
      <c r="AO795" s="17">
        <v>0.3</v>
      </c>
      <c r="AP795" s="17">
        <v>23.1</v>
      </c>
      <c r="AQ795" s="17">
        <v>714.0625</v>
      </c>
      <c r="AR795" s="17">
        <v>1015.5555555555557</v>
      </c>
      <c r="AS795" s="26">
        <v>536.5625</v>
      </c>
      <c r="AT795" s="26">
        <v>19.482087227414333</v>
      </c>
      <c r="AU795" s="26">
        <v>-0.11088758306925937</v>
      </c>
      <c r="AV795" s="17">
        <v>200</v>
      </c>
      <c r="AW795" s="17">
        <v>200</v>
      </c>
      <c r="AX795" s="17">
        <v>0.16</v>
      </c>
      <c r="AY795" s="14">
        <v>2</v>
      </c>
      <c r="AZ795" s="17" t="s">
        <v>41</v>
      </c>
      <c r="BA795" s="28"/>
      <c r="BB795" s="26"/>
      <c r="BC795" s="31"/>
      <c r="BD795" s="29"/>
    </row>
    <row r="796" spans="1:56" x14ac:dyDescent="0.25">
      <c r="A796" s="14">
        <v>2008</v>
      </c>
      <c r="B796" s="17">
        <v>2012</v>
      </c>
      <c r="C796" s="66" t="s">
        <v>185</v>
      </c>
      <c r="D796" s="17" t="s">
        <v>186</v>
      </c>
      <c r="E796" s="17">
        <v>3</v>
      </c>
      <c r="F796" s="67" t="s">
        <v>126</v>
      </c>
      <c r="G796" s="17" t="s">
        <v>127</v>
      </c>
      <c r="H796" s="20">
        <v>9970</v>
      </c>
      <c r="I796" s="45">
        <v>5</v>
      </c>
      <c r="J796" s="22">
        <v>9970036</v>
      </c>
      <c r="K796" s="17" t="s">
        <v>54</v>
      </c>
      <c r="L796" s="27">
        <v>56.000000000000007</v>
      </c>
      <c r="M796" s="26">
        <v>0.56000000000000005</v>
      </c>
      <c r="N796" s="26">
        <v>38.110047846889955</v>
      </c>
      <c r="O796" s="26">
        <v>42.045454545454554</v>
      </c>
      <c r="P796" s="26">
        <f t="shared" si="123"/>
        <v>0.42045454545454553</v>
      </c>
      <c r="Q796" s="26">
        <v>57.954545454545446</v>
      </c>
      <c r="R796" s="26">
        <v>0.57954545454545447</v>
      </c>
      <c r="S796" s="26">
        <v>22.086505002174857</v>
      </c>
      <c r="T796" s="26">
        <v>7.3621683340582855</v>
      </c>
      <c r="U796" s="26">
        <v>9.8423870905214166</v>
      </c>
      <c r="V796" s="26">
        <v>3.2807956968404723</v>
      </c>
      <c r="W796" s="26">
        <v>19.230521951832344</v>
      </c>
      <c r="X796" s="26">
        <v>43.149058890473611</v>
      </c>
      <c r="Y796" s="26">
        <v>23.958191384801836</v>
      </c>
      <c r="Z796" s="26">
        <v>2.5014410393219038</v>
      </c>
      <c r="AA796" s="26" t="s">
        <v>45</v>
      </c>
      <c r="AB796" s="26">
        <f t="shared" si="124"/>
        <v>1.4157833976119281</v>
      </c>
      <c r="AC796" s="26">
        <f t="shared" si="124"/>
        <v>3.1767063500786099</v>
      </c>
      <c r="AD796" s="26">
        <f t="shared" si="124"/>
        <v>1.7638423795449609</v>
      </c>
      <c r="AE796" s="26">
        <f t="shared" si="122"/>
        <v>0.18416030009209566</v>
      </c>
      <c r="AF796" s="17">
        <v>2.9</v>
      </c>
      <c r="AG796" s="17">
        <v>6.2</v>
      </c>
      <c r="AH796" s="17">
        <f t="shared" si="125"/>
        <v>6.3095734448019254E-7</v>
      </c>
      <c r="AI796" s="17">
        <v>1</v>
      </c>
      <c r="AJ796" s="17">
        <v>32</v>
      </c>
      <c r="AK796" s="17">
        <v>1021</v>
      </c>
      <c r="AL796" s="17">
        <v>109</v>
      </c>
      <c r="AM796" s="17">
        <v>1.4</v>
      </c>
      <c r="AN796" s="17">
        <v>4.6500000000000004</v>
      </c>
      <c r="AO796" s="17">
        <v>0.45</v>
      </c>
      <c r="AP796" s="17">
        <v>12.15</v>
      </c>
      <c r="AQ796" s="17">
        <v>714.0625</v>
      </c>
      <c r="AR796" s="17">
        <v>1015.5555555555557</v>
      </c>
      <c r="AS796" s="26">
        <v>536.5625</v>
      </c>
      <c r="AT796" s="26">
        <v>19.482087227414333</v>
      </c>
      <c r="AU796" s="26">
        <v>-0.11088758306925937</v>
      </c>
      <c r="AV796" s="17">
        <v>200</v>
      </c>
      <c r="AW796" s="17">
        <v>200</v>
      </c>
      <c r="AX796" s="17">
        <v>0.16</v>
      </c>
      <c r="AY796" s="14">
        <v>2</v>
      </c>
      <c r="AZ796" s="17" t="s">
        <v>41</v>
      </c>
      <c r="BA796" s="28"/>
      <c r="BB796" s="26"/>
      <c r="BC796" s="31"/>
      <c r="BD796" s="29"/>
    </row>
    <row r="797" spans="1:56" x14ac:dyDescent="0.25">
      <c r="A797" s="14">
        <v>2008</v>
      </c>
      <c r="B797" s="17">
        <v>2012</v>
      </c>
      <c r="C797" s="66" t="s">
        <v>185</v>
      </c>
      <c r="D797" s="17" t="s">
        <v>186</v>
      </c>
      <c r="E797" s="17">
        <v>4</v>
      </c>
      <c r="F797" s="67" t="s">
        <v>126</v>
      </c>
      <c r="G797" s="17" t="s">
        <v>127</v>
      </c>
      <c r="H797" s="20">
        <v>9970</v>
      </c>
      <c r="I797" s="45">
        <v>5</v>
      </c>
      <c r="J797" s="22">
        <v>9970036</v>
      </c>
      <c r="K797" s="17" t="s">
        <v>54</v>
      </c>
      <c r="L797" s="27">
        <v>22</v>
      </c>
      <c r="M797" s="26">
        <v>0.22</v>
      </c>
      <c r="N797" s="26">
        <v>23.468899521531107</v>
      </c>
      <c r="O797" s="26">
        <v>42.857142857142868</v>
      </c>
      <c r="P797" s="26">
        <f t="shared" si="123"/>
        <v>0.42857142857142866</v>
      </c>
      <c r="Q797" s="26">
        <v>57.142857142857139</v>
      </c>
      <c r="R797" s="26">
        <v>0.5714285714285714</v>
      </c>
      <c r="S797" s="26">
        <v>13.410799726589204</v>
      </c>
      <c r="T797" s="26">
        <v>4.4702665755297346</v>
      </c>
      <c r="U797" s="26">
        <v>5.976241242765763</v>
      </c>
      <c r="V797" s="26">
        <v>1.9920804142552544</v>
      </c>
      <c r="W797" s="26">
        <v>19.615498444424034</v>
      </c>
      <c r="X797" s="26">
        <v>42.428692615803172</v>
      </c>
      <c r="Y797" s="26">
        <v>24.19761345479165</v>
      </c>
      <c r="Z797" s="26">
        <v>2.1892123148889056</v>
      </c>
      <c r="AA797" s="26" t="s">
        <v>45</v>
      </c>
      <c r="AB797" s="26">
        <f t="shared" si="124"/>
        <v>0.87686507058464269</v>
      </c>
      <c r="AC797" s="26">
        <f t="shared" si="124"/>
        <v>1.8966756644385019</v>
      </c>
      <c r="AD797" s="26">
        <f t="shared" si="124"/>
        <v>1.0816978263454371</v>
      </c>
      <c r="AE797" s="26">
        <f t="shared" si="122"/>
        <v>9.7863626379859514E-2</v>
      </c>
      <c r="AF797" s="17">
        <v>3.1</v>
      </c>
      <c r="AG797" s="17">
        <v>6.2</v>
      </c>
      <c r="AH797" s="17">
        <f t="shared" si="125"/>
        <v>6.3095734448019254E-7</v>
      </c>
      <c r="AI797" s="17">
        <v>1</v>
      </c>
      <c r="AJ797" s="17">
        <v>27</v>
      </c>
      <c r="AK797" s="17">
        <v>1246.5</v>
      </c>
      <c r="AL797" s="17">
        <v>114</v>
      </c>
      <c r="AM797" s="17">
        <v>1.5</v>
      </c>
      <c r="AN797" s="17">
        <v>4.5999999999999996</v>
      </c>
      <c r="AO797" s="17">
        <v>0.45</v>
      </c>
      <c r="AP797" s="17">
        <v>11.35</v>
      </c>
      <c r="AQ797" s="17">
        <v>714.0625</v>
      </c>
      <c r="AR797" s="17">
        <v>1015.5555555555557</v>
      </c>
      <c r="AS797" s="26">
        <v>536.5625</v>
      </c>
      <c r="AT797" s="26">
        <v>19.482087227414333</v>
      </c>
      <c r="AU797" s="26">
        <v>-0.11088758306925937</v>
      </c>
      <c r="AV797" s="17">
        <v>200</v>
      </c>
      <c r="AW797" s="17">
        <v>200</v>
      </c>
      <c r="AX797" s="17">
        <v>0.16</v>
      </c>
      <c r="AY797" s="14">
        <v>2</v>
      </c>
      <c r="AZ797" s="17" t="s">
        <v>41</v>
      </c>
      <c r="BA797" s="28"/>
      <c r="BB797" s="26"/>
      <c r="BC797" s="31"/>
      <c r="BD797" s="29"/>
    </row>
    <row r="798" spans="1:56" x14ac:dyDescent="0.25">
      <c r="A798" s="14">
        <v>2008</v>
      </c>
      <c r="B798" s="17">
        <v>2012</v>
      </c>
      <c r="C798" s="66" t="s">
        <v>185</v>
      </c>
      <c r="D798" s="17" t="s">
        <v>186</v>
      </c>
      <c r="E798" s="17">
        <v>1</v>
      </c>
      <c r="F798" s="67" t="s">
        <v>128</v>
      </c>
      <c r="G798" s="17" t="s">
        <v>129</v>
      </c>
      <c r="H798" s="20">
        <v>9980</v>
      </c>
      <c r="I798" s="45">
        <v>9</v>
      </c>
      <c r="J798" s="22">
        <v>9980005</v>
      </c>
      <c r="K798" s="17" t="s">
        <v>40</v>
      </c>
      <c r="L798" s="27">
        <v>67</v>
      </c>
      <c r="M798" s="26">
        <v>0.67</v>
      </c>
      <c r="N798" s="26">
        <v>35.526315789473692</v>
      </c>
      <c r="O798" s="26">
        <v>45</v>
      </c>
      <c r="P798" s="26">
        <f t="shared" si="123"/>
        <v>0.45</v>
      </c>
      <c r="Q798" s="26">
        <v>55.000000000000007</v>
      </c>
      <c r="R798" s="26">
        <v>0.55000000000000004</v>
      </c>
      <c r="S798" s="26">
        <v>19.539473684210531</v>
      </c>
      <c r="T798" s="26">
        <v>6.5131578947368434</v>
      </c>
      <c r="U798" s="26">
        <v>8.7073560767590639</v>
      </c>
      <c r="V798" s="26">
        <v>2.9024520255863546</v>
      </c>
      <c r="W798" s="26">
        <v>18.422102461067539</v>
      </c>
      <c r="X798" s="26">
        <v>42.432513461040969</v>
      </c>
      <c r="Y798" s="26">
        <v>25.214064400231138</v>
      </c>
      <c r="Z798" s="26">
        <v>1.8358762430458313</v>
      </c>
      <c r="AA798" s="26" t="s">
        <v>45</v>
      </c>
      <c r="AB798" s="26">
        <f t="shared" si="124"/>
        <v>1.1998606208195306</v>
      </c>
      <c r="AC798" s="26">
        <f t="shared" si="124"/>
        <v>2.7636966004230636</v>
      </c>
      <c r="AD798" s="26">
        <f t="shared" si="124"/>
        <v>1.6422318260676865</v>
      </c>
      <c r="AE798" s="26">
        <f t="shared" si="122"/>
        <v>0.11957351846153771</v>
      </c>
      <c r="AF798" s="17">
        <v>2.7</v>
      </c>
      <c r="AG798" s="17">
        <v>6.2</v>
      </c>
      <c r="AH798" s="17">
        <f t="shared" si="125"/>
        <v>6.3095734448019254E-7</v>
      </c>
      <c r="AI798" s="17">
        <v>1</v>
      </c>
      <c r="AJ798" s="17">
        <v>33</v>
      </c>
      <c r="AK798" s="17">
        <v>951</v>
      </c>
      <c r="AL798" s="17">
        <v>112.5</v>
      </c>
      <c r="AM798" s="17">
        <v>1.1000000000000001</v>
      </c>
      <c r="AN798" s="17">
        <v>5.85</v>
      </c>
      <c r="AO798" s="17">
        <v>0.45</v>
      </c>
      <c r="AP798" s="17">
        <v>16.95</v>
      </c>
      <c r="AQ798" s="17">
        <v>714.0625</v>
      </c>
      <c r="AR798" s="17">
        <v>1015.5555555555557</v>
      </c>
      <c r="AS798" s="26">
        <v>536.5625</v>
      </c>
      <c r="AT798" s="26">
        <v>19.482087227414333</v>
      </c>
      <c r="AU798" s="26">
        <v>-0.11088758306925937</v>
      </c>
      <c r="AV798" s="17">
        <v>200</v>
      </c>
      <c r="AW798" s="17">
        <v>200</v>
      </c>
      <c r="AX798" s="17">
        <v>0.16</v>
      </c>
      <c r="AY798" s="14">
        <v>2</v>
      </c>
      <c r="AZ798" s="17" t="s">
        <v>41</v>
      </c>
      <c r="BA798" s="28"/>
      <c r="BB798" s="26"/>
      <c r="BC798" s="31"/>
      <c r="BD798" s="29"/>
    </row>
    <row r="799" spans="1:56" x14ac:dyDescent="0.25">
      <c r="A799" s="14">
        <v>2008</v>
      </c>
      <c r="B799" s="17">
        <v>2012</v>
      </c>
      <c r="C799" s="66" t="s">
        <v>185</v>
      </c>
      <c r="D799" s="17" t="s">
        <v>186</v>
      </c>
      <c r="E799" s="17">
        <v>2</v>
      </c>
      <c r="F799" s="67" t="s">
        <v>128</v>
      </c>
      <c r="G799" s="17" t="s">
        <v>129</v>
      </c>
      <c r="H799" s="20">
        <v>9980</v>
      </c>
      <c r="I799" s="45">
        <v>9</v>
      </c>
      <c r="J799" s="22">
        <v>9980005</v>
      </c>
      <c r="K799" s="17" t="s">
        <v>40</v>
      </c>
      <c r="L799" s="27">
        <v>72</v>
      </c>
      <c r="M799" s="26">
        <v>0.72</v>
      </c>
      <c r="N799" s="26">
        <v>23.899521531100479</v>
      </c>
      <c r="O799" s="26">
        <v>46.36363636363636</v>
      </c>
      <c r="P799" s="26">
        <f t="shared" si="123"/>
        <v>0.46363636363636362</v>
      </c>
      <c r="Q799" s="26">
        <v>53.63636363636364</v>
      </c>
      <c r="R799" s="26">
        <v>0.53636363636363638</v>
      </c>
      <c r="S799" s="26">
        <v>12.818834275772076</v>
      </c>
      <c r="T799" s="26">
        <v>4.2729447585906923</v>
      </c>
      <c r="U799" s="26">
        <v>5.7124442721457642</v>
      </c>
      <c r="V799" s="26">
        <v>1.9041480907152548</v>
      </c>
      <c r="W799" s="26">
        <v>18.827213800286287</v>
      </c>
      <c r="X799" s="26">
        <v>42.582555470943674</v>
      </c>
      <c r="Y799" s="26">
        <v>25.152027283408827</v>
      </c>
      <c r="Z799" s="26">
        <v>1.7476094960707798</v>
      </c>
      <c r="AA799" s="26" t="s">
        <v>45</v>
      </c>
      <c r="AB799" s="26">
        <f t="shared" si="124"/>
        <v>0.80447644526799644</v>
      </c>
      <c r="AC799" s="26">
        <f t="shared" si="124"/>
        <v>1.8195290720696617</v>
      </c>
      <c r="AD799" s="26">
        <f t="shared" si="124"/>
        <v>1.0747322314857184</v>
      </c>
      <c r="AE799" s="26">
        <f t="shared" si="122"/>
        <v>7.4674388362989605E-2</v>
      </c>
      <c r="AF799" s="17">
        <v>2.6</v>
      </c>
      <c r="AG799" s="17">
        <v>5.8</v>
      </c>
      <c r="AH799" s="17">
        <f t="shared" si="125"/>
        <v>1.5848931924611111E-6</v>
      </c>
      <c r="AI799" s="17">
        <v>1</v>
      </c>
      <c r="AJ799" s="17">
        <v>29</v>
      </c>
      <c r="AK799" s="17">
        <v>816</v>
      </c>
      <c r="AL799" s="17">
        <v>67.5</v>
      </c>
      <c r="AM799" s="17">
        <v>2.25</v>
      </c>
      <c r="AN799" s="17">
        <v>5.7</v>
      </c>
      <c r="AO799" s="17">
        <v>0.3</v>
      </c>
      <c r="AP799" s="17">
        <v>23.1</v>
      </c>
      <c r="AQ799" s="17">
        <v>714.0625</v>
      </c>
      <c r="AR799" s="17">
        <v>1015.5555555555557</v>
      </c>
      <c r="AS799" s="26">
        <v>536.5625</v>
      </c>
      <c r="AT799" s="26">
        <v>19.482087227414333</v>
      </c>
      <c r="AU799" s="26">
        <v>-0.11088758306925937</v>
      </c>
      <c r="AV799" s="17">
        <v>200</v>
      </c>
      <c r="AW799" s="17">
        <v>200</v>
      </c>
      <c r="AX799" s="17">
        <v>0.16</v>
      </c>
      <c r="AY799" s="14">
        <v>2</v>
      </c>
      <c r="AZ799" s="17" t="s">
        <v>41</v>
      </c>
      <c r="BA799" s="28"/>
      <c r="BB799" s="26"/>
      <c r="BC799" s="31"/>
      <c r="BD799" s="29"/>
    </row>
    <row r="800" spans="1:56" x14ac:dyDescent="0.25">
      <c r="A800" s="14">
        <v>2008</v>
      </c>
      <c r="B800" s="17">
        <v>2012</v>
      </c>
      <c r="C800" s="66" t="s">
        <v>185</v>
      </c>
      <c r="D800" s="17" t="s">
        <v>186</v>
      </c>
      <c r="E800" s="17">
        <v>3</v>
      </c>
      <c r="F800" s="67" t="s">
        <v>128</v>
      </c>
      <c r="G800" s="17" t="s">
        <v>129</v>
      </c>
      <c r="H800" s="20">
        <v>9980</v>
      </c>
      <c r="I800" s="45">
        <v>9</v>
      </c>
      <c r="J800" s="22">
        <v>9980005</v>
      </c>
      <c r="K800" s="17" t="s">
        <v>40</v>
      </c>
      <c r="L800" s="27">
        <v>78</v>
      </c>
      <c r="M800" s="26">
        <v>0.78</v>
      </c>
      <c r="N800" s="26">
        <v>40.622009569378001</v>
      </c>
      <c r="O800" s="26">
        <v>45.098039215686278</v>
      </c>
      <c r="P800" s="26">
        <f t="shared" si="123"/>
        <v>0.45098039215686275</v>
      </c>
      <c r="Q800" s="26">
        <v>54.901960784313729</v>
      </c>
      <c r="R800" s="26">
        <v>0.5490196078431373</v>
      </c>
      <c r="S800" s="26">
        <v>22.302279763580081</v>
      </c>
      <c r="T800" s="26">
        <v>7.4340932545266938</v>
      </c>
      <c r="U800" s="26">
        <v>9.9385425812115908</v>
      </c>
      <c r="V800" s="26">
        <v>3.3128475270705304</v>
      </c>
      <c r="W800" s="26">
        <v>18.653815643344444</v>
      </c>
      <c r="X800" s="26">
        <v>44.827309576085113</v>
      </c>
      <c r="Y800" s="26">
        <v>24.369662679829872</v>
      </c>
      <c r="Z800" s="26">
        <v>1.4692728245126432</v>
      </c>
      <c r="AA800" s="26" t="s">
        <v>45</v>
      </c>
      <c r="AB800" s="26">
        <f t="shared" si="124"/>
        <v>1.3867420504537145</v>
      </c>
      <c r="AC800" s="26">
        <f t="shared" si="124"/>
        <v>3.3325039973815418</v>
      </c>
      <c r="AD800" s="26">
        <f t="shared" si="124"/>
        <v>1.8116634494321417</v>
      </c>
      <c r="AE800" s="26">
        <f t="shared" si="122"/>
        <v>0.10922711193768823</v>
      </c>
      <c r="AF800" s="17">
        <v>2.9</v>
      </c>
      <c r="AG800" s="17">
        <v>6.2</v>
      </c>
      <c r="AH800" s="17">
        <f t="shared" si="125"/>
        <v>6.3095734448019254E-7</v>
      </c>
      <c r="AI800" s="17">
        <v>1</v>
      </c>
      <c r="AJ800" s="17">
        <v>32</v>
      </c>
      <c r="AK800" s="17">
        <v>1021</v>
      </c>
      <c r="AL800" s="17">
        <v>109</v>
      </c>
      <c r="AM800" s="17">
        <v>1.4</v>
      </c>
      <c r="AN800" s="17">
        <v>4.6500000000000004</v>
      </c>
      <c r="AO800" s="17">
        <v>0.45</v>
      </c>
      <c r="AP800" s="17">
        <v>12.15</v>
      </c>
      <c r="AQ800" s="17">
        <v>714.0625</v>
      </c>
      <c r="AR800" s="17">
        <v>1015.5555555555557</v>
      </c>
      <c r="AS800" s="26">
        <v>536.5625</v>
      </c>
      <c r="AT800" s="26">
        <v>19.482087227414333</v>
      </c>
      <c r="AU800" s="26">
        <v>-0.11088758306925937</v>
      </c>
      <c r="AV800" s="17">
        <v>200</v>
      </c>
      <c r="AW800" s="17">
        <v>200</v>
      </c>
      <c r="AX800" s="17">
        <v>0.16</v>
      </c>
      <c r="AY800" s="14">
        <v>2</v>
      </c>
      <c r="AZ800" s="17" t="s">
        <v>41</v>
      </c>
      <c r="BA800" s="28"/>
      <c r="BB800" s="26"/>
      <c r="BC800" s="31"/>
      <c r="BD800" s="29"/>
    </row>
    <row r="801" spans="1:56" x14ac:dyDescent="0.25">
      <c r="A801" s="14">
        <v>2008</v>
      </c>
      <c r="B801" s="17">
        <v>2012</v>
      </c>
      <c r="C801" s="66" t="s">
        <v>185</v>
      </c>
      <c r="D801" s="17" t="s">
        <v>186</v>
      </c>
      <c r="E801" s="17">
        <v>4</v>
      </c>
      <c r="F801" s="67" t="s">
        <v>128</v>
      </c>
      <c r="G801" s="17" t="s">
        <v>129</v>
      </c>
      <c r="H801" s="20">
        <v>9980</v>
      </c>
      <c r="I801" s="45">
        <v>9</v>
      </c>
      <c r="J801" s="22">
        <v>9980005</v>
      </c>
      <c r="K801" s="17" t="s">
        <v>40</v>
      </c>
      <c r="L801" s="27">
        <v>83</v>
      </c>
      <c r="M801" s="26">
        <v>0.83</v>
      </c>
      <c r="N801" s="26">
        <v>42.129186602870817</v>
      </c>
      <c r="O801" s="26">
        <v>44.736842105263165</v>
      </c>
      <c r="P801" s="26">
        <f t="shared" si="123"/>
        <v>0.44736842105263164</v>
      </c>
      <c r="Q801" s="26">
        <v>55.263157894736835</v>
      </c>
      <c r="R801" s="26">
        <v>0.55263157894736836</v>
      </c>
      <c r="S801" s="26">
        <v>23.281918912112818</v>
      </c>
      <c r="T801" s="26">
        <v>7.7606396373709394</v>
      </c>
      <c r="U801" s="26">
        <v>10.375098193244304</v>
      </c>
      <c r="V801" s="26">
        <v>3.458366064414768</v>
      </c>
      <c r="W801" s="26">
        <v>19.098043743586828</v>
      </c>
      <c r="X801" s="26">
        <v>43.51088305841111</v>
      </c>
      <c r="Y801" s="26">
        <v>24.507926723066646</v>
      </c>
      <c r="Z801" s="26">
        <v>1.5104512194883313</v>
      </c>
      <c r="AA801" s="26" t="s">
        <v>45</v>
      </c>
      <c r="AB801" s="26">
        <f t="shared" si="124"/>
        <v>1.4821303527272403</v>
      </c>
      <c r="AC801" s="26">
        <f t="shared" si="124"/>
        <v>3.3767228372011693</v>
      </c>
      <c r="AD801" s="26">
        <f t="shared" si="124"/>
        <v>1.9019718755681347</v>
      </c>
      <c r="AE801" s="26">
        <f t="shared" si="122"/>
        <v>0.11722067604276416</v>
      </c>
      <c r="AF801" s="17">
        <v>3.1</v>
      </c>
      <c r="AG801" s="17">
        <v>6.2</v>
      </c>
      <c r="AH801" s="17">
        <f t="shared" si="125"/>
        <v>6.3095734448019254E-7</v>
      </c>
      <c r="AI801" s="17">
        <v>1</v>
      </c>
      <c r="AJ801" s="17">
        <v>27</v>
      </c>
      <c r="AK801" s="17">
        <v>1246.5</v>
      </c>
      <c r="AL801" s="17">
        <v>114</v>
      </c>
      <c r="AM801" s="17">
        <v>1.5</v>
      </c>
      <c r="AN801" s="17">
        <v>4.5999999999999996</v>
      </c>
      <c r="AO801" s="17">
        <v>0.45</v>
      </c>
      <c r="AP801" s="17">
        <v>11.35</v>
      </c>
      <c r="AQ801" s="17">
        <v>714.0625</v>
      </c>
      <c r="AR801" s="17">
        <v>1015.5555555555557</v>
      </c>
      <c r="AS801" s="26">
        <v>536.5625</v>
      </c>
      <c r="AT801" s="26">
        <v>19.482087227414333</v>
      </c>
      <c r="AU801" s="26">
        <v>-0.11088758306925937</v>
      </c>
      <c r="AV801" s="17">
        <v>200</v>
      </c>
      <c r="AW801" s="17">
        <v>200</v>
      </c>
      <c r="AX801" s="17">
        <v>0.16</v>
      </c>
      <c r="AY801" s="14">
        <v>2</v>
      </c>
      <c r="AZ801" s="17" t="s">
        <v>41</v>
      </c>
      <c r="BA801" s="28"/>
      <c r="BB801" s="26"/>
      <c r="BC801" s="31"/>
      <c r="BD801" s="29"/>
    </row>
    <row r="802" spans="1:56" x14ac:dyDescent="0.25">
      <c r="A802" s="14">
        <v>2008</v>
      </c>
      <c r="B802" s="17">
        <v>2012</v>
      </c>
      <c r="C802" s="66" t="s">
        <v>185</v>
      </c>
      <c r="D802" s="17" t="s">
        <v>186</v>
      </c>
      <c r="E802" s="17">
        <v>1</v>
      </c>
      <c r="F802" s="67" t="s">
        <v>138</v>
      </c>
      <c r="G802" s="20" t="s">
        <v>138</v>
      </c>
      <c r="H802" s="20" t="s">
        <v>138</v>
      </c>
      <c r="I802" s="45">
        <v>4</v>
      </c>
      <c r="J802" s="22" t="s">
        <v>138</v>
      </c>
      <c r="K802" s="17" t="s">
        <v>42</v>
      </c>
      <c r="L802" s="27">
        <v>6</v>
      </c>
      <c r="M802" s="26">
        <v>0.06</v>
      </c>
      <c r="N802" s="26">
        <v>2.799043062200957</v>
      </c>
      <c r="O802" s="26">
        <v>43.589743589743584</v>
      </c>
      <c r="P802" s="26">
        <f t="shared" si="123"/>
        <v>0.43589743589743585</v>
      </c>
      <c r="Q802" s="26">
        <v>56.410256410256409</v>
      </c>
      <c r="R802" s="26">
        <v>0.5641025641025641</v>
      </c>
      <c r="S802" s="26">
        <v>1.5789473684210527</v>
      </c>
      <c r="T802" s="26">
        <v>0.52631578947368418</v>
      </c>
      <c r="U802" s="26">
        <v>0.7036247334754796</v>
      </c>
      <c r="V802" s="26">
        <v>0.23454157782515986</v>
      </c>
      <c r="W802" s="26">
        <v>18.186103157902821</v>
      </c>
      <c r="X802" s="26">
        <v>45.226321478261852</v>
      </c>
      <c r="Y802" s="26">
        <v>23.591506931748057</v>
      </c>
      <c r="Z802" s="26">
        <v>1.9400807202732011</v>
      </c>
      <c r="AA802" s="26" t="s">
        <v>45</v>
      </c>
      <c r="AB802" s="26">
        <f t="shared" si="124"/>
        <v>9.5716332410014843E-2</v>
      </c>
      <c r="AC802" s="26">
        <f t="shared" si="124"/>
        <v>0.23803327093822024</v>
      </c>
      <c r="AD802" s="26">
        <f t="shared" si="124"/>
        <v>0.12416582595656872</v>
      </c>
      <c r="AE802" s="26">
        <f t="shared" si="122"/>
        <v>1.0210951159332637E-2</v>
      </c>
      <c r="AF802" s="17">
        <v>2.7</v>
      </c>
      <c r="AG802" s="17">
        <v>6.2</v>
      </c>
      <c r="AH802" s="17">
        <f t="shared" si="125"/>
        <v>6.3095734448019254E-7</v>
      </c>
      <c r="AI802" s="17">
        <v>1</v>
      </c>
      <c r="AJ802" s="17">
        <v>33</v>
      </c>
      <c r="AK802" s="17">
        <v>951</v>
      </c>
      <c r="AL802" s="17">
        <v>112.5</v>
      </c>
      <c r="AM802" s="17">
        <v>1.1000000000000001</v>
      </c>
      <c r="AN802" s="17">
        <v>5.85</v>
      </c>
      <c r="AO802" s="17">
        <v>0.45</v>
      </c>
      <c r="AP802" s="17">
        <v>16.95</v>
      </c>
      <c r="AQ802" s="17">
        <v>714.0625</v>
      </c>
      <c r="AR802" s="17">
        <v>1015.5555555555557</v>
      </c>
      <c r="AS802" s="26">
        <v>536.5625</v>
      </c>
      <c r="AT802" s="26">
        <v>19.482087227414333</v>
      </c>
      <c r="AU802" s="26">
        <v>-0.11088758306925937</v>
      </c>
      <c r="AV802" s="17">
        <v>200</v>
      </c>
      <c r="AW802" s="17">
        <v>200</v>
      </c>
      <c r="AX802" s="17">
        <v>0.16</v>
      </c>
      <c r="AY802" s="14">
        <v>2</v>
      </c>
      <c r="AZ802" s="17" t="s">
        <v>41</v>
      </c>
      <c r="BA802" s="28"/>
      <c r="BB802" s="26"/>
      <c r="BC802" s="31"/>
      <c r="BD802" s="29"/>
    </row>
    <row r="803" spans="1:56" x14ac:dyDescent="0.25">
      <c r="A803" s="14">
        <v>2008</v>
      </c>
      <c r="B803" s="17">
        <v>2012</v>
      </c>
      <c r="C803" s="66" t="s">
        <v>185</v>
      </c>
      <c r="D803" s="17" t="s">
        <v>186</v>
      </c>
      <c r="E803" s="17">
        <v>2</v>
      </c>
      <c r="F803" s="67" t="s">
        <v>138</v>
      </c>
      <c r="G803" s="20" t="s">
        <v>138</v>
      </c>
      <c r="H803" s="20" t="s">
        <v>138</v>
      </c>
      <c r="I803" s="45">
        <v>4</v>
      </c>
      <c r="J803" s="22" t="s">
        <v>138</v>
      </c>
      <c r="K803" s="17" t="s">
        <v>42</v>
      </c>
      <c r="L803" s="27">
        <v>89</v>
      </c>
      <c r="M803" s="26">
        <v>0.89</v>
      </c>
      <c r="N803" s="26">
        <v>41.770334928229666</v>
      </c>
      <c r="O803" s="26">
        <v>48.305084745762713</v>
      </c>
      <c r="P803" s="26">
        <f t="shared" si="123"/>
        <v>0.48305084745762711</v>
      </c>
      <c r="Q803" s="26">
        <v>51.694915254237287</v>
      </c>
      <c r="R803" s="26">
        <v>0.51694915254237284</v>
      </c>
      <c r="S803" s="26">
        <v>21.593139242559403</v>
      </c>
      <c r="T803" s="26">
        <v>7.1977130808531342</v>
      </c>
      <c r="U803" s="26">
        <v>9.6225290014816931</v>
      </c>
      <c r="V803" s="26">
        <v>3.2075096671605645</v>
      </c>
      <c r="W803" s="26">
        <v>19.053570839434656</v>
      </c>
      <c r="X803" s="26">
        <v>44.105481944680605</v>
      </c>
      <c r="Y803" s="26">
        <v>24.869126533160426</v>
      </c>
      <c r="Z803" s="26">
        <v>1.4991967800141595</v>
      </c>
      <c r="AA803" s="26" t="s">
        <v>45</v>
      </c>
      <c r="AB803" s="26">
        <f t="shared" si="124"/>
        <v>1.3714213606796066</v>
      </c>
      <c r="AC803" s="26">
        <f t="shared" si="124"/>
        <v>3.174586043305593</v>
      </c>
      <c r="AD803" s="26">
        <f t="shared" si="124"/>
        <v>1.7900083735712056</v>
      </c>
      <c r="AE803" s="26">
        <f t="shared" si="122"/>
        <v>0.10790788274280813</v>
      </c>
      <c r="AF803" s="17">
        <v>2.6</v>
      </c>
      <c r="AG803" s="17">
        <v>5.8</v>
      </c>
      <c r="AH803" s="17">
        <f t="shared" si="125"/>
        <v>1.5848931924611111E-6</v>
      </c>
      <c r="AI803" s="17">
        <v>1</v>
      </c>
      <c r="AJ803" s="17">
        <v>29</v>
      </c>
      <c r="AK803" s="17">
        <v>816</v>
      </c>
      <c r="AL803" s="17">
        <v>67.5</v>
      </c>
      <c r="AM803" s="17">
        <v>2.25</v>
      </c>
      <c r="AN803" s="17">
        <v>5.7</v>
      </c>
      <c r="AO803" s="17">
        <v>0.3</v>
      </c>
      <c r="AP803" s="17">
        <v>23.1</v>
      </c>
      <c r="AQ803" s="17">
        <v>714.0625</v>
      </c>
      <c r="AR803" s="17">
        <v>1015.5555555555557</v>
      </c>
      <c r="AS803" s="26">
        <v>536.5625</v>
      </c>
      <c r="AT803" s="26">
        <v>19.482087227414333</v>
      </c>
      <c r="AU803" s="26">
        <v>-0.11088758306925937</v>
      </c>
      <c r="AV803" s="17">
        <v>200</v>
      </c>
      <c r="AW803" s="17">
        <v>200</v>
      </c>
      <c r="AX803" s="17">
        <v>0.16</v>
      </c>
      <c r="AY803" s="14">
        <v>2</v>
      </c>
      <c r="AZ803" s="17" t="s">
        <v>41</v>
      </c>
      <c r="BA803" s="28"/>
      <c r="BB803" s="26"/>
      <c r="BC803" s="31"/>
      <c r="BD803" s="29"/>
    </row>
    <row r="804" spans="1:56" x14ac:dyDescent="0.25">
      <c r="A804" s="14">
        <v>2008</v>
      </c>
      <c r="B804" s="17">
        <v>2012</v>
      </c>
      <c r="C804" s="66" t="s">
        <v>185</v>
      </c>
      <c r="D804" s="17" t="s">
        <v>186</v>
      </c>
      <c r="E804" s="17">
        <v>3</v>
      </c>
      <c r="F804" s="67" t="s">
        <v>138</v>
      </c>
      <c r="G804" s="20" t="s">
        <v>138</v>
      </c>
      <c r="H804" s="20" t="s">
        <v>138</v>
      </c>
      <c r="I804" s="45">
        <v>4</v>
      </c>
      <c r="J804" s="22" t="s">
        <v>138</v>
      </c>
      <c r="K804" s="17" t="s">
        <v>42</v>
      </c>
      <c r="L804" s="27">
        <v>17</v>
      </c>
      <c r="M804" s="26">
        <v>0.17</v>
      </c>
      <c r="N804" s="26">
        <v>29.569377990430624</v>
      </c>
      <c r="O804" s="26">
        <v>44.871794871794876</v>
      </c>
      <c r="P804" s="26">
        <f t="shared" si="123"/>
        <v>0.44871794871794873</v>
      </c>
      <c r="Q804" s="26">
        <v>55.128205128205131</v>
      </c>
      <c r="R804" s="26">
        <v>0.55128205128205132</v>
      </c>
      <c r="S804" s="26">
        <v>16.301067353698937</v>
      </c>
      <c r="T804" s="26">
        <v>5.4336891178996458</v>
      </c>
      <c r="U804" s="26">
        <v>7.2642283090044275</v>
      </c>
      <c r="V804" s="26">
        <v>2.4214094363348093</v>
      </c>
      <c r="W804" s="26">
        <v>17.995651514385401</v>
      </c>
      <c r="X804" s="26">
        <v>44.526353456423735</v>
      </c>
      <c r="Y804" s="26">
        <v>25.390481895108479</v>
      </c>
      <c r="Z804" s="26">
        <v>1.849527728680286</v>
      </c>
      <c r="AA804" s="26" t="s">
        <v>45</v>
      </c>
      <c r="AB804" s="26">
        <f t="shared" si="124"/>
        <v>0.97782775803230226</v>
      </c>
      <c r="AC804" s="26">
        <f t="shared" si="124"/>
        <v>2.4194236223592291</v>
      </c>
      <c r="AD804" s="26">
        <f t="shared" si="124"/>
        <v>1.3796398517167892</v>
      </c>
      <c r="AE804" s="26">
        <f t="shared" si="122"/>
        <v>0.10049758692583718</v>
      </c>
      <c r="AF804" s="17">
        <v>2.9</v>
      </c>
      <c r="AG804" s="17">
        <v>6.2</v>
      </c>
      <c r="AH804" s="17">
        <f t="shared" si="125"/>
        <v>6.3095734448019254E-7</v>
      </c>
      <c r="AI804" s="17">
        <v>1</v>
      </c>
      <c r="AJ804" s="17">
        <v>32</v>
      </c>
      <c r="AK804" s="17">
        <v>1021</v>
      </c>
      <c r="AL804" s="17">
        <v>109</v>
      </c>
      <c r="AM804" s="17">
        <v>1.4</v>
      </c>
      <c r="AN804" s="17">
        <v>4.6500000000000004</v>
      </c>
      <c r="AO804" s="17">
        <v>0.45</v>
      </c>
      <c r="AP804" s="17">
        <v>12.15</v>
      </c>
      <c r="AQ804" s="17">
        <v>714.0625</v>
      </c>
      <c r="AR804" s="17">
        <v>1015.5555555555557</v>
      </c>
      <c r="AS804" s="26">
        <v>536.5625</v>
      </c>
      <c r="AT804" s="26">
        <v>19.482087227414333</v>
      </c>
      <c r="AU804" s="26">
        <v>-0.11088758306925937</v>
      </c>
      <c r="AV804" s="17">
        <v>200</v>
      </c>
      <c r="AW804" s="17">
        <v>200</v>
      </c>
      <c r="AX804" s="17">
        <v>0.16</v>
      </c>
      <c r="AY804" s="14">
        <v>2</v>
      </c>
      <c r="AZ804" s="17" t="s">
        <v>41</v>
      </c>
      <c r="BA804" s="28"/>
      <c r="BB804" s="26"/>
      <c r="BC804" s="31"/>
      <c r="BD804" s="29"/>
    </row>
    <row r="805" spans="1:56" x14ac:dyDescent="0.25">
      <c r="A805" s="14">
        <v>2008</v>
      </c>
      <c r="B805" s="17">
        <v>2012</v>
      </c>
      <c r="C805" s="66" t="s">
        <v>185</v>
      </c>
      <c r="D805" s="17" t="s">
        <v>186</v>
      </c>
      <c r="E805" s="17">
        <v>4</v>
      </c>
      <c r="F805" s="67" t="s">
        <v>138</v>
      </c>
      <c r="G805" s="20" t="s">
        <v>138</v>
      </c>
      <c r="H805" s="20" t="s">
        <v>138</v>
      </c>
      <c r="I805" s="45">
        <v>4</v>
      </c>
      <c r="J805" s="22" t="s">
        <v>138</v>
      </c>
      <c r="K805" s="17" t="s">
        <v>42</v>
      </c>
      <c r="L805" s="27">
        <v>6</v>
      </c>
      <c r="M805" s="26">
        <v>0.06</v>
      </c>
      <c r="N805" s="26">
        <v>1.2200956937799046</v>
      </c>
      <c r="O805" s="26">
        <v>43.75</v>
      </c>
      <c r="P805" s="26">
        <f t="shared" si="123"/>
        <v>0.4375</v>
      </c>
      <c r="Q805" s="26">
        <v>56.25</v>
      </c>
      <c r="R805" s="26">
        <v>0.5625</v>
      </c>
      <c r="S805" s="26">
        <v>0.68630382775119636</v>
      </c>
      <c r="T805" s="26">
        <v>0.22876794258373212</v>
      </c>
      <c r="U805" s="26">
        <v>0.30583688699360345</v>
      </c>
      <c r="V805" s="26">
        <v>0.10194562899786781</v>
      </c>
      <c r="W805" s="26">
        <v>17.987338074609397</v>
      </c>
      <c r="X805" s="26">
        <v>42.10800557779514</v>
      </c>
      <c r="Y805" s="26">
        <v>25.625547323026282</v>
      </c>
      <c r="Z805" s="26">
        <v>2.3653200511523096</v>
      </c>
      <c r="AA805" s="26" t="s">
        <v>45</v>
      </c>
      <c r="AB805" s="26">
        <f t="shared" si="124"/>
        <v>4.1149263238864212E-2</v>
      </c>
      <c r="AC805" s="26">
        <f t="shared" si="124"/>
        <v>9.6329618023365093E-2</v>
      </c>
      <c r="AD805" s="26">
        <f t="shared" si="124"/>
        <v>5.862303738670787E-2</v>
      </c>
      <c r="AE805" s="26">
        <f t="shared" si="122"/>
        <v>5.4110940165416187E-3</v>
      </c>
      <c r="AF805" s="17">
        <v>3.1</v>
      </c>
      <c r="AG805" s="17">
        <v>6.2</v>
      </c>
      <c r="AH805" s="17">
        <f t="shared" si="125"/>
        <v>6.3095734448019254E-7</v>
      </c>
      <c r="AI805" s="17">
        <v>1</v>
      </c>
      <c r="AJ805" s="17">
        <v>27</v>
      </c>
      <c r="AK805" s="17">
        <v>1246.5</v>
      </c>
      <c r="AL805" s="17">
        <v>114</v>
      </c>
      <c r="AM805" s="17">
        <v>1.5</v>
      </c>
      <c r="AN805" s="17">
        <v>4.5999999999999996</v>
      </c>
      <c r="AO805" s="17">
        <v>0.45</v>
      </c>
      <c r="AP805" s="17">
        <v>11.35</v>
      </c>
      <c r="AQ805" s="17">
        <v>714.0625</v>
      </c>
      <c r="AR805" s="17">
        <v>1015.5555555555557</v>
      </c>
      <c r="AS805" s="26">
        <v>536.5625</v>
      </c>
      <c r="AT805" s="26">
        <v>19.482087227414333</v>
      </c>
      <c r="AU805" s="26">
        <v>-0.11088758306925937</v>
      </c>
      <c r="AV805" s="17">
        <v>200</v>
      </c>
      <c r="AW805" s="17">
        <v>200</v>
      </c>
      <c r="AX805" s="17">
        <v>0.16</v>
      </c>
      <c r="AY805" s="14">
        <v>2</v>
      </c>
      <c r="AZ805" s="17" t="s">
        <v>41</v>
      </c>
      <c r="BA805" s="28"/>
      <c r="BB805" s="26"/>
      <c r="BC805" s="31"/>
      <c r="BD805" s="29"/>
    </row>
    <row r="806" spans="1:56" x14ac:dyDescent="0.25">
      <c r="A806" s="14">
        <v>2008</v>
      </c>
      <c r="B806" s="17">
        <v>2012</v>
      </c>
      <c r="C806" s="66" t="s">
        <v>185</v>
      </c>
      <c r="D806" s="17" t="s">
        <v>186</v>
      </c>
      <c r="E806" s="17">
        <v>1</v>
      </c>
      <c r="F806" s="67" t="s">
        <v>141</v>
      </c>
      <c r="G806" s="20" t="s">
        <v>141</v>
      </c>
      <c r="H806" s="20" t="s">
        <v>141</v>
      </c>
      <c r="I806" s="45">
        <v>1</v>
      </c>
      <c r="J806" s="22" t="s">
        <v>141</v>
      </c>
      <c r="K806" s="17" t="s">
        <v>42</v>
      </c>
      <c r="L806" s="27">
        <v>94</v>
      </c>
      <c r="M806" s="26">
        <v>0.94</v>
      </c>
      <c r="N806" s="26">
        <v>46.79425837320575</v>
      </c>
      <c r="O806" s="26">
        <v>45.762711864406782</v>
      </c>
      <c r="P806" s="26">
        <f t="shared" si="123"/>
        <v>0.4576271186440678</v>
      </c>
      <c r="Q806" s="26">
        <v>54.237288135593218</v>
      </c>
      <c r="R806" s="26">
        <v>0.5423728813559322</v>
      </c>
      <c r="S806" s="26">
        <v>25.379936744789561</v>
      </c>
      <c r="T806" s="26">
        <v>8.4599789149298541</v>
      </c>
      <c r="U806" s="26">
        <v>11.310035777528821</v>
      </c>
      <c r="V806" s="26">
        <v>3.7700119258429403</v>
      </c>
      <c r="W806" s="26">
        <v>17.546427067487315</v>
      </c>
      <c r="X806" s="26">
        <v>46.063586100693499</v>
      </c>
      <c r="Y806" s="26">
        <v>24.7537881929414</v>
      </c>
      <c r="Z806" s="26">
        <v>1.9389785108772628</v>
      </c>
      <c r="AA806" s="26" t="s">
        <v>45</v>
      </c>
      <c r="AB806" s="26">
        <f t="shared" si="124"/>
        <v>1.4844240302329714</v>
      </c>
      <c r="AC806" s="26">
        <f t="shared" si="124"/>
        <v>3.896969671579229</v>
      </c>
      <c r="AD806" s="26">
        <f t="shared" si="124"/>
        <v>2.0941652617692381</v>
      </c>
      <c r="AE806" s="26">
        <f t="shared" si="122"/>
        <v>0.16403717318523731</v>
      </c>
      <c r="AF806" s="17">
        <v>2.7</v>
      </c>
      <c r="AG806" s="17">
        <v>6.2</v>
      </c>
      <c r="AH806" s="17">
        <f t="shared" si="125"/>
        <v>6.3095734448019254E-7</v>
      </c>
      <c r="AI806" s="17">
        <v>1</v>
      </c>
      <c r="AJ806" s="17">
        <v>33</v>
      </c>
      <c r="AK806" s="17">
        <v>951</v>
      </c>
      <c r="AL806" s="17">
        <v>112.5</v>
      </c>
      <c r="AM806" s="17">
        <v>1.1000000000000001</v>
      </c>
      <c r="AN806" s="17">
        <v>5.85</v>
      </c>
      <c r="AO806" s="17">
        <v>0.45</v>
      </c>
      <c r="AP806" s="17">
        <v>16.95</v>
      </c>
      <c r="AQ806" s="17">
        <v>714.0625</v>
      </c>
      <c r="AR806" s="17">
        <v>1015.5555555555557</v>
      </c>
      <c r="AS806" s="26">
        <v>536.5625</v>
      </c>
      <c r="AT806" s="26">
        <v>19.482087227414333</v>
      </c>
      <c r="AU806" s="26">
        <v>-0.11088758306925937</v>
      </c>
      <c r="AV806" s="17">
        <v>200</v>
      </c>
      <c r="AW806" s="17">
        <v>200</v>
      </c>
      <c r="AX806" s="17">
        <v>0.16</v>
      </c>
      <c r="AY806" s="14">
        <v>2</v>
      </c>
      <c r="AZ806" s="17" t="s">
        <v>41</v>
      </c>
      <c r="BA806" s="28"/>
      <c r="BB806" s="26"/>
      <c r="BC806" s="31"/>
      <c r="BD806" s="29"/>
    </row>
    <row r="807" spans="1:56" x14ac:dyDescent="0.25">
      <c r="A807" s="14">
        <v>2008</v>
      </c>
      <c r="B807" s="17">
        <v>2012</v>
      </c>
      <c r="C807" s="66" t="s">
        <v>185</v>
      </c>
      <c r="D807" s="17" t="s">
        <v>186</v>
      </c>
      <c r="E807" s="17">
        <v>2</v>
      </c>
      <c r="F807" s="67" t="s">
        <v>141</v>
      </c>
      <c r="G807" s="20" t="s">
        <v>141</v>
      </c>
      <c r="H807" s="20" t="s">
        <v>141</v>
      </c>
      <c r="I807" s="45">
        <v>1</v>
      </c>
      <c r="J807" s="22" t="s">
        <v>141</v>
      </c>
      <c r="K807" s="17" t="s">
        <v>42</v>
      </c>
      <c r="L807" s="27">
        <v>78</v>
      </c>
      <c r="M807" s="26">
        <v>0.78</v>
      </c>
      <c r="N807" s="26">
        <v>49.306220095693774</v>
      </c>
      <c r="O807" s="26">
        <v>45.098039215686278</v>
      </c>
      <c r="P807" s="26">
        <f t="shared" si="123"/>
        <v>0.45098039215686275</v>
      </c>
      <c r="Q807" s="26">
        <v>54.901960784313729</v>
      </c>
      <c r="R807" s="26">
        <v>0.5490196078431373</v>
      </c>
      <c r="S807" s="26">
        <v>27.070081621165212</v>
      </c>
      <c r="T807" s="26">
        <v>9.0233605403884045</v>
      </c>
      <c r="U807" s="26">
        <v>12.063213345039507</v>
      </c>
      <c r="V807" s="26">
        <v>4.0210711150131688</v>
      </c>
      <c r="W807" s="26">
        <v>18.056840170004151</v>
      </c>
      <c r="X807" s="26">
        <v>46.059036151414887</v>
      </c>
      <c r="Y807" s="26">
        <v>24.74474411425912</v>
      </c>
      <c r="Z807" s="26">
        <v>1.5398120932185577</v>
      </c>
      <c r="AA807" s="26" t="s">
        <v>45</v>
      </c>
      <c r="AB807" s="26">
        <f t="shared" si="124"/>
        <v>1.6293337907411571</v>
      </c>
      <c r="AC807" s="26">
        <f t="shared" si="124"/>
        <v>4.1560728933700011</v>
      </c>
      <c r="AD807" s="26">
        <f t="shared" si="124"/>
        <v>2.2328074762261396</v>
      </c>
      <c r="AE807" s="26">
        <f t="shared" si="122"/>
        <v>0.13894279681561206</v>
      </c>
      <c r="AF807" s="17">
        <v>2.6</v>
      </c>
      <c r="AG807" s="17">
        <v>5.8</v>
      </c>
      <c r="AH807" s="17">
        <f t="shared" si="125"/>
        <v>1.5848931924611111E-6</v>
      </c>
      <c r="AI807" s="17">
        <v>1</v>
      </c>
      <c r="AJ807" s="17">
        <v>29</v>
      </c>
      <c r="AK807" s="17">
        <v>816</v>
      </c>
      <c r="AL807" s="17">
        <v>67.5</v>
      </c>
      <c r="AM807" s="17">
        <v>2.25</v>
      </c>
      <c r="AN807" s="17">
        <v>5.7</v>
      </c>
      <c r="AO807" s="17">
        <v>0.3</v>
      </c>
      <c r="AP807" s="17">
        <v>23.1</v>
      </c>
      <c r="AQ807" s="17">
        <v>714.0625</v>
      </c>
      <c r="AR807" s="17">
        <v>1015.5555555555557</v>
      </c>
      <c r="AS807" s="26">
        <v>536.5625</v>
      </c>
      <c r="AT807" s="26">
        <v>19.482087227414333</v>
      </c>
      <c r="AU807" s="26">
        <v>-0.11088758306925937</v>
      </c>
      <c r="AV807" s="17">
        <v>200</v>
      </c>
      <c r="AW807" s="17">
        <v>200</v>
      </c>
      <c r="AX807" s="17">
        <v>0.16</v>
      </c>
      <c r="AY807" s="14">
        <v>2</v>
      </c>
      <c r="AZ807" s="17" t="s">
        <v>41</v>
      </c>
      <c r="BA807" s="28"/>
      <c r="BB807" s="26"/>
      <c r="BC807" s="31"/>
      <c r="BD807" s="29"/>
    </row>
    <row r="808" spans="1:56" x14ac:dyDescent="0.25">
      <c r="A808" s="14">
        <v>2008</v>
      </c>
      <c r="B808" s="17">
        <v>2012</v>
      </c>
      <c r="C808" s="66" t="s">
        <v>185</v>
      </c>
      <c r="D808" s="17" t="s">
        <v>186</v>
      </c>
      <c r="E808" s="17">
        <v>3</v>
      </c>
      <c r="F808" s="67" t="s">
        <v>141</v>
      </c>
      <c r="G808" s="20" t="s">
        <v>141</v>
      </c>
      <c r="H808" s="20" t="s">
        <v>141</v>
      </c>
      <c r="I808" s="45">
        <v>1</v>
      </c>
      <c r="J808" s="22" t="s">
        <v>141</v>
      </c>
      <c r="K808" s="17" t="s">
        <v>42</v>
      </c>
      <c r="L808" s="27">
        <v>100</v>
      </c>
      <c r="M808" s="26">
        <v>1</v>
      </c>
      <c r="N808" s="26">
        <v>40.909090909090921</v>
      </c>
      <c r="O808" s="26">
        <v>45.098039215686278</v>
      </c>
      <c r="P808" s="26">
        <f t="shared" si="123"/>
        <v>0.45098039215686275</v>
      </c>
      <c r="Q808" s="26">
        <v>54.901960784313729</v>
      </c>
      <c r="R808" s="26">
        <v>0.5490196078431373</v>
      </c>
      <c r="S808" s="26">
        <v>22.45989304812835</v>
      </c>
      <c r="T808" s="26">
        <v>7.4866310160427831</v>
      </c>
      <c r="U808" s="26">
        <v>10.008779631255489</v>
      </c>
      <c r="V808" s="26">
        <v>3.3362598770851633</v>
      </c>
      <c r="W808" s="26">
        <v>17.595670062920462</v>
      </c>
      <c r="X808" s="26">
        <v>46.250117474470798</v>
      </c>
      <c r="Y808" s="26">
        <v>24.6394502194767</v>
      </c>
      <c r="Z808" s="26">
        <v>1.6086724811754323</v>
      </c>
      <c r="AA808" s="26" t="s">
        <v>45</v>
      </c>
      <c r="AB808" s="26">
        <f t="shared" si="124"/>
        <v>1.317322892411158</v>
      </c>
      <c r="AC808" s="26">
        <f t="shared" si="124"/>
        <v>3.4625756397999541</v>
      </c>
      <c r="AD808" s="26">
        <f t="shared" si="124"/>
        <v>1.8446647223137642</v>
      </c>
      <c r="AE808" s="26">
        <f t="shared" si="122"/>
        <v>0.12043537292222492</v>
      </c>
      <c r="AF808" s="17">
        <v>2.9</v>
      </c>
      <c r="AG808" s="17">
        <v>6.2</v>
      </c>
      <c r="AH808" s="17">
        <f t="shared" si="125"/>
        <v>6.3095734448019254E-7</v>
      </c>
      <c r="AI808" s="17">
        <v>1</v>
      </c>
      <c r="AJ808" s="17">
        <v>32</v>
      </c>
      <c r="AK808" s="17">
        <v>1021</v>
      </c>
      <c r="AL808" s="17">
        <v>109</v>
      </c>
      <c r="AM808" s="17">
        <v>1.4</v>
      </c>
      <c r="AN808" s="17">
        <v>4.6500000000000004</v>
      </c>
      <c r="AO808" s="17">
        <v>0.45</v>
      </c>
      <c r="AP808" s="17">
        <v>12.15</v>
      </c>
      <c r="AQ808" s="17">
        <v>714.0625</v>
      </c>
      <c r="AR808" s="17">
        <v>1015.5555555555557</v>
      </c>
      <c r="AS808" s="26">
        <v>536.5625</v>
      </c>
      <c r="AT808" s="26">
        <v>19.482087227414333</v>
      </c>
      <c r="AU808" s="26">
        <v>-0.11088758306925937</v>
      </c>
      <c r="AV808" s="17">
        <v>200</v>
      </c>
      <c r="AW808" s="17">
        <v>200</v>
      </c>
      <c r="AX808" s="17">
        <v>0.16</v>
      </c>
      <c r="AY808" s="14">
        <v>2</v>
      </c>
      <c r="AZ808" s="17" t="s">
        <v>41</v>
      </c>
      <c r="BA808" s="28"/>
      <c r="BB808" s="26"/>
      <c r="BC808" s="31"/>
      <c r="BD808" s="29"/>
    </row>
    <row r="809" spans="1:56" x14ac:dyDescent="0.25">
      <c r="A809" s="14">
        <v>2008</v>
      </c>
      <c r="B809" s="17">
        <v>2012</v>
      </c>
      <c r="C809" s="66" t="s">
        <v>185</v>
      </c>
      <c r="D809" s="17" t="s">
        <v>186</v>
      </c>
      <c r="E809" s="17">
        <v>4</v>
      </c>
      <c r="F809" s="67" t="s">
        <v>141</v>
      </c>
      <c r="G809" s="20" t="s">
        <v>141</v>
      </c>
      <c r="H809" s="20" t="s">
        <v>141</v>
      </c>
      <c r="I809" s="45">
        <v>1</v>
      </c>
      <c r="J809" s="22" t="s">
        <v>141</v>
      </c>
      <c r="K809" s="17" t="s">
        <v>42</v>
      </c>
      <c r="L809" s="27">
        <v>94</v>
      </c>
      <c r="M809" s="26">
        <v>0.94</v>
      </c>
      <c r="N809" s="26">
        <v>31.507177033492827</v>
      </c>
      <c r="O809" s="26">
        <v>47.368421052631582</v>
      </c>
      <c r="P809" s="26">
        <f t="shared" si="123"/>
        <v>0.47368421052631582</v>
      </c>
      <c r="Q809" s="26">
        <v>52.631578947368418</v>
      </c>
      <c r="R809" s="26">
        <v>0.52631578947368418</v>
      </c>
      <c r="S809" s="26">
        <v>16.582724754469908</v>
      </c>
      <c r="T809" s="26">
        <v>5.5275749181566356</v>
      </c>
      <c r="U809" s="26">
        <v>7.3897430142520486</v>
      </c>
      <c r="V809" s="26">
        <v>2.4632476714173497</v>
      </c>
      <c r="W809" s="26">
        <v>17.939701266805415</v>
      </c>
      <c r="X809" s="26">
        <v>46.753727472880456</v>
      </c>
      <c r="Y809" s="26">
        <v>24.443612771111759</v>
      </c>
      <c r="Z809" s="26">
        <v>1.2316085685031908</v>
      </c>
      <c r="AA809" s="26" t="s">
        <v>45</v>
      </c>
      <c r="AB809" s="26">
        <f t="shared" si="124"/>
        <v>0.99163042761616427</v>
      </c>
      <c r="AC809" s="26">
        <f t="shared" si="124"/>
        <v>2.5843473130942485</v>
      </c>
      <c r="AD809" s="26">
        <f t="shared" si="124"/>
        <v>1.3511390086273056</v>
      </c>
      <c r="AE809" s="26">
        <f t="shared" si="122"/>
        <v>6.8078086322450354E-2</v>
      </c>
      <c r="AF809" s="17">
        <v>3.1</v>
      </c>
      <c r="AG809" s="17">
        <v>6.2</v>
      </c>
      <c r="AH809" s="17">
        <f t="shared" si="125"/>
        <v>6.3095734448019254E-7</v>
      </c>
      <c r="AI809" s="17">
        <v>1</v>
      </c>
      <c r="AJ809" s="17">
        <v>27</v>
      </c>
      <c r="AK809" s="17">
        <v>1246.5</v>
      </c>
      <c r="AL809" s="17">
        <v>114</v>
      </c>
      <c r="AM809" s="17">
        <v>1.5</v>
      </c>
      <c r="AN809" s="17">
        <v>4.5999999999999996</v>
      </c>
      <c r="AO809" s="17">
        <v>0.45</v>
      </c>
      <c r="AP809" s="17">
        <v>11.35</v>
      </c>
      <c r="AQ809" s="17">
        <v>714.0625</v>
      </c>
      <c r="AR809" s="17">
        <v>1015.5555555555557</v>
      </c>
      <c r="AS809" s="26">
        <v>536.5625</v>
      </c>
      <c r="AT809" s="26">
        <v>19.482087227414333</v>
      </c>
      <c r="AU809" s="26">
        <v>-0.11088758306925937</v>
      </c>
      <c r="AV809" s="17">
        <v>200</v>
      </c>
      <c r="AW809" s="17">
        <v>200</v>
      </c>
      <c r="AX809" s="17">
        <v>0.16</v>
      </c>
      <c r="AY809" s="14">
        <v>2</v>
      </c>
      <c r="AZ809" s="17" t="s">
        <v>41</v>
      </c>
      <c r="BA809" s="28"/>
      <c r="BB809" s="26"/>
      <c r="BC809" s="31"/>
      <c r="BD809" s="29"/>
    </row>
    <row r="810" spans="1:56" x14ac:dyDescent="0.25">
      <c r="A810" s="14">
        <v>2008</v>
      </c>
      <c r="B810" s="17">
        <v>2012</v>
      </c>
      <c r="C810" s="66" t="s">
        <v>185</v>
      </c>
      <c r="D810" s="17" t="s">
        <v>186</v>
      </c>
      <c r="E810" s="17">
        <v>1</v>
      </c>
      <c r="F810" s="67" t="s">
        <v>142</v>
      </c>
      <c r="G810" s="20" t="s">
        <v>142</v>
      </c>
      <c r="H810" s="20" t="s">
        <v>142</v>
      </c>
      <c r="I810" s="45">
        <v>5</v>
      </c>
      <c r="J810" s="22" t="s">
        <v>142</v>
      </c>
      <c r="K810" s="17" t="s">
        <v>54</v>
      </c>
      <c r="L810" s="27">
        <v>56.000000000000007</v>
      </c>
      <c r="M810" s="26">
        <v>0.56000000000000005</v>
      </c>
      <c r="N810" s="26">
        <v>22.392344497607656</v>
      </c>
      <c r="O810" s="26">
        <v>41.836734693877553</v>
      </c>
      <c r="P810" s="26">
        <f t="shared" si="123"/>
        <v>0.41836734693877553</v>
      </c>
      <c r="Q810" s="26">
        <v>58.163265306122447</v>
      </c>
      <c r="R810" s="26">
        <v>0.58163265306122447</v>
      </c>
      <c r="S810" s="26">
        <v>13.024118738404452</v>
      </c>
      <c r="T810" s="26">
        <v>4.341372912801484</v>
      </c>
      <c r="U810" s="26">
        <v>5.8039249815064622</v>
      </c>
      <c r="V810" s="26">
        <v>1.9346416605021541</v>
      </c>
      <c r="W810" s="26">
        <v>18.498798032399499</v>
      </c>
      <c r="X810" s="26">
        <v>40.926415147066379</v>
      </c>
      <c r="Y810" s="26">
        <v>24.807037895611103</v>
      </c>
      <c r="Z810" s="26">
        <v>2.7142215610696354</v>
      </c>
      <c r="AA810" s="26" t="s">
        <v>45</v>
      </c>
      <c r="AB810" s="26">
        <f t="shared" si="124"/>
        <v>0.80310180697244571</v>
      </c>
      <c r="AC810" s="26">
        <f t="shared" si="124"/>
        <v>1.7767683013754234</v>
      </c>
      <c r="AD810" s="26">
        <f t="shared" si="124"/>
        <v>1.0769660236684597</v>
      </c>
      <c r="AE810" s="26">
        <f t="shared" si="122"/>
        <v>0.11783447964569474</v>
      </c>
      <c r="AF810" s="17">
        <v>2.7</v>
      </c>
      <c r="AG810" s="17">
        <v>6.2</v>
      </c>
      <c r="AH810" s="17">
        <f t="shared" si="125"/>
        <v>6.3095734448019254E-7</v>
      </c>
      <c r="AI810" s="17">
        <v>1</v>
      </c>
      <c r="AJ810" s="17">
        <v>33</v>
      </c>
      <c r="AK810" s="17">
        <v>951</v>
      </c>
      <c r="AL810" s="17">
        <v>112.5</v>
      </c>
      <c r="AM810" s="17">
        <v>1.1000000000000001</v>
      </c>
      <c r="AN810" s="17">
        <v>5.85</v>
      </c>
      <c r="AO810" s="17">
        <v>0.45</v>
      </c>
      <c r="AP810" s="17">
        <v>16.95</v>
      </c>
      <c r="AQ810" s="17">
        <v>714.0625</v>
      </c>
      <c r="AR810" s="17">
        <v>1015.5555555555557</v>
      </c>
      <c r="AS810" s="26">
        <v>536.5625</v>
      </c>
      <c r="AT810" s="26">
        <v>19.482087227414333</v>
      </c>
      <c r="AU810" s="26">
        <v>-0.11088758306925937</v>
      </c>
      <c r="AV810" s="17">
        <v>200</v>
      </c>
      <c r="AW810" s="17">
        <v>200</v>
      </c>
      <c r="AX810" s="17">
        <v>0.16</v>
      </c>
      <c r="AY810" s="14">
        <v>2</v>
      </c>
      <c r="AZ810" s="17" t="s">
        <v>41</v>
      </c>
      <c r="BA810" s="28"/>
      <c r="BB810" s="26"/>
      <c r="BC810" s="31"/>
      <c r="BD810" s="29"/>
    </row>
    <row r="811" spans="1:56" x14ac:dyDescent="0.25">
      <c r="A811" s="14">
        <v>2008</v>
      </c>
      <c r="B811" s="17">
        <v>2012</v>
      </c>
      <c r="C811" s="66" t="s">
        <v>185</v>
      </c>
      <c r="D811" s="17" t="s">
        <v>186</v>
      </c>
      <c r="E811" s="17">
        <v>2</v>
      </c>
      <c r="F811" s="67" t="s">
        <v>142</v>
      </c>
      <c r="G811" s="20" t="s">
        <v>142</v>
      </c>
      <c r="H811" s="20" t="s">
        <v>142</v>
      </c>
      <c r="I811" s="45">
        <v>5</v>
      </c>
      <c r="J811" s="22" t="s">
        <v>142</v>
      </c>
      <c r="K811" s="17" t="s">
        <v>54</v>
      </c>
      <c r="L811" s="27">
        <v>39</v>
      </c>
      <c r="M811" s="26">
        <v>0.39</v>
      </c>
      <c r="N811" s="26">
        <v>17.368421052631582</v>
      </c>
      <c r="O811" s="26">
        <v>44.117647058823522</v>
      </c>
      <c r="P811" s="26">
        <f t="shared" si="123"/>
        <v>0.44117647058823523</v>
      </c>
      <c r="Q811" s="26">
        <v>55.882352941176471</v>
      </c>
      <c r="R811" s="26">
        <v>0.55882352941176472</v>
      </c>
      <c r="S811" s="26">
        <v>9.7058823529411793</v>
      </c>
      <c r="T811" s="26">
        <v>3.2352941176470598</v>
      </c>
      <c r="U811" s="26">
        <v>4.3252226263639786</v>
      </c>
      <c r="V811" s="26">
        <v>1.4417408754546595</v>
      </c>
      <c r="W811" s="26">
        <v>18.721098616531435</v>
      </c>
      <c r="X811" s="26">
        <v>41.470903273948721</v>
      </c>
      <c r="Y811" s="26">
        <v>24.687516571591743</v>
      </c>
      <c r="Z811" s="26">
        <v>2.4201451478027707</v>
      </c>
      <c r="AA811" s="26" t="s">
        <v>45</v>
      </c>
      <c r="AB811" s="26">
        <f t="shared" si="124"/>
        <v>0.60568260229954662</v>
      </c>
      <c r="AC811" s="26">
        <f t="shared" si="124"/>
        <v>1.341705694157165</v>
      </c>
      <c r="AD811" s="26">
        <f t="shared" si="124"/>
        <v>0.79871377143385081</v>
      </c>
      <c r="AE811" s="26">
        <f t="shared" si="122"/>
        <v>7.829881360538378E-2</v>
      </c>
      <c r="AF811" s="17">
        <v>2.6</v>
      </c>
      <c r="AG811" s="17">
        <v>5.8</v>
      </c>
      <c r="AH811" s="17">
        <f t="shared" si="125"/>
        <v>1.5848931924611111E-6</v>
      </c>
      <c r="AI811" s="17">
        <v>1</v>
      </c>
      <c r="AJ811" s="17">
        <v>29</v>
      </c>
      <c r="AK811" s="17">
        <v>816</v>
      </c>
      <c r="AL811" s="17">
        <v>67.5</v>
      </c>
      <c r="AM811" s="17">
        <v>2.25</v>
      </c>
      <c r="AN811" s="17">
        <v>5.7</v>
      </c>
      <c r="AO811" s="17">
        <v>0.3</v>
      </c>
      <c r="AP811" s="17">
        <v>23.1</v>
      </c>
      <c r="AQ811" s="17">
        <v>714.0625</v>
      </c>
      <c r="AR811" s="17">
        <v>1015.5555555555557</v>
      </c>
      <c r="AS811" s="26">
        <v>536.5625</v>
      </c>
      <c r="AT811" s="26">
        <v>19.482087227414333</v>
      </c>
      <c r="AU811" s="26">
        <v>-0.11088758306925937</v>
      </c>
      <c r="AV811" s="17">
        <v>200</v>
      </c>
      <c r="AW811" s="17">
        <v>200</v>
      </c>
      <c r="AX811" s="17">
        <v>0.16</v>
      </c>
      <c r="AY811" s="14">
        <v>2</v>
      </c>
      <c r="AZ811" s="17" t="s">
        <v>41</v>
      </c>
      <c r="BA811" s="28"/>
      <c r="BB811" s="26"/>
      <c r="BC811" s="31"/>
      <c r="BD811" s="29"/>
    </row>
    <row r="812" spans="1:56" x14ac:dyDescent="0.25">
      <c r="A812" s="14">
        <v>2008</v>
      </c>
      <c r="B812" s="17">
        <v>2012</v>
      </c>
      <c r="C812" s="66" t="s">
        <v>185</v>
      </c>
      <c r="D812" s="17" t="s">
        <v>186</v>
      </c>
      <c r="E812" s="17">
        <v>3</v>
      </c>
      <c r="F812" s="67" t="s">
        <v>142</v>
      </c>
      <c r="G812" s="20" t="s">
        <v>142</v>
      </c>
      <c r="H812" s="20" t="s">
        <v>142</v>
      </c>
      <c r="I812" s="45">
        <v>5</v>
      </c>
      <c r="J812" s="22" t="s">
        <v>142</v>
      </c>
      <c r="K812" s="17" t="s">
        <v>54</v>
      </c>
      <c r="L812" s="27">
        <v>72</v>
      </c>
      <c r="M812" s="26">
        <v>0.72</v>
      </c>
      <c r="N812" s="26">
        <v>34.377990430622013</v>
      </c>
      <c r="O812" s="26">
        <v>43.87755102040817</v>
      </c>
      <c r="P812" s="26">
        <f t="shared" si="123"/>
        <v>0.43877551020408168</v>
      </c>
      <c r="Q812" s="26">
        <v>56.12244897959183</v>
      </c>
      <c r="R812" s="26">
        <v>0.56122448979591832</v>
      </c>
      <c r="S812" s="26">
        <v>19.293770139634802</v>
      </c>
      <c r="T812" s="26">
        <v>6.4312567132116003</v>
      </c>
      <c r="U812" s="26">
        <v>8.5978634524172133</v>
      </c>
      <c r="V812" s="26">
        <v>2.8659544841390709</v>
      </c>
      <c r="W812" s="26">
        <v>18.573529731957763</v>
      </c>
      <c r="X812" s="26">
        <v>42.075039210401243</v>
      </c>
      <c r="Y812" s="26">
        <v>24.638257489017704</v>
      </c>
      <c r="Z812" s="26">
        <v>2.5612729622041002</v>
      </c>
      <c r="AA812" s="26" t="s">
        <v>45</v>
      </c>
      <c r="AB812" s="26">
        <f t="shared" si="124"/>
        <v>1.1945113777668863</v>
      </c>
      <c r="AC812" s="26">
        <f t="shared" si="124"/>
        <v>2.7059537838053429</v>
      </c>
      <c r="AD812" s="26">
        <f t="shared" si="124"/>
        <v>1.584549588780811</v>
      </c>
      <c r="AE812" s="26">
        <f t="shared" si="122"/>
        <v>0.16472203932542481</v>
      </c>
      <c r="AF812" s="17">
        <v>2.9</v>
      </c>
      <c r="AG812" s="17">
        <v>6.2</v>
      </c>
      <c r="AH812" s="17">
        <f t="shared" si="125"/>
        <v>6.3095734448019254E-7</v>
      </c>
      <c r="AI812" s="17">
        <v>1</v>
      </c>
      <c r="AJ812" s="17">
        <v>32</v>
      </c>
      <c r="AK812" s="17">
        <v>1021</v>
      </c>
      <c r="AL812" s="17">
        <v>109</v>
      </c>
      <c r="AM812" s="17">
        <v>1.4</v>
      </c>
      <c r="AN812" s="17">
        <v>4.6500000000000004</v>
      </c>
      <c r="AO812" s="17">
        <v>0.45</v>
      </c>
      <c r="AP812" s="17">
        <v>12.15</v>
      </c>
      <c r="AQ812" s="17">
        <v>714.0625</v>
      </c>
      <c r="AR812" s="17">
        <v>1015.5555555555557</v>
      </c>
      <c r="AS812" s="26">
        <v>536.5625</v>
      </c>
      <c r="AT812" s="26">
        <v>19.482087227414333</v>
      </c>
      <c r="AU812" s="26">
        <v>-0.11088758306925937</v>
      </c>
      <c r="AV812" s="17">
        <v>200</v>
      </c>
      <c r="AW812" s="17">
        <v>200</v>
      </c>
      <c r="AX812" s="17">
        <v>0.16</v>
      </c>
      <c r="AY812" s="14">
        <v>2</v>
      </c>
      <c r="AZ812" s="17" t="s">
        <v>41</v>
      </c>
      <c r="BA812" s="28"/>
      <c r="BB812" s="26"/>
      <c r="BC812" s="31"/>
      <c r="BD812" s="29"/>
    </row>
    <row r="813" spans="1:56" x14ac:dyDescent="0.25">
      <c r="A813" s="14">
        <v>2008</v>
      </c>
      <c r="B813" s="17">
        <v>2012</v>
      </c>
      <c r="C813" s="66" t="s">
        <v>185</v>
      </c>
      <c r="D813" s="17" t="s">
        <v>186</v>
      </c>
      <c r="E813" s="17">
        <v>4</v>
      </c>
      <c r="F813" s="67" t="s">
        <v>142</v>
      </c>
      <c r="G813" s="20" t="s">
        <v>142</v>
      </c>
      <c r="H813" s="20" t="s">
        <v>142</v>
      </c>
      <c r="I813" s="45">
        <v>5</v>
      </c>
      <c r="J813" s="22" t="s">
        <v>142</v>
      </c>
      <c r="K813" s="17" t="s">
        <v>54</v>
      </c>
      <c r="L813" s="27">
        <v>33</v>
      </c>
      <c r="M813" s="26">
        <v>0.33</v>
      </c>
      <c r="N813" s="26">
        <v>29.712918660287084</v>
      </c>
      <c r="O813" s="26">
        <v>43.396226415094333</v>
      </c>
      <c r="P813" s="26">
        <f t="shared" si="123"/>
        <v>0.4339622641509433</v>
      </c>
      <c r="Q813" s="26">
        <v>56.603773584905667</v>
      </c>
      <c r="R813" s="26">
        <v>0.5660377358490567</v>
      </c>
      <c r="S813" s="26">
        <v>16.818633203936088</v>
      </c>
      <c r="T813" s="26">
        <v>5.6062110679786956</v>
      </c>
      <c r="U813" s="26">
        <v>7.4948706601762085</v>
      </c>
      <c r="V813" s="26">
        <v>2.498290220058736</v>
      </c>
      <c r="W813" s="26">
        <v>19.975411369200259</v>
      </c>
      <c r="X813" s="26">
        <v>42.526752860673241</v>
      </c>
      <c r="Y813" s="26">
        <v>24.217135569345572</v>
      </c>
      <c r="Z813" s="26">
        <v>1.7884517024999127</v>
      </c>
      <c r="AA813" s="26" t="s">
        <v>45</v>
      </c>
      <c r="AB813" s="26">
        <f t="shared" si="124"/>
        <v>1.1198637230543795</v>
      </c>
      <c r="AC813" s="26">
        <f t="shared" si="124"/>
        <v>2.3841395257270097</v>
      </c>
      <c r="AD813" s="26">
        <f t="shared" si="124"/>
        <v>1.3576637346360569</v>
      </c>
      <c r="AE813" s="26">
        <f t="shared" si="122"/>
        <v>0.10026437729100351</v>
      </c>
      <c r="AF813" s="17">
        <v>3.1</v>
      </c>
      <c r="AG813" s="17">
        <v>6.2</v>
      </c>
      <c r="AH813" s="17">
        <f t="shared" si="125"/>
        <v>6.3095734448019254E-7</v>
      </c>
      <c r="AI813" s="17">
        <v>1</v>
      </c>
      <c r="AJ813" s="17">
        <v>27</v>
      </c>
      <c r="AK813" s="17">
        <v>1246.5</v>
      </c>
      <c r="AL813" s="17">
        <v>114</v>
      </c>
      <c r="AM813" s="17">
        <v>1.5</v>
      </c>
      <c r="AN813" s="17">
        <v>4.5999999999999996</v>
      </c>
      <c r="AO813" s="17">
        <v>0.45</v>
      </c>
      <c r="AP813" s="17">
        <v>11.35</v>
      </c>
      <c r="AQ813" s="17">
        <v>714.0625</v>
      </c>
      <c r="AR813" s="17">
        <v>1015.5555555555557</v>
      </c>
      <c r="AS813" s="26">
        <v>536.5625</v>
      </c>
      <c r="AT813" s="26">
        <v>19.482087227414333</v>
      </c>
      <c r="AU813" s="26">
        <v>-0.11088758306925937</v>
      </c>
      <c r="AV813" s="17">
        <v>200</v>
      </c>
      <c r="AW813" s="17">
        <v>200</v>
      </c>
      <c r="AX813" s="17">
        <v>0.16</v>
      </c>
      <c r="AY813" s="14">
        <v>2</v>
      </c>
      <c r="AZ813" s="17" t="s">
        <v>41</v>
      </c>
      <c r="BA813" s="28"/>
      <c r="BB813" s="26"/>
      <c r="BC813" s="31"/>
      <c r="BD813" s="29"/>
    </row>
    <row r="814" spans="1:56" x14ac:dyDescent="0.25">
      <c r="A814" s="14">
        <v>2008</v>
      </c>
      <c r="B814" s="17">
        <v>2012</v>
      </c>
      <c r="C814" s="66" t="s">
        <v>185</v>
      </c>
      <c r="D814" s="17" t="s">
        <v>186</v>
      </c>
      <c r="E814" s="17">
        <v>1</v>
      </c>
      <c r="F814" s="67" t="s">
        <v>143</v>
      </c>
      <c r="G814" s="20" t="s">
        <v>143</v>
      </c>
      <c r="H814" s="20" t="s">
        <v>143</v>
      </c>
      <c r="I814" s="45">
        <v>5</v>
      </c>
      <c r="J814" s="22" t="s">
        <v>143</v>
      </c>
      <c r="K814" s="17" t="s">
        <v>54</v>
      </c>
      <c r="L814" s="27">
        <v>44</v>
      </c>
      <c r="M814" s="26">
        <v>0.44</v>
      </c>
      <c r="N814" s="26">
        <v>34.37799043062202</v>
      </c>
      <c r="O814" s="26">
        <v>41.666666666666664</v>
      </c>
      <c r="P814" s="26">
        <f t="shared" si="123"/>
        <v>0.41666666666666663</v>
      </c>
      <c r="Q814" s="26">
        <v>58.333333333333336</v>
      </c>
      <c r="R814" s="26">
        <v>0.58333333333333337</v>
      </c>
      <c r="S814" s="26">
        <v>20.053827751196181</v>
      </c>
      <c r="T814" s="26">
        <v>6.6846092503987267</v>
      </c>
      <c r="U814" s="26">
        <v>8.936567164179106</v>
      </c>
      <c r="V814" s="26">
        <v>2.9788557213930353</v>
      </c>
      <c r="W814" s="26">
        <v>18.706429056614169</v>
      </c>
      <c r="X814" s="26">
        <v>43.390157120594708</v>
      </c>
      <c r="Y814" s="26">
        <v>24.874656926897231</v>
      </c>
      <c r="Z814" s="26">
        <v>1.915952291227228</v>
      </c>
      <c r="AA814" s="26" t="s">
        <v>45</v>
      </c>
      <c r="AB814" s="26">
        <f t="shared" si="124"/>
        <v>1.250451687137706</v>
      </c>
      <c r="AC814" s="26">
        <f t="shared" si="124"/>
        <v>2.9004624566458155</v>
      </c>
      <c r="AD814" s="26">
        <f t="shared" si="124"/>
        <v>1.6627736179403201</v>
      </c>
      <c r="AE814" s="26">
        <f t="shared" si="122"/>
        <v>0.12807392409260163</v>
      </c>
      <c r="AF814" s="17">
        <v>2.7</v>
      </c>
      <c r="AG814" s="17">
        <v>6.2</v>
      </c>
      <c r="AH814" s="17">
        <f t="shared" si="125"/>
        <v>6.3095734448019254E-7</v>
      </c>
      <c r="AI814" s="17">
        <v>1</v>
      </c>
      <c r="AJ814" s="17">
        <v>33</v>
      </c>
      <c r="AK814" s="17">
        <v>951</v>
      </c>
      <c r="AL814" s="17">
        <v>112.5</v>
      </c>
      <c r="AM814" s="17">
        <v>1.1000000000000001</v>
      </c>
      <c r="AN814" s="17">
        <v>5.85</v>
      </c>
      <c r="AO814" s="17">
        <v>0.45</v>
      </c>
      <c r="AP814" s="17">
        <v>16.95</v>
      </c>
      <c r="AQ814" s="17">
        <v>714.0625</v>
      </c>
      <c r="AR814" s="17">
        <v>1015.5555555555557</v>
      </c>
      <c r="AS814" s="26">
        <v>536.5625</v>
      </c>
      <c r="AT814" s="26">
        <v>19.482087227414333</v>
      </c>
      <c r="AU814" s="26">
        <v>-0.11088758306925937</v>
      </c>
      <c r="AV814" s="17">
        <v>200</v>
      </c>
      <c r="AW814" s="17">
        <v>200</v>
      </c>
      <c r="AX814" s="17">
        <v>0.16</v>
      </c>
      <c r="AY814" s="14">
        <v>2</v>
      </c>
      <c r="AZ814" s="17" t="s">
        <v>41</v>
      </c>
      <c r="BA814" s="28"/>
      <c r="BB814" s="26"/>
      <c r="BC814" s="31"/>
      <c r="BD814" s="29"/>
    </row>
    <row r="815" spans="1:56" x14ac:dyDescent="0.25">
      <c r="A815" s="14">
        <v>2008</v>
      </c>
      <c r="B815" s="17">
        <v>2012</v>
      </c>
      <c r="C815" s="66" t="s">
        <v>185</v>
      </c>
      <c r="D815" s="17" t="s">
        <v>186</v>
      </c>
      <c r="E815" s="17">
        <v>2</v>
      </c>
      <c r="F815" s="67" t="s">
        <v>143</v>
      </c>
      <c r="G815" s="20" t="s">
        <v>143</v>
      </c>
      <c r="H815" s="20" t="s">
        <v>143</v>
      </c>
      <c r="I815" s="45">
        <v>5</v>
      </c>
      <c r="J815" s="22" t="s">
        <v>143</v>
      </c>
      <c r="K815" s="17" t="s">
        <v>54</v>
      </c>
      <c r="L815" s="27">
        <v>56.000000000000007</v>
      </c>
      <c r="M815" s="26">
        <v>0.56000000000000005</v>
      </c>
      <c r="N815" s="26">
        <v>35.669856459330148</v>
      </c>
      <c r="O815" s="26">
        <v>43.859649122807014</v>
      </c>
      <c r="P815" s="26">
        <f t="shared" si="123"/>
        <v>0.43859649122807015</v>
      </c>
      <c r="Q815" s="26">
        <v>56.140350877192979</v>
      </c>
      <c r="R815" s="26">
        <v>0.56140350877192979</v>
      </c>
      <c r="S815" s="26">
        <v>20.025182573659031</v>
      </c>
      <c r="T815" s="26">
        <v>6.6750608578863435</v>
      </c>
      <c r="U815" s="26">
        <v>8.9238020424194815</v>
      </c>
      <c r="V815" s="26">
        <v>2.974600680806494</v>
      </c>
      <c r="W815" s="26">
        <v>18.15373499274834</v>
      </c>
      <c r="X815" s="26">
        <v>41.40098224523669</v>
      </c>
      <c r="Y815" s="26">
        <v>25.590917242173717</v>
      </c>
      <c r="Z815" s="26">
        <v>2.384143755464919</v>
      </c>
      <c r="AA815" s="26" t="s">
        <v>45</v>
      </c>
      <c r="AB815" s="26">
        <f t="shared" si="124"/>
        <v>1.2117728587453607</v>
      </c>
      <c r="AC815" s="26">
        <f t="shared" si="124"/>
        <v>2.7635407606322691</v>
      </c>
      <c r="AD815" s="26">
        <f t="shared" si="124"/>
        <v>1.7082093000064251</v>
      </c>
      <c r="AE815" s="26">
        <f t="shared" si="122"/>
        <v>0.15914304661678033</v>
      </c>
      <c r="AF815" s="17">
        <v>2.6</v>
      </c>
      <c r="AG815" s="17">
        <v>5.8</v>
      </c>
      <c r="AH815" s="17">
        <f t="shared" si="125"/>
        <v>1.5848931924611111E-6</v>
      </c>
      <c r="AI815" s="17">
        <v>1</v>
      </c>
      <c r="AJ815" s="17">
        <v>29</v>
      </c>
      <c r="AK815" s="17">
        <v>816</v>
      </c>
      <c r="AL815" s="17">
        <v>67.5</v>
      </c>
      <c r="AM815" s="17">
        <v>2.25</v>
      </c>
      <c r="AN815" s="17">
        <v>5.7</v>
      </c>
      <c r="AO815" s="17">
        <v>0.3</v>
      </c>
      <c r="AP815" s="17">
        <v>23.1</v>
      </c>
      <c r="AQ815" s="17">
        <v>714.0625</v>
      </c>
      <c r="AR815" s="17">
        <v>1015.5555555555557</v>
      </c>
      <c r="AS815" s="26">
        <v>536.5625</v>
      </c>
      <c r="AT815" s="26">
        <v>19.482087227414333</v>
      </c>
      <c r="AU815" s="26">
        <v>-0.11088758306925937</v>
      </c>
      <c r="AV815" s="17">
        <v>200</v>
      </c>
      <c r="AW815" s="17">
        <v>200</v>
      </c>
      <c r="AX815" s="17">
        <v>0.16</v>
      </c>
      <c r="AY815" s="14">
        <v>2</v>
      </c>
      <c r="AZ815" s="17" t="s">
        <v>41</v>
      </c>
      <c r="BA815" s="28"/>
      <c r="BB815" s="26"/>
      <c r="BC815" s="31"/>
      <c r="BD815" s="29"/>
    </row>
    <row r="816" spans="1:56" x14ac:dyDescent="0.25">
      <c r="A816" s="14">
        <v>2008</v>
      </c>
      <c r="B816" s="17">
        <v>2012</v>
      </c>
      <c r="C816" s="66" t="s">
        <v>185</v>
      </c>
      <c r="D816" s="17" t="s">
        <v>186</v>
      </c>
      <c r="E816" s="17">
        <v>3</v>
      </c>
      <c r="F816" s="67" t="s">
        <v>143</v>
      </c>
      <c r="G816" s="20" t="s">
        <v>143</v>
      </c>
      <c r="H816" s="20" t="s">
        <v>143</v>
      </c>
      <c r="I816" s="45">
        <v>5</v>
      </c>
      <c r="J816" s="22" t="s">
        <v>143</v>
      </c>
      <c r="K816" s="17" t="s">
        <v>54</v>
      </c>
      <c r="L816" s="27">
        <v>83</v>
      </c>
      <c r="M816" s="26">
        <v>0.83</v>
      </c>
      <c r="N816" s="26">
        <v>44.712918660287087</v>
      </c>
      <c r="O816" s="26">
        <v>43.859649122807014</v>
      </c>
      <c r="P816" s="26">
        <f t="shared" si="123"/>
        <v>0.43859649122807015</v>
      </c>
      <c r="Q816" s="26">
        <v>56.140350877192979</v>
      </c>
      <c r="R816" s="26">
        <v>0.56140350877192979</v>
      </c>
      <c r="S816" s="26">
        <v>25.101989423319065</v>
      </c>
      <c r="T816" s="26">
        <v>8.3673298077730216</v>
      </c>
      <c r="U816" s="26">
        <v>11.186174391201885</v>
      </c>
      <c r="V816" s="26">
        <v>3.728724797067295</v>
      </c>
      <c r="W816" s="26">
        <v>18.693008091854509</v>
      </c>
      <c r="X816" s="26">
        <v>43.006294865610897</v>
      </c>
      <c r="Y816" s="26">
        <v>24.70469257303138</v>
      </c>
      <c r="Z816" s="26">
        <v>2.2023902654544401</v>
      </c>
      <c r="AA816" s="26" t="s">
        <v>45</v>
      </c>
      <c r="AB816" s="26">
        <f t="shared" si="124"/>
        <v>1.5641056380391654</v>
      </c>
      <c r="AC816" s="26">
        <f t="shared" si="124"/>
        <v>3.5984785295090189</v>
      </c>
      <c r="AD816" s="26">
        <f t="shared" si="124"/>
        <v>2.0671231055819428</v>
      </c>
      <c r="AE816" s="26">
        <f t="shared" si="122"/>
        <v>0.18428125716486074</v>
      </c>
      <c r="AF816" s="17">
        <v>2.9</v>
      </c>
      <c r="AG816" s="17">
        <v>6.2</v>
      </c>
      <c r="AH816" s="17">
        <f t="shared" si="125"/>
        <v>6.3095734448019254E-7</v>
      </c>
      <c r="AI816" s="17">
        <v>1</v>
      </c>
      <c r="AJ816" s="17">
        <v>32</v>
      </c>
      <c r="AK816" s="17">
        <v>1021</v>
      </c>
      <c r="AL816" s="17">
        <v>109</v>
      </c>
      <c r="AM816" s="17">
        <v>1.4</v>
      </c>
      <c r="AN816" s="17">
        <v>4.6500000000000004</v>
      </c>
      <c r="AO816" s="17">
        <v>0.45</v>
      </c>
      <c r="AP816" s="17">
        <v>12.15</v>
      </c>
      <c r="AQ816" s="17">
        <v>714.0625</v>
      </c>
      <c r="AR816" s="17">
        <v>1015.5555555555557</v>
      </c>
      <c r="AS816" s="26">
        <v>536.5625</v>
      </c>
      <c r="AT816" s="26">
        <v>19.482087227414333</v>
      </c>
      <c r="AU816" s="26">
        <v>-0.11088758306925937</v>
      </c>
      <c r="AV816" s="17">
        <v>200</v>
      </c>
      <c r="AW816" s="17">
        <v>200</v>
      </c>
      <c r="AX816" s="17">
        <v>0.16</v>
      </c>
      <c r="AY816" s="14">
        <v>2</v>
      </c>
      <c r="AZ816" s="17" t="s">
        <v>41</v>
      </c>
      <c r="BA816" s="28"/>
      <c r="BB816" s="26"/>
      <c r="BC816" s="31"/>
      <c r="BD816" s="29"/>
    </row>
    <row r="817" spans="1:56" x14ac:dyDescent="0.25">
      <c r="A817" s="14">
        <v>2008</v>
      </c>
      <c r="B817" s="17">
        <v>2012</v>
      </c>
      <c r="C817" s="66" t="s">
        <v>185</v>
      </c>
      <c r="D817" s="17" t="s">
        <v>186</v>
      </c>
      <c r="E817" s="17">
        <v>4</v>
      </c>
      <c r="F817" s="67" t="s">
        <v>143</v>
      </c>
      <c r="G817" s="20" t="s">
        <v>143</v>
      </c>
      <c r="H817" s="20" t="s">
        <v>143</v>
      </c>
      <c r="I817" s="45">
        <v>5</v>
      </c>
      <c r="J817" s="22" t="s">
        <v>143</v>
      </c>
      <c r="K817" s="17" t="s">
        <v>54</v>
      </c>
      <c r="L817" s="27">
        <v>67</v>
      </c>
      <c r="M817" s="26">
        <v>0.67</v>
      </c>
      <c r="N817" s="26">
        <v>40.478468899521538</v>
      </c>
      <c r="O817" s="26">
        <v>43.478260869565212</v>
      </c>
      <c r="P817" s="26">
        <f t="shared" si="123"/>
        <v>0.43478260869565211</v>
      </c>
      <c r="Q817" s="26">
        <v>56.521739130434788</v>
      </c>
      <c r="R817" s="26">
        <v>0.56521739130434789</v>
      </c>
      <c r="S817" s="26">
        <v>22.879134595381743</v>
      </c>
      <c r="T817" s="26">
        <v>7.6263781984605812</v>
      </c>
      <c r="U817" s="26">
        <v>10.195605821822564</v>
      </c>
      <c r="V817" s="26">
        <v>3.3985352739408548</v>
      </c>
      <c r="W817" s="26">
        <v>19.12666261906827</v>
      </c>
      <c r="X817" s="26">
        <v>43.395526893570292</v>
      </c>
      <c r="Y817" s="26">
        <v>24.515571349125779</v>
      </c>
      <c r="Z817" s="26">
        <v>1.8777540250645046</v>
      </c>
      <c r="AA817" s="26" t="s">
        <v>45</v>
      </c>
      <c r="AB817" s="26">
        <f t="shared" si="124"/>
        <v>1.458671628073732</v>
      </c>
      <c r="AC817" s="26">
        <f t="shared" si="124"/>
        <v>3.3095070021183428</v>
      </c>
      <c r="AD817" s="26">
        <f t="shared" si="124"/>
        <v>1.869650188597777</v>
      </c>
      <c r="AE817" s="26">
        <f t="shared" si="122"/>
        <v>0.14320462358823541</v>
      </c>
      <c r="AF817" s="17">
        <v>3.1</v>
      </c>
      <c r="AG817" s="17">
        <v>6.2</v>
      </c>
      <c r="AH817" s="17">
        <f t="shared" si="125"/>
        <v>6.3095734448019254E-7</v>
      </c>
      <c r="AI817" s="17">
        <v>1</v>
      </c>
      <c r="AJ817" s="17">
        <v>27</v>
      </c>
      <c r="AK817" s="17">
        <v>1246.5</v>
      </c>
      <c r="AL817" s="17">
        <v>114</v>
      </c>
      <c r="AM817" s="17">
        <v>1.5</v>
      </c>
      <c r="AN817" s="17">
        <v>4.5999999999999996</v>
      </c>
      <c r="AO817" s="17">
        <v>0.45</v>
      </c>
      <c r="AP817" s="17">
        <v>11.35</v>
      </c>
      <c r="AQ817" s="17">
        <v>714.0625</v>
      </c>
      <c r="AR817" s="17">
        <v>1015.5555555555557</v>
      </c>
      <c r="AS817" s="26">
        <v>536.5625</v>
      </c>
      <c r="AT817" s="26">
        <v>19.482087227414333</v>
      </c>
      <c r="AU817" s="26">
        <v>-0.11088758306925937</v>
      </c>
      <c r="AV817" s="17">
        <v>200</v>
      </c>
      <c r="AW817" s="17">
        <v>200</v>
      </c>
      <c r="AX817" s="17">
        <v>0.16</v>
      </c>
      <c r="AY817" s="14">
        <v>2</v>
      </c>
      <c r="AZ817" s="17" t="s">
        <v>41</v>
      </c>
      <c r="BA817" s="28"/>
      <c r="BB817" s="26"/>
      <c r="BC817" s="31"/>
      <c r="BD817" s="29"/>
    </row>
    <row r="818" spans="1:56" x14ac:dyDescent="0.25">
      <c r="A818" s="14">
        <v>2008</v>
      </c>
      <c r="B818" s="17">
        <v>2012</v>
      </c>
      <c r="C818" s="66" t="s">
        <v>185</v>
      </c>
      <c r="D818" s="17" t="s">
        <v>186</v>
      </c>
      <c r="E818" s="17">
        <v>1</v>
      </c>
      <c r="F818" s="67" t="s">
        <v>144</v>
      </c>
      <c r="G818" s="62" t="s">
        <v>144</v>
      </c>
      <c r="H818" s="20" t="s">
        <v>144</v>
      </c>
      <c r="I818" s="45">
        <v>5</v>
      </c>
      <c r="J818" s="22" t="s">
        <v>144</v>
      </c>
      <c r="K818" s="17" t="s">
        <v>54</v>
      </c>
      <c r="L818" s="27">
        <v>94</v>
      </c>
      <c r="M818" s="26">
        <v>0.94</v>
      </c>
      <c r="N818" s="26">
        <v>53.253588516746412</v>
      </c>
      <c r="O818" s="26">
        <v>44.230769230769234</v>
      </c>
      <c r="P818" s="26">
        <f t="shared" si="123"/>
        <v>0.44230769230769235</v>
      </c>
      <c r="Q818" s="26">
        <v>55.769230769230774</v>
      </c>
      <c r="R818" s="26">
        <v>0.55769230769230771</v>
      </c>
      <c r="S818" s="26">
        <v>29.699116672800884</v>
      </c>
      <c r="T818" s="26">
        <v>9.8997055576002939</v>
      </c>
      <c r="U818" s="26">
        <v>13.23478760045924</v>
      </c>
      <c r="V818" s="26">
        <v>4.4115958668197468</v>
      </c>
      <c r="W818" s="26">
        <v>18.490451942659234</v>
      </c>
      <c r="X818" s="26">
        <v>45.418338764588654</v>
      </c>
      <c r="Y818" s="26">
        <v>23.954271344577677</v>
      </c>
      <c r="Z818" s="26">
        <v>1.6167890350434249</v>
      </c>
      <c r="AA818" s="26" t="s">
        <v>45</v>
      </c>
      <c r="AB818" s="26">
        <f t="shared" si="124"/>
        <v>1.8305002985928476</v>
      </c>
      <c r="AC818" s="26">
        <f t="shared" si="124"/>
        <v>4.4962818068477119</v>
      </c>
      <c r="AD818" s="26">
        <f t="shared" si="124"/>
        <v>2.3714023315818111</v>
      </c>
      <c r="AE818" s="26">
        <f t="shared" si="122"/>
        <v>0.1600573539568661</v>
      </c>
      <c r="AF818" s="17">
        <v>2.7</v>
      </c>
      <c r="AG818" s="17">
        <v>6.2</v>
      </c>
      <c r="AH818" s="17">
        <f t="shared" si="125"/>
        <v>6.3095734448019254E-7</v>
      </c>
      <c r="AI818" s="17">
        <v>1</v>
      </c>
      <c r="AJ818" s="17">
        <v>33</v>
      </c>
      <c r="AK818" s="17">
        <v>951</v>
      </c>
      <c r="AL818" s="17">
        <v>112.5</v>
      </c>
      <c r="AM818" s="17">
        <v>1.1000000000000001</v>
      </c>
      <c r="AN818" s="17">
        <v>5.85</v>
      </c>
      <c r="AO818" s="17">
        <v>0.45</v>
      </c>
      <c r="AP818" s="17">
        <v>16.95</v>
      </c>
      <c r="AQ818" s="17">
        <v>714.0625</v>
      </c>
      <c r="AR818" s="17">
        <v>1015.5555555555557</v>
      </c>
      <c r="AS818" s="26">
        <v>536.5625</v>
      </c>
      <c r="AT818" s="26">
        <v>19.482087227414333</v>
      </c>
      <c r="AU818" s="26">
        <v>-0.11088758306925937</v>
      </c>
      <c r="AV818" s="17">
        <v>200</v>
      </c>
      <c r="AW818" s="17">
        <v>200</v>
      </c>
      <c r="AX818" s="17">
        <v>0.16</v>
      </c>
      <c r="AY818" s="14">
        <v>2</v>
      </c>
      <c r="AZ818" s="17" t="s">
        <v>41</v>
      </c>
      <c r="BA818" s="28"/>
      <c r="BB818" s="26"/>
      <c r="BC818" s="31"/>
      <c r="BD818" s="29"/>
    </row>
    <row r="819" spans="1:56" x14ac:dyDescent="0.25">
      <c r="A819" s="14">
        <v>2008</v>
      </c>
      <c r="B819" s="17">
        <v>2012</v>
      </c>
      <c r="C819" s="66" t="s">
        <v>185</v>
      </c>
      <c r="D819" s="17" t="s">
        <v>186</v>
      </c>
      <c r="E819" s="17">
        <v>2</v>
      </c>
      <c r="F819" s="67" t="s">
        <v>144</v>
      </c>
      <c r="G819" s="62" t="s">
        <v>144</v>
      </c>
      <c r="H819" s="20" t="s">
        <v>144</v>
      </c>
      <c r="I819" s="45">
        <v>5</v>
      </c>
      <c r="J819" s="22" t="s">
        <v>144</v>
      </c>
      <c r="K819" s="17" t="s">
        <v>54</v>
      </c>
      <c r="L819" s="27">
        <v>83</v>
      </c>
      <c r="M819" s="26">
        <v>0.83</v>
      </c>
      <c r="N819" s="26">
        <v>46.866028708133967</v>
      </c>
      <c r="O819" s="26">
        <v>48.076923076923073</v>
      </c>
      <c r="P819" s="26">
        <f t="shared" si="123"/>
        <v>0.48076923076923073</v>
      </c>
      <c r="Q819" s="26">
        <v>51.923076923076927</v>
      </c>
      <c r="R819" s="26">
        <v>0.51923076923076927</v>
      </c>
      <c r="S819" s="26">
        <v>24.334284136915716</v>
      </c>
      <c r="T819" s="26">
        <v>8.1114280456385721</v>
      </c>
      <c r="U819" s="26">
        <v>10.844062653764146</v>
      </c>
      <c r="V819" s="26">
        <v>3.6146875512547152</v>
      </c>
      <c r="W819" s="26">
        <v>18.327452675106343</v>
      </c>
      <c r="X819" s="26">
        <v>42.320728049214495</v>
      </c>
      <c r="Y819" s="26">
        <v>24.599837985323774</v>
      </c>
      <c r="Z819" s="26">
        <v>2.1851115969291754</v>
      </c>
      <c r="AA819" s="26" t="s">
        <v>45</v>
      </c>
      <c r="AB819" s="26">
        <f t="shared" si="124"/>
        <v>1.4866181363397126</v>
      </c>
      <c r="AC819" s="26">
        <f t="shared" si="124"/>
        <v>3.4328154041024144</v>
      </c>
      <c r="AD819" s="26">
        <f t="shared" si="124"/>
        <v>1.9953981575232034</v>
      </c>
      <c r="AE819" s="26">
        <f t="shared" si="122"/>
        <v>0.17724375490181402</v>
      </c>
      <c r="AF819" s="17">
        <v>2.6</v>
      </c>
      <c r="AG819" s="17">
        <v>5.8</v>
      </c>
      <c r="AH819" s="17">
        <f t="shared" si="125"/>
        <v>1.5848931924611111E-6</v>
      </c>
      <c r="AI819" s="17">
        <v>1</v>
      </c>
      <c r="AJ819" s="17">
        <v>29</v>
      </c>
      <c r="AK819" s="17">
        <v>816</v>
      </c>
      <c r="AL819" s="17">
        <v>67.5</v>
      </c>
      <c r="AM819" s="17">
        <v>2.25</v>
      </c>
      <c r="AN819" s="17">
        <v>5.7</v>
      </c>
      <c r="AO819" s="17">
        <v>0.3</v>
      </c>
      <c r="AP819" s="17">
        <v>23.1</v>
      </c>
      <c r="AQ819" s="17">
        <v>714.0625</v>
      </c>
      <c r="AR819" s="17">
        <v>1015.5555555555557</v>
      </c>
      <c r="AS819" s="26">
        <v>536.5625</v>
      </c>
      <c r="AT819" s="26">
        <v>19.482087227414333</v>
      </c>
      <c r="AU819" s="26">
        <v>-0.11088758306925937</v>
      </c>
      <c r="AV819" s="17">
        <v>200</v>
      </c>
      <c r="AW819" s="17">
        <v>200</v>
      </c>
      <c r="AX819" s="17">
        <v>0.16</v>
      </c>
      <c r="AY819" s="14">
        <v>2</v>
      </c>
      <c r="AZ819" s="17" t="s">
        <v>41</v>
      </c>
      <c r="BA819" s="28"/>
      <c r="BB819" s="26"/>
      <c r="BC819" s="31"/>
      <c r="BD819" s="29"/>
    </row>
    <row r="820" spans="1:56" x14ac:dyDescent="0.25">
      <c r="A820" s="14">
        <v>2008</v>
      </c>
      <c r="B820" s="17">
        <v>2012</v>
      </c>
      <c r="C820" s="66" t="s">
        <v>185</v>
      </c>
      <c r="D820" s="17" t="s">
        <v>186</v>
      </c>
      <c r="E820" s="17">
        <v>3</v>
      </c>
      <c r="F820" s="67" t="s">
        <v>144</v>
      </c>
      <c r="G820" s="62" t="s">
        <v>144</v>
      </c>
      <c r="H820" s="20" t="s">
        <v>144</v>
      </c>
      <c r="I820" s="45">
        <v>5</v>
      </c>
      <c r="J820" s="22" t="s">
        <v>144</v>
      </c>
      <c r="K820" s="17" t="s">
        <v>54</v>
      </c>
      <c r="L820" s="27">
        <v>50</v>
      </c>
      <c r="M820" s="26">
        <v>0.5</v>
      </c>
      <c r="N820" s="26">
        <v>30.574162679425843</v>
      </c>
      <c r="O820" s="26">
        <v>47.058823529411761</v>
      </c>
      <c r="P820" s="26">
        <f t="shared" si="123"/>
        <v>0.47058823529411759</v>
      </c>
      <c r="Q820" s="26">
        <v>52.941176470588246</v>
      </c>
      <c r="R820" s="26">
        <v>0.52941176470588247</v>
      </c>
      <c r="S820" s="26">
        <v>16.186321418519569</v>
      </c>
      <c r="T820" s="26">
        <v>5.3954404728398559</v>
      </c>
      <c r="U820" s="26">
        <v>7.2130941929010435</v>
      </c>
      <c r="V820" s="26">
        <v>2.4043647309670146</v>
      </c>
      <c r="W820" s="26">
        <v>18.479636054256844</v>
      </c>
      <c r="X820" s="26">
        <v>44.079379493667531</v>
      </c>
      <c r="Y820" s="26">
        <v>24.118660007258924</v>
      </c>
      <c r="Z820" s="26">
        <v>1.7947941417196063</v>
      </c>
      <c r="AA820" s="26" t="s">
        <v>45</v>
      </c>
      <c r="AB820" s="26">
        <f t="shared" si="124"/>
        <v>0.99705776290487991</v>
      </c>
      <c r="AC820" s="26">
        <f t="shared" si="124"/>
        <v>2.3782766813780101</v>
      </c>
      <c r="AD820" s="26">
        <f t="shared" si="124"/>
        <v>1.3013079435382882</v>
      </c>
      <c r="AE820" s="26">
        <f t="shared" si="122"/>
        <v>9.6837049526498367E-2</v>
      </c>
      <c r="AF820" s="17">
        <v>2.9</v>
      </c>
      <c r="AG820" s="17">
        <v>6.2</v>
      </c>
      <c r="AH820" s="17">
        <f t="shared" si="125"/>
        <v>6.3095734448019254E-7</v>
      </c>
      <c r="AI820" s="17">
        <v>1</v>
      </c>
      <c r="AJ820" s="17">
        <v>32</v>
      </c>
      <c r="AK820" s="17">
        <v>1021</v>
      </c>
      <c r="AL820" s="17">
        <v>109</v>
      </c>
      <c r="AM820" s="17">
        <v>1.4</v>
      </c>
      <c r="AN820" s="17">
        <v>4.6500000000000004</v>
      </c>
      <c r="AO820" s="17">
        <v>0.45</v>
      </c>
      <c r="AP820" s="17">
        <v>12.15</v>
      </c>
      <c r="AQ820" s="17">
        <v>714.0625</v>
      </c>
      <c r="AR820" s="17">
        <v>1015.5555555555557</v>
      </c>
      <c r="AS820" s="26">
        <v>536.5625</v>
      </c>
      <c r="AT820" s="26">
        <v>19.482087227414333</v>
      </c>
      <c r="AU820" s="26">
        <v>-0.11088758306925937</v>
      </c>
      <c r="AV820" s="17">
        <v>200</v>
      </c>
      <c r="AW820" s="17">
        <v>200</v>
      </c>
      <c r="AX820" s="17">
        <v>0.16</v>
      </c>
      <c r="AY820" s="14">
        <v>2</v>
      </c>
      <c r="AZ820" s="17" t="s">
        <v>41</v>
      </c>
      <c r="BA820" s="28"/>
      <c r="BB820" s="26"/>
      <c r="BC820" s="31"/>
      <c r="BD820" s="29"/>
    </row>
    <row r="821" spans="1:56" x14ac:dyDescent="0.25">
      <c r="A821" s="14">
        <v>2008</v>
      </c>
      <c r="B821" s="17">
        <v>2012</v>
      </c>
      <c r="C821" s="66" t="s">
        <v>185</v>
      </c>
      <c r="D821" s="17" t="s">
        <v>186</v>
      </c>
      <c r="E821" s="17">
        <v>4</v>
      </c>
      <c r="F821" s="67" t="s">
        <v>144</v>
      </c>
      <c r="G821" s="62" t="s">
        <v>144</v>
      </c>
      <c r="H821" s="20" t="s">
        <v>144</v>
      </c>
      <c r="I821" s="45">
        <v>5</v>
      </c>
      <c r="J821" s="22" t="s">
        <v>144</v>
      </c>
      <c r="K821" s="17" t="s">
        <v>54</v>
      </c>
      <c r="L821" s="27">
        <v>72</v>
      </c>
      <c r="M821" s="26">
        <v>0.72</v>
      </c>
      <c r="N821" s="26">
        <v>45.394736842105267</v>
      </c>
      <c r="O821" s="26">
        <v>45.454545454545453</v>
      </c>
      <c r="P821" s="26">
        <f t="shared" si="123"/>
        <v>0.45454545454545453</v>
      </c>
      <c r="Q821" s="26">
        <v>54.54545454545454</v>
      </c>
      <c r="R821" s="26">
        <v>0.54545454545454541</v>
      </c>
      <c r="S821" s="26">
        <v>24.760765550239235</v>
      </c>
      <c r="T821" s="26">
        <v>8.2535885167464116</v>
      </c>
      <c r="U821" s="26">
        <v>11.034115138592751</v>
      </c>
      <c r="V821" s="26">
        <v>3.6780383795309173</v>
      </c>
      <c r="W821" s="26">
        <v>19.480337915254907</v>
      </c>
      <c r="X821" s="26">
        <v>43.438342028823001</v>
      </c>
      <c r="Y821" s="26">
        <v>23.85885188001275</v>
      </c>
      <c r="Z821" s="26">
        <v>1.507373062786229</v>
      </c>
      <c r="AA821" s="26" t="s">
        <v>45</v>
      </c>
      <c r="AB821" s="26">
        <f t="shared" si="124"/>
        <v>1.6078269331968764</v>
      </c>
      <c r="AC821" s="26">
        <f t="shared" si="124"/>
        <v>3.5852220095559657</v>
      </c>
      <c r="AD821" s="26">
        <f t="shared" si="124"/>
        <v>1.9692114589962677</v>
      </c>
      <c r="AE821" s="26">
        <f t="shared" si="122"/>
        <v>0.12441237001465287</v>
      </c>
      <c r="AF821" s="17">
        <v>3.1</v>
      </c>
      <c r="AG821" s="17">
        <v>6.2</v>
      </c>
      <c r="AH821" s="17">
        <f t="shared" si="125"/>
        <v>6.3095734448019254E-7</v>
      </c>
      <c r="AI821" s="17">
        <v>1</v>
      </c>
      <c r="AJ821" s="17">
        <v>27</v>
      </c>
      <c r="AK821" s="17">
        <v>1246.5</v>
      </c>
      <c r="AL821" s="17">
        <v>114</v>
      </c>
      <c r="AM821" s="17">
        <v>1.5</v>
      </c>
      <c r="AN821" s="17">
        <v>4.5999999999999996</v>
      </c>
      <c r="AO821" s="17">
        <v>0.45</v>
      </c>
      <c r="AP821" s="17">
        <v>11.35</v>
      </c>
      <c r="AQ821" s="17">
        <v>714.0625</v>
      </c>
      <c r="AR821" s="17">
        <v>1015.5555555555557</v>
      </c>
      <c r="AS821" s="26">
        <v>536.5625</v>
      </c>
      <c r="AT821" s="26">
        <v>19.482087227414333</v>
      </c>
      <c r="AU821" s="26">
        <v>-0.11088758306925937</v>
      </c>
      <c r="AV821" s="17">
        <v>200</v>
      </c>
      <c r="AW821" s="17">
        <v>200</v>
      </c>
      <c r="AX821" s="17">
        <v>0.16</v>
      </c>
      <c r="AY821" s="14">
        <v>2</v>
      </c>
      <c r="AZ821" s="17" t="s">
        <v>41</v>
      </c>
      <c r="BA821" s="28"/>
      <c r="BB821" s="26"/>
      <c r="BC821" s="31"/>
      <c r="BD821" s="29"/>
    </row>
    <row r="822" spans="1:56" x14ac:dyDescent="0.25">
      <c r="A822" s="14">
        <v>2008</v>
      </c>
      <c r="B822" s="17">
        <v>2012</v>
      </c>
      <c r="C822" s="20" t="s">
        <v>187</v>
      </c>
      <c r="D822" s="17" t="s">
        <v>188</v>
      </c>
      <c r="E822" s="32">
        <v>1</v>
      </c>
      <c r="F822" s="44">
        <v>9879</v>
      </c>
      <c r="G822" s="62" t="s">
        <v>39</v>
      </c>
      <c r="H822" s="20">
        <v>9879</v>
      </c>
      <c r="I822" s="21">
        <v>9</v>
      </c>
      <c r="J822" s="22">
        <v>9879</v>
      </c>
      <c r="K822" s="17" t="s">
        <v>40</v>
      </c>
      <c r="L822" s="23">
        <v>94.444444444444443</v>
      </c>
      <c r="M822" s="25">
        <v>0.94444444444444442</v>
      </c>
      <c r="N822" s="25">
        <v>48.651674641148333</v>
      </c>
      <c r="O822" s="26">
        <v>46.88796680497925</v>
      </c>
      <c r="P822" s="26">
        <f t="shared" si="123"/>
        <v>0.46887966804979248</v>
      </c>
      <c r="Q822" s="63">
        <v>53.11203319502075</v>
      </c>
      <c r="R822" s="26">
        <v>0.53112033195020747</v>
      </c>
      <c r="S822" s="24" t="s">
        <v>45</v>
      </c>
      <c r="T822" s="25">
        <v>9.2899999999999991</v>
      </c>
      <c r="U822" s="25" t="s">
        <v>45</v>
      </c>
      <c r="V822" s="25">
        <v>4.1433399999999994</v>
      </c>
      <c r="W822" s="26">
        <v>19.287367298469988</v>
      </c>
      <c r="X822" s="26">
        <v>41.79079179454142</v>
      </c>
      <c r="Y822" s="26">
        <v>24.406497150023995</v>
      </c>
      <c r="Z822" s="26">
        <v>2.2575400352517221</v>
      </c>
      <c r="AA822" s="26">
        <v>0.40227586206896548</v>
      </c>
      <c r="AB822" s="26">
        <f t="shared" si="124"/>
        <v>1.7917964220278617</v>
      </c>
      <c r="AC822" s="26">
        <f t="shared" si="124"/>
        <v>3.8823645577128976</v>
      </c>
      <c r="AD822" s="26">
        <f t="shared" si="124"/>
        <v>2.2673635852372289</v>
      </c>
      <c r="AE822" s="26">
        <f t="shared" si="122"/>
        <v>0.20972546927488495</v>
      </c>
      <c r="AF822" s="17">
        <v>3.6</v>
      </c>
      <c r="AG822" s="17">
        <v>4.9000000000000004</v>
      </c>
      <c r="AH822" s="17">
        <f t="shared" si="125"/>
        <v>1.2589254117941658E-5</v>
      </c>
      <c r="AI822" s="17">
        <v>10.5</v>
      </c>
      <c r="AJ822" s="17">
        <v>137.5</v>
      </c>
      <c r="AK822" s="17">
        <v>945</v>
      </c>
      <c r="AL822" s="17">
        <v>162.5</v>
      </c>
      <c r="AM822" s="17">
        <v>18</v>
      </c>
      <c r="AN822" s="17">
        <v>38</v>
      </c>
      <c r="AO822" s="17">
        <v>1</v>
      </c>
      <c r="AP822" s="17">
        <v>99</v>
      </c>
      <c r="AQ822" s="17">
        <v>908.56874999999923</v>
      </c>
      <c r="AR822" s="17">
        <v>1476.6208333333336</v>
      </c>
      <c r="AS822" s="26">
        <v>661.63749999999993</v>
      </c>
      <c r="AT822" s="26">
        <v>21.1683800623053</v>
      </c>
      <c r="AU822" s="26">
        <v>4.9395962563731484</v>
      </c>
      <c r="AV822" s="17">
        <v>30</v>
      </c>
      <c r="AW822" s="17">
        <v>90</v>
      </c>
      <c r="AX822" s="17">
        <v>0.19</v>
      </c>
      <c r="AY822" s="14">
        <v>3</v>
      </c>
      <c r="AZ822" s="17" t="s">
        <v>149</v>
      </c>
      <c r="BA822" s="28"/>
      <c r="BB822" s="26"/>
      <c r="BC822" s="31"/>
      <c r="BD822" s="29"/>
    </row>
    <row r="823" spans="1:56" x14ac:dyDescent="0.25">
      <c r="A823" s="14">
        <v>2008</v>
      </c>
      <c r="B823" s="17">
        <v>2012</v>
      </c>
      <c r="C823" s="20" t="s">
        <v>187</v>
      </c>
      <c r="D823" s="17" t="s">
        <v>188</v>
      </c>
      <c r="E823" s="32">
        <v>2</v>
      </c>
      <c r="F823" s="44">
        <v>9879</v>
      </c>
      <c r="G823" s="62" t="s">
        <v>39</v>
      </c>
      <c r="H823" s="20">
        <v>9879</v>
      </c>
      <c r="I823" s="21">
        <v>9</v>
      </c>
      <c r="J823" s="22">
        <v>9879</v>
      </c>
      <c r="K823" s="17" t="s">
        <v>40</v>
      </c>
      <c r="L823" s="23">
        <v>100</v>
      </c>
      <c r="M823" s="25">
        <v>1</v>
      </c>
      <c r="N823" s="25">
        <v>54.258373205741634</v>
      </c>
      <c r="O823" s="26">
        <v>46.835443037974692</v>
      </c>
      <c r="P823" s="26">
        <f t="shared" si="123"/>
        <v>0.46835443037974689</v>
      </c>
      <c r="Q823" s="63">
        <v>53.164556962025308</v>
      </c>
      <c r="R823" s="26">
        <v>0.53164556962025311</v>
      </c>
      <c r="S823" s="24" t="s">
        <v>45</v>
      </c>
      <c r="T823" s="25">
        <v>10.29</v>
      </c>
      <c r="U823" s="25" t="s">
        <v>45</v>
      </c>
      <c r="V823" s="25">
        <v>4.58934</v>
      </c>
      <c r="W823" s="26">
        <v>19.230501228700149</v>
      </c>
      <c r="X823" s="26">
        <v>42.936284779713276</v>
      </c>
      <c r="Y823" s="26">
        <v>25.252435998425881</v>
      </c>
      <c r="Z823" s="26">
        <v>1.2955642696782803</v>
      </c>
      <c r="AA823" s="26">
        <v>0.44406976744186044</v>
      </c>
      <c r="AB823" s="26">
        <f t="shared" si="124"/>
        <v>1.9788185764332451</v>
      </c>
      <c r="AC823" s="26">
        <f t="shared" si="124"/>
        <v>4.4181437038324951</v>
      </c>
      <c r="AD823" s="26">
        <f t="shared" si="124"/>
        <v>2.5984756642380229</v>
      </c>
      <c r="AE823" s="26">
        <f t="shared" si="122"/>
        <v>0.13331356334989503</v>
      </c>
      <c r="AF823" s="17">
        <v>3.6</v>
      </c>
      <c r="AG823" s="17">
        <v>4.9000000000000004</v>
      </c>
      <c r="AH823" s="17">
        <f t="shared" si="125"/>
        <v>1.2589254117941658E-5</v>
      </c>
      <c r="AI823" s="17">
        <v>9</v>
      </c>
      <c r="AJ823" s="17">
        <v>137.5</v>
      </c>
      <c r="AK823" s="17">
        <v>900</v>
      </c>
      <c r="AL823" s="17">
        <v>162.5</v>
      </c>
      <c r="AM823" s="17">
        <v>19</v>
      </c>
      <c r="AN823" s="17">
        <v>36</v>
      </c>
      <c r="AO823" s="17">
        <v>1</v>
      </c>
      <c r="AP823" s="17">
        <v>95.5</v>
      </c>
      <c r="AQ823" s="17">
        <v>908.56874999999923</v>
      </c>
      <c r="AR823" s="17">
        <v>1476.6208333333336</v>
      </c>
      <c r="AS823" s="26">
        <v>661.63749999999993</v>
      </c>
      <c r="AT823" s="26">
        <v>21.1683800623053</v>
      </c>
      <c r="AU823" s="26">
        <v>4.9395962563731484</v>
      </c>
      <c r="AV823" s="17">
        <v>30</v>
      </c>
      <c r="AW823" s="17">
        <v>90</v>
      </c>
      <c r="AX823" s="17">
        <v>0.19</v>
      </c>
      <c r="AY823" s="14">
        <v>3</v>
      </c>
      <c r="AZ823" s="17" t="s">
        <v>149</v>
      </c>
      <c r="BA823" s="28"/>
      <c r="BB823" s="26"/>
      <c r="BC823" s="31"/>
      <c r="BD823" s="29"/>
    </row>
    <row r="824" spans="1:56" x14ac:dyDescent="0.25">
      <c r="A824" s="14">
        <v>2008</v>
      </c>
      <c r="B824" s="17">
        <v>2012</v>
      </c>
      <c r="C824" s="20" t="s">
        <v>187</v>
      </c>
      <c r="D824" s="17" t="s">
        <v>188</v>
      </c>
      <c r="E824" s="32">
        <v>3</v>
      </c>
      <c r="F824" s="44">
        <v>9879</v>
      </c>
      <c r="G824" s="62" t="s">
        <v>39</v>
      </c>
      <c r="H824" s="20">
        <v>9879</v>
      </c>
      <c r="I824" s="21">
        <v>9</v>
      </c>
      <c r="J824" s="22">
        <v>9879</v>
      </c>
      <c r="K824" s="17" t="s">
        <v>40</v>
      </c>
      <c r="L824" s="23">
        <v>77.777777777777786</v>
      </c>
      <c r="M824" s="25">
        <v>0.7777777777777779</v>
      </c>
      <c r="N824" s="25">
        <v>41.055502392344508</v>
      </c>
      <c r="O824" s="26">
        <v>48.309178743961347</v>
      </c>
      <c r="P824" s="26">
        <f t="shared" si="123"/>
        <v>0.48309178743961345</v>
      </c>
      <c r="Q824" s="63">
        <v>51.690821256038653</v>
      </c>
      <c r="R824" s="26">
        <v>0.51690821256038655</v>
      </c>
      <c r="S824" s="24" t="s">
        <v>45</v>
      </c>
      <c r="T824" s="25">
        <v>7.75</v>
      </c>
      <c r="U824" s="25" t="s">
        <v>45</v>
      </c>
      <c r="V824" s="25">
        <v>3.4565000000000001</v>
      </c>
      <c r="W824" s="26">
        <v>18.997999696811732</v>
      </c>
      <c r="X824" s="26">
        <v>41.523099619535671</v>
      </c>
      <c r="Y824" s="26">
        <v>25.627200425942561</v>
      </c>
      <c r="Z824" s="26">
        <v>1.6823429798971432</v>
      </c>
      <c r="AA824" s="26">
        <v>0.49213333333333331</v>
      </c>
      <c r="AB824" s="26">
        <f t="shared" si="124"/>
        <v>1.4723449765029093</v>
      </c>
      <c r="AC824" s="26">
        <f t="shared" si="124"/>
        <v>3.2180402205140144</v>
      </c>
      <c r="AD824" s="26">
        <f t="shared" si="124"/>
        <v>1.9861080330105483</v>
      </c>
      <c r="AE824" s="26">
        <f t="shared" si="122"/>
        <v>0.13038158094202859</v>
      </c>
      <c r="AF824" s="17">
        <v>3.4</v>
      </c>
      <c r="AG824" s="17">
        <v>4.8</v>
      </c>
      <c r="AH824" s="17">
        <f t="shared" si="125"/>
        <v>1.5848931924611131E-5</v>
      </c>
      <c r="AI824" s="17">
        <v>7.5</v>
      </c>
      <c r="AJ824" s="17">
        <v>112.5</v>
      </c>
      <c r="AK824" s="17">
        <v>815</v>
      </c>
      <c r="AL824" s="17">
        <v>152.5</v>
      </c>
      <c r="AM824" s="17">
        <v>23.5</v>
      </c>
      <c r="AN824" s="17">
        <v>37</v>
      </c>
      <c r="AO824" s="17">
        <v>0.75</v>
      </c>
      <c r="AP824" s="17">
        <v>95</v>
      </c>
      <c r="AQ824" s="17">
        <v>908.56874999999923</v>
      </c>
      <c r="AR824" s="17">
        <v>1476.6208333333336</v>
      </c>
      <c r="AS824" s="26">
        <v>661.63749999999993</v>
      </c>
      <c r="AT824" s="26">
        <v>21.1683800623053</v>
      </c>
      <c r="AU824" s="26">
        <v>4.9395962563731484</v>
      </c>
      <c r="AV824" s="17">
        <v>30</v>
      </c>
      <c r="AW824" s="17">
        <v>90</v>
      </c>
      <c r="AX824" s="17">
        <v>0.19</v>
      </c>
      <c r="AY824" s="14">
        <v>3</v>
      </c>
      <c r="AZ824" s="17" t="s">
        <v>149</v>
      </c>
      <c r="BA824" s="28"/>
      <c r="BB824" s="26"/>
      <c r="BC824" s="31"/>
      <c r="BD824" s="29"/>
    </row>
    <row r="825" spans="1:56" x14ac:dyDescent="0.25">
      <c r="A825" s="14">
        <v>2008</v>
      </c>
      <c r="B825" s="17">
        <v>2012</v>
      </c>
      <c r="C825" s="20" t="s">
        <v>187</v>
      </c>
      <c r="D825" s="17" t="s">
        <v>188</v>
      </c>
      <c r="E825" s="32">
        <v>4</v>
      </c>
      <c r="F825" s="44">
        <v>9879</v>
      </c>
      <c r="G825" s="62" t="s">
        <v>39</v>
      </c>
      <c r="H825" s="20">
        <v>9879</v>
      </c>
      <c r="I825" s="21">
        <v>9</v>
      </c>
      <c r="J825" s="22">
        <v>9879</v>
      </c>
      <c r="K825" s="17" t="s">
        <v>40</v>
      </c>
      <c r="L825" s="23">
        <v>100</v>
      </c>
      <c r="M825" s="25">
        <v>1</v>
      </c>
      <c r="N825" s="25">
        <v>22.607655502392348</v>
      </c>
      <c r="O825" s="26">
        <v>47.857142857142854</v>
      </c>
      <c r="P825" s="26">
        <f t="shared" si="123"/>
        <v>0.47857142857142854</v>
      </c>
      <c r="Q825" s="63">
        <v>52.142857142857146</v>
      </c>
      <c r="R825" s="26">
        <v>0.52142857142857146</v>
      </c>
      <c r="S825" s="24" t="s">
        <v>45</v>
      </c>
      <c r="T825" s="25">
        <v>4.6100000000000003</v>
      </c>
      <c r="U825" s="25" t="s">
        <v>45</v>
      </c>
      <c r="V825" s="25">
        <v>2.05606</v>
      </c>
      <c r="W825" s="26">
        <v>18.397930332956889</v>
      </c>
      <c r="X825" s="26">
        <v>44.158586125570778</v>
      </c>
      <c r="Y825" s="26">
        <v>24.77538753466861</v>
      </c>
      <c r="Z825" s="26">
        <v>1.2944717375839332</v>
      </c>
      <c r="AA825" s="26">
        <v>0.4553488372093023</v>
      </c>
      <c r="AB825" s="26">
        <f t="shared" si="124"/>
        <v>0.84814458834931261</v>
      </c>
      <c r="AC825" s="26">
        <f t="shared" si="124"/>
        <v>2.0357108203888128</v>
      </c>
      <c r="AD825" s="26">
        <f t="shared" si="124"/>
        <v>1.142145365348223</v>
      </c>
      <c r="AE825" s="26">
        <f t="shared" si="122"/>
        <v>5.9675147102619321E-2</v>
      </c>
      <c r="AF825" s="17">
        <v>3.6</v>
      </c>
      <c r="AG825" s="17">
        <v>4.5999999999999996</v>
      </c>
      <c r="AH825" s="17">
        <f t="shared" si="125"/>
        <v>2.5118864315095791E-5</v>
      </c>
      <c r="AI825" s="17">
        <v>6</v>
      </c>
      <c r="AJ825" s="17">
        <v>102.5</v>
      </c>
      <c r="AK825" s="17">
        <v>670</v>
      </c>
      <c r="AL825" s="17">
        <v>147.5</v>
      </c>
      <c r="AM825" s="17">
        <v>41.5</v>
      </c>
      <c r="AN825" s="17">
        <v>38</v>
      </c>
      <c r="AO825" s="17">
        <v>1</v>
      </c>
      <c r="AP825" s="17">
        <v>129</v>
      </c>
      <c r="AQ825" s="17">
        <v>908.56874999999923</v>
      </c>
      <c r="AR825" s="17">
        <v>1476.6208333333336</v>
      </c>
      <c r="AS825" s="26">
        <v>661.63749999999993</v>
      </c>
      <c r="AT825" s="26">
        <v>21.1683800623053</v>
      </c>
      <c r="AU825" s="26">
        <v>4.9395962563731484</v>
      </c>
      <c r="AV825" s="17">
        <v>30</v>
      </c>
      <c r="AW825" s="17">
        <v>90</v>
      </c>
      <c r="AX825" s="17">
        <v>0.19</v>
      </c>
      <c r="AY825" s="14">
        <v>3</v>
      </c>
      <c r="AZ825" s="17" t="s">
        <v>149</v>
      </c>
      <c r="BA825" s="28"/>
      <c r="BB825" s="26"/>
      <c r="BC825" s="31"/>
      <c r="BD825" s="29"/>
    </row>
    <row r="826" spans="1:56" x14ac:dyDescent="0.25">
      <c r="A826" s="14">
        <v>2008</v>
      </c>
      <c r="B826" s="17">
        <v>2012</v>
      </c>
      <c r="C826" s="20" t="s">
        <v>187</v>
      </c>
      <c r="D826" s="17" t="s">
        <v>188</v>
      </c>
      <c r="E826" s="32">
        <v>1</v>
      </c>
      <c r="F826" s="44">
        <v>94001</v>
      </c>
      <c r="G826" s="62">
        <v>94001</v>
      </c>
      <c r="H826" s="20">
        <v>94001</v>
      </c>
      <c r="I826" s="21" t="s">
        <v>43</v>
      </c>
      <c r="J826" s="22">
        <v>94001</v>
      </c>
      <c r="K826" s="17" t="s">
        <v>42</v>
      </c>
      <c r="L826" s="23">
        <v>94.444444444444443</v>
      </c>
      <c r="M826" s="25">
        <v>0.94444444444444442</v>
      </c>
      <c r="N826" s="25">
        <v>39.608612440191401</v>
      </c>
      <c r="O826" s="26">
        <v>45.360824742268036</v>
      </c>
      <c r="P826" s="26">
        <f t="shared" si="123"/>
        <v>0.45360824742268036</v>
      </c>
      <c r="Q826" s="63">
        <v>54.639175257731964</v>
      </c>
      <c r="R826" s="26">
        <v>0.54639175257731964</v>
      </c>
      <c r="S826" s="24" t="s">
        <v>45</v>
      </c>
      <c r="T826" s="25">
        <v>7.89</v>
      </c>
      <c r="U826" s="25" t="s">
        <v>45</v>
      </c>
      <c r="V826" s="25">
        <v>3.5189399999999997</v>
      </c>
      <c r="W826" s="26">
        <v>19.476337684324747</v>
      </c>
      <c r="X826" s="26">
        <v>42.037755879918251</v>
      </c>
      <c r="Y826" s="26">
        <v>25.661396682271615</v>
      </c>
      <c r="Z826" s="26">
        <v>1.0028534381562082</v>
      </c>
      <c r="AA826" s="26">
        <v>0.51942857142857146</v>
      </c>
      <c r="AB826" s="26">
        <f t="shared" si="124"/>
        <v>1.5366830432932224</v>
      </c>
      <c r="AC826" s="26">
        <f t="shared" si="124"/>
        <v>3.3167789389255495</v>
      </c>
      <c r="AD826" s="26">
        <f t="shared" si="124"/>
        <v>2.0246841982312302</v>
      </c>
      <c r="AE826" s="26">
        <f t="shared" si="124"/>
        <v>7.9125136270524823E-2</v>
      </c>
      <c r="AF826" s="17">
        <v>3.6</v>
      </c>
      <c r="AG826" s="17">
        <v>4.9000000000000004</v>
      </c>
      <c r="AH826" s="17">
        <f t="shared" si="125"/>
        <v>1.2589254117941658E-5</v>
      </c>
      <c r="AI826" s="17">
        <v>10.5</v>
      </c>
      <c r="AJ826" s="17">
        <v>137.5</v>
      </c>
      <c r="AK826" s="17">
        <v>945</v>
      </c>
      <c r="AL826" s="17">
        <v>162.5</v>
      </c>
      <c r="AM826" s="17">
        <v>18</v>
      </c>
      <c r="AN826" s="17">
        <v>38</v>
      </c>
      <c r="AO826" s="17">
        <v>1</v>
      </c>
      <c r="AP826" s="17">
        <v>99</v>
      </c>
      <c r="AQ826" s="17">
        <v>908.56874999999923</v>
      </c>
      <c r="AR826" s="17">
        <v>1476.6208333333336</v>
      </c>
      <c r="AS826" s="26">
        <v>661.63749999999993</v>
      </c>
      <c r="AT826" s="26">
        <v>21.1683800623053</v>
      </c>
      <c r="AU826" s="26">
        <v>4.9395962563731484</v>
      </c>
      <c r="AV826" s="17">
        <v>30</v>
      </c>
      <c r="AW826" s="17">
        <v>90</v>
      </c>
      <c r="AX826" s="17">
        <v>0.19</v>
      </c>
      <c r="AY826" s="14">
        <v>3</v>
      </c>
      <c r="AZ826" s="17" t="s">
        <v>149</v>
      </c>
      <c r="BA826" s="28"/>
      <c r="BB826" s="26"/>
      <c r="BC826" s="31"/>
      <c r="BD826" s="29"/>
    </row>
    <row r="827" spans="1:56" x14ac:dyDescent="0.25">
      <c r="A827" s="14">
        <v>2008</v>
      </c>
      <c r="B827" s="17">
        <v>2012</v>
      </c>
      <c r="C827" s="20" t="s">
        <v>187</v>
      </c>
      <c r="D827" s="17" t="s">
        <v>188</v>
      </c>
      <c r="E827" s="32">
        <v>2</v>
      </c>
      <c r="F827" s="44">
        <v>94001</v>
      </c>
      <c r="G827" s="62">
        <v>94001</v>
      </c>
      <c r="H827" s="20">
        <v>94001</v>
      </c>
      <c r="I827" s="21" t="s">
        <v>43</v>
      </c>
      <c r="J827" s="22">
        <v>94001</v>
      </c>
      <c r="K827" s="17" t="s">
        <v>42</v>
      </c>
      <c r="L827" s="23">
        <v>100</v>
      </c>
      <c r="M827" s="25">
        <v>1</v>
      </c>
      <c r="N827" s="25">
        <v>37.619138755980863</v>
      </c>
      <c r="O827" s="26">
        <v>40.127388535031848</v>
      </c>
      <c r="P827" s="26">
        <f t="shared" ref="P827:P890" si="126">O827/100</f>
        <v>0.40127388535031849</v>
      </c>
      <c r="Q827" s="63">
        <v>59.872611464968152</v>
      </c>
      <c r="R827" s="26">
        <v>0.59872611464968151</v>
      </c>
      <c r="S827" s="24" t="s">
        <v>45</v>
      </c>
      <c r="T827" s="25">
        <v>8.19</v>
      </c>
      <c r="U827" s="25" t="s">
        <v>45</v>
      </c>
      <c r="V827" s="25">
        <v>3.6527399999999997</v>
      </c>
      <c r="W827" s="26">
        <v>18.721217969030945</v>
      </c>
      <c r="X827" s="26">
        <v>41.006351896489718</v>
      </c>
      <c r="Y827" s="26">
        <v>26.905849334724294</v>
      </c>
      <c r="Z827" s="26">
        <v>1.5750513599253679</v>
      </c>
      <c r="AA827" s="26">
        <v>0.49917647058823528</v>
      </c>
      <c r="AB827" s="26">
        <f t="shared" ref="AB827:AE890" si="127">W827/100*$T827</f>
        <v>1.5332677516636344</v>
      </c>
      <c r="AC827" s="26">
        <f t="shared" si="127"/>
        <v>3.3584202203225075</v>
      </c>
      <c r="AD827" s="26">
        <f t="shared" si="127"/>
        <v>2.2035890605139197</v>
      </c>
      <c r="AE827" s="26">
        <f t="shared" si="127"/>
        <v>0.12899670637788763</v>
      </c>
      <c r="AF827" s="17">
        <v>3.6</v>
      </c>
      <c r="AG827" s="17">
        <v>4.9000000000000004</v>
      </c>
      <c r="AH827" s="17">
        <f t="shared" ref="AH827:AH890" si="128">10^(-AG827)</f>
        <v>1.2589254117941658E-5</v>
      </c>
      <c r="AI827" s="17">
        <v>9</v>
      </c>
      <c r="AJ827" s="17">
        <v>137.5</v>
      </c>
      <c r="AK827" s="17">
        <v>900</v>
      </c>
      <c r="AL827" s="17">
        <v>162.5</v>
      </c>
      <c r="AM827" s="17">
        <v>19</v>
      </c>
      <c r="AN827" s="17">
        <v>36</v>
      </c>
      <c r="AO827" s="17">
        <v>1</v>
      </c>
      <c r="AP827" s="17">
        <v>95.5</v>
      </c>
      <c r="AQ827" s="17">
        <v>908.56874999999923</v>
      </c>
      <c r="AR827" s="17">
        <v>1476.6208333333336</v>
      </c>
      <c r="AS827" s="26">
        <v>661.63749999999993</v>
      </c>
      <c r="AT827" s="26">
        <v>21.1683800623053</v>
      </c>
      <c r="AU827" s="26">
        <v>4.9395962563731484</v>
      </c>
      <c r="AV827" s="17">
        <v>30</v>
      </c>
      <c r="AW827" s="17">
        <v>90</v>
      </c>
      <c r="AX827" s="17">
        <v>0.19</v>
      </c>
      <c r="AY827" s="14">
        <v>3</v>
      </c>
      <c r="AZ827" s="17" t="s">
        <v>149</v>
      </c>
      <c r="BA827" s="28"/>
      <c r="BB827" s="26"/>
      <c r="BC827" s="31"/>
      <c r="BD827" s="29"/>
    </row>
    <row r="828" spans="1:56" x14ac:dyDescent="0.25">
      <c r="A828" s="14">
        <v>2008</v>
      </c>
      <c r="B828" s="17">
        <v>2012</v>
      </c>
      <c r="C828" s="20" t="s">
        <v>187</v>
      </c>
      <c r="D828" s="17" t="s">
        <v>188</v>
      </c>
      <c r="E828" s="32">
        <v>3</v>
      </c>
      <c r="F828" s="44">
        <v>94001</v>
      </c>
      <c r="G828" s="62">
        <v>94001</v>
      </c>
      <c r="H828" s="20">
        <v>94001</v>
      </c>
      <c r="I828" s="21" t="s">
        <v>43</v>
      </c>
      <c r="J828" s="22">
        <v>94001</v>
      </c>
      <c r="K828" s="17" t="s">
        <v>42</v>
      </c>
      <c r="L828" s="23">
        <v>88.888888888888886</v>
      </c>
      <c r="M828" s="25">
        <v>0.88888888888888884</v>
      </c>
      <c r="N828" s="25">
        <v>29.299521531100478</v>
      </c>
      <c r="O828" s="26">
        <v>45.45454545454546</v>
      </c>
      <c r="P828" s="26">
        <f t="shared" si="126"/>
        <v>0.45454545454545459</v>
      </c>
      <c r="Q828" s="63">
        <v>54.54545454545454</v>
      </c>
      <c r="R828" s="26">
        <v>0.54545454545454541</v>
      </c>
      <c r="S828" s="24" t="s">
        <v>45</v>
      </c>
      <c r="T828" s="25">
        <v>6.01</v>
      </c>
      <c r="U828" s="25" t="s">
        <v>45</v>
      </c>
      <c r="V828" s="25">
        <v>2.6804600000000001</v>
      </c>
      <c r="W828" s="26">
        <v>18.724275780421451</v>
      </c>
      <c r="X828" s="26">
        <v>41.102184501274039</v>
      </c>
      <c r="Y828" s="26">
        <v>25.01629927426589</v>
      </c>
      <c r="Z828" s="26">
        <v>2.3048492001450995</v>
      </c>
      <c r="AA828" s="26">
        <v>0.41128571428571425</v>
      </c>
      <c r="AB828" s="26">
        <f t="shared" si="127"/>
        <v>1.1253289744033292</v>
      </c>
      <c r="AC828" s="26">
        <f t="shared" si="127"/>
        <v>2.4702412885265694</v>
      </c>
      <c r="AD828" s="26">
        <f t="shared" si="127"/>
        <v>1.5034795863833801</v>
      </c>
      <c r="AE828" s="26">
        <f t="shared" si="127"/>
        <v>0.13852143692872049</v>
      </c>
      <c r="AF828" s="17">
        <v>3.4</v>
      </c>
      <c r="AG828" s="17">
        <v>4.8</v>
      </c>
      <c r="AH828" s="17">
        <f t="shared" si="128"/>
        <v>1.5848931924611131E-5</v>
      </c>
      <c r="AI828" s="17">
        <v>7.5</v>
      </c>
      <c r="AJ828" s="17">
        <v>112.5</v>
      </c>
      <c r="AK828" s="17">
        <v>815</v>
      </c>
      <c r="AL828" s="17">
        <v>152.5</v>
      </c>
      <c r="AM828" s="17">
        <v>23.5</v>
      </c>
      <c r="AN828" s="17">
        <v>37</v>
      </c>
      <c r="AO828" s="17">
        <v>0.75</v>
      </c>
      <c r="AP828" s="17">
        <v>95</v>
      </c>
      <c r="AQ828" s="17">
        <v>908.56874999999923</v>
      </c>
      <c r="AR828" s="17">
        <v>1476.6208333333336</v>
      </c>
      <c r="AS828" s="26">
        <v>661.63749999999993</v>
      </c>
      <c r="AT828" s="26">
        <v>21.1683800623053</v>
      </c>
      <c r="AU828" s="26">
        <v>4.9395962563731484</v>
      </c>
      <c r="AV828" s="17">
        <v>30</v>
      </c>
      <c r="AW828" s="17">
        <v>90</v>
      </c>
      <c r="AX828" s="17">
        <v>0.19</v>
      </c>
      <c r="AY828" s="14">
        <v>3</v>
      </c>
      <c r="AZ828" s="17" t="s">
        <v>149</v>
      </c>
      <c r="BA828" s="28"/>
      <c r="BB828" s="26"/>
      <c r="BC828" s="31"/>
      <c r="BD828" s="29"/>
    </row>
    <row r="829" spans="1:56" x14ac:dyDescent="0.25">
      <c r="A829" s="14">
        <v>2008</v>
      </c>
      <c r="B829" s="17">
        <v>2012</v>
      </c>
      <c r="C829" s="20" t="s">
        <v>187</v>
      </c>
      <c r="D829" s="17" t="s">
        <v>188</v>
      </c>
      <c r="E829" s="32">
        <v>4</v>
      </c>
      <c r="F829" s="44">
        <v>94001</v>
      </c>
      <c r="G829" s="62">
        <v>94001</v>
      </c>
      <c r="H829" s="20">
        <v>94001</v>
      </c>
      <c r="I829" s="21" t="s">
        <v>43</v>
      </c>
      <c r="J829" s="22">
        <v>94001</v>
      </c>
      <c r="K829" s="17" t="s">
        <v>42</v>
      </c>
      <c r="L829" s="23">
        <v>94.444444444444443</v>
      </c>
      <c r="M829" s="25">
        <v>0.94444444444444442</v>
      </c>
      <c r="N829" s="25">
        <v>13.383732057416269</v>
      </c>
      <c r="O829" s="26">
        <v>45.070422535211264</v>
      </c>
      <c r="P829" s="26">
        <f t="shared" si="126"/>
        <v>0.45070422535211263</v>
      </c>
      <c r="Q829" s="63">
        <v>54.929577464788736</v>
      </c>
      <c r="R829" s="26">
        <v>0.54929577464788737</v>
      </c>
      <c r="S829" s="24" t="s">
        <v>45</v>
      </c>
      <c r="T829" s="25">
        <v>3.13</v>
      </c>
      <c r="U829" s="25" t="s">
        <v>45</v>
      </c>
      <c r="V829" s="25">
        <v>1.39598</v>
      </c>
      <c r="W829" s="26">
        <v>18.191211839710874</v>
      </c>
      <c r="X829" s="26">
        <v>42.977972334983406</v>
      </c>
      <c r="Y829" s="26">
        <v>26.221663718615972</v>
      </c>
      <c r="Z829" s="26">
        <v>1.347220772940716</v>
      </c>
      <c r="AA829" s="26">
        <v>0.49818181818181823</v>
      </c>
      <c r="AB829" s="26">
        <f t="shared" si="127"/>
        <v>0.56938493058295037</v>
      </c>
      <c r="AC829" s="26">
        <f t="shared" si="127"/>
        <v>1.3452105340849805</v>
      </c>
      <c r="AD829" s="26">
        <f t="shared" si="127"/>
        <v>0.82073807439267987</v>
      </c>
      <c r="AE829" s="26">
        <f t="shared" si="127"/>
        <v>4.2168010193044406E-2</v>
      </c>
      <c r="AF829" s="17">
        <v>3.6</v>
      </c>
      <c r="AG829" s="17">
        <v>4.5999999999999996</v>
      </c>
      <c r="AH829" s="17">
        <f t="shared" si="128"/>
        <v>2.5118864315095791E-5</v>
      </c>
      <c r="AI829" s="17">
        <v>6</v>
      </c>
      <c r="AJ829" s="17">
        <v>102.5</v>
      </c>
      <c r="AK829" s="17">
        <v>670</v>
      </c>
      <c r="AL829" s="17">
        <v>147.5</v>
      </c>
      <c r="AM829" s="17">
        <v>41.5</v>
      </c>
      <c r="AN829" s="17">
        <v>38</v>
      </c>
      <c r="AO829" s="17">
        <v>1</v>
      </c>
      <c r="AP829" s="17">
        <v>129</v>
      </c>
      <c r="AQ829" s="17">
        <v>908.56874999999923</v>
      </c>
      <c r="AR829" s="17">
        <v>1476.6208333333336</v>
      </c>
      <c r="AS829" s="26">
        <v>661.63749999999993</v>
      </c>
      <c r="AT829" s="26">
        <v>21.1683800623053</v>
      </c>
      <c r="AU829" s="26">
        <v>4.9395962563731484</v>
      </c>
      <c r="AV829" s="17">
        <v>30</v>
      </c>
      <c r="AW829" s="17">
        <v>90</v>
      </c>
      <c r="AX829" s="17">
        <v>0.19</v>
      </c>
      <c r="AY829" s="14">
        <v>3</v>
      </c>
      <c r="AZ829" s="17" t="s">
        <v>149</v>
      </c>
      <c r="BA829" s="28"/>
      <c r="BB829" s="26"/>
      <c r="BC829" s="31"/>
      <c r="BD829" s="29"/>
    </row>
    <row r="830" spans="1:56" x14ac:dyDescent="0.25">
      <c r="A830" s="14">
        <v>2008</v>
      </c>
      <c r="B830" s="17">
        <v>2012</v>
      </c>
      <c r="C830" s="20" t="s">
        <v>187</v>
      </c>
      <c r="D830" s="17" t="s">
        <v>188</v>
      </c>
      <c r="E830" s="32">
        <v>1</v>
      </c>
      <c r="F830" s="44" t="s">
        <v>49</v>
      </c>
      <c r="G830" s="85" t="s">
        <v>49</v>
      </c>
      <c r="H830" s="20" t="s">
        <v>155</v>
      </c>
      <c r="I830" s="21">
        <v>4</v>
      </c>
      <c r="J830" s="22" t="s">
        <v>44</v>
      </c>
      <c r="K830" s="17" t="s">
        <v>42</v>
      </c>
      <c r="L830" s="23">
        <v>72.222222222222214</v>
      </c>
      <c r="M830" s="25">
        <v>0.7222222222222221</v>
      </c>
      <c r="N830" s="25">
        <v>25.501435406698569</v>
      </c>
      <c r="O830" s="26">
        <v>50.684931506849317</v>
      </c>
      <c r="P830" s="26">
        <f t="shared" si="126"/>
        <v>0.50684931506849318</v>
      </c>
      <c r="Q830" s="63">
        <v>49.31506849315069</v>
      </c>
      <c r="R830" s="26">
        <v>0.49315068493150688</v>
      </c>
      <c r="S830" s="24" t="s">
        <v>45</v>
      </c>
      <c r="T830" s="25">
        <v>4.87</v>
      </c>
      <c r="U830" s="25" t="s">
        <v>45</v>
      </c>
      <c r="V830" s="25">
        <v>2.1720200000000003</v>
      </c>
      <c r="W830" s="26">
        <v>17.946972349535926</v>
      </c>
      <c r="X830" s="26">
        <v>43.334445479948741</v>
      </c>
      <c r="Y830" s="26">
        <v>25.327601654574266</v>
      </c>
      <c r="Z830" s="26">
        <v>1.667099779045202</v>
      </c>
      <c r="AA830" s="26">
        <v>0.41658823529411759</v>
      </c>
      <c r="AB830" s="26">
        <f t="shared" si="127"/>
        <v>0.87401755342239962</v>
      </c>
      <c r="AC830" s="26">
        <f t="shared" si="127"/>
        <v>2.1103874948735037</v>
      </c>
      <c r="AD830" s="26">
        <f t="shared" si="127"/>
        <v>1.2334542005777669</v>
      </c>
      <c r="AE830" s="26">
        <f t="shared" si="127"/>
        <v>8.1187759239501334E-2</v>
      </c>
      <c r="AF830" s="17">
        <v>3.6</v>
      </c>
      <c r="AG830" s="17">
        <v>4.9000000000000004</v>
      </c>
      <c r="AH830" s="17">
        <f t="shared" si="128"/>
        <v>1.2589254117941658E-5</v>
      </c>
      <c r="AI830" s="17">
        <v>10.5</v>
      </c>
      <c r="AJ830" s="17">
        <v>137.5</v>
      </c>
      <c r="AK830" s="17">
        <v>945</v>
      </c>
      <c r="AL830" s="17">
        <v>162.5</v>
      </c>
      <c r="AM830" s="17">
        <v>18</v>
      </c>
      <c r="AN830" s="17">
        <v>38</v>
      </c>
      <c r="AO830" s="17">
        <v>1</v>
      </c>
      <c r="AP830" s="17">
        <v>99</v>
      </c>
      <c r="AQ830" s="17">
        <v>908.56874999999923</v>
      </c>
      <c r="AR830" s="17">
        <v>1476.6208333333336</v>
      </c>
      <c r="AS830" s="26">
        <v>661.63749999999993</v>
      </c>
      <c r="AT830" s="26">
        <v>21.1683800623053</v>
      </c>
      <c r="AU830" s="26">
        <v>4.9395962563731484</v>
      </c>
      <c r="AV830" s="17">
        <v>30</v>
      </c>
      <c r="AW830" s="17">
        <v>90</v>
      </c>
      <c r="AX830" s="17">
        <v>0.19</v>
      </c>
      <c r="AY830" s="14">
        <v>3</v>
      </c>
      <c r="AZ830" s="17" t="s">
        <v>149</v>
      </c>
      <c r="BA830" s="28"/>
      <c r="BB830" s="26"/>
      <c r="BC830" s="31"/>
      <c r="BD830" s="29"/>
    </row>
    <row r="831" spans="1:56" x14ac:dyDescent="0.25">
      <c r="A831" s="14">
        <v>2008</v>
      </c>
      <c r="B831" s="17">
        <v>2012</v>
      </c>
      <c r="C831" s="20" t="s">
        <v>187</v>
      </c>
      <c r="D831" s="17" t="s">
        <v>188</v>
      </c>
      <c r="E831" s="32">
        <v>2</v>
      </c>
      <c r="F831" s="44" t="s">
        <v>49</v>
      </c>
      <c r="G831" s="85" t="s">
        <v>49</v>
      </c>
      <c r="H831" s="20" t="s">
        <v>155</v>
      </c>
      <c r="I831" s="21">
        <v>4</v>
      </c>
      <c r="J831" s="22" t="s">
        <v>44</v>
      </c>
      <c r="K831" s="17" t="s">
        <v>42</v>
      </c>
      <c r="L831" s="23">
        <v>66.666666666666657</v>
      </c>
      <c r="M831" s="25">
        <v>0.66666666666666652</v>
      </c>
      <c r="N831" s="25">
        <v>24.235406698564596</v>
      </c>
      <c r="O831" s="26">
        <v>52.80898876404494</v>
      </c>
      <c r="P831" s="26">
        <f t="shared" si="126"/>
        <v>0.5280898876404494</v>
      </c>
      <c r="Q831" s="63">
        <v>47.191011235955052</v>
      </c>
      <c r="R831" s="26">
        <v>0.47191011235955055</v>
      </c>
      <c r="S831" s="24" t="s">
        <v>45</v>
      </c>
      <c r="T831" s="25">
        <v>4.49</v>
      </c>
      <c r="U831" s="25" t="s">
        <v>45</v>
      </c>
      <c r="V831" s="25">
        <v>2.0025400000000002</v>
      </c>
      <c r="W831" s="26">
        <v>21.313179960680429</v>
      </c>
      <c r="X831" s="26">
        <v>41.070065376860398</v>
      </c>
      <c r="Y831" s="26">
        <v>24.594199825326257</v>
      </c>
      <c r="Z831" s="26">
        <v>1.0317701351025903</v>
      </c>
      <c r="AA831" s="26">
        <v>0.42786666666666673</v>
      </c>
      <c r="AB831" s="26">
        <f t="shared" si="127"/>
        <v>0.95696178023455125</v>
      </c>
      <c r="AC831" s="26">
        <f t="shared" si="127"/>
        <v>1.8440459354210319</v>
      </c>
      <c r="AD831" s="26">
        <f t="shared" si="127"/>
        <v>1.104279572157149</v>
      </c>
      <c r="AE831" s="26">
        <f t="shared" si="127"/>
        <v>4.6326479066106305E-2</v>
      </c>
      <c r="AF831" s="17">
        <v>3.6</v>
      </c>
      <c r="AG831" s="17">
        <v>4.9000000000000004</v>
      </c>
      <c r="AH831" s="17">
        <f t="shared" si="128"/>
        <v>1.2589254117941658E-5</v>
      </c>
      <c r="AI831" s="17">
        <v>9</v>
      </c>
      <c r="AJ831" s="17">
        <v>137.5</v>
      </c>
      <c r="AK831" s="17">
        <v>900</v>
      </c>
      <c r="AL831" s="17">
        <v>162.5</v>
      </c>
      <c r="AM831" s="17">
        <v>19</v>
      </c>
      <c r="AN831" s="17">
        <v>36</v>
      </c>
      <c r="AO831" s="17">
        <v>1</v>
      </c>
      <c r="AP831" s="17">
        <v>95.5</v>
      </c>
      <c r="AQ831" s="17">
        <v>908.56874999999923</v>
      </c>
      <c r="AR831" s="17">
        <v>1476.6208333333336</v>
      </c>
      <c r="AS831" s="26">
        <v>661.63749999999993</v>
      </c>
      <c r="AT831" s="26">
        <v>21.1683800623053</v>
      </c>
      <c r="AU831" s="26">
        <v>4.9395962563731484</v>
      </c>
      <c r="AV831" s="17">
        <v>30</v>
      </c>
      <c r="AW831" s="17">
        <v>90</v>
      </c>
      <c r="AX831" s="17">
        <v>0.19</v>
      </c>
      <c r="AY831" s="14">
        <v>3</v>
      </c>
      <c r="AZ831" s="17" t="s">
        <v>149</v>
      </c>
      <c r="BA831" s="28"/>
      <c r="BB831" s="26"/>
      <c r="BC831" s="31"/>
      <c r="BD831" s="29"/>
    </row>
    <row r="832" spans="1:56" x14ac:dyDescent="0.25">
      <c r="A832" s="14">
        <v>2008</v>
      </c>
      <c r="B832" s="17">
        <v>2012</v>
      </c>
      <c r="C832" s="20" t="s">
        <v>187</v>
      </c>
      <c r="D832" s="17" t="s">
        <v>188</v>
      </c>
      <c r="E832" s="32">
        <v>3</v>
      </c>
      <c r="F832" s="44" t="s">
        <v>49</v>
      </c>
      <c r="G832" s="85" t="s">
        <v>49</v>
      </c>
      <c r="H832" s="20" t="s">
        <v>155</v>
      </c>
      <c r="I832" s="21">
        <v>4</v>
      </c>
      <c r="J832" s="22" t="s">
        <v>44</v>
      </c>
      <c r="K832" s="17" t="s">
        <v>42</v>
      </c>
      <c r="L832" s="23">
        <v>100</v>
      </c>
      <c r="M832" s="25">
        <v>1</v>
      </c>
      <c r="N832" s="25">
        <v>28.214354066985649</v>
      </c>
      <c r="O832" s="26">
        <v>50.285714285714292</v>
      </c>
      <c r="P832" s="26">
        <f t="shared" si="126"/>
        <v>0.50285714285714289</v>
      </c>
      <c r="Q832" s="63">
        <v>49.714285714285715</v>
      </c>
      <c r="R832" s="26">
        <v>0.49714285714285716</v>
      </c>
      <c r="S832" s="24" t="s">
        <v>45</v>
      </c>
      <c r="T832" s="25">
        <v>5.35</v>
      </c>
      <c r="U832" s="25" t="s">
        <v>45</v>
      </c>
      <c r="V832" s="25">
        <v>2.3860999999999999</v>
      </c>
      <c r="W832" s="26">
        <v>18.961077161721775</v>
      </c>
      <c r="X832" s="26">
        <v>42.639028337185223</v>
      </c>
      <c r="Y832" s="26">
        <v>25.256125418531155</v>
      </c>
      <c r="Z832" s="26">
        <v>1.1611495804630323</v>
      </c>
      <c r="AA832" s="26">
        <v>0.44624999999999998</v>
      </c>
      <c r="AB832" s="26">
        <f t="shared" si="127"/>
        <v>1.0144176281521149</v>
      </c>
      <c r="AC832" s="26">
        <f t="shared" si="127"/>
        <v>2.2811880160394096</v>
      </c>
      <c r="AD832" s="26">
        <f t="shared" si="127"/>
        <v>1.3512027098914168</v>
      </c>
      <c r="AE832" s="26">
        <f t="shared" si="127"/>
        <v>6.212150255477223E-2</v>
      </c>
      <c r="AF832" s="17">
        <v>3.4</v>
      </c>
      <c r="AG832" s="17">
        <v>4.8</v>
      </c>
      <c r="AH832" s="17">
        <f t="shared" si="128"/>
        <v>1.5848931924611131E-5</v>
      </c>
      <c r="AI832" s="17">
        <v>7.5</v>
      </c>
      <c r="AJ832" s="17">
        <v>112.5</v>
      </c>
      <c r="AK832" s="17">
        <v>815</v>
      </c>
      <c r="AL832" s="17">
        <v>152.5</v>
      </c>
      <c r="AM832" s="17">
        <v>23.5</v>
      </c>
      <c r="AN832" s="17">
        <v>37</v>
      </c>
      <c r="AO832" s="17">
        <v>0.75</v>
      </c>
      <c r="AP832" s="17">
        <v>95</v>
      </c>
      <c r="AQ832" s="17">
        <v>908.56874999999923</v>
      </c>
      <c r="AR832" s="17">
        <v>1476.6208333333336</v>
      </c>
      <c r="AS832" s="26">
        <v>661.63749999999993</v>
      </c>
      <c r="AT832" s="26">
        <v>21.1683800623053</v>
      </c>
      <c r="AU832" s="26">
        <v>4.9395962563731484</v>
      </c>
      <c r="AV832" s="17">
        <v>30</v>
      </c>
      <c r="AW832" s="17">
        <v>90</v>
      </c>
      <c r="AX832" s="17">
        <v>0.19</v>
      </c>
      <c r="AY832" s="14">
        <v>3</v>
      </c>
      <c r="AZ832" s="17" t="s">
        <v>149</v>
      </c>
      <c r="BA832" s="28"/>
      <c r="BB832" s="26"/>
      <c r="BC832" s="31"/>
      <c r="BD832" s="29"/>
    </row>
    <row r="833" spans="1:56" x14ac:dyDescent="0.25">
      <c r="A833" s="14">
        <v>2008</v>
      </c>
      <c r="B833" s="17">
        <v>2012</v>
      </c>
      <c r="C833" s="20" t="s">
        <v>187</v>
      </c>
      <c r="D833" s="17" t="s">
        <v>188</v>
      </c>
      <c r="E833" s="32">
        <v>4</v>
      </c>
      <c r="F833" s="44" t="s">
        <v>49</v>
      </c>
      <c r="G833" s="85" t="s">
        <v>49</v>
      </c>
      <c r="H833" s="20" t="s">
        <v>155</v>
      </c>
      <c r="I833" s="21">
        <v>4</v>
      </c>
      <c r="J833" s="22" t="s">
        <v>44</v>
      </c>
      <c r="K833" s="17" t="s">
        <v>42</v>
      </c>
      <c r="L833" s="23">
        <v>55.555555555555557</v>
      </c>
      <c r="M833" s="25">
        <v>0.55555555555555558</v>
      </c>
      <c r="N833" s="25">
        <v>7.4153110047846891</v>
      </c>
      <c r="O833" s="26">
        <v>52.571428571428584</v>
      </c>
      <c r="P833" s="26">
        <f t="shared" si="126"/>
        <v>0.5257142857142858</v>
      </c>
      <c r="Q833" s="63">
        <v>47.428571428571423</v>
      </c>
      <c r="R833" s="26">
        <v>0.47428571428571425</v>
      </c>
      <c r="S833" s="24" t="s">
        <v>45</v>
      </c>
      <c r="T833" s="25">
        <v>1.85</v>
      </c>
      <c r="U833" s="25" t="s">
        <v>45</v>
      </c>
      <c r="V833" s="25">
        <v>0.82510000000000006</v>
      </c>
      <c r="W833" s="26">
        <v>19.702516759696636</v>
      </c>
      <c r="X833" s="26">
        <v>41.624089960023142</v>
      </c>
      <c r="Y833" s="26">
        <v>25.764038652359773</v>
      </c>
      <c r="Z833" s="26">
        <v>0.96497789942202417</v>
      </c>
      <c r="AA833" s="26">
        <v>0.53100000000000003</v>
      </c>
      <c r="AB833" s="26">
        <f t="shared" si="127"/>
        <v>0.3644965600543878</v>
      </c>
      <c r="AC833" s="26">
        <f t="shared" si="127"/>
        <v>0.7700456642604282</v>
      </c>
      <c r="AD833" s="26">
        <f t="shared" si="127"/>
        <v>0.47663471506865579</v>
      </c>
      <c r="AE833" s="26">
        <f t="shared" si="127"/>
        <v>1.7852091139307448E-2</v>
      </c>
      <c r="AF833" s="17">
        <v>3.6</v>
      </c>
      <c r="AG833" s="17">
        <v>4.5999999999999996</v>
      </c>
      <c r="AH833" s="17">
        <f t="shared" si="128"/>
        <v>2.5118864315095791E-5</v>
      </c>
      <c r="AI833" s="17">
        <v>6</v>
      </c>
      <c r="AJ833" s="17">
        <v>102.5</v>
      </c>
      <c r="AK833" s="17">
        <v>670</v>
      </c>
      <c r="AL833" s="17">
        <v>147.5</v>
      </c>
      <c r="AM833" s="17">
        <v>41.5</v>
      </c>
      <c r="AN833" s="17">
        <v>38</v>
      </c>
      <c r="AO833" s="17">
        <v>1</v>
      </c>
      <c r="AP833" s="17">
        <v>129</v>
      </c>
      <c r="AQ833" s="17">
        <v>908.56874999999923</v>
      </c>
      <c r="AR833" s="17">
        <v>1476.6208333333336</v>
      </c>
      <c r="AS833" s="26">
        <v>661.63749999999993</v>
      </c>
      <c r="AT833" s="26">
        <v>21.1683800623053</v>
      </c>
      <c r="AU833" s="26">
        <v>4.9395962563731484</v>
      </c>
      <c r="AV833" s="17">
        <v>30</v>
      </c>
      <c r="AW833" s="17">
        <v>90</v>
      </c>
      <c r="AX833" s="17">
        <v>0.19</v>
      </c>
      <c r="AY833" s="14">
        <v>3</v>
      </c>
      <c r="AZ833" s="17" t="s">
        <v>149</v>
      </c>
      <c r="BA833" s="28"/>
      <c r="BB833" s="26"/>
      <c r="BC833" s="31"/>
      <c r="BD833" s="29"/>
    </row>
    <row r="834" spans="1:56" x14ac:dyDescent="0.25">
      <c r="A834" s="14">
        <v>2008</v>
      </c>
      <c r="B834" s="17">
        <v>2012</v>
      </c>
      <c r="C834" s="20" t="s">
        <v>187</v>
      </c>
      <c r="D834" s="17" t="s">
        <v>188</v>
      </c>
      <c r="E834" s="32">
        <v>1</v>
      </c>
      <c r="F834" s="44" t="s">
        <v>63</v>
      </c>
      <c r="G834" s="62" t="s">
        <v>64</v>
      </c>
      <c r="H834" s="20" t="s">
        <v>156</v>
      </c>
      <c r="I834" s="21">
        <v>8</v>
      </c>
      <c r="J834" s="22" t="s">
        <v>46</v>
      </c>
      <c r="K834" s="17" t="s">
        <v>40</v>
      </c>
      <c r="L834" s="23">
        <v>100</v>
      </c>
      <c r="M834" s="25">
        <v>1</v>
      </c>
      <c r="N834" s="25">
        <v>47.023923444976077</v>
      </c>
      <c r="O834" s="26">
        <v>47.089947089947081</v>
      </c>
      <c r="P834" s="26">
        <f t="shared" si="126"/>
        <v>0.47089947089947082</v>
      </c>
      <c r="Q834" s="63">
        <v>52.910052910052919</v>
      </c>
      <c r="R834" s="26">
        <v>0.52910052910052918</v>
      </c>
      <c r="S834" s="24" t="s">
        <v>45</v>
      </c>
      <c r="T834" s="25">
        <v>8.9700000000000006</v>
      </c>
      <c r="U834" s="25" t="s">
        <v>45</v>
      </c>
      <c r="V834" s="25">
        <v>4.0006200000000005</v>
      </c>
      <c r="W834" s="26">
        <v>19.378585502662943</v>
      </c>
      <c r="X834" s="26">
        <v>42.863530671514269</v>
      </c>
      <c r="Y834" s="26">
        <v>24.252794474240417</v>
      </c>
      <c r="Z834" s="26">
        <v>1.5576528595307906</v>
      </c>
      <c r="AA834" s="26">
        <v>0.43188235294117649</v>
      </c>
      <c r="AB834" s="26">
        <f t="shared" si="127"/>
        <v>1.7382591195888661</v>
      </c>
      <c r="AC834" s="26">
        <f t="shared" si="127"/>
        <v>3.8448587012348305</v>
      </c>
      <c r="AD834" s="26">
        <f t="shared" si="127"/>
        <v>2.1754756643393653</v>
      </c>
      <c r="AE834" s="26">
        <f t="shared" si="127"/>
        <v>0.13972146149991194</v>
      </c>
      <c r="AF834" s="17">
        <v>3.6</v>
      </c>
      <c r="AG834" s="17">
        <v>4.9000000000000004</v>
      </c>
      <c r="AH834" s="17">
        <f t="shared" si="128"/>
        <v>1.2589254117941658E-5</v>
      </c>
      <c r="AI834" s="17">
        <v>10.5</v>
      </c>
      <c r="AJ834" s="17">
        <v>137.5</v>
      </c>
      <c r="AK834" s="17">
        <v>945</v>
      </c>
      <c r="AL834" s="17">
        <v>162.5</v>
      </c>
      <c r="AM834" s="17">
        <v>18</v>
      </c>
      <c r="AN834" s="17">
        <v>38</v>
      </c>
      <c r="AO834" s="17">
        <v>1</v>
      </c>
      <c r="AP834" s="17">
        <v>99</v>
      </c>
      <c r="AQ834" s="17">
        <v>908.56874999999923</v>
      </c>
      <c r="AR834" s="17">
        <v>1476.6208333333336</v>
      </c>
      <c r="AS834" s="26">
        <v>661.63749999999993</v>
      </c>
      <c r="AT834" s="26">
        <v>21.1683800623053</v>
      </c>
      <c r="AU834" s="26">
        <v>4.9395962563731484</v>
      </c>
      <c r="AV834" s="17">
        <v>30</v>
      </c>
      <c r="AW834" s="17">
        <v>90</v>
      </c>
      <c r="AX834" s="17">
        <v>0.19</v>
      </c>
      <c r="AY834" s="14">
        <v>3</v>
      </c>
      <c r="AZ834" s="17" t="s">
        <v>149</v>
      </c>
      <c r="BA834" s="28"/>
      <c r="BB834" s="26"/>
      <c r="BC834" s="31"/>
      <c r="BD834" s="29"/>
    </row>
    <row r="835" spans="1:56" x14ac:dyDescent="0.25">
      <c r="A835" s="14">
        <v>2008</v>
      </c>
      <c r="B835" s="17">
        <v>2012</v>
      </c>
      <c r="C835" s="20" t="s">
        <v>187</v>
      </c>
      <c r="D835" s="17" t="s">
        <v>188</v>
      </c>
      <c r="E835" s="32">
        <v>2</v>
      </c>
      <c r="F835" s="44" t="s">
        <v>63</v>
      </c>
      <c r="G835" s="62" t="s">
        <v>64</v>
      </c>
      <c r="H835" s="20" t="s">
        <v>156</v>
      </c>
      <c r="I835" s="21">
        <v>8</v>
      </c>
      <c r="J835" s="22" t="s">
        <v>46</v>
      </c>
      <c r="K835" s="17" t="s">
        <v>40</v>
      </c>
      <c r="L835" s="23">
        <v>100</v>
      </c>
      <c r="M835" s="25">
        <v>1</v>
      </c>
      <c r="N835" s="25">
        <v>54.439234449760768</v>
      </c>
      <c r="O835" s="26">
        <v>49.315068493150683</v>
      </c>
      <c r="P835" s="26">
        <f t="shared" si="126"/>
        <v>0.49315068493150682</v>
      </c>
      <c r="Q835" s="63">
        <v>50.684931506849317</v>
      </c>
      <c r="R835" s="26">
        <v>0.50684931506849318</v>
      </c>
      <c r="S835" s="24" t="s">
        <v>45</v>
      </c>
      <c r="T835" s="25">
        <v>9.8800000000000008</v>
      </c>
      <c r="U835" s="25" t="s">
        <v>45</v>
      </c>
      <c r="V835" s="25">
        <v>4.4064800000000002</v>
      </c>
      <c r="W835" s="26">
        <v>19.961982898166482</v>
      </c>
      <c r="X835" s="26">
        <v>41.614290561162619</v>
      </c>
      <c r="Y835" s="26">
        <v>25.062583858559975</v>
      </c>
      <c r="Z835" s="26">
        <v>1.5533884537342573</v>
      </c>
      <c r="AA835" s="26">
        <v>0.40436708860759496</v>
      </c>
      <c r="AB835" s="26">
        <f t="shared" si="127"/>
        <v>1.9722439103388487</v>
      </c>
      <c r="AC835" s="26">
        <f t="shared" si="127"/>
        <v>4.1114919074428675</v>
      </c>
      <c r="AD835" s="26">
        <f t="shared" si="127"/>
        <v>2.4761832852257255</v>
      </c>
      <c r="AE835" s="26">
        <f t="shared" si="127"/>
        <v>0.15347477922894462</v>
      </c>
      <c r="AF835" s="17">
        <v>3.6</v>
      </c>
      <c r="AG835" s="17">
        <v>4.9000000000000004</v>
      </c>
      <c r="AH835" s="17">
        <f t="shared" si="128"/>
        <v>1.2589254117941658E-5</v>
      </c>
      <c r="AI835" s="17">
        <v>9</v>
      </c>
      <c r="AJ835" s="17">
        <v>137.5</v>
      </c>
      <c r="AK835" s="17">
        <v>900</v>
      </c>
      <c r="AL835" s="17">
        <v>162.5</v>
      </c>
      <c r="AM835" s="17">
        <v>19</v>
      </c>
      <c r="AN835" s="17">
        <v>36</v>
      </c>
      <c r="AO835" s="17">
        <v>1</v>
      </c>
      <c r="AP835" s="17">
        <v>95.5</v>
      </c>
      <c r="AQ835" s="17">
        <v>908.56874999999923</v>
      </c>
      <c r="AR835" s="17">
        <v>1476.6208333333336</v>
      </c>
      <c r="AS835" s="26">
        <v>661.63749999999993</v>
      </c>
      <c r="AT835" s="26">
        <v>21.1683800623053</v>
      </c>
      <c r="AU835" s="26">
        <v>4.9395962563731484</v>
      </c>
      <c r="AV835" s="17">
        <v>30</v>
      </c>
      <c r="AW835" s="17">
        <v>90</v>
      </c>
      <c r="AX835" s="17">
        <v>0.19</v>
      </c>
      <c r="AY835" s="14">
        <v>3</v>
      </c>
      <c r="AZ835" s="17" t="s">
        <v>149</v>
      </c>
      <c r="BA835" s="28"/>
      <c r="BB835" s="26"/>
      <c r="BC835" s="31"/>
      <c r="BD835" s="29"/>
    </row>
    <row r="836" spans="1:56" x14ac:dyDescent="0.25">
      <c r="A836" s="14">
        <v>2008</v>
      </c>
      <c r="B836" s="17">
        <v>2012</v>
      </c>
      <c r="C836" s="20" t="s">
        <v>187</v>
      </c>
      <c r="D836" s="17" t="s">
        <v>188</v>
      </c>
      <c r="E836" s="32">
        <v>3</v>
      </c>
      <c r="F836" s="44" t="s">
        <v>63</v>
      </c>
      <c r="G836" s="62" t="s">
        <v>64</v>
      </c>
      <c r="H836" s="20" t="s">
        <v>156</v>
      </c>
      <c r="I836" s="21">
        <v>8</v>
      </c>
      <c r="J836" s="22" t="s">
        <v>46</v>
      </c>
      <c r="K836" s="17" t="s">
        <v>40</v>
      </c>
      <c r="L836" s="23">
        <v>100</v>
      </c>
      <c r="M836" s="25">
        <v>1</v>
      </c>
      <c r="N836" s="25">
        <v>47.928229665071775</v>
      </c>
      <c r="O836" s="26">
        <v>50.179211469534053</v>
      </c>
      <c r="P836" s="26">
        <f t="shared" si="126"/>
        <v>0.50179211469534057</v>
      </c>
      <c r="Q836" s="63">
        <v>49.820788530465947</v>
      </c>
      <c r="R836" s="26">
        <v>0.49820788530465948</v>
      </c>
      <c r="S836" s="24" t="s">
        <v>45</v>
      </c>
      <c r="T836" s="25">
        <v>8.64</v>
      </c>
      <c r="U836" s="25" t="s">
        <v>45</v>
      </c>
      <c r="V836" s="25">
        <v>3.8534400000000004</v>
      </c>
      <c r="W836" s="26">
        <v>18.632770978539583</v>
      </c>
      <c r="X836" s="26">
        <v>43.86241406442727</v>
      </c>
      <c r="Y836" s="26">
        <v>24.844717352780762</v>
      </c>
      <c r="Z836" s="26">
        <v>1.5158804940111992</v>
      </c>
      <c r="AA836" s="26">
        <v>0.47058823529411764</v>
      </c>
      <c r="AB836" s="26">
        <f t="shared" si="127"/>
        <v>1.60987141254582</v>
      </c>
      <c r="AC836" s="26">
        <f t="shared" si="127"/>
        <v>3.7897125751665164</v>
      </c>
      <c r="AD836" s="26">
        <f t="shared" si="127"/>
        <v>2.1465835792802581</v>
      </c>
      <c r="AE836" s="26">
        <f t="shared" si="127"/>
        <v>0.13097207468256761</v>
      </c>
      <c r="AF836" s="17">
        <v>3.4</v>
      </c>
      <c r="AG836" s="17">
        <v>4.8</v>
      </c>
      <c r="AH836" s="17">
        <f t="shared" si="128"/>
        <v>1.5848931924611131E-5</v>
      </c>
      <c r="AI836" s="17">
        <v>7.5</v>
      </c>
      <c r="AJ836" s="17">
        <v>112.5</v>
      </c>
      <c r="AK836" s="17">
        <v>815</v>
      </c>
      <c r="AL836" s="17">
        <v>152.5</v>
      </c>
      <c r="AM836" s="17">
        <v>23.5</v>
      </c>
      <c r="AN836" s="17">
        <v>37</v>
      </c>
      <c r="AO836" s="17">
        <v>0.75</v>
      </c>
      <c r="AP836" s="17">
        <v>95</v>
      </c>
      <c r="AQ836" s="17">
        <v>908.56874999999923</v>
      </c>
      <c r="AR836" s="17">
        <v>1476.6208333333336</v>
      </c>
      <c r="AS836" s="26">
        <v>661.63749999999993</v>
      </c>
      <c r="AT836" s="26">
        <v>21.1683800623053</v>
      </c>
      <c r="AU836" s="26">
        <v>4.9395962563731484</v>
      </c>
      <c r="AV836" s="17">
        <v>30</v>
      </c>
      <c r="AW836" s="17">
        <v>90</v>
      </c>
      <c r="AX836" s="17">
        <v>0.19</v>
      </c>
      <c r="AY836" s="14">
        <v>3</v>
      </c>
      <c r="AZ836" s="17" t="s">
        <v>149</v>
      </c>
      <c r="BA836" s="28"/>
      <c r="BB836" s="26"/>
      <c r="BC836" s="31"/>
      <c r="BD836" s="29"/>
    </row>
    <row r="837" spans="1:56" x14ac:dyDescent="0.25">
      <c r="A837" s="14">
        <v>2008</v>
      </c>
      <c r="B837" s="17">
        <v>2012</v>
      </c>
      <c r="C837" s="20" t="s">
        <v>187</v>
      </c>
      <c r="D837" s="17" t="s">
        <v>188</v>
      </c>
      <c r="E837" s="32">
        <v>4</v>
      </c>
      <c r="F837" s="44" t="s">
        <v>63</v>
      </c>
      <c r="G837" s="62" t="s">
        <v>64</v>
      </c>
      <c r="H837" s="20" t="s">
        <v>156</v>
      </c>
      <c r="I837" s="21">
        <v>8</v>
      </c>
      <c r="J837" s="22" t="s">
        <v>46</v>
      </c>
      <c r="K837" s="17" t="s">
        <v>40</v>
      </c>
      <c r="L837" s="23">
        <v>88.888888888888886</v>
      </c>
      <c r="M837" s="25">
        <v>0.88888888888888884</v>
      </c>
      <c r="N837" s="25">
        <v>32.916746411483253</v>
      </c>
      <c r="O837" s="26">
        <v>49.473684210526315</v>
      </c>
      <c r="P837" s="26">
        <f t="shared" si="126"/>
        <v>0.49473684210526314</v>
      </c>
      <c r="Q837" s="63">
        <v>50.526315789473685</v>
      </c>
      <c r="R837" s="26">
        <v>0.50526315789473686</v>
      </c>
      <c r="S837" s="24" t="s">
        <v>45</v>
      </c>
      <c r="T837" s="25">
        <v>6.22</v>
      </c>
      <c r="U837" s="25" t="s">
        <v>45</v>
      </c>
      <c r="V837" s="25">
        <v>2.7741199999999999</v>
      </c>
      <c r="W837" s="26">
        <v>19.312281101231861</v>
      </c>
      <c r="X837" s="26">
        <v>41.468036674643542</v>
      </c>
      <c r="Y837" s="26">
        <v>25.072727485036978</v>
      </c>
      <c r="Z837" s="26">
        <v>1.4689321571641187</v>
      </c>
      <c r="AA837" s="26">
        <v>0.36858108108108106</v>
      </c>
      <c r="AB837" s="26">
        <f t="shared" si="127"/>
        <v>1.2012238844966217</v>
      </c>
      <c r="AC837" s="26">
        <f t="shared" si="127"/>
        <v>2.5793118811628282</v>
      </c>
      <c r="AD837" s="26">
        <f t="shared" si="127"/>
        <v>1.5595236495692999</v>
      </c>
      <c r="AE837" s="26">
        <f t="shared" si="127"/>
        <v>9.1367580175608185E-2</v>
      </c>
      <c r="AF837" s="17">
        <v>3.6</v>
      </c>
      <c r="AG837" s="17">
        <v>4.5999999999999996</v>
      </c>
      <c r="AH837" s="17">
        <f t="shared" si="128"/>
        <v>2.5118864315095791E-5</v>
      </c>
      <c r="AI837" s="17">
        <v>6</v>
      </c>
      <c r="AJ837" s="17">
        <v>102.5</v>
      </c>
      <c r="AK837" s="17">
        <v>670</v>
      </c>
      <c r="AL837" s="17">
        <v>147.5</v>
      </c>
      <c r="AM837" s="17">
        <v>41.5</v>
      </c>
      <c r="AN837" s="17">
        <v>38</v>
      </c>
      <c r="AO837" s="17">
        <v>1</v>
      </c>
      <c r="AP837" s="17">
        <v>129</v>
      </c>
      <c r="AQ837" s="17">
        <v>908.56874999999923</v>
      </c>
      <c r="AR837" s="17">
        <v>1476.6208333333336</v>
      </c>
      <c r="AS837" s="26">
        <v>661.63749999999993</v>
      </c>
      <c r="AT837" s="26">
        <v>21.1683800623053</v>
      </c>
      <c r="AU837" s="26">
        <v>4.9395962563731484</v>
      </c>
      <c r="AV837" s="17">
        <v>30</v>
      </c>
      <c r="AW837" s="17">
        <v>90</v>
      </c>
      <c r="AX837" s="17">
        <v>0.19</v>
      </c>
      <c r="AY837" s="14">
        <v>3</v>
      </c>
      <c r="AZ837" s="17" t="s">
        <v>149</v>
      </c>
      <c r="BA837" s="28"/>
      <c r="BB837" s="26"/>
      <c r="BC837" s="31"/>
      <c r="BD837" s="29"/>
    </row>
    <row r="838" spans="1:56" x14ac:dyDescent="0.25">
      <c r="A838" s="14">
        <v>2008</v>
      </c>
      <c r="B838" s="17">
        <v>2012</v>
      </c>
      <c r="C838" s="20" t="s">
        <v>187</v>
      </c>
      <c r="D838" s="17" t="s">
        <v>188</v>
      </c>
      <c r="E838" s="32">
        <v>1</v>
      </c>
      <c r="F838" s="44" t="s">
        <v>96</v>
      </c>
      <c r="G838" s="62" t="s">
        <v>97</v>
      </c>
      <c r="H838" s="20">
        <v>9870</v>
      </c>
      <c r="I838" s="21">
        <v>5</v>
      </c>
      <c r="J838" s="22">
        <v>98701</v>
      </c>
      <c r="K838" s="17" t="s">
        <v>54</v>
      </c>
      <c r="L838" s="23">
        <v>100</v>
      </c>
      <c r="M838" s="25">
        <v>1</v>
      </c>
      <c r="N838" s="25">
        <v>44.311004784689004</v>
      </c>
      <c r="O838" s="26">
        <v>34.482758620689658</v>
      </c>
      <c r="P838" s="26">
        <f t="shared" si="126"/>
        <v>0.34482758620689657</v>
      </c>
      <c r="Q838" s="63">
        <v>65.517241379310349</v>
      </c>
      <c r="R838" s="26">
        <v>0.65517241379310354</v>
      </c>
      <c r="S838" s="24" t="s">
        <v>45</v>
      </c>
      <c r="T838" s="25">
        <v>10.35</v>
      </c>
      <c r="U838" s="25" t="s">
        <v>45</v>
      </c>
      <c r="V838" s="25">
        <v>4.6161000000000003</v>
      </c>
      <c r="W838" s="26">
        <v>18.400005189312637</v>
      </c>
      <c r="X838" s="26">
        <v>41.672515454421614</v>
      </c>
      <c r="Y838" s="26">
        <v>25.422244276800811</v>
      </c>
      <c r="Z838" s="26">
        <v>1.7071180792047613</v>
      </c>
      <c r="AA838" s="26">
        <v>0.41066666666666668</v>
      </c>
      <c r="AB838" s="26">
        <f t="shared" si="127"/>
        <v>1.9044005370938579</v>
      </c>
      <c r="AC838" s="26">
        <f t="shared" si="127"/>
        <v>4.3131053495326368</v>
      </c>
      <c r="AD838" s="26">
        <f t="shared" si="127"/>
        <v>2.6312022826488839</v>
      </c>
      <c r="AE838" s="26">
        <f t="shared" si="127"/>
        <v>0.1766867211976928</v>
      </c>
      <c r="AF838" s="17">
        <v>3.6</v>
      </c>
      <c r="AG838" s="17">
        <v>4.9000000000000004</v>
      </c>
      <c r="AH838" s="17">
        <f t="shared" si="128"/>
        <v>1.2589254117941658E-5</v>
      </c>
      <c r="AI838" s="17">
        <v>10.5</v>
      </c>
      <c r="AJ838" s="17">
        <v>137.5</v>
      </c>
      <c r="AK838" s="17">
        <v>945</v>
      </c>
      <c r="AL838" s="17">
        <v>162.5</v>
      </c>
      <c r="AM838" s="17">
        <v>18</v>
      </c>
      <c r="AN838" s="17">
        <v>38</v>
      </c>
      <c r="AO838" s="17">
        <v>1</v>
      </c>
      <c r="AP838" s="17">
        <v>99</v>
      </c>
      <c r="AQ838" s="17">
        <v>908.56874999999923</v>
      </c>
      <c r="AR838" s="17">
        <v>1476.6208333333336</v>
      </c>
      <c r="AS838" s="26">
        <v>661.63749999999993</v>
      </c>
      <c r="AT838" s="26">
        <v>21.1683800623053</v>
      </c>
      <c r="AU838" s="26">
        <v>4.9395962563731484</v>
      </c>
      <c r="AV838" s="17">
        <v>30</v>
      </c>
      <c r="AW838" s="17">
        <v>90</v>
      </c>
      <c r="AX838" s="17">
        <v>0.19</v>
      </c>
      <c r="AY838" s="14">
        <v>3</v>
      </c>
      <c r="AZ838" s="17" t="s">
        <v>149</v>
      </c>
      <c r="BA838" s="28"/>
      <c r="BB838" s="26"/>
      <c r="BC838" s="31"/>
      <c r="BD838" s="29"/>
    </row>
    <row r="839" spans="1:56" x14ac:dyDescent="0.25">
      <c r="A839" s="14">
        <v>2008</v>
      </c>
      <c r="B839" s="17">
        <v>2012</v>
      </c>
      <c r="C839" s="20" t="s">
        <v>187</v>
      </c>
      <c r="D839" s="17" t="s">
        <v>188</v>
      </c>
      <c r="E839" s="32">
        <v>2</v>
      </c>
      <c r="F839" s="44" t="s">
        <v>96</v>
      </c>
      <c r="G839" s="62" t="s">
        <v>97</v>
      </c>
      <c r="H839" s="20">
        <v>9870</v>
      </c>
      <c r="I839" s="21">
        <v>5</v>
      </c>
      <c r="J839" s="22">
        <v>98701</v>
      </c>
      <c r="K839" s="17" t="s">
        <v>54</v>
      </c>
      <c r="L839" s="23">
        <v>72.222222222222214</v>
      </c>
      <c r="M839" s="25">
        <v>0.7222222222222221</v>
      </c>
      <c r="N839" s="25">
        <v>43.225837320574165</v>
      </c>
      <c r="O839" s="26">
        <v>46.902654867256629</v>
      </c>
      <c r="P839" s="26">
        <f t="shared" si="126"/>
        <v>0.46902654867256627</v>
      </c>
      <c r="Q839" s="63">
        <v>53.097345132743371</v>
      </c>
      <c r="R839" s="26">
        <v>0.53097345132743368</v>
      </c>
      <c r="S839" s="24" t="s">
        <v>45</v>
      </c>
      <c r="T839" s="25">
        <v>8.33</v>
      </c>
      <c r="U839" s="25" t="s">
        <v>45</v>
      </c>
      <c r="V839" s="25">
        <v>3.7151800000000001</v>
      </c>
      <c r="W839" s="26">
        <v>19.760520957811039</v>
      </c>
      <c r="X839" s="26">
        <v>42.120434260002312</v>
      </c>
      <c r="Y839" s="26">
        <v>24.826854068033583</v>
      </c>
      <c r="Z839" s="26">
        <v>1.3345102134504288</v>
      </c>
      <c r="AA839" s="26">
        <v>0.42245098039215689</v>
      </c>
      <c r="AB839" s="26">
        <f t="shared" si="127"/>
        <v>1.6460513957856595</v>
      </c>
      <c r="AC839" s="26">
        <f t="shared" si="127"/>
        <v>3.5086321738581927</v>
      </c>
      <c r="AD839" s="26">
        <f t="shared" si="127"/>
        <v>2.0680769438671973</v>
      </c>
      <c r="AE839" s="26">
        <f t="shared" si="127"/>
        <v>0.11116470078042072</v>
      </c>
      <c r="AF839" s="17">
        <v>3.6</v>
      </c>
      <c r="AG839" s="17">
        <v>4.9000000000000004</v>
      </c>
      <c r="AH839" s="17">
        <f t="shared" si="128"/>
        <v>1.2589254117941658E-5</v>
      </c>
      <c r="AI839" s="17">
        <v>9</v>
      </c>
      <c r="AJ839" s="17">
        <v>137.5</v>
      </c>
      <c r="AK839" s="17">
        <v>900</v>
      </c>
      <c r="AL839" s="17">
        <v>162.5</v>
      </c>
      <c r="AM839" s="17">
        <v>19</v>
      </c>
      <c r="AN839" s="17">
        <v>36</v>
      </c>
      <c r="AO839" s="17">
        <v>1</v>
      </c>
      <c r="AP839" s="17">
        <v>95.5</v>
      </c>
      <c r="AQ839" s="17">
        <v>908.56874999999923</v>
      </c>
      <c r="AR839" s="17">
        <v>1476.6208333333336</v>
      </c>
      <c r="AS839" s="26">
        <v>661.63749999999993</v>
      </c>
      <c r="AT839" s="26">
        <v>21.1683800623053</v>
      </c>
      <c r="AU839" s="26">
        <v>4.9395962563731484</v>
      </c>
      <c r="AV839" s="17">
        <v>30</v>
      </c>
      <c r="AW839" s="17">
        <v>90</v>
      </c>
      <c r="AX839" s="17">
        <v>0.19</v>
      </c>
      <c r="AY839" s="14">
        <v>3</v>
      </c>
      <c r="AZ839" s="17" t="s">
        <v>149</v>
      </c>
      <c r="BA839" s="28"/>
      <c r="BB839" s="26"/>
      <c r="BC839" s="31"/>
      <c r="BD839" s="29"/>
    </row>
    <row r="840" spans="1:56" x14ac:dyDescent="0.25">
      <c r="A840" s="14">
        <v>2008</v>
      </c>
      <c r="B840" s="17">
        <v>2012</v>
      </c>
      <c r="C840" s="20" t="s">
        <v>187</v>
      </c>
      <c r="D840" s="17" t="s">
        <v>188</v>
      </c>
      <c r="E840" s="32">
        <v>3</v>
      </c>
      <c r="F840" s="44" t="s">
        <v>96</v>
      </c>
      <c r="G840" s="62" t="s">
        <v>97</v>
      </c>
      <c r="H840" s="20">
        <v>9870</v>
      </c>
      <c r="I840" s="21">
        <v>5</v>
      </c>
      <c r="J840" s="22">
        <v>98701</v>
      </c>
      <c r="K840" s="17" t="s">
        <v>54</v>
      </c>
      <c r="L840" s="23">
        <v>100</v>
      </c>
      <c r="M840" s="25">
        <v>1</v>
      </c>
      <c r="N840" s="25">
        <v>45.396172248803836</v>
      </c>
      <c r="O840" s="26">
        <v>47.087378640776699</v>
      </c>
      <c r="P840" s="26">
        <f t="shared" si="126"/>
        <v>0.470873786407767</v>
      </c>
      <c r="Q840" s="63">
        <v>52.912621359223301</v>
      </c>
      <c r="R840" s="26">
        <v>0.529126213592233</v>
      </c>
      <c r="S840" s="24" t="s">
        <v>45</v>
      </c>
      <c r="T840" s="25">
        <v>8.68</v>
      </c>
      <c r="U840" s="25" t="s">
        <v>45</v>
      </c>
      <c r="V840" s="25">
        <v>3.8712800000000001</v>
      </c>
      <c r="W840" s="26">
        <v>18.1641172775104</v>
      </c>
      <c r="X840" s="26">
        <v>44.170789441209806</v>
      </c>
      <c r="Y840" s="26">
        <v>25.388110142586299</v>
      </c>
      <c r="Z840" s="26">
        <v>1.4098500656278361</v>
      </c>
      <c r="AA840" s="26">
        <v>0.56933333333333325</v>
      </c>
      <c r="AB840" s="26">
        <f t="shared" si="127"/>
        <v>1.5766453796879027</v>
      </c>
      <c r="AC840" s="26">
        <f t="shared" si="127"/>
        <v>3.834024523497011</v>
      </c>
      <c r="AD840" s="26">
        <f t="shared" si="127"/>
        <v>2.2036879603764907</v>
      </c>
      <c r="AE840" s="26">
        <f t="shared" si="127"/>
        <v>0.12237498569649617</v>
      </c>
      <c r="AF840" s="17">
        <v>3.4</v>
      </c>
      <c r="AG840" s="17">
        <v>4.8</v>
      </c>
      <c r="AH840" s="17">
        <f t="shared" si="128"/>
        <v>1.5848931924611131E-5</v>
      </c>
      <c r="AI840" s="17">
        <v>7.5</v>
      </c>
      <c r="AJ840" s="17">
        <v>112.5</v>
      </c>
      <c r="AK840" s="17">
        <v>815</v>
      </c>
      <c r="AL840" s="17">
        <v>152.5</v>
      </c>
      <c r="AM840" s="17">
        <v>23.5</v>
      </c>
      <c r="AN840" s="17">
        <v>37</v>
      </c>
      <c r="AO840" s="17">
        <v>0.75</v>
      </c>
      <c r="AP840" s="17">
        <v>95</v>
      </c>
      <c r="AQ840" s="17">
        <v>908.56874999999923</v>
      </c>
      <c r="AR840" s="17">
        <v>1476.6208333333336</v>
      </c>
      <c r="AS840" s="26">
        <v>661.63749999999993</v>
      </c>
      <c r="AT840" s="26">
        <v>21.1683800623053</v>
      </c>
      <c r="AU840" s="26">
        <v>4.9395962563731484</v>
      </c>
      <c r="AV840" s="17">
        <v>30</v>
      </c>
      <c r="AW840" s="17">
        <v>90</v>
      </c>
      <c r="AX840" s="17">
        <v>0.19</v>
      </c>
      <c r="AY840" s="14">
        <v>3</v>
      </c>
      <c r="AZ840" s="17" t="s">
        <v>149</v>
      </c>
      <c r="BA840" s="28"/>
      <c r="BB840" s="26"/>
      <c r="BC840" s="31"/>
      <c r="BD840" s="29"/>
    </row>
    <row r="841" spans="1:56" x14ac:dyDescent="0.25">
      <c r="A841" s="14">
        <v>2008</v>
      </c>
      <c r="B841" s="17">
        <v>2012</v>
      </c>
      <c r="C841" s="20" t="s">
        <v>187</v>
      </c>
      <c r="D841" s="17" t="s">
        <v>188</v>
      </c>
      <c r="E841" s="32">
        <v>4</v>
      </c>
      <c r="F841" s="44" t="s">
        <v>96</v>
      </c>
      <c r="G841" s="62" t="s">
        <v>97</v>
      </c>
      <c r="H841" s="20">
        <v>9870</v>
      </c>
      <c r="I841" s="21">
        <v>5</v>
      </c>
      <c r="J841" s="22">
        <v>98701</v>
      </c>
      <c r="K841" s="17" t="s">
        <v>54</v>
      </c>
      <c r="L841" s="23">
        <v>72.222222222222214</v>
      </c>
      <c r="M841" s="25">
        <v>0.7222222222222221</v>
      </c>
      <c r="N841" s="25">
        <v>21.522488038277512</v>
      </c>
      <c r="O841" s="26">
        <v>47.169811320754718</v>
      </c>
      <c r="P841" s="26">
        <f t="shared" si="126"/>
        <v>0.47169811320754718</v>
      </c>
      <c r="Q841" s="63">
        <v>52.830188679245282</v>
      </c>
      <c r="R841" s="26">
        <v>0.52830188679245282</v>
      </c>
      <c r="S841" s="24" t="s">
        <v>45</v>
      </c>
      <c r="T841" s="25">
        <v>4.47</v>
      </c>
      <c r="U841" s="25" t="s">
        <v>45</v>
      </c>
      <c r="V841" s="25">
        <v>1.9936199999999999</v>
      </c>
      <c r="W841" s="26">
        <v>18.327567151346045</v>
      </c>
      <c r="X841" s="26">
        <v>44.452186036503448</v>
      </c>
      <c r="Y841" s="26">
        <v>25.592067298501505</v>
      </c>
      <c r="Z841" s="26">
        <v>1.0190857511730229</v>
      </c>
      <c r="AA841" s="26">
        <v>0.45424242424242428</v>
      </c>
      <c r="AB841" s="26">
        <f t="shared" si="127"/>
        <v>0.81924225166516818</v>
      </c>
      <c r="AC841" s="26">
        <f t="shared" si="127"/>
        <v>1.9870127158317041</v>
      </c>
      <c r="AD841" s="26">
        <f t="shared" si="127"/>
        <v>1.1439654082430171</v>
      </c>
      <c r="AE841" s="26">
        <f t="shared" si="127"/>
        <v>4.5553133077434117E-2</v>
      </c>
      <c r="AF841" s="17">
        <v>3.6</v>
      </c>
      <c r="AG841" s="17">
        <v>4.5999999999999996</v>
      </c>
      <c r="AH841" s="17">
        <f t="shared" si="128"/>
        <v>2.5118864315095791E-5</v>
      </c>
      <c r="AI841" s="17">
        <v>6</v>
      </c>
      <c r="AJ841" s="17">
        <v>102.5</v>
      </c>
      <c r="AK841" s="17">
        <v>670</v>
      </c>
      <c r="AL841" s="17">
        <v>147.5</v>
      </c>
      <c r="AM841" s="17">
        <v>41.5</v>
      </c>
      <c r="AN841" s="17">
        <v>38</v>
      </c>
      <c r="AO841" s="17">
        <v>1</v>
      </c>
      <c r="AP841" s="17">
        <v>129</v>
      </c>
      <c r="AQ841" s="17">
        <v>908.56874999999923</v>
      </c>
      <c r="AR841" s="17">
        <v>1476.6208333333336</v>
      </c>
      <c r="AS841" s="26">
        <v>661.63749999999993</v>
      </c>
      <c r="AT841" s="26">
        <v>21.1683800623053</v>
      </c>
      <c r="AU841" s="26">
        <v>4.9395962563731484</v>
      </c>
      <c r="AV841" s="17">
        <v>30</v>
      </c>
      <c r="AW841" s="17">
        <v>90</v>
      </c>
      <c r="AX841" s="17">
        <v>0.19</v>
      </c>
      <c r="AY841" s="14">
        <v>3</v>
      </c>
      <c r="AZ841" s="17" t="s">
        <v>149</v>
      </c>
      <c r="BA841" s="28"/>
      <c r="BB841" s="26"/>
      <c r="BC841" s="31"/>
      <c r="BD841" s="29"/>
    </row>
    <row r="842" spans="1:56" x14ac:dyDescent="0.25">
      <c r="A842" s="14">
        <v>2008</v>
      </c>
      <c r="B842" s="17">
        <v>2012</v>
      </c>
      <c r="C842" s="20" t="s">
        <v>187</v>
      </c>
      <c r="D842" s="17" t="s">
        <v>188</v>
      </c>
      <c r="E842" s="32">
        <v>1</v>
      </c>
      <c r="F842" s="44" t="s">
        <v>98</v>
      </c>
      <c r="G842" s="62" t="s">
        <v>99</v>
      </c>
      <c r="H842" s="20" t="s">
        <v>157</v>
      </c>
      <c r="I842" s="21">
        <v>5</v>
      </c>
      <c r="J842" s="22">
        <v>987023</v>
      </c>
      <c r="K842" s="17" t="s">
        <v>54</v>
      </c>
      <c r="L842" s="23">
        <v>100</v>
      </c>
      <c r="M842" s="25">
        <v>1</v>
      </c>
      <c r="N842" s="25">
        <v>44.130143540669856</v>
      </c>
      <c r="O842" s="26">
        <v>44.680851063829785</v>
      </c>
      <c r="P842" s="26">
        <f t="shared" si="126"/>
        <v>0.44680851063829785</v>
      </c>
      <c r="Q842" s="63">
        <v>55.319148936170215</v>
      </c>
      <c r="R842" s="26">
        <v>0.55319148936170215</v>
      </c>
      <c r="S842" s="24" t="s">
        <v>45</v>
      </c>
      <c r="T842" s="25">
        <v>8.82</v>
      </c>
      <c r="U842" s="25" t="s">
        <v>45</v>
      </c>
      <c r="V842" s="25">
        <v>3.9337200000000001</v>
      </c>
      <c r="W842" s="26">
        <v>20.477084849688865</v>
      </c>
      <c r="X842" s="26">
        <v>41.416498006001518</v>
      </c>
      <c r="Y842" s="26">
        <v>25.26949837296317</v>
      </c>
      <c r="Z842" s="26">
        <v>0.83002848073537905</v>
      </c>
      <c r="AA842" s="26">
        <v>0.60973684210526324</v>
      </c>
      <c r="AB842" s="26">
        <f t="shared" si="127"/>
        <v>1.8060788837425579</v>
      </c>
      <c r="AC842" s="26">
        <f t="shared" si="127"/>
        <v>3.6529351241293337</v>
      </c>
      <c r="AD842" s="26">
        <f t="shared" si="127"/>
        <v>2.2287697564953519</v>
      </c>
      <c r="AE842" s="26">
        <f t="shared" si="127"/>
        <v>7.320851200086044E-2</v>
      </c>
      <c r="AF842" s="17">
        <v>3.6</v>
      </c>
      <c r="AG842" s="17">
        <v>4.9000000000000004</v>
      </c>
      <c r="AH842" s="17">
        <f t="shared" si="128"/>
        <v>1.2589254117941658E-5</v>
      </c>
      <c r="AI842" s="17">
        <v>10.5</v>
      </c>
      <c r="AJ842" s="17">
        <v>137.5</v>
      </c>
      <c r="AK842" s="17">
        <v>945</v>
      </c>
      <c r="AL842" s="17">
        <v>162.5</v>
      </c>
      <c r="AM842" s="17">
        <v>18</v>
      </c>
      <c r="AN842" s="17">
        <v>38</v>
      </c>
      <c r="AO842" s="17">
        <v>1</v>
      </c>
      <c r="AP842" s="17">
        <v>99</v>
      </c>
      <c r="AQ842" s="17">
        <v>908.56874999999923</v>
      </c>
      <c r="AR842" s="17">
        <v>1476.6208333333336</v>
      </c>
      <c r="AS842" s="26">
        <v>661.63749999999993</v>
      </c>
      <c r="AT842" s="26">
        <v>21.1683800623053</v>
      </c>
      <c r="AU842" s="26">
        <v>4.9395962563731484</v>
      </c>
      <c r="AV842" s="17">
        <v>30</v>
      </c>
      <c r="AW842" s="17">
        <v>90</v>
      </c>
      <c r="AX842" s="17">
        <v>0.19</v>
      </c>
      <c r="AY842" s="14">
        <v>3</v>
      </c>
      <c r="AZ842" s="17" t="s">
        <v>149</v>
      </c>
      <c r="BA842" s="28"/>
      <c r="BB842" s="26"/>
      <c r="BC842" s="31"/>
      <c r="BD842" s="29"/>
    </row>
    <row r="843" spans="1:56" x14ac:dyDescent="0.25">
      <c r="A843" s="14">
        <v>2008</v>
      </c>
      <c r="B843" s="17">
        <v>2012</v>
      </c>
      <c r="C843" s="20" t="s">
        <v>187</v>
      </c>
      <c r="D843" s="17" t="s">
        <v>188</v>
      </c>
      <c r="E843" s="32">
        <v>2</v>
      </c>
      <c r="F843" s="44" t="s">
        <v>98</v>
      </c>
      <c r="G843" s="62" t="s">
        <v>99</v>
      </c>
      <c r="H843" s="20" t="s">
        <v>157</v>
      </c>
      <c r="I843" s="21">
        <v>5</v>
      </c>
      <c r="J843" s="22">
        <v>987023</v>
      </c>
      <c r="K843" s="17" t="s">
        <v>54</v>
      </c>
      <c r="L843" s="23">
        <v>94.444444444444443</v>
      </c>
      <c r="M843" s="25">
        <v>0.94444444444444442</v>
      </c>
      <c r="N843" s="25">
        <v>50.460287081339715</v>
      </c>
      <c r="O843" s="26">
        <v>46.387832699619771</v>
      </c>
      <c r="P843" s="26">
        <f t="shared" si="126"/>
        <v>0.46387832699619769</v>
      </c>
      <c r="Q843" s="63">
        <v>53.612167300380229</v>
      </c>
      <c r="R843" s="26">
        <v>0.53612167300380231</v>
      </c>
      <c r="S843" s="24" t="s">
        <v>45</v>
      </c>
      <c r="T843" s="25">
        <v>9.6999999999999993</v>
      </c>
      <c r="U843" s="25" t="s">
        <v>45</v>
      </c>
      <c r="V843" s="25">
        <v>4.3262</v>
      </c>
      <c r="W843" s="26">
        <v>18.5458187676888</v>
      </c>
      <c r="X843" s="26">
        <v>40.448509279729564</v>
      </c>
      <c r="Y843" s="26">
        <v>25.70399754868852</v>
      </c>
      <c r="Z843" s="26">
        <v>1.6650170834005991</v>
      </c>
      <c r="AA843" s="26">
        <v>0.41448275862068962</v>
      </c>
      <c r="AB843" s="26">
        <f t="shared" si="127"/>
        <v>1.7989444204658136</v>
      </c>
      <c r="AC843" s="26">
        <f t="shared" si="127"/>
        <v>3.923505400133767</v>
      </c>
      <c r="AD843" s="26">
        <f t="shared" si="127"/>
        <v>2.4932877622227858</v>
      </c>
      <c r="AE843" s="26">
        <f t="shared" si="127"/>
        <v>0.16150665708985812</v>
      </c>
      <c r="AF843" s="17">
        <v>3.6</v>
      </c>
      <c r="AG843" s="17">
        <v>4.9000000000000004</v>
      </c>
      <c r="AH843" s="17">
        <f t="shared" si="128"/>
        <v>1.2589254117941658E-5</v>
      </c>
      <c r="AI843" s="17">
        <v>9</v>
      </c>
      <c r="AJ843" s="17">
        <v>137.5</v>
      </c>
      <c r="AK843" s="17">
        <v>900</v>
      </c>
      <c r="AL843" s="17">
        <v>162.5</v>
      </c>
      <c r="AM843" s="17">
        <v>19</v>
      </c>
      <c r="AN843" s="17">
        <v>36</v>
      </c>
      <c r="AO843" s="17">
        <v>1</v>
      </c>
      <c r="AP843" s="17">
        <v>95.5</v>
      </c>
      <c r="AQ843" s="17">
        <v>908.56874999999923</v>
      </c>
      <c r="AR843" s="17">
        <v>1476.6208333333336</v>
      </c>
      <c r="AS843" s="26">
        <v>661.63749999999993</v>
      </c>
      <c r="AT843" s="26">
        <v>21.1683800623053</v>
      </c>
      <c r="AU843" s="26">
        <v>4.9395962563731484</v>
      </c>
      <c r="AV843" s="17">
        <v>30</v>
      </c>
      <c r="AW843" s="17">
        <v>90</v>
      </c>
      <c r="AX843" s="17">
        <v>0.19</v>
      </c>
      <c r="AY843" s="14">
        <v>3</v>
      </c>
      <c r="AZ843" s="17" t="s">
        <v>149</v>
      </c>
      <c r="BA843" s="28"/>
      <c r="BB843" s="26"/>
      <c r="BC843" s="31"/>
      <c r="BD843" s="29"/>
    </row>
    <row r="844" spans="1:56" x14ac:dyDescent="0.25">
      <c r="A844" s="14">
        <v>2008</v>
      </c>
      <c r="B844" s="17">
        <v>2012</v>
      </c>
      <c r="C844" s="20" t="s">
        <v>187</v>
      </c>
      <c r="D844" s="17" t="s">
        <v>188</v>
      </c>
      <c r="E844" s="32">
        <v>3</v>
      </c>
      <c r="F844" s="44" t="s">
        <v>98</v>
      </c>
      <c r="G844" s="62" t="s">
        <v>99</v>
      </c>
      <c r="H844" s="20" t="s">
        <v>157</v>
      </c>
      <c r="I844" s="21">
        <v>5</v>
      </c>
      <c r="J844" s="22">
        <v>987023</v>
      </c>
      <c r="K844" s="17" t="s">
        <v>54</v>
      </c>
      <c r="L844" s="23">
        <v>83.333333333333343</v>
      </c>
      <c r="M844" s="25">
        <v>0.83333333333333348</v>
      </c>
      <c r="N844" s="25">
        <v>31.288995215311012</v>
      </c>
      <c r="O844" s="26">
        <v>48.99598393574297</v>
      </c>
      <c r="P844" s="26">
        <f t="shared" si="126"/>
        <v>0.48995983935742971</v>
      </c>
      <c r="Q844" s="63">
        <v>51.00401606425703</v>
      </c>
      <c r="R844" s="26">
        <v>0.51004016064257029</v>
      </c>
      <c r="S844" s="24" t="s">
        <v>45</v>
      </c>
      <c r="T844" s="25">
        <v>6</v>
      </c>
      <c r="U844" s="25" t="s">
        <v>45</v>
      </c>
      <c r="V844" s="25">
        <v>2.6760000000000002</v>
      </c>
      <c r="W844" s="26">
        <v>17.927025128669229</v>
      </c>
      <c r="X844" s="26">
        <v>44.56460572237566</v>
      </c>
      <c r="Y844" s="26">
        <v>25.805115552445983</v>
      </c>
      <c r="Z844" s="26">
        <v>1.0678582235360352</v>
      </c>
      <c r="AA844" s="26">
        <v>0.59069565217391307</v>
      </c>
      <c r="AB844" s="26">
        <f t="shared" si="127"/>
        <v>1.0756215077201536</v>
      </c>
      <c r="AC844" s="26">
        <f t="shared" si="127"/>
        <v>2.6738763433425397</v>
      </c>
      <c r="AD844" s="26">
        <f t="shared" si="127"/>
        <v>1.5483069331467592</v>
      </c>
      <c r="AE844" s="26">
        <f t="shared" si="127"/>
        <v>6.4071493412162117E-2</v>
      </c>
      <c r="AF844" s="17">
        <v>3.4</v>
      </c>
      <c r="AG844" s="17">
        <v>4.8</v>
      </c>
      <c r="AH844" s="17">
        <f t="shared" si="128"/>
        <v>1.5848931924611131E-5</v>
      </c>
      <c r="AI844" s="17">
        <v>7.5</v>
      </c>
      <c r="AJ844" s="17">
        <v>112.5</v>
      </c>
      <c r="AK844" s="17">
        <v>815</v>
      </c>
      <c r="AL844" s="17">
        <v>152.5</v>
      </c>
      <c r="AM844" s="17">
        <v>23.5</v>
      </c>
      <c r="AN844" s="17">
        <v>37</v>
      </c>
      <c r="AO844" s="17">
        <v>0.75</v>
      </c>
      <c r="AP844" s="17">
        <v>95</v>
      </c>
      <c r="AQ844" s="17">
        <v>908.56874999999923</v>
      </c>
      <c r="AR844" s="17">
        <v>1476.6208333333336</v>
      </c>
      <c r="AS844" s="26">
        <v>661.63749999999993</v>
      </c>
      <c r="AT844" s="26">
        <v>21.1683800623053</v>
      </c>
      <c r="AU844" s="26">
        <v>4.9395962563731484</v>
      </c>
      <c r="AV844" s="17">
        <v>30</v>
      </c>
      <c r="AW844" s="17">
        <v>90</v>
      </c>
      <c r="AX844" s="17">
        <v>0.19</v>
      </c>
      <c r="AY844" s="14">
        <v>3</v>
      </c>
      <c r="AZ844" s="17" t="s">
        <v>149</v>
      </c>
      <c r="BA844" s="28"/>
      <c r="BB844" s="26"/>
      <c r="BC844" s="31"/>
      <c r="BD844" s="29"/>
    </row>
    <row r="845" spans="1:56" x14ac:dyDescent="0.25">
      <c r="A845" s="14">
        <v>2008</v>
      </c>
      <c r="B845" s="17">
        <v>2012</v>
      </c>
      <c r="C845" s="20" t="s">
        <v>187</v>
      </c>
      <c r="D845" s="17" t="s">
        <v>188</v>
      </c>
      <c r="E845" s="32">
        <v>4</v>
      </c>
      <c r="F845" s="44" t="s">
        <v>98</v>
      </c>
      <c r="G845" s="62" t="s">
        <v>99</v>
      </c>
      <c r="H845" s="20" t="s">
        <v>157</v>
      </c>
      <c r="I845" s="21">
        <v>5</v>
      </c>
      <c r="J845" s="22">
        <v>987023</v>
      </c>
      <c r="K845" s="17" t="s">
        <v>54</v>
      </c>
      <c r="L845" s="23">
        <v>100</v>
      </c>
      <c r="M845" s="25">
        <v>1</v>
      </c>
      <c r="N845" s="25">
        <v>47.928229665071775</v>
      </c>
      <c r="O845" s="26">
        <v>45.251396648044697</v>
      </c>
      <c r="P845" s="26">
        <f t="shared" si="126"/>
        <v>0.45251396648044695</v>
      </c>
      <c r="Q845" s="63">
        <v>54.748603351955303</v>
      </c>
      <c r="R845" s="26">
        <v>0.54748603351955305</v>
      </c>
      <c r="S845" s="24" t="s">
        <v>45</v>
      </c>
      <c r="T845" s="25">
        <v>9.42</v>
      </c>
      <c r="U845" s="25" t="s">
        <v>45</v>
      </c>
      <c r="V845" s="25">
        <v>4.2013199999999999</v>
      </c>
      <c r="W845" s="26">
        <v>19.069843575480462</v>
      </c>
      <c r="X845" s="26">
        <v>44.091975746771652</v>
      </c>
      <c r="Y845" s="26">
        <v>24.869139582611183</v>
      </c>
      <c r="Z845" s="26">
        <v>1.1777650771118431</v>
      </c>
      <c r="AA845" s="26">
        <v>0.57999999999999996</v>
      </c>
      <c r="AB845" s="26">
        <f t="shared" si="127"/>
        <v>1.7963792648102594</v>
      </c>
      <c r="AC845" s="26">
        <f t="shared" si="127"/>
        <v>4.1534641153458898</v>
      </c>
      <c r="AD845" s="26">
        <f t="shared" si="127"/>
        <v>2.3426729486819733</v>
      </c>
      <c r="AE845" s="26">
        <f t="shared" si="127"/>
        <v>0.11094547026393561</v>
      </c>
      <c r="AF845" s="17">
        <v>3.6</v>
      </c>
      <c r="AG845" s="17">
        <v>4.5999999999999996</v>
      </c>
      <c r="AH845" s="17">
        <f t="shared" si="128"/>
        <v>2.5118864315095791E-5</v>
      </c>
      <c r="AI845" s="17">
        <v>6</v>
      </c>
      <c r="AJ845" s="17">
        <v>102.5</v>
      </c>
      <c r="AK845" s="17">
        <v>670</v>
      </c>
      <c r="AL845" s="17">
        <v>147.5</v>
      </c>
      <c r="AM845" s="17">
        <v>41.5</v>
      </c>
      <c r="AN845" s="17">
        <v>38</v>
      </c>
      <c r="AO845" s="17">
        <v>1</v>
      </c>
      <c r="AP845" s="17">
        <v>129</v>
      </c>
      <c r="AQ845" s="17">
        <v>908.56874999999923</v>
      </c>
      <c r="AR845" s="17">
        <v>1476.6208333333336</v>
      </c>
      <c r="AS845" s="26">
        <v>661.63749999999993</v>
      </c>
      <c r="AT845" s="26">
        <v>21.1683800623053</v>
      </c>
      <c r="AU845" s="26">
        <v>4.9395962563731484</v>
      </c>
      <c r="AV845" s="17">
        <v>30</v>
      </c>
      <c r="AW845" s="17">
        <v>90</v>
      </c>
      <c r="AX845" s="17">
        <v>0.19</v>
      </c>
      <c r="AY845" s="14">
        <v>3</v>
      </c>
      <c r="AZ845" s="17" t="s">
        <v>149</v>
      </c>
      <c r="BA845" s="28"/>
      <c r="BB845" s="26"/>
      <c r="BC845" s="31"/>
      <c r="BD845" s="29"/>
    </row>
    <row r="846" spans="1:56" x14ac:dyDescent="0.25">
      <c r="A846" s="14">
        <v>2008</v>
      </c>
      <c r="B846" s="17">
        <v>2012</v>
      </c>
      <c r="C846" s="20" t="s">
        <v>187</v>
      </c>
      <c r="D846" s="17" t="s">
        <v>188</v>
      </c>
      <c r="E846" s="32">
        <v>1</v>
      </c>
      <c r="F846" s="44" t="s">
        <v>81</v>
      </c>
      <c r="G846" s="62" t="s">
        <v>82</v>
      </c>
      <c r="H846" s="20" t="s">
        <v>83</v>
      </c>
      <c r="I846" s="21">
        <v>5</v>
      </c>
      <c r="J846" s="22">
        <v>987131</v>
      </c>
      <c r="K846" s="17" t="s">
        <v>54</v>
      </c>
      <c r="L846" s="23">
        <v>94.444444444444443</v>
      </c>
      <c r="M846" s="25">
        <v>0.94444444444444442</v>
      </c>
      <c r="N846" s="25">
        <v>38.34258373205742</v>
      </c>
      <c r="O846" s="26">
        <v>45.679012345679013</v>
      </c>
      <c r="P846" s="26">
        <f t="shared" si="126"/>
        <v>0.45679012345679015</v>
      </c>
      <c r="Q846" s="63">
        <v>54.320987654320987</v>
      </c>
      <c r="R846" s="26">
        <v>0.54320987654320985</v>
      </c>
      <c r="S846" s="24" t="s">
        <v>45</v>
      </c>
      <c r="T846" s="25">
        <v>7.62</v>
      </c>
      <c r="U846" s="25" t="s">
        <v>45</v>
      </c>
      <c r="V846" s="25">
        <v>3.39852</v>
      </c>
      <c r="W846" s="26">
        <v>17.876676990376453</v>
      </c>
      <c r="X846" s="26">
        <v>43.260641089148933</v>
      </c>
      <c r="Y846" s="26">
        <v>26.119942202904255</v>
      </c>
      <c r="Z846" s="26">
        <v>1.6862831851903053</v>
      </c>
      <c r="AA846" s="26">
        <v>0.53224489795918362</v>
      </c>
      <c r="AB846" s="26">
        <f t="shared" si="127"/>
        <v>1.3622027866666857</v>
      </c>
      <c r="AC846" s="26">
        <f t="shared" si="127"/>
        <v>3.2964608509931486</v>
      </c>
      <c r="AD846" s="26">
        <f t="shared" si="127"/>
        <v>1.9903395958613044</v>
      </c>
      <c r="AE846" s="26">
        <f t="shared" si="127"/>
        <v>0.12849477871150128</v>
      </c>
      <c r="AF846" s="17">
        <v>3.6</v>
      </c>
      <c r="AG846" s="17">
        <v>4.9000000000000004</v>
      </c>
      <c r="AH846" s="17">
        <f t="shared" si="128"/>
        <v>1.2589254117941658E-5</v>
      </c>
      <c r="AI846" s="17">
        <v>10.5</v>
      </c>
      <c r="AJ846" s="17">
        <v>137.5</v>
      </c>
      <c r="AK846" s="17">
        <v>945</v>
      </c>
      <c r="AL846" s="17">
        <v>162.5</v>
      </c>
      <c r="AM846" s="17">
        <v>18</v>
      </c>
      <c r="AN846" s="17">
        <v>38</v>
      </c>
      <c r="AO846" s="17">
        <v>1</v>
      </c>
      <c r="AP846" s="17">
        <v>99</v>
      </c>
      <c r="AQ846" s="17">
        <v>908.56874999999923</v>
      </c>
      <c r="AR846" s="17">
        <v>1476.6208333333336</v>
      </c>
      <c r="AS846" s="26">
        <v>661.63749999999993</v>
      </c>
      <c r="AT846" s="26">
        <v>21.1683800623053</v>
      </c>
      <c r="AU846" s="26">
        <v>4.9395962563731484</v>
      </c>
      <c r="AV846" s="17">
        <v>30</v>
      </c>
      <c r="AW846" s="17">
        <v>90</v>
      </c>
      <c r="AX846" s="17">
        <v>0.19</v>
      </c>
      <c r="AY846" s="14">
        <v>3</v>
      </c>
      <c r="AZ846" s="17" t="s">
        <v>149</v>
      </c>
      <c r="BA846" s="28"/>
      <c r="BB846" s="26"/>
      <c r="BC846" s="31"/>
      <c r="BD846" s="29"/>
    </row>
    <row r="847" spans="1:56" x14ac:dyDescent="0.25">
      <c r="A847" s="14">
        <v>2008</v>
      </c>
      <c r="B847" s="17">
        <v>2012</v>
      </c>
      <c r="C847" s="20" t="s">
        <v>187</v>
      </c>
      <c r="D847" s="17" t="s">
        <v>188</v>
      </c>
      <c r="E847" s="32">
        <v>2</v>
      </c>
      <c r="F847" s="44" t="s">
        <v>81</v>
      </c>
      <c r="G847" s="62" t="s">
        <v>82</v>
      </c>
      <c r="H847" s="20" t="s">
        <v>83</v>
      </c>
      <c r="I847" s="21">
        <v>5</v>
      </c>
      <c r="J847" s="22">
        <v>987131</v>
      </c>
      <c r="K847" s="17" t="s">
        <v>54</v>
      </c>
      <c r="L847" s="23">
        <v>100</v>
      </c>
      <c r="M847" s="25">
        <v>1</v>
      </c>
      <c r="N847" s="25">
        <v>46.119617224880393</v>
      </c>
      <c r="O847" s="26">
        <v>47.787610619469021</v>
      </c>
      <c r="P847" s="26">
        <f t="shared" si="126"/>
        <v>0.47787610619469023</v>
      </c>
      <c r="Q847" s="63">
        <v>52.212389380530979</v>
      </c>
      <c r="R847" s="26">
        <v>0.52212389380530977</v>
      </c>
      <c r="S847" s="24" t="s">
        <v>45</v>
      </c>
      <c r="T847" s="25">
        <v>8.6999999999999993</v>
      </c>
      <c r="U847" s="25" t="s">
        <v>45</v>
      </c>
      <c r="V847" s="25">
        <v>3.8801999999999999</v>
      </c>
      <c r="W847" s="26">
        <v>18.531410302708792</v>
      </c>
      <c r="X847" s="26">
        <v>43.765915602167439</v>
      </c>
      <c r="Y847" s="26">
        <v>25.228881655247534</v>
      </c>
      <c r="Z847" s="26">
        <v>1.3862490525562521</v>
      </c>
      <c r="AA847" s="26">
        <v>0.46756410256410252</v>
      </c>
      <c r="AB847" s="26">
        <f t="shared" si="127"/>
        <v>1.6122326963356648</v>
      </c>
      <c r="AC847" s="26">
        <f t="shared" si="127"/>
        <v>3.8076346573885669</v>
      </c>
      <c r="AD847" s="26">
        <f t="shared" si="127"/>
        <v>2.1949127040065353</v>
      </c>
      <c r="AE847" s="26">
        <f t="shared" si="127"/>
        <v>0.12060366757239392</v>
      </c>
      <c r="AF847" s="17">
        <v>3.6</v>
      </c>
      <c r="AG847" s="17">
        <v>4.9000000000000004</v>
      </c>
      <c r="AH847" s="17">
        <f t="shared" si="128"/>
        <v>1.2589254117941658E-5</v>
      </c>
      <c r="AI847" s="17">
        <v>9</v>
      </c>
      <c r="AJ847" s="17">
        <v>137.5</v>
      </c>
      <c r="AK847" s="17">
        <v>900</v>
      </c>
      <c r="AL847" s="17">
        <v>162.5</v>
      </c>
      <c r="AM847" s="17">
        <v>19</v>
      </c>
      <c r="AN847" s="17">
        <v>36</v>
      </c>
      <c r="AO847" s="17">
        <v>1</v>
      </c>
      <c r="AP847" s="17">
        <v>95.5</v>
      </c>
      <c r="AQ847" s="17">
        <v>908.56874999999923</v>
      </c>
      <c r="AR847" s="17">
        <v>1476.6208333333336</v>
      </c>
      <c r="AS847" s="26">
        <v>661.63749999999993</v>
      </c>
      <c r="AT847" s="26">
        <v>21.1683800623053</v>
      </c>
      <c r="AU847" s="26">
        <v>4.9395962563731484</v>
      </c>
      <c r="AV847" s="17">
        <v>30</v>
      </c>
      <c r="AW847" s="17">
        <v>90</v>
      </c>
      <c r="AX847" s="17">
        <v>0.19</v>
      </c>
      <c r="AY847" s="14">
        <v>3</v>
      </c>
      <c r="AZ847" s="17" t="s">
        <v>149</v>
      </c>
      <c r="BA847" s="28"/>
      <c r="BB847" s="26"/>
      <c r="BC847" s="31"/>
      <c r="BD847" s="29"/>
    </row>
    <row r="848" spans="1:56" x14ac:dyDescent="0.25">
      <c r="A848" s="14">
        <v>2008</v>
      </c>
      <c r="B848" s="17">
        <v>2012</v>
      </c>
      <c r="C848" s="20" t="s">
        <v>187</v>
      </c>
      <c r="D848" s="17" t="s">
        <v>188</v>
      </c>
      <c r="E848" s="32">
        <v>3</v>
      </c>
      <c r="F848" s="44" t="s">
        <v>81</v>
      </c>
      <c r="G848" s="62" t="s">
        <v>82</v>
      </c>
      <c r="H848" s="20" t="s">
        <v>83</v>
      </c>
      <c r="I848" s="21">
        <v>5</v>
      </c>
      <c r="J848" s="22">
        <v>987131</v>
      </c>
      <c r="K848" s="17" t="s">
        <v>54</v>
      </c>
      <c r="L848" s="23">
        <v>100</v>
      </c>
      <c r="M848" s="25">
        <v>1</v>
      </c>
      <c r="N848" s="25">
        <v>34.363636363636367</v>
      </c>
      <c r="O848" s="26">
        <v>48.847926267281096</v>
      </c>
      <c r="P848" s="26">
        <f t="shared" si="126"/>
        <v>0.48847926267281094</v>
      </c>
      <c r="Q848" s="63">
        <v>51.152073732718904</v>
      </c>
      <c r="R848" s="26">
        <v>0.51152073732718906</v>
      </c>
      <c r="S848" s="24" t="s">
        <v>45</v>
      </c>
      <c r="T848" s="25">
        <v>6.54</v>
      </c>
      <c r="U848" s="25" t="s">
        <v>45</v>
      </c>
      <c r="V848" s="25">
        <v>2.9168400000000001</v>
      </c>
      <c r="W848" s="26">
        <v>19.127241113298084</v>
      </c>
      <c r="X848" s="26">
        <v>40.446574690192477</v>
      </c>
      <c r="Y848" s="26">
        <v>26.551056666554658</v>
      </c>
      <c r="Z848" s="26">
        <v>1.0437945193041145</v>
      </c>
      <c r="AA848" s="26">
        <v>0.50510638297872335</v>
      </c>
      <c r="AB848" s="26">
        <f t="shared" si="127"/>
        <v>1.2509215688096946</v>
      </c>
      <c r="AC848" s="26">
        <f t="shared" si="127"/>
        <v>2.6452059847385878</v>
      </c>
      <c r="AD848" s="26">
        <f t="shared" si="127"/>
        <v>1.7364391059926745</v>
      </c>
      <c r="AE848" s="26">
        <f t="shared" si="127"/>
        <v>6.8264161562489087E-2</v>
      </c>
      <c r="AF848" s="17">
        <v>3.4</v>
      </c>
      <c r="AG848" s="17">
        <v>4.8</v>
      </c>
      <c r="AH848" s="17">
        <f t="shared" si="128"/>
        <v>1.5848931924611131E-5</v>
      </c>
      <c r="AI848" s="17">
        <v>7.5</v>
      </c>
      <c r="AJ848" s="17">
        <v>112.5</v>
      </c>
      <c r="AK848" s="17">
        <v>815</v>
      </c>
      <c r="AL848" s="17">
        <v>152.5</v>
      </c>
      <c r="AM848" s="17">
        <v>23.5</v>
      </c>
      <c r="AN848" s="17">
        <v>37</v>
      </c>
      <c r="AO848" s="17">
        <v>0.75</v>
      </c>
      <c r="AP848" s="17">
        <v>95</v>
      </c>
      <c r="AQ848" s="17">
        <v>908.56874999999923</v>
      </c>
      <c r="AR848" s="17">
        <v>1476.6208333333336</v>
      </c>
      <c r="AS848" s="26">
        <v>661.63749999999993</v>
      </c>
      <c r="AT848" s="26">
        <v>21.1683800623053</v>
      </c>
      <c r="AU848" s="26">
        <v>4.9395962563731484</v>
      </c>
      <c r="AV848" s="17">
        <v>30</v>
      </c>
      <c r="AW848" s="17">
        <v>90</v>
      </c>
      <c r="AX848" s="17">
        <v>0.19</v>
      </c>
      <c r="AY848" s="14">
        <v>3</v>
      </c>
      <c r="AZ848" s="17" t="s">
        <v>149</v>
      </c>
      <c r="BA848" s="28"/>
      <c r="BB848" s="26"/>
      <c r="BC848" s="31"/>
      <c r="BD848" s="29"/>
    </row>
    <row r="849" spans="1:56" x14ac:dyDescent="0.25">
      <c r="A849" s="14">
        <v>2008</v>
      </c>
      <c r="B849" s="17">
        <v>2012</v>
      </c>
      <c r="C849" s="20" t="s">
        <v>187</v>
      </c>
      <c r="D849" s="17" t="s">
        <v>188</v>
      </c>
      <c r="E849" s="32">
        <v>4</v>
      </c>
      <c r="F849" s="44" t="s">
        <v>81</v>
      </c>
      <c r="G849" s="62" t="s">
        <v>82</v>
      </c>
      <c r="H849" s="20" t="s">
        <v>83</v>
      </c>
      <c r="I849" s="21">
        <v>5</v>
      </c>
      <c r="J849" s="22">
        <v>987131</v>
      </c>
      <c r="K849" s="17" t="s">
        <v>54</v>
      </c>
      <c r="L849" s="23">
        <v>83.333333333333343</v>
      </c>
      <c r="M849" s="25">
        <v>0.83333333333333348</v>
      </c>
      <c r="N849" s="25">
        <v>26.767464114832539</v>
      </c>
      <c r="O849" s="26">
        <v>49.282296650717697</v>
      </c>
      <c r="P849" s="26">
        <f t="shared" si="126"/>
        <v>0.492822966507177</v>
      </c>
      <c r="Q849" s="63">
        <v>50.717703349282303</v>
      </c>
      <c r="R849" s="26">
        <v>0.50717703349282306</v>
      </c>
      <c r="S849" s="24" t="s">
        <v>45</v>
      </c>
      <c r="T849" s="25">
        <v>5.2</v>
      </c>
      <c r="U849" s="25" t="s">
        <v>45</v>
      </c>
      <c r="V849" s="25">
        <v>2.3191999999999999</v>
      </c>
      <c r="W849" s="26">
        <v>19.147348371351612</v>
      </c>
      <c r="X849" s="26">
        <v>43.120175303723286</v>
      </c>
      <c r="Y849" s="26">
        <v>24.299180188554161</v>
      </c>
      <c r="Z849" s="26">
        <v>1.4119162498798374</v>
      </c>
      <c r="AA849" s="26">
        <v>0.39849999999999997</v>
      </c>
      <c r="AB849" s="26">
        <f t="shared" si="127"/>
        <v>0.99566211531028381</v>
      </c>
      <c r="AC849" s="26">
        <f t="shared" si="127"/>
        <v>2.2422491157936109</v>
      </c>
      <c r="AD849" s="26">
        <f t="shared" si="127"/>
        <v>1.2635573698048164</v>
      </c>
      <c r="AE849" s="26">
        <f t="shared" si="127"/>
        <v>7.3419644993751559E-2</v>
      </c>
      <c r="AF849" s="17">
        <v>3.6</v>
      </c>
      <c r="AG849" s="17">
        <v>4.5999999999999996</v>
      </c>
      <c r="AH849" s="17">
        <f t="shared" si="128"/>
        <v>2.5118864315095791E-5</v>
      </c>
      <c r="AI849" s="17">
        <v>6</v>
      </c>
      <c r="AJ849" s="17">
        <v>102.5</v>
      </c>
      <c r="AK849" s="17">
        <v>670</v>
      </c>
      <c r="AL849" s="17">
        <v>147.5</v>
      </c>
      <c r="AM849" s="17">
        <v>41.5</v>
      </c>
      <c r="AN849" s="17">
        <v>38</v>
      </c>
      <c r="AO849" s="17">
        <v>1</v>
      </c>
      <c r="AP849" s="17">
        <v>129</v>
      </c>
      <c r="AQ849" s="17">
        <v>908.56874999999923</v>
      </c>
      <c r="AR849" s="17">
        <v>1476.6208333333336</v>
      </c>
      <c r="AS849" s="26">
        <v>661.63749999999993</v>
      </c>
      <c r="AT849" s="26">
        <v>21.1683800623053</v>
      </c>
      <c r="AU849" s="26">
        <v>4.9395962563731484</v>
      </c>
      <c r="AV849" s="17">
        <v>30</v>
      </c>
      <c r="AW849" s="17">
        <v>90</v>
      </c>
      <c r="AX849" s="17">
        <v>0.19</v>
      </c>
      <c r="AY849" s="14">
        <v>3</v>
      </c>
      <c r="AZ849" s="17" t="s">
        <v>149</v>
      </c>
      <c r="BA849" s="28"/>
      <c r="BB849" s="26"/>
      <c r="BC849" s="31"/>
      <c r="BD849" s="29"/>
    </row>
    <row r="850" spans="1:56" x14ac:dyDescent="0.25">
      <c r="A850" s="14">
        <v>2008</v>
      </c>
      <c r="B850" s="17">
        <v>2012</v>
      </c>
      <c r="C850" s="20" t="s">
        <v>187</v>
      </c>
      <c r="D850" s="17" t="s">
        <v>188</v>
      </c>
      <c r="E850" s="32">
        <v>1</v>
      </c>
      <c r="F850" s="44" t="s">
        <v>93</v>
      </c>
      <c r="G850" s="62" t="s">
        <v>94</v>
      </c>
      <c r="H850" s="20" t="s">
        <v>95</v>
      </c>
      <c r="I850" s="21" t="s">
        <v>43</v>
      </c>
      <c r="J850" s="22">
        <v>988234</v>
      </c>
      <c r="K850" s="17" t="s">
        <v>42</v>
      </c>
      <c r="L850" s="23">
        <v>94.444444444444443</v>
      </c>
      <c r="M850" s="25">
        <v>0.94444444444444442</v>
      </c>
      <c r="N850" s="25">
        <v>45.215311004784695</v>
      </c>
      <c r="O850" s="26">
        <v>43.983402489626556</v>
      </c>
      <c r="P850" s="26">
        <f t="shared" si="126"/>
        <v>0.43983402489626555</v>
      </c>
      <c r="Q850" s="63">
        <v>56.016597510373444</v>
      </c>
      <c r="R850" s="26">
        <v>0.56016597510373445</v>
      </c>
      <c r="S850" s="24" t="s">
        <v>45</v>
      </c>
      <c r="T850" s="25">
        <v>9.1199999999999992</v>
      </c>
      <c r="U850" s="25" t="s">
        <v>45</v>
      </c>
      <c r="V850" s="25">
        <v>4.06752</v>
      </c>
      <c r="W850" s="26">
        <v>18.541964091383633</v>
      </c>
      <c r="X850" s="26">
        <v>43.984137348428675</v>
      </c>
      <c r="Y850" s="26">
        <v>25.325832881432206</v>
      </c>
      <c r="Z850" s="26">
        <v>1.1094095035727918</v>
      </c>
      <c r="AA850" s="26">
        <v>0.48710937500000001</v>
      </c>
      <c r="AB850" s="26">
        <f t="shared" si="127"/>
        <v>1.6910271251341873</v>
      </c>
      <c r="AC850" s="26">
        <f t="shared" si="127"/>
        <v>4.0113533261766952</v>
      </c>
      <c r="AD850" s="26">
        <f t="shared" si="127"/>
        <v>2.3097159587866165</v>
      </c>
      <c r="AE850" s="26">
        <f t="shared" si="127"/>
        <v>0.10117814672583859</v>
      </c>
      <c r="AF850" s="17">
        <v>3.6</v>
      </c>
      <c r="AG850" s="17">
        <v>4.9000000000000004</v>
      </c>
      <c r="AH850" s="17">
        <f t="shared" si="128"/>
        <v>1.2589254117941658E-5</v>
      </c>
      <c r="AI850" s="17">
        <v>10.5</v>
      </c>
      <c r="AJ850" s="17">
        <v>137.5</v>
      </c>
      <c r="AK850" s="17">
        <v>945</v>
      </c>
      <c r="AL850" s="17">
        <v>162.5</v>
      </c>
      <c r="AM850" s="17">
        <v>18</v>
      </c>
      <c r="AN850" s="17">
        <v>38</v>
      </c>
      <c r="AO850" s="17">
        <v>1</v>
      </c>
      <c r="AP850" s="17">
        <v>99</v>
      </c>
      <c r="AQ850" s="17">
        <v>908.56874999999923</v>
      </c>
      <c r="AR850" s="17">
        <v>1476.6208333333336</v>
      </c>
      <c r="AS850" s="26">
        <v>661.63749999999993</v>
      </c>
      <c r="AT850" s="26">
        <v>21.1683800623053</v>
      </c>
      <c r="AU850" s="26">
        <v>4.9395962563731484</v>
      </c>
      <c r="AV850" s="17">
        <v>30</v>
      </c>
      <c r="AW850" s="17">
        <v>90</v>
      </c>
      <c r="AX850" s="17">
        <v>0.19</v>
      </c>
      <c r="AY850" s="14">
        <v>3</v>
      </c>
      <c r="AZ850" s="17" t="s">
        <v>149</v>
      </c>
      <c r="BA850" s="28"/>
      <c r="BB850" s="26"/>
      <c r="BC850" s="31"/>
      <c r="BD850" s="29"/>
    </row>
    <row r="851" spans="1:56" x14ac:dyDescent="0.25">
      <c r="A851" s="14">
        <v>2008</v>
      </c>
      <c r="B851" s="17">
        <v>2012</v>
      </c>
      <c r="C851" s="20" t="s">
        <v>187</v>
      </c>
      <c r="D851" s="17" t="s">
        <v>188</v>
      </c>
      <c r="E851" s="32">
        <v>2</v>
      </c>
      <c r="F851" s="44" t="s">
        <v>93</v>
      </c>
      <c r="G851" s="62" t="s">
        <v>94</v>
      </c>
      <c r="H851" s="20" t="s">
        <v>95</v>
      </c>
      <c r="I851" s="21" t="s">
        <v>43</v>
      </c>
      <c r="J851" s="22">
        <v>988234</v>
      </c>
      <c r="K851" s="17" t="s">
        <v>42</v>
      </c>
      <c r="L851" s="23">
        <v>100</v>
      </c>
      <c r="M851" s="25">
        <v>1</v>
      </c>
      <c r="N851" s="25">
        <v>46.843062200956943</v>
      </c>
      <c r="O851" s="26">
        <v>44.651162790697676</v>
      </c>
      <c r="P851" s="26">
        <f t="shared" si="126"/>
        <v>0.44651162790697674</v>
      </c>
      <c r="Q851" s="63">
        <v>55.348837209302324</v>
      </c>
      <c r="R851" s="26">
        <v>0.55348837209302326</v>
      </c>
      <c r="S851" s="24" t="s">
        <v>45</v>
      </c>
      <c r="T851" s="25">
        <v>9.32</v>
      </c>
      <c r="U851" s="25" t="s">
        <v>45</v>
      </c>
      <c r="V851" s="25">
        <v>4.15672</v>
      </c>
      <c r="W851" s="26">
        <v>19.554027272058974</v>
      </c>
      <c r="X851" s="26">
        <v>42.338941373624806</v>
      </c>
      <c r="Y851" s="26">
        <v>24.410104074305778</v>
      </c>
      <c r="Z851" s="26">
        <v>1.7476726932845992</v>
      </c>
      <c r="AA851" s="26">
        <v>0.38454545454545452</v>
      </c>
      <c r="AB851" s="26">
        <f t="shared" si="127"/>
        <v>1.8224353417558965</v>
      </c>
      <c r="AC851" s="26">
        <f t="shared" si="127"/>
        <v>3.9459893360218321</v>
      </c>
      <c r="AD851" s="26">
        <f t="shared" si="127"/>
        <v>2.2750216997252983</v>
      </c>
      <c r="AE851" s="26">
        <f t="shared" si="127"/>
        <v>0.16288309501412465</v>
      </c>
      <c r="AF851" s="17">
        <v>3.6</v>
      </c>
      <c r="AG851" s="17">
        <v>4.9000000000000004</v>
      </c>
      <c r="AH851" s="17">
        <f t="shared" si="128"/>
        <v>1.2589254117941658E-5</v>
      </c>
      <c r="AI851" s="17">
        <v>9</v>
      </c>
      <c r="AJ851" s="17">
        <v>137.5</v>
      </c>
      <c r="AK851" s="17">
        <v>900</v>
      </c>
      <c r="AL851" s="17">
        <v>162.5</v>
      </c>
      <c r="AM851" s="17">
        <v>19</v>
      </c>
      <c r="AN851" s="17">
        <v>36</v>
      </c>
      <c r="AO851" s="17">
        <v>1</v>
      </c>
      <c r="AP851" s="17">
        <v>95.5</v>
      </c>
      <c r="AQ851" s="17">
        <v>908.56874999999923</v>
      </c>
      <c r="AR851" s="17">
        <v>1476.6208333333336</v>
      </c>
      <c r="AS851" s="26">
        <v>661.63749999999993</v>
      </c>
      <c r="AT851" s="26">
        <v>21.1683800623053</v>
      </c>
      <c r="AU851" s="26">
        <v>4.9395962563731484</v>
      </c>
      <c r="AV851" s="17">
        <v>30</v>
      </c>
      <c r="AW851" s="17">
        <v>90</v>
      </c>
      <c r="AX851" s="17">
        <v>0.19</v>
      </c>
      <c r="AY851" s="14">
        <v>3</v>
      </c>
      <c r="AZ851" s="17" t="s">
        <v>149</v>
      </c>
      <c r="BA851" s="28"/>
      <c r="BB851" s="26"/>
      <c r="BC851" s="31"/>
      <c r="BD851" s="29"/>
    </row>
    <row r="852" spans="1:56" x14ac:dyDescent="0.25">
      <c r="A852" s="14">
        <v>2008</v>
      </c>
      <c r="B852" s="17">
        <v>2012</v>
      </c>
      <c r="C852" s="20" t="s">
        <v>187</v>
      </c>
      <c r="D852" s="17" t="s">
        <v>188</v>
      </c>
      <c r="E852" s="32">
        <v>3</v>
      </c>
      <c r="F852" s="44" t="s">
        <v>93</v>
      </c>
      <c r="G852" s="62" t="s">
        <v>94</v>
      </c>
      <c r="H852" s="20" t="s">
        <v>95</v>
      </c>
      <c r="I852" s="21" t="s">
        <v>43</v>
      </c>
      <c r="J852" s="22">
        <v>988234</v>
      </c>
      <c r="K852" s="17" t="s">
        <v>42</v>
      </c>
      <c r="L852" s="23">
        <v>66.666666666666657</v>
      </c>
      <c r="M852" s="25">
        <v>0.66666666666666652</v>
      </c>
      <c r="N852" s="25">
        <v>46.481339712918661</v>
      </c>
      <c r="O852" s="26">
        <v>43.589743589743577</v>
      </c>
      <c r="P852" s="26">
        <f t="shared" si="126"/>
        <v>0.43589743589743579</v>
      </c>
      <c r="Q852" s="63">
        <v>56.410256410256423</v>
      </c>
      <c r="R852" s="26">
        <v>0.56410256410256421</v>
      </c>
      <c r="S852" s="24" t="s">
        <v>45</v>
      </c>
      <c r="T852" s="25">
        <v>9.42</v>
      </c>
      <c r="U852" s="25" t="s">
        <v>45</v>
      </c>
      <c r="V852" s="25">
        <v>4.2013199999999999</v>
      </c>
      <c r="W852" s="26">
        <v>18.30253375484078</v>
      </c>
      <c r="X852" s="26">
        <v>41.19700921768775</v>
      </c>
      <c r="Y852" s="26">
        <v>26.268781303309922</v>
      </c>
      <c r="Z852" s="26">
        <v>1.6686069570571647</v>
      </c>
      <c r="AA852" s="26">
        <v>0.44261538461538463</v>
      </c>
      <c r="AB852" s="26">
        <f t="shared" si="127"/>
        <v>1.7240986797060014</v>
      </c>
      <c r="AC852" s="26">
        <f t="shared" si="127"/>
        <v>3.8807582683061863</v>
      </c>
      <c r="AD852" s="26">
        <f t="shared" si="127"/>
        <v>2.4745191987717949</v>
      </c>
      <c r="AE852" s="26">
        <f t="shared" si="127"/>
        <v>0.15718277535478492</v>
      </c>
      <c r="AF852" s="17">
        <v>3.4</v>
      </c>
      <c r="AG852" s="17">
        <v>4.8</v>
      </c>
      <c r="AH852" s="17">
        <f t="shared" si="128"/>
        <v>1.5848931924611131E-5</v>
      </c>
      <c r="AI852" s="17">
        <v>7.5</v>
      </c>
      <c r="AJ852" s="17">
        <v>112.5</v>
      </c>
      <c r="AK852" s="17">
        <v>815</v>
      </c>
      <c r="AL852" s="17">
        <v>152.5</v>
      </c>
      <c r="AM852" s="17">
        <v>23.5</v>
      </c>
      <c r="AN852" s="17">
        <v>37</v>
      </c>
      <c r="AO852" s="17">
        <v>0.75</v>
      </c>
      <c r="AP852" s="17">
        <v>95</v>
      </c>
      <c r="AQ852" s="17">
        <v>908.56874999999923</v>
      </c>
      <c r="AR852" s="17">
        <v>1476.6208333333336</v>
      </c>
      <c r="AS852" s="26">
        <v>661.63749999999993</v>
      </c>
      <c r="AT852" s="26">
        <v>21.1683800623053</v>
      </c>
      <c r="AU852" s="26">
        <v>4.9395962563731484</v>
      </c>
      <c r="AV852" s="17">
        <v>30</v>
      </c>
      <c r="AW852" s="17">
        <v>90</v>
      </c>
      <c r="AX852" s="17">
        <v>0.19</v>
      </c>
      <c r="AY852" s="14">
        <v>3</v>
      </c>
      <c r="AZ852" s="17" t="s">
        <v>149</v>
      </c>
      <c r="BA852" s="28"/>
      <c r="BB852" s="26"/>
      <c r="BC852" s="31"/>
      <c r="BD852" s="29"/>
    </row>
    <row r="853" spans="1:56" x14ac:dyDescent="0.25">
      <c r="A853" s="14">
        <v>2008</v>
      </c>
      <c r="B853" s="17">
        <v>2012</v>
      </c>
      <c r="C853" s="20" t="s">
        <v>187</v>
      </c>
      <c r="D853" s="17" t="s">
        <v>188</v>
      </c>
      <c r="E853" s="32">
        <v>4</v>
      </c>
      <c r="F853" s="44" t="s">
        <v>93</v>
      </c>
      <c r="G853" s="62" t="s">
        <v>94</v>
      </c>
      <c r="H853" s="20" t="s">
        <v>95</v>
      </c>
      <c r="I853" s="21" t="s">
        <v>43</v>
      </c>
      <c r="J853" s="22">
        <v>988234</v>
      </c>
      <c r="K853" s="17" t="s">
        <v>42</v>
      </c>
      <c r="L853" s="23">
        <v>88.888888888888886</v>
      </c>
      <c r="M853" s="25">
        <v>0.88888888888888884</v>
      </c>
      <c r="N853" s="25">
        <v>22.607655502392348</v>
      </c>
      <c r="O853" s="26">
        <v>45.116279069767437</v>
      </c>
      <c r="P853" s="26">
        <f t="shared" si="126"/>
        <v>0.45116279069767434</v>
      </c>
      <c r="Q853" s="63">
        <v>54.883720930232563</v>
      </c>
      <c r="R853" s="26">
        <v>0.5488372093023256</v>
      </c>
      <c r="S853" s="24" t="s">
        <v>45</v>
      </c>
      <c r="T853" s="25">
        <v>4.8099999999999996</v>
      </c>
      <c r="U853" s="25" t="s">
        <v>45</v>
      </c>
      <c r="V853" s="25">
        <v>2.1452599999999999</v>
      </c>
      <c r="W853" s="26">
        <v>19.199599430681616</v>
      </c>
      <c r="X853" s="26">
        <v>42.238625584268433</v>
      </c>
      <c r="Y853" s="26">
        <v>24.841785183799743</v>
      </c>
      <c r="Z853" s="26">
        <v>1.6280542781490936</v>
      </c>
      <c r="AA853" s="26">
        <v>0.40849999999999997</v>
      </c>
      <c r="AB853" s="26">
        <f t="shared" si="127"/>
        <v>0.92350073261578569</v>
      </c>
      <c r="AC853" s="26">
        <f t="shared" si="127"/>
        <v>2.0316778906033117</v>
      </c>
      <c r="AD853" s="26">
        <f t="shared" si="127"/>
        <v>1.1948898673407675</v>
      </c>
      <c r="AE853" s="26">
        <f t="shared" si="127"/>
        <v>7.8309410778971397E-2</v>
      </c>
      <c r="AF853" s="17">
        <v>3.6</v>
      </c>
      <c r="AG853" s="17">
        <v>4.5999999999999996</v>
      </c>
      <c r="AH853" s="17">
        <f t="shared" si="128"/>
        <v>2.5118864315095791E-5</v>
      </c>
      <c r="AI853" s="17">
        <v>6</v>
      </c>
      <c r="AJ853" s="17">
        <v>102.5</v>
      </c>
      <c r="AK853" s="17">
        <v>670</v>
      </c>
      <c r="AL853" s="17">
        <v>147.5</v>
      </c>
      <c r="AM853" s="17">
        <v>41.5</v>
      </c>
      <c r="AN853" s="17">
        <v>38</v>
      </c>
      <c r="AO853" s="17">
        <v>1</v>
      </c>
      <c r="AP853" s="17">
        <v>129</v>
      </c>
      <c r="AQ853" s="17">
        <v>908.56874999999923</v>
      </c>
      <c r="AR853" s="17">
        <v>1476.6208333333336</v>
      </c>
      <c r="AS853" s="26">
        <v>661.63749999999993</v>
      </c>
      <c r="AT853" s="26">
        <v>21.1683800623053</v>
      </c>
      <c r="AU853" s="26">
        <v>4.9395962563731484</v>
      </c>
      <c r="AV853" s="17">
        <v>30</v>
      </c>
      <c r="AW853" s="17">
        <v>90</v>
      </c>
      <c r="AX853" s="17">
        <v>0.19</v>
      </c>
      <c r="AY853" s="14">
        <v>3</v>
      </c>
      <c r="AZ853" s="17" t="s">
        <v>149</v>
      </c>
      <c r="BA853" s="28"/>
      <c r="BB853" s="26"/>
      <c r="BC853" s="31"/>
      <c r="BD853" s="29"/>
    </row>
    <row r="854" spans="1:56" x14ac:dyDescent="0.25">
      <c r="A854" s="14">
        <v>2008</v>
      </c>
      <c r="B854" s="17">
        <v>2012</v>
      </c>
      <c r="C854" s="20" t="s">
        <v>187</v>
      </c>
      <c r="D854" s="17" t="s">
        <v>188</v>
      </c>
      <c r="E854" s="32">
        <v>1</v>
      </c>
      <c r="F854" s="44" t="s">
        <v>102</v>
      </c>
      <c r="G854" s="62" t="s">
        <v>103</v>
      </c>
      <c r="H854" s="20" t="s">
        <v>95</v>
      </c>
      <c r="I854" s="21" t="s">
        <v>43</v>
      </c>
      <c r="J854" s="22">
        <v>988241</v>
      </c>
      <c r="K854" s="17" t="s">
        <v>42</v>
      </c>
      <c r="L854" s="23">
        <v>100</v>
      </c>
      <c r="M854" s="25">
        <v>1</v>
      </c>
      <c r="N854" s="25">
        <v>50.09856459330144</v>
      </c>
      <c r="O854" s="26">
        <v>44.099378881987583</v>
      </c>
      <c r="P854" s="26">
        <f t="shared" si="126"/>
        <v>0.44099378881987583</v>
      </c>
      <c r="Q854" s="63">
        <v>55.900621118012417</v>
      </c>
      <c r="R854" s="26">
        <v>0.55900621118012417</v>
      </c>
      <c r="S854" s="24" t="s">
        <v>45</v>
      </c>
      <c r="T854" s="25">
        <v>10.01</v>
      </c>
      <c r="U854" s="25" t="s">
        <v>45</v>
      </c>
      <c r="V854" s="25">
        <v>4.4644599999999999</v>
      </c>
      <c r="W854" s="26">
        <v>19.359341788634509</v>
      </c>
      <c r="X854" s="26">
        <v>42.552356271582397</v>
      </c>
      <c r="Y854" s="26">
        <v>24.578006217008053</v>
      </c>
      <c r="Z854" s="26">
        <v>1.2410558700938878</v>
      </c>
      <c r="AA854" s="26">
        <v>0.41633333333333333</v>
      </c>
      <c r="AB854" s="26">
        <f t="shared" si="127"/>
        <v>1.9378701130423144</v>
      </c>
      <c r="AC854" s="26">
        <f t="shared" si="127"/>
        <v>4.2594908627853982</v>
      </c>
      <c r="AD854" s="26">
        <f t="shared" si="127"/>
        <v>2.4602584223225059</v>
      </c>
      <c r="AE854" s="26">
        <f t="shared" si="127"/>
        <v>0.12422969259639817</v>
      </c>
      <c r="AF854" s="17">
        <v>3.6</v>
      </c>
      <c r="AG854" s="17">
        <v>4.9000000000000004</v>
      </c>
      <c r="AH854" s="17">
        <f t="shared" si="128"/>
        <v>1.2589254117941658E-5</v>
      </c>
      <c r="AI854" s="17">
        <v>10.5</v>
      </c>
      <c r="AJ854" s="17">
        <v>137.5</v>
      </c>
      <c r="AK854" s="17">
        <v>945</v>
      </c>
      <c r="AL854" s="17">
        <v>162.5</v>
      </c>
      <c r="AM854" s="17">
        <v>18</v>
      </c>
      <c r="AN854" s="17">
        <v>38</v>
      </c>
      <c r="AO854" s="17">
        <v>1</v>
      </c>
      <c r="AP854" s="17">
        <v>99</v>
      </c>
      <c r="AQ854" s="17">
        <v>908.56874999999923</v>
      </c>
      <c r="AR854" s="17">
        <v>1476.6208333333336</v>
      </c>
      <c r="AS854" s="26">
        <v>661.63749999999993</v>
      </c>
      <c r="AT854" s="26">
        <v>21.1683800623053</v>
      </c>
      <c r="AU854" s="26">
        <v>4.9395962563731484</v>
      </c>
      <c r="AV854" s="17">
        <v>30</v>
      </c>
      <c r="AW854" s="17">
        <v>90</v>
      </c>
      <c r="AX854" s="17">
        <v>0.19</v>
      </c>
      <c r="AY854" s="14">
        <v>3</v>
      </c>
      <c r="AZ854" s="17" t="s">
        <v>149</v>
      </c>
      <c r="BA854" s="28"/>
      <c r="BB854" s="26"/>
      <c r="BC854" s="31"/>
      <c r="BD854" s="29"/>
    </row>
    <row r="855" spans="1:56" x14ac:dyDescent="0.25">
      <c r="A855" s="14">
        <v>2008</v>
      </c>
      <c r="B855" s="17">
        <v>2012</v>
      </c>
      <c r="C855" s="20" t="s">
        <v>187</v>
      </c>
      <c r="D855" s="17" t="s">
        <v>188</v>
      </c>
      <c r="E855" s="32">
        <v>2</v>
      </c>
      <c r="F855" s="44" t="s">
        <v>102</v>
      </c>
      <c r="G855" s="62" t="s">
        <v>103</v>
      </c>
      <c r="H855" s="20" t="s">
        <v>95</v>
      </c>
      <c r="I855" s="21" t="s">
        <v>43</v>
      </c>
      <c r="J855" s="22">
        <v>988241</v>
      </c>
      <c r="K855" s="17" t="s">
        <v>42</v>
      </c>
      <c r="L855" s="23">
        <v>100</v>
      </c>
      <c r="M855" s="25">
        <v>1</v>
      </c>
      <c r="N855" s="25">
        <v>37.619138755980863</v>
      </c>
      <c r="O855" s="26">
        <v>47.27272727272728</v>
      </c>
      <c r="P855" s="26">
        <f t="shared" si="126"/>
        <v>0.47272727272727283</v>
      </c>
      <c r="Q855" s="63">
        <v>52.72727272727272</v>
      </c>
      <c r="R855" s="26">
        <v>0.52727272727272723</v>
      </c>
      <c r="S855" s="24" t="s">
        <v>45</v>
      </c>
      <c r="T855" s="25">
        <v>7.29</v>
      </c>
      <c r="U855" s="25" t="s">
        <v>45</v>
      </c>
      <c r="V855" s="25">
        <v>3.2513399999999999</v>
      </c>
      <c r="W855" s="26">
        <v>17.998931435442557</v>
      </c>
      <c r="X855" s="26">
        <v>45.321970763373017</v>
      </c>
      <c r="Y855" s="26">
        <v>25.287616537975964</v>
      </c>
      <c r="Z855" s="26">
        <v>1.1574287133556851</v>
      </c>
      <c r="AA855" s="26">
        <v>0.54795698924731184</v>
      </c>
      <c r="AB855" s="26">
        <f t="shared" si="127"/>
        <v>1.3121221016437625</v>
      </c>
      <c r="AC855" s="26">
        <f t="shared" si="127"/>
        <v>3.303971668649893</v>
      </c>
      <c r="AD855" s="26">
        <f t="shared" si="127"/>
        <v>1.843467245618448</v>
      </c>
      <c r="AE855" s="26">
        <f t="shared" si="127"/>
        <v>8.437655320362944E-2</v>
      </c>
      <c r="AF855" s="17">
        <v>3.6</v>
      </c>
      <c r="AG855" s="17">
        <v>4.9000000000000004</v>
      </c>
      <c r="AH855" s="17">
        <f t="shared" si="128"/>
        <v>1.2589254117941658E-5</v>
      </c>
      <c r="AI855" s="17">
        <v>9</v>
      </c>
      <c r="AJ855" s="17">
        <v>137.5</v>
      </c>
      <c r="AK855" s="17">
        <v>900</v>
      </c>
      <c r="AL855" s="17">
        <v>162.5</v>
      </c>
      <c r="AM855" s="17">
        <v>19</v>
      </c>
      <c r="AN855" s="17">
        <v>36</v>
      </c>
      <c r="AO855" s="17">
        <v>1</v>
      </c>
      <c r="AP855" s="17">
        <v>95.5</v>
      </c>
      <c r="AQ855" s="17">
        <v>908.56874999999923</v>
      </c>
      <c r="AR855" s="17">
        <v>1476.6208333333336</v>
      </c>
      <c r="AS855" s="26">
        <v>661.63749999999993</v>
      </c>
      <c r="AT855" s="26">
        <v>21.1683800623053</v>
      </c>
      <c r="AU855" s="26">
        <v>4.9395962563731484</v>
      </c>
      <c r="AV855" s="17">
        <v>30</v>
      </c>
      <c r="AW855" s="17">
        <v>90</v>
      </c>
      <c r="AX855" s="17">
        <v>0.19</v>
      </c>
      <c r="AY855" s="14">
        <v>3</v>
      </c>
      <c r="AZ855" s="17" t="s">
        <v>149</v>
      </c>
      <c r="BA855" s="28"/>
      <c r="BB855" s="26"/>
      <c r="BC855" s="31"/>
      <c r="BD855" s="29"/>
    </row>
    <row r="856" spans="1:56" x14ac:dyDescent="0.25">
      <c r="A856" s="14">
        <v>2008</v>
      </c>
      <c r="B856" s="17">
        <v>2012</v>
      </c>
      <c r="C856" s="20" t="s">
        <v>187</v>
      </c>
      <c r="D856" s="17" t="s">
        <v>188</v>
      </c>
      <c r="E856" s="32">
        <v>3</v>
      </c>
      <c r="F856" s="44" t="s">
        <v>102</v>
      </c>
      <c r="G856" s="62" t="s">
        <v>103</v>
      </c>
      <c r="H856" s="20" t="s">
        <v>95</v>
      </c>
      <c r="I856" s="21" t="s">
        <v>43</v>
      </c>
      <c r="J856" s="22">
        <v>988241</v>
      </c>
      <c r="K856" s="17" t="s">
        <v>42</v>
      </c>
      <c r="L856" s="23">
        <v>100</v>
      </c>
      <c r="M856" s="25">
        <v>1</v>
      </c>
      <c r="N856" s="25">
        <v>22.245933014354069</v>
      </c>
      <c r="O856" s="26">
        <v>47.257383966244724</v>
      </c>
      <c r="P856" s="26">
        <f t="shared" si="126"/>
        <v>0.47257383966244726</v>
      </c>
      <c r="Q856" s="63">
        <v>52.742616033755276</v>
      </c>
      <c r="R856" s="26">
        <v>0.52742616033755274</v>
      </c>
      <c r="S856" s="24" t="s">
        <v>45</v>
      </c>
      <c r="T856" s="25">
        <v>4.59</v>
      </c>
      <c r="U856" s="25" t="s">
        <v>45</v>
      </c>
      <c r="V856" s="25">
        <v>2.0471400000000002</v>
      </c>
      <c r="W856" s="26">
        <v>18.898388590723044</v>
      </c>
      <c r="X856" s="26">
        <v>43.683315049235702</v>
      </c>
      <c r="Y856" s="26">
        <v>24.474024811629988</v>
      </c>
      <c r="Z856" s="26">
        <v>1.3194127848541939</v>
      </c>
      <c r="AA856" s="26">
        <v>0.47766666666666668</v>
      </c>
      <c r="AB856" s="26">
        <f t="shared" si="127"/>
        <v>0.86743603631418775</v>
      </c>
      <c r="AC856" s="26">
        <f t="shared" si="127"/>
        <v>2.0050641607599187</v>
      </c>
      <c r="AD856" s="26">
        <f t="shared" si="127"/>
        <v>1.1233577388538165</v>
      </c>
      <c r="AE856" s="26">
        <f t="shared" si="127"/>
        <v>6.0561046824807493E-2</v>
      </c>
      <c r="AF856" s="17">
        <v>3.4</v>
      </c>
      <c r="AG856" s="17">
        <v>4.8</v>
      </c>
      <c r="AH856" s="17">
        <f t="shared" si="128"/>
        <v>1.5848931924611131E-5</v>
      </c>
      <c r="AI856" s="17">
        <v>7.5</v>
      </c>
      <c r="AJ856" s="17">
        <v>112.5</v>
      </c>
      <c r="AK856" s="17">
        <v>815</v>
      </c>
      <c r="AL856" s="17">
        <v>152.5</v>
      </c>
      <c r="AM856" s="17">
        <v>23.5</v>
      </c>
      <c r="AN856" s="17">
        <v>37</v>
      </c>
      <c r="AO856" s="17">
        <v>0.75</v>
      </c>
      <c r="AP856" s="17">
        <v>95</v>
      </c>
      <c r="AQ856" s="17">
        <v>908.56874999999923</v>
      </c>
      <c r="AR856" s="17">
        <v>1476.6208333333336</v>
      </c>
      <c r="AS856" s="26">
        <v>661.63749999999993</v>
      </c>
      <c r="AT856" s="26">
        <v>21.1683800623053</v>
      </c>
      <c r="AU856" s="26">
        <v>4.9395962563731484</v>
      </c>
      <c r="AV856" s="17">
        <v>30</v>
      </c>
      <c r="AW856" s="17">
        <v>90</v>
      </c>
      <c r="AX856" s="17">
        <v>0.19</v>
      </c>
      <c r="AY856" s="14">
        <v>3</v>
      </c>
      <c r="AZ856" s="17" t="s">
        <v>149</v>
      </c>
      <c r="BA856" s="28"/>
      <c r="BB856" s="26"/>
      <c r="BC856" s="31"/>
      <c r="BD856" s="29"/>
    </row>
    <row r="857" spans="1:56" x14ac:dyDescent="0.25">
      <c r="A857" s="14">
        <v>2008</v>
      </c>
      <c r="B857" s="17">
        <v>2012</v>
      </c>
      <c r="C857" s="20" t="s">
        <v>187</v>
      </c>
      <c r="D857" s="17" t="s">
        <v>188</v>
      </c>
      <c r="E857" s="32">
        <v>4</v>
      </c>
      <c r="F857" s="44" t="s">
        <v>102</v>
      </c>
      <c r="G857" s="62" t="s">
        <v>103</v>
      </c>
      <c r="H857" s="20" t="s">
        <v>95</v>
      </c>
      <c r="I857" s="21" t="s">
        <v>43</v>
      </c>
      <c r="J857" s="22">
        <v>988241</v>
      </c>
      <c r="K857" s="17" t="s">
        <v>42</v>
      </c>
      <c r="L857" s="23">
        <v>100</v>
      </c>
      <c r="M857" s="25">
        <v>1</v>
      </c>
      <c r="N857" s="25">
        <v>39.06602870813397</v>
      </c>
      <c r="O857" s="26">
        <v>46.288209606986896</v>
      </c>
      <c r="P857" s="26">
        <f t="shared" si="126"/>
        <v>0.46288209606986896</v>
      </c>
      <c r="Q857" s="63">
        <v>53.711790393013104</v>
      </c>
      <c r="R857" s="26">
        <v>0.53711790393013104</v>
      </c>
      <c r="S857" s="24" t="s">
        <v>45</v>
      </c>
      <c r="T857" s="25">
        <v>7.67</v>
      </c>
      <c r="U857" s="25" t="s">
        <v>45</v>
      </c>
      <c r="V857" s="25">
        <v>3.42082</v>
      </c>
      <c r="W857" s="26">
        <v>19.930033371463139</v>
      </c>
      <c r="X857" s="26">
        <v>41.870229440626218</v>
      </c>
      <c r="Y857" s="26">
        <v>24.400081301581608</v>
      </c>
      <c r="Z857" s="26">
        <v>1.4092872876468903</v>
      </c>
      <c r="AA857" s="26">
        <v>0.43564705882352944</v>
      </c>
      <c r="AB857" s="26">
        <f t="shared" si="127"/>
        <v>1.5286335595912228</v>
      </c>
      <c r="AC857" s="26">
        <f t="shared" si="127"/>
        <v>3.2114465980960309</v>
      </c>
      <c r="AD857" s="26">
        <f t="shared" si="127"/>
        <v>1.8714862358313094</v>
      </c>
      <c r="AE857" s="26">
        <f t="shared" si="127"/>
        <v>0.10809233496251648</v>
      </c>
      <c r="AF857" s="17">
        <v>3.6</v>
      </c>
      <c r="AG857" s="17">
        <v>4.5999999999999996</v>
      </c>
      <c r="AH857" s="17">
        <f t="shared" si="128"/>
        <v>2.5118864315095791E-5</v>
      </c>
      <c r="AI857" s="17">
        <v>6</v>
      </c>
      <c r="AJ857" s="17">
        <v>102.5</v>
      </c>
      <c r="AK857" s="17">
        <v>670</v>
      </c>
      <c r="AL857" s="17">
        <v>147.5</v>
      </c>
      <c r="AM857" s="17">
        <v>41.5</v>
      </c>
      <c r="AN857" s="17">
        <v>38</v>
      </c>
      <c r="AO857" s="17">
        <v>1</v>
      </c>
      <c r="AP857" s="17">
        <v>129</v>
      </c>
      <c r="AQ857" s="17">
        <v>908.56874999999923</v>
      </c>
      <c r="AR857" s="17">
        <v>1476.6208333333336</v>
      </c>
      <c r="AS857" s="26">
        <v>661.63749999999993</v>
      </c>
      <c r="AT857" s="26">
        <v>21.1683800623053</v>
      </c>
      <c r="AU857" s="26">
        <v>4.9395962563731484</v>
      </c>
      <c r="AV857" s="17">
        <v>30</v>
      </c>
      <c r="AW857" s="17">
        <v>90</v>
      </c>
      <c r="AX857" s="17">
        <v>0.19</v>
      </c>
      <c r="AY857" s="14">
        <v>3</v>
      </c>
      <c r="AZ857" s="17" t="s">
        <v>149</v>
      </c>
      <c r="BA857" s="28"/>
      <c r="BB857" s="26"/>
      <c r="BC857" s="31"/>
      <c r="BD857" s="29"/>
    </row>
    <row r="858" spans="1:56" x14ac:dyDescent="0.25">
      <c r="A858" s="14">
        <v>2008</v>
      </c>
      <c r="B858" s="17">
        <v>2012</v>
      </c>
      <c r="C858" s="20" t="s">
        <v>187</v>
      </c>
      <c r="D858" s="17" t="s">
        <v>188</v>
      </c>
      <c r="E858" s="32">
        <v>1</v>
      </c>
      <c r="F858" s="44" t="s">
        <v>100</v>
      </c>
      <c r="G858" s="62" t="s">
        <v>101</v>
      </c>
      <c r="H858" s="20">
        <v>99113</v>
      </c>
      <c r="I858" s="21" t="s">
        <v>52</v>
      </c>
      <c r="J858" s="22">
        <v>99113012</v>
      </c>
      <c r="K858" s="17" t="s">
        <v>42</v>
      </c>
      <c r="L858" s="23">
        <v>66.666666666666657</v>
      </c>
      <c r="M858" s="25">
        <v>0.66666666666666652</v>
      </c>
      <c r="N858" s="25">
        <v>38.34258373205742</v>
      </c>
      <c r="O858" s="26">
        <v>48.333333333333329</v>
      </c>
      <c r="P858" s="26">
        <f t="shared" si="126"/>
        <v>0.48333333333333328</v>
      </c>
      <c r="Q858" s="63">
        <v>51.666666666666671</v>
      </c>
      <c r="R858" s="26">
        <v>0.51666666666666672</v>
      </c>
      <c r="S858" s="24" t="s">
        <v>45</v>
      </c>
      <c r="T858" s="25">
        <v>7.28</v>
      </c>
      <c r="U858" s="25" t="s">
        <v>45</v>
      </c>
      <c r="V858" s="25">
        <v>3.24688</v>
      </c>
      <c r="W858" s="26">
        <v>19.530938670576887</v>
      </c>
      <c r="X858" s="26">
        <v>41.703581557600529</v>
      </c>
      <c r="Y858" s="26">
        <v>24.504261149914726</v>
      </c>
      <c r="Z858" s="26">
        <v>2.0956925814506207</v>
      </c>
      <c r="AA858" s="26">
        <v>0.41923913043478261</v>
      </c>
      <c r="AB858" s="26">
        <f t="shared" si="127"/>
        <v>1.4218523352179973</v>
      </c>
      <c r="AC858" s="26">
        <f t="shared" si="127"/>
        <v>3.0360207373933186</v>
      </c>
      <c r="AD858" s="26">
        <f t="shared" si="127"/>
        <v>1.7839102117137919</v>
      </c>
      <c r="AE858" s="26">
        <f t="shared" si="127"/>
        <v>0.15256641992960518</v>
      </c>
      <c r="AF858" s="17">
        <v>3.6</v>
      </c>
      <c r="AG858" s="17">
        <v>4.9000000000000004</v>
      </c>
      <c r="AH858" s="17">
        <f t="shared" si="128"/>
        <v>1.2589254117941658E-5</v>
      </c>
      <c r="AI858" s="17">
        <v>10.5</v>
      </c>
      <c r="AJ858" s="17">
        <v>137.5</v>
      </c>
      <c r="AK858" s="17">
        <v>945</v>
      </c>
      <c r="AL858" s="17">
        <v>162.5</v>
      </c>
      <c r="AM858" s="17">
        <v>18</v>
      </c>
      <c r="AN858" s="17">
        <v>38</v>
      </c>
      <c r="AO858" s="17">
        <v>1</v>
      </c>
      <c r="AP858" s="17">
        <v>99</v>
      </c>
      <c r="AQ858" s="17">
        <v>908.56874999999923</v>
      </c>
      <c r="AR858" s="17">
        <v>1476.6208333333336</v>
      </c>
      <c r="AS858" s="26">
        <v>661.63749999999993</v>
      </c>
      <c r="AT858" s="26">
        <v>21.1683800623053</v>
      </c>
      <c r="AU858" s="26">
        <v>4.9395962563731484</v>
      </c>
      <c r="AV858" s="17">
        <v>30</v>
      </c>
      <c r="AW858" s="17">
        <v>90</v>
      </c>
      <c r="AX858" s="17">
        <v>0.19</v>
      </c>
      <c r="AY858" s="14">
        <v>3</v>
      </c>
      <c r="AZ858" s="17" t="s">
        <v>149</v>
      </c>
      <c r="BA858" s="28"/>
      <c r="BB858" s="26"/>
      <c r="BC858" s="31"/>
      <c r="BD858" s="29"/>
    </row>
    <row r="859" spans="1:56" x14ac:dyDescent="0.25">
      <c r="A859" s="14">
        <v>2008</v>
      </c>
      <c r="B859" s="17">
        <v>2012</v>
      </c>
      <c r="C859" s="20" t="s">
        <v>187</v>
      </c>
      <c r="D859" s="17" t="s">
        <v>188</v>
      </c>
      <c r="E859" s="32">
        <v>2</v>
      </c>
      <c r="F859" s="44" t="s">
        <v>100</v>
      </c>
      <c r="G859" s="62" t="s">
        <v>101</v>
      </c>
      <c r="H859" s="20">
        <v>99113</v>
      </c>
      <c r="I859" s="21" t="s">
        <v>52</v>
      </c>
      <c r="J859" s="22">
        <v>99113012</v>
      </c>
      <c r="K859" s="17" t="s">
        <v>42</v>
      </c>
      <c r="L859" s="23">
        <v>100</v>
      </c>
      <c r="M859" s="25">
        <v>1</v>
      </c>
      <c r="N859" s="25">
        <v>44.853588516746413</v>
      </c>
      <c r="O859" s="26">
        <v>48.837209302325576</v>
      </c>
      <c r="P859" s="26">
        <f t="shared" si="126"/>
        <v>0.48837209302325574</v>
      </c>
      <c r="Q859" s="63">
        <v>51.162790697674424</v>
      </c>
      <c r="R859" s="26">
        <v>0.51162790697674421</v>
      </c>
      <c r="S859" s="24" t="s">
        <v>45</v>
      </c>
      <c r="T859" s="25">
        <v>8.33</v>
      </c>
      <c r="U859" s="25" t="s">
        <v>45</v>
      </c>
      <c r="V859" s="25">
        <v>3.7151800000000001</v>
      </c>
      <c r="W859" s="26">
        <v>18.613066214627096</v>
      </c>
      <c r="X859" s="26">
        <v>44.581682742187155</v>
      </c>
      <c r="Y859" s="26">
        <v>24.43391426247382</v>
      </c>
      <c r="Z859" s="26">
        <v>1.2039260765922819</v>
      </c>
      <c r="AA859" s="26">
        <v>0.48062500000000002</v>
      </c>
      <c r="AB859" s="26">
        <f t="shared" si="127"/>
        <v>1.5504684156784372</v>
      </c>
      <c r="AC859" s="26">
        <f t="shared" si="127"/>
        <v>3.71365417242419</v>
      </c>
      <c r="AD859" s="26">
        <f t="shared" si="127"/>
        <v>2.0353450580640695</v>
      </c>
      <c r="AE859" s="26">
        <f t="shared" si="127"/>
        <v>0.10028704218013709</v>
      </c>
      <c r="AF859" s="17">
        <v>3.6</v>
      </c>
      <c r="AG859" s="17">
        <v>4.9000000000000004</v>
      </c>
      <c r="AH859" s="17">
        <f t="shared" si="128"/>
        <v>1.2589254117941658E-5</v>
      </c>
      <c r="AI859" s="17">
        <v>9</v>
      </c>
      <c r="AJ859" s="17">
        <v>137.5</v>
      </c>
      <c r="AK859" s="17">
        <v>900</v>
      </c>
      <c r="AL859" s="17">
        <v>162.5</v>
      </c>
      <c r="AM859" s="17">
        <v>19</v>
      </c>
      <c r="AN859" s="17">
        <v>36</v>
      </c>
      <c r="AO859" s="17">
        <v>1</v>
      </c>
      <c r="AP859" s="17">
        <v>95.5</v>
      </c>
      <c r="AQ859" s="17">
        <v>908.56874999999923</v>
      </c>
      <c r="AR859" s="17">
        <v>1476.6208333333336</v>
      </c>
      <c r="AS859" s="26">
        <v>661.63749999999993</v>
      </c>
      <c r="AT859" s="26">
        <v>21.1683800623053</v>
      </c>
      <c r="AU859" s="26">
        <v>4.9395962563731484</v>
      </c>
      <c r="AV859" s="17">
        <v>30</v>
      </c>
      <c r="AW859" s="17">
        <v>90</v>
      </c>
      <c r="AX859" s="17">
        <v>0.19</v>
      </c>
      <c r="AY859" s="14">
        <v>3</v>
      </c>
      <c r="AZ859" s="17" t="s">
        <v>149</v>
      </c>
      <c r="BA859" s="28"/>
      <c r="BB859" s="26"/>
      <c r="BC859" s="31"/>
      <c r="BD859" s="29"/>
    </row>
    <row r="860" spans="1:56" x14ac:dyDescent="0.25">
      <c r="A860" s="14">
        <v>2008</v>
      </c>
      <c r="B860" s="17">
        <v>2012</v>
      </c>
      <c r="C860" s="20" t="s">
        <v>187</v>
      </c>
      <c r="D860" s="17" t="s">
        <v>188</v>
      </c>
      <c r="E860" s="32">
        <v>3</v>
      </c>
      <c r="F860" s="44" t="s">
        <v>100</v>
      </c>
      <c r="G860" s="62" t="s">
        <v>101</v>
      </c>
      <c r="H860" s="20">
        <v>99113</v>
      </c>
      <c r="I860" s="21" t="s">
        <v>52</v>
      </c>
      <c r="J860" s="22">
        <v>99113012</v>
      </c>
      <c r="K860" s="17" t="s">
        <v>42</v>
      </c>
      <c r="L860" s="23">
        <v>83.333333333333343</v>
      </c>
      <c r="M860" s="25">
        <v>0.83333333333333348</v>
      </c>
      <c r="N860" s="25">
        <v>41.959808612440199</v>
      </c>
      <c r="O860" s="26">
        <v>49.494949494949495</v>
      </c>
      <c r="P860" s="26">
        <f t="shared" si="126"/>
        <v>0.49494949494949497</v>
      </c>
      <c r="Q860" s="63">
        <v>50.505050505050505</v>
      </c>
      <c r="R860" s="26">
        <v>0.50505050505050508</v>
      </c>
      <c r="S860" s="24" t="s">
        <v>45</v>
      </c>
      <c r="T860" s="25">
        <v>7.74</v>
      </c>
      <c r="U860" s="25" t="s">
        <v>45</v>
      </c>
      <c r="V860" s="25">
        <v>3.4520400000000002</v>
      </c>
      <c r="W860" s="26">
        <v>19.826834386430363</v>
      </c>
      <c r="X860" s="26">
        <v>40.07436455387861</v>
      </c>
      <c r="Y860" s="26">
        <v>25.92314990438733</v>
      </c>
      <c r="Z860" s="26">
        <v>1.165922322941995</v>
      </c>
      <c r="AA860" s="26">
        <v>0.51244444444444437</v>
      </c>
      <c r="AB860" s="26">
        <f t="shared" si="127"/>
        <v>1.5345969815097102</v>
      </c>
      <c r="AC860" s="26">
        <f t="shared" si="127"/>
        <v>3.1017558164702046</v>
      </c>
      <c r="AD860" s="26">
        <f t="shared" si="127"/>
        <v>2.0064518025995794</v>
      </c>
      <c r="AE860" s="26">
        <f t="shared" si="127"/>
        <v>9.0242387795710408E-2</v>
      </c>
      <c r="AF860" s="17">
        <v>3.4</v>
      </c>
      <c r="AG860" s="17">
        <v>4.8</v>
      </c>
      <c r="AH860" s="17">
        <f t="shared" si="128"/>
        <v>1.5848931924611131E-5</v>
      </c>
      <c r="AI860" s="17">
        <v>7.5</v>
      </c>
      <c r="AJ860" s="17">
        <v>112.5</v>
      </c>
      <c r="AK860" s="17">
        <v>815</v>
      </c>
      <c r="AL860" s="17">
        <v>152.5</v>
      </c>
      <c r="AM860" s="17">
        <v>23.5</v>
      </c>
      <c r="AN860" s="17">
        <v>37</v>
      </c>
      <c r="AO860" s="17">
        <v>0.75</v>
      </c>
      <c r="AP860" s="17">
        <v>95</v>
      </c>
      <c r="AQ860" s="17">
        <v>908.56874999999923</v>
      </c>
      <c r="AR860" s="17">
        <v>1476.6208333333336</v>
      </c>
      <c r="AS860" s="26">
        <v>661.63749999999993</v>
      </c>
      <c r="AT860" s="26">
        <v>21.1683800623053</v>
      </c>
      <c r="AU860" s="26">
        <v>4.9395962563731484</v>
      </c>
      <c r="AV860" s="17">
        <v>30</v>
      </c>
      <c r="AW860" s="17">
        <v>90</v>
      </c>
      <c r="AX860" s="17">
        <v>0.19</v>
      </c>
      <c r="AY860" s="14">
        <v>3</v>
      </c>
      <c r="AZ860" s="17" t="s">
        <v>149</v>
      </c>
      <c r="BA860" s="28"/>
      <c r="BB860" s="26"/>
      <c r="BC860" s="31"/>
      <c r="BD860" s="29"/>
    </row>
    <row r="861" spans="1:56" x14ac:dyDescent="0.25">
      <c r="A861" s="14">
        <v>2008</v>
      </c>
      <c r="B861" s="17">
        <v>2012</v>
      </c>
      <c r="C861" s="20" t="s">
        <v>187</v>
      </c>
      <c r="D861" s="17" t="s">
        <v>188</v>
      </c>
      <c r="E861" s="32">
        <v>4</v>
      </c>
      <c r="F861" s="44" t="s">
        <v>100</v>
      </c>
      <c r="G861" s="62" t="s">
        <v>101</v>
      </c>
      <c r="H861" s="20">
        <v>99113</v>
      </c>
      <c r="I861" s="21" t="s">
        <v>52</v>
      </c>
      <c r="J861" s="22">
        <v>99113012</v>
      </c>
      <c r="K861" s="17" t="s">
        <v>42</v>
      </c>
      <c r="L861" s="23">
        <v>88.888888888888886</v>
      </c>
      <c r="M861" s="25">
        <v>0.88888888888888884</v>
      </c>
      <c r="N861" s="25">
        <v>20.075598086124401</v>
      </c>
      <c r="O861" s="26">
        <v>50</v>
      </c>
      <c r="P861" s="26">
        <f t="shared" si="126"/>
        <v>0.5</v>
      </c>
      <c r="Q861" s="63">
        <v>50</v>
      </c>
      <c r="R861" s="26">
        <v>0.5</v>
      </c>
      <c r="S861" s="24" t="s">
        <v>45</v>
      </c>
      <c r="T861" s="25">
        <v>4.0199999999999996</v>
      </c>
      <c r="U861" s="25" t="s">
        <v>45</v>
      </c>
      <c r="V861" s="25">
        <v>1.7929199999999998</v>
      </c>
      <c r="W861" s="26">
        <v>18.905986033500454</v>
      </c>
      <c r="X861" s="26">
        <v>40.951236944879511</v>
      </c>
      <c r="Y861" s="26">
        <v>24.645651371001392</v>
      </c>
      <c r="Z861" s="26">
        <v>2.0783084941213446</v>
      </c>
      <c r="AA861" s="26">
        <v>0.43658823529411767</v>
      </c>
      <c r="AB861" s="26">
        <f t="shared" si="127"/>
        <v>0.7600206385467182</v>
      </c>
      <c r="AC861" s="26">
        <f t="shared" si="127"/>
        <v>1.6462397251841561</v>
      </c>
      <c r="AD861" s="26">
        <f t="shared" si="127"/>
        <v>0.99075518511425587</v>
      </c>
      <c r="AE861" s="26">
        <f t="shared" si="127"/>
        <v>8.3548001463678037E-2</v>
      </c>
      <c r="AF861" s="17">
        <v>3.6</v>
      </c>
      <c r="AG861" s="17">
        <v>4.5999999999999996</v>
      </c>
      <c r="AH861" s="17">
        <f t="shared" si="128"/>
        <v>2.5118864315095791E-5</v>
      </c>
      <c r="AI861" s="17">
        <v>6</v>
      </c>
      <c r="AJ861" s="17">
        <v>102.5</v>
      </c>
      <c r="AK861" s="17">
        <v>670</v>
      </c>
      <c r="AL861" s="17">
        <v>147.5</v>
      </c>
      <c r="AM861" s="17">
        <v>41.5</v>
      </c>
      <c r="AN861" s="17">
        <v>38</v>
      </c>
      <c r="AO861" s="17">
        <v>1</v>
      </c>
      <c r="AP861" s="17">
        <v>129</v>
      </c>
      <c r="AQ861" s="17">
        <v>908.56874999999923</v>
      </c>
      <c r="AR861" s="17">
        <v>1476.6208333333336</v>
      </c>
      <c r="AS861" s="26">
        <v>661.63749999999993</v>
      </c>
      <c r="AT861" s="26">
        <v>21.1683800623053</v>
      </c>
      <c r="AU861" s="26">
        <v>4.9395962563731484</v>
      </c>
      <c r="AV861" s="17">
        <v>30</v>
      </c>
      <c r="AW861" s="17">
        <v>90</v>
      </c>
      <c r="AX861" s="17">
        <v>0.19</v>
      </c>
      <c r="AY861" s="14">
        <v>3</v>
      </c>
      <c r="AZ861" s="17" t="s">
        <v>149</v>
      </c>
      <c r="BA861" s="28"/>
      <c r="BB861" s="26"/>
      <c r="BC861" s="31"/>
      <c r="BD861" s="29"/>
    </row>
    <row r="862" spans="1:56" x14ac:dyDescent="0.25">
      <c r="A862" s="14">
        <v>2008</v>
      </c>
      <c r="B862" s="17">
        <v>2012</v>
      </c>
      <c r="C862" s="20" t="s">
        <v>187</v>
      </c>
      <c r="D862" s="17" t="s">
        <v>188</v>
      </c>
      <c r="E862" s="32">
        <v>1</v>
      </c>
      <c r="F862" s="44" t="s">
        <v>106</v>
      </c>
      <c r="G862" s="62" t="s">
        <v>107</v>
      </c>
      <c r="H862" s="20">
        <v>99201</v>
      </c>
      <c r="I862" s="21">
        <v>8</v>
      </c>
      <c r="J862" s="22">
        <v>99201002</v>
      </c>
      <c r="K862" s="17" t="s">
        <v>40</v>
      </c>
      <c r="L862" s="23">
        <v>88.888888888888886</v>
      </c>
      <c r="M862" s="25">
        <v>0.88888888888888884</v>
      </c>
      <c r="N862" s="25">
        <v>36.714832535885165</v>
      </c>
      <c r="O862" s="26">
        <v>49.59349593495935</v>
      </c>
      <c r="P862" s="26">
        <f t="shared" si="126"/>
        <v>0.49593495934959347</v>
      </c>
      <c r="Q862" s="63">
        <v>50.40650406504065</v>
      </c>
      <c r="R862" s="26">
        <v>0.50406504065040647</v>
      </c>
      <c r="S862" s="24" t="s">
        <v>45</v>
      </c>
      <c r="T862" s="25">
        <v>6.85</v>
      </c>
      <c r="U862" s="25" t="s">
        <v>45</v>
      </c>
      <c r="V862" s="25">
        <v>3.0550999999999999</v>
      </c>
      <c r="W862" s="26">
        <v>18.337792425186933</v>
      </c>
      <c r="X862" s="26">
        <v>43.253430942880371</v>
      </c>
      <c r="Y862" s="26">
        <v>26.201906677087905</v>
      </c>
      <c r="Z862" s="26">
        <v>1.4763267314513939</v>
      </c>
      <c r="AA862" s="26">
        <v>0.46206349206349207</v>
      </c>
      <c r="AB862" s="26">
        <f t="shared" si="127"/>
        <v>1.2561387811253049</v>
      </c>
      <c r="AC862" s="26">
        <f t="shared" si="127"/>
        <v>2.9628600195873052</v>
      </c>
      <c r="AD862" s="26">
        <f t="shared" si="127"/>
        <v>1.7948306073805214</v>
      </c>
      <c r="AE862" s="26">
        <f t="shared" si="127"/>
        <v>0.10112838110442048</v>
      </c>
      <c r="AF862" s="17">
        <v>3.6</v>
      </c>
      <c r="AG862" s="17">
        <v>4.9000000000000004</v>
      </c>
      <c r="AH862" s="17">
        <f t="shared" si="128"/>
        <v>1.2589254117941658E-5</v>
      </c>
      <c r="AI862" s="17">
        <v>10.5</v>
      </c>
      <c r="AJ862" s="17">
        <v>137.5</v>
      </c>
      <c r="AK862" s="17">
        <v>945</v>
      </c>
      <c r="AL862" s="17">
        <v>162.5</v>
      </c>
      <c r="AM862" s="17">
        <v>18</v>
      </c>
      <c r="AN862" s="17">
        <v>38</v>
      </c>
      <c r="AO862" s="17">
        <v>1</v>
      </c>
      <c r="AP862" s="17">
        <v>99</v>
      </c>
      <c r="AQ862" s="17">
        <v>908.56874999999923</v>
      </c>
      <c r="AR862" s="17">
        <v>1476.6208333333336</v>
      </c>
      <c r="AS862" s="26">
        <v>661.63749999999993</v>
      </c>
      <c r="AT862" s="26">
        <v>21.1683800623053</v>
      </c>
      <c r="AU862" s="26">
        <v>4.9395962563731484</v>
      </c>
      <c r="AV862" s="17">
        <v>30</v>
      </c>
      <c r="AW862" s="17">
        <v>90</v>
      </c>
      <c r="AX862" s="17">
        <v>0.19</v>
      </c>
      <c r="AY862" s="14">
        <v>3</v>
      </c>
      <c r="AZ862" s="17" t="s">
        <v>149</v>
      </c>
      <c r="BA862" s="28"/>
      <c r="BB862" s="26"/>
      <c r="BC862" s="31"/>
      <c r="BD862" s="29"/>
    </row>
    <row r="863" spans="1:56" x14ac:dyDescent="0.25">
      <c r="A863" s="14">
        <v>2008</v>
      </c>
      <c r="B863" s="17">
        <v>2012</v>
      </c>
      <c r="C863" s="20" t="s">
        <v>187</v>
      </c>
      <c r="D863" s="17" t="s">
        <v>188</v>
      </c>
      <c r="E863" s="32">
        <v>2</v>
      </c>
      <c r="F863" s="44" t="s">
        <v>106</v>
      </c>
      <c r="G863" s="62" t="s">
        <v>107</v>
      </c>
      <c r="H863" s="20">
        <v>99201</v>
      </c>
      <c r="I863" s="21">
        <v>8</v>
      </c>
      <c r="J863" s="22">
        <v>99201002</v>
      </c>
      <c r="K863" s="17" t="s">
        <v>40</v>
      </c>
      <c r="L863" s="23">
        <v>100</v>
      </c>
      <c r="M863" s="25">
        <v>1</v>
      </c>
      <c r="N863" s="25">
        <v>37.257416267942588</v>
      </c>
      <c r="O863" s="26">
        <v>48.633879781420774</v>
      </c>
      <c r="P863" s="26">
        <f t="shared" si="126"/>
        <v>0.48633879781420775</v>
      </c>
      <c r="Q863" s="63">
        <v>51.366120218579226</v>
      </c>
      <c r="R863" s="26">
        <v>0.51366120218579225</v>
      </c>
      <c r="S863" s="24" t="s">
        <v>45</v>
      </c>
      <c r="T863" s="25">
        <v>7.06</v>
      </c>
      <c r="U863" s="25" t="s">
        <v>45</v>
      </c>
      <c r="V863" s="25">
        <v>3.1487599999999998</v>
      </c>
      <c r="W863" s="26">
        <v>19.769519962056407</v>
      </c>
      <c r="X863" s="26">
        <v>42.039680146440446</v>
      </c>
      <c r="Y863" s="26">
        <v>25.300063491871072</v>
      </c>
      <c r="Z863" s="26">
        <v>0.94466660706412142</v>
      </c>
      <c r="AA863" s="26">
        <v>0.53500000000000003</v>
      </c>
      <c r="AB863" s="26">
        <f t="shared" si="127"/>
        <v>1.3957281093211822</v>
      </c>
      <c r="AC863" s="26">
        <f t="shared" si="127"/>
        <v>2.9680014183386954</v>
      </c>
      <c r="AD863" s="26">
        <f t="shared" si="127"/>
        <v>1.7861844825260975</v>
      </c>
      <c r="AE863" s="26">
        <f t="shared" si="127"/>
        <v>6.6693462458726968E-2</v>
      </c>
      <c r="AF863" s="17">
        <v>3.6</v>
      </c>
      <c r="AG863" s="17">
        <v>4.9000000000000004</v>
      </c>
      <c r="AH863" s="17">
        <f t="shared" si="128"/>
        <v>1.2589254117941658E-5</v>
      </c>
      <c r="AI863" s="17">
        <v>9</v>
      </c>
      <c r="AJ863" s="17">
        <v>137.5</v>
      </c>
      <c r="AK863" s="17">
        <v>900</v>
      </c>
      <c r="AL863" s="17">
        <v>162.5</v>
      </c>
      <c r="AM863" s="17">
        <v>19</v>
      </c>
      <c r="AN863" s="17">
        <v>36</v>
      </c>
      <c r="AO863" s="17">
        <v>1</v>
      </c>
      <c r="AP863" s="17">
        <v>95.5</v>
      </c>
      <c r="AQ863" s="17">
        <v>908.56874999999923</v>
      </c>
      <c r="AR863" s="17">
        <v>1476.6208333333336</v>
      </c>
      <c r="AS863" s="26">
        <v>661.63749999999993</v>
      </c>
      <c r="AT863" s="26">
        <v>21.1683800623053</v>
      </c>
      <c r="AU863" s="26">
        <v>4.9395962563731484</v>
      </c>
      <c r="AV863" s="17">
        <v>30</v>
      </c>
      <c r="AW863" s="17">
        <v>90</v>
      </c>
      <c r="AX863" s="17">
        <v>0.19</v>
      </c>
      <c r="AY863" s="14">
        <v>3</v>
      </c>
      <c r="AZ863" s="17" t="s">
        <v>149</v>
      </c>
      <c r="BA863" s="28"/>
      <c r="BB863" s="26"/>
      <c r="BC863" s="31"/>
      <c r="BD863" s="29"/>
    </row>
    <row r="864" spans="1:56" x14ac:dyDescent="0.25">
      <c r="A864" s="14">
        <v>2008</v>
      </c>
      <c r="B864" s="17">
        <v>2012</v>
      </c>
      <c r="C864" s="20" t="s">
        <v>187</v>
      </c>
      <c r="D864" s="17" t="s">
        <v>188</v>
      </c>
      <c r="E864" s="32">
        <v>3</v>
      </c>
      <c r="F864" s="44" t="s">
        <v>106</v>
      </c>
      <c r="G864" s="62" t="s">
        <v>107</v>
      </c>
      <c r="H864" s="20">
        <v>99201</v>
      </c>
      <c r="I864" s="21">
        <v>8</v>
      </c>
      <c r="J864" s="22">
        <v>99201002</v>
      </c>
      <c r="K864" s="17" t="s">
        <v>40</v>
      </c>
      <c r="L864" s="23">
        <v>100</v>
      </c>
      <c r="M864" s="25">
        <v>1</v>
      </c>
      <c r="N864" s="25">
        <v>32.555023923444978</v>
      </c>
      <c r="O864" s="26">
        <v>50.403225806451616</v>
      </c>
      <c r="P864" s="26">
        <f t="shared" si="126"/>
        <v>0.50403225806451613</v>
      </c>
      <c r="Q864" s="63">
        <v>49.596774193548384</v>
      </c>
      <c r="R864" s="26">
        <v>0.49596774193548382</v>
      </c>
      <c r="S864" s="24" t="s">
        <v>45</v>
      </c>
      <c r="T864" s="25">
        <v>6.06</v>
      </c>
      <c r="U864" s="25" t="s">
        <v>45</v>
      </c>
      <c r="V864" s="25">
        <v>2.7027600000000001</v>
      </c>
      <c r="W864" s="26">
        <v>19.507638909522697</v>
      </c>
      <c r="X864" s="26">
        <v>42.416669692957996</v>
      </c>
      <c r="Y864" s="26">
        <v>25.396519544889799</v>
      </c>
      <c r="Z864" s="26">
        <v>1.1299693079036786</v>
      </c>
      <c r="AA864" s="26">
        <v>0.41978947368421055</v>
      </c>
      <c r="AB864" s="26">
        <f t="shared" si="127"/>
        <v>1.1821629179170754</v>
      </c>
      <c r="AC864" s="26">
        <f t="shared" si="127"/>
        <v>2.5704501833932545</v>
      </c>
      <c r="AD864" s="26">
        <f t="shared" si="127"/>
        <v>1.5390290844203218</v>
      </c>
      <c r="AE864" s="26">
        <f t="shared" si="127"/>
        <v>6.8476140058962909E-2</v>
      </c>
      <c r="AF864" s="17">
        <v>3.4</v>
      </c>
      <c r="AG864" s="17">
        <v>4.8</v>
      </c>
      <c r="AH864" s="17">
        <f t="shared" si="128"/>
        <v>1.5848931924611131E-5</v>
      </c>
      <c r="AI864" s="17">
        <v>7.5</v>
      </c>
      <c r="AJ864" s="17">
        <v>112.5</v>
      </c>
      <c r="AK864" s="17">
        <v>815</v>
      </c>
      <c r="AL864" s="17">
        <v>152.5</v>
      </c>
      <c r="AM864" s="17">
        <v>23.5</v>
      </c>
      <c r="AN864" s="17">
        <v>37</v>
      </c>
      <c r="AO864" s="17">
        <v>0.75</v>
      </c>
      <c r="AP864" s="17">
        <v>95</v>
      </c>
      <c r="AQ864" s="17">
        <v>908.56874999999923</v>
      </c>
      <c r="AR864" s="17">
        <v>1476.6208333333336</v>
      </c>
      <c r="AS864" s="26">
        <v>661.63749999999993</v>
      </c>
      <c r="AT864" s="26">
        <v>21.1683800623053</v>
      </c>
      <c r="AU864" s="26">
        <v>4.9395962563731484</v>
      </c>
      <c r="AV864" s="17">
        <v>30</v>
      </c>
      <c r="AW864" s="17">
        <v>90</v>
      </c>
      <c r="AX864" s="17">
        <v>0.19</v>
      </c>
      <c r="AY864" s="14">
        <v>3</v>
      </c>
      <c r="AZ864" s="17" t="s">
        <v>149</v>
      </c>
      <c r="BA864" s="28"/>
      <c r="BB864" s="26"/>
      <c r="BC864" s="31"/>
      <c r="BD864" s="29"/>
    </row>
    <row r="865" spans="1:70" x14ac:dyDescent="0.25">
      <c r="A865" s="14">
        <v>2008</v>
      </c>
      <c r="B865" s="17">
        <v>2012</v>
      </c>
      <c r="C865" s="20" t="s">
        <v>187</v>
      </c>
      <c r="D865" s="17" t="s">
        <v>188</v>
      </c>
      <c r="E865" s="32">
        <v>4</v>
      </c>
      <c r="F865" s="44" t="s">
        <v>106</v>
      </c>
      <c r="G865" s="62" t="s">
        <v>107</v>
      </c>
      <c r="H865" s="20">
        <v>99201</v>
      </c>
      <c r="I865" s="21">
        <v>8</v>
      </c>
      <c r="J865" s="22">
        <v>99201002</v>
      </c>
      <c r="K865" s="17" t="s">
        <v>40</v>
      </c>
      <c r="L865" s="23">
        <v>100</v>
      </c>
      <c r="M865" s="25">
        <v>1</v>
      </c>
      <c r="N865" s="25">
        <v>27.129186602870817</v>
      </c>
      <c r="O865" s="26">
        <v>49.568965517241381</v>
      </c>
      <c r="P865" s="26">
        <f t="shared" si="126"/>
        <v>0.49568965517241381</v>
      </c>
      <c r="Q865" s="63">
        <v>50.431034482758619</v>
      </c>
      <c r="R865" s="26">
        <v>0.50431034482758619</v>
      </c>
      <c r="S865" s="24" t="s">
        <v>45</v>
      </c>
      <c r="T865" s="25">
        <v>5.24</v>
      </c>
      <c r="U865" s="25" t="s">
        <v>45</v>
      </c>
      <c r="V865" s="25">
        <v>2.33704</v>
      </c>
      <c r="W865" s="26">
        <v>17.225141041175206</v>
      </c>
      <c r="X865" s="26">
        <v>41.415734906887153</v>
      </c>
      <c r="Y865" s="26">
        <v>27.517441057772686</v>
      </c>
      <c r="Z865" s="26">
        <v>1.7433641242288758</v>
      </c>
      <c r="AA865" s="26">
        <v>0.5072619047619048</v>
      </c>
      <c r="AB865" s="26">
        <f t="shared" si="127"/>
        <v>0.90259739055758093</v>
      </c>
      <c r="AC865" s="26">
        <f t="shared" si="127"/>
        <v>2.1701845091208867</v>
      </c>
      <c r="AD865" s="26">
        <f t="shared" si="127"/>
        <v>1.4419139114272888</v>
      </c>
      <c r="AE865" s="26">
        <f t="shared" si="127"/>
        <v>9.1352280109593093E-2</v>
      </c>
      <c r="AF865" s="17">
        <v>3.6</v>
      </c>
      <c r="AG865" s="17">
        <v>4.5999999999999996</v>
      </c>
      <c r="AH865" s="17">
        <f t="shared" si="128"/>
        <v>2.5118864315095791E-5</v>
      </c>
      <c r="AI865" s="17">
        <v>6</v>
      </c>
      <c r="AJ865" s="17">
        <v>102.5</v>
      </c>
      <c r="AK865" s="17">
        <v>670</v>
      </c>
      <c r="AL865" s="17">
        <v>147.5</v>
      </c>
      <c r="AM865" s="17">
        <v>41.5</v>
      </c>
      <c r="AN865" s="17">
        <v>38</v>
      </c>
      <c r="AO865" s="17">
        <v>1</v>
      </c>
      <c r="AP865" s="17">
        <v>129</v>
      </c>
      <c r="AQ865" s="17">
        <v>908.56874999999923</v>
      </c>
      <c r="AR865" s="17">
        <v>1476.6208333333336</v>
      </c>
      <c r="AS865" s="26">
        <v>661.63749999999993</v>
      </c>
      <c r="AT865" s="26">
        <v>21.1683800623053</v>
      </c>
      <c r="AU865" s="26">
        <v>4.9395962563731484</v>
      </c>
      <c r="AV865" s="17">
        <v>30</v>
      </c>
      <c r="AW865" s="17">
        <v>90</v>
      </c>
      <c r="AX865" s="17">
        <v>0.19</v>
      </c>
      <c r="AY865" s="14">
        <v>3</v>
      </c>
      <c r="AZ865" s="17" t="s">
        <v>149</v>
      </c>
      <c r="BA865" s="28"/>
      <c r="BB865" s="26"/>
      <c r="BC865" s="31"/>
      <c r="BD865" s="29"/>
    </row>
    <row r="866" spans="1:70" x14ac:dyDescent="0.25">
      <c r="A866" s="14">
        <v>2008</v>
      </c>
      <c r="B866" s="17">
        <v>2012</v>
      </c>
      <c r="C866" s="20" t="s">
        <v>187</v>
      </c>
      <c r="D866" s="17" t="s">
        <v>188</v>
      </c>
      <c r="E866" s="32">
        <v>1</v>
      </c>
      <c r="F866" s="44" t="s">
        <v>104</v>
      </c>
      <c r="G866" s="62" t="s">
        <v>105</v>
      </c>
      <c r="H866" s="20">
        <v>99201</v>
      </c>
      <c r="I866" s="21">
        <v>8</v>
      </c>
      <c r="J866" s="22">
        <v>99201007</v>
      </c>
      <c r="K866" s="17" t="s">
        <v>40</v>
      </c>
      <c r="L866" s="23">
        <v>100</v>
      </c>
      <c r="M866" s="25">
        <v>1</v>
      </c>
      <c r="N866" s="25">
        <v>37.980861244019145</v>
      </c>
      <c r="O866" s="26">
        <v>47.474747474747467</v>
      </c>
      <c r="P866" s="26">
        <f t="shared" si="126"/>
        <v>0.4747474747474747</v>
      </c>
      <c r="Q866" s="63">
        <v>52.525252525252533</v>
      </c>
      <c r="R866" s="26">
        <v>0.5252525252525253</v>
      </c>
      <c r="S866" s="24" t="s">
        <v>45</v>
      </c>
      <c r="T866" s="25">
        <v>7.33</v>
      </c>
      <c r="U866" s="25" t="s">
        <v>45</v>
      </c>
      <c r="V866" s="25">
        <v>3.26918</v>
      </c>
      <c r="W866" s="26">
        <v>18.783104130872701</v>
      </c>
      <c r="X866" s="26">
        <v>44.273738757121876</v>
      </c>
      <c r="Y866" s="26">
        <v>24.975967508390866</v>
      </c>
      <c r="Z866" s="26">
        <v>1.2737866841333982</v>
      </c>
      <c r="AA866" s="26">
        <v>0.47834782608695653</v>
      </c>
      <c r="AB866" s="26">
        <f t="shared" si="127"/>
        <v>1.376801532792969</v>
      </c>
      <c r="AC866" s="26">
        <f t="shared" si="127"/>
        <v>3.2452650508970335</v>
      </c>
      <c r="AD866" s="26">
        <f t="shared" si="127"/>
        <v>1.8307384183650506</v>
      </c>
      <c r="AE866" s="26">
        <f t="shared" si="127"/>
        <v>9.3368563946978095E-2</v>
      </c>
      <c r="AF866" s="17">
        <v>3.6</v>
      </c>
      <c r="AG866" s="17">
        <v>4.9000000000000004</v>
      </c>
      <c r="AH866" s="17">
        <f t="shared" si="128"/>
        <v>1.2589254117941658E-5</v>
      </c>
      <c r="AI866" s="17">
        <v>10.5</v>
      </c>
      <c r="AJ866" s="17">
        <v>137.5</v>
      </c>
      <c r="AK866" s="17">
        <v>945</v>
      </c>
      <c r="AL866" s="17">
        <v>162.5</v>
      </c>
      <c r="AM866" s="17">
        <v>18</v>
      </c>
      <c r="AN866" s="17">
        <v>38</v>
      </c>
      <c r="AO866" s="17">
        <v>1</v>
      </c>
      <c r="AP866" s="17">
        <v>99</v>
      </c>
      <c r="AQ866" s="17">
        <v>908.56874999999923</v>
      </c>
      <c r="AR866" s="17">
        <v>1476.6208333333336</v>
      </c>
      <c r="AS866" s="26">
        <v>661.63749999999993</v>
      </c>
      <c r="AT866" s="26">
        <v>21.1683800623053</v>
      </c>
      <c r="AU866" s="26">
        <v>4.9395962563731484</v>
      </c>
      <c r="AV866" s="17">
        <v>30</v>
      </c>
      <c r="AW866" s="17">
        <v>90</v>
      </c>
      <c r="AX866" s="17">
        <v>0.19</v>
      </c>
      <c r="AY866" s="14">
        <v>3</v>
      </c>
      <c r="AZ866" s="17" t="s">
        <v>149</v>
      </c>
      <c r="BA866" s="28"/>
      <c r="BB866" s="26"/>
      <c r="BC866" s="31"/>
      <c r="BD866" s="29"/>
    </row>
    <row r="867" spans="1:70" x14ac:dyDescent="0.25">
      <c r="A867" s="14">
        <v>2008</v>
      </c>
      <c r="B867" s="17">
        <v>2012</v>
      </c>
      <c r="C867" s="20" t="s">
        <v>187</v>
      </c>
      <c r="D867" s="17" t="s">
        <v>188</v>
      </c>
      <c r="E867" s="32">
        <v>2</v>
      </c>
      <c r="F867" s="44" t="s">
        <v>104</v>
      </c>
      <c r="G867" s="62" t="s">
        <v>105</v>
      </c>
      <c r="H867" s="20">
        <v>99201</v>
      </c>
      <c r="I867" s="21">
        <v>8</v>
      </c>
      <c r="J867" s="22">
        <v>99201007</v>
      </c>
      <c r="K867" s="17" t="s">
        <v>40</v>
      </c>
      <c r="L867" s="23">
        <v>94.444444444444443</v>
      </c>
      <c r="M867" s="25">
        <v>0.94444444444444442</v>
      </c>
      <c r="N867" s="25">
        <v>38.34258373205742</v>
      </c>
      <c r="O867" s="26">
        <v>46.982758620689658</v>
      </c>
      <c r="P867" s="26">
        <f t="shared" si="126"/>
        <v>0.46982758620689657</v>
      </c>
      <c r="Q867" s="63">
        <v>53.017241379310342</v>
      </c>
      <c r="R867" s="26">
        <v>0.53017241379310343</v>
      </c>
      <c r="S867" s="24" t="s">
        <v>45</v>
      </c>
      <c r="T867" s="25">
        <v>7.45</v>
      </c>
      <c r="U867" s="25" t="s">
        <v>45</v>
      </c>
      <c r="V867" s="25">
        <v>3.3227000000000002</v>
      </c>
      <c r="W867" s="26">
        <v>18.699596559173855</v>
      </c>
      <c r="X867" s="26">
        <v>41.398003211681498</v>
      </c>
      <c r="Y867" s="26">
        <v>24.961820145835944</v>
      </c>
      <c r="Z867" s="26">
        <v>2.0290163539797135</v>
      </c>
      <c r="AA867" s="26">
        <v>0.41535087719298247</v>
      </c>
      <c r="AB867" s="26">
        <f t="shared" si="127"/>
        <v>1.3931199436584523</v>
      </c>
      <c r="AC867" s="26">
        <f t="shared" si="127"/>
        <v>3.0841512392702719</v>
      </c>
      <c r="AD867" s="26">
        <f t="shared" si="127"/>
        <v>1.859655600864778</v>
      </c>
      <c r="AE867" s="26">
        <f t="shared" si="127"/>
        <v>0.15116171837148865</v>
      </c>
      <c r="AF867" s="17">
        <v>3.6</v>
      </c>
      <c r="AG867" s="17">
        <v>4.9000000000000004</v>
      </c>
      <c r="AH867" s="17">
        <f t="shared" si="128"/>
        <v>1.2589254117941658E-5</v>
      </c>
      <c r="AI867" s="17">
        <v>9</v>
      </c>
      <c r="AJ867" s="17">
        <v>137.5</v>
      </c>
      <c r="AK867" s="17">
        <v>900</v>
      </c>
      <c r="AL867" s="17">
        <v>162.5</v>
      </c>
      <c r="AM867" s="17">
        <v>19</v>
      </c>
      <c r="AN867" s="17">
        <v>36</v>
      </c>
      <c r="AO867" s="17">
        <v>1</v>
      </c>
      <c r="AP867" s="17">
        <v>95.5</v>
      </c>
      <c r="AQ867" s="17">
        <v>908.56874999999923</v>
      </c>
      <c r="AR867" s="17">
        <v>1476.6208333333336</v>
      </c>
      <c r="AS867" s="26">
        <v>661.63749999999993</v>
      </c>
      <c r="AT867" s="26">
        <v>21.1683800623053</v>
      </c>
      <c r="AU867" s="26">
        <v>4.9395962563731484</v>
      </c>
      <c r="AV867" s="17">
        <v>30</v>
      </c>
      <c r="AW867" s="17">
        <v>90</v>
      </c>
      <c r="AX867" s="17">
        <v>0.19</v>
      </c>
      <c r="AY867" s="14">
        <v>3</v>
      </c>
      <c r="AZ867" s="17" t="s">
        <v>149</v>
      </c>
      <c r="BA867" s="28"/>
      <c r="BB867" s="26"/>
      <c r="BC867" s="31"/>
      <c r="BD867" s="29"/>
    </row>
    <row r="868" spans="1:70" x14ac:dyDescent="0.25">
      <c r="A868" s="14">
        <v>2008</v>
      </c>
      <c r="B868" s="17">
        <v>2012</v>
      </c>
      <c r="C868" s="20" t="s">
        <v>187</v>
      </c>
      <c r="D868" s="17" t="s">
        <v>188</v>
      </c>
      <c r="E868" s="32">
        <v>3</v>
      </c>
      <c r="F868" s="44" t="s">
        <v>104</v>
      </c>
      <c r="G868" s="62" t="s">
        <v>105</v>
      </c>
      <c r="H868" s="20">
        <v>99201</v>
      </c>
      <c r="I868" s="21">
        <v>8</v>
      </c>
      <c r="J868" s="22">
        <v>99201007</v>
      </c>
      <c r="K868" s="17" t="s">
        <v>40</v>
      </c>
      <c r="L868" s="23">
        <v>100</v>
      </c>
      <c r="M868" s="25">
        <v>1</v>
      </c>
      <c r="N868" s="25">
        <v>32.555023923444978</v>
      </c>
      <c r="O868" s="26">
        <v>47.791164658634543</v>
      </c>
      <c r="P868" s="26">
        <f t="shared" si="126"/>
        <v>0.47791164658634544</v>
      </c>
      <c r="Q868" s="63">
        <v>52.208835341365457</v>
      </c>
      <c r="R868" s="26">
        <v>0.52208835341365456</v>
      </c>
      <c r="S868" s="24" t="s">
        <v>45</v>
      </c>
      <c r="T868" s="25">
        <v>6.34</v>
      </c>
      <c r="U868" s="25" t="s">
        <v>45</v>
      </c>
      <c r="V868" s="25">
        <v>2.8276400000000002</v>
      </c>
      <c r="W868" s="26">
        <v>18.287069214778072</v>
      </c>
      <c r="X868" s="26">
        <v>41.010768797989641</v>
      </c>
      <c r="Y868" s="26">
        <v>26.051484617849894</v>
      </c>
      <c r="Z868" s="26">
        <v>1.6430319381093881</v>
      </c>
      <c r="AA868" s="26">
        <v>0.40815789473684211</v>
      </c>
      <c r="AB868" s="26">
        <f t="shared" si="127"/>
        <v>1.1594001882169296</v>
      </c>
      <c r="AC868" s="26">
        <f t="shared" si="127"/>
        <v>2.600082741792543</v>
      </c>
      <c r="AD868" s="26">
        <f t="shared" si="127"/>
        <v>1.6516641247716835</v>
      </c>
      <c r="AE868" s="26">
        <f t="shared" si="127"/>
        <v>0.1041682248761352</v>
      </c>
      <c r="AF868" s="17">
        <v>3.4</v>
      </c>
      <c r="AG868" s="17">
        <v>4.8</v>
      </c>
      <c r="AH868" s="17">
        <f t="shared" si="128"/>
        <v>1.5848931924611131E-5</v>
      </c>
      <c r="AI868" s="17">
        <v>7.5</v>
      </c>
      <c r="AJ868" s="17">
        <v>112.5</v>
      </c>
      <c r="AK868" s="17">
        <v>815</v>
      </c>
      <c r="AL868" s="17">
        <v>152.5</v>
      </c>
      <c r="AM868" s="17">
        <v>23.5</v>
      </c>
      <c r="AN868" s="17">
        <v>37</v>
      </c>
      <c r="AO868" s="17">
        <v>0.75</v>
      </c>
      <c r="AP868" s="17">
        <v>95</v>
      </c>
      <c r="AQ868" s="17">
        <v>908.56874999999923</v>
      </c>
      <c r="AR868" s="17">
        <v>1476.6208333333336</v>
      </c>
      <c r="AS868" s="26">
        <v>661.63749999999993</v>
      </c>
      <c r="AT868" s="26">
        <v>21.1683800623053</v>
      </c>
      <c r="AU868" s="26">
        <v>4.9395962563731484</v>
      </c>
      <c r="AV868" s="17">
        <v>30</v>
      </c>
      <c r="AW868" s="17">
        <v>90</v>
      </c>
      <c r="AX868" s="17">
        <v>0.19</v>
      </c>
      <c r="AY868" s="14">
        <v>3</v>
      </c>
      <c r="AZ868" s="17" t="s">
        <v>149</v>
      </c>
      <c r="BA868" s="28"/>
      <c r="BB868" s="26"/>
      <c r="BC868" s="31"/>
      <c r="BD868" s="29"/>
    </row>
    <row r="869" spans="1:70" x14ac:dyDescent="0.25">
      <c r="A869" s="14">
        <v>2008</v>
      </c>
      <c r="B869" s="17">
        <v>2012</v>
      </c>
      <c r="C869" s="20" t="s">
        <v>187</v>
      </c>
      <c r="D869" s="17" t="s">
        <v>188</v>
      </c>
      <c r="E869" s="32">
        <v>4</v>
      </c>
      <c r="F869" s="44" t="s">
        <v>104</v>
      </c>
      <c r="G869" s="62" t="s">
        <v>105</v>
      </c>
      <c r="H869" s="20">
        <v>99201</v>
      </c>
      <c r="I869" s="21">
        <v>8</v>
      </c>
      <c r="J869" s="22">
        <v>99201007</v>
      </c>
      <c r="K869" s="17" t="s">
        <v>40</v>
      </c>
      <c r="L869" s="23">
        <v>100</v>
      </c>
      <c r="M869" s="25">
        <v>1</v>
      </c>
      <c r="N869" s="25">
        <v>25.501435406698569</v>
      </c>
      <c r="O869" s="26">
        <v>48.148148148148152</v>
      </c>
      <c r="P869" s="26">
        <f t="shared" si="126"/>
        <v>0.48148148148148151</v>
      </c>
      <c r="Q869" s="63">
        <v>51.851851851851848</v>
      </c>
      <c r="R869" s="26">
        <v>0.51851851851851849</v>
      </c>
      <c r="S869" s="24" t="s">
        <v>45</v>
      </c>
      <c r="T869" s="25">
        <v>5.09</v>
      </c>
      <c r="U869" s="25" t="s">
        <v>45</v>
      </c>
      <c r="V869" s="25">
        <v>2.27014</v>
      </c>
      <c r="W869" s="26">
        <v>19.611837760536687</v>
      </c>
      <c r="X869" s="26">
        <v>41.619562996783529</v>
      </c>
      <c r="Y869" s="26">
        <v>24.309107321870584</v>
      </c>
      <c r="Z869" s="26">
        <v>1.7786144936074351</v>
      </c>
      <c r="AA869" s="26">
        <v>0.44403508771929823</v>
      </c>
      <c r="AB869" s="26">
        <f t="shared" si="127"/>
        <v>0.99824254201131735</v>
      </c>
      <c r="AC869" s="26">
        <f t="shared" si="127"/>
        <v>2.1184357565362815</v>
      </c>
      <c r="AD869" s="26">
        <f t="shared" si="127"/>
        <v>1.2373335626832127</v>
      </c>
      <c r="AE869" s="26">
        <f t="shared" si="127"/>
        <v>9.0531477724618434E-2</v>
      </c>
      <c r="AF869" s="17">
        <v>3.6</v>
      </c>
      <c r="AG869" s="17">
        <v>4.5999999999999996</v>
      </c>
      <c r="AH869" s="17">
        <f t="shared" si="128"/>
        <v>2.5118864315095791E-5</v>
      </c>
      <c r="AI869" s="17">
        <v>6</v>
      </c>
      <c r="AJ869" s="17">
        <v>102.5</v>
      </c>
      <c r="AK869" s="17">
        <v>670</v>
      </c>
      <c r="AL869" s="17">
        <v>147.5</v>
      </c>
      <c r="AM869" s="17">
        <v>41.5</v>
      </c>
      <c r="AN869" s="17">
        <v>38</v>
      </c>
      <c r="AO869" s="17">
        <v>1</v>
      </c>
      <c r="AP869" s="17">
        <v>129</v>
      </c>
      <c r="AQ869" s="17">
        <v>908.56874999999923</v>
      </c>
      <c r="AR869" s="17">
        <v>1476.6208333333336</v>
      </c>
      <c r="AS869" s="26">
        <v>661.63749999999993</v>
      </c>
      <c r="AT869" s="26">
        <v>21.1683800623053</v>
      </c>
      <c r="AU869" s="26">
        <v>4.9395962563731484</v>
      </c>
      <c r="AV869" s="17">
        <v>30</v>
      </c>
      <c r="AW869" s="17">
        <v>90</v>
      </c>
      <c r="AX869" s="17">
        <v>0.19</v>
      </c>
      <c r="AY869" s="14">
        <v>3</v>
      </c>
      <c r="AZ869" s="17" t="s">
        <v>149</v>
      </c>
      <c r="BA869" s="28"/>
      <c r="BB869" s="26"/>
      <c r="BC869" s="31"/>
      <c r="BD869" s="29"/>
    </row>
    <row r="870" spans="1:70" x14ac:dyDescent="0.25">
      <c r="A870" s="14">
        <v>2008</v>
      </c>
      <c r="B870" s="17">
        <v>2012</v>
      </c>
      <c r="C870" s="20" t="s">
        <v>187</v>
      </c>
      <c r="D870" s="17" t="s">
        <v>188</v>
      </c>
      <c r="E870" s="32">
        <v>1</v>
      </c>
      <c r="F870" s="44" t="s">
        <v>108</v>
      </c>
      <c r="G870" s="62" t="s">
        <v>109</v>
      </c>
      <c r="H870" s="20">
        <v>99202</v>
      </c>
      <c r="I870" s="21">
        <v>8</v>
      </c>
      <c r="J870" s="22">
        <v>99202004</v>
      </c>
      <c r="K870" s="17" t="s">
        <v>40</v>
      </c>
      <c r="L870" s="23">
        <v>100</v>
      </c>
      <c r="M870" s="25">
        <v>1</v>
      </c>
      <c r="N870" s="25">
        <v>50.822009569377997</v>
      </c>
      <c r="O870" s="26">
        <v>49.75845410628019</v>
      </c>
      <c r="P870" s="26">
        <f t="shared" si="126"/>
        <v>0.49758454106280192</v>
      </c>
      <c r="Q870" s="63">
        <v>50.24154589371981</v>
      </c>
      <c r="R870" s="26">
        <v>0.50241545893719808</v>
      </c>
      <c r="S870" s="24" t="s">
        <v>45</v>
      </c>
      <c r="T870" s="25">
        <v>9.19</v>
      </c>
      <c r="U870" s="25" t="s">
        <v>45</v>
      </c>
      <c r="V870" s="25">
        <v>4.0987400000000003</v>
      </c>
      <c r="W870" s="26">
        <v>19.184075404000012</v>
      </c>
      <c r="X870" s="26">
        <v>43.311357923515118</v>
      </c>
      <c r="Y870" s="26">
        <v>24.687073960026098</v>
      </c>
      <c r="Z870" s="26">
        <v>1.6411822851377167</v>
      </c>
      <c r="AA870" s="26">
        <v>0.45960784313725483</v>
      </c>
      <c r="AB870" s="26">
        <f t="shared" si="127"/>
        <v>1.763016529627601</v>
      </c>
      <c r="AC870" s="26">
        <f t="shared" si="127"/>
        <v>3.9803137931710393</v>
      </c>
      <c r="AD870" s="26">
        <f t="shared" si="127"/>
        <v>2.2687420969263985</v>
      </c>
      <c r="AE870" s="26">
        <f t="shared" si="127"/>
        <v>0.15082465200415615</v>
      </c>
      <c r="AF870" s="17">
        <v>3.6</v>
      </c>
      <c r="AG870" s="17">
        <v>4.9000000000000004</v>
      </c>
      <c r="AH870" s="17">
        <f t="shared" si="128"/>
        <v>1.2589254117941658E-5</v>
      </c>
      <c r="AI870" s="17">
        <v>10.5</v>
      </c>
      <c r="AJ870" s="17">
        <v>137.5</v>
      </c>
      <c r="AK870" s="17">
        <v>945</v>
      </c>
      <c r="AL870" s="17">
        <v>162.5</v>
      </c>
      <c r="AM870" s="17">
        <v>18</v>
      </c>
      <c r="AN870" s="17">
        <v>38</v>
      </c>
      <c r="AO870" s="17">
        <v>1</v>
      </c>
      <c r="AP870" s="17">
        <v>99</v>
      </c>
      <c r="AQ870" s="17">
        <v>908.56874999999923</v>
      </c>
      <c r="AR870" s="17">
        <v>1476.6208333333336</v>
      </c>
      <c r="AS870" s="26">
        <v>661.63749999999993</v>
      </c>
      <c r="AT870" s="26">
        <v>21.1683800623053</v>
      </c>
      <c r="AU870" s="26">
        <v>4.9395962563731484</v>
      </c>
      <c r="AV870" s="17">
        <v>30</v>
      </c>
      <c r="AW870" s="17">
        <v>90</v>
      </c>
      <c r="AX870" s="17">
        <v>0.19</v>
      </c>
      <c r="AY870" s="14">
        <v>3</v>
      </c>
      <c r="AZ870" s="17" t="s">
        <v>149</v>
      </c>
      <c r="BA870" s="28"/>
      <c r="BB870" s="26"/>
      <c r="BC870" s="31"/>
      <c r="BD870" s="29"/>
    </row>
    <row r="871" spans="1:70" x14ac:dyDescent="0.25">
      <c r="A871" s="14">
        <v>2008</v>
      </c>
      <c r="B871" s="17">
        <v>2012</v>
      </c>
      <c r="C871" s="20" t="s">
        <v>187</v>
      </c>
      <c r="D871" s="17" t="s">
        <v>188</v>
      </c>
      <c r="E871" s="32">
        <v>2</v>
      </c>
      <c r="F871" s="44" t="s">
        <v>108</v>
      </c>
      <c r="G871" s="62" t="s">
        <v>109</v>
      </c>
      <c r="H871" s="20">
        <v>99202</v>
      </c>
      <c r="I871" s="21">
        <v>8</v>
      </c>
      <c r="J871" s="22">
        <v>99202004</v>
      </c>
      <c r="K871" s="17" t="s">
        <v>40</v>
      </c>
      <c r="L871" s="23">
        <v>94.444444444444443</v>
      </c>
      <c r="M871" s="25">
        <v>0.94444444444444442</v>
      </c>
      <c r="N871" s="25">
        <v>51.002870813397138</v>
      </c>
      <c r="O871" s="26">
        <v>50.413223140495866</v>
      </c>
      <c r="P871" s="26">
        <f t="shared" si="126"/>
        <v>0.50413223140495866</v>
      </c>
      <c r="Q871" s="63">
        <v>49.586776859504134</v>
      </c>
      <c r="R871" s="26">
        <v>0.49586776859504134</v>
      </c>
      <c r="S871" s="24" t="s">
        <v>45</v>
      </c>
      <c r="T871" s="25">
        <v>9.11</v>
      </c>
      <c r="U871" s="25" t="s">
        <v>45</v>
      </c>
      <c r="V871" s="25">
        <v>4.0630600000000001</v>
      </c>
      <c r="W871" s="26">
        <v>18.787588908235534</v>
      </c>
      <c r="X871" s="26">
        <v>43.101513062004159</v>
      </c>
      <c r="Y871" s="26">
        <v>24.49003941082924</v>
      </c>
      <c r="Z871" s="26">
        <v>1.6206194682253994</v>
      </c>
      <c r="AA871" s="26">
        <v>0.39499999999999996</v>
      </c>
      <c r="AB871" s="26">
        <f t="shared" si="127"/>
        <v>1.7115493495402569</v>
      </c>
      <c r="AC871" s="26">
        <f t="shared" si="127"/>
        <v>3.9265478399485789</v>
      </c>
      <c r="AD871" s="26">
        <f t="shared" si="127"/>
        <v>2.2310425903265436</v>
      </c>
      <c r="AE871" s="26">
        <f t="shared" si="127"/>
        <v>0.14763843355533388</v>
      </c>
      <c r="AF871" s="17">
        <v>3.6</v>
      </c>
      <c r="AG871" s="17">
        <v>4.9000000000000004</v>
      </c>
      <c r="AH871" s="17">
        <f t="shared" si="128"/>
        <v>1.2589254117941658E-5</v>
      </c>
      <c r="AI871" s="17">
        <v>9</v>
      </c>
      <c r="AJ871" s="17">
        <v>137.5</v>
      </c>
      <c r="AK871" s="17">
        <v>900</v>
      </c>
      <c r="AL871" s="17">
        <v>162.5</v>
      </c>
      <c r="AM871" s="17">
        <v>19</v>
      </c>
      <c r="AN871" s="17">
        <v>36</v>
      </c>
      <c r="AO871" s="17">
        <v>1</v>
      </c>
      <c r="AP871" s="17">
        <v>95.5</v>
      </c>
      <c r="AQ871" s="17">
        <v>908.56874999999923</v>
      </c>
      <c r="AR871" s="17">
        <v>1476.6208333333336</v>
      </c>
      <c r="AS871" s="26">
        <v>661.63749999999993</v>
      </c>
      <c r="AT871" s="26">
        <v>21.1683800623053</v>
      </c>
      <c r="AU871" s="26">
        <v>4.9395962563731484</v>
      </c>
      <c r="AV871" s="17">
        <v>30</v>
      </c>
      <c r="AW871" s="17">
        <v>90</v>
      </c>
      <c r="AX871" s="17">
        <v>0.19</v>
      </c>
      <c r="AY871" s="14">
        <v>3</v>
      </c>
      <c r="AZ871" s="17" t="s">
        <v>149</v>
      </c>
      <c r="BA871" s="28"/>
      <c r="BB871" s="26"/>
      <c r="BC871" s="31"/>
      <c r="BD871" s="29"/>
    </row>
    <row r="872" spans="1:70" x14ac:dyDescent="0.25">
      <c r="A872" s="14">
        <v>2008</v>
      </c>
      <c r="B872" s="17">
        <v>2012</v>
      </c>
      <c r="C872" s="20" t="s">
        <v>187</v>
      </c>
      <c r="D872" s="17" t="s">
        <v>188</v>
      </c>
      <c r="E872" s="32">
        <v>3</v>
      </c>
      <c r="F872" s="44" t="s">
        <v>108</v>
      </c>
      <c r="G872" s="62" t="s">
        <v>109</v>
      </c>
      <c r="H872" s="20">
        <v>99202</v>
      </c>
      <c r="I872" s="21">
        <v>8</v>
      </c>
      <c r="J872" s="22">
        <v>99202004</v>
      </c>
      <c r="K872" s="17" t="s">
        <v>40</v>
      </c>
      <c r="L872" s="23">
        <v>94.444444444444443</v>
      </c>
      <c r="M872" s="25">
        <v>0.94444444444444442</v>
      </c>
      <c r="N872" s="25">
        <v>53.173205741626802</v>
      </c>
      <c r="O872" s="26">
        <v>44.654088050314463</v>
      </c>
      <c r="P872" s="26">
        <f t="shared" si="126"/>
        <v>0.44654088050314461</v>
      </c>
      <c r="Q872" s="63">
        <v>55.345911949685537</v>
      </c>
      <c r="R872" s="26">
        <v>0.55345911949685533</v>
      </c>
      <c r="S872" s="24" t="s">
        <v>45</v>
      </c>
      <c r="T872" s="25">
        <v>10.49</v>
      </c>
      <c r="U872" s="25" t="s">
        <v>45</v>
      </c>
      <c r="V872" s="25">
        <v>4.6785399999999999</v>
      </c>
      <c r="W872" s="26">
        <v>18.774879808102995</v>
      </c>
      <c r="X872" s="26">
        <v>43.418260967617385</v>
      </c>
      <c r="Y872" s="26">
        <v>25.69232719531739</v>
      </c>
      <c r="Z872" s="26">
        <v>1.0115760087747816</v>
      </c>
      <c r="AA872" s="26">
        <v>0.44969999999999999</v>
      </c>
      <c r="AB872" s="26">
        <f t="shared" si="127"/>
        <v>1.9694848918700043</v>
      </c>
      <c r="AC872" s="26">
        <f t="shared" si="127"/>
        <v>4.5545755755030637</v>
      </c>
      <c r="AD872" s="26">
        <f t="shared" si="127"/>
        <v>2.6951251227887942</v>
      </c>
      <c r="AE872" s="26">
        <f t="shared" si="127"/>
        <v>0.10611432332047459</v>
      </c>
      <c r="AF872" s="17">
        <v>3.4</v>
      </c>
      <c r="AG872" s="17">
        <v>4.8</v>
      </c>
      <c r="AH872" s="17">
        <f t="shared" si="128"/>
        <v>1.5848931924611131E-5</v>
      </c>
      <c r="AI872" s="17">
        <v>7.5</v>
      </c>
      <c r="AJ872" s="17">
        <v>112.5</v>
      </c>
      <c r="AK872" s="17">
        <v>815</v>
      </c>
      <c r="AL872" s="17">
        <v>152.5</v>
      </c>
      <c r="AM872" s="17">
        <v>23.5</v>
      </c>
      <c r="AN872" s="17">
        <v>37</v>
      </c>
      <c r="AO872" s="17">
        <v>0.75</v>
      </c>
      <c r="AP872" s="17">
        <v>95</v>
      </c>
      <c r="AQ872" s="17">
        <v>908.56874999999923</v>
      </c>
      <c r="AR872" s="17">
        <v>1476.6208333333336</v>
      </c>
      <c r="AS872" s="26">
        <v>661.63749999999993</v>
      </c>
      <c r="AT872" s="26">
        <v>21.1683800623053</v>
      </c>
      <c r="AU872" s="26">
        <v>4.9395962563731484</v>
      </c>
      <c r="AV872" s="17">
        <v>30</v>
      </c>
      <c r="AW872" s="17">
        <v>90</v>
      </c>
      <c r="AX872" s="17">
        <v>0.19</v>
      </c>
      <c r="AY872" s="14">
        <v>3</v>
      </c>
      <c r="AZ872" s="17" t="s">
        <v>149</v>
      </c>
      <c r="BA872" s="28"/>
      <c r="BB872" s="26"/>
      <c r="BC872" s="31"/>
      <c r="BD872" s="29"/>
    </row>
    <row r="873" spans="1:70" x14ac:dyDescent="0.25">
      <c r="A873" s="14">
        <v>2008</v>
      </c>
      <c r="B873" s="17">
        <v>2012</v>
      </c>
      <c r="C873" s="20" t="s">
        <v>187</v>
      </c>
      <c r="D873" s="17" t="s">
        <v>188</v>
      </c>
      <c r="E873" s="32">
        <v>4</v>
      </c>
      <c r="F873" s="44" t="s">
        <v>108</v>
      </c>
      <c r="G873" s="62" t="s">
        <v>109</v>
      </c>
      <c r="H873" s="20">
        <v>99202</v>
      </c>
      <c r="I873" s="21">
        <v>8</v>
      </c>
      <c r="J873" s="22">
        <v>99202004</v>
      </c>
      <c r="K873" s="17" t="s">
        <v>40</v>
      </c>
      <c r="L873" s="23">
        <v>94.444444444444443</v>
      </c>
      <c r="M873" s="25">
        <v>0.94444444444444442</v>
      </c>
      <c r="N873" s="25">
        <v>33.64019138755981</v>
      </c>
      <c r="O873" s="26">
        <v>50.480769230769226</v>
      </c>
      <c r="P873" s="26">
        <f t="shared" si="126"/>
        <v>0.50480769230769229</v>
      </c>
      <c r="Q873" s="63">
        <v>49.519230769230774</v>
      </c>
      <c r="R873" s="26">
        <v>0.49519230769230771</v>
      </c>
      <c r="S873" s="24" t="s">
        <v>45</v>
      </c>
      <c r="T873" s="25">
        <v>6.23</v>
      </c>
      <c r="U873" s="25" t="s">
        <v>45</v>
      </c>
      <c r="V873" s="25">
        <v>2.7785800000000003</v>
      </c>
      <c r="W873" s="26">
        <v>19.129264879080097</v>
      </c>
      <c r="X873" s="26">
        <v>43.507155793343486</v>
      </c>
      <c r="Y873" s="26">
        <v>24.163163772542035</v>
      </c>
      <c r="Z873" s="26">
        <v>1.6872914498789697</v>
      </c>
      <c r="AA873" s="26">
        <v>0.4434020618556701</v>
      </c>
      <c r="AB873" s="26">
        <f t="shared" si="127"/>
        <v>1.1917532019666901</v>
      </c>
      <c r="AC873" s="26">
        <f t="shared" si="127"/>
        <v>2.7104958059252997</v>
      </c>
      <c r="AD873" s="26">
        <f t="shared" si="127"/>
        <v>1.5053651030293689</v>
      </c>
      <c r="AE873" s="26">
        <f t="shared" si="127"/>
        <v>0.10511825732745982</v>
      </c>
      <c r="AF873" s="17">
        <v>3.6</v>
      </c>
      <c r="AG873" s="17">
        <v>4.5999999999999996</v>
      </c>
      <c r="AH873" s="17">
        <f t="shared" si="128"/>
        <v>2.5118864315095791E-5</v>
      </c>
      <c r="AI873" s="17">
        <v>6</v>
      </c>
      <c r="AJ873" s="17">
        <v>102.5</v>
      </c>
      <c r="AK873" s="17">
        <v>670</v>
      </c>
      <c r="AL873" s="17">
        <v>147.5</v>
      </c>
      <c r="AM873" s="17">
        <v>41.5</v>
      </c>
      <c r="AN873" s="17">
        <v>38</v>
      </c>
      <c r="AO873" s="17">
        <v>1</v>
      </c>
      <c r="AP873" s="17">
        <v>129</v>
      </c>
      <c r="AQ873" s="17">
        <v>908.56874999999923</v>
      </c>
      <c r="AR873" s="17">
        <v>1476.6208333333336</v>
      </c>
      <c r="AS873" s="26">
        <v>661.63749999999993</v>
      </c>
      <c r="AT873" s="26">
        <v>21.1683800623053</v>
      </c>
      <c r="AU873" s="26">
        <v>4.9395962563731484</v>
      </c>
      <c r="AV873" s="17">
        <v>30</v>
      </c>
      <c r="AW873" s="17">
        <v>90</v>
      </c>
      <c r="AX873" s="17">
        <v>0.19</v>
      </c>
      <c r="AY873" s="14">
        <v>3</v>
      </c>
      <c r="AZ873" s="17" t="s">
        <v>149</v>
      </c>
      <c r="BA873" s="28"/>
      <c r="BB873" s="26"/>
      <c r="BC873" s="31"/>
      <c r="BD873" s="29"/>
      <c r="BR873" s="29"/>
    </row>
    <row r="874" spans="1:70" x14ac:dyDescent="0.25">
      <c r="A874" s="14">
        <v>2008</v>
      </c>
      <c r="B874" s="17">
        <v>2012</v>
      </c>
      <c r="C874" s="20" t="s">
        <v>187</v>
      </c>
      <c r="D874" s="17" t="s">
        <v>188</v>
      </c>
      <c r="E874" s="32">
        <v>1</v>
      </c>
      <c r="F874" s="44" t="s">
        <v>110</v>
      </c>
      <c r="G874" s="20" t="s">
        <v>111</v>
      </c>
      <c r="H874" s="20">
        <v>99202</v>
      </c>
      <c r="I874" s="21">
        <v>8</v>
      </c>
      <c r="J874" s="22">
        <v>99202011</v>
      </c>
      <c r="K874" s="17" t="s">
        <v>40</v>
      </c>
      <c r="L874" s="23">
        <v>100</v>
      </c>
      <c r="M874" s="25">
        <v>1</v>
      </c>
      <c r="N874" s="25">
        <v>34.182775119617233</v>
      </c>
      <c r="O874" s="26">
        <v>47.179487179487175</v>
      </c>
      <c r="P874" s="26">
        <f t="shared" si="126"/>
        <v>0.47179487179487173</v>
      </c>
      <c r="Q874" s="63">
        <v>52.820512820512825</v>
      </c>
      <c r="R874" s="26">
        <v>0.52820512820512822</v>
      </c>
      <c r="S874" s="24" t="s">
        <v>45</v>
      </c>
      <c r="T874" s="25">
        <v>6.7</v>
      </c>
      <c r="U874" s="25" t="s">
        <v>45</v>
      </c>
      <c r="V874" s="25">
        <v>2.9882</v>
      </c>
      <c r="W874" s="26">
        <v>20.467776703854199</v>
      </c>
      <c r="X874" s="26">
        <v>41.551114864761857</v>
      </c>
      <c r="Y874" s="26">
        <v>24.609827061043902</v>
      </c>
      <c r="Z874" s="26">
        <v>1.1121740243980582</v>
      </c>
      <c r="AA874" s="26">
        <v>0.45854545454545453</v>
      </c>
      <c r="AB874" s="26">
        <f t="shared" si="127"/>
        <v>1.3713410391582312</v>
      </c>
      <c r="AC874" s="26">
        <f t="shared" si="127"/>
        <v>2.7839246959390445</v>
      </c>
      <c r="AD874" s="26">
        <f t="shared" si="127"/>
        <v>1.6488584130899415</v>
      </c>
      <c r="AE874" s="26">
        <f t="shared" si="127"/>
        <v>7.4515659634669898E-2</v>
      </c>
      <c r="AF874" s="17">
        <v>3.6</v>
      </c>
      <c r="AG874" s="17">
        <v>4.9000000000000004</v>
      </c>
      <c r="AH874" s="17">
        <f t="shared" si="128"/>
        <v>1.2589254117941658E-5</v>
      </c>
      <c r="AI874" s="17">
        <v>10.5</v>
      </c>
      <c r="AJ874" s="17">
        <v>137.5</v>
      </c>
      <c r="AK874" s="17">
        <v>945</v>
      </c>
      <c r="AL874" s="17">
        <v>162.5</v>
      </c>
      <c r="AM874" s="17">
        <v>18</v>
      </c>
      <c r="AN874" s="17">
        <v>38</v>
      </c>
      <c r="AO874" s="17">
        <v>1</v>
      </c>
      <c r="AP874" s="17">
        <v>99</v>
      </c>
      <c r="AQ874" s="17">
        <v>908.56874999999923</v>
      </c>
      <c r="AR874" s="17">
        <v>1476.6208333333336</v>
      </c>
      <c r="AS874" s="26">
        <v>661.63749999999993</v>
      </c>
      <c r="AT874" s="26">
        <v>21.1683800623053</v>
      </c>
      <c r="AU874" s="26">
        <v>4.9395962563731484</v>
      </c>
      <c r="AV874" s="17">
        <v>30</v>
      </c>
      <c r="AW874" s="17">
        <v>90</v>
      </c>
      <c r="AX874" s="17">
        <v>0.19</v>
      </c>
      <c r="AY874" s="14">
        <v>3</v>
      </c>
      <c r="AZ874" s="17" t="s">
        <v>149</v>
      </c>
      <c r="BA874" s="28"/>
      <c r="BB874" s="26"/>
      <c r="BC874" s="31"/>
      <c r="BD874" s="29"/>
      <c r="BR874" s="29"/>
    </row>
    <row r="875" spans="1:70" x14ac:dyDescent="0.25">
      <c r="A875" s="14">
        <v>2008</v>
      </c>
      <c r="B875" s="17">
        <v>2012</v>
      </c>
      <c r="C875" s="20" t="s">
        <v>187</v>
      </c>
      <c r="D875" s="17" t="s">
        <v>188</v>
      </c>
      <c r="E875" s="32">
        <v>2</v>
      </c>
      <c r="F875" s="44" t="s">
        <v>110</v>
      </c>
      <c r="G875" s="20" t="s">
        <v>111</v>
      </c>
      <c r="H875" s="20">
        <v>99202</v>
      </c>
      <c r="I875" s="21">
        <v>8</v>
      </c>
      <c r="J875" s="22">
        <v>99202011</v>
      </c>
      <c r="K875" s="17" t="s">
        <v>40</v>
      </c>
      <c r="L875" s="23">
        <v>94.444444444444443</v>
      </c>
      <c r="M875" s="25">
        <v>0.94444444444444442</v>
      </c>
      <c r="N875" s="25">
        <v>33.459330143540669</v>
      </c>
      <c r="O875" s="26">
        <v>48.677248677248677</v>
      </c>
      <c r="P875" s="26">
        <f t="shared" si="126"/>
        <v>0.48677248677248675</v>
      </c>
      <c r="Q875" s="63">
        <v>51.322751322751323</v>
      </c>
      <c r="R875" s="26">
        <v>0.51322751322751325</v>
      </c>
      <c r="S875" s="24" t="s">
        <v>45</v>
      </c>
      <c r="T875" s="25">
        <v>6.4</v>
      </c>
      <c r="U875" s="25" t="s">
        <v>45</v>
      </c>
      <c r="V875" s="25">
        <v>2.8544</v>
      </c>
      <c r="W875" s="26">
        <v>19.29387585662468</v>
      </c>
      <c r="X875" s="26">
        <v>40.945145396514292</v>
      </c>
      <c r="Y875" s="26">
        <v>24.705282830757511</v>
      </c>
      <c r="Z875" s="26">
        <v>2.0798557944236933</v>
      </c>
      <c r="AA875" s="26">
        <v>0.37451851851851853</v>
      </c>
      <c r="AB875" s="26">
        <f t="shared" si="127"/>
        <v>1.2348080548239797</v>
      </c>
      <c r="AC875" s="26">
        <f t="shared" si="127"/>
        <v>2.6204893053769149</v>
      </c>
      <c r="AD875" s="26">
        <f t="shared" si="127"/>
        <v>1.5811381011684809</v>
      </c>
      <c r="AE875" s="26">
        <f t="shared" si="127"/>
        <v>0.13311077084311637</v>
      </c>
      <c r="AF875" s="17">
        <v>3.6</v>
      </c>
      <c r="AG875" s="17">
        <v>4.9000000000000004</v>
      </c>
      <c r="AH875" s="17">
        <f t="shared" si="128"/>
        <v>1.2589254117941658E-5</v>
      </c>
      <c r="AI875" s="17">
        <v>9</v>
      </c>
      <c r="AJ875" s="17">
        <v>137.5</v>
      </c>
      <c r="AK875" s="17">
        <v>900</v>
      </c>
      <c r="AL875" s="17">
        <v>162.5</v>
      </c>
      <c r="AM875" s="17">
        <v>19</v>
      </c>
      <c r="AN875" s="17">
        <v>36</v>
      </c>
      <c r="AO875" s="17">
        <v>1</v>
      </c>
      <c r="AP875" s="17">
        <v>95.5</v>
      </c>
      <c r="AQ875" s="17">
        <v>908.56874999999923</v>
      </c>
      <c r="AR875" s="17">
        <v>1476.6208333333336</v>
      </c>
      <c r="AS875" s="26">
        <v>661.63749999999993</v>
      </c>
      <c r="AT875" s="26">
        <v>21.1683800623053</v>
      </c>
      <c r="AU875" s="26">
        <v>4.9395962563731484</v>
      </c>
      <c r="AV875" s="17">
        <v>30</v>
      </c>
      <c r="AW875" s="17">
        <v>90</v>
      </c>
      <c r="AX875" s="17">
        <v>0.19</v>
      </c>
      <c r="AY875" s="14">
        <v>3</v>
      </c>
      <c r="AZ875" s="17" t="s">
        <v>149</v>
      </c>
      <c r="BA875" s="28"/>
      <c r="BB875" s="26"/>
      <c r="BC875" s="31"/>
      <c r="BD875" s="29"/>
      <c r="BR875" s="29"/>
    </row>
    <row r="876" spans="1:70" x14ac:dyDescent="0.25">
      <c r="A876" s="14">
        <v>2008</v>
      </c>
      <c r="B876" s="17">
        <v>2012</v>
      </c>
      <c r="C876" s="20" t="s">
        <v>187</v>
      </c>
      <c r="D876" s="17" t="s">
        <v>188</v>
      </c>
      <c r="E876" s="32">
        <v>3</v>
      </c>
      <c r="F876" s="44" t="s">
        <v>110</v>
      </c>
      <c r="G876" s="20" t="s">
        <v>111</v>
      </c>
      <c r="H876" s="20">
        <v>99202</v>
      </c>
      <c r="I876" s="21">
        <v>8</v>
      </c>
      <c r="J876" s="22">
        <v>99202011</v>
      </c>
      <c r="K876" s="17" t="s">
        <v>40</v>
      </c>
      <c r="L876" s="23">
        <v>100</v>
      </c>
      <c r="M876" s="25">
        <v>1</v>
      </c>
      <c r="N876" s="25">
        <v>28.033492822966512</v>
      </c>
      <c r="O876" s="26">
        <v>48.540145985401459</v>
      </c>
      <c r="P876" s="26">
        <f t="shared" si="126"/>
        <v>0.48540145985401462</v>
      </c>
      <c r="Q876" s="63">
        <v>51.459854014598541</v>
      </c>
      <c r="R876" s="26">
        <v>0.51459854014598538</v>
      </c>
      <c r="S876" s="24" t="s">
        <v>45</v>
      </c>
      <c r="T876" s="25">
        <v>5.49</v>
      </c>
      <c r="U876" s="25" t="s">
        <v>45</v>
      </c>
      <c r="V876" s="25">
        <v>2.4485399999999999</v>
      </c>
      <c r="W876" s="26">
        <v>18.392821173015349</v>
      </c>
      <c r="X876" s="26">
        <v>42.967207395889673</v>
      </c>
      <c r="Y876" s="26">
        <v>25.676337690048982</v>
      </c>
      <c r="Z876" s="26">
        <v>1.3769843665309196</v>
      </c>
      <c r="AA876" s="26">
        <v>0.46216666666666667</v>
      </c>
      <c r="AB876" s="26">
        <f t="shared" si="127"/>
        <v>1.0097658823985427</v>
      </c>
      <c r="AC876" s="26">
        <f t="shared" si="127"/>
        <v>2.3588996860343432</v>
      </c>
      <c r="AD876" s="26">
        <f t="shared" si="127"/>
        <v>1.4096309391836892</v>
      </c>
      <c r="AE876" s="26">
        <f t="shared" si="127"/>
        <v>7.5596441722547481E-2</v>
      </c>
      <c r="AF876" s="17">
        <v>3.4</v>
      </c>
      <c r="AG876" s="17">
        <v>4.8</v>
      </c>
      <c r="AH876" s="17">
        <f t="shared" si="128"/>
        <v>1.5848931924611131E-5</v>
      </c>
      <c r="AI876" s="17">
        <v>7.5</v>
      </c>
      <c r="AJ876" s="17">
        <v>112.5</v>
      </c>
      <c r="AK876" s="17">
        <v>815</v>
      </c>
      <c r="AL876" s="17">
        <v>152.5</v>
      </c>
      <c r="AM876" s="17">
        <v>23.5</v>
      </c>
      <c r="AN876" s="17">
        <v>37</v>
      </c>
      <c r="AO876" s="17">
        <v>0.75</v>
      </c>
      <c r="AP876" s="17">
        <v>95</v>
      </c>
      <c r="AQ876" s="17">
        <v>908.56874999999923</v>
      </c>
      <c r="AR876" s="17">
        <v>1476.6208333333336</v>
      </c>
      <c r="AS876" s="26">
        <v>661.63749999999993</v>
      </c>
      <c r="AT876" s="26">
        <v>21.1683800623053</v>
      </c>
      <c r="AU876" s="26">
        <v>4.9395962563731484</v>
      </c>
      <c r="AV876" s="17">
        <v>30</v>
      </c>
      <c r="AW876" s="17">
        <v>90</v>
      </c>
      <c r="AX876" s="17">
        <v>0.19</v>
      </c>
      <c r="AY876" s="14">
        <v>3</v>
      </c>
      <c r="AZ876" s="17" t="s">
        <v>149</v>
      </c>
      <c r="BA876" s="28"/>
      <c r="BB876" s="26"/>
      <c r="BC876" s="31"/>
      <c r="BD876" s="29"/>
      <c r="BR876" s="29"/>
    </row>
    <row r="877" spans="1:70" x14ac:dyDescent="0.25">
      <c r="A877" s="14">
        <v>2008</v>
      </c>
      <c r="B877" s="17">
        <v>2012</v>
      </c>
      <c r="C877" s="20" t="s">
        <v>187</v>
      </c>
      <c r="D877" s="17" t="s">
        <v>188</v>
      </c>
      <c r="E877" s="32">
        <v>4</v>
      </c>
      <c r="F877" s="44" t="s">
        <v>110</v>
      </c>
      <c r="G877" s="20" t="s">
        <v>111</v>
      </c>
      <c r="H877" s="20">
        <v>99202</v>
      </c>
      <c r="I877" s="21">
        <v>8</v>
      </c>
      <c r="J877" s="22">
        <v>99202011</v>
      </c>
      <c r="K877" s="17" t="s">
        <v>40</v>
      </c>
      <c r="L877" s="23">
        <v>94.444444444444443</v>
      </c>
      <c r="M877" s="25">
        <v>0.94444444444444442</v>
      </c>
      <c r="N877" s="25">
        <v>18.628708133971294</v>
      </c>
      <c r="O877" s="26">
        <v>48.73096446700508</v>
      </c>
      <c r="P877" s="26">
        <f t="shared" si="126"/>
        <v>0.48730964467005078</v>
      </c>
      <c r="Q877" s="63">
        <v>51.26903553299492</v>
      </c>
      <c r="R877" s="26">
        <v>0.51269035532994922</v>
      </c>
      <c r="S877" s="24" t="s">
        <v>45</v>
      </c>
      <c r="T877" s="25">
        <v>3.86</v>
      </c>
      <c r="U877" s="25" t="s">
        <v>45</v>
      </c>
      <c r="V877" s="25">
        <v>1.72156</v>
      </c>
      <c r="W877" s="26">
        <v>18.623762363130169</v>
      </c>
      <c r="X877" s="26">
        <v>41.873039870474258</v>
      </c>
      <c r="Y877" s="26">
        <v>25.43342675321135</v>
      </c>
      <c r="Z877" s="26">
        <v>1.5129956008372005</v>
      </c>
      <c r="AA877" s="26">
        <v>0.4289565217391304</v>
      </c>
      <c r="AB877" s="26">
        <f t="shared" si="127"/>
        <v>0.71887722721682457</v>
      </c>
      <c r="AC877" s="26">
        <f t="shared" si="127"/>
        <v>1.6162993390003064</v>
      </c>
      <c r="AD877" s="26">
        <f t="shared" si="127"/>
        <v>0.98173027267395818</v>
      </c>
      <c r="AE877" s="26">
        <f t="shared" si="127"/>
        <v>5.8401630192315937E-2</v>
      </c>
      <c r="AF877" s="17">
        <v>3.6</v>
      </c>
      <c r="AG877" s="17">
        <v>4.5999999999999996</v>
      </c>
      <c r="AH877" s="17">
        <f t="shared" si="128"/>
        <v>2.5118864315095791E-5</v>
      </c>
      <c r="AI877" s="17">
        <v>6</v>
      </c>
      <c r="AJ877" s="17">
        <v>102.5</v>
      </c>
      <c r="AK877" s="17">
        <v>670</v>
      </c>
      <c r="AL877" s="17">
        <v>147.5</v>
      </c>
      <c r="AM877" s="17">
        <v>41.5</v>
      </c>
      <c r="AN877" s="17">
        <v>38</v>
      </c>
      <c r="AO877" s="17">
        <v>1</v>
      </c>
      <c r="AP877" s="17">
        <v>129</v>
      </c>
      <c r="AQ877" s="17">
        <v>908.56874999999923</v>
      </c>
      <c r="AR877" s="17">
        <v>1476.6208333333336</v>
      </c>
      <c r="AS877" s="26">
        <v>661.63749999999993</v>
      </c>
      <c r="AT877" s="26">
        <v>21.1683800623053</v>
      </c>
      <c r="AU877" s="26">
        <v>4.9395962563731484</v>
      </c>
      <c r="AV877" s="17">
        <v>30</v>
      </c>
      <c r="AW877" s="17">
        <v>90</v>
      </c>
      <c r="AX877" s="17">
        <v>0.19</v>
      </c>
      <c r="AY877" s="14">
        <v>3</v>
      </c>
      <c r="AZ877" s="17" t="s">
        <v>149</v>
      </c>
      <c r="BA877" s="28"/>
      <c r="BB877" s="26"/>
      <c r="BC877" s="31"/>
      <c r="BD877" s="29"/>
      <c r="BR877" s="29"/>
    </row>
    <row r="878" spans="1:70" x14ac:dyDescent="0.25">
      <c r="A878" s="14">
        <v>2008</v>
      </c>
      <c r="B878" s="17">
        <v>2012</v>
      </c>
      <c r="C878" s="20" t="s">
        <v>187</v>
      </c>
      <c r="D878" s="17" t="s">
        <v>188</v>
      </c>
      <c r="E878" s="32">
        <v>1</v>
      </c>
      <c r="F878" s="44" t="s">
        <v>112</v>
      </c>
      <c r="G878" s="62" t="s">
        <v>113</v>
      </c>
      <c r="H878" s="20">
        <v>99202</v>
      </c>
      <c r="I878" s="21">
        <v>8</v>
      </c>
      <c r="J878" s="22">
        <v>99202043</v>
      </c>
      <c r="K878" s="17" t="s">
        <v>40</v>
      </c>
      <c r="L878" s="23">
        <v>100</v>
      </c>
      <c r="M878" s="25">
        <v>1</v>
      </c>
      <c r="N878" s="25">
        <v>37.980861244019145</v>
      </c>
      <c r="O878" s="26">
        <v>47.441860465116278</v>
      </c>
      <c r="P878" s="26">
        <f t="shared" si="126"/>
        <v>0.47441860465116276</v>
      </c>
      <c r="Q878" s="63">
        <v>52.558139534883722</v>
      </c>
      <c r="R878" s="26">
        <v>0.52558139534883719</v>
      </c>
      <c r="S878" s="24" t="s">
        <v>45</v>
      </c>
      <c r="T878" s="25">
        <v>7.33</v>
      </c>
      <c r="U878" s="25" t="s">
        <v>45</v>
      </c>
      <c r="V878" s="25">
        <v>3.26918</v>
      </c>
      <c r="W878" s="26">
        <v>19.637938722211601</v>
      </c>
      <c r="X878" s="26">
        <v>43.124514300273901</v>
      </c>
      <c r="Y878" s="26">
        <v>24.730296515701653</v>
      </c>
      <c r="Z878" s="26">
        <v>1.1806532263201461</v>
      </c>
      <c r="AA878" s="26">
        <v>0.437</v>
      </c>
      <c r="AB878" s="26">
        <f t="shared" si="127"/>
        <v>1.4394609083381105</v>
      </c>
      <c r="AC878" s="26">
        <f t="shared" si="127"/>
        <v>3.1610268982100771</v>
      </c>
      <c r="AD878" s="26">
        <f t="shared" si="127"/>
        <v>1.8127307346009311</v>
      </c>
      <c r="AE878" s="26">
        <f t="shared" si="127"/>
        <v>8.6541881489266712E-2</v>
      </c>
      <c r="AF878" s="17">
        <v>3.6</v>
      </c>
      <c r="AG878" s="17">
        <v>4.9000000000000004</v>
      </c>
      <c r="AH878" s="17">
        <f t="shared" si="128"/>
        <v>1.2589254117941658E-5</v>
      </c>
      <c r="AI878" s="17">
        <v>10.5</v>
      </c>
      <c r="AJ878" s="17">
        <v>137.5</v>
      </c>
      <c r="AK878" s="17">
        <v>945</v>
      </c>
      <c r="AL878" s="17">
        <v>162.5</v>
      </c>
      <c r="AM878" s="17">
        <v>18</v>
      </c>
      <c r="AN878" s="17">
        <v>38</v>
      </c>
      <c r="AO878" s="17">
        <v>1</v>
      </c>
      <c r="AP878" s="17">
        <v>99</v>
      </c>
      <c r="AQ878" s="17">
        <v>908.56874999999923</v>
      </c>
      <c r="AR878" s="17">
        <v>1476.6208333333336</v>
      </c>
      <c r="AS878" s="26">
        <v>661.63749999999993</v>
      </c>
      <c r="AT878" s="26">
        <v>21.1683800623053</v>
      </c>
      <c r="AU878" s="26">
        <v>4.9395962563731484</v>
      </c>
      <c r="AV878" s="17">
        <v>30</v>
      </c>
      <c r="AW878" s="17">
        <v>90</v>
      </c>
      <c r="AX878" s="17">
        <v>0.19</v>
      </c>
      <c r="AY878" s="14">
        <v>3</v>
      </c>
      <c r="AZ878" s="17" t="s">
        <v>149</v>
      </c>
      <c r="BA878" s="28"/>
      <c r="BB878" s="26"/>
      <c r="BC878" s="31"/>
      <c r="BD878" s="29"/>
      <c r="BR878" s="29"/>
    </row>
    <row r="879" spans="1:70" x14ac:dyDescent="0.25">
      <c r="A879" s="14">
        <v>2008</v>
      </c>
      <c r="B879" s="17">
        <v>2012</v>
      </c>
      <c r="C879" s="20" t="s">
        <v>187</v>
      </c>
      <c r="D879" s="17" t="s">
        <v>188</v>
      </c>
      <c r="E879" s="32">
        <v>2</v>
      </c>
      <c r="F879" s="44" t="s">
        <v>112</v>
      </c>
      <c r="G879" s="62" t="s">
        <v>113</v>
      </c>
      <c r="H879" s="20">
        <v>99202</v>
      </c>
      <c r="I879" s="21">
        <v>8</v>
      </c>
      <c r="J879" s="22">
        <v>99202043</v>
      </c>
      <c r="K879" s="17" t="s">
        <v>40</v>
      </c>
      <c r="L879" s="23">
        <v>94.444444444444443</v>
      </c>
      <c r="M879" s="25">
        <v>0.94444444444444442</v>
      </c>
      <c r="N879" s="25">
        <v>28.576076555023928</v>
      </c>
      <c r="O879" s="26">
        <v>48.815165876777243</v>
      </c>
      <c r="P879" s="26">
        <f t="shared" si="126"/>
        <v>0.48815165876777245</v>
      </c>
      <c r="Q879" s="63">
        <v>51.184834123222757</v>
      </c>
      <c r="R879" s="26">
        <v>0.51184834123222755</v>
      </c>
      <c r="S879" s="24" t="s">
        <v>45</v>
      </c>
      <c r="T879" s="25">
        <v>5.55</v>
      </c>
      <c r="U879" s="25" t="s">
        <v>45</v>
      </c>
      <c r="V879" s="25">
        <v>2.4752999999999998</v>
      </c>
      <c r="W879" s="26">
        <v>19.596276196763299</v>
      </c>
      <c r="X879" s="26">
        <v>42.346983561086944</v>
      </c>
      <c r="Y879" s="26">
        <v>24.347310036928647</v>
      </c>
      <c r="Z879" s="26">
        <v>1.6246795949900843</v>
      </c>
      <c r="AA879" s="26">
        <v>0.42756097560975614</v>
      </c>
      <c r="AB879" s="26">
        <f t="shared" si="127"/>
        <v>1.087593328920363</v>
      </c>
      <c r="AC879" s="26">
        <f t="shared" si="127"/>
        <v>2.3502575876403253</v>
      </c>
      <c r="AD879" s="26">
        <f t="shared" si="127"/>
        <v>1.3512757070495398</v>
      </c>
      <c r="AE879" s="26">
        <f t="shared" si="127"/>
        <v>9.0169717521949674E-2</v>
      </c>
      <c r="AF879" s="17">
        <v>3.6</v>
      </c>
      <c r="AG879" s="17">
        <v>4.9000000000000004</v>
      </c>
      <c r="AH879" s="17">
        <f t="shared" si="128"/>
        <v>1.2589254117941658E-5</v>
      </c>
      <c r="AI879" s="17">
        <v>9</v>
      </c>
      <c r="AJ879" s="17">
        <v>137.5</v>
      </c>
      <c r="AK879" s="17">
        <v>900</v>
      </c>
      <c r="AL879" s="17">
        <v>162.5</v>
      </c>
      <c r="AM879" s="17">
        <v>19</v>
      </c>
      <c r="AN879" s="17">
        <v>36</v>
      </c>
      <c r="AO879" s="17">
        <v>1</v>
      </c>
      <c r="AP879" s="17">
        <v>95.5</v>
      </c>
      <c r="AQ879" s="17">
        <v>908.56874999999923</v>
      </c>
      <c r="AR879" s="17">
        <v>1476.6208333333336</v>
      </c>
      <c r="AS879" s="26">
        <v>661.63749999999993</v>
      </c>
      <c r="AT879" s="26">
        <v>21.1683800623053</v>
      </c>
      <c r="AU879" s="26">
        <v>4.9395962563731484</v>
      </c>
      <c r="AV879" s="17">
        <v>30</v>
      </c>
      <c r="AW879" s="17">
        <v>90</v>
      </c>
      <c r="AX879" s="17">
        <v>0.19</v>
      </c>
      <c r="AY879" s="14">
        <v>3</v>
      </c>
      <c r="AZ879" s="17" t="s">
        <v>149</v>
      </c>
      <c r="BA879" s="28"/>
      <c r="BB879" s="26"/>
      <c r="BC879" s="31"/>
      <c r="BD879" s="29"/>
      <c r="BR879" s="29"/>
    </row>
    <row r="880" spans="1:70" x14ac:dyDescent="0.25">
      <c r="A880" s="14">
        <v>2008</v>
      </c>
      <c r="B880" s="17">
        <v>2012</v>
      </c>
      <c r="C880" s="20" t="s">
        <v>187</v>
      </c>
      <c r="D880" s="17" t="s">
        <v>188</v>
      </c>
      <c r="E880" s="32">
        <v>3</v>
      </c>
      <c r="F880" s="44" t="s">
        <v>112</v>
      </c>
      <c r="G880" s="62" t="s">
        <v>113</v>
      </c>
      <c r="H880" s="20">
        <v>99202</v>
      </c>
      <c r="I880" s="21">
        <v>8</v>
      </c>
      <c r="J880" s="22">
        <v>99202043</v>
      </c>
      <c r="K880" s="17" t="s">
        <v>40</v>
      </c>
      <c r="L880" s="23">
        <v>88.888888888888886</v>
      </c>
      <c r="M880" s="25">
        <v>0.88888888888888884</v>
      </c>
      <c r="N880" s="25">
        <v>35.267942583732058</v>
      </c>
      <c r="O880" s="26">
        <v>47.692307692307686</v>
      </c>
      <c r="P880" s="26">
        <f t="shared" si="126"/>
        <v>0.47692307692307684</v>
      </c>
      <c r="Q880" s="63">
        <v>52.307692307692314</v>
      </c>
      <c r="R880" s="26">
        <v>0.52307692307692311</v>
      </c>
      <c r="S880" s="24" t="s">
        <v>45</v>
      </c>
      <c r="T880" s="25">
        <v>6.83</v>
      </c>
      <c r="U880" s="25" t="s">
        <v>45</v>
      </c>
      <c r="V880" s="25">
        <v>3.0461800000000001</v>
      </c>
      <c r="W880" s="26">
        <v>19.053153590323234</v>
      </c>
      <c r="X880" s="26">
        <v>41.913458238155528</v>
      </c>
      <c r="Y880" s="26">
        <v>24.931374347563647</v>
      </c>
      <c r="Z880" s="26">
        <v>1.7494644399995281</v>
      </c>
      <c r="AA880" s="26">
        <v>0.43</v>
      </c>
      <c r="AB880" s="26">
        <f t="shared" si="127"/>
        <v>1.3013303902190769</v>
      </c>
      <c r="AC880" s="26">
        <f t="shared" si="127"/>
        <v>2.8626891976660227</v>
      </c>
      <c r="AD880" s="26">
        <f t="shared" si="127"/>
        <v>1.7028128679385972</v>
      </c>
      <c r="AE880" s="26">
        <f t="shared" si="127"/>
        <v>0.11948842125196776</v>
      </c>
      <c r="AF880" s="17">
        <v>3.4</v>
      </c>
      <c r="AG880" s="17">
        <v>4.8</v>
      </c>
      <c r="AH880" s="17">
        <f t="shared" si="128"/>
        <v>1.5848931924611131E-5</v>
      </c>
      <c r="AI880" s="17">
        <v>7.5</v>
      </c>
      <c r="AJ880" s="17">
        <v>112.5</v>
      </c>
      <c r="AK880" s="17">
        <v>815</v>
      </c>
      <c r="AL880" s="17">
        <v>152.5</v>
      </c>
      <c r="AM880" s="17">
        <v>23.5</v>
      </c>
      <c r="AN880" s="17">
        <v>37</v>
      </c>
      <c r="AO880" s="17">
        <v>0.75</v>
      </c>
      <c r="AP880" s="17">
        <v>95</v>
      </c>
      <c r="AQ880" s="17">
        <v>908.56874999999923</v>
      </c>
      <c r="AR880" s="17">
        <v>1476.6208333333336</v>
      </c>
      <c r="AS880" s="26">
        <v>661.63749999999993</v>
      </c>
      <c r="AT880" s="26">
        <v>21.1683800623053</v>
      </c>
      <c r="AU880" s="26">
        <v>4.9395962563731484</v>
      </c>
      <c r="AV880" s="17">
        <v>30</v>
      </c>
      <c r="AW880" s="17">
        <v>90</v>
      </c>
      <c r="AX880" s="17">
        <v>0.19</v>
      </c>
      <c r="AY880" s="14">
        <v>3</v>
      </c>
      <c r="AZ880" s="17" t="s">
        <v>149</v>
      </c>
      <c r="BA880" s="28"/>
      <c r="BB880" s="26"/>
      <c r="BC880" s="31"/>
      <c r="BD880" s="29"/>
      <c r="BR880" s="29"/>
    </row>
    <row r="881" spans="1:70" x14ac:dyDescent="0.25">
      <c r="A881" s="14">
        <v>2008</v>
      </c>
      <c r="B881" s="17">
        <v>2012</v>
      </c>
      <c r="C881" s="20" t="s">
        <v>187</v>
      </c>
      <c r="D881" s="17" t="s">
        <v>188</v>
      </c>
      <c r="E881" s="32">
        <v>4</v>
      </c>
      <c r="F881" s="44" t="s">
        <v>112</v>
      </c>
      <c r="G881" s="62" t="s">
        <v>113</v>
      </c>
      <c r="H881" s="20">
        <v>99202</v>
      </c>
      <c r="I881" s="21">
        <v>8</v>
      </c>
      <c r="J881" s="22">
        <v>99202043</v>
      </c>
      <c r="K881" s="17" t="s">
        <v>40</v>
      </c>
      <c r="L881" s="23">
        <v>88.888888888888886</v>
      </c>
      <c r="M881" s="25">
        <v>0.88888888888888884</v>
      </c>
      <c r="N881" s="25">
        <v>38.523444976076554</v>
      </c>
      <c r="O881" s="26">
        <v>48.863636363636367</v>
      </c>
      <c r="P881" s="26">
        <f t="shared" si="126"/>
        <v>0.48863636363636365</v>
      </c>
      <c r="Q881" s="63">
        <v>51.136363636363633</v>
      </c>
      <c r="R881" s="26">
        <v>0.51136363636363635</v>
      </c>
      <c r="S881" s="24" t="s">
        <v>45</v>
      </c>
      <c r="T881" s="25">
        <v>7.24</v>
      </c>
      <c r="U881" s="25" t="s">
        <v>45</v>
      </c>
      <c r="V881" s="25">
        <v>3.2290400000000004</v>
      </c>
      <c r="W881" s="26">
        <v>19.361445659330712</v>
      </c>
      <c r="X881" s="26">
        <v>41.717882382884426</v>
      </c>
      <c r="Y881" s="26">
        <v>24.872972060777514</v>
      </c>
      <c r="Z881" s="26">
        <v>1.5309258508353594</v>
      </c>
      <c r="AA881" s="26">
        <v>0.4090322580645161</v>
      </c>
      <c r="AB881" s="26">
        <f t="shared" si="127"/>
        <v>1.4017686657355435</v>
      </c>
      <c r="AC881" s="26">
        <f t="shared" si="127"/>
        <v>3.0203746845208324</v>
      </c>
      <c r="AD881" s="26">
        <f t="shared" si="127"/>
        <v>1.8008031772002919</v>
      </c>
      <c r="AE881" s="26">
        <f t="shared" si="127"/>
        <v>0.11083903160048003</v>
      </c>
      <c r="AF881" s="17">
        <v>3.6</v>
      </c>
      <c r="AG881" s="17">
        <v>4.5999999999999996</v>
      </c>
      <c r="AH881" s="17">
        <f t="shared" si="128"/>
        <v>2.5118864315095791E-5</v>
      </c>
      <c r="AI881" s="17">
        <v>6</v>
      </c>
      <c r="AJ881" s="17">
        <v>102.5</v>
      </c>
      <c r="AK881" s="17">
        <v>670</v>
      </c>
      <c r="AL881" s="17">
        <v>147.5</v>
      </c>
      <c r="AM881" s="17">
        <v>41.5</v>
      </c>
      <c r="AN881" s="17">
        <v>38</v>
      </c>
      <c r="AO881" s="17">
        <v>1</v>
      </c>
      <c r="AP881" s="17">
        <v>129</v>
      </c>
      <c r="AQ881" s="17">
        <v>908.56874999999923</v>
      </c>
      <c r="AR881" s="17">
        <v>1476.6208333333336</v>
      </c>
      <c r="AS881" s="26">
        <v>661.63749999999993</v>
      </c>
      <c r="AT881" s="26">
        <v>21.1683800623053</v>
      </c>
      <c r="AU881" s="26">
        <v>4.9395962563731484</v>
      </c>
      <c r="AV881" s="17">
        <v>30</v>
      </c>
      <c r="AW881" s="17">
        <v>90</v>
      </c>
      <c r="AX881" s="17">
        <v>0.19</v>
      </c>
      <c r="AY881" s="14">
        <v>3</v>
      </c>
      <c r="AZ881" s="17" t="s">
        <v>149</v>
      </c>
      <c r="BA881" s="28"/>
      <c r="BB881" s="26"/>
      <c r="BC881" s="31"/>
      <c r="BD881" s="29"/>
      <c r="BR881" s="29"/>
    </row>
    <row r="882" spans="1:70" x14ac:dyDescent="0.25">
      <c r="A882" s="14">
        <v>2008</v>
      </c>
      <c r="B882" s="17">
        <v>2012</v>
      </c>
      <c r="C882" s="20" t="s">
        <v>187</v>
      </c>
      <c r="D882" s="17" t="s">
        <v>188</v>
      </c>
      <c r="E882" s="32">
        <v>1</v>
      </c>
      <c r="F882" s="44" t="s">
        <v>114</v>
      </c>
      <c r="G882" s="62" t="s">
        <v>115</v>
      </c>
      <c r="H882" s="20">
        <v>99207</v>
      </c>
      <c r="I882" s="21">
        <v>8</v>
      </c>
      <c r="J882" s="22">
        <v>99207018</v>
      </c>
      <c r="K882" s="17" t="s">
        <v>40</v>
      </c>
      <c r="L882" s="23">
        <v>100</v>
      </c>
      <c r="M882" s="25">
        <v>1</v>
      </c>
      <c r="N882" s="25">
        <v>32.916746411483253</v>
      </c>
      <c r="O882" s="26">
        <v>47.767857142857153</v>
      </c>
      <c r="P882" s="26">
        <f t="shared" si="126"/>
        <v>0.47767857142857151</v>
      </c>
      <c r="Q882" s="63">
        <v>52.232142857142847</v>
      </c>
      <c r="R882" s="26">
        <v>0.52232142857142849</v>
      </c>
      <c r="S882" s="24" t="s">
        <v>45</v>
      </c>
      <c r="T882" s="25">
        <v>6.41</v>
      </c>
      <c r="U882" s="25" t="s">
        <v>45</v>
      </c>
      <c r="V882" s="25">
        <v>2.85886</v>
      </c>
      <c r="W882" s="26">
        <v>18.244484769097014</v>
      </c>
      <c r="X882" s="26">
        <v>43.447288297530207</v>
      </c>
      <c r="Y882" s="26">
        <v>25.616284065006667</v>
      </c>
      <c r="Z882" s="26">
        <v>1.5537821576714776</v>
      </c>
      <c r="AA882" s="26">
        <v>0.51517647058823524</v>
      </c>
      <c r="AB882" s="26">
        <f t="shared" si="127"/>
        <v>1.1694714736991185</v>
      </c>
      <c r="AC882" s="26">
        <f t="shared" si="127"/>
        <v>2.7849711798716865</v>
      </c>
      <c r="AD882" s="26">
        <f t="shared" si="127"/>
        <v>1.6420038085669273</v>
      </c>
      <c r="AE882" s="26">
        <f t="shared" si="127"/>
        <v>9.9597436306741727E-2</v>
      </c>
      <c r="AF882" s="17">
        <v>3.6</v>
      </c>
      <c r="AG882" s="17">
        <v>4.9000000000000004</v>
      </c>
      <c r="AH882" s="17">
        <f t="shared" si="128"/>
        <v>1.2589254117941658E-5</v>
      </c>
      <c r="AI882" s="17">
        <v>10.5</v>
      </c>
      <c r="AJ882" s="17">
        <v>137.5</v>
      </c>
      <c r="AK882" s="17">
        <v>945</v>
      </c>
      <c r="AL882" s="17">
        <v>162.5</v>
      </c>
      <c r="AM882" s="17">
        <v>18</v>
      </c>
      <c r="AN882" s="17">
        <v>38</v>
      </c>
      <c r="AO882" s="17">
        <v>1</v>
      </c>
      <c r="AP882" s="17">
        <v>99</v>
      </c>
      <c r="AQ882" s="17">
        <v>908.56874999999923</v>
      </c>
      <c r="AR882" s="17">
        <v>1476.6208333333336</v>
      </c>
      <c r="AS882" s="26">
        <v>661.63749999999993</v>
      </c>
      <c r="AT882" s="26">
        <v>21.1683800623053</v>
      </c>
      <c r="AU882" s="26">
        <v>4.9395962563731484</v>
      </c>
      <c r="AV882" s="17">
        <v>30</v>
      </c>
      <c r="AW882" s="17">
        <v>90</v>
      </c>
      <c r="AX882" s="17">
        <v>0.19</v>
      </c>
      <c r="AY882" s="14">
        <v>3</v>
      </c>
      <c r="AZ882" s="17" t="s">
        <v>149</v>
      </c>
      <c r="BA882" s="28"/>
      <c r="BB882" s="26"/>
      <c r="BC882" s="31"/>
      <c r="BD882" s="29"/>
      <c r="BR882" s="29"/>
    </row>
    <row r="883" spans="1:70" x14ac:dyDescent="0.25">
      <c r="A883" s="14">
        <v>2008</v>
      </c>
      <c r="B883" s="17">
        <v>2012</v>
      </c>
      <c r="C883" s="20" t="s">
        <v>187</v>
      </c>
      <c r="D883" s="17" t="s">
        <v>188</v>
      </c>
      <c r="E883" s="32">
        <v>2</v>
      </c>
      <c r="F883" s="44" t="s">
        <v>114</v>
      </c>
      <c r="G883" s="62" t="s">
        <v>115</v>
      </c>
      <c r="H883" s="20">
        <v>99207</v>
      </c>
      <c r="I883" s="21">
        <v>8</v>
      </c>
      <c r="J883" s="22">
        <v>99207018</v>
      </c>
      <c r="K883" s="17" t="s">
        <v>40</v>
      </c>
      <c r="L883" s="23">
        <v>100</v>
      </c>
      <c r="M883" s="25">
        <v>1</v>
      </c>
      <c r="N883" s="25">
        <v>34.363636363636367</v>
      </c>
      <c r="O883" s="26">
        <v>47.663551401869157</v>
      </c>
      <c r="P883" s="26">
        <f t="shared" si="126"/>
        <v>0.47663551401869159</v>
      </c>
      <c r="Q883" s="63">
        <v>52.336448598130843</v>
      </c>
      <c r="R883" s="26">
        <v>0.52336448598130847</v>
      </c>
      <c r="S883" s="24" t="s">
        <v>45</v>
      </c>
      <c r="T883" s="25">
        <v>6.67</v>
      </c>
      <c r="U883" s="25" t="s">
        <v>45</v>
      </c>
      <c r="V883" s="25">
        <v>2.9748199999999998</v>
      </c>
      <c r="W883" s="26">
        <v>18.464328371774144</v>
      </c>
      <c r="X883" s="26">
        <v>43.25235822557525</v>
      </c>
      <c r="Y883" s="26">
        <v>25.110619225200963</v>
      </c>
      <c r="Z883" s="26">
        <v>1.5247466083846319</v>
      </c>
      <c r="AA883" s="26">
        <v>0.61699999999999999</v>
      </c>
      <c r="AB883" s="26">
        <f t="shared" si="127"/>
        <v>1.2315707023973355</v>
      </c>
      <c r="AC883" s="26">
        <f t="shared" si="127"/>
        <v>2.884932293645869</v>
      </c>
      <c r="AD883" s="26">
        <f t="shared" si="127"/>
        <v>1.6748783023209044</v>
      </c>
      <c r="AE883" s="26">
        <f t="shared" si="127"/>
        <v>0.10170059877925496</v>
      </c>
      <c r="AF883" s="17">
        <v>3.6</v>
      </c>
      <c r="AG883" s="17">
        <v>4.9000000000000004</v>
      </c>
      <c r="AH883" s="17">
        <f t="shared" si="128"/>
        <v>1.2589254117941658E-5</v>
      </c>
      <c r="AI883" s="17">
        <v>9</v>
      </c>
      <c r="AJ883" s="17">
        <v>137.5</v>
      </c>
      <c r="AK883" s="17">
        <v>900</v>
      </c>
      <c r="AL883" s="17">
        <v>162.5</v>
      </c>
      <c r="AM883" s="17">
        <v>19</v>
      </c>
      <c r="AN883" s="17">
        <v>36</v>
      </c>
      <c r="AO883" s="17">
        <v>1</v>
      </c>
      <c r="AP883" s="17">
        <v>95.5</v>
      </c>
      <c r="AQ883" s="17">
        <v>908.56874999999923</v>
      </c>
      <c r="AR883" s="17">
        <v>1476.6208333333336</v>
      </c>
      <c r="AS883" s="26">
        <v>661.63749999999993</v>
      </c>
      <c r="AT883" s="26">
        <v>21.1683800623053</v>
      </c>
      <c r="AU883" s="26">
        <v>4.9395962563731484</v>
      </c>
      <c r="AV883" s="17">
        <v>30</v>
      </c>
      <c r="AW883" s="17">
        <v>90</v>
      </c>
      <c r="AX883" s="17">
        <v>0.19</v>
      </c>
      <c r="AY883" s="14">
        <v>3</v>
      </c>
      <c r="AZ883" s="17" t="s">
        <v>149</v>
      </c>
      <c r="BA883" s="28"/>
      <c r="BB883" s="26"/>
      <c r="BC883" s="31"/>
      <c r="BD883" s="29"/>
      <c r="BR883" s="29"/>
    </row>
    <row r="884" spans="1:70" x14ac:dyDescent="0.25">
      <c r="A884" s="14">
        <v>2008</v>
      </c>
      <c r="B884" s="17">
        <v>2012</v>
      </c>
      <c r="C884" s="20" t="s">
        <v>187</v>
      </c>
      <c r="D884" s="17" t="s">
        <v>188</v>
      </c>
      <c r="E884" s="32">
        <v>3</v>
      </c>
      <c r="F884" s="44" t="s">
        <v>114</v>
      </c>
      <c r="G884" s="62" t="s">
        <v>115</v>
      </c>
      <c r="H884" s="20">
        <v>99207</v>
      </c>
      <c r="I884" s="21">
        <v>8</v>
      </c>
      <c r="J884" s="22">
        <v>99207018</v>
      </c>
      <c r="K884" s="17" t="s">
        <v>40</v>
      </c>
      <c r="L884" s="23">
        <v>94.444444444444443</v>
      </c>
      <c r="M884" s="25">
        <v>0.94444444444444442</v>
      </c>
      <c r="N884" s="25">
        <v>43.044976076555024</v>
      </c>
      <c r="O884" s="26">
        <v>47.808764940239037</v>
      </c>
      <c r="P884" s="26">
        <f t="shared" si="126"/>
        <v>0.47808764940239035</v>
      </c>
      <c r="Q884" s="63">
        <v>52.191235059760963</v>
      </c>
      <c r="R884" s="26">
        <v>0.52191235059760965</v>
      </c>
      <c r="S884" s="24" t="s">
        <v>45</v>
      </c>
      <c r="T884" s="25">
        <v>8.17</v>
      </c>
      <c r="U884" s="25" t="s">
        <v>45</v>
      </c>
      <c r="V884" s="25">
        <v>3.6438199999999998</v>
      </c>
      <c r="W884" s="26">
        <v>20.33188438198232</v>
      </c>
      <c r="X884" s="26">
        <v>43.221036256805775</v>
      </c>
      <c r="Y884" s="26">
        <v>24.007165548604576</v>
      </c>
      <c r="Z884" s="26">
        <v>1.1767684948800365</v>
      </c>
      <c r="AA884" s="26">
        <v>0.40422222222222226</v>
      </c>
      <c r="AB884" s="26">
        <f t="shared" si="127"/>
        <v>1.6611149540079555</v>
      </c>
      <c r="AC884" s="26">
        <f t="shared" si="127"/>
        <v>3.5311586621810318</v>
      </c>
      <c r="AD884" s="26">
        <f t="shared" si="127"/>
        <v>1.9613854253209937</v>
      </c>
      <c r="AE884" s="26">
        <f t="shared" si="127"/>
        <v>9.6141986031698976E-2</v>
      </c>
      <c r="AF884" s="17">
        <v>3.4</v>
      </c>
      <c r="AG884" s="17">
        <v>4.8</v>
      </c>
      <c r="AH884" s="17">
        <f t="shared" si="128"/>
        <v>1.5848931924611131E-5</v>
      </c>
      <c r="AI884" s="17">
        <v>7.5</v>
      </c>
      <c r="AJ884" s="17">
        <v>112.5</v>
      </c>
      <c r="AK884" s="17">
        <v>815</v>
      </c>
      <c r="AL884" s="17">
        <v>152.5</v>
      </c>
      <c r="AM884" s="17">
        <v>23.5</v>
      </c>
      <c r="AN884" s="17">
        <v>37</v>
      </c>
      <c r="AO884" s="17">
        <v>0.75</v>
      </c>
      <c r="AP884" s="17">
        <v>95</v>
      </c>
      <c r="AQ884" s="17">
        <v>908.56874999999923</v>
      </c>
      <c r="AR884" s="17">
        <v>1476.6208333333336</v>
      </c>
      <c r="AS884" s="26">
        <v>661.63749999999993</v>
      </c>
      <c r="AT884" s="26">
        <v>21.1683800623053</v>
      </c>
      <c r="AU884" s="26">
        <v>4.9395962563731484</v>
      </c>
      <c r="AV884" s="17">
        <v>30</v>
      </c>
      <c r="AW884" s="17">
        <v>90</v>
      </c>
      <c r="AX884" s="17">
        <v>0.19</v>
      </c>
      <c r="AY884" s="14">
        <v>3</v>
      </c>
      <c r="AZ884" s="17" t="s">
        <v>149</v>
      </c>
      <c r="BA884" s="28"/>
      <c r="BB884" s="26"/>
      <c r="BC884" s="31"/>
      <c r="BD884" s="29"/>
      <c r="BR884" s="29"/>
    </row>
    <row r="885" spans="1:70" x14ac:dyDescent="0.25">
      <c r="A885" s="14">
        <v>2008</v>
      </c>
      <c r="B885" s="17">
        <v>2012</v>
      </c>
      <c r="C885" s="20" t="s">
        <v>187</v>
      </c>
      <c r="D885" s="17" t="s">
        <v>188</v>
      </c>
      <c r="E885" s="32">
        <v>4</v>
      </c>
      <c r="F885" s="44" t="s">
        <v>114</v>
      </c>
      <c r="G885" s="62" t="s">
        <v>115</v>
      </c>
      <c r="H885" s="20">
        <v>99207</v>
      </c>
      <c r="I885" s="21">
        <v>8</v>
      </c>
      <c r="J885" s="22">
        <v>99207018</v>
      </c>
      <c r="K885" s="17" t="s">
        <v>40</v>
      </c>
      <c r="L885" s="23">
        <v>100</v>
      </c>
      <c r="M885" s="25">
        <v>1</v>
      </c>
      <c r="N885" s="25">
        <v>19.352153110047851</v>
      </c>
      <c r="O885" s="26">
        <v>48.214285714285722</v>
      </c>
      <c r="P885" s="26">
        <f t="shared" si="126"/>
        <v>0.48214285714285721</v>
      </c>
      <c r="Q885" s="63">
        <v>51.785714285714278</v>
      </c>
      <c r="R885" s="26">
        <v>0.51785714285714279</v>
      </c>
      <c r="S885" s="24" t="s">
        <v>45</v>
      </c>
      <c r="T885" s="25">
        <v>4.0199999999999996</v>
      </c>
      <c r="U885" s="25" t="s">
        <v>45</v>
      </c>
      <c r="V885" s="25">
        <v>1.7929199999999998</v>
      </c>
      <c r="W885" s="26">
        <v>20.130508724719277</v>
      </c>
      <c r="X885" s="26">
        <v>40.982939522130067</v>
      </c>
      <c r="Y885" s="26">
        <v>25.333391723413087</v>
      </c>
      <c r="Z885" s="26">
        <v>1.0064337132366603</v>
      </c>
      <c r="AA885" s="26">
        <v>0.48911111111111116</v>
      </c>
      <c r="AB885" s="26">
        <f t="shared" si="127"/>
        <v>0.80924645073371482</v>
      </c>
      <c r="AC885" s="26">
        <f t="shared" si="127"/>
        <v>1.6475141687896286</v>
      </c>
      <c r="AD885" s="26">
        <f t="shared" si="127"/>
        <v>1.0184023472812058</v>
      </c>
      <c r="AE885" s="26">
        <f t="shared" si="127"/>
        <v>4.0458635272113741E-2</v>
      </c>
      <c r="AF885" s="17">
        <v>3.6</v>
      </c>
      <c r="AG885" s="17">
        <v>4.5999999999999996</v>
      </c>
      <c r="AH885" s="17">
        <f t="shared" si="128"/>
        <v>2.5118864315095791E-5</v>
      </c>
      <c r="AI885" s="17">
        <v>6</v>
      </c>
      <c r="AJ885" s="17">
        <v>102.5</v>
      </c>
      <c r="AK885" s="17">
        <v>670</v>
      </c>
      <c r="AL885" s="17">
        <v>147.5</v>
      </c>
      <c r="AM885" s="17">
        <v>41.5</v>
      </c>
      <c r="AN885" s="17">
        <v>38</v>
      </c>
      <c r="AO885" s="17">
        <v>1</v>
      </c>
      <c r="AP885" s="17">
        <v>129</v>
      </c>
      <c r="AQ885" s="17">
        <v>908.56874999999923</v>
      </c>
      <c r="AR885" s="17">
        <v>1476.6208333333336</v>
      </c>
      <c r="AS885" s="26">
        <v>661.63749999999993</v>
      </c>
      <c r="AT885" s="26">
        <v>21.1683800623053</v>
      </c>
      <c r="AU885" s="26">
        <v>4.9395962563731484</v>
      </c>
      <c r="AV885" s="17">
        <v>30</v>
      </c>
      <c r="AW885" s="17">
        <v>90</v>
      </c>
      <c r="AX885" s="17">
        <v>0.19</v>
      </c>
      <c r="AY885" s="14">
        <v>3</v>
      </c>
      <c r="AZ885" s="17" t="s">
        <v>149</v>
      </c>
      <c r="BA885" s="28"/>
      <c r="BB885" s="26"/>
      <c r="BC885" s="31"/>
      <c r="BD885" s="29"/>
      <c r="BR885" s="29"/>
    </row>
    <row r="886" spans="1:70" x14ac:dyDescent="0.25">
      <c r="A886" s="14">
        <v>2008</v>
      </c>
      <c r="B886" s="17">
        <v>2012</v>
      </c>
      <c r="C886" s="20" t="s">
        <v>187</v>
      </c>
      <c r="D886" s="17" t="s">
        <v>188</v>
      </c>
      <c r="E886" s="32">
        <v>1</v>
      </c>
      <c r="F886" s="44" t="s">
        <v>116</v>
      </c>
      <c r="G886" s="62" t="s">
        <v>117</v>
      </c>
      <c r="H886" s="20">
        <v>99207</v>
      </c>
      <c r="I886" s="21">
        <v>8</v>
      </c>
      <c r="J886" s="22">
        <v>99207020</v>
      </c>
      <c r="K886" s="17" t="s">
        <v>40</v>
      </c>
      <c r="L886" s="23">
        <v>100</v>
      </c>
      <c r="M886" s="25">
        <v>1</v>
      </c>
      <c r="N886" s="25">
        <v>35.087081339712924</v>
      </c>
      <c r="O886" s="26">
        <v>47.783251231527089</v>
      </c>
      <c r="P886" s="26">
        <f t="shared" si="126"/>
        <v>0.47783251231527091</v>
      </c>
      <c r="Q886" s="63">
        <v>52.216748768472911</v>
      </c>
      <c r="R886" s="26">
        <v>0.52216748768472909</v>
      </c>
      <c r="S886" s="24" t="s">
        <v>45</v>
      </c>
      <c r="T886" s="25">
        <v>6.78</v>
      </c>
      <c r="U886" s="25" t="s">
        <v>45</v>
      </c>
      <c r="V886" s="25">
        <v>3.0238800000000001</v>
      </c>
      <c r="W886" s="26">
        <v>18.801507255197279</v>
      </c>
      <c r="X886" s="26">
        <v>41.906467772893762</v>
      </c>
      <c r="Y886" s="26">
        <v>25.583906543176042</v>
      </c>
      <c r="Z886" s="26">
        <v>1.9616218141325703</v>
      </c>
      <c r="AA886" s="26">
        <v>0.48215384615384616</v>
      </c>
      <c r="AB886" s="26">
        <f t="shared" si="127"/>
        <v>1.2747421919023756</v>
      </c>
      <c r="AC886" s="26">
        <f t="shared" si="127"/>
        <v>2.8412585150021972</v>
      </c>
      <c r="AD886" s="26">
        <f t="shared" si="127"/>
        <v>1.7345888636273359</v>
      </c>
      <c r="AE886" s="26">
        <f t="shared" si="127"/>
        <v>0.13299795899818825</v>
      </c>
      <c r="AF886" s="17">
        <v>3.6</v>
      </c>
      <c r="AG886" s="17">
        <v>4.9000000000000004</v>
      </c>
      <c r="AH886" s="17">
        <f t="shared" si="128"/>
        <v>1.2589254117941658E-5</v>
      </c>
      <c r="AI886" s="17">
        <v>10.5</v>
      </c>
      <c r="AJ886" s="17">
        <v>137.5</v>
      </c>
      <c r="AK886" s="17">
        <v>945</v>
      </c>
      <c r="AL886" s="17">
        <v>162.5</v>
      </c>
      <c r="AM886" s="17">
        <v>18</v>
      </c>
      <c r="AN886" s="17">
        <v>38</v>
      </c>
      <c r="AO886" s="17">
        <v>1</v>
      </c>
      <c r="AP886" s="17">
        <v>99</v>
      </c>
      <c r="AQ886" s="17">
        <v>908.56874999999923</v>
      </c>
      <c r="AR886" s="17">
        <v>1476.6208333333336</v>
      </c>
      <c r="AS886" s="26">
        <v>661.63749999999993</v>
      </c>
      <c r="AT886" s="26">
        <v>21.1683800623053</v>
      </c>
      <c r="AU886" s="26">
        <v>4.9395962563731484</v>
      </c>
      <c r="AV886" s="17">
        <v>30</v>
      </c>
      <c r="AW886" s="17">
        <v>90</v>
      </c>
      <c r="AX886" s="17">
        <v>0.19</v>
      </c>
      <c r="AY886" s="14">
        <v>3</v>
      </c>
      <c r="AZ886" s="17" t="s">
        <v>149</v>
      </c>
      <c r="BA886" s="28"/>
      <c r="BB886" s="26"/>
      <c r="BC886" s="31"/>
      <c r="BD886" s="29"/>
      <c r="BR886" s="29"/>
    </row>
    <row r="887" spans="1:70" x14ac:dyDescent="0.25">
      <c r="A887" s="14">
        <v>2008</v>
      </c>
      <c r="B887" s="17">
        <v>2012</v>
      </c>
      <c r="C887" s="20" t="s">
        <v>187</v>
      </c>
      <c r="D887" s="17" t="s">
        <v>188</v>
      </c>
      <c r="E887" s="32">
        <v>2</v>
      </c>
      <c r="F887" s="44" t="s">
        <v>116</v>
      </c>
      <c r="G887" s="62" t="s">
        <v>117</v>
      </c>
      <c r="H887" s="20">
        <v>99207</v>
      </c>
      <c r="I887" s="21">
        <v>8</v>
      </c>
      <c r="J887" s="22">
        <v>99207020</v>
      </c>
      <c r="K887" s="17" t="s">
        <v>40</v>
      </c>
      <c r="L887" s="23">
        <v>100</v>
      </c>
      <c r="M887" s="25">
        <v>1</v>
      </c>
      <c r="N887" s="25">
        <v>46.662200956937802</v>
      </c>
      <c r="O887" s="26">
        <v>49.579831932773111</v>
      </c>
      <c r="P887" s="26">
        <f t="shared" si="126"/>
        <v>0.49579831932773111</v>
      </c>
      <c r="Q887" s="63">
        <v>50.420168067226889</v>
      </c>
      <c r="R887" s="26">
        <v>0.50420168067226889</v>
      </c>
      <c r="S887" s="24" t="s">
        <v>45</v>
      </c>
      <c r="T887" s="25">
        <v>8.52</v>
      </c>
      <c r="U887" s="25" t="s">
        <v>45</v>
      </c>
      <c r="V887" s="25">
        <v>3.7999199999999997</v>
      </c>
      <c r="W887" s="26">
        <v>18.222955810210777</v>
      </c>
      <c r="X887" s="26">
        <v>43.803649681034642</v>
      </c>
      <c r="Y887" s="26">
        <v>25.911947021697387</v>
      </c>
      <c r="Z887" s="26">
        <v>1.3310028988036322</v>
      </c>
      <c r="AA887" s="26">
        <v>0.51130952380952388</v>
      </c>
      <c r="AB887" s="26">
        <f t="shared" si="127"/>
        <v>1.5525958350299582</v>
      </c>
      <c r="AC887" s="26">
        <f t="shared" si="127"/>
        <v>3.7320709528241509</v>
      </c>
      <c r="AD887" s="26">
        <f t="shared" si="127"/>
        <v>2.2076978862486172</v>
      </c>
      <c r="AE887" s="26">
        <f t="shared" si="127"/>
        <v>0.11340144697806946</v>
      </c>
      <c r="AF887" s="17">
        <v>3.6</v>
      </c>
      <c r="AG887" s="17">
        <v>4.9000000000000004</v>
      </c>
      <c r="AH887" s="17">
        <f t="shared" si="128"/>
        <v>1.2589254117941658E-5</v>
      </c>
      <c r="AI887" s="17">
        <v>9</v>
      </c>
      <c r="AJ887" s="17">
        <v>137.5</v>
      </c>
      <c r="AK887" s="17">
        <v>900</v>
      </c>
      <c r="AL887" s="17">
        <v>162.5</v>
      </c>
      <c r="AM887" s="17">
        <v>19</v>
      </c>
      <c r="AN887" s="17">
        <v>36</v>
      </c>
      <c r="AO887" s="17">
        <v>1</v>
      </c>
      <c r="AP887" s="17">
        <v>95.5</v>
      </c>
      <c r="AQ887" s="17">
        <v>908.56874999999923</v>
      </c>
      <c r="AR887" s="17">
        <v>1476.6208333333336</v>
      </c>
      <c r="AS887" s="26">
        <v>661.63749999999993</v>
      </c>
      <c r="AT887" s="26">
        <v>21.1683800623053</v>
      </c>
      <c r="AU887" s="26">
        <v>4.9395962563731484</v>
      </c>
      <c r="AV887" s="17">
        <v>30</v>
      </c>
      <c r="AW887" s="17">
        <v>90</v>
      </c>
      <c r="AX887" s="17">
        <v>0.19</v>
      </c>
      <c r="AY887" s="14">
        <v>3</v>
      </c>
      <c r="AZ887" s="17" t="s">
        <v>149</v>
      </c>
      <c r="BA887" s="28"/>
      <c r="BB887" s="26"/>
      <c r="BC887" s="31"/>
      <c r="BD887" s="29"/>
      <c r="BR887" s="29"/>
    </row>
    <row r="888" spans="1:70" x14ac:dyDescent="0.25">
      <c r="A888" s="14">
        <v>2008</v>
      </c>
      <c r="B888" s="17">
        <v>2012</v>
      </c>
      <c r="C888" s="20" t="s">
        <v>187</v>
      </c>
      <c r="D888" s="17" t="s">
        <v>188</v>
      </c>
      <c r="E888" s="32">
        <v>3</v>
      </c>
      <c r="F888" s="44" t="s">
        <v>116</v>
      </c>
      <c r="G888" s="62" t="s">
        <v>117</v>
      </c>
      <c r="H888" s="20">
        <v>99207</v>
      </c>
      <c r="I888" s="21">
        <v>8</v>
      </c>
      <c r="J888" s="22">
        <v>99207020</v>
      </c>
      <c r="K888" s="17" t="s">
        <v>40</v>
      </c>
      <c r="L888" s="23">
        <v>88.888888888888886</v>
      </c>
      <c r="M888" s="25">
        <v>0.88888888888888884</v>
      </c>
      <c r="N888" s="25">
        <v>31.288995215311012</v>
      </c>
      <c r="O888" s="26">
        <v>48.672566371681413</v>
      </c>
      <c r="P888" s="26">
        <f t="shared" si="126"/>
        <v>0.48672566371681414</v>
      </c>
      <c r="Q888" s="63">
        <v>51.327433628318587</v>
      </c>
      <c r="R888" s="26">
        <v>0.51327433628318586</v>
      </c>
      <c r="S888" s="24" t="s">
        <v>45</v>
      </c>
      <c r="T888" s="25">
        <v>6.03</v>
      </c>
      <c r="U888" s="25" t="s">
        <v>45</v>
      </c>
      <c r="V888" s="25">
        <v>2.6893800000000003</v>
      </c>
      <c r="W888" s="26">
        <v>19.649564233574438</v>
      </c>
      <c r="X888" s="26">
        <v>41.180736431646224</v>
      </c>
      <c r="Y888" s="26">
        <v>24.960394564490713</v>
      </c>
      <c r="Z888" s="26">
        <v>1.3327842767124309</v>
      </c>
      <c r="AA888" s="26">
        <v>0.46385714285714286</v>
      </c>
      <c r="AB888" s="26">
        <f t="shared" si="127"/>
        <v>1.1848687232845387</v>
      </c>
      <c r="AC888" s="26">
        <f t="shared" si="127"/>
        <v>2.4831984068282673</v>
      </c>
      <c r="AD888" s="26">
        <f t="shared" si="127"/>
        <v>1.50511179223879</v>
      </c>
      <c r="AE888" s="26">
        <f t="shared" si="127"/>
        <v>8.0366891885759587E-2</v>
      </c>
      <c r="AF888" s="17">
        <v>3.4</v>
      </c>
      <c r="AG888" s="17">
        <v>4.8</v>
      </c>
      <c r="AH888" s="17">
        <f t="shared" si="128"/>
        <v>1.5848931924611131E-5</v>
      </c>
      <c r="AI888" s="17">
        <v>7.5</v>
      </c>
      <c r="AJ888" s="17">
        <v>112.5</v>
      </c>
      <c r="AK888" s="17">
        <v>815</v>
      </c>
      <c r="AL888" s="17">
        <v>152.5</v>
      </c>
      <c r="AM888" s="17">
        <v>23.5</v>
      </c>
      <c r="AN888" s="17">
        <v>37</v>
      </c>
      <c r="AO888" s="17">
        <v>0.75</v>
      </c>
      <c r="AP888" s="17">
        <v>95</v>
      </c>
      <c r="AQ888" s="17">
        <v>908.56874999999923</v>
      </c>
      <c r="AR888" s="17">
        <v>1476.6208333333336</v>
      </c>
      <c r="AS888" s="26">
        <v>661.63749999999993</v>
      </c>
      <c r="AT888" s="26">
        <v>21.1683800623053</v>
      </c>
      <c r="AU888" s="26">
        <v>4.9395962563731484</v>
      </c>
      <c r="AV888" s="17">
        <v>30</v>
      </c>
      <c r="AW888" s="17">
        <v>90</v>
      </c>
      <c r="AX888" s="17">
        <v>0.19</v>
      </c>
      <c r="AY888" s="14">
        <v>3</v>
      </c>
      <c r="AZ888" s="17" t="s">
        <v>149</v>
      </c>
      <c r="BA888" s="28"/>
      <c r="BB888" s="26"/>
      <c r="BC888" s="31"/>
      <c r="BD888" s="29"/>
      <c r="BR888" s="29"/>
    </row>
    <row r="889" spans="1:70" x14ac:dyDescent="0.25">
      <c r="A889" s="14">
        <v>2008</v>
      </c>
      <c r="B889" s="17">
        <v>2012</v>
      </c>
      <c r="C889" s="20" t="s">
        <v>187</v>
      </c>
      <c r="D889" s="17" t="s">
        <v>188</v>
      </c>
      <c r="E889" s="32">
        <v>4</v>
      </c>
      <c r="F889" s="44" t="s">
        <v>116</v>
      </c>
      <c r="G889" s="62" t="s">
        <v>117</v>
      </c>
      <c r="H889" s="20">
        <v>99207</v>
      </c>
      <c r="I889" s="21">
        <v>8</v>
      </c>
      <c r="J889" s="22">
        <v>99207020</v>
      </c>
      <c r="K889" s="17" t="s">
        <v>40</v>
      </c>
      <c r="L889" s="23">
        <v>100</v>
      </c>
      <c r="M889" s="25">
        <v>1</v>
      </c>
      <c r="N889" s="25">
        <v>25.682296650717699</v>
      </c>
      <c r="O889" s="26">
        <v>49.27007299270074</v>
      </c>
      <c r="P889" s="26">
        <f t="shared" si="126"/>
        <v>0.49270072992700742</v>
      </c>
      <c r="Q889" s="63">
        <v>50.72992700729926</v>
      </c>
      <c r="R889" s="26">
        <v>0.50729927007299258</v>
      </c>
      <c r="S889" s="24" t="s">
        <v>45</v>
      </c>
      <c r="T889" s="25">
        <v>5.0199999999999996</v>
      </c>
      <c r="U889" s="25" t="s">
        <v>45</v>
      </c>
      <c r="V889" s="25">
        <v>2.2389199999999998</v>
      </c>
      <c r="W889" s="26">
        <v>18.415492429358167</v>
      </c>
      <c r="X889" s="26">
        <v>45.842809766052923</v>
      </c>
      <c r="Y889" s="26">
        <v>24.473678326505492</v>
      </c>
      <c r="Z889" s="26">
        <v>1.1699485286393809</v>
      </c>
      <c r="AA889" s="26">
        <v>0.54400000000000004</v>
      </c>
      <c r="AB889" s="26">
        <f t="shared" si="127"/>
        <v>0.92445771995378001</v>
      </c>
      <c r="AC889" s="26">
        <f t="shared" si="127"/>
        <v>2.3013090502558566</v>
      </c>
      <c r="AD889" s="26">
        <f t="shared" si="127"/>
        <v>1.2285786519905757</v>
      </c>
      <c r="AE889" s="26">
        <f t="shared" si="127"/>
        <v>5.8731416137696918E-2</v>
      </c>
      <c r="AF889" s="17">
        <v>3.6</v>
      </c>
      <c r="AG889" s="17">
        <v>4.5999999999999996</v>
      </c>
      <c r="AH889" s="17">
        <f t="shared" si="128"/>
        <v>2.5118864315095791E-5</v>
      </c>
      <c r="AI889" s="17">
        <v>6</v>
      </c>
      <c r="AJ889" s="17">
        <v>102.5</v>
      </c>
      <c r="AK889" s="17">
        <v>670</v>
      </c>
      <c r="AL889" s="17">
        <v>147.5</v>
      </c>
      <c r="AM889" s="17">
        <v>41.5</v>
      </c>
      <c r="AN889" s="17">
        <v>38</v>
      </c>
      <c r="AO889" s="17">
        <v>1</v>
      </c>
      <c r="AP889" s="17">
        <v>129</v>
      </c>
      <c r="AQ889" s="17">
        <v>908.56874999999923</v>
      </c>
      <c r="AR889" s="17">
        <v>1476.6208333333336</v>
      </c>
      <c r="AS889" s="26">
        <v>661.63749999999993</v>
      </c>
      <c r="AT889" s="26">
        <v>21.1683800623053</v>
      </c>
      <c r="AU889" s="26">
        <v>4.9395962563731484</v>
      </c>
      <c r="AV889" s="17">
        <v>30</v>
      </c>
      <c r="AW889" s="17">
        <v>90</v>
      </c>
      <c r="AX889" s="17">
        <v>0.19</v>
      </c>
      <c r="AY889" s="14">
        <v>3</v>
      </c>
      <c r="AZ889" s="17" t="s">
        <v>149</v>
      </c>
      <c r="BA889" s="28"/>
      <c r="BB889" s="26"/>
      <c r="BC889" s="31"/>
      <c r="BD889" s="29"/>
      <c r="BR889" s="29"/>
    </row>
    <row r="890" spans="1:70" x14ac:dyDescent="0.25">
      <c r="A890" s="14">
        <v>2008</v>
      </c>
      <c r="B890" s="17">
        <v>2012</v>
      </c>
      <c r="C890" s="20" t="s">
        <v>187</v>
      </c>
      <c r="D890" s="17" t="s">
        <v>188</v>
      </c>
      <c r="E890" s="32">
        <v>1</v>
      </c>
      <c r="F890" s="44" t="s">
        <v>118</v>
      </c>
      <c r="G890" s="62" t="s">
        <v>119</v>
      </c>
      <c r="H890" s="20">
        <v>99208</v>
      </c>
      <c r="I890" s="21">
        <v>8</v>
      </c>
      <c r="J890" s="22">
        <v>99208038</v>
      </c>
      <c r="K890" s="17" t="s">
        <v>40</v>
      </c>
      <c r="L890" s="23">
        <v>100</v>
      </c>
      <c r="M890" s="25">
        <v>1</v>
      </c>
      <c r="N890" s="25">
        <v>37.619138755980863</v>
      </c>
      <c r="O890" s="26">
        <v>50.638297872340431</v>
      </c>
      <c r="P890" s="26">
        <f t="shared" si="126"/>
        <v>0.50638297872340432</v>
      </c>
      <c r="Q890" s="63">
        <v>49.361702127659569</v>
      </c>
      <c r="R890" s="26">
        <v>0.49361702127659568</v>
      </c>
      <c r="S890" s="24" t="s">
        <v>45</v>
      </c>
      <c r="T890" s="25">
        <v>6.87</v>
      </c>
      <c r="U890" s="25" t="s">
        <v>45</v>
      </c>
      <c r="V890" s="25">
        <v>3.0640200000000002</v>
      </c>
      <c r="W890" s="26">
        <v>19.208990170539607</v>
      </c>
      <c r="X890" s="26">
        <v>43.380424359685065</v>
      </c>
      <c r="Y890" s="26">
        <v>23.811397068095928</v>
      </c>
      <c r="Z890" s="26">
        <v>1.8322810040801301</v>
      </c>
      <c r="AA890" s="26">
        <v>0.40333333333333332</v>
      </c>
      <c r="AB890" s="26">
        <f t="shared" si="127"/>
        <v>1.3196576247160712</v>
      </c>
      <c r="AC890" s="26">
        <f t="shared" si="127"/>
        <v>2.9802351535103639</v>
      </c>
      <c r="AD890" s="26">
        <f t="shared" si="127"/>
        <v>1.6358429785781905</v>
      </c>
      <c r="AE890" s="26">
        <f t="shared" ref="AE890:AE953" si="129">Z890/100*$T890</f>
        <v>0.12587770498030496</v>
      </c>
      <c r="AF890" s="17">
        <v>3.6</v>
      </c>
      <c r="AG890" s="17">
        <v>4.9000000000000004</v>
      </c>
      <c r="AH890" s="17">
        <f t="shared" si="128"/>
        <v>1.2589254117941658E-5</v>
      </c>
      <c r="AI890" s="17">
        <v>10.5</v>
      </c>
      <c r="AJ890" s="17">
        <v>137.5</v>
      </c>
      <c r="AK890" s="17">
        <v>945</v>
      </c>
      <c r="AL890" s="17">
        <v>162.5</v>
      </c>
      <c r="AM890" s="17">
        <v>18</v>
      </c>
      <c r="AN890" s="17">
        <v>38</v>
      </c>
      <c r="AO890" s="17">
        <v>1</v>
      </c>
      <c r="AP890" s="17">
        <v>99</v>
      </c>
      <c r="AQ890" s="17">
        <v>908.56874999999923</v>
      </c>
      <c r="AR890" s="17">
        <v>1476.6208333333336</v>
      </c>
      <c r="AS890" s="26">
        <v>661.63749999999993</v>
      </c>
      <c r="AT890" s="26">
        <v>21.1683800623053</v>
      </c>
      <c r="AU890" s="26">
        <v>4.9395962563731484</v>
      </c>
      <c r="AV890" s="17">
        <v>30</v>
      </c>
      <c r="AW890" s="17">
        <v>90</v>
      </c>
      <c r="AX890" s="17">
        <v>0.19</v>
      </c>
      <c r="AY890" s="14">
        <v>3</v>
      </c>
      <c r="AZ890" s="17" t="s">
        <v>149</v>
      </c>
      <c r="BA890" s="28"/>
      <c r="BB890" s="26"/>
      <c r="BC890" s="31"/>
      <c r="BD890" s="29"/>
      <c r="BR890" s="29"/>
    </row>
    <row r="891" spans="1:70" x14ac:dyDescent="0.25">
      <c r="A891" s="14">
        <v>2008</v>
      </c>
      <c r="B891" s="17">
        <v>2012</v>
      </c>
      <c r="C891" s="20" t="s">
        <v>187</v>
      </c>
      <c r="D891" s="17" t="s">
        <v>188</v>
      </c>
      <c r="E891" s="32">
        <v>2</v>
      </c>
      <c r="F891" s="44" t="s">
        <v>118</v>
      </c>
      <c r="G891" s="62" t="s">
        <v>119</v>
      </c>
      <c r="H891" s="20">
        <v>99208</v>
      </c>
      <c r="I891" s="21">
        <v>8</v>
      </c>
      <c r="J891" s="22">
        <v>99208038</v>
      </c>
      <c r="K891" s="17" t="s">
        <v>40</v>
      </c>
      <c r="L891" s="23">
        <v>100</v>
      </c>
      <c r="M891" s="25">
        <v>1</v>
      </c>
      <c r="N891" s="25">
        <v>39.970334928229661</v>
      </c>
      <c r="O891" s="26">
        <v>51.724137931034477</v>
      </c>
      <c r="P891" s="26">
        <f t="shared" ref="P891:P954" si="130">O891/100</f>
        <v>0.51724137931034475</v>
      </c>
      <c r="Q891" s="63">
        <v>48.275862068965516</v>
      </c>
      <c r="R891" s="26">
        <v>0.48275862068965514</v>
      </c>
      <c r="S891" s="24" t="s">
        <v>45</v>
      </c>
      <c r="T891" s="25">
        <v>7.11</v>
      </c>
      <c r="U891" s="25" t="s">
        <v>45</v>
      </c>
      <c r="V891" s="25">
        <v>3.1710600000000002</v>
      </c>
      <c r="W891" s="26">
        <v>17.745936586242394</v>
      </c>
      <c r="X891" s="26">
        <v>42.39217864318735</v>
      </c>
      <c r="Y891" s="26">
        <v>26.30346635738438</v>
      </c>
      <c r="Z891" s="26">
        <v>1.7220053253181362</v>
      </c>
      <c r="AA891" s="26">
        <v>0.42326315789473684</v>
      </c>
      <c r="AB891" s="26">
        <f t="shared" ref="AB891:AE954" si="131">W891/100*$T891</f>
        <v>1.2617360912818343</v>
      </c>
      <c r="AC891" s="26">
        <f t="shared" si="131"/>
        <v>3.0140839015306207</v>
      </c>
      <c r="AD891" s="26">
        <f t="shared" si="131"/>
        <v>1.8701764580100295</v>
      </c>
      <c r="AE891" s="26">
        <f t="shared" si="129"/>
        <v>0.1224345786301195</v>
      </c>
      <c r="AF891" s="17">
        <v>3.6</v>
      </c>
      <c r="AG891" s="17">
        <v>4.9000000000000004</v>
      </c>
      <c r="AH891" s="17">
        <f t="shared" ref="AH891:AH954" si="132">10^(-AG891)</f>
        <v>1.2589254117941658E-5</v>
      </c>
      <c r="AI891" s="17">
        <v>9</v>
      </c>
      <c r="AJ891" s="17">
        <v>137.5</v>
      </c>
      <c r="AK891" s="17">
        <v>900</v>
      </c>
      <c r="AL891" s="17">
        <v>162.5</v>
      </c>
      <c r="AM891" s="17">
        <v>19</v>
      </c>
      <c r="AN891" s="17">
        <v>36</v>
      </c>
      <c r="AO891" s="17">
        <v>1</v>
      </c>
      <c r="AP891" s="17">
        <v>95.5</v>
      </c>
      <c r="AQ891" s="17">
        <v>908.56874999999923</v>
      </c>
      <c r="AR891" s="17">
        <v>1476.6208333333336</v>
      </c>
      <c r="AS891" s="26">
        <v>661.63749999999993</v>
      </c>
      <c r="AT891" s="26">
        <v>21.1683800623053</v>
      </c>
      <c r="AU891" s="26">
        <v>4.9395962563731484</v>
      </c>
      <c r="AV891" s="17">
        <v>30</v>
      </c>
      <c r="AW891" s="17">
        <v>90</v>
      </c>
      <c r="AX891" s="17">
        <v>0.19</v>
      </c>
      <c r="AY891" s="14">
        <v>3</v>
      </c>
      <c r="AZ891" s="17" t="s">
        <v>149</v>
      </c>
      <c r="BA891" s="28"/>
      <c r="BB891" s="26"/>
      <c r="BC891" s="31"/>
      <c r="BD891" s="29"/>
      <c r="BR891" s="29"/>
    </row>
    <row r="892" spans="1:70" x14ac:dyDescent="0.25">
      <c r="A892" s="14">
        <v>2008</v>
      </c>
      <c r="B892" s="17">
        <v>2012</v>
      </c>
      <c r="C892" s="20" t="s">
        <v>187</v>
      </c>
      <c r="D892" s="17" t="s">
        <v>188</v>
      </c>
      <c r="E892" s="32">
        <v>3</v>
      </c>
      <c r="F892" s="44" t="s">
        <v>118</v>
      </c>
      <c r="G892" s="62" t="s">
        <v>119</v>
      </c>
      <c r="H892" s="20">
        <v>99208</v>
      </c>
      <c r="I892" s="21">
        <v>8</v>
      </c>
      <c r="J892" s="22">
        <v>99208038</v>
      </c>
      <c r="K892" s="17" t="s">
        <v>40</v>
      </c>
      <c r="L892" s="23">
        <v>100</v>
      </c>
      <c r="M892" s="25">
        <v>1</v>
      </c>
      <c r="N892" s="25">
        <v>39.789473684210527</v>
      </c>
      <c r="O892" s="26">
        <v>50.420168067226889</v>
      </c>
      <c r="P892" s="26">
        <f t="shared" si="130"/>
        <v>0.50420168067226889</v>
      </c>
      <c r="Q892" s="63">
        <v>49.579831932773111</v>
      </c>
      <c r="R892" s="26">
        <v>0.49579831932773111</v>
      </c>
      <c r="S892" s="24" t="s">
        <v>45</v>
      </c>
      <c r="T892" s="25">
        <v>7.25</v>
      </c>
      <c r="U892" s="25" t="s">
        <v>45</v>
      </c>
      <c r="V892" s="25">
        <v>3.2335000000000003</v>
      </c>
      <c r="W892" s="26">
        <v>20.282266018686229</v>
      </c>
      <c r="X892" s="26">
        <v>40.871014554729555</v>
      </c>
      <c r="Y892" s="26">
        <v>25.63177265322058</v>
      </c>
      <c r="Z892" s="26">
        <v>0.98999198531146249</v>
      </c>
      <c r="AA892" s="26">
        <v>0.47111111111111109</v>
      </c>
      <c r="AB892" s="26">
        <f t="shared" si="131"/>
        <v>1.4704642863547517</v>
      </c>
      <c r="AC892" s="26">
        <f t="shared" si="131"/>
        <v>2.9631485552178929</v>
      </c>
      <c r="AD892" s="26">
        <f t="shared" si="131"/>
        <v>1.8583035173584921</v>
      </c>
      <c r="AE892" s="26">
        <f t="shared" si="129"/>
        <v>7.1774418935081019E-2</v>
      </c>
      <c r="AF892" s="17">
        <v>3.4</v>
      </c>
      <c r="AG892" s="17">
        <v>4.8</v>
      </c>
      <c r="AH892" s="17">
        <f t="shared" si="132"/>
        <v>1.5848931924611131E-5</v>
      </c>
      <c r="AI892" s="17">
        <v>7.5</v>
      </c>
      <c r="AJ892" s="17">
        <v>112.5</v>
      </c>
      <c r="AK892" s="17">
        <v>815</v>
      </c>
      <c r="AL892" s="17">
        <v>152.5</v>
      </c>
      <c r="AM892" s="17">
        <v>23.5</v>
      </c>
      <c r="AN892" s="17">
        <v>37</v>
      </c>
      <c r="AO892" s="17">
        <v>0.75</v>
      </c>
      <c r="AP892" s="17">
        <v>95</v>
      </c>
      <c r="AQ892" s="17">
        <v>908.56874999999923</v>
      </c>
      <c r="AR892" s="17">
        <v>1476.6208333333336</v>
      </c>
      <c r="AS892" s="26">
        <v>661.63749999999993</v>
      </c>
      <c r="AT892" s="26">
        <v>21.1683800623053</v>
      </c>
      <c r="AU892" s="26">
        <v>4.9395962563731484</v>
      </c>
      <c r="AV892" s="17">
        <v>30</v>
      </c>
      <c r="AW892" s="17">
        <v>90</v>
      </c>
      <c r="AX892" s="17">
        <v>0.19</v>
      </c>
      <c r="AY892" s="14">
        <v>3</v>
      </c>
      <c r="AZ892" s="17" t="s">
        <v>149</v>
      </c>
      <c r="BA892" s="28"/>
      <c r="BB892" s="26"/>
      <c r="BC892" s="31"/>
      <c r="BD892" s="29"/>
      <c r="BR892" s="29"/>
    </row>
    <row r="893" spans="1:70" x14ac:dyDescent="0.25">
      <c r="A893" s="14">
        <v>2008</v>
      </c>
      <c r="B893" s="17">
        <v>2012</v>
      </c>
      <c r="C893" s="20" t="s">
        <v>187</v>
      </c>
      <c r="D893" s="17" t="s">
        <v>188</v>
      </c>
      <c r="E893" s="32">
        <v>4</v>
      </c>
      <c r="F893" s="44" t="s">
        <v>118</v>
      </c>
      <c r="G893" s="62" t="s">
        <v>119</v>
      </c>
      <c r="H893" s="20">
        <v>99208</v>
      </c>
      <c r="I893" s="21">
        <v>8</v>
      </c>
      <c r="J893" s="22">
        <v>99208038</v>
      </c>
      <c r="K893" s="17" t="s">
        <v>40</v>
      </c>
      <c r="L893" s="23">
        <v>100</v>
      </c>
      <c r="M893" s="25">
        <v>1</v>
      </c>
      <c r="N893" s="25">
        <v>25.320574162679428</v>
      </c>
      <c r="O893" s="26">
        <v>53.05343511450382</v>
      </c>
      <c r="P893" s="26">
        <f t="shared" si="130"/>
        <v>0.53053435114503822</v>
      </c>
      <c r="Q893" s="63">
        <v>46.94656488549618</v>
      </c>
      <c r="R893" s="26">
        <v>0.46946564885496178</v>
      </c>
      <c r="S893" s="24" t="s">
        <v>45</v>
      </c>
      <c r="T893" s="25">
        <v>4.6399999999999997</v>
      </c>
      <c r="U893" s="25" t="s">
        <v>45</v>
      </c>
      <c r="V893" s="25">
        <v>2.0694399999999997</v>
      </c>
      <c r="W893" s="26">
        <v>18.139759622369937</v>
      </c>
      <c r="X893" s="26">
        <v>41.639338944622594</v>
      </c>
      <c r="Y893" s="26">
        <v>25.539437271710526</v>
      </c>
      <c r="Z893" s="26">
        <v>1.5968798889005313</v>
      </c>
      <c r="AA893" s="26">
        <v>0.43858823529411767</v>
      </c>
      <c r="AB893" s="26">
        <f t="shared" si="131"/>
        <v>0.84168484647796493</v>
      </c>
      <c r="AC893" s="26">
        <f t="shared" si="131"/>
        <v>1.9320653270304882</v>
      </c>
      <c r="AD893" s="26">
        <f t="shared" si="131"/>
        <v>1.1850298894073683</v>
      </c>
      <c r="AE893" s="26">
        <f t="shared" si="129"/>
        <v>7.4095226844984652E-2</v>
      </c>
      <c r="AF893" s="17">
        <v>3.6</v>
      </c>
      <c r="AG893" s="17">
        <v>4.5999999999999996</v>
      </c>
      <c r="AH893" s="17">
        <f t="shared" si="132"/>
        <v>2.5118864315095791E-5</v>
      </c>
      <c r="AI893" s="17">
        <v>6</v>
      </c>
      <c r="AJ893" s="17">
        <v>102.5</v>
      </c>
      <c r="AK893" s="17">
        <v>670</v>
      </c>
      <c r="AL893" s="17">
        <v>147.5</v>
      </c>
      <c r="AM893" s="17">
        <v>41.5</v>
      </c>
      <c r="AN893" s="17">
        <v>38</v>
      </c>
      <c r="AO893" s="17">
        <v>1</v>
      </c>
      <c r="AP893" s="17">
        <v>129</v>
      </c>
      <c r="AQ893" s="17">
        <v>908.56874999999923</v>
      </c>
      <c r="AR893" s="17">
        <v>1476.6208333333336</v>
      </c>
      <c r="AS893" s="26">
        <v>661.63749999999993</v>
      </c>
      <c r="AT893" s="26">
        <v>21.1683800623053</v>
      </c>
      <c r="AU893" s="26">
        <v>4.9395962563731484</v>
      </c>
      <c r="AV893" s="17">
        <v>30</v>
      </c>
      <c r="AW893" s="17">
        <v>90</v>
      </c>
      <c r="AX893" s="17">
        <v>0.19</v>
      </c>
      <c r="AY893" s="14">
        <v>3</v>
      </c>
      <c r="AZ893" s="17" t="s">
        <v>149</v>
      </c>
      <c r="BA893" s="28"/>
      <c r="BB893" s="26"/>
      <c r="BC893" s="31"/>
      <c r="BD893" s="29"/>
      <c r="BR893" s="29"/>
    </row>
    <row r="894" spans="1:70" x14ac:dyDescent="0.25">
      <c r="A894" s="14">
        <v>2008</v>
      </c>
      <c r="B894" s="17">
        <v>2012</v>
      </c>
      <c r="C894" s="20" t="s">
        <v>187</v>
      </c>
      <c r="D894" s="17" t="s">
        <v>188</v>
      </c>
      <c r="E894" s="32">
        <v>1</v>
      </c>
      <c r="F894" s="44" t="s">
        <v>120</v>
      </c>
      <c r="G894" s="62" t="s">
        <v>121</v>
      </c>
      <c r="H894" s="20">
        <v>99217</v>
      </c>
      <c r="I894" s="21">
        <v>9</v>
      </c>
      <c r="J894" s="22">
        <v>99217015</v>
      </c>
      <c r="K894" s="17" t="s">
        <v>40</v>
      </c>
      <c r="L894" s="23">
        <v>100</v>
      </c>
      <c r="M894" s="25">
        <v>1</v>
      </c>
      <c r="N894" s="25">
        <v>54.439234449760768</v>
      </c>
      <c r="O894" s="26">
        <v>48.305084745762706</v>
      </c>
      <c r="P894" s="26">
        <f t="shared" si="130"/>
        <v>0.48305084745762705</v>
      </c>
      <c r="Q894" s="63">
        <v>51.694915254237294</v>
      </c>
      <c r="R894" s="26">
        <v>0.51694915254237295</v>
      </c>
      <c r="S894" s="24" t="s">
        <v>45</v>
      </c>
      <c r="T894" s="25">
        <v>10.06</v>
      </c>
      <c r="U894" s="25" t="s">
        <v>45</v>
      </c>
      <c r="V894" s="25">
        <v>4.4867600000000003</v>
      </c>
      <c r="W894" s="26">
        <v>18.060270413234676</v>
      </c>
      <c r="X894" s="26">
        <v>43.546369010596806</v>
      </c>
      <c r="Y894" s="26">
        <v>26.051015648160529</v>
      </c>
      <c r="Z894" s="26">
        <v>1.2317411485005749</v>
      </c>
      <c r="AA894" s="26">
        <v>0.45458333333333334</v>
      </c>
      <c r="AB894" s="26">
        <f t="shared" si="131"/>
        <v>1.8168632035714083</v>
      </c>
      <c r="AC894" s="26">
        <f t="shared" si="131"/>
        <v>4.3807647224660391</v>
      </c>
      <c r="AD894" s="26">
        <f t="shared" si="131"/>
        <v>2.6207321742049494</v>
      </c>
      <c r="AE894" s="26">
        <f t="shared" si="129"/>
        <v>0.12391315953915785</v>
      </c>
      <c r="AF894" s="17">
        <v>3.6</v>
      </c>
      <c r="AG894" s="17">
        <v>4.9000000000000004</v>
      </c>
      <c r="AH894" s="17">
        <f t="shared" si="132"/>
        <v>1.2589254117941658E-5</v>
      </c>
      <c r="AI894" s="17">
        <v>10.5</v>
      </c>
      <c r="AJ894" s="17">
        <v>137.5</v>
      </c>
      <c r="AK894" s="17">
        <v>945</v>
      </c>
      <c r="AL894" s="17">
        <v>162.5</v>
      </c>
      <c r="AM894" s="17">
        <v>18</v>
      </c>
      <c r="AN894" s="17">
        <v>38</v>
      </c>
      <c r="AO894" s="17">
        <v>1</v>
      </c>
      <c r="AP894" s="17">
        <v>99</v>
      </c>
      <c r="AQ894" s="17">
        <v>908.56874999999923</v>
      </c>
      <c r="AR894" s="17">
        <v>1476.6208333333336</v>
      </c>
      <c r="AS894" s="26">
        <v>661.63749999999993</v>
      </c>
      <c r="AT894" s="26">
        <v>21.1683800623053</v>
      </c>
      <c r="AU894" s="26">
        <v>4.9395962563731484</v>
      </c>
      <c r="AV894" s="17">
        <v>30</v>
      </c>
      <c r="AW894" s="17">
        <v>90</v>
      </c>
      <c r="AX894" s="17">
        <v>0.19</v>
      </c>
      <c r="AY894" s="14">
        <v>3</v>
      </c>
      <c r="AZ894" s="17" t="s">
        <v>149</v>
      </c>
      <c r="BA894" s="28"/>
      <c r="BB894" s="26"/>
      <c r="BC894" s="31"/>
      <c r="BD894" s="29"/>
      <c r="BR894" s="29"/>
    </row>
    <row r="895" spans="1:70" x14ac:dyDescent="0.25">
      <c r="A895" s="14">
        <v>2008</v>
      </c>
      <c r="B895" s="17">
        <v>2012</v>
      </c>
      <c r="C895" s="20" t="s">
        <v>187</v>
      </c>
      <c r="D895" s="17" t="s">
        <v>188</v>
      </c>
      <c r="E895" s="32">
        <v>2</v>
      </c>
      <c r="F895" s="44" t="s">
        <v>120</v>
      </c>
      <c r="G895" s="62" t="s">
        <v>121</v>
      </c>
      <c r="H895" s="20">
        <v>99217</v>
      </c>
      <c r="I895" s="21">
        <v>9</v>
      </c>
      <c r="J895" s="22">
        <v>99217015</v>
      </c>
      <c r="K895" s="17" t="s">
        <v>40</v>
      </c>
      <c r="L895" s="23">
        <v>88.888888888888886</v>
      </c>
      <c r="M895" s="25">
        <v>0.88888888888888884</v>
      </c>
      <c r="N895" s="25">
        <v>53.715789473684211</v>
      </c>
      <c r="O895" s="26">
        <v>49.107142857142868</v>
      </c>
      <c r="P895" s="26">
        <f t="shared" si="130"/>
        <v>0.49107142857142866</v>
      </c>
      <c r="Q895" s="63">
        <v>50.892857142857132</v>
      </c>
      <c r="R895" s="26">
        <v>0.50892857142857129</v>
      </c>
      <c r="S895" s="24" t="s">
        <v>45</v>
      </c>
      <c r="T895" s="25">
        <v>9.7899999999999991</v>
      </c>
      <c r="U895" s="25" t="s">
        <v>45</v>
      </c>
      <c r="V895" s="25">
        <v>4.3663400000000001</v>
      </c>
      <c r="W895" s="26">
        <v>19.127112858230205</v>
      </c>
      <c r="X895" s="26">
        <v>42.18657334050441</v>
      </c>
      <c r="Y895" s="26">
        <v>25.394165523813257</v>
      </c>
      <c r="Z895" s="26">
        <v>1.3000427025151851</v>
      </c>
      <c r="AA895" s="26">
        <v>0.46472000000000002</v>
      </c>
      <c r="AB895" s="26">
        <f t="shared" si="131"/>
        <v>1.8725443488207369</v>
      </c>
      <c r="AC895" s="26">
        <f t="shared" si="131"/>
        <v>4.130065530035381</v>
      </c>
      <c r="AD895" s="26">
        <f t="shared" si="131"/>
        <v>2.4860888047813177</v>
      </c>
      <c r="AE895" s="26">
        <f t="shared" si="129"/>
        <v>0.1272741805762366</v>
      </c>
      <c r="AF895" s="17">
        <v>3.6</v>
      </c>
      <c r="AG895" s="17">
        <v>4.9000000000000004</v>
      </c>
      <c r="AH895" s="17">
        <f t="shared" si="132"/>
        <v>1.2589254117941658E-5</v>
      </c>
      <c r="AI895" s="17">
        <v>9</v>
      </c>
      <c r="AJ895" s="17">
        <v>137.5</v>
      </c>
      <c r="AK895" s="17">
        <v>900</v>
      </c>
      <c r="AL895" s="17">
        <v>162.5</v>
      </c>
      <c r="AM895" s="17">
        <v>19</v>
      </c>
      <c r="AN895" s="17">
        <v>36</v>
      </c>
      <c r="AO895" s="17">
        <v>1</v>
      </c>
      <c r="AP895" s="17">
        <v>95.5</v>
      </c>
      <c r="AQ895" s="17">
        <v>908.56874999999923</v>
      </c>
      <c r="AR895" s="17">
        <v>1476.6208333333336</v>
      </c>
      <c r="AS895" s="26">
        <v>661.63749999999993</v>
      </c>
      <c r="AT895" s="26">
        <v>21.1683800623053</v>
      </c>
      <c r="AU895" s="26">
        <v>4.9395962563731484</v>
      </c>
      <c r="AV895" s="17">
        <v>30</v>
      </c>
      <c r="AW895" s="17">
        <v>90</v>
      </c>
      <c r="AX895" s="17">
        <v>0.19</v>
      </c>
      <c r="AY895" s="14">
        <v>3</v>
      </c>
      <c r="AZ895" s="17" t="s">
        <v>149</v>
      </c>
      <c r="BA895" s="28"/>
      <c r="BB895" s="26"/>
      <c r="BC895" s="31"/>
      <c r="BD895" s="29"/>
      <c r="BR895" s="29"/>
    </row>
    <row r="896" spans="1:70" x14ac:dyDescent="0.25">
      <c r="A896" s="14">
        <v>2008</v>
      </c>
      <c r="B896" s="17">
        <v>2012</v>
      </c>
      <c r="C896" s="20" t="s">
        <v>187</v>
      </c>
      <c r="D896" s="17" t="s">
        <v>188</v>
      </c>
      <c r="E896" s="32">
        <v>3</v>
      </c>
      <c r="F896" s="44" t="s">
        <v>120</v>
      </c>
      <c r="G896" s="62" t="s">
        <v>121</v>
      </c>
      <c r="H896" s="20">
        <v>99217</v>
      </c>
      <c r="I896" s="21">
        <v>9</v>
      </c>
      <c r="J896" s="22">
        <v>99217015</v>
      </c>
      <c r="K896" s="17" t="s">
        <v>40</v>
      </c>
      <c r="L896" s="23">
        <v>100</v>
      </c>
      <c r="M896" s="25">
        <v>1</v>
      </c>
      <c r="N896" s="25">
        <v>41.417224880382783</v>
      </c>
      <c r="O896" s="26">
        <v>51</v>
      </c>
      <c r="P896" s="26">
        <f t="shared" si="130"/>
        <v>0.51</v>
      </c>
      <c r="Q896" s="63">
        <v>49</v>
      </c>
      <c r="R896" s="26">
        <v>0.49</v>
      </c>
      <c r="S896" s="24" t="s">
        <v>45</v>
      </c>
      <c r="T896" s="25">
        <v>7.44</v>
      </c>
      <c r="U896" s="25" t="s">
        <v>45</v>
      </c>
      <c r="V896" s="25">
        <v>3.3182400000000003</v>
      </c>
      <c r="W896" s="26">
        <v>19.128853539988441</v>
      </c>
      <c r="X896" s="26">
        <v>42.570828093312045</v>
      </c>
      <c r="Y896" s="26">
        <v>25.578740808719402</v>
      </c>
      <c r="Z896" s="26">
        <v>1.2556728187349222</v>
      </c>
      <c r="AA896" s="26">
        <v>0.43909090909090909</v>
      </c>
      <c r="AB896" s="26">
        <f t="shared" si="131"/>
        <v>1.4231867033751402</v>
      </c>
      <c r="AC896" s="26">
        <f t="shared" si="131"/>
        <v>3.1672696101424163</v>
      </c>
      <c r="AD896" s="26">
        <f t="shared" si="131"/>
        <v>1.9030583161687236</v>
      </c>
      <c r="AE896" s="26">
        <f t="shared" si="129"/>
        <v>9.3422057713878223E-2</v>
      </c>
      <c r="AF896" s="17">
        <v>3.4</v>
      </c>
      <c r="AG896" s="17">
        <v>4.8</v>
      </c>
      <c r="AH896" s="17">
        <f t="shared" si="132"/>
        <v>1.5848931924611131E-5</v>
      </c>
      <c r="AI896" s="17">
        <v>7.5</v>
      </c>
      <c r="AJ896" s="17">
        <v>112.5</v>
      </c>
      <c r="AK896" s="17">
        <v>815</v>
      </c>
      <c r="AL896" s="17">
        <v>152.5</v>
      </c>
      <c r="AM896" s="17">
        <v>23.5</v>
      </c>
      <c r="AN896" s="17">
        <v>37</v>
      </c>
      <c r="AO896" s="17">
        <v>0.75</v>
      </c>
      <c r="AP896" s="17">
        <v>95</v>
      </c>
      <c r="AQ896" s="17">
        <v>908.56874999999923</v>
      </c>
      <c r="AR896" s="17">
        <v>1476.6208333333336</v>
      </c>
      <c r="AS896" s="26">
        <v>661.63749999999993</v>
      </c>
      <c r="AT896" s="26">
        <v>21.1683800623053</v>
      </c>
      <c r="AU896" s="26">
        <v>4.9395962563731484</v>
      </c>
      <c r="AV896" s="17">
        <v>30</v>
      </c>
      <c r="AW896" s="17">
        <v>90</v>
      </c>
      <c r="AX896" s="17">
        <v>0.19</v>
      </c>
      <c r="AY896" s="14">
        <v>3</v>
      </c>
      <c r="AZ896" s="17" t="s">
        <v>149</v>
      </c>
      <c r="BA896" s="28"/>
      <c r="BB896" s="26"/>
      <c r="BC896" s="31"/>
      <c r="BD896" s="29"/>
      <c r="BR896" s="29"/>
    </row>
    <row r="897" spans="1:70" x14ac:dyDescent="0.25">
      <c r="A897" s="14">
        <v>2008</v>
      </c>
      <c r="B897" s="17">
        <v>2012</v>
      </c>
      <c r="C897" s="20" t="s">
        <v>187</v>
      </c>
      <c r="D897" s="17" t="s">
        <v>188</v>
      </c>
      <c r="E897" s="32">
        <v>4</v>
      </c>
      <c r="F897" s="44" t="s">
        <v>120</v>
      </c>
      <c r="G897" s="62" t="s">
        <v>121</v>
      </c>
      <c r="H897" s="20">
        <v>99217</v>
      </c>
      <c r="I897" s="21">
        <v>9</v>
      </c>
      <c r="J897" s="22">
        <v>99217015</v>
      </c>
      <c r="K897" s="17" t="s">
        <v>40</v>
      </c>
      <c r="L897" s="23">
        <v>100</v>
      </c>
      <c r="M897" s="25">
        <v>1</v>
      </c>
      <c r="N897" s="25">
        <v>26.94832535885168</v>
      </c>
      <c r="O897" s="26">
        <v>50.187265917602986</v>
      </c>
      <c r="P897" s="26">
        <f t="shared" si="130"/>
        <v>0.50187265917602986</v>
      </c>
      <c r="Q897" s="63">
        <v>49.812734082397007</v>
      </c>
      <c r="R897" s="26">
        <v>0.49812734082397009</v>
      </c>
      <c r="S897" s="24" t="s">
        <v>45</v>
      </c>
      <c r="T897" s="25">
        <v>5.15</v>
      </c>
      <c r="U897" s="25" t="s">
        <v>45</v>
      </c>
      <c r="V897" s="25">
        <v>2.2969000000000004</v>
      </c>
      <c r="W897" s="26">
        <v>19.833984507758359</v>
      </c>
      <c r="X897" s="26">
        <v>41.549224164416771</v>
      </c>
      <c r="Y897" s="26">
        <v>25.57860722083106</v>
      </c>
      <c r="Z897" s="26">
        <v>0.93531758007813437</v>
      </c>
      <c r="AA897" s="26">
        <v>0.4764516129032258</v>
      </c>
      <c r="AB897" s="26">
        <f t="shared" si="131"/>
        <v>1.0214502021495555</v>
      </c>
      <c r="AC897" s="26">
        <f t="shared" si="131"/>
        <v>2.1397850444674638</v>
      </c>
      <c r="AD897" s="26">
        <f t="shared" si="131"/>
        <v>1.3172982718727997</v>
      </c>
      <c r="AE897" s="26">
        <f t="shared" si="129"/>
        <v>4.8168855374023926E-2</v>
      </c>
      <c r="AF897" s="17">
        <v>3.6</v>
      </c>
      <c r="AG897" s="17">
        <v>4.5999999999999996</v>
      </c>
      <c r="AH897" s="17">
        <f t="shared" si="132"/>
        <v>2.5118864315095791E-5</v>
      </c>
      <c r="AI897" s="17">
        <v>6</v>
      </c>
      <c r="AJ897" s="17">
        <v>102.5</v>
      </c>
      <c r="AK897" s="17">
        <v>670</v>
      </c>
      <c r="AL897" s="17">
        <v>147.5</v>
      </c>
      <c r="AM897" s="17">
        <v>41.5</v>
      </c>
      <c r="AN897" s="17">
        <v>38</v>
      </c>
      <c r="AO897" s="17">
        <v>1</v>
      </c>
      <c r="AP897" s="17">
        <v>129</v>
      </c>
      <c r="AQ897" s="17">
        <v>908.56874999999923</v>
      </c>
      <c r="AR897" s="17">
        <v>1476.6208333333336</v>
      </c>
      <c r="AS897" s="26">
        <v>661.63749999999993</v>
      </c>
      <c r="AT897" s="26">
        <v>21.1683800623053</v>
      </c>
      <c r="AU897" s="26">
        <v>4.9395962563731484</v>
      </c>
      <c r="AV897" s="17">
        <v>30</v>
      </c>
      <c r="AW897" s="17">
        <v>90</v>
      </c>
      <c r="AX897" s="17">
        <v>0.19</v>
      </c>
      <c r="AY897" s="14">
        <v>3</v>
      </c>
      <c r="AZ897" s="17" t="s">
        <v>149</v>
      </c>
      <c r="BA897" s="28"/>
      <c r="BB897" s="26"/>
      <c r="BC897" s="31"/>
      <c r="BD897" s="29"/>
      <c r="BR897" s="29"/>
    </row>
    <row r="898" spans="1:70" x14ac:dyDescent="0.25">
      <c r="A898" s="14">
        <v>2008</v>
      </c>
      <c r="B898" s="17">
        <v>2012</v>
      </c>
      <c r="C898" s="20" t="s">
        <v>187</v>
      </c>
      <c r="D898" s="17" t="s">
        <v>188</v>
      </c>
      <c r="E898" s="32">
        <v>1</v>
      </c>
      <c r="F898" s="44" t="s">
        <v>122</v>
      </c>
      <c r="G898" s="62" t="s">
        <v>123</v>
      </c>
      <c r="H898" s="20">
        <v>99217</v>
      </c>
      <c r="I898" s="21">
        <v>9</v>
      </c>
      <c r="J898" s="22">
        <v>99217023</v>
      </c>
      <c r="K898" s="17" t="s">
        <v>40</v>
      </c>
      <c r="L898" s="23">
        <v>94.444444444444443</v>
      </c>
      <c r="M898" s="25">
        <v>0.94444444444444442</v>
      </c>
      <c r="N898" s="25">
        <v>51.726315789473695</v>
      </c>
      <c r="O898" s="26">
        <v>48.86877828054299</v>
      </c>
      <c r="P898" s="26">
        <f t="shared" si="130"/>
        <v>0.4886877828054299</v>
      </c>
      <c r="Q898" s="63">
        <v>51.13122171945701</v>
      </c>
      <c r="R898" s="26">
        <v>0.5113122171945701</v>
      </c>
      <c r="S898" s="24" t="s">
        <v>45</v>
      </c>
      <c r="T898" s="25">
        <v>9.49</v>
      </c>
      <c r="U898" s="25" t="s">
        <v>45</v>
      </c>
      <c r="V898" s="25">
        <v>4.2325400000000002</v>
      </c>
      <c r="W898" s="26">
        <v>18.926182411069234</v>
      </c>
      <c r="X898" s="26">
        <v>41.157185388246461</v>
      </c>
      <c r="Y898" s="26">
        <v>24.938887540632834</v>
      </c>
      <c r="Z898" s="26">
        <v>2.2461059136789459</v>
      </c>
      <c r="AA898" s="26">
        <v>0.38329999999999997</v>
      </c>
      <c r="AB898" s="26">
        <f t="shared" si="131"/>
        <v>1.7960947108104703</v>
      </c>
      <c r="AC898" s="26">
        <f t="shared" si="131"/>
        <v>3.9058168933445891</v>
      </c>
      <c r="AD898" s="26">
        <f t="shared" si="131"/>
        <v>2.3667004276060561</v>
      </c>
      <c r="AE898" s="26">
        <f t="shared" si="129"/>
        <v>0.21315545120813198</v>
      </c>
      <c r="AF898" s="17">
        <v>3.6</v>
      </c>
      <c r="AG898" s="17">
        <v>4.9000000000000004</v>
      </c>
      <c r="AH898" s="17">
        <f t="shared" si="132"/>
        <v>1.2589254117941658E-5</v>
      </c>
      <c r="AI898" s="17">
        <v>10.5</v>
      </c>
      <c r="AJ898" s="17">
        <v>137.5</v>
      </c>
      <c r="AK898" s="17">
        <v>945</v>
      </c>
      <c r="AL898" s="17">
        <v>162.5</v>
      </c>
      <c r="AM898" s="17">
        <v>18</v>
      </c>
      <c r="AN898" s="17">
        <v>38</v>
      </c>
      <c r="AO898" s="17">
        <v>1</v>
      </c>
      <c r="AP898" s="17">
        <v>99</v>
      </c>
      <c r="AQ898" s="17">
        <v>908.56874999999923</v>
      </c>
      <c r="AR898" s="17">
        <v>1476.6208333333336</v>
      </c>
      <c r="AS898" s="26">
        <v>661.63749999999993</v>
      </c>
      <c r="AT898" s="26">
        <v>21.1683800623053</v>
      </c>
      <c r="AU898" s="26">
        <v>4.9395962563731484</v>
      </c>
      <c r="AV898" s="17">
        <v>30</v>
      </c>
      <c r="AW898" s="17">
        <v>90</v>
      </c>
      <c r="AX898" s="17">
        <v>0.19</v>
      </c>
      <c r="AY898" s="14">
        <v>3</v>
      </c>
      <c r="AZ898" s="17" t="s">
        <v>149</v>
      </c>
      <c r="BA898" s="28"/>
      <c r="BB898" s="26"/>
      <c r="BC898" s="31"/>
      <c r="BD898" s="29"/>
      <c r="BR898" s="29"/>
    </row>
    <row r="899" spans="1:70" x14ac:dyDescent="0.25">
      <c r="A899" s="14">
        <v>2008</v>
      </c>
      <c r="B899" s="17">
        <v>2012</v>
      </c>
      <c r="C899" s="20" t="s">
        <v>187</v>
      </c>
      <c r="D899" s="17" t="s">
        <v>188</v>
      </c>
      <c r="E899" s="32">
        <v>2</v>
      </c>
      <c r="F899" s="44" t="s">
        <v>122</v>
      </c>
      <c r="G899" s="62" t="s">
        <v>123</v>
      </c>
      <c r="H899" s="20">
        <v>99217</v>
      </c>
      <c r="I899" s="21">
        <v>9</v>
      </c>
      <c r="J899" s="22">
        <v>99217023</v>
      </c>
      <c r="K899" s="17" t="s">
        <v>40</v>
      </c>
      <c r="L899" s="23">
        <v>88.888888888888886</v>
      </c>
      <c r="M899" s="25">
        <v>0.88888888888888884</v>
      </c>
      <c r="N899" s="25">
        <v>54.077511961722486</v>
      </c>
      <c r="O899" s="26">
        <v>48.18652849740932</v>
      </c>
      <c r="P899" s="26">
        <f t="shared" si="130"/>
        <v>0.4818652849740932</v>
      </c>
      <c r="Q899" s="63">
        <v>51.81347150259068</v>
      </c>
      <c r="R899" s="26">
        <v>0.5181347150259068</v>
      </c>
      <c r="S899" s="24" t="s">
        <v>45</v>
      </c>
      <c r="T899" s="25">
        <v>10.02</v>
      </c>
      <c r="U899" s="25" t="s">
        <v>45</v>
      </c>
      <c r="V899" s="25">
        <v>4.4689199999999998</v>
      </c>
      <c r="W899" s="26">
        <v>18.83456890043874</v>
      </c>
      <c r="X899" s="26">
        <v>43.606970207433875</v>
      </c>
      <c r="Y899" s="26">
        <v>25.135676725913754</v>
      </c>
      <c r="Z899" s="26">
        <v>1.1902318283061533</v>
      </c>
      <c r="AA899" s="26">
        <v>0.44529411764705884</v>
      </c>
      <c r="AB899" s="26">
        <f t="shared" si="131"/>
        <v>1.8872238038239615</v>
      </c>
      <c r="AC899" s="26">
        <f t="shared" si="131"/>
        <v>4.3694184147848745</v>
      </c>
      <c r="AD899" s="26">
        <f t="shared" si="131"/>
        <v>2.5185948079365579</v>
      </c>
      <c r="AE899" s="26">
        <f t="shared" si="129"/>
        <v>0.11926122919627655</v>
      </c>
      <c r="AF899" s="17">
        <v>3.6</v>
      </c>
      <c r="AG899" s="17">
        <v>4.9000000000000004</v>
      </c>
      <c r="AH899" s="17">
        <f t="shared" si="132"/>
        <v>1.2589254117941658E-5</v>
      </c>
      <c r="AI899" s="17">
        <v>9</v>
      </c>
      <c r="AJ899" s="17">
        <v>137.5</v>
      </c>
      <c r="AK899" s="17">
        <v>900</v>
      </c>
      <c r="AL899" s="17">
        <v>162.5</v>
      </c>
      <c r="AM899" s="17">
        <v>19</v>
      </c>
      <c r="AN899" s="17">
        <v>36</v>
      </c>
      <c r="AO899" s="17">
        <v>1</v>
      </c>
      <c r="AP899" s="17">
        <v>95.5</v>
      </c>
      <c r="AQ899" s="17">
        <v>908.56874999999923</v>
      </c>
      <c r="AR899" s="17">
        <v>1476.6208333333336</v>
      </c>
      <c r="AS899" s="26">
        <v>661.63749999999993</v>
      </c>
      <c r="AT899" s="26">
        <v>21.1683800623053</v>
      </c>
      <c r="AU899" s="26">
        <v>4.9395962563731484</v>
      </c>
      <c r="AV899" s="17">
        <v>30</v>
      </c>
      <c r="AW899" s="17">
        <v>90</v>
      </c>
      <c r="AX899" s="17">
        <v>0.19</v>
      </c>
      <c r="AY899" s="14">
        <v>3</v>
      </c>
      <c r="AZ899" s="17" t="s">
        <v>149</v>
      </c>
      <c r="BA899" s="28"/>
      <c r="BB899" s="26"/>
      <c r="BC899" s="31"/>
      <c r="BD899" s="29"/>
      <c r="BR899" s="29"/>
    </row>
    <row r="900" spans="1:70" x14ac:dyDescent="0.25">
      <c r="A900" s="14">
        <v>2008</v>
      </c>
      <c r="B900" s="17">
        <v>2012</v>
      </c>
      <c r="C900" s="20" t="s">
        <v>187</v>
      </c>
      <c r="D900" s="17" t="s">
        <v>188</v>
      </c>
      <c r="E900" s="32">
        <v>3</v>
      </c>
      <c r="F900" s="44" t="s">
        <v>122</v>
      </c>
      <c r="G900" s="62" t="s">
        <v>123</v>
      </c>
      <c r="H900" s="20">
        <v>99217</v>
      </c>
      <c r="I900" s="21">
        <v>9</v>
      </c>
      <c r="J900" s="22">
        <v>99217023</v>
      </c>
      <c r="K900" s="17" t="s">
        <v>40</v>
      </c>
      <c r="L900" s="23">
        <v>88.888888888888886</v>
      </c>
      <c r="M900" s="25">
        <v>0.88888888888888884</v>
      </c>
      <c r="N900" s="25">
        <v>54.439234449760768</v>
      </c>
      <c r="O900" s="26">
        <v>49.3723849372385</v>
      </c>
      <c r="P900" s="26">
        <f t="shared" si="130"/>
        <v>0.493723849372385</v>
      </c>
      <c r="Q900" s="63">
        <v>50.6276150627615</v>
      </c>
      <c r="R900" s="26">
        <v>0.506276150627615</v>
      </c>
      <c r="S900" s="24" t="s">
        <v>45</v>
      </c>
      <c r="T900" s="25">
        <v>9.86</v>
      </c>
      <c r="U900" s="25" t="s">
        <v>45</v>
      </c>
      <c r="V900" s="25">
        <v>4.3975599999999995</v>
      </c>
      <c r="W900" s="26">
        <v>17.941564461768209</v>
      </c>
      <c r="X900" s="26">
        <v>43.150183670512433</v>
      </c>
      <c r="Y900" s="26">
        <v>26.572772160493656</v>
      </c>
      <c r="Z900" s="26">
        <v>1.2647166057272585</v>
      </c>
      <c r="AA900" s="26">
        <v>0.50349593495934963</v>
      </c>
      <c r="AB900" s="26">
        <f t="shared" si="131"/>
        <v>1.7690382559303452</v>
      </c>
      <c r="AC900" s="26">
        <f t="shared" si="131"/>
        <v>4.2546081099125255</v>
      </c>
      <c r="AD900" s="26">
        <f t="shared" si="131"/>
        <v>2.6200753350246746</v>
      </c>
      <c r="AE900" s="26">
        <f t="shared" si="129"/>
        <v>0.12470105732470768</v>
      </c>
      <c r="AF900" s="17">
        <v>3.4</v>
      </c>
      <c r="AG900" s="17">
        <v>4.8</v>
      </c>
      <c r="AH900" s="17">
        <f t="shared" si="132"/>
        <v>1.5848931924611131E-5</v>
      </c>
      <c r="AI900" s="17">
        <v>7.5</v>
      </c>
      <c r="AJ900" s="17">
        <v>112.5</v>
      </c>
      <c r="AK900" s="17">
        <v>815</v>
      </c>
      <c r="AL900" s="17">
        <v>152.5</v>
      </c>
      <c r="AM900" s="17">
        <v>23.5</v>
      </c>
      <c r="AN900" s="17">
        <v>37</v>
      </c>
      <c r="AO900" s="17">
        <v>0.75</v>
      </c>
      <c r="AP900" s="17">
        <v>95</v>
      </c>
      <c r="AQ900" s="17">
        <v>908.56874999999923</v>
      </c>
      <c r="AR900" s="17">
        <v>1476.6208333333336</v>
      </c>
      <c r="AS900" s="26">
        <v>661.63749999999993</v>
      </c>
      <c r="AT900" s="26">
        <v>21.1683800623053</v>
      </c>
      <c r="AU900" s="26">
        <v>4.9395962563731484</v>
      </c>
      <c r="AV900" s="17">
        <v>30</v>
      </c>
      <c r="AW900" s="17">
        <v>90</v>
      </c>
      <c r="AX900" s="17">
        <v>0.19</v>
      </c>
      <c r="AY900" s="14">
        <v>3</v>
      </c>
      <c r="AZ900" s="17" t="s">
        <v>149</v>
      </c>
      <c r="BA900" s="28"/>
      <c r="BB900" s="26"/>
      <c r="BC900" s="31"/>
      <c r="BD900" s="29"/>
      <c r="BR900" s="29"/>
    </row>
    <row r="901" spans="1:70" x14ac:dyDescent="0.25">
      <c r="A901" s="14">
        <v>2008</v>
      </c>
      <c r="B901" s="17">
        <v>2012</v>
      </c>
      <c r="C901" s="20" t="s">
        <v>187</v>
      </c>
      <c r="D901" s="17" t="s">
        <v>188</v>
      </c>
      <c r="E901" s="32">
        <v>4</v>
      </c>
      <c r="F901" s="44" t="s">
        <v>122</v>
      </c>
      <c r="G901" s="62" t="s">
        <v>123</v>
      </c>
      <c r="H901" s="20">
        <v>99217</v>
      </c>
      <c r="I901" s="21">
        <v>9</v>
      </c>
      <c r="J901" s="22">
        <v>99217023</v>
      </c>
      <c r="K901" s="17" t="s">
        <v>40</v>
      </c>
      <c r="L901" s="23">
        <v>100</v>
      </c>
      <c r="M901" s="25">
        <v>1</v>
      </c>
      <c r="N901" s="25">
        <v>40.332057416267943</v>
      </c>
      <c r="O901" s="26">
        <v>50.612244897959194</v>
      </c>
      <c r="P901" s="26">
        <f t="shared" si="130"/>
        <v>0.50612244897959191</v>
      </c>
      <c r="Q901" s="63">
        <v>49.387755102040806</v>
      </c>
      <c r="R901" s="26">
        <v>0.49387755102040809</v>
      </c>
      <c r="S901" s="24" t="s">
        <v>45</v>
      </c>
      <c r="T901" s="25">
        <v>7.32</v>
      </c>
      <c r="U901" s="25" t="s">
        <v>45</v>
      </c>
      <c r="V901" s="25">
        <v>3.2647200000000001</v>
      </c>
      <c r="W901" s="26">
        <v>19.446393110591615</v>
      </c>
      <c r="X901" s="26">
        <v>39.767699447507354</v>
      </c>
      <c r="Y901" s="26">
        <v>25.004376985165464</v>
      </c>
      <c r="Z901" s="26">
        <v>2.222917633363906</v>
      </c>
      <c r="AA901" s="26">
        <v>0.41342857142857142</v>
      </c>
      <c r="AB901" s="26">
        <f t="shared" si="131"/>
        <v>1.4234759756953062</v>
      </c>
      <c r="AC901" s="26">
        <f t="shared" si="131"/>
        <v>2.9109955995575385</v>
      </c>
      <c r="AD901" s="26">
        <f t="shared" si="131"/>
        <v>1.8303203953141123</v>
      </c>
      <c r="AE901" s="26">
        <f t="shared" si="129"/>
        <v>0.16271757076223792</v>
      </c>
      <c r="AF901" s="17">
        <v>3.6</v>
      </c>
      <c r="AG901" s="17">
        <v>4.5999999999999996</v>
      </c>
      <c r="AH901" s="17">
        <f t="shared" si="132"/>
        <v>2.5118864315095791E-5</v>
      </c>
      <c r="AI901" s="17">
        <v>6</v>
      </c>
      <c r="AJ901" s="17">
        <v>102.5</v>
      </c>
      <c r="AK901" s="17">
        <v>670</v>
      </c>
      <c r="AL901" s="17">
        <v>147.5</v>
      </c>
      <c r="AM901" s="17">
        <v>41.5</v>
      </c>
      <c r="AN901" s="17">
        <v>38</v>
      </c>
      <c r="AO901" s="17">
        <v>1</v>
      </c>
      <c r="AP901" s="17">
        <v>129</v>
      </c>
      <c r="AQ901" s="17">
        <v>908.56874999999923</v>
      </c>
      <c r="AR901" s="17">
        <v>1476.6208333333336</v>
      </c>
      <c r="AS901" s="26">
        <v>661.63749999999993</v>
      </c>
      <c r="AT901" s="26">
        <v>21.1683800623053</v>
      </c>
      <c r="AU901" s="26">
        <v>4.9395962563731484</v>
      </c>
      <c r="AV901" s="17">
        <v>30</v>
      </c>
      <c r="AW901" s="17">
        <v>90</v>
      </c>
      <c r="AX901" s="17">
        <v>0.19</v>
      </c>
      <c r="AY901" s="14">
        <v>3</v>
      </c>
      <c r="AZ901" s="17" t="s">
        <v>149</v>
      </c>
      <c r="BA901" s="28"/>
      <c r="BB901" s="26"/>
      <c r="BC901" s="31"/>
      <c r="BD901" s="29"/>
      <c r="BR901" s="29"/>
    </row>
    <row r="902" spans="1:70" x14ac:dyDescent="0.25">
      <c r="A902" s="14">
        <v>2008</v>
      </c>
      <c r="B902" s="17">
        <v>2012</v>
      </c>
      <c r="C902" s="20" t="s">
        <v>187</v>
      </c>
      <c r="D902" s="17" t="s">
        <v>188</v>
      </c>
      <c r="E902" s="32">
        <v>1</v>
      </c>
      <c r="F902" s="44" t="s">
        <v>124</v>
      </c>
      <c r="G902" s="62" t="s">
        <v>125</v>
      </c>
      <c r="H902" s="20">
        <v>99239</v>
      </c>
      <c r="I902" s="21" t="s">
        <v>52</v>
      </c>
      <c r="J902" s="22">
        <v>99239015</v>
      </c>
      <c r="K902" s="17" t="s">
        <v>42</v>
      </c>
      <c r="L902" s="23">
        <v>100</v>
      </c>
      <c r="M902" s="25">
        <v>1</v>
      </c>
      <c r="N902" s="25">
        <v>35.448803827751199</v>
      </c>
      <c r="O902" s="26">
        <v>49.295774647887313</v>
      </c>
      <c r="P902" s="26">
        <f t="shared" si="130"/>
        <v>0.49295774647887314</v>
      </c>
      <c r="Q902" s="63">
        <v>50.704225352112687</v>
      </c>
      <c r="R902" s="26">
        <v>0.50704225352112686</v>
      </c>
      <c r="S902" s="24" t="s">
        <v>45</v>
      </c>
      <c r="T902" s="25">
        <v>6.67</v>
      </c>
      <c r="U902" s="25" t="s">
        <v>45</v>
      </c>
      <c r="V902" s="25">
        <v>2.9748199999999998</v>
      </c>
      <c r="W902" s="26">
        <v>19.075175439444799</v>
      </c>
      <c r="X902" s="26">
        <v>42.681920308425291</v>
      </c>
      <c r="Y902" s="26">
        <v>24.720866736939143</v>
      </c>
      <c r="Z902" s="26">
        <v>2.0780849781285013</v>
      </c>
      <c r="AA902" s="26">
        <v>0.4264893617021277</v>
      </c>
      <c r="AB902" s="26">
        <f t="shared" si="131"/>
        <v>1.2723142018109681</v>
      </c>
      <c r="AC902" s="26">
        <f t="shared" si="131"/>
        <v>2.846884084571967</v>
      </c>
      <c r="AD902" s="26">
        <f t="shared" si="131"/>
        <v>1.6488818113538408</v>
      </c>
      <c r="AE902" s="26">
        <f t="shared" si="129"/>
        <v>0.13860826804117105</v>
      </c>
      <c r="AF902" s="17">
        <v>3.6</v>
      </c>
      <c r="AG902" s="17">
        <v>4.9000000000000004</v>
      </c>
      <c r="AH902" s="17">
        <f t="shared" si="132"/>
        <v>1.2589254117941658E-5</v>
      </c>
      <c r="AI902" s="17">
        <v>10.5</v>
      </c>
      <c r="AJ902" s="17">
        <v>137.5</v>
      </c>
      <c r="AK902" s="17">
        <v>945</v>
      </c>
      <c r="AL902" s="17">
        <v>162.5</v>
      </c>
      <c r="AM902" s="17">
        <v>18</v>
      </c>
      <c r="AN902" s="17">
        <v>38</v>
      </c>
      <c r="AO902" s="17">
        <v>1</v>
      </c>
      <c r="AP902" s="17">
        <v>99</v>
      </c>
      <c r="AQ902" s="17">
        <v>908.56874999999923</v>
      </c>
      <c r="AR902" s="17">
        <v>1476.6208333333336</v>
      </c>
      <c r="AS902" s="26">
        <v>661.63749999999993</v>
      </c>
      <c r="AT902" s="26">
        <v>21.1683800623053</v>
      </c>
      <c r="AU902" s="26">
        <v>4.9395962563731484</v>
      </c>
      <c r="AV902" s="17">
        <v>30</v>
      </c>
      <c r="AW902" s="17">
        <v>90</v>
      </c>
      <c r="AX902" s="17">
        <v>0.19</v>
      </c>
      <c r="AY902" s="14">
        <v>3</v>
      </c>
      <c r="AZ902" s="17" t="s">
        <v>149</v>
      </c>
      <c r="BA902" s="28"/>
      <c r="BB902" s="26"/>
      <c r="BC902" s="31"/>
      <c r="BD902" s="29"/>
      <c r="BR902" s="29"/>
    </row>
    <row r="903" spans="1:70" x14ac:dyDescent="0.25">
      <c r="A903" s="14">
        <v>2008</v>
      </c>
      <c r="B903" s="17">
        <v>2012</v>
      </c>
      <c r="C903" s="20" t="s">
        <v>187</v>
      </c>
      <c r="D903" s="17" t="s">
        <v>188</v>
      </c>
      <c r="E903" s="32">
        <v>2</v>
      </c>
      <c r="F903" s="44" t="s">
        <v>124</v>
      </c>
      <c r="G903" s="62" t="s">
        <v>125</v>
      </c>
      <c r="H903" s="20">
        <v>99239</v>
      </c>
      <c r="I903" s="21" t="s">
        <v>52</v>
      </c>
      <c r="J903" s="22">
        <v>99239015</v>
      </c>
      <c r="K903" s="17" t="s">
        <v>42</v>
      </c>
      <c r="L903" s="23">
        <v>94.444444444444443</v>
      </c>
      <c r="M903" s="25">
        <v>0.94444444444444442</v>
      </c>
      <c r="N903" s="25">
        <v>36.533971291866031</v>
      </c>
      <c r="O903" s="26">
        <v>51.207729468599027</v>
      </c>
      <c r="P903" s="26">
        <f t="shared" si="130"/>
        <v>0.51207729468599028</v>
      </c>
      <c r="Q903" s="63">
        <v>48.792270531400973</v>
      </c>
      <c r="R903" s="26">
        <v>0.48792270531400972</v>
      </c>
      <c r="S903" s="24" t="s">
        <v>45</v>
      </c>
      <c r="T903" s="25">
        <v>6.62</v>
      </c>
      <c r="U903" s="25" t="s">
        <v>45</v>
      </c>
      <c r="V903" s="25">
        <v>2.9525200000000003</v>
      </c>
      <c r="W903" s="26">
        <v>19.291330591215981</v>
      </c>
      <c r="X903" s="26">
        <v>42.291670126606121</v>
      </c>
      <c r="Y903" s="26">
        <v>24.269597558297676</v>
      </c>
      <c r="Z903" s="26">
        <v>1.7795308137593082</v>
      </c>
      <c r="AA903" s="26">
        <v>0.42310924369747899</v>
      </c>
      <c r="AB903" s="26">
        <f t="shared" si="131"/>
        <v>1.277086085138498</v>
      </c>
      <c r="AC903" s="26">
        <f t="shared" si="131"/>
        <v>2.7997085623813254</v>
      </c>
      <c r="AD903" s="26">
        <f t="shared" si="131"/>
        <v>1.6066473583593062</v>
      </c>
      <c r="AE903" s="26">
        <f t="shared" si="129"/>
        <v>0.11780493987086621</v>
      </c>
      <c r="AF903" s="17">
        <v>3.6</v>
      </c>
      <c r="AG903" s="17">
        <v>4.9000000000000004</v>
      </c>
      <c r="AH903" s="17">
        <f t="shared" si="132"/>
        <v>1.2589254117941658E-5</v>
      </c>
      <c r="AI903" s="17">
        <v>9</v>
      </c>
      <c r="AJ903" s="17">
        <v>137.5</v>
      </c>
      <c r="AK903" s="17">
        <v>900</v>
      </c>
      <c r="AL903" s="17">
        <v>162.5</v>
      </c>
      <c r="AM903" s="17">
        <v>19</v>
      </c>
      <c r="AN903" s="17">
        <v>36</v>
      </c>
      <c r="AO903" s="17">
        <v>1</v>
      </c>
      <c r="AP903" s="17">
        <v>95.5</v>
      </c>
      <c r="AQ903" s="17">
        <v>908.56874999999923</v>
      </c>
      <c r="AR903" s="17">
        <v>1476.6208333333336</v>
      </c>
      <c r="AS903" s="26">
        <v>661.63749999999993</v>
      </c>
      <c r="AT903" s="26">
        <v>21.1683800623053</v>
      </c>
      <c r="AU903" s="26">
        <v>4.9395962563731484</v>
      </c>
      <c r="AV903" s="17">
        <v>30</v>
      </c>
      <c r="AW903" s="17">
        <v>90</v>
      </c>
      <c r="AX903" s="17">
        <v>0.19</v>
      </c>
      <c r="AY903" s="14">
        <v>3</v>
      </c>
      <c r="AZ903" s="17" t="s">
        <v>149</v>
      </c>
      <c r="BA903" s="28"/>
      <c r="BB903" s="26"/>
      <c r="BC903" s="31"/>
      <c r="BD903" s="29"/>
      <c r="BR903" s="29"/>
    </row>
    <row r="904" spans="1:70" x14ac:dyDescent="0.25">
      <c r="A904" s="14">
        <v>2008</v>
      </c>
      <c r="B904" s="17">
        <v>2012</v>
      </c>
      <c r="C904" s="20" t="s">
        <v>187</v>
      </c>
      <c r="D904" s="17" t="s">
        <v>188</v>
      </c>
      <c r="E904" s="32">
        <v>3</v>
      </c>
      <c r="F904" s="44" t="s">
        <v>124</v>
      </c>
      <c r="G904" s="62" t="s">
        <v>125</v>
      </c>
      <c r="H904" s="20">
        <v>99239</v>
      </c>
      <c r="I904" s="21" t="s">
        <v>52</v>
      </c>
      <c r="J904" s="22">
        <v>99239015</v>
      </c>
      <c r="K904" s="17" t="s">
        <v>42</v>
      </c>
      <c r="L904" s="23">
        <v>94.444444444444443</v>
      </c>
      <c r="M904" s="25">
        <v>0.94444444444444442</v>
      </c>
      <c r="N904" s="25">
        <v>45.938755980861245</v>
      </c>
      <c r="O904" s="26">
        <v>51.758793969849251</v>
      </c>
      <c r="P904" s="26">
        <f t="shared" si="130"/>
        <v>0.51758793969849248</v>
      </c>
      <c r="Q904" s="63">
        <v>48.241206030150749</v>
      </c>
      <c r="R904" s="26">
        <v>0.48241206030150752</v>
      </c>
      <c r="S904" s="24" t="s">
        <v>45</v>
      </c>
      <c r="T904" s="25">
        <v>8.06</v>
      </c>
      <c r="U904" s="25" t="s">
        <v>45</v>
      </c>
      <c r="V904" s="25">
        <v>3.5947600000000004</v>
      </c>
      <c r="W904" s="26">
        <v>19.011249630992126</v>
      </c>
      <c r="X904" s="26">
        <v>43.9889547426028</v>
      </c>
      <c r="Y904" s="26">
        <v>24.680604945840997</v>
      </c>
      <c r="Z904" s="26">
        <v>1.2251588436996173</v>
      </c>
      <c r="AA904" s="26">
        <v>0.49829545454545454</v>
      </c>
      <c r="AB904" s="26">
        <f t="shared" si="131"/>
        <v>1.5323067202579654</v>
      </c>
      <c r="AC904" s="26">
        <f t="shared" si="131"/>
        <v>3.545509752253786</v>
      </c>
      <c r="AD904" s="26">
        <f t="shared" si="131"/>
        <v>1.9892567586347845</v>
      </c>
      <c r="AE904" s="26">
        <f t="shared" si="129"/>
        <v>9.8747802802189158E-2</v>
      </c>
      <c r="AF904" s="17">
        <v>3.4</v>
      </c>
      <c r="AG904" s="17">
        <v>4.8</v>
      </c>
      <c r="AH904" s="17">
        <f t="shared" si="132"/>
        <v>1.5848931924611131E-5</v>
      </c>
      <c r="AI904" s="17">
        <v>7.5</v>
      </c>
      <c r="AJ904" s="17">
        <v>112.5</v>
      </c>
      <c r="AK904" s="17">
        <v>815</v>
      </c>
      <c r="AL904" s="17">
        <v>152.5</v>
      </c>
      <c r="AM904" s="17">
        <v>23.5</v>
      </c>
      <c r="AN904" s="17">
        <v>37</v>
      </c>
      <c r="AO904" s="17">
        <v>0.75</v>
      </c>
      <c r="AP904" s="17">
        <v>95</v>
      </c>
      <c r="AQ904" s="17">
        <v>908.56874999999923</v>
      </c>
      <c r="AR904" s="17">
        <v>1476.6208333333336</v>
      </c>
      <c r="AS904" s="26">
        <v>661.63749999999993</v>
      </c>
      <c r="AT904" s="26">
        <v>21.1683800623053</v>
      </c>
      <c r="AU904" s="26">
        <v>4.9395962563731484</v>
      </c>
      <c r="AV904" s="17">
        <v>30</v>
      </c>
      <c r="AW904" s="17">
        <v>90</v>
      </c>
      <c r="AX904" s="17">
        <v>0.19</v>
      </c>
      <c r="AY904" s="14">
        <v>3</v>
      </c>
      <c r="AZ904" s="17" t="s">
        <v>149</v>
      </c>
      <c r="BA904" s="28"/>
      <c r="BB904" s="26"/>
      <c r="BC904" s="31"/>
      <c r="BD904" s="29"/>
      <c r="BR904" s="29"/>
    </row>
    <row r="905" spans="1:70" x14ac:dyDescent="0.25">
      <c r="A905" s="14">
        <v>2008</v>
      </c>
      <c r="B905" s="17">
        <v>2012</v>
      </c>
      <c r="C905" s="20" t="s">
        <v>187</v>
      </c>
      <c r="D905" s="17" t="s">
        <v>188</v>
      </c>
      <c r="E905" s="32">
        <v>4</v>
      </c>
      <c r="F905" s="44" t="s">
        <v>124</v>
      </c>
      <c r="G905" s="62" t="s">
        <v>125</v>
      </c>
      <c r="H905" s="20">
        <v>99239</v>
      </c>
      <c r="I905" s="21" t="s">
        <v>52</v>
      </c>
      <c r="J905" s="22">
        <v>99239015</v>
      </c>
      <c r="K905" s="17" t="s">
        <v>42</v>
      </c>
      <c r="L905" s="23">
        <v>100</v>
      </c>
      <c r="M905" s="25">
        <v>1</v>
      </c>
      <c r="N905" s="25">
        <v>20.43732057416268</v>
      </c>
      <c r="O905" s="26">
        <v>52.403846153846153</v>
      </c>
      <c r="P905" s="26">
        <f t="shared" si="130"/>
        <v>0.52403846153846156</v>
      </c>
      <c r="Q905" s="63">
        <v>47.596153846153847</v>
      </c>
      <c r="R905" s="26">
        <v>0.47596153846153849</v>
      </c>
      <c r="S905" s="24" t="s">
        <v>45</v>
      </c>
      <c r="T905" s="25">
        <v>3.92</v>
      </c>
      <c r="U905" s="25" t="s">
        <v>45</v>
      </c>
      <c r="V905" s="25">
        <v>1.7483200000000001</v>
      </c>
      <c r="W905" s="26">
        <v>19.078439789543282</v>
      </c>
      <c r="X905" s="26">
        <v>41.528871086566866</v>
      </c>
      <c r="Y905" s="26">
        <v>24.601929814893239</v>
      </c>
      <c r="Z905" s="26">
        <v>1.8727448995573894</v>
      </c>
      <c r="AA905" s="26">
        <v>0.60357142857142854</v>
      </c>
      <c r="AB905" s="26">
        <f t="shared" si="131"/>
        <v>0.74787483975009661</v>
      </c>
      <c r="AC905" s="26">
        <f t="shared" si="131"/>
        <v>1.6279317465934211</v>
      </c>
      <c r="AD905" s="26">
        <f t="shared" si="131"/>
        <v>0.964395648743815</v>
      </c>
      <c r="AE905" s="26">
        <f t="shared" si="129"/>
        <v>7.3411600062649671E-2</v>
      </c>
      <c r="AF905" s="17">
        <v>3.6</v>
      </c>
      <c r="AG905" s="17">
        <v>4.5999999999999996</v>
      </c>
      <c r="AH905" s="17">
        <f t="shared" si="132"/>
        <v>2.5118864315095791E-5</v>
      </c>
      <c r="AI905" s="17">
        <v>6</v>
      </c>
      <c r="AJ905" s="17">
        <v>102.5</v>
      </c>
      <c r="AK905" s="17">
        <v>670</v>
      </c>
      <c r="AL905" s="17">
        <v>147.5</v>
      </c>
      <c r="AM905" s="17">
        <v>41.5</v>
      </c>
      <c r="AN905" s="17">
        <v>38</v>
      </c>
      <c r="AO905" s="17">
        <v>1</v>
      </c>
      <c r="AP905" s="17">
        <v>129</v>
      </c>
      <c r="AQ905" s="17">
        <v>908.56874999999923</v>
      </c>
      <c r="AR905" s="17">
        <v>1476.6208333333336</v>
      </c>
      <c r="AS905" s="26">
        <v>661.63749999999993</v>
      </c>
      <c r="AT905" s="26">
        <v>21.1683800623053</v>
      </c>
      <c r="AU905" s="26">
        <v>4.9395962563731484</v>
      </c>
      <c r="AV905" s="17">
        <v>30</v>
      </c>
      <c r="AW905" s="17">
        <v>90</v>
      </c>
      <c r="AX905" s="17">
        <v>0.19</v>
      </c>
      <c r="AY905" s="14">
        <v>3</v>
      </c>
      <c r="AZ905" s="17" t="s">
        <v>149</v>
      </c>
      <c r="BA905" s="28"/>
      <c r="BB905" s="26"/>
      <c r="BC905" s="31"/>
      <c r="BD905" s="29"/>
      <c r="BR905" s="29"/>
    </row>
    <row r="906" spans="1:70" x14ac:dyDescent="0.25">
      <c r="A906" s="14">
        <v>2008</v>
      </c>
      <c r="B906" s="17">
        <v>2012</v>
      </c>
      <c r="C906" s="20" t="s">
        <v>187</v>
      </c>
      <c r="D906" s="17" t="s">
        <v>188</v>
      </c>
      <c r="E906" s="32">
        <v>1</v>
      </c>
      <c r="F906" s="44" t="s">
        <v>126</v>
      </c>
      <c r="G906" s="62" t="s">
        <v>127</v>
      </c>
      <c r="H906" s="20">
        <v>9970</v>
      </c>
      <c r="I906" s="21">
        <v>5</v>
      </c>
      <c r="J906" s="22">
        <v>9970036</v>
      </c>
      <c r="K906" s="17" t="s">
        <v>54</v>
      </c>
      <c r="L906" s="23">
        <v>100</v>
      </c>
      <c r="M906" s="25">
        <v>1</v>
      </c>
      <c r="N906" s="25">
        <v>45.577033492822963</v>
      </c>
      <c r="O906" s="26">
        <v>44.354838709677423</v>
      </c>
      <c r="P906" s="26">
        <f t="shared" si="130"/>
        <v>0.44354838709677424</v>
      </c>
      <c r="Q906" s="63">
        <v>55.645161290322577</v>
      </c>
      <c r="R906" s="26">
        <v>0.55645161290322576</v>
      </c>
      <c r="S906" s="24" t="s">
        <v>45</v>
      </c>
      <c r="T906" s="25">
        <v>9.1300000000000008</v>
      </c>
      <c r="U906" s="25" t="s">
        <v>45</v>
      </c>
      <c r="V906" s="25">
        <v>4.0719800000000008</v>
      </c>
      <c r="W906" s="26">
        <v>18.474228286806976</v>
      </c>
      <c r="X906" s="26">
        <v>43.379908600746106</v>
      </c>
      <c r="Y906" s="26">
        <v>25.111134918095814</v>
      </c>
      <c r="Z906" s="26">
        <v>1.4758315893901681</v>
      </c>
      <c r="AA906" s="26">
        <v>0.49755555555555558</v>
      </c>
      <c r="AB906" s="26">
        <f t="shared" si="131"/>
        <v>1.686697042585477</v>
      </c>
      <c r="AC906" s="26">
        <f t="shared" si="131"/>
        <v>3.9605856552481193</v>
      </c>
      <c r="AD906" s="26">
        <f t="shared" si="131"/>
        <v>2.2926466180221476</v>
      </c>
      <c r="AE906" s="26">
        <f t="shared" si="129"/>
        <v>0.13474342411132237</v>
      </c>
      <c r="AF906" s="17">
        <v>3.6</v>
      </c>
      <c r="AG906" s="17">
        <v>4.9000000000000004</v>
      </c>
      <c r="AH906" s="17">
        <f t="shared" si="132"/>
        <v>1.2589254117941658E-5</v>
      </c>
      <c r="AI906" s="17">
        <v>10.5</v>
      </c>
      <c r="AJ906" s="17">
        <v>137.5</v>
      </c>
      <c r="AK906" s="17">
        <v>945</v>
      </c>
      <c r="AL906" s="17">
        <v>162.5</v>
      </c>
      <c r="AM906" s="17">
        <v>18</v>
      </c>
      <c r="AN906" s="17">
        <v>38</v>
      </c>
      <c r="AO906" s="17">
        <v>1</v>
      </c>
      <c r="AP906" s="17">
        <v>99</v>
      </c>
      <c r="AQ906" s="17">
        <v>908.56874999999923</v>
      </c>
      <c r="AR906" s="17">
        <v>1476.6208333333336</v>
      </c>
      <c r="AS906" s="26">
        <v>661.63749999999993</v>
      </c>
      <c r="AT906" s="26">
        <v>21.1683800623053</v>
      </c>
      <c r="AU906" s="26">
        <v>4.9395962563731484</v>
      </c>
      <c r="AV906" s="17">
        <v>30</v>
      </c>
      <c r="AW906" s="17">
        <v>90</v>
      </c>
      <c r="AX906" s="17">
        <v>0.19</v>
      </c>
      <c r="AY906" s="14">
        <v>3</v>
      </c>
      <c r="AZ906" s="17" t="s">
        <v>149</v>
      </c>
      <c r="BA906" s="28"/>
      <c r="BB906" s="26"/>
      <c r="BC906" s="31"/>
      <c r="BD906" s="29"/>
      <c r="BR906" s="29"/>
    </row>
    <row r="907" spans="1:70" x14ac:dyDescent="0.25">
      <c r="A907" s="14">
        <v>2008</v>
      </c>
      <c r="B907" s="17">
        <v>2012</v>
      </c>
      <c r="C907" s="20" t="s">
        <v>187</v>
      </c>
      <c r="D907" s="17" t="s">
        <v>188</v>
      </c>
      <c r="E907" s="32">
        <v>2</v>
      </c>
      <c r="F907" s="44" t="s">
        <v>126</v>
      </c>
      <c r="G907" s="62" t="s">
        <v>127</v>
      </c>
      <c r="H907" s="20">
        <v>9970</v>
      </c>
      <c r="I907" s="21">
        <v>5</v>
      </c>
      <c r="J907" s="22">
        <v>9970036</v>
      </c>
      <c r="K907" s="17" t="s">
        <v>54</v>
      </c>
      <c r="L907" s="23">
        <v>83.333333333333343</v>
      </c>
      <c r="M907" s="25">
        <v>0.83333333333333348</v>
      </c>
      <c r="N907" s="25">
        <v>49.917703349282299</v>
      </c>
      <c r="O907" s="26">
        <v>46.067415730337082</v>
      </c>
      <c r="P907" s="26">
        <f t="shared" si="130"/>
        <v>0.4606741573033708</v>
      </c>
      <c r="Q907" s="63">
        <v>53.932584269662918</v>
      </c>
      <c r="R907" s="26">
        <v>0.5393258426966292</v>
      </c>
      <c r="S907" s="24" t="s">
        <v>45</v>
      </c>
      <c r="T907" s="25">
        <v>9.65</v>
      </c>
      <c r="U907" s="25" t="s">
        <v>45</v>
      </c>
      <c r="V907" s="25">
        <v>4.3039000000000005</v>
      </c>
      <c r="W907" s="26">
        <v>19.089495281339595</v>
      </c>
      <c r="X907" s="26">
        <v>42.44508428632993</v>
      </c>
      <c r="Y907" s="26">
        <v>25.230830940865971</v>
      </c>
      <c r="Z907" s="26">
        <v>1.33859433261091</v>
      </c>
      <c r="AA907" s="26">
        <v>0.46696721311475409</v>
      </c>
      <c r="AB907" s="26">
        <f t="shared" si="131"/>
        <v>1.842136294649271</v>
      </c>
      <c r="AC907" s="26">
        <f t="shared" si="131"/>
        <v>4.0959506336308387</v>
      </c>
      <c r="AD907" s="26">
        <f t="shared" si="131"/>
        <v>2.4347751857935664</v>
      </c>
      <c r="AE907" s="26">
        <f t="shared" si="129"/>
        <v>0.12917435309695283</v>
      </c>
      <c r="AF907" s="17">
        <v>3.6</v>
      </c>
      <c r="AG907" s="17">
        <v>4.9000000000000004</v>
      </c>
      <c r="AH907" s="17">
        <f t="shared" si="132"/>
        <v>1.2589254117941658E-5</v>
      </c>
      <c r="AI907" s="17">
        <v>9</v>
      </c>
      <c r="AJ907" s="17">
        <v>137.5</v>
      </c>
      <c r="AK907" s="17">
        <v>900</v>
      </c>
      <c r="AL907" s="17">
        <v>162.5</v>
      </c>
      <c r="AM907" s="17">
        <v>19</v>
      </c>
      <c r="AN907" s="17">
        <v>36</v>
      </c>
      <c r="AO907" s="17">
        <v>1</v>
      </c>
      <c r="AP907" s="17">
        <v>95.5</v>
      </c>
      <c r="AQ907" s="17">
        <v>908.56874999999923</v>
      </c>
      <c r="AR907" s="17">
        <v>1476.6208333333336</v>
      </c>
      <c r="AS907" s="26">
        <v>661.63749999999993</v>
      </c>
      <c r="AT907" s="26">
        <v>21.1683800623053</v>
      </c>
      <c r="AU907" s="26">
        <v>4.9395962563731484</v>
      </c>
      <c r="AV907" s="17">
        <v>30</v>
      </c>
      <c r="AW907" s="17">
        <v>90</v>
      </c>
      <c r="AX907" s="17">
        <v>0.19</v>
      </c>
      <c r="AY907" s="14">
        <v>3</v>
      </c>
      <c r="AZ907" s="17" t="s">
        <v>149</v>
      </c>
      <c r="BA907" s="28"/>
      <c r="BB907" s="26"/>
      <c r="BC907" s="31"/>
      <c r="BD907" s="29"/>
      <c r="BR907" s="29"/>
    </row>
    <row r="908" spans="1:70" x14ac:dyDescent="0.25">
      <c r="A908" s="14">
        <v>2008</v>
      </c>
      <c r="B908" s="17">
        <v>2012</v>
      </c>
      <c r="C908" s="20" t="s">
        <v>187</v>
      </c>
      <c r="D908" s="17" t="s">
        <v>188</v>
      </c>
      <c r="E908" s="32">
        <v>3</v>
      </c>
      <c r="F908" s="44" t="s">
        <v>126</v>
      </c>
      <c r="G908" s="62" t="s">
        <v>127</v>
      </c>
      <c r="H908" s="20">
        <v>9970</v>
      </c>
      <c r="I908" s="21">
        <v>5</v>
      </c>
      <c r="J908" s="22">
        <v>9970036</v>
      </c>
      <c r="K908" s="17" t="s">
        <v>54</v>
      </c>
      <c r="L908" s="23">
        <v>100</v>
      </c>
      <c r="M908" s="25">
        <v>1</v>
      </c>
      <c r="N908" s="25">
        <v>41.598086124401917</v>
      </c>
      <c r="O908" s="26">
        <v>49.494949494949495</v>
      </c>
      <c r="P908" s="26">
        <f t="shared" si="130"/>
        <v>0.49494949494949497</v>
      </c>
      <c r="Q908" s="63">
        <v>50.505050505050505</v>
      </c>
      <c r="R908" s="26">
        <v>0.50505050505050508</v>
      </c>
      <c r="S908" s="24" t="s">
        <v>45</v>
      </c>
      <c r="T908" s="25">
        <v>7.68</v>
      </c>
      <c r="U908" s="25" t="s">
        <v>45</v>
      </c>
      <c r="V908" s="25">
        <v>3.4252799999999999</v>
      </c>
      <c r="W908" s="26">
        <v>19.196055080644356</v>
      </c>
      <c r="X908" s="26">
        <v>40.480368044861621</v>
      </c>
      <c r="Y908" s="26">
        <v>25.032011722819277</v>
      </c>
      <c r="Z908" s="26">
        <v>2.2865348259528844</v>
      </c>
      <c r="AA908" s="26">
        <v>0.40493333333333337</v>
      </c>
      <c r="AB908" s="26">
        <f t="shared" si="131"/>
        <v>1.4742570301934865</v>
      </c>
      <c r="AC908" s="26">
        <f t="shared" si="131"/>
        <v>3.1088922658453724</v>
      </c>
      <c r="AD908" s="26">
        <f t="shared" si="131"/>
        <v>1.9224585003125203</v>
      </c>
      <c r="AE908" s="26">
        <f t="shared" si="129"/>
        <v>0.1756058746331815</v>
      </c>
      <c r="AF908" s="17">
        <v>3.4</v>
      </c>
      <c r="AG908" s="17">
        <v>4.8</v>
      </c>
      <c r="AH908" s="17">
        <f t="shared" si="132"/>
        <v>1.5848931924611131E-5</v>
      </c>
      <c r="AI908" s="17">
        <v>7.5</v>
      </c>
      <c r="AJ908" s="17">
        <v>112.5</v>
      </c>
      <c r="AK908" s="17">
        <v>815</v>
      </c>
      <c r="AL908" s="17">
        <v>152.5</v>
      </c>
      <c r="AM908" s="17">
        <v>23.5</v>
      </c>
      <c r="AN908" s="17">
        <v>37</v>
      </c>
      <c r="AO908" s="17">
        <v>0.75</v>
      </c>
      <c r="AP908" s="17">
        <v>95</v>
      </c>
      <c r="AQ908" s="17">
        <v>908.56874999999923</v>
      </c>
      <c r="AR908" s="17">
        <v>1476.6208333333336</v>
      </c>
      <c r="AS908" s="26">
        <v>661.63749999999993</v>
      </c>
      <c r="AT908" s="26">
        <v>21.1683800623053</v>
      </c>
      <c r="AU908" s="26">
        <v>4.9395962563731484</v>
      </c>
      <c r="AV908" s="17">
        <v>30</v>
      </c>
      <c r="AW908" s="17">
        <v>90</v>
      </c>
      <c r="AX908" s="17">
        <v>0.19</v>
      </c>
      <c r="AY908" s="14">
        <v>3</v>
      </c>
      <c r="AZ908" s="17" t="s">
        <v>149</v>
      </c>
      <c r="BA908" s="28"/>
      <c r="BB908" s="26"/>
      <c r="BC908" s="31"/>
      <c r="BD908" s="29"/>
      <c r="BR908" s="29"/>
    </row>
    <row r="909" spans="1:70" x14ac:dyDescent="0.25">
      <c r="A909" s="14">
        <v>2008</v>
      </c>
      <c r="B909" s="17">
        <v>2012</v>
      </c>
      <c r="C909" s="20" t="s">
        <v>187</v>
      </c>
      <c r="D909" s="17" t="s">
        <v>188</v>
      </c>
      <c r="E909" s="32">
        <v>4</v>
      </c>
      <c r="F909" s="44" t="s">
        <v>126</v>
      </c>
      <c r="G909" s="62" t="s">
        <v>127</v>
      </c>
      <c r="H909" s="20">
        <v>9970</v>
      </c>
      <c r="I909" s="21">
        <v>5</v>
      </c>
      <c r="J909" s="22">
        <v>9970036</v>
      </c>
      <c r="K909" s="17" t="s">
        <v>54</v>
      </c>
      <c r="L909" s="23">
        <v>88.888888888888886</v>
      </c>
      <c r="M909" s="25">
        <v>0.88888888888888884</v>
      </c>
      <c r="N909" s="25">
        <v>22.788516746411482</v>
      </c>
      <c r="O909" s="26">
        <v>49.484536082474229</v>
      </c>
      <c r="P909" s="26">
        <f t="shared" si="130"/>
        <v>0.49484536082474229</v>
      </c>
      <c r="Q909" s="63">
        <v>50.515463917525771</v>
      </c>
      <c r="R909" s="26">
        <v>0.50515463917525771</v>
      </c>
      <c r="S909" s="24" t="s">
        <v>45</v>
      </c>
      <c r="T909" s="25">
        <v>4.5199999999999996</v>
      </c>
      <c r="U909" s="25" t="s">
        <v>45</v>
      </c>
      <c r="V909" s="25">
        <v>2.0159199999999999</v>
      </c>
      <c r="W909" s="26">
        <v>19.261302640946838</v>
      </c>
      <c r="X909" s="26">
        <v>41.674042927382331</v>
      </c>
      <c r="Y909" s="26">
        <v>24.688781313770434</v>
      </c>
      <c r="Z909" s="26">
        <v>1.4675537522216189</v>
      </c>
      <c r="AA909" s="26">
        <v>0.44491228070175437</v>
      </c>
      <c r="AB909" s="26">
        <f t="shared" si="131"/>
        <v>0.87061087937079695</v>
      </c>
      <c r="AC909" s="26">
        <f t="shared" si="131"/>
        <v>1.8836667403176812</v>
      </c>
      <c r="AD909" s="26">
        <f t="shared" si="131"/>
        <v>1.1159329153824236</v>
      </c>
      <c r="AE909" s="26">
        <f t="shared" si="129"/>
        <v>6.6333429600417174E-2</v>
      </c>
      <c r="AF909" s="17">
        <v>3.6</v>
      </c>
      <c r="AG909" s="17">
        <v>4.5999999999999996</v>
      </c>
      <c r="AH909" s="17">
        <f t="shared" si="132"/>
        <v>2.5118864315095791E-5</v>
      </c>
      <c r="AI909" s="17">
        <v>6</v>
      </c>
      <c r="AJ909" s="17">
        <v>102.5</v>
      </c>
      <c r="AK909" s="17">
        <v>670</v>
      </c>
      <c r="AL909" s="17">
        <v>147.5</v>
      </c>
      <c r="AM909" s="17">
        <v>41.5</v>
      </c>
      <c r="AN909" s="17">
        <v>38</v>
      </c>
      <c r="AO909" s="17">
        <v>1</v>
      </c>
      <c r="AP909" s="17">
        <v>129</v>
      </c>
      <c r="AQ909" s="17">
        <v>908.56874999999923</v>
      </c>
      <c r="AR909" s="17">
        <v>1476.6208333333336</v>
      </c>
      <c r="AS909" s="26">
        <v>661.63749999999993</v>
      </c>
      <c r="AT909" s="26">
        <v>21.1683800623053</v>
      </c>
      <c r="AU909" s="26">
        <v>4.9395962563731484</v>
      </c>
      <c r="AV909" s="17">
        <v>30</v>
      </c>
      <c r="AW909" s="17">
        <v>90</v>
      </c>
      <c r="AX909" s="17">
        <v>0.19</v>
      </c>
      <c r="AY909" s="14">
        <v>3</v>
      </c>
      <c r="AZ909" s="17" t="s">
        <v>149</v>
      </c>
      <c r="BA909" s="28"/>
      <c r="BB909" s="26"/>
      <c r="BC909" s="31"/>
      <c r="BD909" s="29"/>
      <c r="BR909" s="29"/>
    </row>
    <row r="910" spans="1:70" x14ac:dyDescent="0.25">
      <c r="A910" s="14">
        <v>2008</v>
      </c>
      <c r="B910" s="17">
        <v>2012</v>
      </c>
      <c r="C910" s="20" t="s">
        <v>187</v>
      </c>
      <c r="D910" s="17" t="s">
        <v>188</v>
      </c>
      <c r="E910" s="32">
        <v>1</v>
      </c>
      <c r="F910" s="44" t="s">
        <v>128</v>
      </c>
      <c r="G910" s="62" t="s">
        <v>129</v>
      </c>
      <c r="H910" s="20">
        <v>9980</v>
      </c>
      <c r="I910" s="21">
        <v>9</v>
      </c>
      <c r="J910" s="22">
        <v>9980005</v>
      </c>
      <c r="K910" s="17" t="s">
        <v>40</v>
      </c>
      <c r="L910" s="23">
        <v>100</v>
      </c>
      <c r="M910" s="25">
        <v>1</v>
      </c>
      <c r="N910" s="25">
        <v>46.30047846889952</v>
      </c>
      <c r="O910" s="26">
        <v>45.192307692307701</v>
      </c>
      <c r="P910" s="26">
        <f t="shared" si="130"/>
        <v>0.45192307692307698</v>
      </c>
      <c r="Q910" s="63">
        <v>54.807692307692299</v>
      </c>
      <c r="R910" s="26">
        <v>0.54807692307692302</v>
      </c>
      <c r="S910" s="24" t="s">
        <v>45</v>
      </c>
      <c r="T910" s="25">
        <v>9.14</v>
      </c>
      <c r="U910" s="25" t="s">
        <v>45</v>
      </c>
      <c r="V910" s="25">
        <v>4.0764400000000007</v>
      </c>
      <c r="W910" s="26">
        <v>19.672080329738762</v>
      </c>
      <c r="X910" s="26">
        <v>42.32498870026609</v>
      </c>
      <c r="Y910" s="26">
        <v>24.421449911319129</v>
      </c>
      <c r="Z910" s="26">
        <v>1.5241702932547838</v>
      </c>
      <c r="AA910" s="26">
        <v>0.43875000000000003</v>
      </c>
      <c r="AB910" s="26">
        <f t="shared" si="131"/>
        <v>1.798028142138123</v>
      </c>
      <c r="AC910" s="26">
        <f t="shared" si="131"/>
        <v>3.8685039672043211</v>
      </c>
      <c r="AD910" s="26">
        <f t="shared" si="131"/>
        <v>2.2321205218945686</v>
      </c>
      <c r="AE910" s="26">
        <f t="shared" si="129"/>
        <v>0.13930916480348726</v>
      </c>
      <c r="AF910" s="17">
        <v>3.6</v>
      </c>
      <c r="AG910" s="17">
        <v>4.9000000000000004</v>
      </c>
      <c r="AH910" s="17">
        <f t="shared" si="132"/>
        <v>1.2589254117941658E-5</v>
      </c>
      <c r="AI910" s="17">
        <v>10.5</v>
      </c>
      <c r="AJ910" s="17">
        <v>137.5</v>
      </c>
      <c r="AK910" s="17">
        <v>945</v>
      </c>
      <c r="AL910" s="17">
        <v>162.5</v>
      </c>
      <c r="AM910" s="17">
        <v>18</v>
      </c>
      <c r="AN910" s="17">
        <v>38</v>
      </c>
      <c r="AO910" s="17">
        <v>1</v>
      </c>
      <c r="AP910" s="17">
        <v>99</v>
      </c>
      <c r="AQ910" s="17">
        <v>908.56874999999923</v>
      </c>
      <c r="AR910" s="17">
        <v>1476.6208333333336</v>
      </c>
      <c r="AS910" s="26">
        <v>661.63749999999993</v>
      </c>
      <c r="AT910" s="26">
        <v>21.1683800623053</v>
      </c>
      <c r="AU910" s="26">
        <v>4.9395962563731484</v>
      </c>
      <c r="AV910" s="17">
        <v>30</v>
      </c>
      <c r="AW910" s="17">
        <v>90</v>
      </c>
      <c r="AX910" s="17">
        <v>0.19</v>
      </c>
      <c r="AY910" s="14">
        <v>3</v>
      </c>
      <c r="AZ910" s="17" t="s">
        <v>149</v>
      </c>
      <c r="BA910" s="28"/>
      <c r="BB910" s="26"/>
      <c r="BC910" s="31"/>
      <c r="BD910" s="29"/>
      <c r="BR910" s="29"/>
    </row>
    <row r="911" spans="1:70" x14ac:dyDescent="0.25">
      <c r="A911" s="14">
        <v>2008</v>
      </c>
      <c r="B911" s="17">
        <v>2012</v>
      </c>
      <c r="C911" s="20" t="s">
        <v>187</v>
      </c>
      <c r="D911" s="17" t="s">
        <v>188</v>
      </c>
      <c r="E911" s="32">
        <v>2</v>
      </c>
      <c r="F911" s="44" t="s">
        <v>128</v>
      </c>
      <c r="G911" s="62" t="s">
        <v>129</v>
      </c>
      <c r="H911" s="20">
        <v>9980</v>
      </c>
      <c r="I911" s="21">
        <v>9</v>
      </c>
      <c r="J911" s="22">
        <v>9980005</v>
      </c>
      <c r="K911" s="17" t="s">
        <v>40</v>
      </c>
      <c r="L911" s="23">
        <v>100</v>
      </c>
      <c r="M911" s="25">
        <v>1</v>
      </c>
      <c r="N911" s="25">
        <v>49.736842105263158</v>
      </c>
      <c r="O911" s="26">
        <v>47.555555555555564</v>
      </c>
      <c r="P911" s="26">
        <f t="shared" si="130"/>
        <v>0.47555555555555562</v>
      </c>
      <c r="Q911" s="63">
        <v>52.444444444444436</v>
      </c>
      <c r="R911" s="26">
        <v>0.52444444444444438</v>
      </c>
      <c r="S911" s="24" t="s">
        <v>45</v>
      </c>
      <c r="T911" s="25">
        <v>9.3699999999999992</v>
      </c>
      <c r="U911" s="25" t="s">
        <v>45</v>
      </c>
      <c r="V911" s="25">
        <v>4.1790199999999995</v>
      </c>
      <c r="W911" s="26">
        <v>19.075002760674309</v>
      </c>
      <c r="X911" s="26">
        <v>43.112003411812637</v>
      </c>
      <c r="Y911" s="26">
        <v>24.67297147557089</v>
      </c>
      <c r="Z911" s="26">
        <v>2.0510058373981934</v>
      </c>
      <c r="AA911" s="26">
        <v>0.4102608695652174</v>
      </c>
      <c r="AB911" s="26">
        <f t="shared" si="131"/>
        <v>1.7873277586751826</v>
      </c>
      <c r="AC911" s="26">
        <f t="shared" si="131"/>
        <v>4.0395947196868436</v>
      </c>
      <c r="AD911" s="26">
        <f t="shared" si="131"/>
        <v>2.3118574272609922</v>
      </c>
      <c r="AE911" s="26">
        <f t="shared" si="129"/>
        <v>0.19217924696421071</v>
      </c>
      <c r="AF911" s="17">
        <v>3.6</v>
      </c>
      <c r="AG911" s="17">
        <v>4.9000000000000004</v>
      </c>
      <c r="AH911" s="17">
        <f t="shared" si="132"/>
        <v>1.2589254117941658E-5</v>
      </c>
      <c r="AI911" s="17">
        <v>9</v>
      </c>
      <c r="AJ911" s="17">
        <v>137.5</v>
      </c>
      <c r="AK911" s="17">
        <v>900</v>
      </c>
      <c r="AL911" s="17">
        <v>162.5</v>
      </c>
      <c r="AM911" s="17">
        <v>19</v>
      </c>
      <c r="AN911" s="17">
        <v>36</v>
      </c>
      <c r="AO911" s="17">
        <v>1</v>
      </c>
      <c r="AP911" s="17">
        <v>95.5</v>
      </c>
      <c r="AQ911" s="17">
        <v>908.56874999999923</v>
      </c>
      <c r="AR911" s="17">
        <v>1476.6208333333336</v>
      </c>
      <c r="AS911" s="26">
        <v>661.63749999999993</v>
      </c>
      <c r="AT911" s="26">
        <v>21.1683800623053</v>
      </c>
      <c r="AU911" s="26">
        <v>4.9395962563731484</v>
      </c>
      <c r="AV911" s="17">
        <v>30</v>
      </c>
      <c r="AW911" s="17">
        <v>90</v>
      </c>
      <c r="AX911" s="17">
        <v>0.19</v>
      </c>
      <c r="AY911" s="14">
        <v>3</v>
      </c>
      <c r="AZ911" s="17" t="s">
        <v>149</v>
      </c>
      <c r="BA911" s="28"/>
      <c r="BB911" s="26"/>
      <c r="BC911" s="31"/>
      <c r="BD911" s="29"/>
      <c r="BR911" s="29"/>
    </row>
    <row r="912" spans="1:70" x14ac:dyDescent="0.25">
      <c r="A912" s="14">
        <v>2008</v>
      </c>
      <c r="B912" s="17">
        <v>2012</v>
      </c>
      <c r="C912" s="20" t="s">
        <v>187</v>
      </c>
      <c r="D912" s="17" t="s">
        <v>188</v>
      </c>
      <c r="E912" s="32">
        <v>3</v>
      </c>
      <c r="F912" s="44" t="s">
        <v>128</v>
      </c>
      <c r="G912" s="62" t="s">
        <v>129</v>
      </c>
      <c r="H912" s="20">
        <v>9980</v>
      </c>
      <c r="I912" s="21">
        <v>9</v>
      </c>
      <c r="J912" s="22">
        <v>9980005</v>
      </c>
      <c r="K912" s="17" t="s">
        <v>40</v>
      </c>
      <c r="L912" s="23">
        <v>94.444444444444443</v>
      </c>
      <c r="M912" s="25">
        <v>0.94444444444444442</v>
      </c>
      <c r="N912" s="25">
        <v>54.981818181818184</v>
      </c>
      <c r="O912" s="26">
        <v>49.074074074074069</v>
      </c>
      <c r="P912" s="26">
        <f t="shared" si="130"/>
        <v>0.4907407407407407</v>
      </c>
      <c r="Q912" s="63">
        <v>50.925925925925931</v>
      </c>
      <c r="R912" s="26">
        <v>0.5092592592592593</v>
      </c>
      <c r="S912" s="24" t="s">
        <v>45</v>
      </c>
      <c r="T912" s="25">
        <v>10.01</v>
      </c>
      <c r="U912" s="25" t="s">
        <v>45</v>
      </c>
      <c r="V912" s="25">
        <v>4.4644599999999999</v>
      </c>
      <c r="W912" s="26">
        <v>19.020166220742269</v>
      </c>
      <c r="X912" s="26">
        <v>42.411678965241634</v>
      </c>
      <c r="Y912" s="26">
        <v>26.546460007024592</v>
      </c>
      <c r="Z912" s="26">
        <v>1.2520676616981774</v>
      </c>
      <c r="AA912" s="26">
        <v>0.52716312056737591</v>
      </c>
      <c r="AB912" s="26">
        <f t="shared" si="131"/>
        <v>1.903918638696301</v>
      </c>
      <c r="AC912" s="26">
        <f t="shared" si="131"/>
        <v>4.2454090644206879</v>
      </c>
      <c r="AD912" s="26">
        <f t="shared" si="131"/>
        <v>2.6573006467031615</v>
      </c>
      <c r="AE912" s="26">
        <f t="shared" si="129"/>
        <v>0.12533197293598755</v>
      </c>
      <c r="AF912" s="17">
        <v>3.4</v>
      </c>
      <c r="AG912" s="17">
        <v>4.8</v>
      </c>
      <c r="AH912" s="17">
        <f t="shared" si="132"/>
        <v>1.5848931924611131E-5</v>
      </c>
      <c r="AI912" s="17">
        <v>7.5</v>
      </c>
      <c r="AJ912" s="17">
        <v>112.5</v>
      </c>
      <c r="AK912" s="17">
        <v>815</v>
      </c>
      <c r="AL912" s="17">
        <v>152.5</v>
      </c>
      <c r="AM912" s="17">
        <v>23.5</v>
      </c>
      <c r="AN912" s="17">
        <v>37</v>
      </c>
      <c r="AO912" s="17">
        <v>0.75</v>
      </c>
      <c r="AP912" s="17">
        <v>95</v>
      </c>
      <c r="AQ912" s="17">
        <v>908.56874999999923</v>
      </c>
      <c r="AR912" s="17">
        <v>1476.6208333333336</v>
      </c>
      <c r="AS912" s="26">
        <v>661.63749999999993</v>
      </c>
      <c r="AT912" s="26">
        <v>21.1683800623053</v>
      </c>
      <c r="AU912" s="26">
        <v>4.9395962563731484</v>
      </c>
      <c r="AV912" s="17">
        <v>30</v>
      </c>
      <c r="AW912" s="17">
        <v>90</v>
      </c>
      <c r="AX912" s="17">
        <v>0.19</v>
      </c>
      <c r="AY912" s="14">
        <v>3</v>
      </c>
      <c r="AZ912" s="17" t="s">
        <v>149</v>
      </c>
      <c r="BA912" s="28"/>
      <c r="BB912" s="26"/>
      <c r="BC912" s="31"/>
      <c r="BD912" s="29"/>
      <c r="BR912" s="29"/>
    </row>
    <row r="913" spans="1:56" x14ac:dyDescent="0.25">
      <c r="A913" s="14">
        <v>2008</v>
      </c>
      <c r="B913" s="17">
        <v>2012</v>
      </c>
      <c r="C913" s="20" t="s">
        <v>187</v>
      </c>
      <c r="D913" s="17" t="s">
        <v>188</v>
      </c>
      <c r="E913" s="32">
        <v>4</v>
      </c>
      <c r="F913" s="44" t="s">
        <v>128</v>
      </c>
      <c r="G913" s="62" t="s">
        <v>129</v>
      </c>
      <c r="H913" s="20">
        <v>9980</v>
      </c>
      <c r="I913" s="21">
        <v>9</v>
      </c>
      <c r="J913" s="22">
        <v>9980005</v>
      </c>
      <c r="K913" s="17" t="s">
        <v>40</v>
      </c>
      <c r="L913" s="23">
        <v>100</v>
      </c>
      <c r="M913" s="25">
        <v>1</v>
      </c>
      <c r="N913" s="25">
        <v>35.991387559808615</v>
      </c>
      <c r="O913" s="26">
        <v>46.875</v>
      </c>
      <c r="P913" s="26">
        <f t="shared" si="130"/>
        <v>0.46875</v>
      </c>
      <c r="Q913" s="63">
        <v>53.125</v>
      </c>
      <c r="R913" s="26">
        <v>0.53125</v>
      </c>
      <c r="S913" s="24" t="s">
        <v>45</v>
      </c>
      <c r="T913" s="25">
        <v>7.05</v>
      </c>
      <c r="U913" s="25" t="s">
        <v>45</v>
      </c>
      <c r="V913" s="25">
        <v>3.1442999999999999</v>
      </c>
      <c r="W913" s="26">
        <v>19.209090670433582</v>
      </c>
      <c r="X913" s="26">
        <v>41.741058437071842</v>
      </c>
      <c r="Y913" s="26">
        <v>25.239741074076747</v>
      </c>
      <c r="Z913" s="26">
        <v>1.3153851352747807</v>
      </c>
      <c r="AA913" s="74" t="s">
        <v>45</v>
      </c>
      <c r="AB913" s="26">
        <f t="shared" si="131"/>
        <v>1.3542408922655675</v>
      </c>
      <c r="AC913" s="26">
        <f t="shared" si="131"/>
        <v>2.9427446198135647</v>
      </c>
      <c r="AD913" s="26">
        <f t="shared" si="131"/>
        <v>1.7794017457224107</v>
      </c>
      <c r="AE913" s="26">
        <f t="shared" si="129"/>
        <v>9.2734652036872048E-2</v>
      </c>
      <c r="AF913" s="17">
        <v>3.6</v>
      </c>
      <c r="AG913" s="17">
        <v>4.5999999999999996</v>
      </c>
      <c r="AH913" s="17">
        <f t="shared" si="132"/>
        <v>2.5118864315095791E-5</v>
      </c>
      <c r="AI913" s="17">
        <v>6</v>
      </c>
      <c r="AJ913" s="17">
        <v>102.5</v>
      </c>
      <c r="AK913" s="17">
        <v>670</v>
      </c>
      <c r="AL913" s="17">
        <v>147.5</v>
      </c>
      <c r="AM913" s="17">
        <v>41.5</v>
      </c>
      <c r="AN913" s="17">
        <v>38</v>
      </c>
      <c r="AO913" s="17">
        <v>1</v>
      </c>
      <c r="AP913" s="17">
        <v>129</v>
      </c>
      <c r="AQ913" s="17">
        <v>908.56874999999923</v>
      </c>
      <c r="AR913" s="17">
        <v>1476.6208333333336</v>
      </c>
      <c r="AS913" s="26">
        <v>661.63749999999993</v>
      </c>
      <c r="AT913" s="26">
        <v>21.1683800623053</v>
      </c>
      <c r="AU913" s="26">
        <v>4.9395962563731484</v>
      </c>
      <c r="AV913" s="17">
        <v>30</v>
      </c>
      <c r="AW913" s="17">
        <v>90</v>
      </c>
      <c r="AX913" s="17">
        <v>0.19</v>
      </c>
      <c r="AY913" s="14">
        <v>3</v>
      </c>
      <c r="AZ913" s="17" t="s">
        <v>149</v>
      </c>
      <c r="BA913" s="28"/>
      <c r="BB913" s="26"/>
      <c r="BC913" s="35" t="s">
        <v>189</v>
      </c>
      <c r="BD913" s="29"/>
    </row>
    <row r="914" spans="1:56" x14ac:dyDescent="0.25">
      <c r="A914" s="14">
        <v>2008</v>
      </c>
      <c r="B914" s="17">
        <v>2012</v>
      </c>
      <c r="C914" s="20" t="s">
        <v>187</v>
      </c>
      <c r="D914" s="17" t="s">
        <v>188</v>
      </c>
      <c r="E914" s="32">
        <v>1</v>
      </c>
      <c r="F914" s="44" t="s">
        <v>138</v>
      </c>
      <c r="G914" s="62" t="s">
        <v>138</v>
      </c>
      <c r="H914" s="20" t="s">
        <v>138</v>
      </c>
      <c r="I914" s="21">
        <v>4</v>
      </c>
      <c r="J914" s="22" t="s">
        <v>138</v>
      </c>
      <c r="K914" s="17" t="s">
        <v>42</v>
      </c>
      <c r="L914" s="23">
        <v>83.333333333333343</v>
      </c>
      <c r="M914" s="25">
        <v>0.83333333333333348</v>
      </c>
      <c r="N914" s="25">
        <v>24.597129186602871</v>
      </c>
      <c r="O914" s="26">
        <v>51.528384279475979</v>
      </c>
      <c r="P914" s="26">
        <f t="shared" si="130"/>
        <v>0.51528384279475981</v>
      </c>
      <c r="Q914" s="63">
        <v>48.471615720524021</v>
      </c>
      <c r="R914" s="26">
        <v>0.48471615720524019</v>
      </c>
      <c r="S914" s="24" t="s">
        <v>45</v>
      </c>
      <c r="T914" s="25">
        <v>4.6500000000000004</v>
      </c>
      <c r="U914" s="25" t="s">
        <v>45</v>
      </c>
      <c r="V914" s="25">
        <v>2.0739000000000001</v>
      </c>
      <c r="W914" s="26">
        <v>18.980388823500803</v>
      </c>
      <c r="X914" s="26">
        <v>43.533192442338304</v>
      </c>
      <c r="Y914" s="26">
        <v>24.287105046507051</v>
      </c>
      <c r="Z914" s="26">
        <v>1.5321498124157245</v>
      </c>
      <c r="AA914" s="26">
        <v>0.41575221238938048</v>
      </c>
      <c r="AB914" s="26">
        <f t="shared" si="131"/>
        <v>0.88258808029278746</v>
      </c>
      <c r="AC914" s="26">
        <f t="shared" si="131"/>
        <v>2.0242934485687312</v>
      </c>
      <c r="AD914" s="26">
        <f t="shared" si="131"/>
        <v>1.1293503846625781</v>
      </c>
      <c r="AE914" s="26">
        <f t="shared" si="129"/>
        <v>7.1244966277331193E-2</v>
      </c>
      <c r="AF914" s="17">
        <v>3.6</v>
      </c>
      <c r="AG914" s="17">
        <v>4.9000000000000004</v>
      </c>
      <c r="AH914" s="17">
        <f t="shared" si="132"/>
        <v>1.2589254117941658E-5</v>
      </c>
      <c r="AI914" s="17">
        <v>10.5</v>
      </c>
      <c r="AJ914" s="17">
        <v>137.5</v>
      </c>
      <c r="AK914" s="17">
        <v>945</v>
      </c>
      <c r="AL914" s="17">
        <v>162.5</v>
      </c>
      <c r="AM914" s="17">
        <v>18</v>
      </c>
      <c r="AN914" s="17">
        <v>38</v>
      </c>
      <c r="AO914" s="17">
        <v>1</v>
      </c>
      <c r="AP914" s="17">
        <v>99</v>
      </c>
      <c r="AQ914" s="17">
        <v>908.56874999999923</v>
      </c>
      <c r="AR914" s="17">
        <v>1476.6208333333336</v>
      </c>
      <c r="AS914" s="26">
        <v>661.63749999999993</v>
      </c>
      <c r="AT914" s="26">
        <v>21.1683800623053</v>
      </c>
      <c r="AU914" s="26">
        <v>4.9395962563731484</v>
      </c>
      <c r="AV914" s="17">
        <v>30</v>
      </c>
      <c r="AW914" s="17">
        <v>90</v>
      </c>
      <c r="AX914" s="17">
        <v>0.19</v>
      </c>
      <c r="AY914" s="14">
        <v>3</v>
      </c>
      <c r="AZ914" s="17" t="s">
        <v>149</v>
      </c>
      <c r="BA914" s="28"/>
      <c r="BB914" s="26"/>
      <c r="BC914" s="31"/>
      <c r="BD914" s="29"/>
    </row>
    <row r="915" spans="1:56" x14ac:dyDescent="0.25">
      <c r="A915" s="14">
        <v>2008</v>
      </c>
      <c r="B915" s="17">
        <v>2012</v>
      </c>
      <c r="C915" s="20" t="s">
        <v>187</v>
      </c>
      <c r="D915" s="17" t="s">
        <v>188</v>
      </c>
      <c r="E915" s="32">
        <v>2</v>
      </c>
      <c r="F915" s="44" t="s">
        <v>138</v>
      </c>
      <c r="G915" s="62" t="s">
        <v>138</v>
      </c>
      <c r="H915" s="20" t="s">
        <v>138</v>
      </c>
      <c r="I915" s="21">
        <v>4</v>
      </c>
      <c r="J915" s="22" t="s">
        <v>138</v>
      </c>
      <c r="K915" s="17" t="s">
        <v>42</v>
      </c>
      <c r="L915" s="23">
        <v>77.777777777777786</v>
      </c>
      <c r="M915" s="25">
        <v>0.7777777777777779</v>
      </c>
      <c r="N915" s="25">
        <v>25.682296650717699</v>
      </c>
      <c r="O915" s="26">
        <v>52.127659574468076</v>
      </c>
      <c r="P915" s="26">
        <f t="shared" si="130"/>
        <v>0.52127659574468077</v>
      </c>
      <c r="Q915" s="63">
        <v>47.872340425531917</v>
      </c>
      <c r="R915" s="26">
        <v>0.47872340425531917</v>
      </c>
      <c r="S915" s="24" t="s">
        <v>45</v>
      </c>
      <c r="T915" s="25">
        <v>4.78</v>
      </c>
      <c r="U915" s="25" t="s">
        <v>45</v>
      </c>
      <c r="V915" s="25">
        <v>2.1318800000000002</v>
      </c>
      <c r="W915" s="26">
        <v>18.183779704984374</v>
      </c>
      <c r="X915" s="26">
        <v>45.113343162550692</v>
      </c>
      <c r="Y915" s="26">
        <v>24.177775247063408</v>
      </c>
      <c r="Z915" s="26">
        <v>1.3584801340853545</v>
      </c>
      <c r="AA915" s="26">
        <v>0.44266666666666671</v>
      </c>
      <c r="AB915" s="26">
        <f t="shared" si="131"/>
        <v>0.86918466989825305</v>
      </c>
      <c r="AC915" s="26">
        <f t="shared" si="131"/>
        <v>2.1564178031699233</v>
      </c>
      <c r="AD915" s="26">
        <f t="shared" si="131"/>
        <v>1.1556976568096309</v>
      </c>
      <c r="AE915" s="26">
        <f t="shared" si="129"/>
        <v>6.4935350409279946E-2</v>
      </c>
      <c r="AF915" s="17">
        <v>3.6</v>
      </c>
      <c r="AG915" s="17">
        <v>4.9000000000000004</v>
      </c>
      <c r="AH915" s="17">
        <f t="shared" si="132"/>
        <v>1.2589254117941658E-5</v>
      </c>
      <c r="AI915" s="17">
        <v>9</v>
      </c>
      <c r="AJ915" s="17">
        <v>137.5</v>
      </c>
      <c r="AK915" s="17">
        <v>900</v>
      </c>
      <c r="AL915" s="17">
        <v>162.5</v>
      </c>
      <c r="AM915" s="17">
        <v>19</v>
      </c>
      <c r="AN915" s="17">
        <v>36</v>
      </c>
      <c r="AO915" s="17">
        <v>1</v>
      </c>
      <c r="AP915" s="17">
        <v>95.5</v>
      </c>
      <c r="AQ915" s="17">
        <v>908.56874999999923</v>
      </c>
      <c r="AR915" s="17">
        <v>1476.6208333333336</v>
      </c>
      <c r="AS915" s="26">
        <v>661.63749999999993</v>
      </c>
      <c r="AT915" s="26">
        <v>21.1683800623053</v>
      </c>
      <c r="AU915" s="26">
        <v>4.9395962563731484</v>
      </c>
      <c r="AV915" s="17">
        <v>30</v>
      </c>
      <c r="AW915" s="17">
        <v>90</v>
      </c>
      <c r="AX915" s="17">
        <v>0.19</v>
      </c>
      <c r="AY915" s="14">
        <v>3</v>
      </c>
      <c r="AZ915" s="17" t="s">
        <v>149</v>
      </c>
      <c r="BA915" s="28"/>
      <c r="BB915" s="26"/>
      <c r="BC915" s="31"/>
      <c r="BD915" s="29"/>
    </row>
    <row r="916" spans="1:56" x14ac:dyDescent="0.25">
      <c r="A916" s="14">
        <v>2008</v>
      </c>
      <c r="B916" s="17">
        <v>2012</v>
      </c>
      <c r="C916" s="20" t="s">
        <v>187</v>
      </c>
      <c r="D916" s="17" t="s">
        <v>188</v>
      </c>
      <c r="E916" s="32">
        <v>3</v>
      </c>
      <c r="F916" s="44" t="s">
        <v>138</v>
      </c>
      <c r="G916" s="62" t="s">
        <v>138</v>
      </c>
      <c r="H916" s="20" t="s">
        <v>138</v>
      </c>
      <c r="I916" s="21">
        <v>4</v>
      </c>
      <c r="J916" s="22" t="s">
        <v>138</v>
      </c>
      <c r="K916" s="17" t="s">
        <v>42</v>
      </c>
      <c r="L916" s="23">
        <v>100</v>
      </c>
      <c r="M916" s="25">
        <v>1</v>
      </c>
      <c r="N916" s="25">
        <v>23.692822966507176</v>
      </c>
      <c r="O916" s="26">
        <v>57.297297297297291</v>
      </c>
      <c r="P916" s="26">
        <f t="shared" si="130"/>
        <v>0.57297297297297289</v>
      </c>
      <c r="Q916" s="63">
        <v>42.702702702702702</v>
      </c>
      <c r="R916" s="26">
        <v>0.427027027027027</v>
      </c>
      <c r="S916" s="24" t="s">
        <v>45</v>
      </c>
      <c r="T916" s="25">
        <v>4.05</v>
      </c>
      <c r="U916" s="25" t="s">
        <v>45</v>
      </c>
      <c r="V916" s="25">
        <v>1.8063</v>
      </c>
      <c r="W916" s="26">
        <v>18.644711093357273</v>
      </c>
      <c r="X916" s="26">
        <v>43.477224734503395</v>
      </c>
      <c r="Y916" s="26">
        <v>25.487206144191859</v>
      </c>
      <c r="Z916" s="26">
        <v>1.0600836364857145</v>
      </c>
      <c r="AA916" s="26">
        <v>0.48951612903225811</v>
      </c>
      <c r="AB916" s="26">
        <f t="shared" si="131"/>
        <v>0.75511079928096947</v>
      </c>
      <c r="AC916" s="26">
        <f t="shared" si="131"/>
        <v>1.7608276017473874</v>
      </c>
      <c r="AD916" s="26">
        <f t="shared" si="131"/>
        <v>1.0322318488397704</v>
      </c>
      <c r="AE916" s="26">
        <f t="shared" si="129"/>
        <v>4.2933387277671438E-2</v>
      </c>
      <c r="AF916" s="17">
        <v>3.4</v>
      </c>
      <c r="AG916" s="17">
        <v>4.8</v>
      </c>
      <c r="AH916" s="17">
        <f t="shared" si="132"/>
        <v>1.5848931924611131E-5</v>
      </c>
      <c r="AI916" s="17">
        <v>7.5</v>
      </c>
      <c r="AJ916" s="17">
        <v>112.5</v>
      </c>
      <c r="AK916" s="17">
        <v>815</v>
      </c>
      <c r="AL916" s="17">
        <v>152.5</v>
      </c>
      <c r="AM916" s="17">
        <v>23.5</v>
      </c>
      <c r="AN916" s="17">
        <v>37</v>
      </c>
      <c r="AO916" s="17">
        <v>0.75</v>
      </c>
      <c r="AP916" s="17">
        <v>95</v>
      </c>
      <c r="AQ916" s="17">
        <v>908.56874999999923</v>
      </c>
      <c r="AR916" s="17">
        <v>1476.6208333333336</v>
      </c>
      <c r="AS916" s="26">
        <v>661.63749999999993</v>
      </c>
      <c r="AT916" s="26">
        <v>21.1683800623053</v>
      </c>
      <c r="AU916" s="26">
        <v>4.9395962563731484</v>
      </c>
      <c r="AV916" s="17">
        <v>30</v>
      </c>
      <c r="AW916" s="17">
        <v>90</v>
      </c>
      <c r="AX916" s="17">
        <v>0.19</v>
      </c>
      <c r="AY916" s="14">
        <v>3</v>
      </c>
      <c r="AZ916" s="17" t="s">
        <v>149</v>
      </c>
      <c r="BA916" s="28"/>
      <c r="BB916" s="26"/>
      <c r="BC916" s="31"/>
      <c r="BD916" s="29"/>
    </row>
    <row r="917" spans="1:56" x14ac:dyDescent="0.25">
      <c r="A917" s="14">
        <v>2008</v>
      </c>
      <c r="B917" s="17">
        <v>2012</v>
      </c>
      <c r="C917" s="20" t="s">
        <v>187</v>
      </c>
      <c r="D917" s="17" t="s">
        <v>188</v>
      </c>
      <c r="E917" s="32">
        <v>4</v>
      </c>
      <c r="F917" s="44" t="s">
        <v>138</v>
      </c>
      <c r="G917" s="62" t="s">
        <v>138</v>
      </c>
      <c r="H917" s="20" t="s">
        <v>138</v>
      </c>
      <c r="I917" s="21">
        <v>4</v>
      </c>
      <c r="J917" s="22" t="s">
        <v>138</v>
      </c>
      <c r="K917" s="17" t="s">
        <v>42</v>
      </c>
      <c r="L917" s="23">
        <v>55.555555555555557</v>
      </c>
      <c r="M917" s="25">
        <v>0.55555555555555558</v>
      </c>
      <c r="N917" s="25">
        <v>8.8622009569377997</v>
      </c>
      <c r="O917" s="26">
        <v>43.75</v>
      </c>
      <c r="P917" s="26">
        <f t="shared" si="130"/>
        <v>0.4375</v>
      </c>
      <c r="Q917" s="63">
        <v>56.25</v>
      </c>
      <c r="R917" s="26">
        <v>0.5625</v>
      </c>
      <c r="S917" s="24" t="s">
        <v>45</v>
      </c>
      <c r="T917" s="25">
        <v>2.34</v>
      </c>
      <c r="U917" s="25" t="s">
        <v>45</v>
      </c>
      <c r="V917" s="25">
        <v>1.0436399999999999</v>
      </c>
      <c r="W917" s="26">
        <v>19.580988026921503</v>
      </c>
      <c r="X917" s="26">
        <v>41.596148535140301</v>
      </c>
      <c r="Y917" s="26">
        <v>24.675654231774516</v>
      </c>
      <c r="Z917" s="26">
        <v>1.3623645266079478</v>
      </c>
      <c r="AA917" s="26">
        <v>0.473015873015873</v>
      </c>
      <c r="AB917" s="26">
        <f t="shared" si="131"/>
        <v>0.45819511982996314</v>
      </c>
      <c r="AC917" s="26">
        <f t="shared" si="131"/>
        <v>0.97334987572228304</v>
      </c>
      <c r="AD917" s="26">
        <f t="shared" si="131"/>
        <v>0.57741030902352364</v>
      </c>
      <c r="AE917" s="26">
        <f t="shared" si="129"/>
        <v>3.1879329922625974E-2</v>
      </c>
      <c r="AF917" s="17">
        <v>3.6</v>
      </c>
      <c r="AG917" s="17">
        <v>4.5999999999999996</v>
      </c>
      <c r="AH917" s="17">
        <f t="shared" si="132"/>
        <v>2.5118864315095791E-5</v>
      </c>
      <c r="AI917" s="17">
        <v>6</v>
      </c>
      <c r="AJ917" s="17">
        <v>102.5</v>
      </c>
      <c r="AK917" s="17">
        <v>670</v>
      </c>
      <c r="AL917" s="17">
        <v>147.5</v>
      </c>
      <c r="AM917" s="17">
        <v>41.5</v>
      </c>
      <c r="AN917" s="17">
        <v>38</v>
      </c>
      <c r="AO917" s="17">
        <v>1</v>
      </c>
      <c r="AP917" s="17">
        <v>129</v>
      </c>
      <c r="AQ917" s="17">
        <v>908.56874999999923</v>
      </c>
      <c r="AR917" s="17">
        <v>1476.6208333333336</v>
      </c>
      <c r="AS917" s="26">
        <v>661.63749999999993</v>
      </c>
      <c r="AT917" s="26">
        <v>21.1683800623053</v>
      </c>
      <c r="AU917" s="26">
        <v>4.9395962563731484</v>
      </c>
      <c r="AV917" s="17">
        <v>30</v>
      </c>
      <c r="AW917" s="17">
        <v>90</v>
      </c>
      <c r="AX917" s="17">
        <v>0.19</v>
      </c>
      <c r="AY917" s="14">
        <v>3</v>
      </c>
      <c r="AZ917" s="17" t="s">
        <v>149</v>
      </c>
      <c r="BA917" s="28"/>
      <c r="BB917" s="26"/>
      <c r="BC917" s="31"/>
      <c r="BD917" s="29"/>
    </row>
    <row r="918" spans="1:56" x14ac:dyDescent="0.25">
      <c r="A918" s="14">
        <v>2008</v>
      </c>
      <c r="B918" s="17">
        <v>2012</v>
      </c>
      <c r="C918" s="20" t="s">
        <v>187</v>
      </c>
      <c r="D918" s="17" t="s">
        <v>188</v>
      </c>
      <c r="E918" s="32">
        <v>1</v>
      </c>
      <c r="F918" s="44" t="s">
        <v>141</v>
      </c>
      <c r="G918" s="62" t="s">
        <v>141</v>
      </c>
      <c r="H918" s="20" t="s">
        <v>141</v>
      </c>
      <c r="I918" s="21">
        <v>1</v>
      </c>
      <c r="J918" s="22" t="s">
        <v>141</v>
      </c>
      <c r="K918" s="17" t="s">
        <v>42</v>
      </c>
      <c r="L918" s="23">
        <v>100</v>
      </c>
      <c r="M918" s="25">
        <v>1</v>
      </c>
      <c r="N918" s="25">
        <v>41.598086124401917</v>
      </c>
      <c r="O918" s="26">
        <v>47.169811320754718</v>
      </c>
      <c r="P918" s="26">
        <f t="shared" si="130"/>
        <v>0.47169811320754718</v>
      </c>
      <c r="Q918" s="63">
        <v>52.830188679245282</v>
      </c>
      <c r="R918" s="26">
        <v>0.52830188679245282</v>
      </c>
      <c r="S918" s="24" t="s">
        <v>45</v>
      </c>
      <c r="T918" s="25">
        <v>8</v>
      </c>
      <c r="U918" s="25" t="s">
        <v>45</v>
      </c>
      <c r="V918" s="25">
        <v>3.5680000000000001</v>
      </c>
      <c r="W918" s="26">
        <v>19.264978705337668</v>
      </c>
      <c r="X918" s="26">
        <v>42.483736899613277</v>
      </c>
      <c r="Y918" s="26">
        <v>24.079214323630652</v>
      </c>
      <c r="Z918" s="26">
        <v>1.7807879689216435</v>
      </c>
      <c r="AA918" s="26">
        <v>0.42880000000000001</v>
      </c>
      <c r="AB918" s="26">
        <f t="shared" si="131"/>
        <v>1.5411982964270134</v>
      </c>
      <c r="AC918" s="26">
        <f t="shared" si="131"/>
        <v>3.3986989519690622</v>
      </c>
      <c r="AD918" s="26">
        <f t="shared" si="131"/>
        <v>1.9263371458904521</v>
      </c>
      <c r="AE918" s="26">
        <f t="shared" si="129"/>
        <v>0.14246303751373149</v>
      </c>
      <c r="AF918" s="17">
        <v>3.6</v>
      </c>
      <c r="AG918" s="17">
        <v>4.9000000000000004</v>
      </c>
      <c r="AH918" s="17">
        <f t="shared" si="132"/>
        <v>1.2589254117941658E-5</v>
      </c>
      <c r="AI918" s="17">
        <v>10.5</v>
      </c>
      <c r="AJ918" s="17">
        <v>137.5</v>
      </c>
      <c r="AK918" s="17">
        <v>945</v>
      </c>
      <c r="AL918" s="17">
        <v>162.5</v>
      </c>
      <c r="AM918" s="17">
        <v>18</v>
      </c>
      <c r="AN918" s="17">
        <v>38</v>
      </c>
      <c r="AO918" s="17">
        <v>1</v>
      </c>
      <c r="AP918" s="17">
        <v>99</v>
      </c>
      <c r="AQ918" s="17">
        <v>908.56874999999923</v>
      </c>
      <c r="AR918" s="17">
        <v>1476.6208333333336</v>
      </c>
      <c r="AS918" s="26">
        <v>661.63749999999993</v>
      </c>
      <c r="AT918" s="26">
        <v>21.1683800623053</v>
      </c>
      <c r="AU918" s="26">
        <v>4.9395962563731484</v>
      </c>
      <c r="AV918" s="17">
        <v>30</v>
      </c>
      <c r="AW918" s="17">
        <v>90</v>
      </c>
      <c r="AX918" s="17">
        <v>0.19</v>
      </c>
      <c r="AY918" s="14">
        <v>3</v>
      </c>
      <c r="AZ918" s="17" t="s">
        <v>149</v>
      </c>
      <c r="BA918" s="28"/>
      <c r="BB918" s="26"/>
      <c r="BC918" s="31"/>
      <c r="BD918" s="29"/>
    </row>
    <row r="919" spans="1:56" x14ac:dyDescent="0.25">
      <c r="A919" s="14">
        <v>2008</v>
      </c>
      <c r="B919" s="17">
        <v>2012</v>
      </c>
      <c r="C919" s="20" t="s">
        <v>187</v>
      </c>
      <c r="D919" s="17" t="s">
        <v>188</v>
      </c>
      <c r="E919" s="32">
        <v>2</v>
      </c>
      <c r="F919" s="44" t="s">
        <v>141</v>
      </c>
      <c r="G919" s="62" t="s">
        <v>141</v>
      </c>
      <c r="H919" s="20" t="s">
        <v>141</v>
      </c>
      <c r="I919" s="21">
        <v>1</v>
      </c>
      <c r="J919" s="22" t="s">
        <v>141</v>
      </c>
      <c r="K919" s="17" t="s">
        <v>42</v>
      </c>
      <c r="L919" s="23">
        <v>100</v>
      </c>
      <c r="M919" s="25">
        <v>1</v>
      </c>
      <c r="N919" s="25">
        <v>42.14066985645934</v>
      </c>
      <c r="O919" s="26">
        <v>49.019607843137258</v>
      </c>
      <c r="P919" s="26">
        <f t="shared" si="130"/>
        <v>0.49019607843137258</v>
      </c>
      <c r="Q919" s="63">
        <v>50.980392156862742</v>
      </c>
      <c r="R919" s="26">
        <v>0.50980392156862742</v>
      </c>
      <c r="S919" s="24" t="s">
        <v>45</v>
      </c>
      <c r="T919" s="25">
        <v>7.84</v>
      </c>
      <c r="U919" s="25" t="s">
        <v>45</v>
      </c>
      <c r="V919" s="25">
        <v>3.4966400000000002</v>
      </c>
      <c r="W919" s="26">
        <v>20.356542997175751</v>
      </c>
      <c r="X919" s="26">
        <v>40.910941445800177</v>
      </c>
      <c r="Y919" s="26">
        <v>24.908005082092316</v>
      </c>
      <c r="Z919" s="26">
        <v>1.0664418666855511</v>
      </c>
      <c r="AA919" s="26">
        <v>0.46150000000000002</v>
      </c>
      <c r="AB919" s="26">
        <f t="shared" si="131"/>
        <v>1.5959529709785787</v>
      </c>
      <c r="AC919" s="26">
        <f t="shared" si="131"/>
        <v>3.2074178093507335</v>
      </c>
      <c r="AD919" s="26">
        <f t="shared" si="131"/>
        <v>1.9527875984360374</v>
      </c>
      <c r="AE919" s="26">
        <f t="shared" si="129"/>
        <v>8.36090423481472E-2</v>
      </c>
      <c r="AF919" s="17">
        <v>3.6</v>
      </c>
      <c r="AG919" s="17">
        <v>4.9000000000000004</v>
      </c>
      <c r="AH919" s="17">
        <f t="shared" si="132"/>
        <v>1.2589254117941658E-5</v>
      </c>
      <c r="AI919" s="17">
        <v>9</v>
      </c>
      <c r="AJ919" s="17">
        <v>137.5</v>
      </c>
      <c r="AK919" s="17">
        <v>900</v>
      </c>
      <c r="AL919" s="17">
        <v>162.5</v>
      </c>
      <c r="AM919" s="17">
        <v>19</v>
      </c>
      <c r="AN919" s="17">
        <v>36</v>
      </c>
      <c r="AO919" s="17">
        <v>1</v>
      </c>
      <c r="AP919" s="17">
        <v>95.5</v>
      </c>
      <c r="AQ919" s="17">
        <v>908.56874999999923</v>
      </c>
      <c r="AR919" s="17">
        <v>1476.6208333333336</v>
      </c>
      <c r="AS919" s="26">
        <v>661.63749999999993</v>
      </c>
      <c r="AT919" s="26">
        <v>21.1683800623053</v>
      </c>
      <c r="AU919" s="26">
        <v>4.9395962563731484</v>
      </c>
      <c r="AV919" s="17">
        <v>30</v>
      </c>
      <c r="AW919" s="17">
        <v>90</v>
      </c>
      <c r="AX919" s="17">
        <v>0.19</v>
      </c>
      <c r="AY919" s="14">
        <v>3</v>
      </c>
      <c r="AZ919" s="17" t="s">
        <v>149</v>
      </c>
      <c r="BA919" s="28"/>
      <c r="BB919" s="26"/>
      <c r="BC919" s="31"/>
      <c r="BD919" s="29"/>
    </row>
    <row r="920" spans="1:56" x14ac:dyDescent="0.25">
      <c r="A920" s="14">
        <v>2008</v>
      </c>
      <c r="B920" s="17">
        <v>2012</v>
      </c>
      <c r="C920" s="20" t="s">
        <v>187</v>
      </c>
      <c r="D920" s="17" t="s">
        <v>188</v>
      </c>
      <c r="E920" s="32">
        <v>3</v>
      </c>
      <c r="F920" s="44" t="s">
        <v>141</v>
      </c>
      <c r="G920" s="62" t="s">
        <v>141</v>
      </c>
      <c r="H920" s="20" t="s">
        <v>141</v>
      </c>
      <c r="I920" s="21">
        <v>1</v>
      </c>
      <c r="J920" s="22" t="s">
        <v>141</v>
      </c>
      <c r="K920" s="17" t="s">
        <v>42</v>
      </c>
      <c r="L920" s="23">
        <v>100</v>
      </c>
      <c r="M920" s="25">
        <v>1</v>
      </c>
      <c r="N920" s="25">
        <v>42.321531100478467</v>
      </c>
      <c r="O920" s="26">
        <v>46.818181818181827</v>
      </c>
      <c r="P920" s="26">
        <f t="shared" si="130"/>
        <v>0.46818181818181825</v>
      </c>
      <c r="Q920" s="63">
        <v>53.181818181818173</v>
      </c>
      <c r="R920" s="26">
        <v>0.53181818181818175</v>
      </c>
      <c r="S920" s="24" t="s">
        <v>45</v>
      </c>
      <c r="T920" s="25">
        <v>8.18</v>
      </c>
      <c r="U920" s="25" t="s">
        <v>45</v>
      </c>
      <c r="V920" s="25">
        <v>3.6482799999999997</v>
      </c>
      <c r="W920" s="26">
        <v>19.221701540409896</v>
      </c>
      <c r="X920" s="26">
        <v>42.959249725005435</v>
      </c>
      <c r="Y920" s="26">
        <v>24.292682282424039</v>
      </c>
      <c r="Z920" s="26">
        <v>1.9569361598693717</v>
      </c>
      <c r="AA920" s="26">
        <v>0.42969230769230771</v>
      </c>
      <c r="AB920" s="26">
        <f t="shared" si="131"/>
        <v>1.5723351860055295</v>
      </c>
      <c r="AC920" s="26">
        <f t="shared" si="131"/>
        <v>3.5140666275054442</v>
      </c>
      <c r="AD920" s="26">
        <f t="shared" si="131"/>
        <v>1.9871414107022862</v>
      </c>
      <c r="AE920" s="26">
        <f t="shared" si="129"/>
        <v>0.1600773778773146</v>
      </c>
      <c r="AF920" s="17">
        <v>3.4</v>
      </c>
      <c r="AG920" s="17">
        <v>4.8</v>
      </c>
      <c r="AH920" s="17">
        <f t="shared" si="132"/>
        <v>1.5848931924611131E-5</v>
      </c>
      <c r="AI920" s="17">
        <v>7.5</v>
      </c>
      <c r="AJ920" s="17">
        <v>112.5</v>
      </c>
      <c r="AK920" s="17">
        <v>815</v>
      </c>
      <c r="AL920" s="17">
        <v>152.5</v>
      </c>
      <c r="AM920" s="17">
        <v>23.5</v>
      </c>
      <c r="AN920" s="17">
        <v>37</v>
      </c>
      <c r="AO920" s="17">
        <v>0.75</v>
      </c>
      <c r="AP920" s="17">
        <v>95</v>
      </c>
      <c r="AQ920" s="17">
        <v>908.56874999999923</v>
      </c>
      <c r="AR920" s="17">
        <v>1476.6208333333336</v>
      </c>
      <c r="AS920" s="26">
        <v>661.63749999999993</v>
      </c>
      <c r="AT920" s="26">
        <v>21.1683800623053</v>
      </c>
      <c r="AU920" s="26">
        <v>4.9395962563731484</v>
      </c>
      <c r="AV920" s="17">
        <v>30</v>
      </c>
      <c r="AW920" s="17">
        <v>90</v>
      </c>
      <c r="AX920" s="17">
        <v>0.19</v>
      </c>
      <c r="AY920" s="14">
        <v>3</v>
      </c>
      <c r="AZ920" s="17" t="s">
        <v>149</v>
      </c>
      <c r="BA920" s="28"/>
      <c r="BB920" s="26"/>
      <c r="BC920" s="31"/>
      <c r="BD920" s="29"/>
    </row>
    <row r="921" spans="1:56" x14ac:dyDescent="0.25">
      <c r="A921" s="14">
        <v>2008</v>
      </c>
      <c r="B921" s="17">
        <v>2012</v>
      </c>
      <c r="C921" s="20" t="s">
        <v>187</v>
      </c>
      <c r="D921" s="17" t="s">
        <v>188</v>
      </c>
      <c r="E921" s="32">
        <v>4</v>
      </c>
      <c r="F921" s="44" t="s">
        <v>141</v>
      </c>
      <c r="G921" s="62" t="s">
        <v>141</v>
      </c>
      <c r="H921" s="20" t="s">
        <v>141</v>
      </c>
      <c r="I921" s="21">
        <v>1</v>
      </c>
      <c r="J921" s="22" t="s">
        <v>141</v>
      </c>
      <c r="K921" s="17" t="s">
        <v>42</v>
      </c>
      <c r="L921" s="23">
        <v>100</v>
      </c>
      <c r="M921" s="25">
        <v>1</v>
      </c>
      <c r="N921" s="25">
        <v>37.257416267942588</v>
      </c>
      <c r="O921" s="26">
        <v>47.457627118644062</v>
      </c>
      <c r="P921" s="26">
        <f t="shared" si="130"/>
        <v>0.47457627118644063</v>
      </c>
      <c r="Q921" s="63">
        <v>52.542372881355938</v>
      </c>
      <c r="R921" s="26">
        <v>0.52542372881355937</v>
      </c>
      <c r="S921" s="24" t="s">
        <v>45</v>
      </c>
      <c r="T921" s="25">
        <v>7.2</v>
      </c>
      <c r="U921" s="25" t="s">
        <v>45</v>
      </c>
      <c r="V921" s="25">
        <v>3.2112000000000003</v>
      </c>
      <c r="W921" s="26">
        <v>19.050575633300639</v>
      </c>
      <c r="X921" s="26">
        <v>42.103655603030177</v>
      </c>
      <c r="Y921" s="26">
        <v>25.172097713330203</v>
      </c>
      <c r="Z921" s="26">
        <v>1.7421274637027295</v>
      </c>
      <c r="AA921" s="26">
        <v>0.50800000000000001</v>
      </c>
      <c r="AB921" s="26">
        <f t="shared" si="131"/>
        <v>1.371641445597646</v>
      </c>
      <c r="AC921" s="26">
        <f t="shared" si="131"/>
        <v>3.031463203418173</v>
      </c>
      <c r="AD921" s="26">
        <f t="shared" si="131"/>
        <v>1.8123910353597747</v>
      </c>
      <c r="AE921" s="26">
        <f t="shared" si="129"/>
        <v>0.12543317738659654</v>
      </c>
      <c r="AF921" s="17">
        <v>3.6</v>
      </c>
      <c r="AG921" s="17">
        <v>4.5999999999999996</v>
      </c>
      <c r="AH921" s="17">
        <f t="shared" si="132"/>
        <v>2.5118864315095791E-5</v>
      </c>
      <c r="AI921" s="17">
        <v>6</v>
      </c>
      <c r="AJ921" s="17">
        <v>102.5</v>
      </c>
      <c r="AK921" s="17">
        <v>670</v>
      </c>
      <c r="AL921" s="17">
        <v>147.5</v>
      </c>
      <c r="AM921" s="17">
        <v>41.5</v>
      </c>
      <c r="AN921" s="17">
        <v>38</v>
      </c>
      <c r="AO921" s="17">
        <v>1</v>
      </c>
      <c r="AP921" s="17">
        <v>129</v>
      </c>
      <c r="AQ921" s="17">
        <v>908.56874999999923</v>
      </c>
      <c r="AR921" s="17">
        <v>1476.6208333333336</v>
      </c>
      <c r="AS921" s="26">
        <v>661.63749999999993</v>
      </c>
      <c r="AT921" s="26">
        <v>21.1683800623053</v>
      </c>
      <c r="AU921" s="26">
        <v>4.9395962563731484</v>
      </c>
      <c r="AV921" s="17">
        <v>30</v>
      </c>
      <c r="AW921" s="17">
        <v>90</v>
      </c>
      <c r="AX921" s="17">
        <v>0.19</v>
      </c>
      <c r="AY921" s="14">
        <v>3</v>
      </c>
      <c r="AZ921" s="17" t="s">
        <v>149</v>
      </c>
      <c r="BA921" s="28"/>
      <c r="BB921" s="26"/>
      <c r="BC921" s="31"/>
      <c r="BD921" s="29"/>
    </row>
    <row r="922" spans="1:56" x14ac:dyDescent="0.25">
      <c r="A922" s="14">
        <v>2008</v>
      </c>
      <c r="B922" s="17">
        <v>2012</v>
      </c>
      <c r="C922" s="20" t="s">
        <v>187</v>
      </c>
      <c r="D922" s="17" t="s">
        <v>188</v>
      </c>
      <c r="E922" s="32">
        <v>1</v>
      </c>
      <c r="F922" s="44" t="s">
        <v>142</v>
      </c>
      <c r="G922" s="62" t="s">
        <v>142</v>
      </c>
      <c r="H922" s="20" t="s">
        <v>142</v>
      </c>
      <c r="I922" s="21">
        <v>5</v>
      </c>
      <c r="J922" s="22" t="s">
        <v>142</v>
      </c>
      <c r="K922" s="17" t="s">
        <v>54</v>
      </c>
      <c r="L922" s="23">
        <v>100</v>
      </c>
      <c r="M922" s="25">
        <v>1</v>
      </c>
      <c r="N922" s="25">
        <v>41.959808612440199</v>
      </c>
      <c r="O922" s="26">
        <v>44.897959183673464</v>
      </c>
      <c r="P922" s="26">
        <f t="shared" si="130"/>
        <v>0.44897959183673464</v>
      </c>
      <c r="Q922" s="63">
        <v>55.102040816326536</v>
      </c>
      <c r="R922" s="26">
        <v>0.55102040816326536</v>
      </c>
      <c r="S922" s="24" t="s">
        <v>45</v>
      </c>
      <c r="T922" s="25">
        <v>8.3800000000000008</v>
      </c>
      <c r="U922" s="25" t="s">
        <v>45</v>
      </c>
      <c r="V922" s="25">
        <v>3.7374800000000006</v>
      </c>
      <c r="W922" s="26">
        <v>20.208880131783701</v>
      </c>
      <c r="X922" s="26">
        <v>42.304851310578343</v>
      </c>
      <c r="Y922" s="26">
        <v>23.652242660263781</v>
      </c>
      <c r="Z922" s="26">
        <v>1.6757246364464748</v>
      </c>
      <c r="AA922" s="26">
        <v>0.39395522388059701</v>
      </c>
      <c r="AB922" s="26">
        <f t="shared" si="131"/>
        <v>1.6935041550434744</v>
      </c>
      <c r="AC922" s="26">
        <f t="shared" si="131"/>
        <v>3.5451465398264657</v>
      </c>
      <c r="AD922" s="26">
        <f t="shared" si="131"/>
        <v>1.9820579349301051</v>
      </c>
      <c r="AE922" s="26">
        <f t="shared" si="129"/>
        <v>0.14042572453421462</v>
      </c>
      <c r="AF922" s="17">
        <v>3.6</v>
      </c>
      <c r="AG922" s="17">
        <v>4.9000000000000004</v>
      </c>
      <c r="AH922" s="17">
        <f t="shared" si="132"/>
        <v>1.2589254117941658E-5</v>
      </c>
      <c r="AI922" s="17">
        <v>10.5</v>
      </c>
      <c r="AJ922" s="17">
        <v>137.5</v>
      </c>
      <c r="AK922" s="17">
        <v>945</v>
      </c>
      <c r="AL922" s="17">
        <v>162.5</v>
      </c>
      <c r="AM922" s="17">
        <v>18</v>
      </c>
      <c r="AN922" s="17">
        <v>38</v>
      </c>
      <c r="AO922" s="17">
        <v>1</v>
      </c>
      <c r="AP922" s="17">
        <v>99</v>
      </c>
      <c r="AQ922" s="17">
        <v>908.56874999999923</v>
      </c>
      <c r="AR922" s="17">
        <v>1476.6208333333336</v>
      </c>
      <c r="AS922" s="26">
        <v>661.63749999999993</v>
      </c>
      <c r="AT922" s="26">
        <v>21.1683800623053</v>
      </c>
      <c r="AU922" s="26">
        <v>4.9395962563731484</v>
      </c>
      <c r="AV922" s="17">
        <v>30</v>
      </c>
      <c r="AW922" s="17">
        <v>90</v>
      </c>
      <c r="AX922" s="17">
        <v>0.19</v>
      </c>
      <c r="AY922" s="14">
        <v>3</v>
      </c>
      <c r="AZ922" s="17" t="s">
        <v>149</v>
      </c>
      <c r="BA922" s="28"/>
      <c r="BB922" s="26"/>
      <c r="BC922" s="31"/>
      <c r="BD922" s="29"/>
    </row>
    <row r="923" spans="1:56" x14ac:dyDescent="0.25">
      <c r="A923" s="14">
        <v>2008</v>
      </c>
      <c r="B923" s="17">
        <v>2012</v>
      </c>
      <c r="C923" s="20" t="s">
        <v>187</v>
      </c>
      <c r="D923" s="17" t="s">
        <v>188</v>
      </c>
      <c r="E923" s="32">
        <v>2</v>
      </c>
      <c r="F923" s="44" t="s">
        <v>142</v>
      </c>
      <c r="G923" s="62" t="s">
        <v>142</v>
      </c>
      <c r="H923" s="20" t="s">
        <v>142</v>
      </c>
      <c r="I923" s="21">
        <v>5</v>
      </c>
      <c r="J923" s="22" t="s">
        <v>142</v>
      </c>
      <c r="K923" s="17" t="s">
        <v>54</v>
      </c>
      <c r="L923" s="23">
        <v>94.444444444444443</v>
      </c>
      <c r="M923" s="25">
        <v>0.94444444444444442</v>
      </c>
      <c r="N923" s="25">
        <v>45.577033492822963</v>
      </c>
      <c r="O923" s="26">
        <v>45.495495495495497</v>
      </c>
      <c r="P923" s="26">
        <f t="shared" si="130"/>
        <v>0.45495495495495497</v>
      </c>
      <c r="Q923" s="63">
        <v>54.504504504504503</v>
      </c>
      <c r="R923" s="26">
        <v>0.54504504504504503</v>
      </c>
      <c r="S923" s="24" t="s">
        <v>45</v>
      </c>
      <c r="T923" s="25">
        <v>8.9600000000000009</v>
      </c>
      <c r="U923" s="25" t="s">
        <v>45</v>
      </c>
      <c r="V923" s="25">
        <v>3.9961600000000006</v>
      </c>
      <c r="W923" s="26">
        <v>18.986418021705902</v>
      </c>
      <c r="X923" s="26">
        <v>44.855053969938552</v>
      </c>
      <c r="Y923" s="26">
        <v>24.436327264610625</v>
      </c>
      <c r="Z923" s="26">
        <v>1.004898777411384</v>
      </c>
      <c r="AA923" s="26">
        <v>0.46413043478260874</v>
      </c>
      <c r="AB923" s="26">
        <f t="shared" si="131"/>
        <v>1.7011830547448488</v>
      </c>
      <c r="AC923" s="26">
        <f t="shared" si="131"/>
        <v>4.0190128357064943</v>
      </c>
      <c r="AD923" s="26">
        <f t="shared" si="131"/>
        <v>2.1894949229091121</v>
      </c>
      <c r="AE923" s="26">
        <f t="shared" si="129"/>
        <v>9.0038930456060012E-2</v>
      </c>
      <c r="AF923" s="17">
        <v>3.6</v>
      </c>
      <c r="AG923" s="17">
        <v>4.9000000000000004</v>
      </c>
      <c r="AH923" s="17">
        <f t="shared" si="132"/>
        <v>1.2589254117941658E-5</v>
      </c>
      <c r="AI923" s="17">
        <v>9</v>
      </c>
      <c r="AJ923" s="17">
        <v>137.5</v>
      </c>
      <c r="AK923" s="17">
        <v>900</v>
      </c>
      <c r="AL923" s="17">
        <v>162.5</v>
      </c>
      <c r="AM923" s="17">
        <v>19</v>
      </c>
      <c r="AN923" s="17">
        <v>36</v>
      </c>
      <c r="AO923" s="17">
        <v>1</v>
      </c>
      <c r="AP923" s="17">
        <v>95.5</v>
      </c>
      <c r="AQ923" s="17">
        <v>908.56874999999923</v>
      </c>
      <c r="AR923" s="17">
        <v>1476.6208333333336</v>
      </c>
      <c r="AS923" s="26">
        <v>661.63749999999993</v>
      </c>
      <c r="AT923" s="26">
        <v>21.1683800623053</v>
      </c>
      <c r="AU923" s="26">
        <v>4.9395962563731484</v>
      </c>
      <c r="AV923" s="17">
        <v>30</v>
      </c>
      <c r="AW923" s="17">
        <v>90</v>
      </c>
      <c r="AX923" s="17">
        <v>0.19</v>
      </c>
      <c r="AY923" s="14">
        <v>3</v>
      </c>
      <c r="AZ923" s="17" t="s">
        <v>149</v>
      </c>
      <c r="BA923" s="28"/>
      <c r="BB923" s="26"/>
      <c r="BC923" s="31"/>
      <c r="BD923" s="29"/>
    </row>
    <row r="924" spans="1:56" x14ac:dyDescent="0.25">
      <c r="A924" s="14">
        <v>2008</v>
      </c>
      <c r="B924" s="17">
        <v>2012</v>
      </c>
      <c r="C924" s="20" t="s">
        <v>187</v>
      </c>
      <c r="D924" s="17" t="s">
        <v>188</v>
      </c>
      <c r="E924" s="32">
        <v>3</v>
      </c>
      <c r="F924" s="44" t="s">
        <v>142</v>
      </c>
      <c r="G924" s="62" t="s">
        <v>142</v>
      </c>
      <c r="H924" s="20" t="s">
        <v>142</v>
      </c>
      <c r="I924" s="21">
        <v>5</v>
      </c>
      <c r="J924" s="22" t="s">
        <v>142</v>
      </c>
      <c r="K924" s="17" t="s">
        <v>54</v>
      </c>
      <c r="L924" s="23">
        <v>88.888888888888886</v>
      </c>
      <c r="M924" s="25">
        <v>0.88888888888888884</v>
      </c>
      <c r="N924" s="25">
        <v>27.671770334928233</v>
      </c>
      <c r="O924" s="26">
        <v>46.783625730994146</v>
      </c>
      <c r="P924" s="26">
        <f t="shared" si="130"/>
        <v>0.46783625730994144</v>
      </c>
      <c r="Q924" s="63">
        <v>53.216374269005854</v>
      </c>
      <c r="R924" s="26">
        <v>0.53216374269005851</v>
      </c>
      <c r="S924" s="24" t="s">
        <v>45</v>
      </c>
      <c r="T924" s="25">
        <v>5.59</v>
      </c>
      <c r="U924" s="25" t="s">
        <v>45</v>
      </c>
      <c r="V924" s="25">
        <v>2.4931399999999999</v>
      </c>
      <c r="W924" s="26">
        <v>19.30912618847421</v>
      </c>
      <c r="X924" s="26">
        <v>42.43664273548498</v>
      </c>
      <c r="Y924" s="26">
        <v>23.968861867494553</v>
      </c>
      <c r="Z924" s="26">
        <v>1.7799383394778232</v>
      </c>
      <c r="AA924" s="26">
        <v>0.4002857142857143</v>
      </c>
      <c r="AB924" s="26">
        <f t="shared" si="131"/>
        <v>1.0793801539357084</v>
      </c>
      <c r="AC924" s="26">
        <f t="shared" si="131"/>
        <v>2.3722083289136102</v>
      </c>
      <c r="AD924" s="26">
        <f t="shared" si="131"/>
        <v>1.3398593783929456</v>
      </c>
      <c r="AE924" s="26">
        <f t="shared" si="129"/>
        <v>9.949855317681032E-2</v>
      </c>
      <c r="AF924" s="17">
        <v>3.4</v>
      </c>
      <c r="AG924" s="17">
        <v>4.8</v>
      </c>
      <c r="AH924" s="17">
        <f t="shared" si="132"/>
        <v>1.5848931924611131E-5</v>
      </c>
      <c r="AI924" s="17">
        <v>7.5</v>
      </c>
      <c r="AJ924" s="17">
        <v>112.5</v>
      </c>
      <c r="AK924" s="17">
        <v>815</v>
      </c>
      <c r="AL924" s="17">
        <v>152.5</v>
      </c>
      <c r="AM924" s="17">
        <v>23.5</v>
      </c>
      <c r="AN924" s="17">
        <v>37</v>
      </c>
      <c r="AO924" s="17">
        <v>0.75</v>
      </c>
      <c r="AP924" s="17">
        <v>95</v>
      </c>
      <c r="AQ924" s="17">
        <v>908.56874999999923</v>
      </c>
      <c r="AR924" s="17">
        <v>1476.6208333333336</v>
      </c>
      <c r="AS924" s="26">
        <v>661.63749999999993</v>
      </c>
      <c r="AT924" s="26">
        <v>21.1683800623053</v>
      </c>
      <c r="AU924" s="26">
        <v>4.9395962563731484</v>
      </c>
      <c r="AV924" s="17">
        <v>30</v>
      </c>
      <c r="AW924" s="17">
        <v>90</v>
      </c>
      <c r="AX924" s="17">
        <v>0.19</v>
      </c>
      <c r="AY924" s="14">
        <v>3</v>
      </c>
      <c r="AZ924" s="17" t="s">
        <v>149</v>
      </c>
      <c r="BA924" s="28"/>
      <c r="BB924" s="26"/>
      <c r="BC924" s="31"/>
      <c r="BD924" s="29"/>
    </row>
    <row r="925" spans="1:56" x14ac:dyDescent="0.25">
      <c r="A925" s="14">
        <v>2008</v>
      </c>
      <c r="B925" s="17">
        <v>2012</v>
      </c>
      <c r="C925" s="20" t="s">
        <v>187</v>
      </c>
      <c r="D925" s="17" t="s">
        <v>188</v>
      </c>
      <c r="E925" s="32">
        <v>4</v>
      </c>
      <c r="F925" s="44" t="s">
        <v>142</v>
      </c>
      <c r="G925" s="62" t="s">
        <v>142</v>
      </c>
      <c r="H925" s="20" t="s">
        <v>142</v>
      </c>
      <c r="I925" s="21">
        <v>5</v>
      </c>
      <c r="J925" s="22" t="s">
        <v>142</v>
      </c>
      <c r="K925" s="17" t="s">
        <v>54</v>
      </c>
      <c r="L925" s="23">
        <v>100</v>
      </c>
      <c r="M925" s="25">
        <v>1</v>
      </c>
      <c r="N925" s="25">
        <v>26.224880382775126</v>
      </c>
      <c r="O925" s="26">
        <v>47.651006711409394</v>
      </c>
      <c r="P925" s="26">
        <f t="shared" si="130"/>
        <v>0.47651006711409394</v>
      </c>
      <c r="Q925" s="63">
        <v>52.348993288590606</v>
      </c>
      <c r="R925" s="26">
        <v>0.52348993288590606</v>
      </c>
      <c r="S925" s="24" t="s">
        <v>45</v>
      </c>
      <c r="T925" s="25">
        <v>5.25</v>
      </c>
      <c r="U925" s="25" t="s">
        <v>45</v>
      </c>
      <c r="V925" s="25">
        <v>2.3414999999999999</v>
      </c>
      <c r="W925" s="26">
        <v>18.875317070667876</v>
      </c>
      <c r="X925" s="26">
        <v>41.080756415971052</v>
      </c>
      <c r="Y925" s="26">
        <v>25.363483079409562</v>
      </c>
      <c r="Z925" s="26">
        <v>1.490968095716056</v>
      </c>
      <c r="AA925" s="26">
        <v>0.4582</v>
      </c>
      <c r="AB925" s="26">
        <f t="shared" si="131"/>
        <v>0.9909541462100635</v>
      </c>
      <c r="AC925" s="26">
        <f t="shared" si="131"/>
        <v>2.1567397118384801</v>
      </c>
      <c r="AD925" s="26">
        <f t="shared" si="131"/>
        <v>1.331582861669002</v>
      </c>
      <c r="AE925" s="26">
        <f t="shared" si="129"/>
        <v>7.8275825025092949E-2</v>
      </c>
      <c r="AF925" s="17">
        <v>3.6</v>
      </c>
      <c r="AG925" s="17">
        <v>4.5999999999999996</v>
      </c>
      <c r="AH925" s="17">
        <f t="shared" si="132"/>
        <v>2.5118864315095791E-5</v>
      </c>
      <c r="AI925" s="17">
        <v>6</v>
      </c>
      <c r="AJ925" s="17">
        <v>102.5</v>
      </c>
      <c r="AK925" s="17">
        <v>670</v>
      </c>
      <c r="AL925" s="17">
        <v>147.5</v>
      </c>
      <c r="AM925" s="17">
        <v>41.5</v>
      </c>
      <c r="AN925" s="17">
        <v>38</v>
      </c>
      <c r="AO925" s="17">
        <v>1</v>
      </c>
      <c r="AP925" s="17">
        <v>129</v>
      </c>
      <c r="AQ925" s="17">
        <v>908.56874999999923</v>
      </c>
      <c r="AR925" s="17">
        <v>1476.6208333333336</v>
      </c>
      <c r="AS925" s="26">
        <v>661.63749999999993</v>
      </c>
      <c r="AT925" s="26">
        <v>21.1683800623053</v>
      </c>
      <c r="AU925" s="26">
        <v>4.9395962563731484</v>
      </c>
      <c r="AV925" s="17">
        <v>30</v>
      </c>
      <c r="AW925" s="17">
        <v>90</v>
      </c>
      <c r="AX925" s="17">
        <v>0.19</v>
      </c>
      <c r="AY925" s="14">
        <v>3</v>
      </c>
      <c r="AZ925" s="17" t="s">
        <v>149</v>
      </c>
      <c r="BA925" s="28"/>
      <c r="BB925" s="26"/>
      <c r="BC925" s="31"/>
      <c r="BD925" s="29"/>
    </row>
    <row r="926" spans="1:56" x14ac:dyDescent="0.25">
      <c r="A926" s="14">
        <v>2008</v>
      </c>
      <c r="B926" s="17">
        <v>2012</v>
      </c>
      <c r="C926" s="20" t="s">
        <v>187</v>
      </c>
      <c r="D926" s="17" t="s">
        <v>188</v>
      </c>
      <c r="E926" s="32">
        <v>1</v>
      </c>
      <c r="F926" s="44" t="s">
        <v>143</v>
      </c>
      <c r="G926" s="62" t="s">
        <v>143</v>
      </c>
      <c r="H926" s="20" t="s">
        <v>143</v>
      </c>
      <c r="I926" s="21">
        <v>5</v>
      </c>
      <c r="J926" s="22" t="s">
        <v>143</v>
      </c>
      <c r="K926" s="17" t="s">
        <v>54</v>
      </c>
      <c r="L926" s="23">
        <v>94.444444444444443</v>
      </c>
      <c r="M926" s="25">
        <v>0.94444444444444442</v>
      </c>
      <c r="N926" s="25">
        <v>49.194258373205741</v>
      </c>
      <c r="O926" s="26">
        <v>46.391752577319586</v>
      </c>
      <c r="P926" s="26">
        <f t="shared" si="130"/>
        <v>0.46391752577319584</v>
      </c>
      <c r="Q926" s="63">
        <v>53.608247422680414</v>
      </c>
      <c r="R926" s="26">
        <v>0.53608247422680411</v>
      </c>
      <c r="S926" s="24" t="s">
        <v>45</v>
      </c>
      <c r="T926" s="25">
        <v>9.4700000000000006</v>
      </c>
      <c r="U926" s="25" t="s">
        <v>45</v>
      </c>
      <c r="V926" s="25">
        <v>4.2236200000000004</v>
      </c>
      <c r="W926" s="26">
        <v>18.820765760395744</v>
      </c>
      <c r="X926" s="26">
        <v>43.992305626214588</v>
      </c>
      <c r="Y926" s="26">
        <v>24.808701378724919</v>
      </c>
      <c r="Z926" s="26">
        <v>1.2228438302095697</v>
      </c>
      <c r="AA926" s="26">
        <v>0.44204081632653064</v>
      </c>
      <c r="AB926" s="26">
        <f t="shared" si="131"/>
        <v>1.7823265175094771</v>
      </c>
      <c r="AC926" s="26">
        <f t="shared" si="131"/>
        <v>4.166071342802522</v>
      </c>
      <c r="AD926" s="26">
        <f t="shared" si="131"/>
        <v>2.3493840205652501</v>
      </c>
      <c r="AE926" s="26">
        <f t="shared" si="129"/>
        <v>0.11580331072084625</v>
      </c>
      <c r="AF926" s="17">
        <v>3.6</v>
      </c>
      <c r="AG926" s="17">
        <v>4.9000000000000004</v>
      </c>
      <c r="AH926" s="17">
        <f t="shared" si="132"/>
        <v>1.2589254117941658E-5</v>
      </c>
      <c r="AI926" s="17">
        <v>10.5</v>
      </c>
      <c r="AJ926" s="17">
        <v>137.5</v>
      </c>
      <c r="AK926" s="17">
        <v>945</v>
      </c>
      <c r="AL926" s="17">
        <v>162.5</v>
      </c>
      <c r="AM926" s="17">
        <v>18</v>
      </c>
      <c r="AN926" s="17">
        <v>38</v>
      </c>
      <c r="AO926" s="17">
        <v>1</v>
      </c>
      <c r="AP926" s="17">
        <v>99</v>
      </c>
      <c r="AQ926" s="17">
        <v>908.56874999999923</v>
      </c>
      <c r="AR926" s="17">
        <v>1476.6208333333336</v>
      </c>
      <c r="AS926" s="26">
        <v>661.63749999999993</v>
      </c>
      <c r="AT926" s="26">
        <v>21.1683800623053</v>
      </c>
      <c r="AU926" s="26">
        <v>4.9395962563731484</v>
      </c>
      <c r="AV926" s="17">
        <v>30</v>
      </c>
      <c r="AW926" s="17">
        <v>90</v>
      </c>
      <c r="AX926" s="17">
        <v>0.19</v>
      </c>
      <c r="AY926" s="14">
        <v>3</v>
      </c>
      <c r="AZ926" s="17" t="s">
        <v>149</v>
      </c>
      <c r="BA926" s="28"/>
      <c r="BB926" s="26"/>
      <c r="BC926" s="31"/>
      <c r="BD926" s="29"/>
    </row>
    <row r="927" spans="1:56" x14ac:dyDescent="0.25">
      <c r="A927" s="14">
        <v>2008</v>
      </c>
      <c r="B927" s="17">
        <v>2012</v>
      </c>
      <c r="C927" s="20" t="s">
        <v>187</v>
      </c>
      <c r="D927" s="17" t="s">
        <v>188</v>
      </c>
      <c r="E927" s="32">
        <v>2</v>
      </c>
      <c r="F927" s="44" t="s">
        <v>143</v>
      </c>
      <c r="G927" s="62" t="s">
        <v>143</v>
      </c>
      <c r="H927" s="20" t="s">
        <v>143</v>
      </c>
      <c r="I927" s="21">
        <v>5</v>
      </c>
      <c r="J927" s="22" t="s">
        <v>143</v>
      </c>
      <c r="K927" s="17" t="s">
        <v>54</v>
      </c>
      <c r="L927" s="23">
        <v>100</v>
      </c>
      <c r="M927" s="25">
        <v>1</v>
      </c>
      <c r="N927" s="25">
        <v>60.588516746411479</v>
      </c>
      <c r="O927" s="26">
        <v>48.749999999999993</v>
      </c>
      <c r="P927" s="26">
        <f t="shared" si="130"/>
        <v>0.48749999999999993</v>
      </c>
      <c r="Q927" s="63">
        <v>51.250000000000007</v>
      </c>
      <c r="R927" s="26">
        <v>0.51250000000000007</v>
      </c>
      <c r="S927" s="24" t="s">
        <v>45</v>
      </c>
      <c r="T927" s="25">
        <v>11.03</v>
      </c>
      <c r="U927" s="25" t="s">
        <v>45</v>
      </c>
      <c r="V927" s="25">
        <v>4.9193799999999994</v>
      </c>
      <c r="W927" s="26">
        <v>18.853537383982683</v>
      </c>
      <c r="X927" s="26">
        <v>43.549511622098507</v>
      </c>
      <c r="Y927" s="26">
        <v>24.672494967964596</v>
      </c>
      <c r="Z927" s="26">
        <v>1.471671677554383</v>
      </c>
      <c r="AA927" s="26">
        <v>0.44372881355932203</v>
      </c>
      <c r="AB927" s="26">
        <f t="shared" si="131"/>
        <v>2.0795451734532899</v>
      </c>
      <c r="AC927" s="26">
        <f t="shared" si="131"/>
        <v>4.8035111319174648</v>
      </c>
      <c r="AD927" s="26">
        <f t="shared" si="131"/>
        <v>2.7213761949664947</v>
      </c>
      <c r="AE927" s="26">
        <f t="shared" si="129"/>
        <v>0.16232538603424843</v>
      </c>
      <c r="AF927" s="17">
        <v>3.6</v>
      </c>
      <c r="AG927" s="17">
        <v>4.9000000000000004</v>
      </c>
      <c r="AH927" s="17">
        <f t="shared" si="132"/>
        <v>1.2589254117941658E-5</v>
      </c>
      <c r="AI927" s="17">
        <v>9</v>
      </c>
      <c r="AJ927" s="17">
        <v>137.5</v>
      </c>
      <c r="AK927" s="17">
        <v>900</v>
      </c>
      <c r="AL927" s="17">
        <v>162.5</v>
      </c>
      <c r="AM927" s="17">
        <v>19</v>
      </c>
      <c r="AN927" s="17">
        <v>36</v>
      </c>
      <c r="AO927" s="17">
        <v>1</v>
      </c>
      <c r="AP927" s="17">
        <v>95.5</v>
      </c>
      <c r="AQ927" s="17">
        <v>908.56874999999923</v>
      </c>
      <c r="AR927" s="17">
        <v>1476.6208333333336</v>
      </c>
      <c r="AS927" s="26">
        <v>661.63749999999993</v>
      </c>
      <c r="AT927" s="26">
        <v>21.1683800623053</v>
      </c>
      <c r="AU927" s="26">
        <v>4.9395962563731484</v>
      </c>
      <c r="AV927" s="17">
        <v>30</v>
      </c>
      <c r="AW927" s="17">
        <v>90</v>
      </c>
      <c r="AX927" s="17">
        <v>0.19</v>
      </c>
      <c r="AY927" s="14">
        <v>3</v>
      </c>
      <c r="AZ927" s="17" t="s">
        <v>149</v>
      </c>
      <c r="BA927" s="28"/>
      <c r="BB927" s="26"/>
      <c r="BC927" s="31"/>
      <c r="BD927" s="29"/>
    </row>
    <row r="928" spans="1:56" x14ac:dyDescent="0.25">
      <c r="A928" s="14">
        <v>2008</v>
      </c>
      <c r="B928" s="17">
        <v>2012</v>
      </c>
      <c r="C928" s="20" t="s">
        <v>187</v>
      </c>
      <c r="D928" s="17" t="s">
        <v>188</v>
      </c>
      <c r="E928" s="32">
        <v>3</v>
      </c>
      <c r="F928" s="44" t="s">
        <v>143</v>
      </c>
      <c r="G928" s="62" t="s">
        <v>143</v>
      </c>
      <c r="H928" s="20" t="s">
        <v>143</v>
      </c>
      <c r="I928" s="21">
        <v>5</v>
      </c>
      <c r="J928" s="22" t="s">
        <v>143</v>
      </c>
      <c r="K928" s="17" t="s">
        <v>54</v>
      </c>
      <c r="L928" s="23">
        <v>100</v>
      </c>
      <c r="M928" s="25">
        <v>1</v>
      </c>
      <c r="N928" s="25">
        <v>37.800000000000004</v>
      </c>
      <c r="O928" s="26">
        <v>48.543689320388353</v>
      </c>
      <c r="P928" s="26">
        <f t="shared" si="130"/>
        <v>0.4854368932038835</v>
      </c>
      <c r="Q928" s="63">
        <v>51.456310679611647</v>
      </c>
      <c r="R928" s="26">
        <v>0.5145631067961165</v>
      </c>
      <c r="S928" s="24" t="s">
        <v>45</v>
      </c>
      <c r="T928" s="25">
        <v>7.16</v>
      </c>
      <c r="U928" s="25" t="s">
        <v>45</v>
      </c>
      <c r="V928" s="25">
        <v>3.1933600000000002</v>
      </c>
      <c r="W928" s="26">
        <v>18.818290417925795</v>
      </c>
      <c r="X928" s="26">
        <v>41.946404476252866</v>
      </c>
      <c r="Y928" s="26">
        <v>26.01153572670141</v>
      </c>
      <c r="Z928" s="26">
        <v>1.5906598482500129</v>
      </c>
      <c r="AA928" s="26">
        <v>0.46990000000000004</v>
      </c>
      <c r="AB928" s="26">
        <f t="shared" si="131"/>
        <v>1.347389593923487</v>
      </c>
      <c r="AC928" s="26">
        <f t="shared" si="131"/>
        <v>3.003362560499705</v>
      </c>
      <c r="AD928" s="26">
        <f t="shared" si="131"/>
        <v>1.8624259580318212</v>
      </c>
      <c r="AE928" s="26">
        <f t="shared" si="129"/>
        <v>0.11389124513470095</v>
      </c>
      <c r="AF928" s="17">
        <v>3.4</v>
      </c>
      <c r="AG928" s="17">
        <v>4.8</v>
      </c>
      <c r="AH928" s="17">
        <f t="shared" si="132"/>
        <v>1.5848931924611131E-5</v>
      </c>
      <c r="AI928" s="17">
        <v>7.5</v>
      </c>
      <c r="AJ928" s="17">
        <v>112.5</v>
      </c>
      <c r="AK928" s="17">
        <v>815</v>
      </c>
      <c r="AL928" s="17">
        <v>152.5</v>
      </c>
      <c r="AM928" s="17">
        <v>23.5</v>
      </c>
      <c r="AN928" s="17">
        <v>37</v>
      </c>
      <c r="AO928" s="17">
        <v>0.75</v>
      </c>
      <c r="AP928" s="17">
        <v>95</v>
      </c>
      <c r="AQ928" s="17">
        <v>908.56874999999923</v>
      </c>
      <c r="AR928" s="17">
        <v>1476.6208333333336</v>
      </c>
      <c r="AS928" s="26">
        <v>661.63749999999993</v>
      </c>
      <c r="AT928" s="26">
        <v>21.1683800623053</v>
      </c>
      <c r="AU928" s="26">
        <v>4.9395962563731484</v>
      </c>
      <c r="AV928" s="17">
        <v>30</v>
      </c>
      <c r="AW928" s="17">
        <v>90</v>
      </c>
      <c r="AX928" s="17">
        <v>0.19</v>
      </c>
      <c r="AY928" s="14">
        <v>3</v>
      </c>
      <c r="AZ928" s="17" t="s">
        <v>149</v>
      </c>
      <c r="BA928" s="28"/>
      <c r="BB928" s="26"/>
      <c r="BC928" s="31"/>
      <c r="BD928" s="29"/>
    </row>
    <row r="929" spans="1:56" x14ac:dyDescent="0.25">
      <c r="A929" s="14">
        <v>2008</v>
      </c>
      <c r="B929" s="17">
        <v>2012</v>
      </c>
      <c r="C929" s="20" t="s">
        <v>187</v>
      </c>
      <c r="D929" s="17" t="s">
        <v>188</v>
      </c>
      <c r="E929" s="32">
        <v>4</v>
      </c>
      <c r="F929" s="44" t="s">
        <v>143</v>
      </c>
      <c r="G929" s="62" t="s">
        <v>143</v>
      </c>
      <c r="H929" s="20" t="s">
        <v>143</v>
      </c>
      <c r="I929" s="21">
        <v>5</v>
      </c>
      <c r="J929" s="22" t="s">
        <v>143</v>
      </c>
      <c r="K929" s="17" t="s">
        <v>54</v>
      </c>
      <c r="L929" s="23">
        <v>94.444444444444443</v>
      </c>
      <c r="M929" s="25">
        <v>0.94444444444444442</v>
      </c>
      <c r="N929" s="25">
        <v>34.906220095693783</v>
      </c>
      <c r="O929" s="26">
        <v>47.524752475247524</v>
      </c>
      <c r="P929" s="26">
        <f t="shared" si="130"/>
        <v>0.47524752475247523</v>
      </c>
      <c r="Q929" s="63">
        <v>52.475247524752476</v>
      </c>
      <c r="R929" s="26">
        <v>0.52475247524752477</v>
      </c>
      <c r="S929" s="24" t="s">
        <v>45</v>
      </c>
      <c r="T929" s="25">
        <v>6.78</v>
      </c>
      <c r="U929" s="25" t="s">
        <v>45</v>
      </c>
      <c r="V929" s="25">
        <v>3.0238800000000001</v>
      </c>
      <c r="W929" s="26">
        <v>19.638743355871583</v>
      </c>
      <c r="X929" s="26">
        <v>43.239948178969669</v>
      </c>
      <c r="Y929" s="26">
        <v>24.101434751170245</v>
      </c>
      <c r="Z929" s="26">
        <v>1.4243251214654435</v>
      </c>
      <c r="AA929" s="26">
        <v>0.47411111111111115</v>
      </c>
      <c r="AB929" s="26">
        <f t="shared" si="131"/>
        <v>1.3315067995280934</v>
      </c>
      <c r="AC929" s="26">
        <f t="shared" si="131"/>
        <v>2.9316684865341434</v>
      </c>
      <c r="AD929" s="26">
        <f t="shared" si="131"/>
        <v>1.6340772761293427</v>
      </c>
      <c r="AE929" s="26">
        <f t="shared" si="129"/>
        <v>9.6569243235357066E-2</v>
      </c>
      <c r="AF929" s="17">
        <v>3.6</v>
      </c>
      <c r="AG929" s="17">
        <v>4.5999999999999996</v>
      </c>
      <c r="AH929" s="17">
        <f t="shared" si="132"/>
        <v>2.5118864315095791E-5</v>
      </c>
      <c r="AI929" s="17">
        <v>6</v>
      </c>
      <c r="AJ929" s="17">
        <v>102.5</v>
      </c>
      <c r="AK929" s="17">
        <v>670</v>
      </c>
      <c r="AL929" s="17">
        <v>147.5</v>
      </c>
      <c r="AM929" s="17">
        <v>41.5</v>
      </c>
      <c r="AN929" s="17">
        <v>38</v>
      </c>
      <c r="AO929" s="17">
        <v>1</v>
      </c>
      <c r="AP929" s="17">
        <v>129</v>
      </c>
      <c r="AQ929" s="17">
        <v>908.56874999999923</v>
      </c>
      <c r="AR929" s="17">
        <v>1476.6208333333336</v>
      </c>
      <c r="AS929" s="26">
        <v>661.63749999999993</v>
      </c>
      <c r="AT929" s="26">
        <v>21.1683800623053</v>
      </c>
      <c r="AU929" s="26">
        <v>4.9395962563731484</v>
      </c>
      <c r="AV929" s="17">
        <v>30</v>
      </c>
      <c r="AW929" s="17">
        <v>90</v>
      </c>
      <c r="AX929" s="17">
        <v>0.19</v>
      </c>
      <c r="AY929" s="14">
        <v>3</v>
      </c>
      <c r="AZ929" s="17" t="s">
        <v>149</v>
      </c>
      <c r="BA929" s="28"/>
      <c r="BB929" s="26"/>
      <c r="BC929" s="31"/>
      <c r="BD929" s="29"/>
    </row>
    <row r="930" spans="1:56" x14ac:dyDescent="0.25">
      <c r="A930" s="14">
        <v>2008</v>
      </c>
      <c r="B930" s="17">
        <v>2012</v>
      </c>
      <c r="C930" s="20" t="s">
        <v>187</v>
      </c>
      <c r="D930" s="17" t="s">
        <v>188</v>
      </c>
      <c r="E930" s="32">
        <v>1</v>
      </c>
      <c r="F930" s="44" t="s">
        <v>144</v>
      </c>
      <c r="G930" s="62" t="s">
        <v>144</v>
      </c>
      <c r="H930" s="20" t="s">
        <v>144</v>
      </c>
      <c r="I930" s="21">
        <v>5</v>
      </c>
      <c r="J930" s="22" t="s">
        <v>144</v>
      </c>
      <c r="K930" s="17" t="s">
        <v>54</v>
      </c>
      <c r="L930" s="23">
        <v>94.444444444444443</v>
      </c>
      <c r="M930" s="25">
        <v>0.94444444444444442</v>
      </c>
      <c r="N930" s="25">
        <v>54.981818181818184</v>
      </c>
      <c r="O930" s="26">
        <v>47.290640394088655</v>
      </c>
      <c r="P930" s="26">
        <f t="shared" si="130"/>
        <v>0.47290640394088657</v>
      </c>
      <c r="Q930" s="63">
        <v>52.709359605911345</v>
      </c>
      <c r="R930" s="26">
        <v>0.52709359605911343</v>
      </c>
      <c r="S930" s="24" t="s">
        <v>45</v>
      </c>
      <c r="T930" s="25">
        <v>10.34</v>
      </c>
      <c r="U930" s="25" t="s">
        <v>45</v>
      </c>
      <c r="V930" s="25">
        <v>4.6116400000000004</v>
      </c>
      <c r="W930" s="26">
        <v>18.556054240113738</v>
      </c>
      <c r="X930" s="26">
        <v>43.775755034869945</v>
      </c>
      <c r="Y930" s="26">
        <v>24.972332204635094</v>
      </c>
      <c r="Z930" s="26">
        <v>1.3687004924704524</v>
      </c>
      <c r="AA930" s="26">
        <v>0.44854545454545458</v>
      </c>
      <c r="AB930" s="26">
        <f t="shared" si="131"/>
        <v>1.9186960084277607</v>
      </c>
      <c r="AC930" s="26">
        <f t="shared" si="131"/>
        <v>4.5264130706055523</v>
      </c>
      <c r="AD930" s="26">
        <f t="shared" si="131"/>
        <v>2.5821391499592687</v>
      </c>
      <c r="AE930" s="26">
        <f t="shared" si="129"/>
        <v>0.14152363092144477</v>
      </c>
      <c r="AF930" s="17">
        <v>3.6</v>
      </c>
      <c r="AG930" s="17">
        <v>4.9000000000000004</v>
      </c>
      <c r="AH930" s="17">
        <f t="shared" si="132"/>
        <v>1.2589254117941658E-5</v>
      </c>
      <c r="AI930" s="17">
        <v>10.5</v>
      </c>
      <c r="AJ930" s="17">
        <v>137.5</v>
      </c>
      <c r="AK930" s="17">
        <v>945</v>
      </c>
      <c r="AL930" s="17">
        <v>162.5</v>
      </c>
      <c r="AM930" s="17">
        <v>18</v>
      </c>
      <c r="AN930" s="17">
        <v>38</v>
      </c>
      <c r="AO930" s="17">
        <v>1</v>
      </c>
      <c r="AP930" s="17">
        <v>99</v>
      </c>
      <c r="AQ930" s="17">
        <v>908.56874999999923</v>
      </c>
      <c r="AR930" s="17">
        <v>1476.6208333333336</v>
      </c>
      <c r="AS930" s="26">
        <v>661.63749999999993</v>
      </c>
      <c r="AT930" s="26">
        <v>21.1683800623053</v>
      </c>
      <c r="AU930" s="26">
        <v>4.9395962563731484</v>
      </c>
      <c r="AV930" s="17">
        <v>30</v>
      </c>
      <c r="AW930" s="17">
        <v>90</v>
      </c>
      <c r="AX930" s="17">
        <v>0.19</v>
      </c>
      <c r="AY930" s="14">
        <v>3</v>
      </c>
      <c r="AZ930" s="17" t="s">
        <v>149</v>
      </c>
      <c r="BA930" s="28"/>
      <c r="BB930" s="26"/>
      <c r="BC930" s="31"/>
      <c r="BD930" s="29"/>
    </row>
    <row r="931" spans="1:56" x14ac:dyDescent="0.25">
      <c r="A931" s="14">
        <v>2008</v>
      </c>
      <c r="B931" s="17">
        <v>2012</v>
      </c>
      <c r="C931" s="20" t="s">
        <v>187</v>
      </c>
      <c r="D931" s="17" t="s">
        <v>188</v>
      </c>
      <c r="E931" s="32">
        <v>2</v>
      </c>
      <c r="F931" s="44" t="s">
        <v>144</v>
      </c>
      <c r="G931" s="62" t="s">
        <v>144</v>
      </c>
      <c r="H931" s="20" t="s">
        <v>144</v>
      </c>
      <c r="I931" s="21">
        <v>5</v>
      </c>
      <c r="J931" s="22" t="s">
        <v>144</v>
      </c>
      <c r="K931" s="17" t="s">
        <v>54</v>
      </c>
      <c r="L931" s="23">
        <v>100</v>
      </c>
      <c r="M931" s="25">
        <v>1</v>
      </c>
      <c r="N931" s="25">
        <v>56.066985645933023</v>
      </c>
      <c r="O931" s="26">
        <v>46.590909090909093</v>
      </c>
      <c r="P931" s="26">
        <f t="shared" si="130"/>
        <v>0.46590909090909094</v>
      </c>
      <c r="Q931" s="63">
        <v>53.409090909090907</v>
      </c>
      <c r="R931" s="26">
        <v>0.53409090909090906</v>
      </c>
      <c r="S931" s="24" t="s">
        <v>45</v>
      </c>
      <c r="T931" s="25">
        <v>10.66</v>
      </c>
      <c r="U931" s="25" t="s">
        <v>45</v>
      </c>
      <c r="V931" s="25">
        <v>4.7543600000000001</v>
      </c>
      <c r="W931" s="26">
        <v>19.889357078375667</v>
      </c>
      <c r="X931" s="26">
        <v>42.747414566597485</v>
      </c>
      <c r="Y931" s="26">
        <v>24.058033341961362</v>
      </c>
      <c r="Z931" s="26">
        <v>1.4555567039256943</v>
      </c>
      <c r="AA931" s="26">
        <v>0.4258095238095238</v>
      </c>
      <c r="AB931" s="26">
        <f t="shared" si="131"/>
        <v>2.120205464554846</v>
      </c>
      <c r="AC931" s="26">
        <f t="shared" si="131"/>
        <v>4.5568743927992923</v>
      </c>
      <c r="AD931" s="26">
        <f t="shared" si="131"/>
        <v>2.5645863542530813</v>
      </c>
      <c r="AE931" s="26">
        <f t="shared" si="129"/>
        <v>0.15516234463847903</v>
      </c>
      <c r="AF931" s="17">
        <v>3.6</v>
      </c>
      <c r="AG931" s="17">
        <v>4.9000000000000004</v>
      </c>
      <c r="AH931" s="17">
        <f t="shared" si="132"/>
        <v>1.2589254117941658E-5</v>
      </c>
      <c r="AI931" s="17">
        <v>9</v>
      </c>
      <c r="AJ931" s="17">
        <v>137.5</v>
      </c>
      <c r="AK931" s="17">
        <v>900</v>
      </c>
      <c r="AL931" s="17">
        <v>162.5</v>
      </c>
      <c r="AM931" s="17">
        <v>19</v>
      </c>
      <c r="AN931" s="17">
        <v>36</v>
      </c>
      <c r="AO931" s="17">
        <v>1</v>
      </c>
      <c r="AP931" s="17">
        <v>95.5</v>
      </c>
      <c r="AQ931" s="17">
        <v>908.56874999999923</v>
      </c>
      <c r="AR931" s="17">
        <v>1476.6208333333336</v>
      </c>
      <c r="AS931" s="26">
        <v>661.63749999999993</v>
      </c>
      <c r="AT931" s="26">
        <v>21.1683800623053</v>
      </c>
      <c r="AU931" s="26">
        <v>4.9395962563731484</v>
      </c>
      <c r="AV931" s="17">
        <v>30</v>
      </c>
      <c r="AW931" s="17">
        <v>90</v>
      </c>
      <c r="AX931" s="17">
        <v>0.19</v>
      </c>
      <c r="AY931" s="14">
        <v>3</v>
      </c>
      <c r="AZ931" s="17" t="s">
        <v>149</v>
      </c>
      <c r="BA931" s="28"/>
      <c r="BB931" s="26"/>
      <c r="BC931" s="31"/>
      <c r="BD931" s="29"/>
    </row>
    <row r="932" spans="1:56" x14ac:dyDescent="0.25">
      <c r="A932" s="14">
        <v>2008</v>
      </c>
      <c r="B932" s="17">
        <v>2012</v>
      </c>
      <c r="C932" s="20" t="s">
        <v>187</v>
      </c>
      <c r="D932" s="17" t="s">
        <v>188</v>
      </c>
      <c r="E932" s="32">
        <v>3</v>
      </c>
      <c r="F932" s="44" t="s">
        <v>144</v>
      </c>
      <c r="G932" s="62" t="s">
        <v>144</v>
      </c>
      <c r="H932" s="20" t="s">
        <v>144</v>
      </c>
      <c r="I932" s="21">
        <v>5</v>
      </c>
      <c r="J932" s="22" t="s">
        <v>144</v>
      </c>
      <c r="K932" s="17" t="s">
        <v>54</v>
      </c>
      <c r="L932" s="23">
        <v>100</v>
      </c>
      <c r="M932" s="25">
        <v>1</v>
      </c>
      <c r="N932" s="25">
        <v>53.896650717703359</v>
      </c>
      <c r="O932" s="26">
        <v>49.238578680203048</v>
      </c>
      <c r="P932" s="26">
        <f t="shared" si="130"/>
        <v>0.49238578680203049</v>
      </c>
      <c r="Q932" s="63">
        <v>50.761421319796952</v>
      </c>
      <c r="R932" s="26">
        <v>0.50761421319796951</v>
      </c>
      <c r="S932" s="24" t="s">
        <v>45</v>
      </c>
      <c r="T932" s="25">
        <v>9.8000000000000007</v>
      </c>
      <c r="U932" s="25" t="s">
        <v>45</v>
      </c>
      <c r="V932" s="25">
        <v>4.3708</v>
      </c>
      <c r="W932" s="26">
        <v>19.02141441364364</v>
      </c>
      <c r="X932" s="26">
        <v>41.837978410905777</v>
      </c>
      <c r="Y932" s="26">
        <v>25.032426420260094</v>
      </c>
      <c r="Z932" s="26">
        <v>1.5046602284394197</v>
      </c>
      <c r="AA932" s="26">
        <v>0.40736363636363637</v>
      </c>
      <c r="AB932" s="26">
        <f t="shared" si="131"/>
        <v>1.8640986125370769</v>
      </c>
      <c r="AC932" s="26">
        <f t="shared" si="131"/>
        <v>4.1001218842687663</v>
      </c>
      <c r="AD932" s="26">
        <f t="shared" si="131"/>
        <v>2.4531777891854896</v>
      </c>
      <c r="AE932" s="26">
        <f t="shared" si="129"/>
        <v>0.14745670238706313</v>
      </c>
      <c r="AF932" s="17">
        <v>3.4</v>
      </c>
      <c r="AG932" s="17">
        <v>4.8</v>
      </c>
      <c r="AH932" s="17">
        <f t="shared" si="132"/>
        <v>1.5848931924611131E-5</v>
      </c>
      <c r="AI932" s="17">
        <v>7.5</v>
      </c>
      <c r="AJ932" s="17">
        <v>112.5</v>
      </c>
      <c r="AK932" s="17">
        <v>815</v>
      </c>
      <c r="AL932" s="17">
        <v>152.5</v>
      </c>
      <c r="AM932" s="17">
        <v>23.5</v>
      </c>
      <c r="AN932" s="17">
        <v>37</v>
      </c>
      <c r="AO932" s="17">
        <v>0.75</v>
      </c>
      <c r="AP932" s="17">
        <v>95</v>
      </c>
      <c r="AQ932" s="17">
        <v>908.56874999999923</v>
      </c>
      <c r="AR932" s="17">
        <v>1476.6208333333336</v>
      </c>
      <c r="AS932" s="26">
        <v>661.63749999999993</v>
      </c>
      <c r="AT932" s="26">
        <v>21.1683800623053</v>
      </c>
      <c r="AU932" s="26">
        <v>4.9395962563731484</v>
      </c>
      <c r="AV932" s="17">
        <v>30</v>
      </c>
      <c r="AW932" s="17">
        <v>90</v>
      </c>
      <c r="AX932" s="17">
        <v>0.19</v>
      </c>
      <c r="AY932" s="14">
        <v>3</v>
      </c>
      <c r="AZ932" s="17" t="s">
        <v>149</v>
      </c>
      <c r="BA932" s="28"/>
      <c r="BB932" s="26"/>
      <c r="BC932" s="31"/>
      <c r="BD932" s="29"/>
    </row>
    <row r="933" spans="1:56" x14ac:dyDescent="0.25">
      <c r="A933" s="14">
        <v>2008</v>
      </c>
      <c r="B933" s="17">
        <v>2012</v>
      </c>
      <c r="C933" s="20" t="s">
        <v>187</v>
      </c>
      <c r="D933" s="17" t="s">
        <v>188</v>
      </c>
      <c r="E933" s="32">
        <v>4</v>
      </c>
      <c r="F933" s="44" t="s">
        <v>144</v>
      </c>
      <c r="G933" s="62" t="s">
        <v>144</v>
      </c>
      <c r="H933" s="20" t="s">
        <v>144</v>
      </c>
      <c r="I933" s="21">
        <v>5</v>
      </c>
      <c r="J933" s="22" t="s">
        <v>144</v>
      </c>
      <c r="K933" s="17" t="s">
        <v>54</v>
      </c>
      <c r="L933" s="23">
        <v>94.444444444444443</v>
      </c>
      <c r="M933" s="25">
        <v>0.94444444444444442</v>
      </c>
      <c r="N933" s="25">
        <v>38.704306220095702</v>
      </c>
      <c r="O933" s="26">
        <v>46.632124352331608</v>
      </c>
      <c r="P933" s="26">
        <f t="shared" si="130"/>
        <v>0.46632124352331611</v>
      </c>
      <c r="Q933" s="63">
        <v>53.367875647668392</v>
      </c>
      <c r="R933" s="26">
        <v>0.53367875647668395</v>
      </c>
      <c r="S933" s="24" t="s">
        <v>45</v>
      </c>
      <c r="T933" s="25">
        <v>7.56</v>
      </c>
      <c r="U933" s="25" t="s">
        <v>45</v>
      </c>
      <c r="V933" s="25">
        <v>3.3717600000000001</v>
      </c>
      <c r="W933" s="26">
        <v>18.772700829180437</v>
      </c>
      <c r="X933" s="26">
        <v>43.055897834878849</v>
      </c>
      <c r="Y933" s="26">
        <v>25.011876975699323</v>
      </c>
      <c r="Z933" s="26">
        <v>1.1347575891386441</v>
      </c>
      <c r="AA933" s="26">
        <v>0.48542857142857138</v>
      </c>
      <c r="AB933" s="26">
        <f t="shared" si="131"/>
        <v>1.4192161826860408</v>
      </c>
      <c r="AC933" s="26">
        <f t="shared" si="131"/>
        <v>3.2550258763168407</v>
      </c>
      <c r="AD933" s="26">
        <f t="shared" si="131"/>
        <v>1.8908978993628685</v>
      </c>
      <c r="AE933" s="26">
        <f t="shared" si="129"/>
        <v>8.5787673738881493E-2</v>
      </c>
      <c r="AF933" s="17">
        <v>3.6</v>
      </c>
      <c r="AG933" s="17">
        <v>4.5999999999999996</v>
      </c>
      <c r="AH933" s="17">
        <f t="shared" si="132"/>
        <v>2.5118864315095791E-5</v>
      </c>
      <c r="AI933" s="17">
        <v>6</v>
      </c>
      <c r="AJ933" s="17">
        <v>102.5</v>
      </c>
      <c r="AK933" s="17">
        <v>670</v>
      </c>
      <c r="AL933" s="17">
        <v>147.5</v>
      </c>
      <c r="AM933" s="17">
        <v>41.5</v>
      </c>
      <c r="AN933" s="17">
        <v>38</v>
      </c>
      <c r="AO933" s="17">
        <v>1</v>
      </c>
      <c r="AP933" s="17">
        <v>129</v>
      </c>
      <c r="AQ933" s="17">
        <v>908.56874999999923</v>
      </c>
      <c r="AR933" s="17">
        <v>1476.6208333333336</v>
      </c>
      <c r="AS933" s="26">
        <v>661.63749999999993</v>
      </c>
      <c r="AT933" s="26">
        <v>21.1683800623053</v>
      </c>
      <c r="AU933" s="26">
        <v>4.9395962563731484</v>
      </c>
      <c r="AV933" s="17">
        <v>30</v>
      </c>
      <c r="AW933" s="17">
        <v>90</v>
      </c>
      <c r="AX933" s="17">
        <v>0.19</v>
      </c>
      <c r="AY933" s="14">
        <v>3</v>
      </c>
      <c r="AZ933" s="17" t="s">
        <v>149</v>
      </c>
      <c r="BA933" s="28"/>
      <c r="BB933" s="26"/>
      <c r="BC933" s="31"/>
      <c r="BD933" s="29"/>
    </row>
    <row r="934" spans="1:56" x14ac:dyDescent="0.25">
      <c r="A934" s="14">
        <v>2008</v>
      </c>
      <c r="B934" s="31">
        <v>2011</v>
      </c>
      <c r="C934" s="20" t="s">
        <v>190</v>
      </c>
      <c r="D934" s="17" t="s">
        <v>191</v>
      </c>
      <c r="E934" s="69">
        <v>1</v>
      </c>
      <c r="F934" s="76" t="s">
        <v>55</v>
      </c>
      <c r="G934" s="45" t="s">
        <v>56</v>
      </c>
      <c r="H934" s="20" t="s">
        <v>192</v>
      </c>
      <c r="I934" s="45" t="s">
        <v>52</v>
      </c>
      <c r="J934" s="22" t="s">
        <v>57</v>
      </c>
      <c r="K934" s="17" t="s">
        <v>42</v>
      </c>
      <c r="L934" s="71">
        <v>100</v>
      </c>
      <c r="M934" s="24">
        <f>L934/100</f>
        <v>1</v>
      </c>
      <c r="N934" s="24">
        <v>77.561717352415016</v>
      </c>
      <c r="O934" s="26">
        <v>47.703809184763266</v>
      </c>
      <c r="P934" s="26">
        <f t="shared" si="130"/>
        <v>0.47703809184763268</v>
      </c>
      <c r="Q934" s="25">
        <v>52.296190815236734</v>
      </c>
      <c r="R934" s="25">
        <v>0.52296190815236743</v>
      </c>
      <c r="S934" s="24" t="s">
        <v>45</v>
      </c>
      <c r="T934" s="25">
        <v>13.520607902064517</v>
      </c>
      <c r="U934" s="25" t="s">
        <v>45</v>
      </c>
      <c r="V934" s="25">
        <f>T934/2.242</f>
        <v>6.0306012052027285</v>
      </c>
      <c r="W934" s="80">
        <v>18.202810429454971</v>
      </c>
      <c r="X934" s="80">
        <v>42.501189384884938</v>
      </c>
      <c r="Y934" s="80">
        <v>25.777207904477891</v>
      </c>
      <c r="Z934" s="80">
        <v>1.7994232933777425</v>
      </c>
      <c r="AA934" s="80">
        <v>0.40891566265060236</v>
      </c>
      <c r="AB934" s="26">
        <f t="shared" si="131"/>
        <v>2.461130625322713</v>
      </c>
      <c r="AC934" s="26">
        <f t="shared" si="131"/>
        <v>5.7464191704441587</v>
      </c>
      <c r="AD934" s="26">
        <f t="shared" si="131"/>
        <v>3.4852352088644367</v>
      </c>
      <c r="AE934" s="26">
        <f t="shared" si="129"/>
        <v>0.24329296799602065</v>
      </c>
      <c r="AF934" s="17">
        <v>5.22</v>
      </c>
      <c r="AG934" s="17">
        <v>6.41</v>
      </c>
      <c r="AH934" s="17">
        <f t="shared" si="132"/>
        <v>3.8904514499428027E-7</v>
      </c>
      <c r="AI934" s="17">
        <v>1.6</v>
      </c>
      <c r="AJ934" s="17">
        <v>64.8</v>
      </c>
      <c r="AK934" s="17">
        <v>2560.8000000000002</v>
      </c>
      <c r="AL934" s="17">
        <v>323.7</v>
      </c>
      <c r="AM934" s="17">
        <v>1.4</v>
      </c>
      <c r="AN934" s="17">
        <v>9</v>
      </c>
      <c r="AO934" s="17">
        <v>0.7</v>
      </c>
      <c r="AP934" s="17">
        <v>9.4</v>
      </c>
      <c r="AQ934" s="17">
        <v>931.99999999999909</v>
      </c>
      <c r="AR934" s="17">
        <v>1421.6958333333332</v>
      </c>
      <c r="AS934" s="26">
        <v>670.55</v>
      </c>
      <c r="AT934" s="26">
        <v>21.214628764278302</v>
      </c>
      <c r="AU934" s="26">
        <v>4.083030603588095</v>
      </c>
      <c r="AV934" s="17">
        <v>25</v>
      </c>
      <c r="AW934" s="17">
        <v>45</v>
      </c>
      <c r="AX934" s="17">
        <v>0.18</v>
      </c>
      <c r="AY934" s="14">
        <v>3</v>
      </c>
      <c r="AZ934" s="17" t="s">
        <v>149</v>
      </c>
      <c r="BA934" s="28"/>
      <c r="BB934" s="26"/>
      <c r="BC934" s="31"/>
      <c r="BD934" s="29"/>
    </row>
    <row r="935" spans="1:56" x14ac:dyDescent="0.25">
      <c r="A935" s="14">
        <v>2008</v>
      </c>
      <c r="B935" s="31">
        <v>2011</v>
      </c>
      <c r="C935" s="20" t="s">
        <v>190</v>
      </c>
      <c r="D935" s="17" t="s">
        <v>191</v>
      </c>
      <c r="E935" s="69">
        <v>2</v>
      </c>
      <c r="F935" s="76" t="s">
        <v>55</v>
      </c>
      <c r="G935" s="45" t="s">
        <v>56</v>
      </c>
      <c r="H935" s="20" t="s">
        <v>192</v>
      </c>
      <c r="I935" s="45" t="s">
        <v>52</v>
      </c>
      <c r="J935" s="22" t="s">
        <v>57</v>
      </c>
      <c r="K935" s="17" t="s">
        <v>42</v>
      </c>
      <c r="L935" s="71">
        <v>87.5</v>
      </c>
      <c r="M935" s="24">
        <f t="shared" ref="M935:M972" si="133">L935/100</f>
        <v>0.875</v>
      </c>
      <c r="N935" s="24">
        <v>57.663685152057255</v>
      </c>
      <c r="O935" s="26">
        <v>48.320120800302</v>
      </c>
      <c r="P935" s="26">
        <f t="shared" si="130"/>
        <v>0.48320120800302002</v>
      </c>
      <c r="Q935" s="25">
        <v>51.679879199698</v>
      </c>
      <c r="R935" s="25">
        <v>0.51679879199697998</v>
      </c>
      <c r="S935" s="24" t="s">
        <v>45</v>
      </c>
      <c r="T935" s="25">
        <v>9.9335076095591255</v>
      </c>
      <c r="U935" s="25" t="s">
        <v>45</v>
      </c>
      <c r="V935" s="25">
        <f t="shared" ref="V935:V972" si="134">T935/2.242</f>
        <v>4.4306456777694585</v>
      </c>
      <c r="W935" s="80">
        <v>18.672913391453491</v>
      </c>
      <c r="X935" s="80">
        <v>42.173252822638275</v>
      </c>
      <c r="Y935" s="80">
        <v>24.905638130627423</v>
      </c>
      <c r="Z935" s="80">
        <v>1.9459143204230429</v>
      </c>
      <c r="AA935" s="80">
        <v>0.3992405063291139</v>
      </c>
      <c r="AB935" s="26">
        <f t="shared" si="131"/>
        <v>1.8548752726664175</v>
      </c>
      <c r="AC935" s="26">
        <f t="shared" si="131"/>
        <v>4.1892832783353819</v>
      </c>
      <c r="AD935" s="26">
        <f t="shared" si="131"/>
        <v>2.4740034589151341</v>
      </c>
      <c r="AE935" s="26">
        <f t="shared" si="129"/>
        <v>0.19329754709472372</v>
      </c>
      <c r="AF935" s="17">
        <v>4.88</v>
      </c>
      <c r="AG935" s="17">
        <v>6.63</v>
      </c>
      <c r="AH935" s="17">
        <f t="shared" si="132"/>
        <v>2.3442288153199206E-7</v>
      </c>
      <c r="AI935" s="17">
        <v>2</v>
      </c>
      <c r="AJ935" s="17">
        <v>64.599999999999994</v>
      </c>
      <c r="AK935" s="17">
        <v>2702.6</v>
      </c>
      <c r="AL935" s="17">
        <v>346.5</v>
      </c>
      <c r="AM935" s="17">
        <v>1.4</v>
      </c>
      <c r="AN935" s="17">
        <v>8.1</v>
      </c>
      <c r="AO935" s="17">
        <v>0.6</v>
      </c>
      <c r="AP935" s="17">
        <v>11</v>
      </c>
      <c r="AQ935" s="17">
        <v>931.99999999999909</v>
      </c>
      <c r="AR935" s="17">
        <v>1421.6958333333332</v>
      </c>
      <c r="AS935" s="26">
        <v>670.55</v>
      </c>
      <c r="AT935" s="26">
        <v>21.214628764278302</v>
      </c>
      <c r="AU935" s="26">
        <v>4.083030603588095</v>
      </c>
      <c r="AV935" s="17">
        <v>25</v>
      </c>
      <c r="AW935" s="17">
        <v>45</v>
      </c>
      <c r="AX935" s="17">
        <v>0.18</v>
      </c>
      <c r="AY935" s="14">
        <v>3</v>
      </c>
      <c r="AZ935" s="17" t="s">
        <v>149</v>
      </c>
      <c r="BA935" s="28"/>
      <c r="BB935" s="26"/>
      <c r="BC935" s="31"/>
      <c r="BD935" s="29"/>
    </row>
    <row r="936" spans="1:56" x14ac:dyDescent="0.25">
      <c r="A936" s="14">
        <v>2008</v>
      </c>
      <c r="B936" s="31">
        <v>2011</v>
      </c>
      <c r="C936" s="20" t="s">
        <v>190</v>
      </c>
      <c r="D936" s="17" t="s">
        <v>191</v>
      </c>
      <c r="E936" s="69">
        <v>3</v>
      </c>
      <c r="F936" s="76" t="s">
        <v>55</v>
      </c>
      <c r="G936" s="45" t="s">
        <v>56</v>
      </c>
      <c r="H936" s="20" t="s">
        <v>192</v>
      </c>
      <c r="I936" s="45" t="s">
        <v>52</v>
      </c>
      <c r="J936" s="22" t="s">
        <v>57</v>
      </c>
      <c r="K936" s="17" t="s">
        <v>42</v>
      </c>
      <c r="L936" s="71">
        <v>87.5</v>
      </c>
      <c r="M936" s="24">
        <f t="shared" si="133"/>
        <v>0.875</v>
      </c>
      <c r="N936" s="24">
        <v>58.069767441860463</v>
      </c>
      <c r="O936" s="26">
        <v>48.646528050215764</v>
      </c>
      <c r="P936" s="26">
        <f t="shared" si="130"/>
        <v>0.48646528050215765</v>
      </c>
      <c r="Q936" s="25">
        <v>51.353471949784236</v>
      </c>
      <c r="R936" s="25">
        <v>0.51353471949784235</v>
      </c>
      <c r="S936" s="24" t="s">
        <v>45</v>
      </c>
      <c r="T936" s="25">
        <v>9.9402805781869166</v>
      </c>
      <c r="U936" s="25" t="s">
        <v>45</v>
      </c>
      <c r="V936" s="25">
        <f t="shared" si="134"/>
        <v>4.4336666272020144</v>
      </c>
      <c r="W936" s="80">
        <v>18.896565492360224</v>
      </c>
      <c r="X936" s="80">
        <v>42.069474449744391</v>
      </c>
      <c r="Y936" s="80">
        <v>25.129451776432589</v>
      </c>
      <c r="Z936" s="80">
        <v>2.069303330410051</v>
      </c>
      <c r="AA936" s="80">
        <v>0.40666666666666668</v>
      </c>
      <c r="AB936" s="26">
        <f t="shared" si="131"/>
        <v>1.8783716295814541</v>
      </c>
      <c r="AC936" s="26">
        <f t="shared" si="131"/>
        <v>4.1818237980732489</v>
      </c>
      <c r="AD936" s="26">
        <f t="shared" si="131"/>
        <v>2.4979380143375756</v>
      </c>
      <c r="AE936" s="26">
        <f t="shared" si="129"/>
        <v>0.20569455705652531</v>
      </c>
      <c r="AF936" s="17">
        <v>5.5</v>
      </c>
      <c r="AG936" s="17">
        <v>6.32</v>
      </c>
      <c r="AH936" s="17">
        <f t="shared" si="132"/>
        <v>4.7863009232263745E-7</v>
      </c>
      <c r="AI936" s="17">
        <v>1</v>
      </c>
      <c r="AJ936" s="17">
        <v>64.8</v>
      </c>
      <c r="AK936" s="17">
        <v>2765.5</v>
      </c>
      <c r="AL936" s="17">
        <v>338.9</v>
      </c>
      <c r="AM936" s="17">
        <v>2.1</v>
      </c>
      <c r="AN936" s="17">
        <v>9.5</v>
      </c>
      <c r="AO936" s="17">
        <v>0.3</v>
      </c>
      <c r="AP936" s="17">
        <v>14.5</v>
      </c>
      <c r="AQ936" s="17">
        <v>931.99999999999909</v>
      </c>
      <c r="AR936" s="17">
        <v>1421.6958333333332</v>
      </c>
      <c r="AS936" s="26">
        <v>670.55</v>
      </c>
      <c r="AT936" s="26">
        <v>21.214628764278302</v>
      </c>
      <c r="AU936" s="26">
        <v>4.083030603588095</v>
      </c>
      <c r="AV936" s="17">
        <v>25</v>
      </c>
      <c r="AW936" s="17">
        <v>45</v>
      </c>
      <c r="AX936" s="17">
        <v>0.18</v>
      </c>
      <c r="AY936" s="14">
        <v>3</v>
      </c>
      <c r="AZ936" s="17" t="s">
        <v>149</v>
      </c>
      <c r="BA936" s="28"/>
      <c r="BB936" s="26"/>
      <c r="BC936" s="31"/>
      <c r="BD936" s="29"/>
    </row>
    <row r="937" spans="1:56" x14ac:dyDescent="0.25">
      <c r="A937" s="14">
        <v>2008</v>
      </c>
      <c r="B937" s="31">
        <v>2011</v>
      </c>
      <c r="C937" s="20" t="s">
        <v>190</v>
      </c>
      <c r="D937" s="17" t="s">
        <v>191</v>
      </c>
      <c r="E937" s="69">
        <v>1</v>
      </c>
      <c r="F937" s="76" t="s">
        <v>58</v>
      </c>
      <c r="G937" s="45" t="s">
        <v>59</v>
      </c>
      <c r="H937" s="20" t="s">
        <v>193</v>
      </c>
      <c r="I937" s="45">
        <v>8</v>
      </c>
      <c r="J937" s="22" t="s">
        <v>60</v>
      </c>
      <c r="K937" s="17" t="s">
        <v>54</v>
      </c>
      <c r="L937" s="71">
        <v>100</v>
      </c>
      <c r="M937" s="24">
        <f t="shared" si="133"/>
        <v>1</v>
      </c>
      <c r="N937" s="24">
        <v>86.495527728085875</v>
      </c>
      <c r="O937" s="25">
        <v>49.151955694011768</v>
      </c>
      <c r="P937" s="26">
        <f t="shared" si="130"/>
        <v>0.49151955694011767</v>
      </c>
      <c r="Q937" s="25">
        <v>50.848044305988232</v>
      </c>
      <c r="R937" s="25">
        <v>0.50848044305988227</v>
      </c>
      <c r="S937" s="24" t="s">
        <v>45</v>
      </c>
      <c r="T937" s="25">
        <v>14.660428087291812</v>
      </c>
      <c r="U937" s="25" t="s">
        <v>45</v>
      </c>
      <c r="V937" s="25">
        <f t="shared" si="134"/>
        <v>6.5389955786314955</v>
      </c>
      <c r="W937" s="80">
        <v>20.230047221092619</v>
      </c>
      <c r="X937" s="80">
        <v>40.869067279683321</v>
      </c>
      <c r="Y937" s="80">
        <v>26.261101936147796</v>
      </c>
      <c r="Z937" s="80">
        <v>1.7738698888769022</v>
      </c>
      <c r="AA937" s="80">
        <v>0.42053846153846153</v>
      </c>
      <c r="AB937" s="26">
        <f t="shared" si="131"/>
        <v>2.9658115248734589</v>
      </c>
      <c r="AC937" s="26">
        <f t="shared" si="131"/>
        <v>5.9915802184848808</v>
      </c>
      <c r="AD937" s="26">
        <f t="shared" si="131"/>
        <v>3.8499899642793456</v>
      </c>
      <c r="AE937" s="26">
        <f t="shared" si="129"/>
        <v>0.26005691942092141</v>
      </c>
      <c r="AF937" s="17">
        <v>5.22</v>
      </c>
      <c r="AG937" s="17">
        <v>6.41</v>
      </c>
      <c r="AH937" s="17">
        <f t="shared" si="132"/>
        <v>3.8904514499428027E-7</v>
      </c>
      <c r="AI937" s="17">
        <v>1.6</v>
      </c>
      <c r="AJ937" s="17">
        <v>64.8</v>
      </c>
      <c r="AK937" s="17">
        <v>2560.8000000000002</v>
      </c>
      <c r="AL937" s="17">
        <v>323.7</v>
      </c>
      <c r="AM937" s="17">
        <v>1.4</v>
      </c>
      <c r="AN937" s="17">
        <v>9</v>
      </c>
      <c r="AO937" s="17">
        <v>0.7</v>
      </c>
      <c r="AP937" s="17">
        <v>9.4</v>
      </c>
      <c r="AQ937" s="17">
        <v>931.99999999999909</v>
      </c>
      <c r="AR937" s="17">
        <v>1421.6958333333332</v>
      </c>
      <c r="AS937" s="26">
        <v>670.55</v>
      </c>
      <c r="AT937" s="26">
        <v>21.214628764278302</v>
      </c>
      <c r="AU937" s="26">
        <v>4.083030603588095</v>
      </c>
      <c r="AV937" s="17">
        <v>25</v>
      </c>
      <c r="AW937" s="17">
        <v>45</v>
      </c>
      <c r="AX937" s="17">
        <v>0.18</v>
      </c>
      <c r="AY937" s="14">
        <v>3</v>
      </c>
      <c r="AZ937" s="17" t="s">
        <v>149</v>
      </c>
      <c r="BA937" s="28"/>
      <c r="BB937" s="26"/>
      <c r="BC937" s="31"/>
      <c r="BD937" s="29"/>
    </row>
    <row r="938" spans="1:56" x14ac:dyDescent="0.25">
      <c r="A938" s="14">
        <v>2008</v>
      </c>
      <c r="B938" s="31">
        <v>2011</v>
      </c>
      <c r="C938" s="20" t="s">
        <v>190</v>
      </c>
      <c r="D938" s="17" t="s">
        <v>191</v>
      </c>
      <c r="E938" s="69">
        <v>2</v>
      </c>
      <c r="F938" s="76" t="s">
        <v>58</v>
      </c>
      <c r="G938" s="45" t="s">
        <v>59</v>
      </c>
      <c r="H938" s="20" t="s">
        <v>193</v>
      </c>
      <c r="I938" s="45">
        <v>8</v>
      </c>
      <c r="J938" s="22" t="s">
        <v>60</v>
      </c>
      <c r="K938" s="17" t="s">
        <v>54</v>
      </c>
      <c r="L938" s="71">
        <v>100</v>
      </c>
      <c r="M938" s="24">
        <f t="shared" si="133"/>
        <v>1</v>
      </c>
      <c r="N938" s="24">
        <v>90.150268336314838</v>
      </c>
      <c r="O938" s="25">
        <v>50.017367141368531</v>
      </c>
      <c r="P938" s="26">
        <f t="shared" si="130"/>
        <v>0.50017367141368529</v>
      </c>
      <c r="Q938" s="25">
        <v>49.982632858631469</v>
      </c>
      <c r="R938" s="25">
        <v>0.49982632858631471</v>
      </c>
      <c r="S938" s="24" t="s">
        <v>45</v>
      </c>
      <c r="T938" s="25">
        <v>15.019825881203783</v>
      </c>
      <c r="U938" s="25" t="s">
        <v>45</v>
      </c>
      <c r="V938" s="25">
        <f t="shared" si="134"/>
        <v>6.6992978952737658</v>
      </c>
      <c r="W938" s="80">
        <v>18.659042086472425</v>
      </c>
      <c r="X938" s="80">
        <v>42.00066563795346</v>
      </c>
      <c r="Y938" s="80">
        <v>26.221258055732051</v>
      </c>
      <c r="Z938" s="80">
        <v>1.8934918761913337</v>
      </c>
      <c r="AA938" s="80">
        <v>0.43239316239316244</v>
      </c>
      <c r="AB938" s="26">
        <f t="shared" si="131"/>
        <v>2.8025556324886916</v>
      </c>
      <c r="AC938" s="26">
        <f t="shared" si="131"/>
        <v>6.3084268477671976</v>
      </c>
      <c r="AD938" s="26">
        <f t="shared" si="131"/>
        <v>3.9383873038320742</v>
      </c>
      <c r="AE938" s="26">
        <f t="shared" si="129"/>
        <v>0.28439918287867699</v>
      </c>
      <c r="AF938" s="17">
        <v>4.88</v>
      </c>
      <c r="AG938" s="17">
        <v>6.63</v>
      </c>
      <c r="AH938" s="17">
        <f t="shared" si="132"/>
        <v>2.3442288153199206E-7</v>
      </c>
      <c r="AI938" s="17">
        <v>2</v>
      </c>
      <c r="AJ938" s="17">
        <v>64.599999999999994</v>
      </c>
      <c r="AK938" s="17">
        <v>2702.6</v>
      </c>
      <c r="AL938" s="17">
        <v>346.5</v>
      </c>
      <c r="AM938" s="17">
        <v>1.4</v>
      </c>
      <c r="AN938" s="17">
        <v>8.1</v>
      </c>
      <c r="AO938" s="17">
        <v>0.6</v>
      </c>
      <c r="AP938" s="17">
        <v>11</v>
      </c>
      <c r="AQ938" s="17">
        <v>931.99999999999909</v>
      </c>
      <c r="AR938" s="17">
        <v>1421.6958333333332</v>
      </c>
      <c r="AS938" s="26">
        <v>670.55</v>
      </c>
      <c r="AT938" s="26">
        <v>21.214628764278302</v>
      </c>
      <c r="AU938" s="26">
        <v>4.083030603588095</v>
      </c>
      <c r="AV938" s="17">
        <v>25</v>
      </c>
      <c r="AW938" s="17">
        <v>45</v>
      </c>
      <c r="AX938" s="17">
        <v>0.18</v>
      </c>
      <c r="AY938" s="14">
        <v>3</v>
      </c>
      <c r="AZ938" s="17" t="s">
        <v>149</v>
      </c>
      <c r="BA938" s="28"/>
      <c r="BB938" s="26"/>
      <c r="BC938" s="31"/>
      <c r="BD938" s="29"/>
    </row>
    <row r="939" spans="1:56" x14ac:dyDescent="0.25">
      <c r="A939" s="14">
        <v>2008</v>
      </c>
      <c r="B939" s="31">
        <v>2011</v>
      </c>
      <c r="C939" s="20" t="s">
        <v>190</v>
      </c>
      <c r="D939" s="17" t="s">
        <v>191</v>
      </c>
      <c r="E939" s="69">
        <v>3</v>
      </c>
      <c r="F939" s="76" t="s">
        <v>58</v>
      </c>
      <c r="G939" s="45" t="s">
        <v>59</v>
      </c>
      <c r="H939" s="20" t="s">
        <v>193</v>
      </c>
      <c r="I939" s="45">
        <v>8</v>
      </c>
      <c r="J939" s="22" t="s">
        <v>60</v>
      </c>
      <c r="K939" s="17" t="s">
        <v>54</v>
      </c>
      <c r="L939" s="71">
        <v>100</v>
      </c>
      <c r="M939" s="24">
        <f t="shared" si="133"/>
        <v>1</v>
      </c>
      <c r="N939" s="24">
        <v>68.627906976744185</v>
      </c>
      <c r="O939" s="25">
        <v>50.809780882819943</v>
      </c>
      <c r="P939" s="26">
        <f t="shared" si="130"/>
        <v>0.50809780882819944</v>
      </c>
      <c r="Q939" s="25">
        <v>49.190219117180057</v>
      </c>
      <c r="R939" s="25">
        <v>0.49190219117180062</v>
      </c>
      <c r="S939" s="24" t="s">
        <v>45</v>
      </c>
      <c r="T939" s="25">
        <v>11.252739272464991</v>
      </c>
      <c r="U939" s="25" t="s">
        <v>45</v>
      </c>
      <c r="V939" s="25">
        <f t="shared" si="134"/>
        <v>5.0190630118041888</v>
      </c>
      <c r="W939" s="80">
        <v>20.285748771661133</v>
      </c>
      <c r="X939" s="80">
        <v>38.953690427384927</v>
      </c>
      <c r="Y939" s="80">
        <v>26.816661706834381</v>
      </c>
      <c r="Z939" s="80">
        <v>2.2231633186064528</v>
      </c>
      <c r="AA939" s="80">
        <v>0.42294736842105263</v>
      </c>
      <c r="AB939" s="26">
        <f t="shared" si="131"/>
        <v>2.2827024187422968</v>
      </c>
      <c r="AC939" s="26">
        <f t="shared" si="131"/>
        <v>4.3833572207967801</v>
      </c>
      <c r="AD939" s="26">
        <f t="shared" si="131"/>
        <v>3.0176090234490331</v>
      </c>
      <c r="AE939" s="26">
        <f t="shared" si="129"/>
        <v>0.25016677184386432</v>
      </c>
      <c r="AF939" s="17">
        <v>5.5</v>
      </c>
      <c r="AG939" s="17">
        <v>6.32</v>
      </c>
      <c r="AH939" s="17">
        <f t="shared" si="132"/>
        <v>4.7863009232263745E-7</v>
      </c>
      <c r="AI939" s="17">
        <v>1</v>
      </c>
      <c r="AJ939" s="17">
        <v>64.8</v>
      </c>
      <c r="AK939" s="17">
        <v>2765.5</v>
      </c>
      <c r="AL939" s="17">
        <v>338.9</v>
      </c>
      <c r="AM939" s="17">
        <v>2.1</v>
      </c>
      <c r="AN939" s="17">
        <v>9.5</v>
      </c>
      <c r="AO939" s="17">
        <v>0.3</v>
      </c>
      <c r="AP939" s="17">
        <v>14.5</v>
      </c>
      <c r="AQ939" s="17">
        <v>931.99999999999909</v>
      </c>
      <c r="AR939" s="17">
        <v>1421.6958333333332</v>
      </c>
      <c r="AS939" s="26">
        <v>670.55</v>
      </c>
      <c r="AT939" s="26">
        <v>21.214628764278302</v>
      </c>
      <c r="AU939" s="26">
        <v>4.083030603588095</v>
      </c>
      <c r="AV939" s="17">
        <v>25</v>
      </c>
      <c r="AW939" s="17">
        <v>45</v>
      </c>
      <c r="AX939" s="17">
        <v>0.18</v>
      </c>
      <c r="AY939" s="14">
        <v>3</v>
      </c>
      <c r="AZ939" s="17" t="s">
        <v>149</v>
      </c>
      <c r="BA939" s="28"/>
      <c r="BB939" s="26"/>
      <c r="BC939" s="31"/>
      <c r="BD939" s="29"/>
    </row>
    <row r="940" spans="1:56" x14ac:dyDescent="0.25">
      <c r="A940" s="14">
        <v>2008</v>
      </c>
      <c r="B940" s="31">
        <v>2011</v>
      </c>
      <c r="C940" s="20" t="s">
        <v>190</v>
      </c>
      <c r="D940" s="17" t="s">
        <v>191</v>
      </c>
      <c r="E940" s="69">
        <v>1</v>
      </c>
      <c r="F940" s="76" t="s">
        <v>81</v>
      </c>
      <c r="G940" s="45" t="str">
        <f>VLOOKUP(F940,$BH$2:$BL$56,2)</f>
        <v>Sherburne</v>
      </c>
      <c r="H940" s="20" t="s">
        <v>83</v>
      </c>
      <c r="I940" s="45">
        <v>5</v>
      </c>
      <c r="J940" s="22">
        <v>987131</v>
      </c>
      <c r="K940" s="17" t="s">
        <v>54</v>
      </c>
      <c r="L940" s="71">
        <v>100</v>
      </c>
      <c r="M940" s="24">
        <f t="shared" si="133"/>
        <v>1</v>
      </c>
      <c r="N940" s="24">
        <v>85.683363148479415</v>
      </c>
      <c r="O940" s="26">
        <v>45.864933188876847</v>
      </c>
      <c r="P940" s="26">
        <f t="shared" si="130"/>
        <v>0.4586493318887685</v>
      </c>
      <c r="Q940" s="25">
        <v>54.135066811123153</v>
      </c>
      <c r="R940" s="25">
        <f>Q940/100</f>
        <v>0.54135066811123156</v>
      </c>
      <c r="S940" s="24" t="s">
        <v>45</v>
      </c>
      <c r="T940" s="25">
        <v>15.461581962148871</v>
      </c>
      <c r="U940" s="25" t="s">
        <v>45</v>
      </c>
      <c r="V940" s="25">
        <f t="shared" si="134"/>
        <v>6.8963345058647958</v>
      </c>
      <c r="W940" s="26">
        <v>18.275190570015454</v>
      </c>
      <c r="X940" s="26">
        <v>44.198974052607085</v>
      </c>
      <c r="Y940" s="26">
        <v>24.714389113239079</v>
      </c>
      <c r="Z940" s="26">
        <v>1.736493511715679</v>
      </c>
      <c r="AA940" s="26">
        <v>0.41321212121212125</v>
      </c>
      <c r="AB940" s="26">
        <f t="shared" si="131"/>
        <v>2.825633568721841</v>
      </c>
      <c r="AC940" s="26">
        <f t="shared" si="131"/>
        <v>6.8338605995727573</v>
      </c>
      <c r="AD940" s="26">
        <f t="shared" si="131"/>
        <v>3.8212355291878581</v>
      </c>
      <c r="AE940" s="26">
        <f t="shared" si="129"/>
        <v>0.26848936758131692</v>
      </c>
      <c r="AF940" s="17">
        <v>5.22</v>
      </c>
      <c r="AG940" s="17">
        <v>6.41</v>
      </c>
      <c r="AH940" s="17">
        <f t="shared" si="132"/>
        <v>3.8904514499428027E-7</v>
      </c>
      <c r="AI940" s="17">
        <v>1.6</v>
      </c>
      <c r="AJ940" s="17">
        <v>64.8</v>
      </c>
      <c r="AK940" s="17">
        <v>2560.8000000000002</v>
      </c>
      <c r="AL940" s="17">
        <v>323.7</v>
      </c>
      <c r="AM940" s="17">
        <v>1.4</v>
      </c>
      <c r="AN940" s="17">
        <v>9</v>
      </c>
      <c r="AO940" s="17">
        <v>0.7</v>
      </c>
      <c r="AP940" s="17">
        <v>9.4</v>
      </c>
      <c r="AQ940" s="17">
        <v>931.99999999999909</v>
      </c>
      <c r="AR940" s="17">
        <v>1421.6958333333332</v>
      </c>
      <c r="AS940" s="26">
        <v>670.55</v>
      </c>
      <c r="AT940" s="26">
        <v>21.214628764278302</v>
      </c>
      <c r="AU940" s="26">
        <v>4.083030603588095</v>
      </c>
      <c r="AV940" s="17">
        <v>25</v>
      </c>
      <c r="AW940" s="17">
        <v>45</v>
      </c>
      <c r="AX940" s="17">
        <v>0.18</v>
      </c>
      <c r="AY940" s="14">
        <v>3</v>
      </c>
      <c r="AZ940" s="17" t="s">
        <v>149</v>
      </c>
      <c r="BA940" s="28"/>
      <c r="BB940" s="26"/>
      <c r="BC940" s="31"/>
      <c r="BD940" s="29"/>
    </row>
    <row r="941" spans="1:56" x14ac:dyDescent="0.25">
      <c r="A941" s="14">
        <v>2008</v>
      </c>
      <c r="B941" s="31">
        <v>2011</v>
      </c>
      <c r="C941" s="20" t="s">
        <v>190</v>
      </c>
      <c r="D941" s="17" t="s">
        <v>191</v>
      </c>
      <c r="E941" s="69">
        <v>2</v>
      </c>
      <c r="F941" s="76" t="s">
        <v>81</v>
      </c>
      <c r="G941" s="45" t="str">
        <f t="shared" ref="G941:G972" si="135">VLOOKUP(F941,$BH$2:$BL$56,2)</f>
        <v>Sherburne</v>
      </c>
      <c r="H941" s="20" t="s">
        <v>83</v>
      </c>
      <c r="I941" s="45">
        <v>5</v>
      </c>
      <c r="J941" s="22">
        <v>987131</v>
      </c>
      <c r="K941" s="17" t="s">
        <v>54</v>
      </c>
      <c r="L941" s="71">
        <v>87.5</v>
      </c>
      <c r="M941" s="24">
        <f t="shared" si="133"/>
        <v>0.875</v>
      </c>
      <c r="N941" s="24">
        <v>67.003577817531294</v>
      </c>
      <c r="O941" s="26">
        <v>48.65600544402858</v>
      </c>
      <c r="P941" s="26">
        <f t="shared" si="130"/>
        <v>0.48656005444028577</v>
      </c>
      <c r="Q941" s="25">
        <v>51.34399455597142</v>
      </c>
      <c r="R941" s="25">
        <f t="shared" ref="R941:R972" si="136">Q941/100</f>
        <v>0.51343994555971417</v>
      </c>
      <c r="S941" s="24" t="s">
        <v>45</v>
      </c>
      <c r="T941" s="25">
        <v>11.467437782313114</v>
      </c>
      <c r="U941" s="25" t="s">
        <v>45</v>
      </c>
      <c r="V941" s="25">
        <f t="shared" si="134"/>
        <v>5.1148250590156623</v>
      </c>
      <c r="W941" s="26">
        <v>19.333379138706306</v>
      </c>
      <c r="X941" s="26">
        <v>41.606776141508064</v>
      </c>
      <c r="Y941" s="26">
        <v>24.472406079899827</v>
      </c>
      <c r="Z941" s="26">
        <v>2.1442105825680073</v>
      </c>
      <c r="AA941" s="26">
        <v>0.38628787878787879</v>
      </c>
      <c r="AB941" s="26">
        <f t="shared" si="131"/>
        <v>2.2170432239498488</v>
      </c>
      <c r="AC941" s="26">
        <f t="shared" si="131"/>
        <v>4.7712311672537338</v>
      </c>
      <c r="AD941" s="26">
        <f t="shared" si="131"/>
        <v>2.8063579410475246</v>
      </c>
      <c r="AE941" s="26">
        <f t="shared" si="129"/>
        <v>0.24588601447775979</v>
      </c>
      <c r="AF941" s="17">
        <v>4.88</v>
      </c>
      <c r="AG941" s="17">
        <v>6.63</v>
      </c>
      <c r="AH941" s="17">
        <f t="shared" si="132"/>
        <v>2.3442288153199206E-7</v>
      </c>
      <c r="AI941" s="17">
        <v>2</v>
      </c>
      <c r="AJ941" s="17">
        <v>64.599999999999994</v>
      </c>
      <c r="AK941" s="17">
        <v>2702.6</v>
      </c>
      <c r="AL941" s="17">
        <v>346.5</v>
      </c>
      <c r="AM941" s="17">
        <v>1.4</v>
      </c>
      <c r="AN941" s="17">
        <v>8.1</v>
      </c>
      <c r="AO941" s="17">
        <v>0.6</v>
      </c>
      <c r="AP941" s="17">
        <v>11</v>
      </c>
      <c r="AQ941" s="17">
        <v>931.99999999999909</v>
      </c>
      <c r="AR941" s="17">
        <v>1421.6958333333332</v>
      </c>
      <c r="AS941" s="26">
        <v>670.55</v>
      </c>
      <c r="AT941" s="26">
        <v>21.214628764278302</v>
      </c>
      <c r="AU941" s="26">
        <v>4.083030603588095</v>
      </c>
      <c r="AV941" s="17">
        <v>25</v>
      </c>
      <c r="AW941" s="17">
        <v>45</v>
      </c>
      <c r="AX941" s="17">
        <v>0.18</v>
      </c>
      <c r="AY941" s="14">
        <v>3</v>
      </c>
      <c r="AZ941" s="17" t="s">
        <v>149</v>
      </c>
      <c r="BA941" s="28"/>
      <c r="BB941" s="26"/>
      <c r="BC941" s="31"/>
      <c r="BD941" s="29"/>
    </row>
    <row r="942" spans="1:56" x14ac:dyDescent="0.25">
      <c r="A942" s="14">
        <v>2008</v>
      </c>
      <c r="B942" s="31">
        <v>2011</v>
      </c>
      <c r="C942" s="20" t="s">
        <v>190</v>
      </c>
      <c r="D942" s="17" t="s">
        <v>191</v>
      </c>
      <c r="E942" s="69">
        <v>3</v>
      </c>
      <c r="F942" s="76" t="s">
        <v>81</v>
      </c>
      <c r="G942" s="45" t="str">
        <f t="shared" si="135"/>
        <v>Sherburne</v>
      </c>
      <c r="H942" s="20" t="s">
        <v>83</v>
      </c>
      <c r="I942" s="45">
        <v>5</v>
      </c>
      <c r="J942" s="22">
        <v>987131</v>
      </c>
      <c r="K942" s="17" t="s">
        <v>54</v>
      </c>
      <c r="L942" s="71">
        <v>100</v>
      </c>
      <c r="M942" s="24">
        <f t="shared" si="133"/>
        <v>1</v>
      </c>
      <c r="N942" s="24">
        <v>62.536672629695879</v>
      </c>
      <c r="O942" s="26">
        <v>46.018407362945183</v>
      </c>
      <c r="P942" s="26">
        <f t="shared" si="130"/>
        <v>0.46018407362945185</v>
      </c>
      <c r="Q942" s="25">
        <v>53.981592637054817</v>
      </c>
      <c r="R942" s="25">
        <f t="shared" si="136"/>
        <v>0.5398159263705482</v>
      </c>
      <c r="S942" s="24" t="s">
        <v>45</v>
      </c>
      <c r="T942" s="25">
        <v>11.252763955910329</v>
      </c>
      <c r="U942" s="25" t="s">
        <v>45</v>
      </c>
      <c r="V942" s="25">
        <f t="shared" si="134"/>
        <v>5.0190740213694598</v>
      </c>
      <c r="W942" s="26">
        <v>19.191974222872545</v>
      </c>
      <c r="X942" s="26">
        <v>41.540012141400624</v>
      </c>
      <c r="Y942" s="26">
        <v>24.972541755522002</v>
      </c>
      <c r="Z942" s="26">
        <v>2.3304795853244684</v>
      </c>
      <c r="AA942" s="26">
        <v>0.38777777777777778</v>
      </c>
      <c r="AB942" s="26">
        <f t="shared" si="131"/>
        <v>2.1596275577790034</v>
      </c>
      <c r="AC942" s="26">
        <f t="shared" si="131"/>
        <v>4.6743995135283036</v>
      </c>
      <c r="AD942" s="26">
        <f t="shared" si="131"/>
        <v>2.810101177540036</v>
      </c>
      <c r="AE942" s="26">
        <f t="shared" si="129"/>
        <v>0.26224336677724025</v>
      </c>
      <c r="AF942" s="17">
        <v>5.5</v>
      </c>
      <c r="AG942" s="17">
        <v>6.32</v>
      </c>
      <c r="AH942" s="17">
        <f t="shared" si="132"/>
        <v>4.7863009232263745E-7</v>
      </c>
      <c r="AI942" s="17">
        <v>1</v>
      </c>
      <c r="AJ942" s="17">
        <v>64.8</v>
      </c>
      <c r="AK942" s="17">
        <v>2765.5</v>
      </c>
      <c r="AL942" s="17">
        <v>338.9</v>
      </c>
      <c r="AM942" s="17">
        <v>2.1</v>
      </c>
      <c r="AN942" s="17">
        <v>9.5</v>
      </c>
      <c r="AO942" s="17">
        <v>0.3</v>
      </c>
      <c r="AP942" s="17">
        <v>14.5</v>
      </c>
      <c r="AQ942" s="17">
        <v>931.99999999999909</v>
      </c>
      <c r="AR942" s="17">
        <v>1421.6958333333332</v>
      </c>
      <c r="AS942" s="26">
        <v>670.55</v>
      </c>
      <c r="AT942" s="26">
        <v>21.214628764278302</v>
      </c>
      <c r="AU942" s="26">
        <v>4.083030603588095</v>
      </c>
      <c r="AV942" s="17">
        <v>25</v>
      </c>
      <c r="AW942" s="17">
        <v>45</v>
      </c>
      <c r="AX942" s="17">
        <v>0.18</v>
      </c>
      <c r="AY942" s="14">
        <v>3</v>
      </c>
      <c r="AZ942" s="17" t="s">
        <v>149</v>
      </c>
      <c r="BA942" s="28"/>
      <c r="BB942" s="26"/>
      <c r="BC942" s="31"/>
      <c r="BD942" s="29"/>
    </row>
    <row r="943" spans="1:56" x14ac:dyDescent="0.25">
      <c r="A943" s="14">
        <v>2008</v>
      </c>
      <c r="B943" s="31">
        <v>2011</v>
      </c>
      <c r="C943" s="20" t="s">
        <v>190</v>
      </c>
      <c r="D943" s="17" t="s">
        <v>191</v>
      </c>
      <c r="E943" s="69">
        <v>1</v>
      </c>
      <c r="F943" s="76" t="s">
        <v>93</v>
      </c>
      <c r="G943" s="45" t="str">
        <f t="shared" si="135"/>
        <v>Fish Creek</v>
      </c>
      <c r="H943" s="20" t="s">
        <v>95</v>
      </c>
      <c r="I943" s="45" t="s">
        <v>43</v>
      </c>
      <c r="J943" s="22">
        <v>988234</v>
      </c>
      <c r="K943" s="17" t="s">
        <v>42</v>
      </c>
      <c r="L943" s="71">
        <v>100</v>
      </c>
      <c r="M943" s="24">
        <f t="shared" si="133"/>
        <v>1</v>
      </c>
      <c r="N943" s="24">
        <v>64.567084078711986</v>
      </c>
      <c r="O943" s="26">
        <v>42.145593869731805</v>
      </c>
      <c r="P943" s="26">
        <f t="shared" si="130"/>
        <v>0.42145593869731807</v>
      </c>
      <c r="Q943" s="25">
        <v>57.854406130268195</v>
      </c>
      <c r="R943" s="25">
        <f t="shared" si="136"/>
        <v>0.57854406130268199</v>
      </c>
      <c r="S943" s="24" t="s">
        <v>45</v>
      </c>
      <c r="T943" s="25">
        <v>12.451634349789924</v>
      </c>
      <c r="U943" s="25" t="s">
        <v>45</v>
      </c>
      <c r="V943" s="25">
        <f t="shared" si="134"/>
        <v>5.5538065788536679</v>
      </c>
      <c r="W943" s="26">
        <v>19.389794139341518</v>
      </c>
      <c r="X943" s="26">
        <v>42.708241131898347</v>
      </c>
      <c r="Y943" s="26">
        <v>25.004331791054781</v>
      </c>
      <c r="Z943" s="26">
        <v>1.3071615369141085</v>
      </c>
      <c r="AA943" s="26">
        <v>0.39574999999999999</v>
      </c>
      <c r="AB943" s="26">
        <f t="shared" si="131"/>
        <v>2.4143462674078018</v>
      </c>
      <c r="AC943" s="26">
        <f t="shared" si="131"/>
        <v>5.3178740229705639</v>
      </c>
      <c r="AD943" s="26">
        <f t="shared" si="131"/>
        <v>3.1134479662304191</v>
      </c>
      <c r="AE943" s="26">
        <f t="shared" si="129"/>
        <v>0.16276297493763903</v>
      </c>
      <c r="AF943" s="17">
        <v>5.22</v>
      </c>
      <c r="AG943" s="17">
        <v>6.41</v>
      </c>
      <c r="AH943" s="17">
        <f t="shared" si="132"/>
        <v>3.8904514499428027E-7</v>
      </c>
      <c r="AI943" s="17">
        <v>1.6</v>
      </c>
      <c r="AJ943" s="17">
        <v>64.8</v>
      </c>
      <c r="AK943" s="17">
        <v>2560.8000000000002</v>
      </c>
      <c r="AL943" s="17">
        <v>323.7</v>
      </c>
      <c r="AM943" s="17">
        <v>1.4</v>
      </c>
      <c r="AN943" s="17">
        <v>9</v>
      </c>
      <c r="AO943" s="17">
        <v>0.7</v>
      </c>
      <c r="AP943" s="17">
        <v>9.4</v>
      </c>
      <c r="AQ943" s="17">
        <v>931.99999999999909</v>
      </c>
      <c r="AR943" s="17">
        <v>1421.6958333333332</v>
      </c>
      <c r="AS943" s="26">
        <v>670.55</v>
      </c>
      <c r="AT943" s="26">
        <v>21.214628764278302</v>
      </c>
      <c r="AU943" s="26">
        <v>4.083030603588095</v>
      </c>
      <c r="AV943" s="17">
        <v>25</v>
      </c>
      <c r="AW943" s="17">
        <v>45</v>
      </c>
      <c r="AX943" s="17">
        <v>0.18</v>
      </c>
      <c r="AY943" s="14">
        <v>3</v>
      </c>
      <c r="AZ943" s="17" t="s">
        <v>149</v>
      </c>
      <c r="BA943" s="28"/>
      <c r="BB943" s="26"/>
      <c r="BC943" s="31"/>
      <c r="BD943" s="29"/>
    </row>
    <row r="944" spans="1:56" x14ac:dyDescent="0.25">
      <c r="A944" s="14">
        <v>2008</v>
      </c>
      <c r="B944" s="31">
        <v>2011</v>
      </c>
      <c r="C944" s="20" t="s">
        <v>190</v>
      </c>
      <c r="D944" s="17" t="s">
        <v>191</v>
      </c>
      <c r="E944" s="69">
        <v>2</v>
      </c>
      <c r="F944" s="76" t="s">
        <v>93</v>
      </c>
      <c r="G944" s="45" t="str">
        <f t="shared" si="135"/>
        <v>Fish Creek</v>
      </c>
      <c r="H944" s="20" t="s">
        <v>95</v>
      </c>
      <c r="I944" s="45" t="s">
        <v>43</v>
      </c>
      <c r="J944" s="22">
        <v>988234</v>
      </c>
      <c r="K944" s="17" t="s">
        <v>42</v>
      </c>
      <c r="L944" s="71">
        <v>100</v>
      </c>
      <c r="M944" s="24">
        <f t="shared" si="133"/>
        <v>1</v>
      </c>
      <c r="N944" s="24">
        <v>52.79069767441861</v>
      </c>
      <c r="O944" s="26">
        <v>44.843049327354265</v>
      </c>
      <c r="P944" s="26">
        <f t="shared" si="130"/>
        <v>0.44843049327354267</v>
      </c>
      <c r="Q944" s="25">
        <v>55.156950672645735</v>
      </c>
      <c r="R944" s="25">
        <f t="shared" si="136"/>
        <v>0.55156950672645733</v>
      </c>
      <c r="S944" s="24" t="s">
        <v>45</v>
      </c>
      <c r="T944" s="25">
        <v>9.7059130253415393</v>
      </c>
      <c r="U944" s="25" t="s">
        <v>45</v>
      </c>
      <c r="V944" s="25">
        <f t="shared" si="134"/>
        <v>4.3291315902504639</v>
      </c>
      <c r="W944" s="26">
        <v>19.804084187465762</v>
      </c>
      <c r="X944" s="26">
        <v>42.968312338627655</v>
      </c>
      <c r="Y944" s="26">
        <v>24.389953837727873</v>
      </c>
      <c r="Z944" s="26">
        <v>1.4064001251858258</v>
      </c>
      <c r="AA944" s="26">
        <v>0.42767441860465116</v>
      </c>
      <c r="AB944" s="26">
        <f t="shared" si="131"/>
        <v>1.9221671867008436</v>
      </c>
      <c r="AC944" s="26">
        <f t="shared" si="131"/>
        <v>4.1704670240442976</v>
      </c>
      <c r="AD944" s="26">
        <f t="shared" si="131"/>
        <v>2.3672677064108183</v>
      </c>
      <c r="AE944" s="26">
        <f t="shared" si="129"/>
        <v>0.13650397293883079</v>
      </c>
      <c r="AF944" s="17">
        <v>4.88</v>
      </c>
      <c r="AG944" s="17">
        <v>6.63</v>
      </c>
      <c r="AH944" s="17">
        <f t="shared" si="132"/>
        <v>2.3442288153199206E-7</v>
      </c>
      <c r="AI944" s="17">
        <v>2</v>
      </c>
      <c r="AJ944" s="17">
        <v>64.599999999999994</v>
      </c>
      <c r="AK944" s="17">
        <v>2702.6</v>
      </c>
      <c r="AL944" s="17">
        <v>346.5</v>
      </c>
      <c r="AM944" s="17">
        <v>1.4</v>
      </c>
      <c r="AN944" s="17">
        <v>8.1</v>
      </c>
      <c r="AO944" s="17">
        <v>0.6</v>
      </c>
      <c r="AP944" s="17">
        <v>11</v>
      </c>
      <c r="AQ944" s="17">
        <v>931.99999999999909</v>
      </c>
      <c r="AR944" s="17">
        <v>1421.6958333333332</v>
      </c>
      <c r="AS944" s="26">
        <v>670.55</v>
      </c>
      <c r="AT944" s="26">
        <v>21.214628764278302</v>
      </c>
      <c r="AU944" s="26">
        <v>4.083030603588095</v>
      </c>
      <c r="AV944" s="17">
        <v>25</v>
      </c>
      <c r="AW944" s="17">
        <v>45</v>
      </c>
      <c r="AX944" s="17">
        <v>0.18</v>
      </c>
      <c r="AY944" s="14">
        <v>3</v>
      </c>
      <c r="AZ944" s="17" t="s">
        <v>149</v>
      </c>
      <c r="BA944" s="28"/>
      <c r="BB944" s="26"/>
      <c r="BC944" s="31"/>
      <c r="BD944" s="29"/>
    </row>
    <row r="945" spans="1:56" x14ac:dyDescent="0.25">
      <c r="A945" s="14">
        <v>2008</v>
      </c>
      <c r="B945" s="31">
        <v>2011</v>
      </c>
      <c r="C945" s="20" t="s">
        <v>190</v>
      </c>
      <c r="D945" s="17" t="s">
        <v>191</v>
      </c>
      <c r="E945" s="69">
        <v>3</v>
      </c>
      <c r="F945" s="76" t="s">
        <v>93</v>
      </c>
      <c r="G945" s="45" t="str">
        <f t="shared" si="135"/>
        <v>Fish Creek</v>
      </c>
      <c r="H945" s="20" t="s">
        <v>95</v>
      </c>
      <c r="I945" s="45" t="s">
        <v>43</v>
      </c>
      <c r="J945" s="22">
        <v>988234</v>
      </c>
      <c r="K945" s="17" t="s">
        <v>42</v>
      </c>
      <c r="L945" s="71">
        <v>100</v>
      </c>
      <c r="M945" s="24">
        <f t="shared" si="133"/>
        <v>1</v>
      </c>
      <c r="N945" s="24">
        <v>56.039355992844371</v>
      </c>
      <c r="O945" s="26">
        <v>44.185077115464779</v>
      </c>
      <c r="P945" s="26">
        <f t="shared" si="130"/>
        <v>0.44185077115464777</v>
      </c>
      <c r="Q945" s="25">
        <v>55.814922884535221</v>
      </c>
      <c r="R945" s="25">
        <f t="shared" si="136"/>
        <v>0.55814922884535223</v>
      </c>
      <c r="S945" s="24" t="s">
        <v>45</v>
      </c>
      <c r="T945" s="25">
        <v>10.426107777465417</v>
      </c>
      <c r="U945" s="25" t="s">
        <v>45</v>
      </c>
      <c r="V945" s="25">
        <f t="shared" si="134"/>
        <v>4.6503602932495172</v>
      </c>
      <c r="W945" s="26">
        <v>19.290719391122408</v>
      </c>
      <c r="X945" s="26">
        <v>42.205285551795313</v>
      </c>
      <c r="Y945" s="26">
        <v>25.29694016541923</v>
      </c>
      <c r="Z945" s="26">
        <v>1.5489166303905222</v>
      </c>
      <c r="AA945" s="26">
        <v>0.45482758620689656</v>
      </c>
      <c r="AB945" s="26">
        <f t="shared" si="131"/>
        <v>2.0112711947668425</v>
      </c>
      <c r="AC945" s="26">
        <f t="shared" si="131"/>
        <v>4.4003685594172186</v>
      </c>
      <c r="AD945" s="26">
        <f t="shared" si="131"/>
        <v>2.6374862460475472</v>
      </c>
      <c r="AE945" s="26">
        <f t="shared" si="129"/>
        <v>0.1614917172676015</v>
      </c>
      <c r="AF945" s="17">
        <v>5.5</v>
      </c>
      <c r="AG945" s="17">
        <v>6.32</v>
      </c>
      <c r="AH945" s="17">
        <f t="shared" si="132"/>
        <v>4.7863009232263745E-7</v>
      </c>
      <c r="AI945" s="17">
        <v>1</v>
      </c>
      <c r="AJ945" s="17">
        <v>64.8</v>
      </c>
      <c r="AK945" s="17">
        <v>2765.5</v>
      </c>
      <c r="AL945" s="17">
        <v>338.9</v>
      </c>
      <c r="AM945" s="17">
        <v>2.1</v>
      </c>
      <c r="AN945" s="17">
        <v>9.5</v>
      </c>
      <c r="AO945" s="17">
        <v>0.3</v>
      </c>
      <c r="AP945" s="17">
        <v>14.5</v>
      </c>
      <c r="AQ945" s="17">
        <v>931.99999999999909</v>
      </c>
      <c r="AR945" s="17">
        <v>1421.6958333333332</v>
      </c>
      <c r="AS945" s="26">
        <v>670.55</v>
      </c>
      <c r="AT945" s="26">
        <v>21.214628764278302</v>
      </c>
      <c r="AU945" s="26">
        <v>4.083030603588095</v>
      </c>
      <c r="AV945" s="17">
        <v>25</v>
      </c>
      <c r="AW945" s="17">
        <v>45</v>
      </c>
      <c r="AX945" s="17">
        <v>0.18</v>
      </c>
      <c r="AY945" s="14">
        <v>3</v>
      </c>
      <c r="AZ945" s="17" t="s">
        <v>149</v>
      </c>
      <c r="BA945" s="28"/>
      <c r="BB945" s="26"/>
      <c r="BC945" s="31"/>
      <c r="BD945" s="29"/>
    </row>
    <row r="946" spans="1:56" x14ac:dyDescent="0.25">
      <c r="A946" s="14">
        <v>2008</v>
      </c>
      <c r="B946" s="31">
        <v>2011</v>
      </c>
      <c r="C946" s="20" t="s">
        <v>190</v>
      </c>
      <c r="D946" s="17" t="s">
        <v>191</v>
      </c>
      <c r="E946" s="69">
        <v>1</v>
      </c>
      <c r="F946" s="76" t="s">
        <v>100</v>
      </c>
      <c r="G946" s="45" t="str">
        <f t="shared" si="135"/>
        <v>Onondaga</v>
      </c>
      <c r="H946" s="20">
        <v>99113</v>
      </c>
      <c r="I946" s="45" t="s">
        <v>52</v>
      </c>
      <c r="J946" s="22">
        <v>99113012</v>
      </c>
      <c r="K946" s="17" t="s">
        <v>42</v>
      </c>
      <c r="L946" s="71">
        <v>87.5</v>
      </c>
      <c r="M946" s="24">
        <f t="shared" si="133"/>
        <v>0.875</v>
      </c>
      <c r="N946" s="24">
        <v>56.039355992844371</v>
      </c>
      <c r="O946" s="26">
        <v>48.802667474992418</v>
      </c>
      <c r="P946" s="26">
        <f t="shared" si="130"/>
        <v>0.48802667474992417</v>
      </c>
      <c r="Q946" s="25">
        <v>51.197332525007582</v>
      </c>
      <c r="R946" s="25">
        <f t="shared" si="136"/>
        <v>0.51197332525007577</v>
      </c>
      <c r="S946" s="24" t="s">
        <v>45</v>
      </c>
      <c r="T946" s="25">
        <v>9.5635518108430961</v>
      </c>
      <c r="U946" s="25" t="s">
        <v>45</v>
      </c>
      <c r="V946" s="25">
        <f t="shared" si="134"/>
        <v>4.2656341707596326</v>
      </c>
      <c r="W946" s="26">
        <v>18.180867371379293</v>
      </c>
      <c r="X946" s="26">
        <v>44.066601730910477</v>
      </c>
      <c r="Y946" s="26">
        <v>24.633874109794661</v>
      </c>
      <c r="Z946" s="26">
        <v>1.8438428128892212</v>
      </c>
      <c r="AA946" s="26">
        <v>0.43721311475409841</v>
      </c>
      <c r="AB946" s="26">
        <f t="shared" si="131"/>
        <v>1.7387366707225258</v>
      </c>
      <c r="AC946" s="26">
        <f t="shared" si="131"/>
        <v>4.2143322878135043</v>
      </c>
      <c r="AD946" s="26">
        <f t="shared" si="131"/>
        <v>2.3558733135080763</v>
      </c>
      <c r="AE946" s="26">
        <f t="shared" si="129"/>
        <v>0.17633686272116741</v>
      </c>
      <c r="AF946" s="17">
        <v>5.22</v>
      </c>
      <c r="AG946" s="17">
        <v>6.41</v>
      </c>
      <c r="AH946" s="17">
        <f t="shared" si="132"/>
        <v>3.8904514499428027E-7</v>
      </c>
      <c r="AI946" s="17">
        <v>1.6</v>
      </c>
      <c r="AJ946" s="17">
        <v>64.8</v>
      </c>
      <c r="AK946" s="17">
        <v>2560.8000000000002</v>
      </c>
      <c r="AL946" s="17">
        <v>323.7</v>
      </c>
      <c r="AM946" s="17">
        <v>1.4</v>
      </c>
      <c r="AN946" s="17">
        <v>9</v>
      </c>
      <c r="AO946" s="17">
        <v>0.7</v>
      </c>
      <c r="AP946" s="17">
        <v>9.4</v>
      </c>
      <c r="AQ946" s="17">
        <v>931.99999999999909</v>
      </c>
      <c r="AR946" s="17">
        <v>1421.6958333333332</v>
      </c>
      <c r="AS946" s="26">
        <v>670.55</v>
      </c>
      <c r="AT946" s="26">
        <v>21.214628764278302</v>
      </c>
      <c r="AU946" s="26">
        <v>4.083030603588095</v>
      </c>
      <c r="AV946" s="17">
        <v>25</v>
      </c>
      <c r="AW946" s="17">
        <v>45</v>
      </c>
      <c r="AX946" s="17">
        <v>0.18</v>
      </c>
      <c r="AY946" s="14">
        <v>3</v>
      </c>
      <c r="AZ946" s="17" t="s">
        <v>149</v>
      </c>
      <c r="BA946" s="28"/>
      <c r="BB946" s="26"/>
      <c r="BC946" s="31"/>
      <c r="BD946" s="29"/>
    </row>
    <row r="947" spans="1:56" x14ac:dyDescent="0.25">
      <c r="A947" s="14">
        <v>2008</v>
      </c>
      <c r="B947" s="31">
        <v>2011</v>
      </c>
      <c r="C947" s="20" t="s">
        <v>190</v>
      </c>
      <c r="D947" s="17" t="s">
        <v>191</v>
      </c>
      <c r="E947" s="69">
        <v>2</v>
      </c>
      <c r="F947" s="76" t="s">
        <v>100</v>
      </c>
      <c r="G947" s="45" t="str">
        <f t="shared" si="135"/>
        <v>Onondaga</v>
      </c>
      <c r="H947" s="20">
        <v>99113</v>
      </c>
      <c r="I947" s="45" t="s">
        <v>52</v>
      </c>
      <c r="J947" s="22">
        <v>99113012</v>
      </c>
      <c r="K947" s="17" t="s">
        <v>42</v>
      </c>
      <c r="L947" s="71">
        <v>100</v>
      </c>
      <c r="M947" s="24">
        <f t="shared" si="133"/>
        <v>1</v>
      </c>
      <c r="N947" s="24">
        <v>79.998211091234353</v>
      </c>
      <c r="O947" s="26">
        <v>48.780487804878049</v>
      </c>
      <c r="P947" s="26">
        <f t="shared" si="130"/>
        <v>0.48780487804878048</v>
      </c>
      <c r="Q947" s="25">
        <v>51.219512195121951</v>
      </c>
      <c r="R947" s="25">
        <f t="shared" si="136"/>
        <v>0.51219512195121952</v>
      </c>
      <c r="S947" s="24" t="s">
        <v>45</v>
      </c>
      <c r="T947" s="25">
        <v>13.658231161918062</v>
      </c>
      <c r="U947" s="25" t="s">
        <v>45</v>
      </c>
      <c r="V947" s="25">
        <f t="shared" si="134"/>
        <v>6.0919853532194743</v>
      </c>
      <c r="W947" s="26">
        <v>17.229351948342384</v>
      </c>
      <c r="X947" s="26">
        <v>40.60118104428679</v>
      </c>
      <c r="Y947" s="26">
        <v>27.89990625877337</v>
      </c>
      <c r="Z947" s="26">
        <v>2.4566958358909972</v>
      </c>
      <c r="AA947" s="26">
        <v>0.45459459459459461</v>
      </c>
      <c r="AB947" s="26">
        <f t="shared" si="131"/>
        <v>2.3532247168050362</v>
      </c>
      <c r="AC947" s="26">
        <f t="shared" si="131"/>
        <v>5.5454031614975472</v>
      </c>
      <c r="AD947" s="26">
        <f t="shared" si="131"/>
        <v>3.8106336907817124</v>
      </c>
      <c r="AE947" s="26">
        <f t="shared" si="129"/>
        <v>0.33554119621120759</v>
      </c>
      <c r="AF947" s="17">
        <v>4.88</v>
      </c>
      <c r="AG947" s="17">
        <v>6.63</v>
      </c>
      <c r="AH947" s="17">
        <f t="shared" si="132"/>
        <v>2.3442288153199206E-7</v>
      </c>
      <c r="AI947" s="17">
        <v>2</v>
      </c>
      <c r="AJ947" s="17">
        <v>64.599999999999994</v>
      </c>
      <c r="AK947" s="17">
        <v>2702.6</v>
      </c>
      <c r="AL947" s="17">
        <v>346.5</v>
      </c>
      <c r="AM947" s="17">
        <v>1.4</v>
      </c>
      <c r="AN947" s="17">
        <v>8.1</v>
      </c>
      <c r="AO947" s="17">
        <v>0.6</v>
      </c>
      <c r="AP947" s="17">
        <v>11</v>
      </c>
      <c r="AQ947" s="17">
        <v>931.99999999999909</v>
      </c>
      <c r="AR947" s="17">
        <v>1421.6958333333332</v>
      </c>
      <c r="AS947" s="26">
        <v>670.55</v>
      </c>
      <c r="AT947" s="26">
        <v>21.214628764278302</v>
      </c>
      <c r="AU947" s="26">
        <v>4.083030603588095</v>
      </c>
      <c r="AV947" s="17">
        <v>25</v>
      </c>
      <c r="AW947" s="17">
        <v>45</v>
      </c>
      <c r="AX947" s="17">
        <v>0.18</v>
      </c>
      <c r="AY947" s="14">
        <v>3</v>
      </c>
      <c r="AZ947" s="17" t="s">
        <v>149</v>
      </c>
      <c r="BA947" s="28"/>
      <c r="BB947" s="26"/>
      <c r="BC947" s="31"/>
      <c r="BD947" s="29"/>
    </row>
    <row r="948" spans="1:56" x14ac:dyDescent="0.25">
      <c r="A948" s="14">
        <v>2008</v>
      </c>
      <c r="B948" s="31">
        <v>2011</v>
      </c>
      <c r="C948" s="20" t="s">
        <v>190</v>
      </c>
      <c r="D948" s="17" t="s">
        <v>191</v>
      </c>
      <c r="E948" s="69">
        <v>3</v>
      </c>
      <c r="F948" s="76" t="s">
        <v>100</v>
      </c>
      <c r="G948" s="45" t="str">
        <f t="shared" si="135"/>
        <v>Onondaga</v>
      </c>
      <c r="H948" s="20">
        <v>99113</v>
      </c>
      <c r="I948" s="45" t="s">
        <v>52</v>
      </c>
      <c r="J948" s="22">
        <v>99113012</v>
      </c>
      <c r="K948" s="17" t="s">
        <v>42</v>
      </c>
      <c r="L948" s="71">
        <v>100</v>
      </c>
      <c r="M948" s="24">
        <f t="shared" si="133"/>
        <v>1</v>
      </c>
      <c r="N948" s="24">
        <v>60.506261180679786</v>
      </c>
      <c r="O948" s="26">
        <v>48.188767032236619</v>
      </c>
      <c r="P948" s="26">
        <f t="shared" si="130"/>
        <v>0.48188767032236618</v>
      </c>
      <c r="Q948" s="25">
        <v>51.811232967763381</v>
      </c>
      <c r="R948" s="25">
        <f t="shared" si="136"/>
        <v>0.51811232967763377</v>
      </c>
      <c r="S948" s="24" t="s">
        <v>45</v>
      </c>
      <c r="T948" s="25">
        <v>10.449679980135128</v>
      </c>
      <c r="U948" s="25" t="s">
        <v>45</v>
      </c>
      <c r="V948" s="25">
        <f t="shared" si="134"/>
        <v>4.660874210586587</v>
      </c>
      <c r="W948" s="26">
        <v>18.434460107177074</v>
      </c>
      <c r="X948" s="26">
        <v>43.877076359750461</v>
      </c>
      <c r="Y948" s="26">
        <v>24.905913598290198</v>
      </c>
      <c r="Z948" s="26">
        <v>1.9323857118161953</v>
      </c>
      <c r="AA948" s="26">
        <v>0.41842105263157897</v>
      </c>
      <c r="AB948" s="26">
        <f t="shared" si="131"/>
        <v>1.9263420872656796</v>
      </c>
      <c r="AC948" s="26">
        <f t="shared" si="131"/>
        <v>4.5850140642334472</v>
      </c>
      <c r="AD948" s="26">
        <f t="shared" si="131"/>
        <v>2.6025882671502831</v>
      </c>
      <c r="AE948" s="26">
        <f t="shared" si="129"/>
        <v>0.20192812286664866</v>
      </c>
      <c r="AF948" s="17">
        <v>5.5</v>
      </c>
      <c r="AG948" s="17">
        <v>6.32</v>
      </c>
      <c r="AH948" s="17">
        <f t="shared" si="132"/>
        <v>4.7863009232263745E-7</v>
      </c>
      <c r="AI948" s="17">
        <v>1</v>
      </c>
      <c r="AJ948" s="17">
        <v>64.8</v>
      </c>
      <c r="AK948" s="17">
        <v>2765.5</v>
      </c>
      <c r="AL948" s="17">
        <v>338.9</v>
      </c>
      <c r="AM948" s="17">
        <v>2.1</v>
      </c>
      <c r="AN948" s="17">
        <v>9.5</v>
      </c>
      <c r="AO948" s="17">
        <v>0.3</v>
      </c>
      <c r="AP948" s="17">
        <v>14.5</v>
      </c>
      <c r="AQ948" s="17">
        <v>931.99999999999909</v>
      </c>
      <c r="AR948" s="17">
        <v>1421.6958333333332</v>
      </c>
      <c r="AS948" s="26">
        <v>670.55</v>
      </c>
      <c r="AT948" s="26">
        <v>21.214628764278302</v>
      </c>
      <c r="AU948" s="26">
        <v>4.083030603588095</v>
      </c>
      <c r="AV948" s="17">
        <v>25</v>
      </c>
      <c r="AW948" s="17">
        <v>45</v>
      </c>
      <c r="AX948" s="17">
        <v>0.18</v>
      </c>
      <c r="AY948" s="14">
        <v>3</v>
      </c>
      <c r="AZ948" s="17" t="s">
        <v>149</v>
      </c>
      <c r="BA948" s="28"/>
      <c r="BB948" s="26"/>
      <c r="BC948" s="31"/>
      <c r="BD948" s="29"/>
    </row>
    <row r="949" spans="1:56" x14ac:dyDescent="0.25">
      <c r="A949" s="14">
        <v>2008</v>
      </c>
      <c r="B949" s="31">
        <v>2011</v>
      </c>
      <c r="C949" s="20" t="s">
        <v>190</v>
      </c>
      <c r="D949" s="17" t="s">
        <v>191</v>
      </c>
      <c r="E949" s="69">
        <v>1</v>
      </c>
      <c r="F949" s="76" t="s">
        <v>114</v>
      </c>
      <c r="G949" s="45" t="str">
        <f t="shared" si="135"/>
        <v>Owasco</v>
      </c>
      <c r="H949" s="20">
        <v>99207</v>
      </c>
      <c r="I949" s="45">
        <v>8</v>
      </c>
      <c r="J949" s="22">
        <v>99207018</v>
      </c>
      <c r="K949" s="17" t="s">
        <v>40</v>
      </c>
      <c r="L949" s="71">
        <v>100</v>
      </c>
      <c r="M949" s="24">
        <f t="shared" si="133"/>
        <v>1</v>
      </c>
      <c r="N949" s="24">
        <v>63.754919499105554</v>
      </c>
      <c r="O949" s="26">
        <v>47.294998298741064</v>
      </c>
      <c r="P949" s="26">
        <f t="shared" si="130"/>
        <v>0.47294998298741064</v>
      </c>
      <c r="Q949" s="25">
        <v>52.705001701258936</v>
      </c>
      <c r="R949" s="25">
        <f t="shared" si="136"/>
        <v>0.52705001701258936</v>
      </c>
      <c r="S949" s="24" t="s">
        <v>45</v>
      </c>
      <c r="T949" s="25">
        <v>11.200677135546613</v>
      </c>
      <c r="U949" s="25" t="s">
        <v>45</v>
      </c>
      <c r="V949" s="25">
        <f t="shared" si="134"/>
        <v>4.9958417196907279</v>
      </c>
      <c r="W949" s="26">
        <v>17.528122313274451</v>
      </c>
      <c r="X949" s="26">
        <v>43.944579052108196</v>
      </c>
      <c r="Y949" s="26">
        <v>26.19624594924457</v>
      </c>
      <c r="Z949" s="26">
        <v>1.7336692178660087</v>
      </c>
      <c r="AA949" s="26">
        <v>0.46933333333333332</v>
      </c>
      <c r="AB949" s="26">
        <f t="shared" si="131"/>
        <v>1.9632683882335755</v>
      </c>
      <c r="AC949" s="26">
        <f t="shared" si="131"/>
        <v>4.9220904182016891</v>
      </c>
      <c r="AD949" s="26">
        <f t="shared" si="131"/>
        <v>2.9341569304085922</v>
      </c>
      <c r="AE949" s="26">
        <f t="shared" si="129"/>
        <v>0.19418269169152783</v>
      </c>
      <c r="AF949" s="17">
        <v>5.22</v>
      </c>
      <c r="AG949" s="17">
        <v>6.41</v>
      </c>
      <c r="AH949" s="17">
        <f t="shared" si="132"/>
        <v>3.8904514499428027E-7</v>
      </c>
      <c r="AI949" s="17">
        <v>1.6</v>
      </c>
      <c r="AJ949" s="17">
        <v>64.8</v>
      </c>
      <c r="AK949" s="17">
        <v>2560.8000000000002</v>
      </c>
      <c r="AL949" s="17">
        <v>323.7</v>
      </c>
      <c r="AM949" s="17">
        <v>1.4</v>
      </c>
      <c r="AN949" s="17">
        <v>9</v>
      </c>
      <c r="AO949" s="17">
        <v>0.7</v>
      </c>
      <c r="AP949" s="17">
        <v>9.4</v>
      </c>
      <c r="AQ949" s="17">
        <v>931.99999999999909</v>
      </c>
      <c r="AR949" s="17">
        <v>1421.6958333333332</v>
      </c>
      <c r="AS949" s="26">
        <v>670.55</v>
      </c>
      <c r="AT949" s="26">
        <v>21.214628764278302</v>
      </c>
      <c r="AU949" s="26">
        <v>4.083030603588095</v>
      </c>
      <c r="AV949" s="17">
        <v>25</v>
      </c>
      <c r="AW949" s="17">
        <v>45</v>
      </c>
      <c r="AX949" s="17">
        <v>0.18</v>
      </c>
      <c r="AY949" s="14">
        <v>3</v>
      </c>
      <c r="AZ949" s="17" t="s">
        <v>149</v>
      </c>
      <c r="BA949" s="28"/>
      <c r="BB949" s="26"/>
      <c r="BC949" s="31"/>
      <c r="BD949" s="29"/>
    </row>
    <row r="950" spans="1:56" x14ac:dyDescent="0.25">
      <c r="A950" s="14">
        <v>2008</v>
      </c>
      <c r="B950" s="31">
        <v>2011</v>
      </c>
      <c r="C950" s="20" t="s">
        <v>190</v>
      </c>
      <c r="D950" s="17" t="s">
        <v>191</v>
      </c>
      <c r="E950" s="69">
        <v>2</v>
      </c>
      <c r="F950" s="76" t="s">
        <v>114</v>
      </c>
      <c r="G950" s="45" t="str">
        <f t="shared" si="135"/>
        <v>Owasco</v>
      </c>
      <c r="H950" s="20">
        <v>99207</v>
      </c>
      <c r="I950" s="45">
        <v>8</v>
      </c>
      <c r="J950" s="22">
        <v>99207018</v>
      </c>
      <c r="K950" s="17" t="s">
        <v>40</v>
      </c>
      <c r="L950" s="71">
        <v>100</v>
      </c>
      <c r="M950" s="24">
        <f t="shared" si="133"/>
        <v>1</v>
      </c>
      <c r="N950" s="24">
        <v>74.719141323792485</v>
      </c>
      <c r="O950" s="26">
        <v>47.210300429184549</v>
      </c>
      <c r="P950" s="26">
        <f t="shared" si="130"/>
        <v>0.47210300429184548</v>
      </c>
      <c r="Q950" s="25">
        <v>52.789699570815451</v>
      </c>
      <c r="R950" s="25">
        <f t="shared" si="136"/>
        <v>0.52789699570815452</v>
      </c>
      <c r="S950" s="24" t="s">
        <v>45</v>
      </c>
      <c r="T950" s="25">
        <v>13.148003408907693</v>
      </c>
      <c r="U950" s="25" t="s">
        <v>45</v>
      </c>
      <c r="V950" s="25">
        <f t="shared" si="134"/>
        <v>5.8644083001372405</v>
      </c>
      <c r="W950" s="26">
        <v>19.60383124177163</v>
      </c>
      <c r="X950" s="26">
        <v>45.305279431836041</v>
      </c>
      <c r="Y950" s="26">
        <v>22.519850712016719</v>
      </c>
      <c r="Z950" s="26">
        <v>1.5911006969188151</v>
      </c>
      <c r="AA950" s="26">
        <v>0.37091666666666667</v>
      </c>
      <c r="AB950" s="26">
        <f t="shared" si="131"/>
        <v>2.577512399944645</v>
      </c>
      <c r="AC950" s="26">
        <f t="shared" si="131"/>
        <v>5.956739684112959</v>
      </c>
      <c r="AD950" s="26">
        <f t="shared" si="131"/>
        <v>2.9609107392968816</v>
      </c>
      <c r="AE950" s="26">
        <f t="shared" si="129"/>
        <v>0.20919797387003988</v>
      </c>
      <c r="AF950" s="17">
        <v>4.88</v>
      </c>
      <c r="AG950" s="17">
        <v>6.63</v>
      </c>
      <c r="AH950" s="17">
        <f t="shared" si="132"/>
        <v>2.3442288153199206E-7</v>
      </c>
      <c r="AI950" s="17">
        <v>2</v>
      </c>
      <c r="AJ950" s="17">
        <v>64.599999999999994</v>
      </c>
      <c r="AK950" s="17">
        <v>2702.6</v>
      </c>
      <c r="AL950" s="17">
        <v>346.5</v>
      </c>
      <c r="AM950" s="17">
        <v>1.4</v>
      </c>
      <c r="AN950" s="17">
        <v>8.1</v>
      </c>
      <c r="AO950" s="17">
        <v>0.6</v>
      </c>
      <c r="AP950" s="17">
        <v>11</v>
      </c>
      <c r="AQ950" s="17">
        <v>931.99999999999909</v>
      </c>
      <c r="AR950" s="17">
        <v>1421.6958333333332</v>
      </c>
      <c r="AS950" s="26">
        <v>670.55</v>
      </c>
      <c r="AT950" s="26">
        <v>21.214628764278302</v>
      </c>
      <c r="AU950" s="26">
        <v>4.083030603588095</v>
      </c>
      <c r="AV950" s="17">
        <v>25</v>
      </c>
      <c r="AW950" s="17">
        <v>45</v>
      </c>
      <c r="AX950" s="17">
        <v>0.18</v>
      </c>
      <c r="AY950" s="14">
        <v>3</v>
      </c>
      <c r="AZ950" s="17" t="s">
        <v>149</v>
      </c>
      <c r="BA950" s="28"/>
      <c r="BB950" s="26"/>
      <c r="BC950" s="31"/>
      <c r="BD950" s="29"/>
    </row>
    <row r="951" spans="1:56" x14ac:dyDescent="0.25">
      <c r="A951" s="14">
        <v>2008</v>
      </c>
      <c r="B951" s="31">
        <v>2011</v>
      </c>
      <c r="C951" s="20" t="s">
        <v>190</v>
      </c>
      <c r="D951" s="17" t="s">
        <v>191</v>
      </c>
      <c r="E951" s="69">
        <v>3</v>
      </c>
      <c r="F951" s="76" t="s">
        <v>114</v>
      </c>
      <c r="G951" s="45" t="str">
        <f t="shared" si="135"/>
        <v>Owasco</v>
      </c>
      <c r="H951" s="20">
        <v>99207</v>
      </c>
      <c r="I951" s="45">
        <v>8</v>
      </c>
      <c r="J951" s="22">
        <v>99207018</v>
      </c>
      <c r="K951" s="17" t="s">
        <v>40</v>
      </c>
      <c r="L951" s="71">
        <v>100</v>
      </c>
      <c r="M951" s="24">
        <f t="shared" si="133"/>
        <v>1</v>
      </c>
      <c r="N951" s="24">
        <v>63.348837209302324</v>
      </c>
      <c r="O951" s="26">
        <v>47.006830052229802</v>
      </c>
      <c r="P951" s="26">
        <f t="shared" si="130"/>
        <v>0.47006830052229803</v>
      </c>
      <c r="Q951" s="25">
        <v>52.993169947770198</v>
      </c>
      <c r="R951" s="25">
        <f t="shared" si="136"/>
        <v>0.52993169947770202</v>
      </c>
      <c r="S951" s="24" t="s">
        <v>45</v>
      </c>
      <c r="T951" s="25">
        <v>11.190185654087291</v>
      </c>
      <c r="U951" s="25" t="s">
        <v>45</v>
      </c>
      <c r="V951" s="25">
        <f t="shared" si="134"/>
        <v>4.9911622007525827</v>
      </c>
      <c r="W951" s="26">
        <v>18.396216149554945</v>
      </c>
      <c r="X951" s="26">
        <v>42.258050475520321</v>
      </c>
      <c r="Y951" s="26">
        <v>26.688158782435849</v>
      </c>
      <c r="Z951" s="26">
        <v>1.8583450006891553</v>
      </c>
      <c r="AA951" s="26">
        <v>0.46833333333333332</v>
      </c>
      <c r="AB951" s="26">
        <f t="shared" si="131"/>
        <v>2.058570740462387</v>
      </c>
      <c r="AC951" s="26">
        <f t="shared" si="131"/>
        <v>4.7287543020086407</v>
      </c>
      <c r="AD951" s="26">
        <f t="shared" si="131"/>
        <v>2.986454515412174</v>
      </c>
      <c r="AE951" s="26">
        <f t="shared" si="129"/>
        <v>0.20795225567056624</v>
      </c>
      <c r="AF951" s="17">
        <v>5.5</v>
      </c>
      <c r="AG951" s="17">
        <v>6.32</v>
      </c>
      <c r="AH951" s="17">
        <f t="shared" si="132"/>
        <v>4.7863009232263745E-7</v>
      </c>
      <c r="AI951" s="17">
        <v>1</v>
      </c>
      <c r="AJ951" s="17">
        <v>64.8</v>
      </c>
      <c r="AK951" s="17">
        <v>2765.5</v>
      </c>
      <c r="AL951" s="17">
        <v>338.9</v>
      </c>
      <c r="AM951" s="17">
        <v>2.1</v>
      </c>
      <c r="AN951" s="17">
        <v>9.5</v>
      </c>
      <c r="AO951" s="17">
        <v>0.3</v>
      </c>
      <c r="AP951" s="17">
        <v>14.5</v>
      </c>
      <c r="AQ951" s="17">
        <v>931.99999999999909</v>
      </c>
      <c r="AR951" s="17">
        <v>1421.6958333333332</v>
      </c>
      <c r="AS951" s="26">
        <v>670.55</v>
      </c>
      <c r="AT951" s="26">
        <v>21.214628764278302</v>
      </c>
      <c r="AU951" s="26">
        <v>4.083030603588095</v>
      </c>
      <c r="AV951" s="17">
        <v>25</v>
      </c>
      <c r="AW951" s="17">
        <v>45</v>
      </c>
      <c r="AX951" s="17">
        <v>0.18</v>
      </c>
      <c r="AY951" s="14">
        <v>3</v>
      </c>
      <c r="AZ951" s="17" t="s">
        <v>149</v>
      </c>
      <c r="BA951" s="28"/>
      <c r="BB951" s="26"/>
      <c r="BC951" s="31"/>
      <c r="BD951" s="29"/>
    </row>
    <row r="952" spans="1:56" x14ac:dyDescent="0.25">
      <c r="A952" s="14">
        <v>2008</v>
      </c>
      <c r="B952" s="31">
        <v>2011</v>
      </c>
      <c r="C952" s="20" t="s">
        <v>190</v>
      </c>
      <c r="D952" s="17" t="s">
        <v>191</v>
      </c>
      <c r="E952" s="69">
        <v>1</v>
      </c>
      <c r="F952" s="76" t="s">
        <v>120</v>
      </c>
      <c r="G952" s="45" t="str">
        <f t="shared" si="135"/>
        <v>Millbrook</v>
      </c>
      <c r="H952" s="20">
        <v>99217</v>
      </c>
      <c r="I952" s="45">
        <v>9</v>
      </c>
      <c r="J952" s="22">
        <v>99217015</v>
      </c>
      <c r="K952" s="17" t="s">
        <v>40</v>
      </c>
      <c r="L952" s="71">
        <v>100</v>
      </c>
      <c r="M952" s="24">
        <f t="shared" si="133"/>
        <v>1</v>
      </c>
      <c r="N952" s="24">
        <v>67.003577817531294</v>
      </c>
      <c r="O952" s="26">
        <v>49.241251161350263</v>
      </c>
      <c r="P952" s="26">
        <f t="shared" si="130"/>
        <v>0.49241251161350263</v>
      </c>
      <c r="Q952" s="25">
        <v>50.758748838649737</v>
      </c>
      <c r="R952" s="25">
        <f t="shared" si="136"/>
        <v>0.50758748838649737</v>
      </c>
      <c r="S952" s="24" t="s">
        <v>45</v>
      </c>
      <c r="T952" s="25">
        <v>11.336725925769983</v>
      </c>
      <c r="U952" s="25" t="s">
        <v>45</v>
      </c>
      <c r="V952" s="25">
        <f t="shared" si="134"/>
        <v>5.0565236064986543</v>
      </c>
      <c r="W952" s="26">
        <v>18.787861731244149</v>
      </c>
      <c r="X952" s="26">
        <v>44.85460391616067</v>
      </c>
      <c r="Y952" s="26">
        <v>23.933862899197209</v>
      </c>
      <c r="Z952" s="26">
        <v>1.5020157744021247</v>
      </c>
      <c r="AA952" s="26">
        <v>0.38112000000000001</v>
      </c>
      <c r="AB952" s="26">
        <f t="shared" si="131"/>
        <v>2.1299283917837726</v>
      </c>
      <c r="AC952" s="26">
        <f t="shared" si="131"/>
        <v>5.0850435110648249</v>
      </c>
      <c r="AD952" s="26">
        <f t="shared" si="131"/>
        <v>2.7133164403315333</v>
      </c>
      <c r="AE952" s="26">
        <f t="shared" si="129"/>
        <v>0.17027941170580044</v>
      </c>
      <c r="AF952" s="17">
        <v>5.22</v>
      </c>
      <c r="AG952" s="17">
        <v>6.41</v>
      </c>
      <c r="AH952" s="17">
        <f t="shared" si="132"/>
        <v>3.8904514499428027E-7</v>
      </c>
      <c r="AI952" s="17">
        <v>1.6</v>
      </c>
      <c r="AJ952" s="17">
        <v>64.8</v>
      </c>
      <c r="AK952" s="17">
        <v>2560.8000000000002</v>
      </c>
      <c r="AL952" s="17">
        <v>323.7</v>
      </c>
      <c r="AM952" s="17">
        <v>1.4</v>
      </c>
      <c r="AN952" s="17">
        <v>9</v>
      </c>
      <c r="AO952" s="17">
        <v>0.7</v>
      </c>
      <c r="AP952" s="17">
        <v>9.4</v>
      </c>
      <c r="AQ952" s="17">
        <v>931.99999999999909</v>
      </c>
      <c r="AR952" s="17">
        <v>1421.6958333333332</v>
      </c>
      <c r="AS952" s="26">
        <v>670.55</v>
      </c>
      <c r="AT952" s="26">
        <v>21.214628764278302</v>
      </c>
      <c r="AU952" s="26">
        <v>4.083030603588095</v>
      </c>
      <c r="AV952" s="17">
        <v>25</v>
      </c>
      <c r="AW952" s="17">
        <v>45</v>
      </c>
      <c r="AX952" s="17">
        <v>0.18</v>
      </c>
      <c r="AY952" s="14">
        <v>3</v>
      </c>
      <c r="AZ952" s="17" t="s">
        <v>149</v>
      </c>
      <c r="BA952" s="28"/>
      <c r="BB952" s="26"/>
      <c r="BC952" s="31"/>
      <c r="BD952" s="29"/>
    </row>
    <row r="953" spans="1:56" x14ac:dyDescent="0.25">
      <c r="A953" s="14">
        <v>2008</v>
      </c>
      <c r="B953" s="31">
        <v>2011</v>
      </c>
      <c r="C953" s="20" t="s">
        <v>190</v>
      </c>
      <c r="D953" s="17" t="s">
        <v>191</v>
      </c>
      <c r="E953" s="69">
        <v>2</v>
      </c>
      <c r="F953" s="76" t="s">
        <v>120</v>
      </c>
      <c r="G953" s="45" t="str">
        <f t="shared" si="135"/>
        <v>Millbrook</v>
      </c>
      <c r="H953" s="20">
        <v>99217</v>
      </c>
      <c r="I953" s="45">
        <v>9</v>
      </c>
      <c r="J953" s="22">
        <v>99217015</v>
      </c>
      <c r="K953" s="17" t="s">
        <v>40</v>
      </c>
      <c r="L953" s="71">
        <v>100</v>
      </c>
      <c r="M953" s="24">
        <f t="shared" si="133"/>
        <v>1</v>
      </c>
      <c r="N953" s="24">
        <v>62.536672629695879</v>
      </c>
      <c r="O953" s="26">
        <v>48.717115946735952</v>
      </c>
      <c r="P953" s="26">
        <f t="shared" si="130"/>
        <v>0.4871711594673595</v>
      </c>
      <c r="Q953" s="25">
        <v>51.282884053264048</v>
      </c>
      <c r="R953" s="25">
        <f t="shared" si="136"/>
        <v>0.51282884053264044</v>
      </c>
      <c r="S953" s="24" t="s">
        <v>45</v>
      </c>
      <c r="T953" s="25">
        <v>10.690203105152086</v>
      </c>
      <c r="U953" s="25" t="s">
        <v>45</v>
      </c>
      <c r="V953" s="25">
        <f t="shared" si="134"/>
        <v>4.7681548194255514</v>
      </c>
      <c r="W953" s="26">
        <v>18.882377306966546</v>
      </c>
      <c r="X953" s="26">
        <v>43.586057714434745</v>
      </c>
      <c r="Y953" s="26">
        <v>24.148712087507477</v>
      </c>
      <c r="Z953" s="26">
        <v>1.6053495543316529</v>
      </c>
      <c r="AA953" s="26">
        <v>0.34953125000000002</v>
      </c>
      <c r="AB953" s="26">
        <f t="shared" si="131"/>
        <v>2.0185644851958706</v>
      </c>
      <c r="AC953" s="26">
        <f t="shared" si="131"/>
        <v>4.6594380952018835</v>
      </c>
      <c r="AD953" s="26">
        <f t="shared" si="131"/>
        <v>2.5815463694329615</v>
      </c>
      <c r="AE953" s="26">
        <f t="shared" si="129"/>
        <v>0.17161512790570754</v>
      </c>
      <c r="AF953" s="17">
        <v>4.88</v>
      </c>
      <c r="AG953" s="17">
        <v>6.63</v>
      </c>
      <c r="AH953" s="17">
        <f t="shared" si="132"/>
        <v>2.3442288153199206E-7</v>
      </c>
      <c r="AI953" s="17">
        <v>2</v>
      </c>
      <c r="AJ953" s="17">
        <v>64.599999999999994</v>
      </c>
      <c r="AK953" s="17">
        <v>2702.6</v>
      </c>
      <c r="AL953" s="17">
        <v>346.5</v>
      </c>
      <c r="AM953" s="17">
        <v>1.4</v>
      </c>
      <c r="AN953" s="17">
        <v>8.1</v>
      </c>
      <c r="AO953" s="17">
        <v>0.6</v>
      </c>
      <c r="AP953" s="17">
        <v>11</v>
      </c>
      <c r="AQ953" s="17">
        <v>931.99999999999909</v>
      </c>
      <c r="AR953" s="17">
        <v>1421.6958333333332</v>
      </c>
      <c r="AS953" s="26">
        <v>670.55</v>
      </c>
      <c r="AT953" s="26">
        <v>21.214628764278302</v>
      </c>
      <c r="AU953" s="26">
        <v>4.083030603588095</v>
      </c>
      <c r="AV953" s="17">
        <v>25</v>
      </c>
      <c r="AW953" s="17">
        <v>45</v>
      </c>
      <c r="AX953" s="17">
        <v>0.18</v>
      </c>
      <c r="AY953" s="14">
        <v>3</v>
      </c>
      <c r="AZ953" s="17" t="s">
        <v>149</v>
      </c>
      <c r="BA953" s="28"/>
      <c r="BB953" s="26"/>
      <c r="BC953" s="31"/>
      <c r="BD953" s="29"/>
    </row>
    <row r="954" spans="1:56" x14ac:dyDescent="0.25">
      <c r="A954" s="14">
        <v>2008</v>
      </c>
      <c r="B954" s="31">
        <v>2011</v>
      </c>
      <c r="C954" s="20" t="s">
        <v>190</v>
      </c>
      <c r="D954" s="17" t="s">
        <v>191</v>
      </c>
      <c r="E954" s="69">
        <v>3</v>
      </c>
      <c r="F954" s="76" t="s">
        <v>120</v>
      </c>
      <c r="G954" s="45" t="str">
        <f t="shared" si="135"/>
        <v>Millbrook</v>
      </c>
      <c r="H954" s="20">
        <v>99217</v>
      </c>
      <c r="I954" s="45">
        <v>9</v>
      </c>
      <c r="J954" s="22">
        <v>99217015</v>
      </c>
      <c r="K954" s="17" t="s">
        <v>40</v>
      </c>
      <c r="L954" s="71">
        <v>100</v>
      </c>
      <c r="M954" s="24">
        <f t="shared" si="133"/>
        <v>1</v>
      </c>
      <c r="N954" s="24">
        <v>69.846153846153854</v>
      </c>
      <c r="O954" s="26">
        <v>47.218887555022008</v>
      </c>
      <c r="P954" s="26">
        <f t="shared" si="130"/>
        <v>0.4721888755502201</v>
      </c>
      <c r="Q954" s="25">
        <v>52.781112444977992</v>
      </c>
      <c r="R954" s="25">
        <f t="shared" si="136"/>
        <v>0.52781112444977996</v>
      </c>
      <c r="S954" s="24" t="s">
        <v>45</v>
      </c>
      <c r="T954" s="25">
        <v>12.288525666676929</v>
      </c>
      <c r="U954" s="25" t="s">
        <v>45</v>
      </c>
      <c r="V954" s="25">
        <f t="shared" si="134"/>
        <v>5.4810551590887284</v>
      </c>
      <c r="W954" s="26">
        <v>18.375999062885768</v>
      </c>
      <c r="X954" s="26">
        <v>43.355905171248608</v>
      </c>
      <c r="Y954" s="26">
        <v>25.627343911911268</v>
      </c>
      <c r="Z954" s="26">
        <v>1.5862911001180464</v>
      </c>
      <c r="AA954" s="26">
        <v>0.39383333333333331</v>
      </c>
      <c r="AB954" s="26">
        <f t="shared" si="131"/>
        <v>2.2581393613510294</v>
      </c>
      <c r="AC954" s="26">
        <f t="shared" si="131"/>
        <v>5.3278015349889953</v>
      </c>
      <c r="AD954" s="26">
        <f t="shared" si="131"/>
        <v>3.149222734302783</v>
      </c>
      <c r="AE954" s="26">
        <f t="shared" si="131"/>
        <v>0.19493178898621796</v>
      </c>
      <c r="AF954" s="17">
        <v>5.5</v>
      </c>
      <c r="AG954" s="17">
        <v>6.32</v>
      </c>
      <c r="AH954" s="17">
        <f t="shared" si="132"/>
        <v>4.7863009232263745E-7</v>
      </c>
      <c r="AI954" s="17">
        <v>1</v>
      </c>
      <c r="AJ954" s="17">
        <v>64.8</v>
      </c>
      <c r="AK954" s="17">
        <v>2765.5</v>
      </c>
      <c r="AL954" s="17">
        <v>338.9</v>
      </c>
      <c r="AM954" s="17">
        <v>2.1</v>
      </c>
      <c r="AN954" s="17">
        <v>9.5</v>
      </c>
      <c r="AO954" s="17">
        <v>0.3</v>
      </c>
      <c r="AP954" s="17">
        <v>14.5</v>
      </c>
      <c r="AQ954" s="17">
        <v>931.99999999999909</v>
      </c>
      <c r="AR954" s="17">
        <v>1421.6958333333332</v>
      </c>
      <c r="AS954" s="26">
        <v>670.55</v>
      </c>
      <c r="AT954" s="26">
        <v>21.214628764278302</v>
      </c>
      <c r="AU954" s="26">
        <v>4.083030603588095</v>
      </c>
      <c r="AV954" s="17">
        <v>25</v>
      </c>
      <c r="AW954" s="17">
        <v>45</v>
      </c>
      <c r="AX954" s="17">
        <v>0.18</v>
      </c>
      <c r="AY954" s="14">
        <v>3</v>
      </c>
      <c r="AZ954" s="17" t="s">
        <v>149</v>
      </c>
      <c r="BA954" s="28"/>
      <c r="BB954" s="26"/>
      <c r="BC954" s="31"/>
      <c r="BD954" s="29"/>
    </row>
    <row r="955" spans="1:56" x14ac:dyDescent="0.25">
      <c r="A955" s="14">
        <v>2008</v>
      </c>
      <c r="B955" s="31">
        <v>2011</v>
      </c>
      <c r="C955" s="20" t="s">
        <v>190</v>
      </c>
      <c r="D955" s="17" t="s">
        <v>191</v>
      </c>
      <c r="E955" s="69">
        <v>1</v>
      </c>
      <c r="F955" s="76" t="s">
        <v>124</v>
      </c>
      <c r="G955" s="45" t="str">
        <f t="shared" si="135"/>
        <v>Allegany</v>
      </c>
      <c r="H955" s="20">
        <v>99239</v>
      </c>
      <c r="I955" s="45" t="s">
        <v>52</v>
      </c>
      <c r="J955" s="22">
        <v>99239015</v>
      </c>
      <c r="K955" s="17" t="s">
        <v>42</v>
      </c>
      <c r="L955" s="71">
        <v>100</v>
      </c>
      <c r="M955" s="24">
        <f t="shared" si="133"/>
        <v>1</v>
      </c>
      <c r="N955" s="24">
        <v>55.633273703041148</v>
      </c>
      <c r="O955" s="26">
        <v>49.072035231204786</v>
      </c>
      <c r="P955" s="26">
        <f t="shared" ref="P955:P1011" si="137">O955/100</f>
        <v>0.49072035231204786</v>
      </c>
      <c r="Q955" s="25">
        <v>50.927964768795214</v>
      </c>
      <c r="R955" s="25">
        <f t="shared" si="136"/>
        <v>0.50927964768795209</v>
      </c>
      <c r="S955" s="24" t="s">
        <v>45</v>
      </c>
      <c r="T955" s="25">
        <v>9.4442980104040686</v>
      </c>
      <c r="U955" s="25" t="s">
        <v>45</v>
      </c>
      <c r="V955" s="25">
        <f t="shared" si="134"/>
        <v>4.2124433587886125</v>
      </c>
      <c r="W955" s="26">
        <v>18.516081750959302</v>
      </c>
      <c r="X955" s="26">
        <v>41.70781113618024</v>
      </c>
      <c r="Y955" s="26">
        <v>25.110208988653014</v>
      </c>
      <c r="Z955" s="26">
        <v>1.9523723258839567</v>
      </c>
      <c r="AA955" s="26">
        <v>0.36885714285714288</v>
      </c>
      <c r="AB955" s="26">
        <f t="shared" ref="AB955:AE985" si="138">W955/100*$T955</f>
        <v>1.7487139404106402</v>
      </c>
      <c r="AC955" s="26">
        <f t="shared" si="138"/>
        <v>3.9390099773173568</v>
      </c>
      <c r="AD955" s="26">
        <f t="shared" si="138"/>
        <v>2.3714829679236602</v>
      </c>
      <c r="AE955" s="26">
        <f t="shared" si="138"/>
        <v>0.18438786072913815</v>
      </c>
      <c r="AF955" s="17">
        <v>5.22</v>
      </c>
      <c r="AG955" s="17">
        <v>6.41</v>
      </c>
      <c r="AH955" s="17">
        <f t="shared" ref="AH955:AH985" si="139">10^(-AG955)</f>
        <v>3.8904514499428027E-7</v>
      </c>
      <c r="AI955" s="17">
        <v>1.6</v>
      </c>
      <c r="AJ955" s="17">
        <v>64.8</v>
      </c>
      <c r="AK955" s="17">
        <v>2560.8000000000002</v>
      </c>
      <c r="AL955" s="17">
        <v>323.7</v>
      </c>
      <c r="AM955" s="17">
        <v>1.4</v>
      </c>
      <c r="AN955" s="17">
        <v>9</v>
      </c>
      <c r="AO955" s="17">
        <v>0.7</v>
      </c>
      <c r="AP955" s="17">
        <v>9.4</v>
      </c>
      <c r="AQ955" s="17">
        <v>931.99999999999909</v>
      </c>
      <c r="AR955" s="17">
        <v>1421.6958333333332</v>
      </c>
      <c r="AS955" s="26">
        <v>670.55</v>
      </c>
      <c r="AT955" s="26">
        <v>21.214628764278302</v>
      </c>
      <c r="AU955" s="26">
        <v>4.083030603588095</v>
      </c>
      <c r="AV955" s="17">
        <v>25</v>
      </c>
      <c r="AW955" s="17">
        <v>45</v>
      </c>
      <c r="AX955" s="17">
        <v>0.18</v>
      </c>
      <c r="AY955" s="14">
        <v>3</v>
      </c>
      <c r="AZ955" s="17" t="s">
        <v>149</v>
      </c>
      <c r="BA955" s="28"/>
      <c r="BB955" s="26"/>
      <c r="BC955" s="31"/>
      <c r="BD955" s="29"/>
    </row>
    <row r="956" spans="1:56" x14ac:dyDescent="0.25">
      <c r="A956" s="14">
        <v>2008</v>
      </c>
      <c r="B956" s="31">
        <v>2011</v>
      </c>
      <c r="C956" s="20" t="s">
        <v>190</v>
      </c>
      <c r="D956" s="17" t="s">
        <v>191</v>
      </c>
      <c r="E956" s="69">
        <v>2</v>
      </c>
      <c r="F956" s="76" t="s">
        <v>124</v>
      </c>
      <c r="G956" s="45" t="str">
        <f t="shared" si="135"/>
        <v>Allegany</v>
      </c>
      <c r="H956" s="20">
        <v>99239</v>
      </c>
      <c r="I956" s="45" t="s">
        <v>52</v>
      </c>
      <c r="J956" s="22">
        <v>99239015</v>
      </c>
      <c r="K956" s="17" t="s">
        <v>42</v>
      </c>
      <c r="L956" s="71">
        <v>100</v>
      </c>
      <c r="M956" s="24">
        <f t="shared" si="133"/>
        <v>1</v>
      </c>
      <c r="N956" s="24">
        <v>62.942754919499109</v>
      </c>
      <c r="O956" s="26">
        <v>50.341019811627149</v>
      </c>
      <c r="P956" s="26">
        <f t="shared" si="137"/>
        <v>0.50341019811627152</v>
      </c>
      <c r="Q956" s="25">
        <v>49.658980188372851</v>
      </c>
      <c r="R956" s="25">
        <f t="shared" si="136"/>
        <v>0.49658980188372853</v>
      </c>
      <c r="S956" s="24" t="s">
        <v>45</v>
      </c>
      <c r="T956" s="25">
        <v>10.418910065163379</v>
      </c>
      <c r="U956" s="25" t="s">
        <v>45</v>
      </c>
      <c r="V956" s="25">
        <f t="shared" si="134"/>
        <v>4.6471498952557448</v>
      </c>
      <c r="W956" s="26">
        <v>19.408775120063424</v>
      </c>
      <c r="X956" s="26">
        <v>43.227397771250054</v>
      </c>
      <c r="Y956" s="26">
        <v>24.053956264279378</v>
      </c>
      <c r="Z956" s="26">
        <v>1.5034830046160295</v>
      </c>
      <c r="AA956" s="26">
        <v>0.36423076923076925</v>
      </c>
      <c r="AB956" s="26">
        <f t="shared" si="138"/>
        <v>2.0221828245092137</v>
      </c>
      <c r="AC956" s="26">
        <f t="shared" si="138"/>
        <v>4.5038236972969816</v>
      </c>
      <c r="AD956" s="26">
        <f t="shared" si="138"/>
        <v>2.5061600702890012</v>
      </c>
      <c r="AE956" s="26">
        <f t="shared" si="138"/>
        <v>0.15664654209596029</v>
      </c>
      <c r="AF956" s="17">
        <v>4.88</v>
      </c>
      <c r="AG956" s="17">
        <v>6.63</v>
      </c>
      <c r="AH956" s="17">
        <f t="shared" si="139"/>
        <v>2.3442288153199206E-7</v>
      </c>
      <c r="AI956" s="17">
        <v>2</v>
      </c>
      <c r="AJ956" s="17">
        <v>64.599999999999994</v>
      </c>
      <c r="AK956" s="17">
        <v>2702.6</v>
      </c>
      <c r="AL956" s="17">
        <v>346.5</v>
      </c>
      <c r="AM956" s="17">
        <v>1.4</v>
      </c>
      <c r="AN956" s="17">
        <v>8.1</v>
      </c>
      <c r="AO956" s="17">
        <v>0.6</v>
      </c>
      <c r="AP956" s="17">
        <v>11</v>
      </c>
      <c r="AQ956" s="17">
        <v>931.99999999999909</v>
      </c>
      <c r="AR956" s="17">
        <v>1421.6958333333332</v>
      </c>
      <c r="AS956" s="26">
        <v>670.55</v>
      </c>
      <c r="AT956" s="26">
        <v>21.214628764278302</v>
      </c>
      <c r="AU956" s="26">
        <v>4.083030603588095</v>
      </c>
      <c r="AV956" s="17">
        <v>25</v>
      </c>
      <c r="AW956" s="17">
        <v>45</v>
      </c>
      <c r="AX956" s="17">
        <v>0.18</v>
      </c>
      <c r="AY956" s="14">
        <v>3</v>
      </c>
      <c r="AZ956" s="17" t="s">
        <v>149</v>
      </c>
      <c r="BA956" s="28"/>
      <c r="BB956" s="26"/>
      <c r="BC956" s="31"/>
      <c r="BD956" s="29"/>
    </row>
    <row r="957" spans="1:56" x14ac:dyDescent="0.25">
      <c r="A957" s="14">
        <v>2008</v>
      </c>
      <c r="B957" s="31">
        <v>2011</v>
      </c>
      <c r="C957" s="20" t="s">
        <v>190</v>
      </c>
      <c r="D957" s="17" t="s">
        <v>191</v>
      </c>
      <c r="E957" s="69">
        <v>3</v>
      </c>
      <c r="F957" s="76" t="s">
        <v>124</v>
      </c>
      <c r="G957" s="45" t="str">
        <f t="shared" si="135"/>
        <v>Allegany</v>
      </c>
      <c r="H957" s="20">
        <v>99239</v>
      </c>
      <c r="I957" s="45" t="s">
        <v>52</v>
      </c>
      <c r="J957" s="22">
        <v>99239015</v>
      </c>
      <c r="K957" s="17" t="s">
        <v>42</v>
      </c>
      <c r="L957" s="71">
        <v>100</v>
      </c>
      <c r="M957" s="24">
        <f t="shared" si="133"/>
        <v>1</v>
      </c>
      <c r="N957" s="24">
        <v>43.044722719141326</v>
      </c>
      <c r="O957" s="26">
        <v>47.674872997264558</v>
      </c>
      <c r="P957" s="26">
        <f t="shared" si="137"/>
        <v>0.47674872997264556</v>
      </c>
      <c r="Q957" s="25">
        <v>52.325127002735442</v>
      </c>
      <c r="R957" s="25">
        <f t="shared" si="136"/>
        <v>0.52325127002735439</v>
      </c>
      <c r="S957" s="24" t="s">
        <v>45</v>
      </c>
      <c r="T957" s="25">
        <v>7.5077352769220038</v>
      </c>
      <c r="U957" s="25" t="s">
        <v>45</v>
      </c>
      <c r="V957" s="25">
        <f t="shared" si="134"/>
        <v>3.3486776435869778</v>
      </c>
      <c r="W957" s="26">
        <v>19.005313315433199</v>
      </c>
      <c r="X957" s="26">
        <v>42.423514729796153</v>
      </c>
      <c r="Y957" s="26">
        <v>25.198842793934119</v>
      </c>
      <c r="Z957" s="26">
        <v>1.7639639980335033</v>
      </c>
      <c r="AA957" s="26">
        <v>0.39455555555555555</v>
      </c>
      <c r="AB957" s="26">
        <f t="shared" si="138"/>
        <v>1.4268686122723331</v>
      </c>
      <c r="AC957" s="26">
        <f t="shared" si="138"/>
        <v>3.1850451810791083</v>
      </c>
      <c r="AD957" s="26">
        <f t="shared" si="138"/>
        <v>1.8918624098163099</v>
      </c>
      <c r="AE957" s="26">
        <f t="shared" si="138"/>
        <v>0.13243374735256511</v>
      </c>
      <c r="AF957" s="17">
        <v>5.5</v>
      </c>
      <c r="AG957" s="17">
        <v>6.32</v>
      </c>
      <c r="AH957" s="17">
        <f t="shared" si="139"/>
        <v>4.7863009232263745E-7</v>
      </c>
      <c r="AI957" s="17">
        <v>1</v>
      </c>
      <c r="AJ957" s="17">
        <v>64.8</v>
      </c>
      <c r="AK957" s="17">
        <v>2765.5</v>
      </c>
      <c r="AL957" s="17">
        <v>338.9</v>
      </c>
      <c r="AM957" s="17">
        <v>2.1</v>
      </c>
      <c r="AN957" s="17">
        <v>9.5</v>
      </c>
      <c r="AO957" s="17">
        <v>0.3</v>
      </c>
      <c r="AP957" s="17">
        <v>14.5</v>
      </c>
      <c r="AQ957" s="17">
        <v>931.99999999999909</v>
      </c>
      <c r="AR957" s="17">
        <v>1421.6958333333332</v>
      </c>
      <c r="AS957" s="26">
        <v>670.55</v>
      </c>
      <c r="AT957" s="26">
        <v>21.214628764278302</v>
      </c>
      <c r="AU957" s="26">
        <v>4.083030603588095</v>
      </c>
      <c r="AV957" s="17">
        <v>25</v>
      </c>
      <c r="AW957" s="17">
        <v>45</v>
      </c>
      <c r="AX957" s="17">
        <v>0.18</v>
      </c>
      <c r="AY957" s="14">
        <v>3</v>
      </c>
      <c r="AZ957" s="17" t="s">
        <v>149</v>
      </c>
      <c r="BA957" s="28"/>
      <c r="BB957" s="26"/>
      <c r="BC957" s="31"/>
      <c r="BD957" s="29"/>
    </row>
    <row r="958" spans="1:56" x14ac:dyDescent="0.25">
      <c r="A958" s="14">
        <v>2008</v>
      </c>
      <c r="B958" s="31">
        <v>2011</v>
      </c>
      <c r="C958" s="20" t="s">
        <v>190</v>
      </c>
      <c r="D958" s="17" t="s">
        <v>191</v>
      </c>
      <c r="E958" s="69">
        <v>1</v>
      </c>
      <c r="F958" s="76" t="s">
        <v>138</v>
      </c>
      <c r="G958" s="45" t="str">
        <f t="shared" si="135"/>
        <v>S25</v>
      </c>
      <c r="H958" s="20" t="s">
        <v>138</v>
      </c>
      <c r="I958" s="45">
        <v>4</v>
      </c>
      <c r="J958" s="22" t="s">
        <v>138</v>
      </c>
      <c r="K958" s="17" t="s">
        <v>42</v>
      </c>
      <c r="L958" s="71">
        <v>75</v>
      </c>
      <c r="M958" s="24">
        <f t="shared" si="133"/>
        <v>0.75</v>
      </c>
      <c r="N958" s="24">
        <v>27.20751341681574</v>
      </c>
      <c r="O958" s="26">
        <v>46.65920119447555</v>
      </c>
      <c r="P958" s="26">
        <f t="shared" si="137"/>
        <v>0.46659201194475552</v>
      </c>
      <c r="Q958" s="25">
        <v>53.34079880552445</v>
      </c>
      <c r="R958" s="25">
        <f t="shared" si="136"/>
        <v>0.53340798805524448</v>
      </c>
      <c r="S958" s="24" t="s">
        <v>45</v>
      </c>
      <c r="T958" s="25">
        <v>4.8375683305499191</v>
      </c>
      <c r="U958" s="25" t="s">
        <v>45</v>
      </c>
      <c r="V958" s="25">
        <f t="shared" si="134"/>
        <v>2.1577021991748078</v>
      </c>
      <c r="W958" s="26">
        <v>18.078435357664901</v>
      </c>
      <c r="X958" s="26">
        <v>43.116621198027019</v>
      </c>
      <c r="Y958" s="26">
        <v>25.383585951362889</v>
      </c>
      <c r="Z958" s="26">
        <v>2.1938761950174666</v>
      </c>
      <c r="AA958" s="26">
        <v>0.34</v>
      </c>
      <c r="AB958" s="26">
        <f t="shared" si="138"/>
        <v>0.87455666352133632</v>
      </c>
      <c r="AC958" s="26">
        <f t="shared" si="138"/>
        <v>2.0857960122789279</v>
      </c>
      <c r="AD958" s="26">
        <f t="shared" si="138"/>
        <v>1.2279483151410495</v>
      </c>
      <c r="AE958" s="26">
        <f t="shared" si="138"/>
        <v>0.10613026002163854</v>
      </c>
      <c r="AF958" s="17">
        <v>5.22</v>
      </c>
      <c r="AG958" s="17">
        <v>6.41</v>
      </c>
      <c r="AH958" s="17">
        <f t="shared" si="139"/>
        <v>3.8904514499428027E-7</v>
      </c>
      <c r="AI958" s="17">
        <v>1.6</v>
      </c>
      <c r="AJ958" s="17">
        <v>64.8</v>
      </c>
      <c r="AK958" s="17">
        <v>2560.8000000000002</v>
      </c>
      <c r="AL958" s="17">
        <v>323.7</v>
      </c>
      <c r="AM958" s="17">
        <v>1.4</v>
      </c>
      <c r="AN958" s="17">
        <v>9</v>
      </c>
      <c r="AO958" s="17">
        <v>0.7</v>
      </c>
      <c r="AP958" s="17">
        <v>9.4</v>
      </c>
      <c r="AQ958" s="17">
        <v>931.99999999999909</v>
      </c>
      <c r="AR958" s="17">
        <v>1421.6958333333332</v>
      </c>
      <c r="AS958" s="26">
        <v>670.55</v>
      </c>
      <c r="AT958" s="26">
        <v>21.214628764278302</v>
      </c>
      <c r="AU958" s="26">
        <v>4.083030603588095</v>
      </c>
      <c r="AV958" s="17">
        <v>25</v>
      </c>
      <c r="AW958" s="17">
        <v>45</v>
      </c>
      <c r="AX958" s="17">
        <v>0.18</v>
      </c>
      <c r="AY958" s="14">
        <v>3</v>
      </c>
      <c r="AZ958" s="17" t="s">
        <v>149</v>
      </c>
      <c r="BA958" s="28"/>
      <c r="BB958" s="26"/>
      <c r="BC958" s="31"/>
      <c r="BD958" s="29"/>
    </row>
    <row r="959" spans="1:56" x14ac:dyDescent="0.25">
      <c r="A959" s="14">
        <v>2008</v>
      </c>
      <c r="B959" s="31">
        <v>2011</v>
      </c>
      <c r="C959" s="20" t="s">
        <v>190</v>
      </c>
      <c r="D959" s="17" t="s">
        <v>191</v>
      </c>
      <c r="E959" s="69">
        <v>2</v>
      </c>
      <c r="F959" s="76" t="s">
        <v>138</v>
      </c>
      <c r="G959" s="45" t="str">
        <f t="shared" si="135"/>
        <v>S25</v>
      </c>
      <c r="H959" s="20" t="s">
        <v>138</v>
      </c>
      <c r="I959" s="45">
        <v>4</v>
      </c>
      <c r="J959" s="22" t="s">
        <v>138</v>
      </c>
      <c r="K959" s="17" t="s">
        <v>42</v>
      </c>
      <c r="L959" s="71">
        <v>100</v>
      </c>
      <c r="M959" s="24">
        <f t="shared" si="133"/>
        <v>1</v>
      </c>
      <c r="N959" s="24">
        <v>38.577817531305904</v>
      </c>
      <c r="O959" s="26">
        <v>44.110959527057759</v>
      </c>
      <c r="P959" s="26">
        <f t="shared" si="137"/>
        <v>0.44110959527057758</v>
      </c>
      <c r="Q959" s="25">
        <v>55.889040472942241</v>
      </c>
      <c r="R959" s="25">
        <f t="shared" si="136"/>
        <v>0.55889040472942242</v>
      </c>
      <c r="S959" s="24" t="s">
        <v>45</v>
      </c>
      <c r="T959" s="25">
        <v>7.1869240178831229</v>
      </c>
      <c r="U959" s="25" t="s">
        <v>45</v>
      </c>
      <c r="V959" s="25">
        <f t="shared" si="134"/>
        <v>3.2055860918301171</v>
      </c>
      <c r="W959" s="26">
        <v>17.948156956004766</v>
      </c>
      <c r="X959" s="26">
        <v>43.245422116527948</v>
      </c>
      <c r="Y959" s="26">
        <v>25.216004756242569</v>
      </c>
      <c r="Z959" s="26">
        <v>1.8669758224336164</v>
      </c>
      <c r="AA959" s="26">
        <v>0.39484848484848484</v>
      </c>
      <c r="AB959" s="26">
        <f t="shared" si="138"/>
        <v>1.2899204030384668</v>
      </c>
      <c r="AC959" s="26">
        <f t="shared" si="138"/>
        <v>3.1080156287276872</v>
      </c>
      <c r="AD959" s="26">
        <f t="shared" si="138"/>
        <v>1.812255102176948</v>
      </c>
      <c r="AE959" s="26">
        <f t="shared" si="138"/>
        <v>0.13417813379055252</v>
      </c>
      <c r="AF959" s="17">
        <v>4.88</v>
      </c>
      <c r="AG959" s="17">
        <v>6.63</v>
      </c>
      <c r="AH959" s="17">
        <f t="shared" si="139"/>
        <v>2.3442288153199206E-7</v>
      </c>
      <c r="AI959" s="17">
        <v>2</v>
      </c>
      <c r="AJ959" s="17">
        <v>64.599999999999994</v>
      </c>
      <c r="AK959" s="17">
        <v>2702.6</v>
      </c>
      <c r="AL959" s="17">
        <v>346.5</v>
      </c>
      <c r="AM959" s="17">
        <v>1.4</v>
      </c>
      <c r="AN959" s="17">
        <v>8.1</v>
      </c>
      <c r="AO959" s="17">
        <v>0.6</v>
      </c>
      <c r="AP959" s="17">
        <v>11</v>
      </c>
      <c r="AQ959" s="17">
        <v>931.99999999999909</v>
      </c>
      <c r="AR959" s="17">
        <v>1421.6958333333332</v>
      </c>
      <c r="AS959" s="26">
        <v>670.55</v>
      </c>
      <c r="AT959" s="26">
        <v>21.214628764278302</v>
      </c>
      <c r="AU959" s="26">
        <v>4.083030603588095</v>
      </c>
      <c r="AV959" s="17">
        <v>25</v>
      </c>
      <c r="AW959" s="17">
        <v>45</v>
      </c>
      <c r="AX959" s="17">
        <v>0.18</v>
      </c>
      <c r="AY959" s="14">
        <v>3</v>
      </c>
      <c r="AZ959" s="17" t="s">
        <v>149</v>
      </c>
      <c r="BA959" s="28"/>
      <c r="BB959" s="26"/>
      <c r="BC959" s="31"/>
      <c r="BD959" s="29"/>
    </row>
    <row r="960" spans="1:56" x14ac:dyDescent="0.25">
      <c r="A960" s="14">
        <v>2008</v>
      </c>
      <c r="B960" s="31">
        <v>2011</v>
      </c>
      <c r="C960" s="20" t="s">
        <v>190</v>
      </c>
      <c r="D960" s="17" t="s">
        <v>191</v>
      </c>
      <c r="E960" s="69">
        <v>3</v>
      </c>
      <c r="F960" s="76" t="s">
        <v>138</v>
      </c>
      <c r="G960" s="45" t="str">
        <f t="shared" si="135"/>
        <v>S25</v>
      </c>
      <c r="H960" s="20" t="s">
        <v>138</v>
      </c>
      <c r="I960" s="45">
        <v>4</v>
      </c>
      <c r="J960" s="22" t="s">
        <v>138</v>
      </c>
      <c r="K960" s="17" t="s">
        <v>42</v>
      </c>
      <c r="L960" s="71">
        <v>75</v>
      </c>
      <c r="M960" s="24">
        <f t="shared" si="133"/>
        <v>0.75</v>
      </c>
      <c r="N960" s="24">
        <v>20.304114490161002</v>
      </c>
      <c r="O960" s="26">
        <v>43.180621379673504</v>
      </c>
      <c r="P960" s="26">
        <f t="shared" si="137"/>
        <v>0.43180621379673506</v>
      </c>
      <c r="Q960" s="25">
        <v>56.819378620326496</v>
      </c>
      <c r="R960" s="25">
        <f t="shared" si="136"/>
        <v>0.56819378620326499</v>
      </c>
      <c r="S960" s="24" t="s">
        <v>45</v>
      </c>
      <c r="T960" s="25">
        <v>3.8455572292230515</v>
      </c>
      <c r="U960" s="25" t="s">
        <v>45</v>
      </c>
      <c r="V960" s="25">
        <f t="shared" si="134"/>
        <v>1.7152351602243763</v>
      </c>
      <c r="W960" s="26">
        <v>17.514599218895285</v>
      </c>
      <c r="X960" s="26">
        <v>44.08986423656313</v>
      </c>
      <c r="Y960" s="26">
        <v>25.238378277850103</v>
      </c>
      <c r="Z960" s="26">
        <v>1.7473237864980433</v>
      </c>
      <c r="AA960" s="26">
        <v>0.39333333333333337</v>
      </c>
      <c r="AB960" s="26">
        <f t="shared" si="138"/>
        <v>0.67353393643167181</v>
      </c>
      <c r="AC960" s="26">
        <f t="shared" si="138"/>
        <v>1.6955009615037824</v>
      </c>
      <c r="AD960" s="26">
        <f t="shared" si="138"/>
        <v>0.97055628040252495</v>
      </c>
      <c r="AE960" s="26">
        <f t="shared" si="138"/>
        <v>6.719433618960946E-2</v>
      </c>
      <c r="AF960" s="17">
        <v>5.5</v>
      </c>
      <c r="AG960" s="17">
        <v>6.32</v>
      </c>
      <c r="AH960" s="17">
        <f t="shared" si="139"/>
        <v>4.7863009232263745E-7</v>
      </c>
      <c r="AI960" s="17">
        <v>1</v>
      </c>
      <c r="AJ960" s="17">
        <v>64.8</v>
      </c>
      <c r="AK960" s="17">
        <v>2765.5</v>
      </c>
      <c r="AL960" s="17">
        <v>338.9</v>
      </c>
      <c r="AM960" s="17">
        <v>2.1</v>
      </c>
      <c r="AN960" s="17">
        <v>9.5</v>
      </c>
      <c r="AO960" s="17">
        <v>0.3</v>
      </c>
      <c r="AP960" s="17">
        <v>14.5</v>
      </c>
      <c r="AQ960" s="17">
        <v>931.99999999999909</v>
      </c>
      <c r="AR960" s="17">
        <v>1421.6958333333332</v>
      </c>
      <c r="AS960" s="26">
        <v>670.55</v>
      </c>
      <c r="AT960" s="26">
        <v>21.214628764278302</v>
      </c>
      <c r="AU960" s="26">
        <v>4.083030603588095</v>
      </c>
      <c r="AV960" s="17">
        <v>25</v>
      </c>
      <c r="AW960" s="17">
        <v>45</v>
      </c>
      <c r="AX960" s="17">
        <v>0.18</v>
      </c>
      <c r="AY960" s="14">
        <v>3</v>
      </c>
      <c r="AZ960" s="17" t="s">
        <v>149</v>
      </c>
      <c r="BA960" s="28"/>
      <c r="BB960" s="26"/>
      <c r="BC960" s="31"/>
      <c r="BD960" s="29"/>
    </row>
    <row r="961" spans="1:56" x14ac:dyDescent="0.25">
      <c r="A961" s="14">
        <v>2008</v>
      </c>
      <c r="B961" s="31">
        <v>2011</v>
      </c>
      <c r="C961" s="20" t="s">
        <v>190</v>
      </c>
      <c r="D961" s="17" t="s">
        <v>191</v>
      </c>
      <c r="E961" s="69">
        <v>1</v>
      </c>
      <c r="F961" s="76" t="s">
        <v>141</v>
      </c>
      <c r="G961" s="45" t="str">
        <f t="shared" si="135"/>
        <v>SV1</v>
      </c>
      <c r="H961" s="20" t="s">
        <v>141</v>
      </c>
      <c r="I961" s="45">
        <v>1</v>
      </c>
      <c r="J961" s="22" t="s">
        <v>141</v>
      </c>
      <c r="K961" s="17" t="s">
        <v>42</v>
      </c>
      <c r="L961" s="71">
        <v>75</v>
      </c>
      <c r="M961" s="24">
        <f t="shared" si="133"/>
        <v>0.75</v>
      </c>
      <c r="N961" s="24">
        <v>81.216457960644007</v>
      </c>
      <c r="O961" s="26">
        <v>49.701163888015103</v>
      </c>
      <c r="P961" s="26">
        <f t="shared" si="137"/>
        <v>0.49701163888015104</v>
      </c>
      <c r="Q961" s="25">
        <v>50.298836111984897</v>
      </c>
      <c r="R961" s="25">
        <f t="shared" si="136"/>
        <v>0.50298836111984901</v>
      </c>
      <c r="S961" s="24" t="s">
        <v>45</v>
      </c>
      <c r="T961" s="25">
        <v>13.616977695194482</v>
      </c>
      <c r="U961" s="25" t="s">
        <v>45</v>
      </c>
      <c r="V961" s="25">
        <f t="shared" si="134"/>
        <v>6.0735850558405362</v>
      </c>
      <c r="W961" s="26">
        <v>18.658607646193204</v>
      </c>
      <c r="X961" s="26">
        <v>46.602569800400985</v>
      </c>
      <c r="Y961" s="26">
        <v>23.748442021470979</v>
      </c>
      <c r="Z961" s="26">
        <v>1.2872309956248245</v>
      </c>
      <c r="AA961" s="26">
        <v>0.47592857142857142</v>
      </c>
      <c r="AB961" s="26">
        <f t="shared" si="138"/>
        <v>2.5407384414159808</v>
      </c>
      <c r="AC961" s="26">
        <f t="shared" si="138"/>
        <v>6.3458615351080416</v>
      </c>
      <c r="AD961" s="26">
        <f t="shared" si="138"/>
        <v>3.2338200530198966</v>
      </c>
      <c r="AE961" s="26">
        <f t="shared" si="138"/>
        <v>0.1752819575598622</v>
      </c>
      <c r="AF961" s="17">
        <v>5.22</v>
      </c>
      <c r="AG961" s="17">
        <v>6.41</v>
      </c>
      <c r="AH961" s="17">
        <f t="shared" si="139"/>
        <v>3.8904514499428027E-7</v>
      </c>
      <c r="AI961" s="17">
        <v>1.6</v>
      </c>
      <c r="AJ961" s="17">
        <v>64.8</v>
      </c>
      <c r="AK961" s="17">
        <v>2560.8000000000002</v>
      </c>
      <c r="AL961" s="17">
        <v>323.7</v>
      </c>
      <c r="AM961" s="17">
        <v>1.4</v>
      </c>
      <c r="AN961" s="17">
        <v>9</v>
      </c>
      <c r="AO961" s="17">
        <v>0.7</v>
      </c>
      <c r="AP961" s="17">
        <v>9.4</v>
      </c>
      <c r="AQ961" s="17">
        <v>931.99999999999909</v>
      </c>
      <c r="AR961" s="17">
        <v>1421.6958333333332</v>
      </c>
      <c r="AS961" s="26">
        <v>670.55</v>
      </c>
      <c r="AT961" s="26">
        <v>21.214628764278302</v>
      </c>
      <c r="AU961" s="26">
        <v>4.083030603588095</v>
      </c>
      <c r="AV961" s="17">
        <v>25</v>
      </c>
      <c r="AW961" s="17">
        <v>45</v>
      </c>
      <c r="AX961" s="17">
        <v>0.18</v>
      </c>
      <c r="AY961" s="14">
        <v>3</v>
      </c>
      <c r="AZ961" s="17" t="s">
        <v>149</v>
      </c>
      <c r="BA961" s="28"/>
      <c r="BB961" s="26"/>
      <c r="BC961" s="31"/>
      <c r="BD961" s="29"/>
    </row>
    <row r="962" spans="1:56" x14ac:dyDescent="0.25">
      <c r="A962" s="14">
        <v>2008</v>
      </c>
      <c r="B962" s="31">
        <v>2011</v>
      </c>
      <c r="C962" s="20" t="s">
        <v>190</v>
      </c>
      <c r="D962" s="17" t="s">
        <v>191</v>
      </c>
      <c r="E962" s="69">
        <v>2</v>
      </c>
      <c r="F962" s="76" t="s">
        <v>141</v>
      </c>
      <c r="G962" s="45" t="str">
        <f t="shared" si="135"/>
        <v>SV1</v>
      </c>
      <c r="H962" s="20" t="s">
        <v>141</v>
      </c>
      <c r="I962" s="45">
        <v>1</v>
      </c>
      <c r="J962" s="22" t="s">
        <v>141</v>
      </c>
      <c r="K962" s="17" t="s">
        <v>42</v>
      </c>
      <c r="L962" s="71">
        <v>100</v>
      </c>
      <c r="M962" s="24">
        <f t="shared" si="133"/>
        <v>1</v>
      </c>
      <c r="N962" s="24">
        <v>99.490161001788906</v>
      </c>
      <c r="O962" s="26">
        <v>48.789048789048792</v>
      </c>
      <c r="P962" s="26">
        <f t="shared" si="137"/>
        <v>0.48789048789048794</v>
      </c>
      <c r="Q962" s="25">
        <v>51.210951210951208</v>
      </c>
      <c r="R962" s="25">
        <f t="shared" si="136"/>
        <v>0.51210951210951206</v>
      </c>
      <c r="S962" s="24" t="s">
        <v>45</v>
      </c>
      <c r="T962" s="25">
        <v>16.983285936774308</v>
      </c>
      <c r="U962" s="25" t="s">
        <v>45</v>
      </c>
      <c r="V962" s="25">
        <f t="shared" si="134"/>
        <v>7.5750606319243126</v>
      </c>
      <c r="W962" s="26">
        <v>17.716715980977881</v>
      </c>
      <c r="X962" s="26">
        <v>46.812536514577545</v>
      </c>
      <c r="Y962" s="26">
        <v>24.45450205109843</v>
      </c>
      <c r="Z962" s="26">
        <v>1.2282404528121731</v>
      </c>
      <c r="AA962" s="26">
        <v>0.47790909090909089</v>
      </c>
      <c r="AB962" s="26">
        <f t="shared" si="138"/>
        <v>3.0088805336556632</v>
      </c>
      <c r="AC962" s="26">
        <f t="shared" si="138"/>
        <v>7.950306930527586</v>
      </c>
      <c r="AD962" s="26">
        <f t="shared" si="138"/>
        <v>4.153178007752385</v>
      </c>
      <c r="AE962" s="26">
        <f t="shared" si="138"/>
        <v>0.20859558809222287</v>
      </c>
      <c r="AF962" s="17">
        <v>4.88</v>
      </c>
      <c r="AG962" s="17">
        <v>6.63</v>
      </c>
      <c r="AH962" s="17">
        <f t="shared" si="139"/>
        <v>2.3442288153199206E-7</v>
      </c>
      <c r="AI962" s="17">
        <v>2</v>
      </c>
      <c r="AJ962" s="17">
        <v>64.599999999999994</v>
      </c>
      <c r="AK962" s="17">
        <v>2702.6</v>
      </c>
      <c r="AL962" s="17">
        <v>346.5</v>
      </c>
      <c r="AM962" s="17">
        <v>1.4</v>
      </c>
      <c r="AN962" s="17">
        <v>8.1</v>
      </c>
      <c r="AO962" s="17">
        <v>0.6</v>
      </c>
      <c r="AP962" s="17">
        <v>11</v>
      </c>
      <c r="AQ962" s="17">
        <v>931.99999999999909</v>
      </c>
      <c r="AR962" s="17">
        <v>1421.6958333333332</v>
      </c>
      <c r="AS962" s="26">
        <v>670.55</v>
      </c>
      <c r="AT962" s="26">
        <v>21.214628764278302</v>
      </c>
      <c r="AU962" s="26">
        <v>4.083030603588095</v>
      </c>
      <c r="AV962" s="17">
        <v>25</v>
      </c>
      <c r="AW962" s="17">
        <v>45</v>
      </c>
      <c r="AX962" s="17">
        <v>0.18</v>
      </c>
      <c r="AY962" s="14">
        <v>3</v>
      </c>
      <c r="AZ962" s="17" t="s">
        <v>149</v>
      </c>
      <c r="BA962" s="28"/>
      <c r="BB962" s="26"/>
      <c r="BC962" s="31"/>
      <c r="BD962" s="29"/>
    </row>
    <row r="963" spans="1:56" x14ac:dyDescent="0.25">
      <c r="A963" s="14">
        <v>2008</v>
      </c>
      <c r="B963" s="31">
        <v>2011</v>
      </c>
      <c r="C963" s="20" t="s">
        <v>190</v>
      </c>
      <c r="D963" s="17" t="s">
        <v>191</v>
      </c>
      <c r="E963" s="69">
        <v>3</v>
      </c>
      <c r="F963" s="76" t="s">
        <v>141</v>
      </c>
      <c r="G963" s="45" t="str">
        <f t="shared" si="135"/>
        <v>SV1</v>
      </c>
      <c r="H963" s="20" t="s">
        <v>141</v>
      </c>
      <c r="I963" s="45">
        <v>1</v>
      </c>
      <c r="J963" s="22" t="s">
        <v>141</v>
      </c>
      <c r="K963" s="17" t="s">
        <v>42</v>
      </c>
      <c r="L963" s="71">
        <v>75</v>
      </c>
      <c r="M963" s="24">
        <f t="shared" si="133"/>
        <v>0.75</v>
      </c>
      <c r="N963" s="24">
        <v>66.191413237924863</v>
      </c>
      <c r="O963" s="26">
        <v>48.164365106096326</v>
      </c>
      <c r="P963" s="26">
        <f t="shared" si="137"/>
        <v>0.48164365106096324</v>
      </c>
      <c r="Q963" s="25">
        <v>51.835634893903674</v>
      </c>
      <c r="R963" s="25">
        <f t="shared" si="136"/>
        <v>0.5183563489390367</v>
      </c>
      <c r="S963" s="24" t="s">
        <v>45</v>
      </c>
      <c r="T963" s="25">
        <v>11.43691309904192</v>
      </c>
      <c r="U963" s="25" t="s">
        <v>45</v>
      </c>
      <c r="V963" s="25">
        <f t="shared" si="134"/>
        <v>5.1012101244611596</v>
      </c>
      <c r="W963" s="26">
        <v>18.585140630294816</v>
      </c>
      <c r="X963" s="26">
        <v>45.674262961707896</v>
      </c>
      <c r="Y963" s="26">
        <v>24.847272111148754</v>
      </c>
      <c r="Z963" s="26">
        <v>1.1985767536428398</v>
      </c>
      <c r="AA963" s="26">
        <v>0.50090909090909097</v>
      </c>
      <c r="AB963" s="26">
        <f t="shared" si="138"/>
        <v>2.1255663832215501</v>
      </c>
      <c r="AC963" s="26">
        <f t="shared" si="138"/>
        <v>5.2237257635584227</v>
      </c>
      <c r="AD963" s="26">
        <f t="shared" si="138"/>
        <v>2.8417609188345616</v>
      </c>
      <c r="AE963" s="26">
        <f t="shared" si="138"/>
        <v>0.13708018173944936</v>
      </c>
      <c r="AF963" s="17">
        <v>5.5</v>
      </c>
      <c r="AG963" s="17">
        <v>6.32</v>
      </c>
      <c r="AH963" s="17">
        <f t="shared" si="139"/>
        <v>4.7863009232263745E-7</v>
      </c>
      <c r="AI963" s="17">
        <v>1</v>
      </c>
      <c r="AJ963" s="17">
        <v>64.8</v>
      </c>
      <c r="AK963" s="17">
        <v>2765.5</v>
      </c>
      <c r="AL963" s="17">
        <v>338.9</v>
      </c>
      <c r="AM963" s="17">
        <v>2.1</v>
      </c>
      <c r="AN963" s="17">
        <v>9.5</v>
      </c>
      <c r="AO963" s="17">
        <v>0.3</v>
      </c>
      <c r="AP963" s="17">
        <v>14.5</v>
      </c>
      <c r="AQ963" s="17">
        <v>931.99999999999909</v>
      </c>
      <c r="AR963" s="17">
        <v>1421.6958333333332</v>
      </c>
      <c r="AS963" s="26">
        <v>670.55</v>
      </c>
      <c r="AT963" s="26">
        <v>21.214628764278302</v>
      </c>
      <c r="AU963" s="26">
        <v>4.083030603588095</v>
      </c>
      <c r="AV963" s="17">
        <v>25</v>
      </c>
      <c r="AW963" s="17">
        <v>45</v>
      </c>
      <c r="AX963" s="17">
        <v>0.18</v>
      </c>
      <c r="AY963" s="14">
        <v>3</v>
      </c>
      <c r="AZ963" s="17" t="s">
        <v>149</v>
      </c>
      <c r="BA963" s="28"/>
      <c r="BB963" s="26"/>
      <c r="BC963" s="31"/>
      <c r="BD963" s="29"/>
    </row>
    <row r="964" spans="1:56" x14ac:dyDescent="0.25">
      <c r="A964" s="14">
        <v>2008</v>
      </c>
      <c r="B964" s="31">
        <v>2011</v>
      </c>
      <c r="C964" s="20" t="s">
        <v>190</v>
      </c>
      <c r="D964" s="17" t="s">
        <v>191</v>
      </c>
      <c r="E964" s="69">
        <v>1</v>
      </c>
      <c r="F964" s="76" t="s">
        <v>142</v>
      </c>
      <c r="G964" s="45" t="str">
        <f t="shared" si="135"/>
        <v>SX61</v>
      </c>
      <c r="H964" s="20" t="s">
        <v>142</v>
      </c>
      <c r="I964" s="45">
        <v>5</v>
      </c>
      <c r="J964" s="22" t="s">
        <v>142</v>
      </c>
      <c r="K964" s="17" t="s">
        <v>54</v>
      </c>
      <c r="L964" s="71">
        <v>100</v>
      </c>
      <c r="M964" s="24">
        <f t="shared" si="133"/>
        <v>1</v>
      </c>
      <c r="N964" s="24">
        <v>91.774597495527729</v>
      </c>
      <c r="O964" s="26">
        <v>45.177482968806018</v>
      </c>
      <c r="P964" s="26">
        <f t="shared" si="137"/>
        <v>0.45177482968806015</v>
      </c>
      <c r="Q964" s="25">
        <v>54.822517031193982</v>
      </c>
      <c r="R964" s="25">
        <f t="shared" si="136"/>
        <v>0.54822517031193985</v>
      </c>
      <c r="S964" s="24" t="s">
        <v>45</v>
      </c>
      <c r="T964" s="25">
        <v>16.77104811409847</v>
      </c>
      <c r="U964" s="25" t="s">
        <v>45</v>
      </c>
      <c r="V964" s="25">
        <f t="shared" si="134"/>
        <v>7.4803961258244733</v>
      </c>
      <c r="W964" s="26">
        <v>19.755075085422249</v>
      </c>
      <c r="X964" s="26">
        <v>43.035575846326125</v>
      </c>
      <c r="Y964" s="26">
        <v>23.816071821670917</v>
      </c>
      <c r="Z964" s="26">
        <v>1.795273781835931</v>
      </c>
      <c r="AA964" s="26">
        <v>0.35335025380710661</v>
      </c>
      <c r="AB964" s="26">
        <f t="shared" si="138"/>
        <v>3.313133147552445</v>
      </c>
      <c r="AC964" s="26">
        <f t="shared" si="138"/>
        <v>7.2175171313666944</v>
      </c>
      <c r="AD964" s="26">
        <f t="shared" si="138"/>
        <v>3.9942048641006775</v>
      </c>
      <c r="AE964" s="26">
        <f t="shared" si="138"/>
        <v>0.30108622973149918</v>
      </c>
      <c r="AF964" s="17">
        <v>5.22</v>
      </c>
      <c r="AG964" s="17">
        <v>6.41</v>
      </c>
      <c r="AH964" s="17">
        <f t="shared" si="139"/>
        <v>3.8904514499428027E-7</v>
      </c>
      <c r="AI964" s="17">
        <v>1.6</v>
      </c>
      <c r="AJ964" s="17">
        <v>64.8</v>
      </c>
      <c r="AK964" s="17">
        <v>2560.8000000000002</v>
      </c>
      <c r="AL964" s="17">
        <v>323.7</v>
      </c>
      <c r="AM964" s="17">
        <v>1.4</v>
      </c>
      <c r="AN964" s="17">
        <v>9</v>
      </c>
      <c r="AO964" s="17">
        <v>0.7</v>
      </c>
      <c r="AP964" s="17">
        <v>9.4</v>
      </c>
      <c r="AQ964" s="17">
        <v>931.99999999999909</v>
      </c>
      <c r="AR964" s="17">
        <v>1421.6958333333332</v>
      </c>
      <c r="AS964" s="26">
        <v>670.55</v>
      </c>
      <c r="AT964" s="26">
        <v>21.214628764278302</v>
      </c>
      <c r="AU964" s="26">
        <v>4.083030603588095</v>
      </c>
      <c r="AV964" s="17">
        <v>25</v>
      </c>
      <c r="AW964" s="17">
        <v>45</v>
      </c>
      <c r="AX964" s="17">
        <v>0.18</v>
      </c>
      <c r="AY964" s="14">
        <v>3</v>
      </c>
      <c r="AZ964" s="17" t="s">
        <v>149</v>
      </c>
      <c r="BA964" s="28"/>
      <c r="BB964" s="26"/>
      <c r="BC964" s="31"/>
      <c r="BD964" s="29"/>
    </row>
    <row r="965" spans="1:56" x14ac:dyDescent="0.25">
      <c r="A965" s="14">
        <v>2008</v>
      </c>
      <c r="B965" s="31">
        <v>2011</v>
      </c>
      <c r="C965" s="20" t="s">
        <v>190</v>
      </c>
      <c r="D965" s="17" t="s">
        <v>191</v>
      </c>
      <c r="E965" s="69">
        <v>2</v>
      </c>
      <c r="F965" s="76" t="s">
        <v>142</v>
      </c>
      <c r="G965" s="45" t="str">
        <f t="shared" si="135"/>
        <v>SX61</v>
      </c>
      <c r="H965" s="20" t="s">
        <v>142</v>
      </c>
      <c r="I965" s="45">
        <v>5</v>
      </c>
      <c r="J965" s="22" t="s">
        <v>142</v>
      </c>
      <c r="K965" s="17" t="s">
        <v>54</v>
      </c>
      <c r="L965" s="71">
        <v>87.5</v>
      </c>
      <c r="M965" s="24">
        <f t="shared" si="133"/>
        <v>0.875</v>
      </c>
      <c r="N965" s="24">
        <v>80.404293381037562</v>
      </c>
      <c r="O965" s="26">
        <v>46.279814880740474</v>
      </c>
      <c r="P965" s="26">
        <f t="shared" si="137"/>
        <v>0.46279814880740472</v>
      </c>
      <c r="Q965" s="25">
        <v>53.720185119259526</v>
      </c>
      <c r="R965" s="25">
        <f t="shared" si="136"/>
        <v>0.53720185119259523</v>
      </c>
      <c r="S965" s="24" t="s">
        <v>45</v>
      </c>
      <c r="T965" s="25">
        <v>14.397778416041971</v>
      </c>
      <c r="U965" s="25" t="s">
        <v>45</v>
      </c>
      <c r="V965" s="25">
        <f t="shared" si="134"/>
        <v>6.4218458590731364</v>
      </c>
      <c r="W965" s="26">
        <v>19.853974121996302</v>
      </c>
      <c r="X965" s="26">
        <v>42.035813308687622</v>
      </c>
      <c r="Y965" s="26">
        <v>24.213971041281582</v>
      </c>
      <c r="Z965" s="26">
        <v>1.8263786198398009</v>
      </c>
      <c r="AA965" s="26">
        <v>0.34718749999999998</v>
      </c>
      <c r="AB965" s="26">
        <f t="shared" si="138"/>
        <v>2.8585312008633421</v>
      </c>
      <c r="AC965" s="26">
        <f t="shared" si="138"/>
        <v>6.0522232555659246</v>
      </c>
      <c r="AD965" s="26">
        <f t="shared" si="138"/>
        <v>3.4862738962482931</v>
      </c>
      <c r="AE965" s="26">
        <f t="shared" si="138"/>
        <v>0.26295794672250011</v>
      </c>
      <c r="AF965" s="17">
        <v>4.88</v>
      </c>
      <c r="AG965" s="17">
        <v>6.63</v>
      </c>
      <c r="AH965" s="17">
        <f t="shared" si="139"/>
        <v>2.3442288153199206E-7</v>
      </c>
      <c r="AI965" s="17">
        <v>2</v>
      </c>
      <c r="AJ965" s="17">
        <v>64.599999999999994</v>
      </c>
      <c r="AK965" s="17">
        <v>2702.6</v>
      </c>
      <c r="AL965" s="17">
        <v>346.5</v>
      </c>
      <c r="AM965" s="17">
        <v>1.4</v>
      </c>
      <c r="AN965" s="17">
        <v>8.1</v>
      </c>
      <c r="AO965" s="17">
        <v>0.6</v>
      </c>
      <c r="AP965" s="17">
        <v>11</v>
      </c>
      <c r="AQ965" s="17">
        <v>931.99999999999909</v>
      </c>
      <c r="AR965" s="17">
        <v>1421.6958333333332</v>
      </c>
      <c r="AS965" s="26">
        <v>670.55</v>
      </c>
      <c r="AT965" s="26">
        <v>21.214628764278302</v>
      </c>
      <c r="AU965" s="26">
        <v>4.083030603588095</v>
      </c>
      <c r="AV965" s="17">
        <v>25</v>
      </c>
      <c r="AW965" s="17">
        <v>45</v>
      </c>
      <c r="AX965" s="17">
        <v>0.18</v>
      </c>
      <c r="AY965" s="14">
        <v>3</v>
      </c>
      <c r="AZ965" s="17" t="s">
        <v>149</v>
      </c>
      <c r="BA965" s="28"/>
      <c r="BB965" s="26"/>
      <c r="BC965" s="31"/>
      <c r="BD965" s="29"/>
    </row>
    <row r="966" spans="1:56" x14ac:dyDescent="0.25">
      <c r="A966" s="14">
        <v>2008</v>
      </c>
      <c r="B966" s="31">
        <v>2011</v>
      </c>
      <c r="C966" s="20" t="s">
        <v>190</v>
      </c>
      <c r="D966" s="17" t="s">
        <v>191</v>
      </c>
      <c r="E966" s="69">
        <v>3</v>
      </c>
      <c r="F966" s="76" t="s">
        <v>142</v>
      </c>
      <c r="G966" s="45" t="str">
        <f t="shared" si="135"/>
        <v>SX61</v>
      </c>
      <c r="H966" s="20" t="s">
        <v>142</v>
      </c>
      <c r="I966" s="45">
        <v>5</v>
      </c>
      <c r="J966" s="22" t="s">
        <v>142</v>
      </c>
      <c r="K966" s="17" t="s">
        <v>54</v>
      </c>
      <c r="L966" s="71">
        <v>87.5</v>
      </c>
      <c r="M966" s="24">
        <f t="shared" si="133"/>
        <v>0.875</v>
      </c>
      <c r="N966" s="24">
        <v>66.5974955277281</v>
      </c>
      <c r="O966" s="26">
        <v>47.238624522403612</v>
      </c>
      <c r="P966" s="26">
        <f t="shared" si="137"/>
        <v>0.47238624522403611</v>
      </c>
      <c r="Q966" s="25">
        <v>52.761375477596388</v>
      </c>
      <c r="R966" s="25">
        <f t="shared" si="136"/>
        <v>0.52761375477596384</v>
      </c>
      <c r="S966" s="24" t="s">
        <v>45</v>
      </c>
      <c r="T966" s="25">
        <v>11.712584891353362</v>
      </c>
      <c r="U966" s="25" t="s">
        <v>45</v>
      </c>
      <c r="V966" s="25">
        <f t="shared" si="134"/>
        <v>5.2241681049747379</v>
      </c>
      <c r="W966" s="26">
        <v>19.937268003390784</v>
      </c>
      <c r="X966" s="26">
        <v>41.499803111407175</v>
      </c>
      <c r="Y966" s="26">
        <v>23.982449112526083</v>
      </c>
      <c r="Z966" s="26">
        <v>2.5121963121121098</v>
      </c>
      <c r="AA966" s="26">
        <v>0.39200000000000002</v>
      </c>
      <c r="AB966" s="26">
        <f t="shared" si="138"/>
        <v>2.335169439913777</v>
      </c>
      <c r="AC966" s="26">
        <f t="shared" si="138"/>
        <v>4.8606996691680688</v>
      </c>
      <c r="AD966" s="26">
        <f t="shared" si="138"/>
        <v>2.8089647113302387</v>
      </c>
      <c r="AE966" s="26">
        <f t="shared" si="138"/>
        <v>0.2942431256935793</v>
      </c>
      <c r="AF966" s="17">
        <v>5.5</v>
      </c>
      <c r="AG966" s="17">
        <v>6.32</v>
      </c>
      <c r="AH966" s="17">
        <f t="shared" si="139"/>
        <v>4.7863009232263745E-7</v>
      </c>
      <c r="AI966" s="17">
        <v>1</v>
      </c>
      <c r="AJ966" s="17">
        <v>64.8</v>
      </c>
      <c r="AK966" s="17">
        <v>2765.5</v>
      </c>
      <c r="AL966" s="17">
        <v>338.9</v>
      </c>
      <c r="AM966" s="17">
        <v>2.1</v>
      </c>
      <c r="AN966" s="17">
        <v>9.5</v>
      </c>
      <c r="AO966" s="17">
        <v>0.3</v>
      </c>
      <c r="AP966" s="17">
        <v>14.5</v>
      </c>
      <c r="AQ966" s="17">
        <v>931.99999999999909</v>
      </c>
      <c r="AR966" s="17">
        <v>1421.6958333333332</v>
      </c>
      <c r="AS966" s="26">
        <v>670.55</v>
      </c>
      <c r="AT966" s="26">
        <v>21.214628764278302</v>
      </c>
      <c r="AU966" s="26">
        <v>4.083030603588095</v>
      </c>
      <c r="AV966" s="17">
        <v>25</v>
      </c>
      <c r="AW966" s="17">
        <v>45</v>
      </c>
      <c r="AX966" s="17">
        <v>0.18</v>
      </c>
      <c r="AY966" s="14">
        <v>3</v>
      </c>
      <c r="AZ966" s="17" t="s">
        <v>149</v>
      </c>
      <c r="BA966" s="28"/>
      <c r="BB966" s="26"/>
      <c r="BC966" s="31"/>
      <c r="BD966" s="29"/>
    </row>
    <row r="967" spans="1:56" x14ac:dyDescent="0.25">
      <c r="A967" s="14">
        <v>2008</v>
      </c>
      <c r="B967" s="31">
        <v>2011</v>
      </c>
      <c r="C967" s="20" t="s">
        <v>190</v>
      </c>
      <c r="D967" s="17" t="s">
        <v>191</v>
      </c>
      <c r="E967" s="69">
        <v>1</v>
      </c>
      <c r="F967" s="76" t="s">
        <v>143</v>
      </c>
      <c r="G967" s="45" t="str">
        <f t="shared" si="135"/>
        <v>SX64</v>
      </c>
      <c r="H967" s="20" t="s">
        <v>143</v>
      </c>
      <c r="I967" s="45">
        <v>5</v>
      </c>
      <c r="J967" s="22" t="s">
        <v>143</v>
      </c>
      <c r="K967" s="17" t="s">
        <v>54</v>
      </c>
      <c r="L967" s="71">
        <v>100</v>
      </c>
      <c r="M967" s="24">
        <f t="shared" si="133"/>
        <v>1</v>
      </c>
      <c r="N967" s="24">
        <v>78.373881932021462</v>
      </c>
      <c r="O967" s="26">
        <v>47.034047034047035</v>
      </c>
      <c r="P967" s="26">
        <f t="shared" si="137"/>
        <v>0.47034047034047033</v>
      </c>
      <c r="Q967" s="25">
        <v>52.965952965952965</v>
      </c>
      <c r="R967" s="25">
        <f t="shared" si="136"/>
        <v>0.52965952965952967</v>
      </c>
      <c r="S967" s="24" t="s">
        <v>45</v>
      </c>
      <c r="T967" s="25">
        <v>13.837157813902</v>
      </c>
      <c r="U967" s="25" t="s">
        <v>45</v>
      </c>
      <c r="V967" s="25">
        <f t="shared" si="134"/>
        <v>6.1717920668608386</v>
      </c>
      <c r="W967" s="26">
        <v>19.404198623234194</v>
      </c>
      <c r="X967" s="26">
        <v>44.542473053994513</v>
      </c>
      <c r="Y967" s="26">
        <v>23.892369711152483</v>
      </c>
      <c r="Z967" s="26">
        <v>1.5738602394820873</v>
      </c>
      <c r="AA967" s="26">
        <v>0.40724324324324324</v>
      </c>
      <c r="AB967" s="26">
        <f t="shared" si="138"/>
        <v>2.6849895860199147</v>
      </c>
      <c r="AC967" s="26">
        <f t="shared" si="138"/>
        <v>6.1634122906959945</v>
      </c>
      <c r="AD967" s="26">
        <f t="shared" si="138"/>
        <v>3.3060249024130903</v>
      </c>
      <c r="AE967" s="26">
        <f t="shared" si="138"/>
        <v>0.2177775251073924</v>
      </c>
      <c r="AF967" s="17">
        <v>5.22</v>
      </c>
      <c r="AG967" s="17">
        <v>6.41</v>
      </c>
      <c r="AH967" s="17">
        <f t="shared" si="139"/>
        <v>3.8904514499428027E-7</v>
      </c>
      <c r="AI967" s="17">
        <v>1.6</v>
      </c>
      <c r="AJ967" s="17">
        <v>64.8</v>
      </c>
      <c r="AK967" s="17">
        <v>2560.8000000000002</v>
      </c>
      <c r="AL967" s="17">
        <v>323.7</v>
      </c>
      <c r="AM967" s="17">
        <v>1.4</v>
      </c>
      <c r="AN967" s="17">
        <v>9</v>
      </c>
      <c r="AO967" s="17">
        <v>0.7</v>
      </c>
      <c r="AP967" s="17">
        <v>9.4</v>
      </c>
      <c r="AQ967" s="17">
        <v>931.99999999999909</v>
      </c>
      <c r="AR967" s="17">
        <v>1421.6958333333332</v>
      </c>
      <c r="AS967" s="26">
        <v>670.55</v>
      </c>
      <c r="AT967" s="26">
        <v>21.214628764278302</v>
      </c>
      <c r="AU967" s="26">
        <v>4.083030603588095</v>
      </c>
      <c r="AV967" s="17">
        <v>25</v>
      </c>
      <c r="AW967" s="17">
        <v>45</v>
      </c>
      <c r="AX967" s="17">
        <v>0.18</v>
      </c>
      <c r="AY967" s="14">
        <v>3</v>
      </c>
      <c r="AZ967" s="17" t="s">
        <v>149</v>
      </c>
      <c r="BA967" s="28"/>
      <c r="BB967" s="26"/>
      <c r="BC967" s="31"/>
      <c r="BD967" s="29"/>
    </row>
    <row r="968" spans="1:56" x14ac:dyDescent="0.25">
      <c r="A968" s="14">
        <v>2008</v>
      </c>
      <c r="B968" s="31">
        <v>2011</v>
      </c>
      <c r="C968" s="20" t="s">
        <v>190</v>
      </c>
      <c r="D968" s="17" t="s">
        <v>191</v>
      </c>
      <c r="E968" s="69">
        <v>2</v>
      </c>
      <c r="F968" s="76" t="s">
        <v>143</v>
      </c>
      <c r="G968" s="45" t="str">
        <f t="shared" si="135"/>
        <v>SX64</v>
      </c>
      <c r="H968" s="20" t="s">
        <v>143</v>
      </c>
      <c r="I968" s="45">
        <v>5</v>
      </c>
      <c r="J968" s="22" t="s">
        <v>143</v>
      </c>
      <c r="K968" s="17" t="s">
        <v>54</v>
      </c>
      <c r="L968" s="71">
        <v>87.5</v>
      </c>
      <c r="M968" s="24">
        <f t="shared" si="133"/>
        <v>0.875</v>
      </c>
      <c r="N968" s="24">
        <v>64.567084078711986</v>
      </c>
      <c r="O968" s="26">
        <v>45.093680533502692</v>
      </c>
      <c r="P968" s="26">
        <f t="shared" si="137"/>
        <v>0.45093680533502689</v>
      </c>
      <c r="Q968" s="25">
        <v>54.906319466497308</v>
      </c>
      <c r="R968" s="25">
        <f t="shared" si="136"/>
        <v>0.54906319466497311</v>
      </c>
      <c r="S968" s="24" t="s">
        <v>45</v>
      </c>
      <c r="T968" s="25">
        <v>11.817136484819841</v>
      </c>
      <c r="U968" s="25" t="s">
        <v>45</v>
      </c>
      <c r="V968" s="25">
        <f t="shared" si="134"/>
        <v>5.2708012867171457</v>
      </c>
      <c r="W968" s="26">
        <v>18.76688887480482</v>
      </c>
      <c r="X968" s="26">
        <v>42.583817793167825</v>
      </c>
      <c r="Y968" s="26">
        <v>25.619113740990201</v>
      </c>
      <c r="Z968" s="26">
        <v>1.7716076768398494</v>
      </c>
      <c r="AA968" s="26">
        <v>0.42568</v>
      </c>
      <c r="AB968" s="26">
        <f t="shared" si="138"/>
        <v>2.2177088722901561</v>
      </c>
      <c r="AC968" s="26">
        <f t="shared" si="138"/>
        <v>5.0321878690656376</v>
      </c>
      <c r="AD968" s="26">
        <f t="shared" si="138"/>
        <v>3.0274456369740461</v>
      </c>
      <c r="AE968" s="26">
        <f t="shared" si="138"/>
        <v>0.20935329714771103</v>
      </c>
      <c r="AF968" s="17">
        <v>4.88</v>
      </c>
      <c r="AG968" s="17">
        <v>6.63</v>
      </c>
      <c r="AH968" s="17">
        <f t="shared" si="139"/>
        <v>2.3442288153199206E-7</v>
      </c>
      <c r="AI968" s="17">
        <v>2</v>
      </c>
      <c r="AJ968" s="17">
        <v>64.599999999999994</v>
      </c>
      <c r="AK968" s="17">
        <v>2702.6</v>
      </c>
      <c r="AL968" s="17">
        <v>346.5</v>
      </c>
      <c r="AM968" s="17">
        <v>1.4</v>
      </c>
      <c r="AN968" s="17">
        <v>8.1</v>
      </c>
      <c r="AO968" s="17">
        <v>0.6</v>
      </c>
      <c r="AP968" s="17">
        <v>11</v>
      </c>
      <c r="AQ968" s="17">
        <v>931.99999999999909</v>
      </c>
      <c r="AR968" s="17">
        <v>1421.6958333333332</v>
      </c>
      <c r="AS968" s="26">
        <v>670.55</v>
      </c>
      <c r="AT968" s="26">
        <v>21.214628764278302</v>
      </c>
      <c r="AU968" s="26">
        <v>4.083030603588095</v>
      </c>
      <c r="AV968" s="17">
        <v>25</v>
      </c>
      <c r="AW968" s="17">
        <v>45</v>
      </c>
      <c r="AX968" s="17">
        <v>0.18</v>
      </c>
      <c r="AY968" s="14">
        <v>3</v>
      </c>
      <c r="AZ968" s="17" t="s">
        <v>149</v>
      </c>
      <c r="BA968" s="28"/>
      <c r="BB968" s="26"/>
      <c r="BC968" s="31"/>
      <c r="BD968" s="29"/>
    </row>
    <row r="969" spans="1:56" x14ac:dyDescent="0.25">
      <c r="A969" s="14">
        <v>2008</v>
      </c>
      <c r="B969" s="31">
        <v>2011</v>
      </c>
      <c r="C969" s="20" t="s">
        <v>190</v>
      </c>
      <c r="D969" s="17" t="s">
        <v>191</v>
      </c>
      <c r="E969" s="69">
        <v>3</v>
      </c>
      <c r="F969" s="76" t="s">
        <v>143</v>
      </c>
      <c r="G969" s="45" t="str">
        <f t="shared" si="135"/>
        <v>SX64</v>
      </c>
      <c r="H969" s="20" t="s">
        <v>143</v>
      </c>
      <c r="I969" s="45">
        <v>5</v>
      </c>
      <c r="J969" s="22" t="s">
        <v>143</v>
      </c>
      <c r="K969" s="17" t="s">
        <v>54</v>
      </c>
      <c r="L969" s="71">
        <v>100</v>
      </c>
      <c r="M969" s="24">
        <f t="shared" si="133"/>
        <v>1</v>
      </c>
      <c r="N969" s="24">
        <v>80.404293381037562</v>
      </c>
      <c r="O969" s="26">
        <v>45.741911491260687</v>
      </c>
      <c r="P969" s="26">
        <f t="shared" si="137"/>
        <v>0.45741911491260689</v>
      </c>
      <c r="Q969" s="25">
        <v>54.258088508739313</v>
      </c>
      <c r="R969" s="25">
        <f t="shared" si="136"/>
        <v>0.54258088508739311</v>
      </c>
      <c r="S969" s="24" t="s">
        <v>45</v>
      </c>
      <c r="T969" s="25">
        <v>14.541944222503261</v>
      </c>
      <c r="U969" s="25" t="s">
        <v>45</v>
      </c>
      <c r="V969" s="25">
        <f t="shared" si="134"/>
        <v>6.4861481813127835</v>
      </c>
      <c r="W969" s="26">
        <v>19.417312398042398</v>
      </c>
      <c r="X969" s="26">
        <v>42.365840810222949</v>
      </c>
      <c r="Y969" s="26">
        <v>24.893054989124536</v>
      </c>
      <c r="Z969" s="26">
        <v>1.9358771750951576</v>
      </c>
      <c r="AA969" s="26">
        <v>0.4087058823529412</v>
      </c>
      <c r="AB969" s="26">
        <f t="shared" si="138"/>
        <v>2.8236547384325359</v>
      </c>
      <c r="AC969" s="26">
        <f t="shared" si="138"/>
        <v>6.1608169400171446</v>
      </c>
      <c r="AD969" s="26">
        <f t="shared" si="138"/>
        <v>3.6199341717955553</v>
      </c>
      <c r="AE969" s="26">
        <f t="shared" si="138"/>
        <v>0.28151417901850961</v>
      </c>
      <c r="AF969" s="17">
        <v>5.5</v>
      </c>
      <c r="AG969" s="17">
        <v>6.32</v>
      </c>
      <c r="AH969" s="17">
        <f t="shared" si="139"/>
        <v>4.7863009232263745E-7</v>
      </c>
      <c r="AI969" s="17">
        <v>1</v>
      </c>
      <c r="AJ969" s="17">
        <v>64.8</v>
      </c>
      <c r="AK969" s="17">
        <v>2765.5</v>
      </c>
      <c r="AL969" s="17">
        <v>338.9</v>
      </c>
      <c r="AM969" s="17">
        <v>2.1</v>
      </c>
      <c r="AN969" s="17">
        <v>9.5</v>
      </c>
      <c r="AO969" s="17">
        <v>0.3</v>
      </c>
      <c r="AP969" s="17">
        <v>14.5</v>
      </c>
      <c r="AQ969" s="17">
        <v>931.99999999999909</v>
      </c>
      <c r="AR969" s="17">
        <v>1421.6958333333332</v>
      </c>
      <c r="AS969" s="26">
        <v>670.55</v>
      </c>
      <c r="AT969" s="26">
        <v>21.214628764278302</v>
      </c>
      <c r="AU969" s="26">
        <v>4.083030603588095</v>
      </c>
      <c r="AV969" s="17">
        <v>25</v>
      </c>
      <c r="AW969" s="17">
        <v>45</v>
      </c>
      <c r="AX969" s="17">
        <v>0.18</v>
      </c>
      <c r="AY969" s="14">
        <v>3</v>
      </c>
      <c r="AZ969" s="17" t="s">
        <v>149</v>
      </c>
      <c r="BA969" s="28"/>
      <c r="BB969" s="26"/>
      <c r="BC969" s="31"/>
      <c r="BD969" s="29"/>
    </row>
    <row r="970" spans="1:56" x14ac:dyDescent="0.25">
      <c r="A970" s="14">
        <v>2008</v>
      </c>
      <c r="B970" s="31">
        <v>2011</v>
      </c>
      <c r="C970" s="20" t="s">
        <v>190</v>
      </c>
      <c r="D970" s="17" t="s">
        <v>191</v>
      </c>
      <c r="E970" s="69">
        <v>1</v>
      </c>
      <c r="F970" s="76" t="s">
        <v>144</v>
      </c>
      <c r="G970" s="45" t="str">
        <f t="shared" si="135"/>
        <v>SX67</v>
      </c>
      <c r="H970" s="20" t="s">
        <v>144</v>
      </c>
      <c r="I970" s="45">
        <v>5</v>
      </c>
      <c r="J970" s="22" t="s">
        <v>144</v>
      </c>
      <c r="K970" s="17" t="s">
        <v>54</v>
      </c>
      <c r="L970" s="71">
        <v>100</v>
      </c>
      <c r="M970" s="24">
        <f t="shared" si="133"/>
        <v>1</v>
      </c>
      <c r="N970" s="24">
        <v>114.10912343470484</v>
      </c>
      <c r="O970" s="26">
        <v>48.247024766806049</v>
      </c>
      <c r="P970" s="26">
        <f t="shared" si="137"/>
        <v>0.48247024766806051</v>
      </c>
      <c r="Q970" s="25">
        <v>51.752975233193951</v>
      </c>
      <c r="R970" s="25">
        <f t="shared" si="136"/>
        <v>0.51752975233193954</v>
      </c>
      <c r="S970" s="24" t="s">
        <v>45</v>
      </c>
      <c r="T970" s="25">
        <v>19.684955463325839</v>
      </c>
      <c r="U970" s="25" t="s">
        <v>45</v>
      </c>
      <c r="V970" s="25">
        <f t="shared" si="134"/>
        <v>8.780087182571739</v>
      </c>
      <c r="W970" s="26">
        <v>18.152749931056064</v>
      </c>
      <c r="X970" s="26">
        <v>36.759113641953689</v>
      </c>
      <c r="Y970" s="26">
        <v>24.699613168662921</v>
      </c>
      <c r="Z970" s="26">
        <v>1.7993619891627617</v>
      </c>
      <c r="AA970" s="26">
        <v>0.37143589743589744</v>
      </c>
      <c r="AB970" s="26">
        <f t="shared" si="138"/>
        <v>3.5733607392972981</v>
      </c>
      <c r="AC970" s="26">
        <f t="shared" si="138"/>
        <v>7.2360151491319167</v>
      </c>
      <c r="AD970" s="26">
        <f t="shared" si="138"/>
        <v>4.8621078518650602</v>
      </c>
      <c r="AE970" s="26">
        <f t="shared" si="138"/>
        <v>0.35420360619070357</v>
      </c>
      <c r="AF970" s="17">
        <v>5.22</v>
      </c>
      <c r="AG970" s="17">
        <v>6.41</v>
      </c>
      <c r="AH970" s="17">
        <f t="shared" si="139"/>
        <v>3.8904514499428027E-7</v>
      </c>
      <c r="AI970" s="17">
        <v>1.6</v>
      </c>
      <c r="AJ970" s="17">
        <v>64.8</v>
      </c>
      <c r="AK970" s="17">
        <v>2560.8000000000002</v>
      </c>
      <c r="AL970" s="17">
        <v>323.7</v>
      </c>
      <c r="AM970" s="17">
        <v>1.4</v>
      </c>
      <c r="AN970" s="17">
        <v>9</v>
      </c>
      <c r="AO970" s="17">
        <v>0.7</v>
      </c>
      <c r="AP970" s="17">
        <v>9.4</v>
      </c>
      <c r="AQ970" s="17">
        <v>931.99999999999909</v>
      </c>
      <c r="AR970" s="17">
        <v>1421.6958333333332</v>
      </c>
      <c r="AS970" s="26">
        <v>670.55</v>
      </c>
      <c r="AT970" s="26">
        <v>21.214628764278302</v>
      </c>
      <c r="AU970" s="26">
        <v>4.083030603588095</v>
      </c>
      <c r="AV970" s="17">
        <v>25</v>
      </c>
      <c r="AW970" s="17">
        <v>45</v>
      </c>
      <c r="AX970" s="17">
        <v>0.18</v>
      </c>
      <c r="AY970" s="14">
        <v>3</v>
      </c>
      <c r="AZ970" s="17" t="s">
        <v>149</v>
      </c>
      <c r="BA970" s="28"/>
      <c r="BB970" s="26"/>
      <c r="BC970" s="31"/>
      <c r="BD970" s="29"/>
    </row>
    <row r="971" spans="1:56" x14ac:dyDescent="0.25">
      <c r="A971" s="14">
        <v>2008</v>
      </c>
      <c r="B971" s="31">
        <v>2011</v>
      </c>
      <c r="C971" s="20" t="s">
        <v>190</v>
      </c>
      <c r="D971" s="17" t="s">
        <v>191</v>
      </c>
      <c r="E971" s="69">
        <v>2</v>
      </c>
      <c r="F971" s="76" t="s">
        <v>144</v>
      </c>
      <c r="G971" s="45" t="str">
        <f t="shared" si="135"/>
        <v>SX67</v>
      </c>
      <c r="H971" s="20" t="s">
        <v>144</v>
      </c>
      <c r="I971" s="45">
        <v>5</v>
      </c>
      <c r="J971" s="22" t="s">
        <v>144</v>
      </c>
      <c r="K971" s="17" t="s">
        <v>54</v>
      </c>
      <c r="L971" s="71">
        <v>100</v>
      </c>
      <c r="M971" s="24">
        <f t="shared" si="133"/>
        <v>1</v>
      </c>
      <c r="N971" s="24">
        <v>62.536672629695879</v>
      </c>
      <c r="O971" s="26">
        <v>45.912653975363945</v>
      </c>
      <c r="P971" s="26">
        <f t="shared" si="137"/>
        <v>0.45912653975363943</v>
      </c>
      <c r="Q971" s="25">
        <v>54.087346024636055</v>
      </c>
      <c r="R971" s="25">
        <f t="shared" si="136"/>
        <v>0.54087346024636052</v>
      </c>
      <c r="S971" s="24" t="s">
        <v>45</v>
      </c>
      <c r="T971" s="25">
        <v>11.274808839172493</v>
      </c>
      <c r="U971" s="25" t="s">
        <v>45</v>
      </c>
      <c r="V971" s="25">
        <f t="shared" si="134"/>
        <v>5.0289067079270708</v>
      </c>
      <c r="W971" s="26">
        <v>17.139755903623566</v>
      </c>
      <c r="X971" s="26">
        <v>37.40663376708612</v>
      </c>
      <c r="Y971" s="26">
        <v>25.091258472062705</v>
      </c>
      <c r="Z971" s="26">
        <v>2.0506430563794424</v>
      </c>
      <c r="AA971" s="26">
        <v>0.43209999999999998</v>
      </c>
      <c r="AB971" s="26">
        <f t="shared" si="138"/>
        <v>1.932474713634339</v>
      </c>
      <c r="AC971" s="26">
        <f t="shared" si="138"/>
        <v>4.2175264504083092</v>
      </c>
      <c r="AD971" s="26">
        <f t="shared" si="138"/>
        <v>2.8289914280677428</v>
      </c>
      <c r="AE971" s="26">
        <f t="shared" si="138"/>
        <v>0.23120608458054634</v>
      </c>
      <c r="AF971" s="17">
        <v>4.88</v>
      </c>
      <c r="AG971" s="17">
        <v>6.63</v>
      </c>
      <c r="AH971" s="17">
        <f t="shared" si="139"/>
        <v>2.3442288153199206E-7</v>
      </c>
      <c r="AI971" s="17">
        <v>2</v>
      </c>
      <c r="AJ971" s="17">
        <v>64.599999999999994</v>
      </c>
      <c r="AK971" s="17">
        <v>2702.6</v>
      </c>
      <c r="AL971" s="17">
        <v>346.5</v>
      </c>
      <c r="AM971" s="17">
        <v>1.4</v>
      </c>
      <c r="AN971" s="17">
        <v>8.1</v>
      </c>
      <c r="AO971" s="17">
        <v>0.6</v>
      </c>
      <c r="AP971" s="17">
        <v>11</v>
      </c>
      <c r="AQ971" s="17">
        <v>931.99999999999909</v>
      </c>
      <c r="AR971" s="17">
        <v>1421.6958333333332</v>
      </c>
      <c r="AS971" s="26">
        <v>670.55</v>
      </c>
      <c r="AT971" s="26">
        <v>21.214628764278302</v>
      </c>
      <c r="AU971" s="26">
        <v>4.083030603588095</v>
      </c>
      <c r="AV971" s="17">
        <v>25</v>
      </c>
      <c r="AW971" s="17">
        <v>45</v>
      </c>
      <c r="AX971" s="17">
        <v>0.18</v>
      </c>
      <c r="AY971" s="14">
        <v>3</v>
      </c>
      <c r="AZ971" s="17" t="s">
        <v>149</v>
      </c>
      <c r="BA971" s="28"/>
      <c r="BB971" s="26"/>
      <c r="BC971" s="31"/>
      <c r="BD971" s="29"/>
    </row>
    <row r="972" spans="1:56" x14ac:dyDescent="0.25">
      <c r="A972" s="14">
        <v>2008</v>
      </c>
      <c r="B972" s="31">
        <v>2011</v>
      </c>
      <c r="C972" s="20" t="s">
        <v>190</v>
      </c>
      <c r="D972" s="17" t="s">
        <v>191</v>
      </c>
      <c r="E972" s="69">
        <v>3</v>
      </c>
      <c r="F972" s="76" t="s">
        <v>144</v>
      </c>
      <c r="G972" s="45" t="str">
        <f t="shared" si="135"/>
        <v>SX67</v>
      </c>
      <c r="H972" s="20" t="s">
        <v>144</v>
      </c>
      <c r="I972" s="45">
        <v>5</v>
      </c>
      <c r="J972" s="22" t="s">
        <v>144</v>
      </c>
      <c r="K972" s="17" t="s">
        <v>54</v>
      </c>
      <c r="L972" s="71">
        <v>100</v>
      </c>
      <c r="M972" s="24">
        <f t="shared" si="133"/>
        <v>1</v>
      </c>
      <c r="N972" s="24">
        <v>77.561717352415016</v>
      </c>
      <c r="O972" s="26">
        <v>46.756071040231959</v>
      </c>
      <c r="P972" s="26">
        <f t="shared" si="137"/>
        <v>0.46756071040231961</v>
      </c>
      <c r="Q972" s="25">
        <v>53.243928959768041</v>
      </c>
      <c r="R972" s="25">
        <f t="shared" si="136"/>
        <v>0.53243928959768039</v>
      </c>
      <c r="S972" s="24" t="s">
        <v>45</v>
      </c>
      <c r="T972" s="25">
        <v>13.765635229031979</v>
      </c>
      <c r="U972" s="25" t="s">
        <v>45</v>
      </c>
      <c r="V972" s="25">
        <f t="shared" si="134"/>
        <v>6.1398908247243442</v>
      </c>
      <c r="W972" s="26">
        <v>17.430919453894745</v>
      </c>
      <c r="X972" s="26">
        <v>37.079220607078156</v>
      </c>
      <c r="Y972" s="26">
        <v>24.664313171033442</v>
      </c>
      <c r="Z972" s="26">
        <v>2.2785136747227455</v>
      </c>
      <c r="AA972" s="26">
        <v>0.38173469387755099</v>
      </c>
      <c r="AB972" s="26">
        <f t="shared" si="138"/>
        <v>2.3994767890895234</v>
      </c>
      <c r="AC972" s="26">
        <f t="shared" si="138"/>
        <v>5.1041902545384357</v>
      </c>
      <c r="AD972" s="26">
        <f t="shared" si="138"/>
        <v>3.3951993828705538</v>
      </c>
      <c r="AE972" s="26">
        <f t="shared" si="138"/>
        <v>0.31365188110594533</v>
      </c>
      <c r="AF972" s="17">
        <v>5.5</v>
      </c>
      <c r="AG972" s="17">
        <v>6.32</v>
      </c>
      <c r="AH972" s="17">
        <f t="shared" si="139"/>
        <v>4.7863009232263745E-7</v>
      </c>
      <c r="AI972" s="17">
        <v>1</v>
      </c>
      <c r="AJ972" s="17">
        <v>64.8</v>
      </c>
      <c r="AK972" s="17">
        <v>2765.5</v>
      </c>
      <c r="AL972" s="17">
        <v>338.9</v>
      </c>
      <c r="AM972" s="17">
        <v>2.1</v>
      </c>
      <c r="AN972" s="17">
        <v>9.5</v>
      </c>
      <c r="AO972" s="17">
        <v>0.3</v>
      </c>
      <c r="AP972" s="17">
        <v>14.5</v>
      </c>
      <c r="AQ972" s="17">
        <v>931.99999999999909</v>
      </c>
      <c r="AR972" s="17">
        <v>1421.6958333333332</v>
      </c>
      <c r="AS972" s="26">
        <v>670.55</v>
      </c>
      <c r="AT972" s="26">
        <v>21.214628764278302</v>
      </c>
      <c r="AU972" s="26">
        <v>4.083030603588095</v>
      </c>
      <c r="AV972" s="17">
        <v>25</v>
      </c>
      <c r="AW972" s="17">
        <v>45</v>
      </c>
      <c r="AX972" s="17">
        <v>0.18</v>
      </c>
      <c r="AY972" s="14">
        <v>3</v>
      </c>
      <c r="AZ972" s="17" t="s">
        <v>149</v>
      </c>
      <c r="BA972" s="28"/>
      <c r="BB972" s="26"/>
      <c r="BC972" s="31"/>
      <c r="BD972" s="29"/>
    </row>
    <row r="973" spans="1:56" x14ac:dyDescent="0.25">
      <c r="A973" s="14">
        <v>2008</v>
      </c>
      <c r="B973" s="15">
        <v>2011</v>
      </c>
      <c r="C973" s="20" t="s">
        <v>194</v>
      </c>
      <c r="D973" s="17" t="s">
        <v>195</v>
      </c>
      <c r="E973" s="32">
        <v>1</v>
      </c>
      <c r="F973" s="44" t="s">
        <v>81</v>
      </c>
      <c r="G973" s="86" t="s">
        <v>82</v>
      </c>
      <c r="H973" s="20" t="s">
        <v>83</v>
      </c>
      <c r="I973" s="21">
        <v>5</v>
      </c>
      <c r="J973" s="22">
        <v>987131</v>
      </c>
      <c r="K973" s="17" t="s">
        <v>54</v>
      </c>
      <c r="L973" s="23" t="s">
        <v>45</v>
      </c>
      <c r="M973" s="87" t="s">
        <v>45</v>
      </c>
      <c r="N973" s="25">
        <v>72.706220095693794</v>
      </c>
      <c r="O973" s="26">
        <v>45.414847161572048</v>
      </c>
      <c r="P973" s="46">
        <f t="shared" si="137"/>
        <v>0.45414847161572047</v>
      </c>
      <c r="Q973" s="88">
        <v>54.585152838427952</v>
      </c>
      <c r="R973" s="25">
        <v>0.54585152838427953</v>
      </c>
      <c r="S973" s="24">
        <v>39.686801362278267</v>
      </c>
      <c r="T973" s="25">
        <v>13.228933787426092</v>
      </c>
      <c r="U973" s="25">
        <v>17.700313407576107</v>
      </c>
      <c r="V973" s="25">
        <v>5.9001044691920352</v>
      </c>
      <c r="W973" s="26">
        <v>18.569858935426964</v>
      </c>
      <c r="X973" s="26">
        <v>46.116836341767851</v>
      </c>
      <c r="Y973" s="26">
        <v>23.363192263245537</v>
      </c>
      <c r="Z973" s="26">
        <v>1.4620218400683598</v>
      </c>
      <c r="AA973" s="26">
        <v>0.43887500000000002</v>
      </c>
      <c r="AB973" s="26">
        <f t="shared" si="138"/>
        <v>2.4565943429860608</v>
      </c>
      <c r="AC973" s="26">
        <f t="shared" si="138"/>
        <v>6.1007657445081227</v>
      </c>
      <c r="AD973" s="26">
        <f t="shared" si="138"/>
        <v>3.0907012351338072</v>
      </c>
      <c r="AE973" s="26">
        <f t="shared" si="138"/>
        <v>0.19340990118035192</v>
      </c>
      <c r="AF973" s="17">
        <v>6.4</v>
      </c>
      <c r="AG973" s="17">
        <v>5.8</v>
      </c>
      <c r="AH973" s="17">
        <f t="shared" si="139"/>
        <v>1.5848931924611111E-6</v>
      </c>
      <c r="AI973" s="17">
        <v>2</v>
      </c>
      <c r="AJ973" s="17">
        <v>116</v>
      </c>
      <c r="AK973" s="17">
        <v>631</v>
      </c>
      <c r="AL973" s="17">
        <v>124</v>
      </c>
      <c r="AM973" s="17">
        <v>5.2</v>
      </c>
      <c r="AN973" s="17">
        <v>4.8</v>
      </c>
      <c r="AO973" s="17">
        <v>0.3</v>
      </c>
      <c r="AP973" s="17">
        <v>205</v>
      </c>
      <c r="AQ973" s="17">
        <v>1373.4499999999994</v>
      </c>
      <c r="AR973" s="17">
        <v>1453.8124999999998</v>
      </c>
      <c r="AS973" s="26">
        <v>831.72499999999991</v>
      </c>
      <c r="AT973" s="26">
        <v>20.896962616822435</v>
      </c>
      <c r="AU973" s="26">
        <v>5.0788529069864694</v>
      </c>
      <c r="AV973" s="17">
        <v>45</v>
      </c>
      <c r="AW973" s="17">
        <v>75</v>
      </c>
      <c r="AX973" s="17">
        <v>0.13</v>
      </c>
      <c r="AY973" s="14">
        <v>2</v>
      </c>
      <c r="AZ973" s="17" t="s">
        <v>149</v>
      </c>
      <c r="BA973" s="28"/>
      <c r="BB973" s="26"/>
      <c r="BC973" s="31"/>
      <c r="BD973" s="29"/>
    </row>
    <row r="974" spans="1:56" x14ac:dyDescent="0.25">
      <c r="A974" s="14">
        <v>2008</v>
      </c>
      <c r="B974" s="15">
        <v>2011</v>
      </c>
      <c r="C974" s="20" t="s">
        <v>194</v>
      </c>
      <c r="D974" s="17" t="s">
        <v>195</v>
      </c>
      <c r="E974" s="32">
        <v>2</v>
      </c>
      <c r="F974" s="44" t="s">
        <v>81</v>
      </c>
      <c r="G974" s="86" t="s">
        <v>82</v>
      </c>
      <c r="H974" s="20" t="s">
        <v>83</v>
      </c>
      <c r="I974" s="21">
        <v>5</v>
      </c>
      <c r="J974" s="22">
        <v>987131</v>
      </c>
      <c r="K974" s="17" t="s">
        <v>54</v>
      </c>
      <c r="L974" s="23" t="s">
        <v>45</v>
      </c>
      <c r="M974" s="87" t="s">
        <v>45</v>
      </c>
      <c r="N974" s="25">
        <v>67.063349282296656</v>
      </c>
      <c r="O974" s="37">
        <f>AVERAGE(O973,O975:O976)</f>
        <v>41.129617759259993</v>
      </c>
      <c r="P974" s="37">
        <f>AVERAGE(P973,P975:P976)</f>
        <v>0.41129617759260001</v>
      </c>
      <c r="Q974" s="60">
        <f>100-O974</f>
        <v>58.870382240740007</v>
      </c>
      <c r="R974" s="38">
        <f>1-P974</f>
        <v>0.58870382240739993</v>
      </c>
      <c r="S974" s="61">
        <f>N974*R974</f>
        <v>39.480450065930604</v>
      </c>
      <c r="T974" s="38">
        <f>S974/3</f>
        <v>13.160150021976868</v>
      </c>
      <c r="U974" s="38">
        <f>S974/2.242</f>
        <v>17.609478173920877</v>
      </c>
      <c r="V974" s="38">
        <f>U974/3</f>
        <v>5.8698260579736257</v>
      </c>
      <c r="W974" s="26">
        <v>18.206419276646159</v>
      </c>
      <c r="X974" s="26">
        <v>43.403869496721924</v>
      </c>
      <c r="Y974" s="26">
        <v>23.770353781503303</v>
      </c>
      <c r="Z974" s="26">
        <v>2.51531491313186</v>
      </c>
      <c r="AA974" s="26">
        <v>0.392625</v>
      </c>
      <c r="AB974" s="26">
        <f t="shared" si="138"/>
        <v>2.3959920904367502</v>
      </c>
      <c r="AC974" s="26">
        <f t="shared" si="138"/>
        <v>5.7120143411116615</v>
      </c>
      <c r="AD974" s="26">
        <f t="shared" si="138"/>
        <v>3.1282142184004864</v>
      </c>
      <c r="AE974" s="26">
        <f t="shared" si="138"/>
        <v>0.33101921609330986</v>
      </c>
      <c r="AF974" s="17">
        <v>6.4</v>
      </c>
      <c r="AG974" s="17">
        <v>5.8</v>
      </c>
      <c r="AH974" s="17">
        <f t="shared" si="139"/>
        <v>1.5848931924611111E-6</v>
      </c>
      <c r="AI974" s="17">
        <v>2</v>
      </c>
      <c r="AJ974" s="17">
        <v>116</v>
      </c>
      <c r="AK974" s="17">
        <v>631</v>
      </c>
      <c r="AL974" s="17">
        <v>124</v>
      </c>
      <c r="AM974" s="17">
        <v>5.2</v>
      </c>
      <c r="AN974" s="17">
        <v>4.8</v>
      </c>
      <c r="AO974" s="17">
        <v>0.3</v>
      </c>
      <c r="AP974" s="17">
        <v>205</v>
      </c>
      <c r="AQ974" s="17">
        <v>1373.4499999999994</v>
      </c>
      <c r="AR974" s="17">
        <v>1453.8124999999998</v>
      </c>
      <c r="AS974" s="26">
        <v>831.72499999999991</v>
      </c>
      <c r="AT974" s="26">
        <v>20.896962616822435</v>
      </c>
      <c r="AU974" s="26">
        <v>5.0788529069864694</v>
      </c>
      <c r="AV974" s="17">
        <v>45</v>
      </c>
      <c r="AW974" s="17">
        <v>75</v>
      </c>
      <c r="AX974" s="17">
        <v>0.13</v>
      </c>
      <c r="AY974" s="14">
        <v>2</v>
      </c>
      <c r="AZ974" s="17" t="s">
        <v>149</v>
      </c>
      <c r="BA974" s="28"/>
      <c r="BB974" s="26"/>
      <c r="BC974" s="39" t="s">
        <v>196</v>
      </c>
      <c r="BD974" s="29"/>
    </row>
    <row r="975" spans="1:56" x14ac:dyDescent="0.25">
      <c r="A975" s="14">
        <v>2008</v>
      </c>
      <c r="B975" s="15">
        <v>2011</v>
      </c>
      <c r="C975" s="20" t="s">
        <v>194</v>
      </c>
      <c r="D975" s="17" t="s">
        <v>195</v>
      </c>
      <c r="E975" s="32">
        <v>3</v>
      </c>
      <c r="F975" s="44" t="s">
        <v>81</v>
      </c>
      <c r="G975" s="86" t="s">
        <v>82</v>
      </c>
      <c r="H975" s="20" t="s">
        <v>83</v>
      </c>
      <c r="I975" s="21">
        <v>5</v>
      </c>
      <c r="J975" s="22">
        <v>987131</v>
      </c>
      <c r="K975" s="17" t="s">
        <v>54</v>
      </c>
      <c r="L975" s="23" t="s">
        <v>45</v>
      </c>
      <c r="M975" s="87" t="s">
        <v>45</v>
      </c>
      <c r="N975" s="25">
        <v>50.315598086124403</v>
      </c>
      <c r="O975" s="26">
        <v>35.474006116207946</v>
      </c>
      <c r="P975" s="46">
        <f t="shared" si="137"/>
        <v>0.35474006116207946</v>
      </c>
      <c r="Q975" s="88">
        <v>64.525993883792054</v>
      </c>
      <c r="R975" s="25">
        <v>0.64525993883792054</v>
      </c>
      <c r="S975" s="24">
        <v>32.46663974364602</v>
      </c>
      <c r="T975" s="25">
        <v>10.822213247882006</v>
      </c>
      <c r="U975" s="25">
        <v>14.480121325666126</v>
      </c>
      <c r="V975" s="25">
        <v>4.8267071085553752</v>
      </c>
      <c r="W975" s="26">
        <v>18.673622389008187</v>
      </c>
      <c r="X975" s="26">
        <v>44.20307275680031</v>
      </c>
      <c r="Y975" s="26">
        <v>23.869178978322907</v>
      </c>
      <c r="Z975" s="26">
        <v>1.7907152736531202</v>
      </c>
      <c r="AA975" s="26">
        <v>0.46861538461538466</v>
      </c>
      <c r="AB975" s="26">
        <f t="shared" si="138"/>
        <v>2.0208992360427045</v>
      </c>
      <c r="AC975" s="26">
        <f t="shared" si="138"/>
        <v>4.7837507958573653</v>
      </c>
      <c r="AD975" s="26">
        <f t="shared" si="138"/>
        <v>2.5831734495527288</v>
      </c>
      <c r="AE975" s="26">
        <f t="shared" si="138"/>
        <v>0.19379502557713452</v>
      </c>
      <c r="AF975" s="17">
        <v>6.4</v>
      </c>
      <c r="AG975" s="17">
        <v>5.8</v>
      </c>
      <c r="AH975" s="17">
        <f t="shared" si="139"/>
        <v>1.5848931924611111E-6</v>
      </c>
      <c r="AI975" s="17">
        <v>2</v>
      </c>
      <c r="AJ975" s="17">
        <v>116</v>
      </c>
      <c r="AK975" s="17">
        <v>631</v>
      </c>
      <c r="AL975" s="17">
        <v>124</v>
      </c>
      <c r="AM975" s="17">
        <v>5.2</v>
      </c>
      <c r="AN975" s="17">
        <v>4.8</v>
      </c>
      <c r="AO975" s="17">
        <v>0.3</v>
      </c>
      <c r="AP975" s="17">
        <v>205</v>
      </c>
      <c r="AQ975" s="17">
        <v>1373.4499999999994</v>
      </c>
      <c r="AR975" s="17">
        <v>1453.8124999999998</v>
      </c>
      <c r="AS975" s="26">
        <v>831.72499999999991</v>
      </c>
      <c r="AT975" s="26">
        <v>20.896962616822435</v>
      </c>
      <c r="AU975" s="26">
        <v>5.0788529069864694</v>
      </c>
      <c r="AV975" s="17">
        <v>45</v>
      </c>
      <c r="AW975" s="17">
        <v>75</v>
      </c>
      <c r="AX975" s="17">
        <v>0.13</v>
      </c>
      <c r="AY975" s="14">
        <v>2</v>
      </c>
      <c r="AZ975" s="17" t="s">
        <v>149</v>
      </c>
      <c r="BA975" s="28"/>
      <c r="BB975" s="26"/>
      <c r="BC975" s="31"/>
      <c r="BD975" s="29"/>
    </row>
    <row r="976" spans="1:56" x14ac:dyDescent="0.25">
      <c r="A976" s="14">
        <v>2008</v>
      </c>
      <c r="B976" s="15">
        <v>2011</v>
      </c>
      <c r="C976" s="20" t="s">
        <v>194</v>
      </c>
      <c r="D976" s="17" t="s">
        <v>195</v>
      </c>
      <c r="E976" s="32">
        <v>4</v>
      </c>
      <c r="F976" s="44" t="s">
        <v>81</v>
      </c>
      <c r="G976" s="86" t="s">
        <v>82</v>
      </c>
      <c r="H976" s="20" t="s">
        <v>83</v>
      </c>
      <c r="I976" s="21">
        <v>5</v>
      </c>
      <c r="J976" s="22">
        <v>987131</v>
      </c>
      <c r="K976" s="17" t="s">
        <v>54</v>
      </c>
      <c r="L976" s="23" t="s">
        <v>45</v>
      </c>
      <c r="M976" s="87" t="s">
        <v>45</v>
      </c>
      <c r="N976" s="25">
        <v>31.108133971291867</v>
      </c>
      <c r="O976" s="26">
        <v>42.500000000000007</v>
      </c>
      <c r="P976" s="46">
        <f t="shared" si="137"/>
        <v>0.42500000000000004</v>
      </c>
      <c r="Q976" s="88">
        <v>57.499999999999993</v>
      </c>
      <c r="R976" s="25">
        <v>0.57499999999999996</v>
      </c>
      <c r="S976" s="24">
        <v>17.887177033492822</v>
      </c>
      <c r="T976" s="25">
        <v>5.9623923444976077</v>
      </c>
      <c r="U976" s="25">
        <v>7.9776809569377987</v>
      </c>
      <c r="V976" s="25">
        <v>2.6592269856459332</v>
      </c>
      <c r="W976" s="26">
        <v>18.160040260280169</v>
      </c>
      <c r="X976" s="26">
        <v>42.656776170770215</v>
      </c>
      <c r="Y976" s="26">
        <v>24.450100615409156</v>
      </c>
      <c r="Z976" s="26">
        <v>2.2309637128109472</v>
      </c>
      <c r="AA976" s="26">
        <v>0.49275000000000002</v>
      </c>
      <c r="AB976" s="26">
        <f t="shared" si="138"/>
        <v>1.0827728502366283</v>
      </c>
      <c r="AC976" s="26">
        <f t="shared" si="138"/>
        <v>2.5433643568154833</v>
      </c>
      <c r="AD976" s="26">
        <f t="shared" si="138"/>
        <v>1.4578109273151181</v>
      </c>
      <c r="AE976" s="26">
        <f t="shared" si="138"/>
        <v>0.1330188096211595</v>
      </c>
      <c r="AF976" s="17">
        <v>6.4</v>
      </c>
      <c r="AG976" s="17">
        <v>5.8</v>
      </c>
      <c r="AH976" s="17">
        <f t="shared" si="139"/>
        <v>1.5848931924611111E-6</v>
      </c>
      <c r="AI976" s="17">
        <v>2</v>
      </c>
      <c r="AJ976" s="17">
        <v>116</v>
      </c>
      <c r="AK976" s="17">
        <v>631</v>
      </c>
      <c r="AL976" s="17">
        <v>124</v>
      </c>
      <c r="AM976" s="17">
        <v>5.2</v>
      </c>
      <c r="AN976" s="17">
        <v>4.8</v>
      </c>
      <c r="AO976" s="17">
        <v>0.3</v>
      </c>
      <c r="AP976" s="17">
        <v>205</v>
      </c>
      <c r="AQ976" s="17">
        <v>1373.4499999999994</v>
      </c>
      <c r="AR976" s="17">
        <v>1453.8124999999998</v>
      </c>
      <c r="AS976" s="26">
        <v>831.72499999999991</v>
      </c>
      <c r="AT976" s="26">
        <v>20.896962616822435</v>
      </c>
      <c r="AU976" s="26">
        <v>5.0788529069864694</v>
      </c>
      <c r="AV976" s="17">
        <v>45</v>
      </c>
      <c r="AW976" s="17">
        <v>75</v>
      </c>
      <c r="AX976" s="17">
        <v>0.13</v>
      </c>
      <c r="AY976" s="14">
        <v>2</v>
      </c>
      <c r="AZ976" s="17" t="s">
        <v>149</v>
      </c>
      <c r="BA976" s="28"/>
      <c r="BB976" s="26"/>
      <c r="BC976" s="31"/>
      <c r="BD976" s="29"/>
    </row>
    <row r="977" spans="1:56" x14ac:dyDescent="0.25">
      <c r="A977" s="14">
        <v>2008</v>
      </c>
      <c r="B977" s="15">
        <v>2011</v>
      </c>
      <c r="C977" s="20" t="s">
        <v>194</v>
      </c>
      <c r="D977" s="17" t="s">
        <v>195</v>
      </c>
      <c r="E977" s="32">
        <v>1</v>
      </c>
      <c r="F977" s="44" t="s">
        <v>93</v>
      </c>
      <c r="G977" s="86" t="s">
        <v>94</v>
      </c>
      <c r="H977" s="20" t="s">
        <v>95</v>
      </c>
      <c r="I977" s="21" t="s">
        <v>43</v>
      </c>
      <c r="J977" s="22">
        <v>988234</v>
      </c>
      <c r="K977" s="17" t="s">
        <v>42</v>
      </c>
      <c r="L977" s="23" t="s">
        <v>45</v>
      </c>
      <c r="M977" s="87" t="s">
        <v>45</v>
      </c>
      <c r="N977" s="25">
        <v>70.029473684210515</v>
      </c>
      <c r="O977" s="26">
        <v>42.657342657342653</v>
      </c>
      <c r="P977" s="46">
        <f t="shared" si="137"/>
        <v>0.42657342657342651</v>
      </c>
      <c r="Q977" s="88">
        <v>57.342657342657347</v>
      </c>
      <c r="R977" s="25">
        <v>0.57342657342657344</v>
      </c>
      <c r="S977" s="24">
        <v>40.15676113360324</v>
      </c>
      <c r="T977" s="25">
        <v>13.385587044534413</v>
      </c>
      <c r="U977" s="25">
        <v>17.909915465587044</v>
      </c>
      <c r="V977" s="25">
        <v>5.9699718218623481</v>
      </c>
      <c r="W977" s="26">
        <v>20.504736965591277</v>
      </c>
      <c r="X977" s="26">
        <v>43.964852335581583</v>
      </c>
      <c r="Y977" s="26">
        <v>24.982467968511926</v>
      </c>
      <c r="Z977" s="26">
        <v>0.80417643140501127</v>
      </c>
      <c r="AA977" s="26">
        <v>0.43377777777777776</v>
      </c>
      <c r="AB977" s="26">
        <f t="shared" si="138"/>
        <v>2.7446794147820448</v>
      </c>
      <c r="AC977" s="26">
        <f t="shared" si="138"/>
        <v>5.8849535783802933</v>
      </c>
      <c r="AD977" s="26">
        <f t="shared" si="138"/>
        <v>3.344049995798092</v>
      </c>
      <c r="AE977" s="26">
        <f t="shared" si="138"/>
        <v>0.10764373621734835</v>
      </c>
      <c r="AF977" s="17">
        <v>6.4</v>
      </c>
      <c r="AG977" s="17">
        <v>5.8</v>
      </c>
      <c r="AH977" s="17">
        <f t="shared" si="139"/>
        <v>1.5848931924611111E-6</v>
      </c>
      <c r="AI977" s="17">
        <v>2</v>
      </c>
      <c r="AJ977" s="17">
        <v>116</v>
      </c>
      <c r="AK977" s="17">
        <v>631</v>
      </c>
      <c r="AL977" s="17">
        <v>124</v>
      </c>
      <c r="AM977" s="17">
        <v>5.2</v>
      </c>
      <c r="AN977" s="17">
        <v>4.8</v>
      </c>
      <c r="AO977" s="17">
        <v>0.3</v>
      </c>
      <c r="AP977" s="17">
        <v>205</v>
      </c>
      <c r="AQ977" s="17">
        <v>1373.4499999999994</v>
      </c>
      <c r="AR977" s="17">
        <v>1453.8124999999998</v>
      </c>
      <c r="AS977" s="26">
        <v>831.72499999999991</v>
      </c>
      <c r="AT977" s="26">
        <v>20.896962616822435</v>
      </c>
      <c r="AU977" s="26">
        <v>5.0788529069864694</v>
      </c>
      <c r="AV977" s="17">
        <v>45</v>
      </c>
      <c r="AW977" s="17">
        <v>75</v>
      </c>
      <c r="AX977" s="17">
        <v>0.13</v>
      </c>
      <c r="AY977" s="14">
        <v>2</v>
      </c>
      <c r="AZ977" s="17" t="s">
        <v>149</v>
      </c>
      <c r="BA977" s="28"/>
      <c r="BB977" s="26"/>
      <c r="BC977" s="31"/>
      <c r="BD977" s="29"/>
    </row>
    <row r="978" spans="1:56" x14ac:dyDescent="0.25">
      <c r="A978" s="14">
        <v>2008</v>
      </c>
      <c r="B978" s="15">
        <v>2011</v>
      </c>
      <c r="C978" s="20" t="s">
        <v>194</v>
      </c>
      <c r="D978" s="17" t="s">
        <v>195</v>
      </c>
      <c r="E978" s="32">
        <v>2</v>
      </c>
      <c r="F978" s="44" t="s">
        <v>93</v>
      </c>
      <c r="G978" s="86" t="s">
        <v>94</v>
      </c>
      <c r="H978" s="20" t="s">
        <v>95</v>
      </c>
      <c r="I978" s="21" t="s">
        <v>43</v>
      </c>
      <c r="J978" s="22">
        <v>988234</v>
      </c>
      <c r="K978" s="17" t="s">
        <v>42</v>
      </c>
      <c r="L978" s="23" t="s">
        <v>45</v>
      </c>
      <c r="M978" s="87" t="s">
        <v>45</v>
      </c>
      <c r="N978" s="25">
        <v>42.430047846889963</v>
      </c>
      <c r="O978" s="26">
        <v>36.231884057971023</v>
      </c>
      <c r="P978" s="46">
        <f t="shared" si="137"/>
        <v>0.3623188405797102</v>
      </c>
      <c r="Q978" s="88">
        <v>63.768115942028977</v>
      </c>
      <c r="R978" s="25">
        <v>0.6376811594202898</v>
      </c>
      <c r="S978" s="24">
        <v>27.056842105263158</v>
      </c>
      <c r="T978" s="25">
        <v>9.0189473684210526</v>
      </c>
      <c r="U978" s="25">
        <v>12.067351578947369</v>
      </c>
      <c r="V978" s="25">
        <v>4.0224505263157893</v>
      </c>
      <c r="W978" s="26">
        <v>20.819459758160576</v>
      </c>
      <c r="X978" s="26">
        <v>42.508773347443679</v>
      </c>
      <c r="Y978" s="26">
        <v>25.695445157781236</v>
      </c>
      <c r="Z978" s="26">
        <v>1.184965362763478</v>
      </c>
      <c r="AA978" s="26">
        <v>0.33900000000000002</v>
      </c>
      <c r="AB978" s="26">
        <f t="shared" si="138"/>
        <v>1.8776961179781033</v>
      </c>
      <c r="AC978" s="26">
        <f t="shared" si="138"/>
        <v>3.8338438951673415</v>
      </c>
      <c r="AD978" s="26">
        <f t="shared" si="138"/>
        <v>2.3174586748617858</v>
      </c>
      <c r="AE978" s="26">
        <f t="shared" si="138"/>
        <v>0.10687140240165767</v>
      </c>
      <c r="AF978" s="17">
        <v>6.4</v>
      </c>
      <c r="AG978" s="17">
        <v>5.8</v>
      </c>
      <c r="AH978" s="17">
        <f t="shared" si="139"/>
        <v>1.5848931924611111E-6</v>
      </c>
      <c r="AI978" s="17">
        <v>2</v>
      </c>
      <c r="AJ978" s="17">
        <v>116</v>
      </c>
      <c r="AK978" s="17">
        <v>631</v>
      </c>
      <c r="AL978" s="17">
        <v>124</v>
      </c>
      <c r="AM978" s="17">
        <v>5.2</v>
      </c>
      <c r="AN978" s="17">
        <v>4.8</v>
      </c>
      <c r="AO978" s="17">
        <v>0.3</v>
      </c>
      <c r="AP978" s="17">
        <v>205</v>
      </c>
      <c r="AQ978" s="17">
        <v>1373.4499999999994</v>
      </c>
      <c r="AR978" s="17">
        <v>1453.8124999999998</v>
      </c>
      <c r="AS978" s="26">
        <v>831.72499999999991</v>
      </c>
      <c r="AT978" s="26">
        <v>20.896962616822435</v>
      </c>
      <c r="AU978" s="26">
        <v>5.0788529069864694</v>
      </c>
      <c r="AV978" s="17">
        <v>45</v>
      </c>
      <c r="AW978" s="17">
        <v>75</v>
      </c>
      <c r="AX978" s="17">
        <v>0.13</v>
      </c>
      <c r="AY978" s="14">
        <v>2</v>
      </c>
      <c r="AZ978" s="17" t="s">
        <v>149</v>
      </c>
      <c r="BA978" s="28"/>
      <c r="BB978" s="26"/>
      <c r="BC978" s="31"/>
      <c r="BD978" s="29"/>
    </row>
    <row r="979" spans="1:56" x14ac:dyDescent="0.25">
      <c r="A979" s="14">
        <v>2008</v>
      </c>
      <c r="B979" s="15">
        <v>2011</v>
      </c>
      <c r="C979" s="20" t="s">
        <v>194</v>
      </c>
      <c r="D979" s="17" t="s">
        <v>195</v>
      </c>
      <c r="E979" s="32">
        <v>3</v>
      </c>
      <c r="F979" s="44" t="s">
        <v>93</v>
      </c>
      <c r="G979" s="86" t="s">
        <v>94</v>
      </c>
      <c r="H979" s="20" t="s">
        <v>95</v>
      </c>
      <c r="I979" s="21" t="s">
        <v>43</v>
      </c>
      <c r="J979" s="22">
        <v>988234</v>
      </c>
      <c r="K979" s="17" t="s">
        <v>42</v>
      </c>
      <c r="L979" s="23" t="s">
        <v>45</v>
      </c>
      <c r="M979" s="87" t="s">
        <v>45</v>
      </c>
      <c r="N979" s="25">
        <v>43.008803827751208</v>
      </c>
      <c r="O979" s="26">
        <v>36.301369863013697</v>
      </c>
      <c r="P979" s="46">
        <f t="shared" si="137"/>
        <v>0.36301369863013699</v>
      </c>
      <c r="Q979" s="88">
        <v>63.698630136986303</v>
      </c>
      <c r="R979" s="25">
        <v>0.63698630136986301</v>
      </c>
      <c r="S979" s="24">
        <v>27.396018876581241</v>
      </c>
      <c r="T979" s="25">
        <v>9.1320062921937488</v>
      </c>
      <c r="U979" s="25">
        <v>12.218624418955233</v>
      </c>
      <c r="V979" s="25">
        <v>4.0728748063184108</v>
      </c>
      <c r="W979" s="26">
        <v>21.619382415766594</v>
      </c>
      <c r="X979" s="26">
        <v>42.875402392485114</v>
      </c>
      <c r="Y979" s="26">
        <v>24.653954034107599</v>
      </c>
      <c r="Z979" s="26">
        <v>0.78895656822562898</v>
      </c>
      <c r="AA979" s="26">
        <v>0.45439999999999997</v>
      </c>
      <c r="AB979" s="26">
        <f t="shared" si="138"/>
        <v>1.9742833625412344</v>
      </c>
      <c r="AC979" s="26">
        <f t="shared" si="138"/>
        <v>3.9153844442851296</v>
      </c>
      <c r="AD979" s="26">
        <f t="shared" si="138"/>
        <v>2.2514006336692605</v>
      </c>
      <c r="AE979" s="26">
        <f t="shared" si="138"/>
        <v>7.2047563453040295E-2</v>
      </c>
      <c r="AF979" s="17">
        <v>6.4</v>
      </c>
      <c r="AG979" s="17">
        <v>5.8</v>
      </c>
      <c r="AH979" s="17">
        <f t="shared" si="139"/>
        <v>1.5848931924611111E-6</v>
      </c>
      <c r="AI979" s="17">
        <v>2</v>
      </c>
      <c r="AJ979" s="17">
        <v>116</v>
      </c>
      <c r="AK979" s="17">
        <v>631</v>
      </c>
      <c r="AL979" s="17">
        <v>124</v>
      </c>
      <c r="AM979" s="17">
        <v>5.2</v>
      </c>
      <c r="AN979" s="17">
        <v>4.8</v>
      </c>
      <c r="AO979" s="17">
        <v>0.3</v>
      </c>
      <c r="AP979" s="17">
        <v>205</v>
      </c>
      <c r="AQ979" s="17">
        <v>1373.4499999999994</v>
      </c>
      <c r="AR979" s="17">
        <v>1453.8124999999998</v>
      </c>
      <c r="AS979" s="26">
        <v>831.72499999999991</v>
      </c>
      <c r="AT979" s="26">
        <v>20.896962616822435</v>
      </c>
      <c r="AU979" s="26">
        <v>5.0788529069864694</v>
      </c>
      <c r="AV979" s="17">
        <v>45</v>
      </c>
      <c r="AW979" s="17">
        <v>75</v>
      </c>
      <c r="AX979" s="17">
        <v>0.13</v>
      </c>
      <c r="AY979" s="14">
        <v>2</v>
      </c>
      <c r="AZ979" s="17" t="s">
        <v>149</v>
      </c>
      <c r="BA979" s="28"/>
      <c r="BB979" s="26"/>
      <c r="BC979" s="31"/>
      <c r="BD979" s="29"/>
    </row>
    <row r="980" spans="1:56" x14ac:dyDescent="0.25">
      <c r="A980" s="14">
        <v>2008</v>
      </c>
      <c r="B980" s="15">
        <v>2011</v>
      </c>
      <c r="C980" s="20" t="s">
        <v>194</v>
      </c>
      <c r="D980" s="17" t="s">
        <v>195</v>
      </c>
      <c r="E980" s="32">
        <v>4</v>
      </c>
      <c r="F980" s="44" t="s">
        <v>93</v>
      </c>
      <c r="G980" s="86" t="s">
        <v>94</v>
      </c>
      <c r="H980" s="20" t="s">
        <v>95</v>
      </c>
      <c r="I980" s="21" t="s">
        <v>43</v>
      </c>
      <c r="J980" s="22">
        <v>988234</v>
      </c>
      <c r="K980" s="17" t="s">
        <v>42</v>
      </c>
      <c r="L980" s="23" t="s">
        <v>45</v>
      </c>
      <c r="M980" s="87" t="s">
        <v>45</v>
      </c>
      <c r="N980" s="25">
        <v>43.768421052631581</v>
      </c>
      <c r="O980" s="37">
        <f>AVERAGE(O977:O979)</f>
        <v>38.396865526109117</v>
      </c>
      <c r="P980" s="37">
        <f>AVERAGE(P977:P979)</f>
        <v>0.3839686552610912</v>
      </c>
      <c r="Q980" s="60">
        <f>100-O980</f>
        <v>61.603134473890883</v>
      </c>
      <c r="R980" s="38">
        <f>1-P980</f>
        <v>0.61603134473890875</v>
      </c>
      <c r="S980" s="61">
        <f>N980*R980</f>
        <v>26.962719278151397</v>
      </c>
      <c r="T980" s="38">
        <f>S980/3</f>
        <v>8.9875730927171329</v>
      </c>
      <c r="U980" s="38">
        <f>S980/2.242</f>
        <v>12.026190579014896</v>
      </c>
      <c r="V980" s="38">
        <f>U980/3</f>
        <v>4.0087301930049657</v>
      </c>
      <c r="W980" s="26">
        <v>20.308098080469321</v>
      </c>
      <c r="X980" s="26">
        <v>42.366969585543956</v>
      </c>
      <c r="Y980" s="26">
        <v>25.184959759802936</v>
      </c>
      <c r="Z980" s="26">
        <v>1.0923727478069054</v>
      </c>
      <c r="AA980" s="26">
        <v>0.49283333333333335</v>
      </c>
      <c r="AB980" s="26">
        <f t="shared" si="138"/>
        <v>1.8252051587228653</v>
      </c>
      <c r="AC980" s="26">
        <f t="shared" si="138"/>
        <v>3.8077623586700002</v>
      </c>
      <c r="AD980" s="26">
        <f t="shared" si="138"/>
        <v>2.2635166667836866</v>
      </c>
      <c r="AE980" s="26">
        <f t="shared" si="138"/>
        <v>9.8177799154068213E-2</v>
      </c>
      <c r="AF980" s="17">
        <v>6.4</v>
      </c>
      <c r="AG980" s="17">
        <v>5.8</v>
      </c>
      <c r="AH980" s="17">
        <f t="shared" si="139"/>
        <v>1.5848931924611111E-6</v>
      </c>
      <c r="AI980" s="17">
        <v>2</v>
      </c>
      <c r="AJ980" s="17">
        <v>116</v>
      </c>
      <c r="AK980" s="17">
        <v>631</v>
      </c>
      <c r="AL980" s="17">
        <v>124</v>
      </c>
      <c r="AM980" s="17">
        <v>5.2</v>
      </c>
      <c r="AN980" s="17">
        <v>4.8</v>
      </c>
      <c r="AO980" s="17">
        <v>0.3</v>
      </c>
      <c r="AP980" s="17">
        <v>205</v>
      </c>
      <c r="AQ980" s="17">
        <v>1373.4499999999994</v>
      </c>
      <c r="AR980" s="17">
        <v>1453.8124999999998</v>
      </c>
      <c r="AS980" s="26">
        <v>831.72499999999991</v>
      </c>
      <c r="AT980" s="26">
        <v>20.896962616822435</v>
      </c>
      <c r="AU980" s="26">
        <v>5.0788529069864694</v>
      </c>
      <c r="AV980" s="17">
        <v>45</v>
      </c>
      <c r="AW980" s="17">
        <v>75</v>
      </c>
      <c r="AX980" s="17">
        <v>0.13</v>
      </c>
      <c r="AY980" s="14">
        <v>2</v>
      </c>
      <c r="AZ980" s="17" t="s">
        <v>149</v>
      </c>
      <c r="BA980" s="28"/>
      <c r="BB980" s="26"/>
      <c r="BC980" s="39" t="s">
        <v>196</v>
      </c>
      <c r="BD980" s="29"/>
    </row>
    <row r="981" spans="1:56" x14ac:dyDescent="0.25">
      <c r="A981" s="14">
        <v>2008</v>
      </c>
      <c r="B981" s="15">
        <v>2011</v>
      </c>
      <c r="C981" s="20" t="s">
        <v>194</v>
      </c>
      <c r="D981" s="17" t="s">
        <v>195</v>
      </c>
      <c r="E981" s="32">
        <v>1</v>
      </c>
      <c r="F981" s="44" t="s">
        <v>100</v>
      </c>
      <c r="G981" s="86" t="s">
        <v>101</v>
      </c>
      <c r="H981" s="20">
        <v>99113</v>
      </c>
      <c r="I981" s="21" t="s">
        <v>52</v>
      </c>
      <c r="J981" s="22">
        <v>99113012</v>
      </c>
      <c r="K981" s="17" t="s">
        <v>42</v>
      </c>
      <c r="L981" s="23" t="s">
        <v>45</v>
      </c>
      <c r="M981" s="87" t="s">
        <v>45</v>
      </c>
      <c r="N981" s="25">
        <v>49.411291866028712</v>
      </c>
      <c r="O981" s="26">
        <v>45.72490706319703</v>
      </c>
      <c r="P981" s="46">
        <f t="shared" si="137"/>
        <v>0.45724907063197029</v>
      </c>
      <c r="Q981" s="88">
        <v>54.27509293680297</v>
      </c>
      <c r="R981" s="25">
        <v>0.54275092936802971</v>
      </c>
      <c r="S981" s="24">
        <v>26.818024581562049</v>
      </c>
      <c r="T981" s="25">
        <v>8.9393415271873504</v>
      </c>
      <c r="U981" s="25">
        <v>11.960838963376673</v>
      </c>
      <c r="V981" s="25">
        <v>3.9869463211255582</v>
      </c>
      <c r="W981" s="26">
        <v>18.664993785937185</v>
      </c>
      <c r="X981" s="26">
        <v>46.627459375717521</v>
      </c>
      <c r="Y981" s="26">
        <v>24.076378635390171</v>
      </c>
      <c r="Z981" s="26">
        <v>1.3241812430903792</v>
      </c>
      <c r="AA981" s="26">
        <v>0.59033333333333338</v>
      </c>
      <c r="AB981" s="26">
        <f t="shared" si="138"/>
        <v>1.6685275405532212</v>
      </c>
      <c r="AC981" s="26">
        <f t="shared" si="138"/>
        <v>4.1681878390459284</v>
      </c>
      <c r="AD981" s="26">
        <f t="shared" si="138"/>
        <v>2.1522697135962967</v>
      </c>
      <c r="AE981" s="26">
        <f t="shared" si="138"/>
        <v>0.11837308375880394</v>
      </c>
      <c r="AF981" s="17">
        <v>6.4</v>
      </c>
      <c r="AG981" s="17">
        <v>5.8</v>
      </c>
      <c r="AH981" s="17">
        <f t="shared" si="139"/>
        <v>1.5848931924611111E-6</v>
      </c>
      <c r="AI981" s="17">
        <v>2</v>
      </c>
      <c r="AJ981" s="17">
        <v>116</v>
      </c>
      <c r="AK981" s="17">
        <v>631</v>
      </c>
      <c r="AL981" s="17">
        <v>124</v>
      </c>
      <c r="AM981" s="17">
        <v>5.2</v>
      </c>
      <c r="AN981" s="17">
        <v>4.8</v>
      </c>
      <c r="AO981" s="17">
        <v>0.3</v>
      </c>
      <c r="AP981" s="17">
        <v>205</v>
      </c>
      <c r="AQ981" s="17">
        <v>1373.4499999999994</v>
      </c>
      <c r="AR981" s="17">
        <v>1453.8124999999998</v>
      </c>
      <c r="AS981" s="26">
        <v>831.72499999999991</v>
      </c>
      <c r="AT981" s="26">
        <v>20.896962616822435</v>
      </c>
      <c r="AU981" s="26">
        <v>5.0788529069864694</v>
      </c>
      <c r="AV981" s="17">
        <v>45</v>
      </c>
      <c r="AW981" s="17">
        <v>75</v>
      </c>
      <c r="AX981" s="17">
        <v>0.13</v>
      </c>
      <c r="AY981" s="14">
        <v>2</v>
      </c>
      <c r="AZ981" s="17" t="s">
        <v>149</v>
      </c>
      <c r="BA981" s="28"/>
      <c r="BB981" s="26"/>
      <c r="BC981" s="31"/>
      <c r="BD981" s="29"/>
    </row>
    <row r="982" spans="1:56" x14ac:dyDescent="0.25">
      <c r="A982" s="14">
        <v>2008</v>
      </c>
      <c r="B982" s="15">
        <v>2011</v>
      </c>
      <c r="C982" s="20" t="s">
        <v>194</v>
      </c>
      <c r="D982" s="17" t="s">
        <v>195</v>
      </c>
      <c r="E982" s="32">
        <v>2</v>
      </c>
      <c r="F982" s="44" t="s">
        <v>100</v>
      </c>
      <c r="G982" s="86" t="s">
        <v>101</v>
      </c>
      <c r="H982" s="20">
        <v>99113</v>
      </c>
      <c r="I982" s="21" t="s">
        <v>52</v>
      </c>
      <c r="J982" s="22">
        <v>99113012</v>
      </c>
      <c r="K982" s="17" t="s">
        <v>42</v>
      </c>
      <c r="L982" s="23" t="s">
        <v>45</v>
      </c>
      <c r="M982" s="87" t="s">
        <v>45</v>
      </c>
      <c r="N982" s="25">
        <v>57.369186602870819</v>
      </c>
      <c r="O982" s="26">
        <v>44.444444444444443</v>
      </c>
      <c r="P982" s="46">
        <f t="shared" si="137"/>
        <v>0.44444444444444442</v>
      </c>
      <c r="Q982" s="88">
        <v>55.555555555555557</v>
      </c>
      <c r="R982" s="25">
        <v>0.55555555555555558</v>
      </c>
      <c r="S982" s="24">
        <v>31.871770334928232</v>
      </c>
      <c r="T982" s="25">
        <v>10.623923444976079</v>
      </c>
      <c r="U982" s="25">
        <v>14.214809569377993</v>
      </c>
      <c r="V982" s="25">
        <v>4.73826985645933</v>
      </c>
      <c r="W982" s="26">
        <v>17.859737884183204</v>
      </c>
      <c r="X982" s="26">
        <v>45.848523421393267</v>
      </c>
      <c r="Y982" s="26">
        <v>24.708186880091333</v>
      </c>
      <c r="Z982" s="26">
        <v>1.5277265623021918</v>
      </c>
      <c r="AA982" s="26">
        <v>0.4456</v>
      </c>
      <c r="AB982" s="26">
        <f t="shared" si="138"/>
        <v>1.8974048802890142</v>
      </c>
      <c r="AC982" s="26">
        <f t="shared" si="138"/>
        <v>4.8709120289407482</v>
      </c>
      <c r="AD982" s="26">
        <f t="shared" si="138"/>
        <v>2.6249788587825265</v>
      </c>
      <c r="AE982" s="26">
        <f t="shared" si="138"/>
        <v>0.16230450042754965</v>
      </c>
      <c r="AF982" s="17">
        <v>6.4</v>
      </c>
      <c r="AG982" s="17">
        <v>5.8</v>
      </c>
      <c r="AH982" s="17">
        <f t="shared" si="139"/>
        <v>1.5848931924611111E-6</v>
      </c>
      <c r="AI982" s="17">
        <v>2</v>
      </c>
      <c r="AJ982" s="17">
        <v>116</v>
      </c>
      <c r="AK982" s="17">
        <v>631</v>
      </c>
      <c r="AL982" s="17">
        <v>124</v>
      </c>
      <c r="AM982" s="17">
        <v>5.2</v>
      </c>
      <c r="AN982" s="17">
        <v>4.8</v>
      </c>
      <c r="AO982" s="17">
        <v>0.3</v>
      </c>
      <c r="AP982" s="17">
        <v>205</v>
      </c>
      <c r="AQ982" s="17">
        <v>1373.4499999999994</v>
      </c>
      <c r="AR982" s="17">
        <v>1453.8124999999998</v>
      </c>
      <c r="AS982" s="26">
        <v>831.72499999999991</v>
      </c>
      <c r="AT982" s="26">
        <v>20.896962616822435</v>
      </c>
      <c r="AU982" s="26">
        <v>5.0788529069864694</v>
      </c>
      <c r="AV982" s="17">
        <v>45</v>
      </c>
      <c r="AW982" s="17">
        <v>75</v>
      </c>
      <c r="AX982" s="17">
        <v>0.13</v>
      </c>
      <c r="AY982" s="14">
        <v>2</v>
      </c>
      <c r="AZ982" s="17" t="s">
        <v>149</v>
      </c>
      <c r="BA982" s="28"/>
      <c r="BB982" s="26"/>
      <c r="BC982" s="31"/>
      <c r="BD982" s="29"/>
    </row>
    <row r="983" spans="1:56" x14ac:dyDescent="0.25">
      <c r="A983" s="14">
        <v>2008</v>
      </c>
      <c r="B983" s="15">
        <v>2011</v>
      </c>
      <c r="C983" s="20" t="s">
        <v>194</v>
      </c>
      <c r="D983" s="17" t="s">
        <v>195</v>
      </c>
      <c r="E983" s="32">
        <v>3</v>
      </c>
      <c r="F983" s="44" t="s">
        <v>100</v>
      </c>
      <c r="G983" s="86" t="s">
        <v>101</v>
      </c>
      <c r="H983" s="20">
        <v>99113</v>
      </c>
      <c r="I983" s="21" t="s">
        <v>52</v>
      </c>
      <c r="J983" s="22">
        <v>99113012</v>
      </c>
      <c r="K983" s="17" t="s">
        <v>42</v>
      </c>
      <c r="L983" s="23" t="s">
        <v>45</v>
      </c>
      <c r="M983" s="87" t="s">
        <v>45</v>
      </c>
      <c r="N983" s="25">
        <v>49.447464114832528</v>
      </c>
      <c r="O983" s="26">
        <v>38.888888888888886</v>
      </c>
      <c r="P983" s="46">
        <f t="shared" si="137"/>
        <v>0.38888888888888884</v>
      </c>
      <c r="Q983" s="88">
        <v>61.111111111111114</v>
      </c>
      <c r="R983" s="25">
        <v>0.61111111111111116</v>
      </c>
      <c r="S983" s="24">
        <v>30.217894736842105</v>
      </c>
      <c r="T983" s="25">
        <v>10.072631578947369</v>
      </c>
      <c r="U983" s="25">
        <v>13.477181052631579</v>
      </c>
      <c r="V983" s="25">
        <v>4.4923936842105263</v>
      </c>
      <c r="W983" s="26">
        <v>19.40304723652622</v>
      </c>
      <c r="X983" s="26">
        <v>43.938207983361451</v>
      </c>
      <c r="Y983" s="26">
        <v>25.820815255835512</v>
      </c>
      <c r="Z983" s="26">
        <v>1.0377549911464428</v>
      </c>
      <c r="AA983" s="26">
        <v>0.38866666666666666</v>
      </c>
      <c r="AB983" s="26">
        <f t="shared" si="138"/>
        <v>1.9543974632244148</v>
      </c>
      <c r="AC983" s="26">
        <f t="shared" si="138"/>
        <v>4.4257338125556398</v>
      </c>
      <c r="AD983" s="26">
        <f t="shared" si="138"/>
        <v>2.6008355914009478</v>
      </c>
      <c r="AE983" s="26">
        <f t="shared" si="138"/>
        <v>0.10452923695031907</v>
      </c>
      <c r="AF983" s="17">
        <v>6.4</v>
      </c>
      <c r="AG983" s="17">
        <v>5.8</v>
      </c>
      <c r="AH983" s="17">
        <f t="shared" si="139"/>
        <v>1.5848931924611111E-6</v>
      </c>
      <c r="AI983" s="17">
        <v>2</v>
      </c>
      <c r="AJ983" s="17">
        <v>116</v>
      </c>
      <c r="AK983" s="17">
        <v>631</v>
      </c>
      <c r="AL983" s="17">
        <v>124</v>
      </c>
      <c r="AM983" s="17">
        <v>5.2</v>
      </c>
      <c r="AN983" s="17">
        <v>4.8</v>
      </c>
      <c r="AO983" s="17">
        <v>0.3</v>
      </c>
      <c r="AP983" s="17">
        <v>205</v>
      </c>
      <c r="AQ983" s="17">
        <v>1373.4499999999994</v>
      </c>
      <c r="AR983" s="17">
        <v>1453.8124999999998</v>
      </c>
      <c r="AS983" s="26">
        <v>831.72499999999991</v>
      </c>
      <c r="AT983" s="26">
        <v>20.896962616822435</v>
      </c>
      <c r="AU983" s="26">
        <v>5.0788529069864694</v>
      </c>
      <c r="AV983" s="17">
        <v>45</v>
      </c>
      <c r="AW983" s="17">
        <v>75</v>
      </c>
      <c r="AX983" s="17">
        <v>0.13</v>
      </c>
      <c r="AY983" s="14">
        <v>2</v>
      </c>
      <c r="AZ983" s="17" t="s">
        <v>149</v>
      </c>
      <c r="BA983" s="28"/>
      <c r="BB983" s="26"/>
      <c r="BC983" s="31"/>
      <c r="BD983" s="29"/>
    </row>
    <row r="984" spans="1:56" x14ac:dyDescent="0.25">
      <c r="A984" s="14">
        <v>2008</v>
      </c>
      <c r="B984" s="15">
        <v>2011</v>
      </c>
      <c r="C984" s="20" t="s">
        <v>194</v>
      </c>
      <c r="D984" s="17" t="s">
        <v>195</v>
      </c>
      <c r="E984" s="32">
        <v>4</v>
      </c>
      <c r="F984" s="44" t="s">
        <v>100</v>
      </c>
      <c r="G984" s="86" t="s">
        <v>101</v>
      </c>
      <c r="H984" s="20">
        <v>99113</v>
      </c>
      <c r="I984" s="21" t="s">
        <v>52</v>
      </c>
      <c r="J984" s="22">
        <v>99113012</v>
      </c>
      <c r="K984" s="17" t="s">
        <v>42</v>
      </c>
      <c r="L984" s="23" t="s">
        <v>45</v>
      </c>
      <c r="M984" s="87" t="s">
        <v>45</v>
      </c>
      <c r="N984" s="25">
        <v>44.202488038277515</v>
      </c>
      <c r="O984" s="26">
        <v>43.229166666666664</v>
      </c>
      <c r="P984" s="46">
        <f t="shared" si="137"/>
        <v>0.43229166666666663</v>
      </c>
      <c r="Q984" s="88">
        <v>56.770833333333336</v>
      </c>
      <c r="R984" s="25">
        <v>0.56770833333333337</v>
      </c>
      <c r="S984" s="24">
        <v>25.094120813397133</v>
      </c>
      <c r="T984" s="25">
        <v>8.3647069377990455</v>
      </c>
      <c r="U984" s="25">
        <v>11.191977882775122</v>
      </c>
      <c r="V984" s="25">
        <v>3.7306592942583734</v>
      </c>
      <c r="W984" s="26">
        <v>18.485219495801516</v>
      </c>
      <c r="X984" s="26">
        <v>45.176828102492735</v>
      </c>
      <c r="Y984" s="26">
        <v>25.540641191133005</v>
      </c>
      <c r="Z984" s="26">
        <v>1.8284076861234411</v>
      </c>
      <c r="AA984" s="26">
        <v>0.49818181818181817</v>
      </c>
      <c r="AB984" s="26">
        <f t="shared" si="138"/>
        <v>1.5462344376326911</v>
      </c>
      <c r="AC984" s="26">
        <f t="shared" si="138"/>
        <v>3.7789092745667587</v>
      </c>
      <c r="AD984" s="26">
        <f t="shared" si="138"/>
        <v>2.1363997856730634</v>
      </c>
      <c r="AE984" s="26">
        <f t="shared" si="138"/>
        <v>0.15294094457241847</v>
      </c>
      <c r="AF984" s="17">
        <v>6.4</v>
      </c>
      <c r="AG984" s="17">
        <v>5.8</v>
      </c>
      <c r="AH984" s="17">
        <f t="shared" si="139"/>
        <v>1.5848931924611111E-6</v>
      </c>
      <c r="AI984" s="17">
        <v>2</v>
      </c>
      <c r="AJ984" s="17">
        <v>116</v>
      </c>
      <c r="AK984" s="17">
        <v>631</v>
      </c>
      <c r="AL984" s="17">
        <v>124</v>
      </c>
      <c r="AM984" s="17">
        <v>5.2</v>
      </c>
      <c r="AN984" s="17">
        <v>4.8</v>
      </c>
      <c r="AO984" s="17">
        <v>0.3</v>
      </c>
      <c r="AP984" s="17">
        <v>205</v>
      </c>
      <c r="AQ984" s="17">
        <v>1373.4499999999994</v>
      </c>
      <c r="AR984" s="17">
        <v>1453.8124999999998</v>
      </c>
      <c r="AS984" s="26">
        <v>831.72499999999991</v>
      </c>
      <c r="AT984" s="26">
        <v>20.896962616822435</v>
      </c>
      <c r="AU984" s="26">
        <v>5.0788529069864694</v>
      </c>
      <c r="AV984" s="17">
        <v>45</v>
      </c>
      <c r="AW984" s="17">
        <v>75</v>
      </c>
      <c r="AX984" s="17">
        <v>0.13</v>
      </c>
      <c r="AY984" s="14">
        <v>2</v>
      </c>
      <c r="AZ984" s="17" t="s">
        <v>149</v>
      </c>
      <c r="BA984" s="28"/>
      <c r="BB984" s="26"/>
      <c r="BC984" s="31"/>
      <c r="BD984" s="29"/>
    </row>
    <row r="985" spans="1:56" x14ac:dyDescent="0.25">
      <c r="A985" s="14">
        <v>2008</v>
      </c>
      <c r="B985" s="15">
        <v>2011</v>
      </c>
      <c r="C985" s="20" t="s">
        <v>194</v>
      </c>
      <c r="D985" s="17" t="s">
        <v>195</v>
      </c>
      <c r="E985" s="32">
        <v>1</v>
      </c>
      <c r="F985" s="44" t="s">
        <v>110</v>
      </c>
      <c r="G985" s="86" t="s">
        <v>111</v>
      </c>
      <c r="H985" s="20">
        <v>99202</v>
      </c>
      <c r="I985" s="21">
        <v>8</v>
      </c>
      <c r="J985" s="22">
        <v>99202011</v>
      </c>
      <c r="K985" s="17" t="s">
        <v>40</v>
      </c>
      <c r="L985" s="23" t="s">
        <v>45</v>
      </c>
      <c r="M985" s="87" t="s">
        <v>45</v>
      </c>
      <c r="N985" s="25">
        <v>17.832918660287078</v>
      </c>
      <c r="O985" s="26">
        <v>46.864686468646866</v>
      </c>
      <c r="P985" s="46">
        <f t="shared" si="137"/>
        <v>0.46864686468646866</v>
      </c>
      <c r="Q985" s="88">
        <v>53.135313531353134</v>
      </c>
      <c r="R985" s="25">
        <v>0.53135313531353134</v>
      </c>
      <c r="S985" s="24">
        <v>9.4755772419347188</v>
      </c>
      <c r="T985" s="25">
        <v>3.1585257473115731</v>
      </c>
      <c r="U985" s="25">
        <v>4.2261074499028846</v>
      </c>
      <c r="V985" s="25">
        <v>1.4087024833009616</v>
      </c>
      <c r="W985" s="26">
        <v>18.934018212275419</v>
      </c>
      <c r="X985" s="26">
        <v>43.883604982573701</v>
      </c>
      <c r="Y985" s="26">
        <v>23.453364785366674</v>
      </c>
      <c r="Z985" s="26">
        <v>2.0123323859351103</v>
      </c>
      <c r="AA985" s="26">
        <v>0.39166666666666666</v>
      </c>
      <c r="AB985" s="26">
        <f t="shared" si="138"/>
        <v>0.59803584023538159</v>
      </c>
      <c r="AC985" s="26">
        <f t="shared" si="138"/>
        <v>1.3860749622230946</v>
      </c>
      <c r="AD985" s="26">
        <f t="shared" si="138"/>
        <v>0.740780565356712</v>
      </c>
      <c r="AE985" s="26">
        <f t="shared" ref="AE985:AE1012" si="140">Z985/100*$T985</f>
        <v>6.3560036531249753E-2</v>
      </c>
      <c r="AF985" s="17">
        <v>6.4</v>
      </c>
      <c r="AG985" s="17">
        <v>5.8</v>
      </c>
      <c r="AH985" s="17">
        <f t="shared" si="139"/>
        <v>1.5848931924611111E-6</v>
      </c>
      <c r="AI985" s="17">
        <v>2</v>
      </c>
      <c r="AJ985" s="17">
        <v>116</v>
      </c>
      <c r="AK985" s="17">
        <v>631</v>
      </c>
      <c r="AL985" s="17">
        <v>124</v>
      </c>
      <c r="AM985" s="17">
        <v>5.2</v>
      </c>
      <c r="AN985" s="17">
        <v>4.8</v>
      </c>
      <c r="AO985" s="17">
        <v>0.3</v>
      </c>
      <c r="AP985" s="17">
        <v>205</v>
      </c>
      <c r="AQ985" s="17">
        <v>1373.4499999999994</v>
      </c>
      <c r="AR985" s="17">
        <v>1453.8124999999998</v>
      </c>
      <c r="AS985" s="26">
        <v>831.72499999999991</v>
      </c>
      <c r="AT985" s="26">
        <v>20.896962616822435</v>
      </c>
      <c r="AU985" s="26">
        <v>5.0788529069864694</v>
      </c>
      <c r="AV985" s="17">
        <v>45</v>
      </c>
      <c r="AW985" s="17">
        <v>75</v>
      </c>
      <c r="AX985" s="17">
        <v>0.13</v>
      </c>
      <c r="AY985" s="14">
        <v>2</v>
      </c>
      <c r="AZ985" s="17" t="s">
        <v>149</v>
      </c>
      <c r="BA985" s="28"/>
      <c r="BB985" s="26"/>
      <c r="BC985" s="31"/>
      <c r="BD985" s="29"/>
    </row>
    <row r="986" spans="1:56" x14ac:dyDescent="0.25">
      <c r="A986" s="14">
        <v>2008</v>
      </c>
      <c r="B986" s="15">
        <v>2011</v>
      </c>
      <c r="C986" s="20" t="s">
        <v>194</v>
      </c>
      <c r="D986" s="17" t="s">
        <v>195</v>
      </c>
      <c r="E986" s="32">
        <v>2</v>
      </c>
      <c r="F986" s="64" t="s">
        <v>110</v>
      </c>
      <c r="G986" s="86" t="s">
        <v>111</v>
      </c>
      <c r="H986" s="20">
        <v>99202</v>
      </c>
      <c r="I986" s="21">
        <v>8</v>
      </c>
      <c r="J986" s="22">
        <v>99202011</v>
      </c>
      <c r="K986" s="17" t="s">
        <v>40</v>
      </c>
      <c r="L986" s="23" t="s">
        <v>45</v>
      </c>
      <c r="M986" s="87" t="s">
        <v>45</v>
      </c>
      <c r="N986" s="25">
        <v>93.360574162679441</v>
      </c>
      <c r="O986" s="26">
        <v>47.802197802197796</v>
      </c>
      <c r="P986" s="46">
        <f t="shared" si="137"/>
        <v>0.47802197802197793</v>
      </c>
      <c r="Q986" s="88">
        <v>52.197802197802204</v>
      </c>
      <c r="R986" s="25">
        <v>0.52197802197802201</v>
      </c>
      <c r="S986" s="24">
        <v>48.732167832167839</v>
      </c>
      <c r="T986" s="25">
        <v>16.244055944055948</v>
      </c>
      <c r="U986" s="25">
        <v>21.734546853146856</v>
      </c>
      <c r="V986" s="25">
        <v>7.2448489510489527</v>
      </c>
      <c r="W986" s="26">
        <v>18.169161339378746</v>
      </c>
      <c r="X986" s="26">
        <v>44.61415885174651</v>
      </c>
      <c r="Y986" s="26">
        <v>24.807567565030453</v>
      </c>
      <c r="Z986" s="26">
        <v>1.731098101889657</v>
      </c>
      <c r="AA986" s="26">
        <v>0.40033333333333332</v>
      </c>
      <c r="AB986" s="26">
        <f t="shared" ref="AB986:AD1012" si="141">W986/100*$T986</f>
        <v>2.9514087325344689</v>
      </c>
      <c r="AC986" s="26">
        <f t="shared" si="141"/>
        <v>7.2471489228476917</v>
      </c>
      <c r="AD986" s="26">
        <f t="shared" si="141"/>
        <v>4.0297551536230243</v>
      </c>
      <c r="AE986" s="26">
        <f t="shared" si="140"/>
        <v>0.28120054411744649</v>
      </c>
      <c r="AF986" s="17">
        <v>6.4</v>
      </c>
      <c r="AG986" s="17">
        <v>5.8</v>
      </c>
      <c r="AH986" s="17">
        <f t="shared" ref="AH986:AH1049" si="142">10^(-AG986)</f>
        <v>1.5848931924611111E-6</v>
      </c>
      <c r="AI986" s="17">
        <v>2</v>
      </c>
      <c r="AJ986" s="17">
        <v>116</v>
      </c>
      <c r="AK986" s="17">
        <v>631</v>
      </c>
      <c r="AL986" s="17">
        <v>124</v>
      </c>
      <c r="AM986" s="17">
        <v>5.2</v>
      </c>
      <c r="AN986" s="17">
        <v>4.8</v>
      </c>
      <c r="AO986" s="17">
        <v>0.3</v>
      </c>
      <c r="AP986" s="17">
        <v>205</v>
      </c>
      <c r="AQ986" s="17">
        <v>1373.4499999999994</v>
      </c>
      <c r="AR986" s="17">
        <v>1453.8124999999998</v>
      </c>
      <c r="AS986" s="26">
        <v>831.72499999999991</v>
      </c>
      <c r="AT986" s="26">
        <v>20.896962616822435</v>
      </c>
      <c r="AU986" s="26">
        <v>5.0788529069864694</v>
      </c>
      <c r="AV986" s="17">
        <v>45</v>
      </c>
      <c r="AW986" s="17">
        <v>75</v>
      </c>
      <c r="AX986" s="17">
        <v>0.13</v>
      </c>
      <c r="AY986" s="14">
        <v>2</v>
      </c>
      <c r="AZ986" s="17" t="s">
        <v>149</v>
      </c>
      <c r="BA986" s="28"/>
      <c r="BB986" s="26"/>
      <c r="BC986" s="31"/>
      <c r="BD986" s="29"/>
    </row>
    <row r="987" spans="1:56" x14ac:dyDescent="0.25">
      <c r="A987" s="14">
        <v>2008</v>
      </c>
      <c r="B987" s="15">
        <v>2011</v>
      </c>
      <c r="C987" s="20" t="s">
        <v>194</v>
      </c>
      <c r="D987" s="17" t="s">
        <v>195</v>
      </c>
      <c r="E987" s="32">
        <v>3</v>
      </c>
      <c r="F987" s="64" t="s">
        <v>110</v>
      </c>
      <c r="G987" s="86" t="s">
        <v>111</v>
      </c>
      <c r="H987" s="20">
        <v>99202</v>
      </c>
      <c r="I987" s="21">
        <v>8</v>
      </c>
      <c r="J987" s="22">
        <v>99202011</v>
      </c>
      <c r="K987" s="17" t="s">
        <v>40</v>
      </c>
      <c r="L987" s="23" t="s">
        <v>45</v>
      </c>
      <c r="M987" s="87" t="s">
        <v>45</v>
      </c>
      <c r="N987" s="25">
        <v>60.877894736842116</v>
      </c>
      <c r="O987" s="26">
        <v>46.728971962616825</v>
      </c>
      <c r="P987" s="46">
        <f t="shared" si="137"/>
        <v>0.46728971962616828</v>
      </c>
      <c r="Q987" s="88">
        <v>53.271028037383175</v>
      </c>
      <c r="R987" s="25">
        <v>0.53271028037383172</v>
      </c>
      <c r="S987" s="24">
        <v>32.430280373831778</v>
      </c>
      <c r="T987" s="25">
        <v>10.810093457943927</v>
      </c>
      <c r="U987" s="25">
        <v>14.463905046728973</v>
      </c>
      <c r="V987" s="25">
        <v>4.821301682242991</v>
      </c>
      <c r="W987" s="26">
        <v>18.207300181808364</v>
      </c>
      <c r="X987" s="26">
        <v>43.261983538253403</v>
      </c>
      <c r="Y987" s="26">
        <v>24.201944923087567</v>
      </c>
      <c r="Z987" s="26">
        <v>2.5183510567662211</v>
      </c>
      <c r="AA987" s="26">
        <v>0.41633333333333333</v>
      </c>
      <c r="AB987" s="26">
        <f t="shared" si="141"/>
        <v>1.9682261658218787</v>
      </c>
      <c r="AC987" s="26">
        <f t="shared" si="141"/>
        <v>4.6766608522455098</v>
      </c>
      <c r="AD987" s="26">
        <f t="shared" si="141"/>
        <v>2.6162528648258814</v>
      </c>
      <c r="AE987" s="26">
        <f t="shared" si="140"/>
        <v>0.272236102835547</v>
      </c>
      <c r="AF987" s="17">
        <v>6.4</v>
      </c>
      <c r="AG987" s="17">
        <v>5.8</v>
      </c>
      <c r="AH987" s="17">
        <f t="shared" si="142"/>
        <v>1.5848931924611111E-6</v>
      </c>
      <c r="AI987" s="17">
        <v>2</v>
      </c>
      <c r="AJ987" s="17">
        <v>116</v>
      </c>
      <c r="AK987" s="17">
        <v>631</v>
      </c>
      <c r="AL987" s="17">
        <v>124</v>
      </c>
      <c r="AM987" s="17">
        <v>5.2</v>
      </c>
      <c r="AN987" s="17">
        <v>4.8</v>
      </c>
      <c r="AO987" s="17">
        <v>0.3</v>
      </c>
      <c r="AP987" s="17">
        <v>205</v>
      </c>
      <c r="AQ987" s="17">
        <v>1373.4499999999994</v>
      </c>
      <c r="AR987" s="17">
        <v>1453.8124999999998</v>
      </c>
      <c r="AS987" s="26">
        <v>831.72499999999991</v>
      </c>
      <c r="AT987" s="26">
        <v>20.896962616822435</v>
      </c>
      <c r="AU987" s="26">
        <v>5.0788529069864694</v>
      </c>
      <c r="AV987" s="17">
        <v>45</v>
      </c>
      <c r="AW987" s="17">
        <v>75</v>
      </c>
      <c r="AX987" s="17">
        <v>0.13</v>
      </c>
      <c r="AY987" s="14">
        <v>2</v>
      </c>
      <c r="AZ987" s="17" t="s">
        <v>149</v>
      </c>
      <c r="BA987" s="28"/>
      <c r="BB987" s="26"/>
      <c r="BC987" s="31"/>
      <c r="BD987" s="29"/>
    </row>
    <row r="988" spans="1:56" x14ac:dyDescent="0.25">
      <c r="A988" s="14">
        <v>2008</v>
      </c>
      <c r="B988" s="15">
        <v>2011</v>
      </c>
      <c r="C988" s="20" t="s">
        <v>194</v>
      </c>
      <c r="D988" s="17" t="s">
        <v>195</v>
      </c>
      <c r="E988" s="32">
        <v>4</v>
      </c>
      <c r="F988" s="64" t="s">
        <v>110</v>
      </c>
      <c r="G988" s="86" t="s">
        <v>111</v>
      </c>
      <c r="H988" s="20">
        <v>99202</v>
      </c>
      <c r="I988" s="21">
        <v>8</v>
      </c>
      <c r="J988" s="22">
        <v>99202011</v>
      </c>
      <c r="K988" s="17" t="s">
        <v>40</v>
      </c>
      <c r="L988" s="23" t="s">
        <v>45</v>
      </c>
      <c r="M988" s="87" t="s">
        <v>45</v>
      </c>
      <c r="N988" s="25">
        <v>31.903923444976076</v>
      </c>
      <c r="O988" s="26">
        <v>41.346153846153847</v>
      </c>
      <c r="P988" s="46">
        <f t="shared" si="137"/>
        <v>0.41346153846153849</v>
      </c>
      <c r="Q988" s="88">
        <v>58.653846153846153</v>
      </c>
      <c r="R988" s="25">
        <v>0.58653846153846156</v>
      </c>
      <c r="S988" s="24">
        <v>18.712878174457124</v>
      </c>
      <c r="T988" s="25">
        <v>6.237626058152375</v>
      </c>
      <c r="U988" s="25">
        <v>8.3459436658078783</v>
      </c>
      <c r="V988" s="25">
        <v>2.7819812219359594</v>
      </c>
      <c r="W988" s="26">
        <v>17.888819575380779</v>
      </c>
      <c r="X988" s="26">
        <v>44.438939082772009</v>
      </c>
      <c r="Y988" s="26">
        <v>25.33484148623738</v>
      </c>
      <c r="Z988" s="26">
        <v>1.395679509914558</v>
      </c>
      <c r="AA988" s="26">
        <v>0.49433333333333335</v>
      </c>
      <c r="AB988" s="26">
        <f t="shared" si="141"/>
        <v>1.1158376713298146</v>
      </c>
      <c r="AC988" s="26">
        <f t="shared" si="141"/>
        <v>2.771934844193447</v>
      </c>
      <c r="AD988" s="26">
        <f t="shared" si="141"/>
        <v>1.5802926743371413</v>
      </c>
      <c r="AE988" s="26">
        <f t="shared" si="140"/>
        <v>8.705726879872383E-2</v>
      </c>
      <c r="AF988" s="17">
        <v>6.4</v>
      </c>
      <c r="AG988" s="17">
        <v>5.8</v>
      </c>
      <c r="AH988" s="17">
        <f t="shared" si="142"/>
        <v>1.5848931924611111E-6</v>
      </c>
      <c r="AI988" s="17">
        <v>2</v>
      </c>
      <c r="AJ988" s="17">
        <v>116</v>
      </c>
      <c r="AK988" s="17">
        <v>631</v>
      </c>
      <c r="AL988" s="17">
        <v>124</v>
      </c>
      <c r="AM988" s="17">
        <v>5.2</v>
      </c>
      <c r="AN988" s="17">
        <v>4.8</v>
      </c>
      <c r="AO988" s="17">
        <v>0.3</v>
      </c>
      <c r="AP988" s="17">
        <v>205</v>
      </c>
      <c r="AQ988" s="17">
        <v>1373.4499999999994</v>
      </c>
      <c r="AR988" s="17">
        <v>1453.8124999999998</v>
      </c>
      <c r="AS988" s="26">
        <v>831.72499999999991</v>
      </c>
      <c r="AT988" s="26">
        <v>20.896962616822435</v>
      </c>
      <c r="AU988" s="26">
        <v>5.0788529069864694</v>
      </c>
      <c r="AV988" s="17">
        <v>45</v>
      </c>
      <c r="AW988" s="17">
        <v>75</v>
      </c>
      <c r="AX988" s="17">
        <v>0.13</v>
      </c>
      <c r="AY988" s="14">
        <v>2</v>
      </c>
      <c r="AZ988" s="17" t="s">
        <v>149</v>
      </c>
      <c r="BA988" s="28"/>
      <c r="BB988" s="26"/>
      <c r="BC988" s="31"/>
      <c r="BD988" s="29"/>
    </row>
    <row r="989" spans="1:56" x14ac:dyDescent="0.25">
      <c r="A989" s="14">
        <v>2008</v>
      </c>
      <c r="B989" s="15">
        <v>2011</v>
      </c>
      <c r="C989" s="20" t="s">
        <v>194</v>
      </c>
      <c r="D989" s="17" t="s">
        <v>195</v>
      </c>
      <c r="E989" s="32">
        <v>1</v>
      </c>
      <c r="F989" s="53" t="s">
        <v>124</v>
      </c>
      <c r="G989" s="86" t="s">
        <v>125</v>
      </c>
      <c r="H989" s="20">
        <v>99239</v>
      </c>
      <c r="I989" s="21" t="s">
        <v>52</v>
      </c>
      <c r="J989" s="22">
        <v>99239015</v>
      </c>
      <c r="K989" s="17" t="s">
        <v>42</v>
      </c>
      <c r="L989" s="23" t="s">
        <v>45</v>
      </c>
      <c r="M989" s="87" t="s">
        <v>45</v>
      </c>
      <c r="N989" s="25">
        <v>49.266602870813401</v>
      </c>
      <c r="O989" s="26">
        <v>42.021276595744681</v>
      </c>
      <c r="P989" s="46">
        <f t="shared" si="137"/>
        <v>0.42021276595744683</v>
      </c>
      <c r="Q989" s="88">
        <v>57.978723404255319</v>
      </c>
      <c r="R989" s="25">
        <v>0.57978723404255317</v>
      </c>
      <c r="S989" s="24">
        <v>28.564147409141807</v>
      </c>
      <c r="T989" s="25">
        <v>9.5213824697139362</v>
      </c>
      <c r="U989" s="25">
        <v>12.739609744477246</v>
      </c>
      <c r="V989" s="25">
        <v>4.2465365814924159</v>
      </c>
      <c r="W989" s="26">
        <v>19.382026578558801</v>
      </c>
      <c r="X989" s="26">
        <v>42.777126581396715</v>
      </c>
      <c r="Y989" s="26">
        <v>24.724814824688664</v>
      </c>
      <c r="Z989" s="26">
        <v>1.8472278957050037</v>
      </c>
      <c r="AA989" s="26">
        <v>0.36342857142857143</v>
      </c>
      <c r="AB989" s="26">
        <f t="shared" si="141"/>
        <v>1.8454368809261934</v>
      </c>
      <c r="AC989" s="26">
        <f t="shared" si="141"/>
        <v>4.0729738313684472</v>
      </c>
      <c r="AD989" s="26">
        <f t="shared" si="141"/>
        <v>2.3541441843871391</v>
      </c>
      <c r="AE989" s="26">
        <f t="shared" si="140"/>
        <v>0.17588163303732188</v>
      </c>
      <c r="AF989" s="17">
        <v>6.4</v>
      </c>
      <c r="AG989" s="17">
        <v>5.8</v>
      </c>
      <c r="AH989" s="17">
        <f t="shared" si="142"/>
        <v>1.5848931924611111E-6</v>
      </c>
      <c r="AI989" s="17">
        <v>2</v>
      </c>
      <c r="AJ989" s="17">
        <v>116</v>
      </c>
      <c r="AK989" s="17">
        <v>631</v>
      </c>
      <c r="AL989" s="17">
        <v>124</v>
      </c>
      <c r="AM989" s="17">
        <v>5.2</v>
      </c>
      <c r="AN989" s="17">
        <v>4.8</v>
      </c>
      <c r="AO989" s="17">
        <v>0.3</v>
      </c>
      <c r="AP989" s="17">
        <v>205</v>
      </c>
      <c r="AQ989" s="17">
        <v>1373.4499999999994</v>
      </c>
      <c r="AR989" s="17">
        <v>1453.8124999999998</v>
      </c>
      <c r="AS989" s="26">
        <v>831.72499999999991</v>
      </c>
      <c r="AT989" s="26">
        <v>20.896962616822435</v>
      </c>
      <c r="AU989" s="26">
        <v>5.0788529069864694</v>
      </c>
      <c r="AV989" s="17">
        <v>45</v>
      </c>
      <c r="AW989" s="17">
        <v>75</v>
      </c>
      <c r="AX989" s="17">
        <v>0.13</v>
      </c>
      <c r="AY989" s="14">
        <v>2</v>
      </c>
      <c r="AZ989" s="17" t="s">
        <v>149</v>
      </c>
      <c r="BA989" s="28"/>
      <c r="BB989" s="26"/>
      <c r="BC989" s="31"/>
      <c r="BD989" s="29"/>
    </row>
    <row r="990" spans="1:56" x14ac:dyDescent="0.25">
      <c r="A990" s="14">
        <v>2008</v>
      </c>
      <c r="B990" s="15">
        <v>2011</v>
      </c>
      <c r="C990" s="20" t="s">
        <v>194</v>
      </c>
      <c r="D990" s="17" t="s">
        <v>195</v>
      </c>
      <c r="E990" s="32">
        <v>2</v>
      </c>
      <c r="F990" s="53" t="s">
        <v>124</v>
      </c>
      <c r="G990" s="86" t="s">
        <v>125</v>
      </c>
      <c r="H990" s="20">
        <v>99239</v>
      </c>
      <c r="I990" s="21" t="s">
        <v>52</v>
      </c>
      <c r="J990" s="22">
        <v>99239015</v>
      </c>
      <c r="K990" s="17" t="s">
        <v>42</v>
      </c>
      <c r="L990" s="23" t="s">
        <v>45</v>
      </c>
      <c r="M990" s="87" t="s">
        <v>45</v>
      </c>
      <c r="N990" s="25">
        <v>45.830239234449763</v>
      </c>
      <c r="O990" s="26">
        <v>39.837398373983731</v>
      </c>
      <c r="P990" s="46">
        <f t="shared" si="137"/>
        <v>0.39837398373983729</v>
      </c>
      <c r="Q990" s="88">
        <v>60.162601626016269</v>
      </c>
      <c r="R990" s="25">
        <v>0.60162601626016265</v>
      </c>
      <c r="S990" s="24">
        <v>27.572664254872219</v>
      </c>
      <c r="T990" s="25">
        <v>9.1908880849574057</v>
      </c>
      <c r="U990" s="25">
        <v>12.297408257673009</v>
      </c>
      <c r="V990" s="25">
        <v>4.0991360858910033</v>
      </c>
      <c r="W990" s="26">
        <v>18.800879026638782</v>
      </c>
      <c r="X990" s="26">
        <v>43.02333708527631</v>
      </c>
      <c r="Y990" s="26">
        <v>24.975014918439911</v>
      </c>
      <c r="Z990" s="26">
        <v>1.9976344892890978</v>
      </c>
      <c r="AA990" s="26">
        <v>0.43166666666666664</v>
      </c>
      <c r="AB990" s="26">
        <f t="shared" si="141"/>
        <v>1.7279677503265995</v>
      </c>
      <c r="AC990" s="26">
        <f t="shared" si="141"/>
        <v>3.9542267619217211</v>
      </c>
      <c r="AD990" s="26">
        <f t="shared" si="141"/>
        <v>2.2954256703552285</v>
      </c>
      <c r="AE990" s="26">
        <f t="shared" si="140"/>
        <v>0.18360035025707139</v>
      </c>
      <c r="AF990" s="17">
        <v>6.4</v>
      </c>
      <c r="AG990" s="17">
        <v>5.8</v>
      </c>
      <c r="AH990" s="17">
        <f t="shared" si="142"/>
        <v>1.5848931924611111E-6</v>
      </c>
      <c r="AI990" s="17">
        <v>2</v>
      </c>
      <c r="AJ990" s="17">
        <v>116</v>
      </c>
      <c r="AK990" s="17">
        <v>631</v>
      </c>
      <c r="AL990" s="17">
        <v>124</v>
      </c>
      <c r="AM990" s="17">
        <v>5.2</v>
      </c>
      <c r="AN990" s="17">
        <v>4.8</v>
      </c>
      <c r="AO990" s="17">
        <v>0.3</v>
      </c>
      <c r="AP990" s="17">
        <v>205</v>
      </c>
      <c r="AQ990" s="17">
        <v>1373.4499999999994</v>
      </c>
      <c r="AR990" s="17">
        <v>1453.8124999999998</v>
      </c>
      <c r="AS990" s="26">
        <v>831.72499999999991</v>
      </c>
      <c r="AT990" s="26">
        <v>20.896962616822435</v>
      </c>
      <c r="AU990" s="26">
        <v>5.0788529069864694</v>
      </c>
      <c r="AV990" s="17">
        <v>45</v>
      </c>
      <c r="AW990" s="17">
        <v>75</v>
      </c>
      <c r="AX990" s="17">
        <v>0.13</v>
      </c>
      <c r="AY990" s="14">
        <v>2</v>
      </c>
      <c r="AZ990" s="17" t="s">
        <v>149</v>
      </c>
      <c r="BA990" s="28"/>
      <c r="BB990" s="26"/>
      <c r="BC990" s="31"/>
      <c r="BD990" s="29"/>
    </row>
    <row r="991" spans="1:56" x14ac:dyDescent="0.25">
      <c r="A991" s="14">
        <v>2008</v>
      </c>
      <c r="B991" s="15">
        <v>2011</v>
      </c>
      <c r="C991" s="20" t="s">
        <v>194</v>
      </c>
      <c r="D991" s="17" t="s">
        <v>195</v>
      </c>
      <c r="E991" s="32">
        <v>3</v>
      </c>
      <c r="F991" s="53" t="s">
        <v>124</v>
      </c>
      <c r="G991" s="86" t="s">
        <v>125</v>
      </c>
      <c r="H991" s="20">
        <v>99239</v>
      </c>
      <c r="I991" s="21" t="s">
        <v>52</v>
      </c>
      <c r="J991" s="22">
        <v>99239015</v>
      </c>
      <c r="K991" s="17" t="s">
        <v>42</v>
      </c>
      <c r="L991" s="23" t="s">
        <v>45</v>
      </c>
      <c r="M991" s="87" t="s">
        <v>45</v>
      </c>
      <c r="N991" s="25">
        <v>42.791770334928238</v>
      </c>
      <c r="O991" s="37">
        <f>AVERAGE(O989:O990)</f>
        <v>40.929337484864206</v>
      </c>
      <c r="P991" s="37">
        <f>AVERAGE(P989:P990)</f>
        <v>0.40929337484864203</v>
      </c>
      <c r="Q991" s="60">
        <f>100-O991</f>
        <v>59.070662515135794</v>
      </c>
      <c r="R991" s="38">
        <f>1-P991</f>
        <v>0.59070662515135797</v>
      </c>
      <c r="S991" s="61">
        <f>N991*R991</f>
        <v>25.277382238797454</v>
      </c>
      <c r="T991" s="38">
        <f>S991/3</f>
        <v>8.4257940795991519</v>
      </c>
      <c r="U991" s="38">
        <f>S991/2.242</f>
        <v>11.274479143085394</v>
      </c>
      <c r="V991" s="38">
        <f>U991/3</f>
        <v>3.7581597143617977</v>
      </c>
      <c r="W991" s="26">
        <v>19.28406877577693</v>
      </c>
      <c r="X991" s="26">
        <v>43.328321328819698</v>
      </c>
      <c r="Y991" s="26">
        <v>25.569460336510602</v>
      </c>
      <c r="Z991" s="26">
        <v>1.340532086152237</v>
      </c>
      <c r="AA991" s="26">
        <v>0.42071428571428571</v>
      </c>
      <c r="AB991" s="26">
        <f t="shared" si="141"/>
        <v>1.6248359252152413</v>
      </c>
      <c r="AC991" s="26">
        <f t="shared" si="141"/>
        <v>3.6507551333133867</v>
      </c>
      <c r="AD991" s="26">
        <f t="shared" si="141"/>
        <v>2.1544300752191639</v>
      </c>
      <c r="AE991" s="26">
        <f t="shared" si="140"/>
        <v>0.11295047315014219</v>
      </c>
      <c r="AF991" s="17">
        <v>6.4</v>
      </c>
      <c r="AG991" s="17">
        <v>5.8</v>
      </c>
      <c r="AH991" s="17">
        <f t="shared" si="142"/>
        <v>1.5848931924611111E-6</v>
      </c>
      <c r="AI991" s="17">
        <v>2</v>
      </c>
      <c r="AJ991" s="17">
        <v>116</v>
      </c>
      <c r="AK991" s="17">
        <v>631</v>
      </c>
      <c r="AL991" s="17">
        <v>124</v>
      </c>
      <c r="AM991" s="17">
        <v>5.2</v>
      </c>
      <c r="AN991" s="17">
        <v>4.8</v>
      </c>
      <c r="AO991" s="17">
        <v>0.3</v>
      </c>
      <c r="AP991" s="17">
        <v>205</v>
      </c>
      <c r="AQ991" s="17">
        <v>1373.4499999999994</v>
      </c>
      <c r="AR991" s="17">
        <v>1453.8124999999998</v>
      </c>
      <c r="AS991" s="26">
        <v>831.72499999999991</v>
      </c>
      <c r="AT991" s="26">
        <v>20.896962616822435</v>
      </c>
      <c r="AU991" s="26">
        <v>5.0788529069864694</v>
      </c>
      <c r="AV991" s="17">
        <v>45</v>
      </c>
      <c r="AW991" s="17">
        <v>75</v>
      </c>
      <c r="AX991" s="17">
        <v>0.13</v>
      </c>
      <c r="AY991" s="14">
        <v>2</v>
      </c>
      <c r="AZ991" s="17" t="s">
        <v>149</v>
      </c>
      <c r="BA991" s="28"/>
      <c r="BB991" s="26"/>
      <c r="BC991" s="39" t="s">
        <v>196</v>
      </c>
      <c r="BD991" s="29"/>
    </row>
    <row r="992" spans="1:56" x14ac:dyDescent="0.25">
      <c r="A992" s="14">
        <v>2008</v>
      </c>
      <c r="B992" s="15">
        <v>2011</v>
      </c>
      <c r="C992" s="20" t="s">
        <v>194</v>
      </c>
      <c r="D992" s="17" t="s">
        <v>195</v>
      </c>
      <c r="E992" s="32">
        <v>4</v>
      </c>
      <c r="F992" s="53" t="s">
        <v>124</v>
      </c>
      <c r="G992" s="86" t="s">
        <v>125</v>
      </c>
      <c r="H992" s="20">
        <v>99239</v>
      </c>
      <c r="I992" s="21" t="s">
        <v>52</v>
      </c>
      <c r="J992" s="22">
        <v>99239015</v>
      </c>
      <c r="K992" s="17" t="s">
        <v>42</v>
      </c>
      <c r="L992" s="23" t="s">
        <v>45</v>
      </c>
      <c r="M992" s="87" t="s">
        <v>45</v>
      </c>
      <c r="N992" s="25">
        <v>41.85129186602871</v>
      </c>
      <c r="O992" s="37">
        <f>AVERAGE(O989:O990)</f>
        <v>40.929337484864206</v>
      </c>
      <c r="P992" s="37">
        <f>AVERAGE(P989:P990)</f>
        <v>0.40929337484864203</v>
      </c>
      <c r="Q992" s="60">
        <f>100-O992</f>
        <v>59.070662515135794</v>
      </c>
      <c r="R992" s="38">
        <f>1-P992</f>
        <v>0.59070662515135797</v>
      </c>
      <c r="S992" s="61">
        <f>N992*R992</f>
        <v>24.721835376406297</v>
      </c>
      <c r="T992" s="38">
        <f>S992/3</f>
        <v>8.2406117921354323</v>
      </c>
      <c r="U992" s="38">
        <f>S992/2.242</f>
        <v>11.026688392687911</v>
      </c>
      <c r="V992" s="38">
        <f>U992/3</f>
        <v>3.675562797562637</v>
      </c>
      <c r="W992" s="26">
        <v>18.544612600292012</v>
      </c>
      <c r="X992" s="26">
        <v>43.117743834907913</v>
      </c>
      <c r="Y992" s="26">
        <v>23.218109400980097</v>
      </c>
      <c r="Z992" s="26">
        <v>2.6151085058156411</v>
      </c>
      <c r="AA992" s="26">
        <v>0.44057142857142856</v>
      </c>
      <c r="AB992" s="26">
        <f t="shared" si="141"/>
        <v>1.5281895327454968</v>
      </c>
      <c r="AC992" s="26">
        <f t="shared" si="141"/>
        <v>3.55316588296217</v>
      </c>
      <c r="AD992" s="26">
        <f t="shared" si="141"/>
        <v>1.9133142612080714</v>
      </c>
      <c r="AE992" s="26">
        <f t="shared" si="140"/>
        <v>0.21550093990738042</v>
      </c>
      <c r="AF992" s="17">
        <v>6.4</v>
      </c>
      <c r="AG992" s="17">
        <v>5.8</v>
      </c>
      <c r="AH992" s="17">
        <f t="shared" si="142"/>
        <v>1.5848931924611111E-6</v>
      </c>
      <c r="AI992" s="17">
        <v>2</v>
      </c>
      <c r="AJ992" s="17">
        <v>116</v>
      </c>
      <c r="AK992" s="17">
        <v>631</v>
      </c>
      <c r="AL992" s="17">
        <v>124</v>
      </c>
      <c r="AM992" s="17">
        <v>5.2</v>
      </c>
      <c r="AN992" s="17">
        <v>4.8</v>
      </c>
      <c r="AO992" s="17">
        <v>0.3</v>
      </c>
      <c r="AP992" s="17">
        <v>205</v>
      </c>
      <c r="AQ992" s="17">
        <v>1373.4499999999994</v>
      </c>
      <c r="AR992" s="17">
        <v>1453.8124999999998</v>
      </c>
      <c r="AS992" s="26">
        <v>831.72499999999991</v>
      </c>
      <c r="AT992" s="26">
        <v>20.896962616822435</v>
      </c>
      <c r="AU992" s="26">
        <v>5.0788529069864694</v>
      </c>
      <c r="AV992" s="17">
        <v>45</v>
      </c>
      <c r="AW992" s="17">
        <v>75</v>
      </c>
      <c r="AX992" s="17">
        <v>0.13</v>
      </c>
      <c r="AY992" s="14">
        <v>2</v>
      </c>
      <c r="AZ992" s="17" t="s">
        <v>149</v>
      </c>
      <c r="BA992" s="28"/>
      <c r="BB992" s="26"/>
      <c r="BC992" s="39" t="s">
        <v>196</v>
      </c>
      <c r="BD992" s="29"/>
    </row>
    <row r="993" spans="1:56" x14ac:dyDescent="0.25">
      <c r="A993" s="14">
        <v>2008</v>
      </c>
      <c r="B993" s="15">
        <v>2011</v>
      </c>
      <c r="C993" s="20" t="s">
        <v>194</v>
      </c>
      <c r="D993" s="17" t="s">
        <v>195</v>
      </c>
      <c r="E993" s="32">
        <v>1</v>
      </c>
      <c r="F993" s="19" t="s">
        <v>128</v>
      </c>
      <c r="G993" s="86" t="s">
        <v>129</v>
      </c>
      <c r="H993" s="20">
        <v>9980</v>
      </c>
      <c r="I993" s="21">
        <v>9</v>
      </c>
      <c r="J993" s="22">
        <v>9980005</v>
      </c>
      <c r="K993" s="17" t="s">
        <v>40</v>
      </c>
      <c r="L993" s="23" t="s">
        <v>45</v>
      </c>
      <c r="M993" s="87" t="s">
        <v>45</v>
      </c>
      <c r="N993" s="25">
        <v>74.044593301435398</v>
      </c>
      <c r="O993" s="37">
        <f>AVERAGE(O994:O996)</f>
        <v>39.550845238743328</v>
      </c>
      <c r="P993" s="37">
        <f>AVERAGE(P994:P996)</f>
        <v>0.39550845238743326</v>
      </c>
      <c r="Q993" s="60">
        <f>100-O993</f>
        <v>60.449154761256672</v>
      </c>
      <c r="R993" s="38">
        <f>1-P993</f>
        <v>0.60449154761256674</v>
      </c>
      <c r="S993" s="61">
        <f>N993*R993</f>
        <v>44.759330797127774</v>
      </c>
      <c r="T993" s="38">
        <f>S993/3</f>
        <v>14.919776932375925</v>
      </c>
      <c r="U993" s="38">
        <f>S993/2.242</f>
        <v>19.964019088817025</v>
      </c>
      <c r="V993" s="38">
        <f>U993/3</f>
        <v>6.6546730296056751</v>
      </c>
      <c r="W993" s="26">
        <v>18.375127548532333</v>
      </c>
      <c r="X993" s="26">
        <v>45.262485967139057</v>
      </c>
      <c r="Y993" s="26">
        <v>24.923659891207919</v>
      </c>
      <c r="Z993" s="26">
        <v>1.1204394463132559</v>
      </c>
      <c r="AA993" s="26">
        <v>0.40350000000000003</v>
      </c>
      <c r="AB993" s="26">
        <f t="shared" si="141"/>
        <v>2.7415280412805809</v>
      </c>
      <c r="AC993" s="26">
        <f t="shared" si="141"/>
        <v>6.7530619403451029</v>
      </c>
      <c r="AD993" s="26">
        <f t="shared" si="141"/>
        <v>3.7185544591522697</v>
      </c>
      <c r="AE993" s="26">
        <f t="shared" si="140"/>
        <v>0.16716706605228571</v>
      </c>
      <c r="AF993" s="17">
        <v>6.4</v>
      </c>
      <c r="AG993" s="17">
        <v>5.8</v>
      </c>
      <c r="AH993" s="17">
        <f t="shared" si="142"/>
        <v>1.5848931924611111E-6</v>
      </c>
      <c r="AI993" s="17">
        <v>2</v>
      </c>
      <c r="AJ993" s="17">
        <v>116</v>
      </c>
      <c r="AK993" s="17">
        <v>631</v>
      </c>
      <c r="AL993" s="17">
        <v>124</v>
      </c>
      <c r="AM993" s="17">
        <v>5.2</v>
      </c>
      <c r="AN993" s="17">
        <v>4.8</v>
      </c>
      <c r="AO993" s="17">
        <v>0.3</v>
      </c>
      <c r="AP993" s="17">
        <v>205</v>
      </c>
      <c r="AQ993" s="17">
        <v>1373.4499999999994</v>
      </c>
      <c r="AR993" s="17">
        <v>1453.8124999999998</v>
      </c>
      <c r="AS993" s="26">
        <v>831.72499999999991</v>
      </c>
      <c r="AT993" s="26">
        <v>20.896962616822435</v>
      </c>
      <c r="AU993" s="26">
        <v>5.0788529069864694</v>
      </c>
      <c r="AV993" s="17">
        <v>45</v>
      </c>
      <c r="AW993" s="17">
        <v>75</v>
      </c>
      <c r="AX993" s="17">
        <v>0.13</v>
      </c>
      <c r="AY993" s="14">
        <v>2</v>
      </c>
      <c r="AZ993" s="17" t="s">
        <v>149</v>
      </c>
      <c r="BA993" s="28"/>
      <c r="BB993" s="26"/>
      <c r="BC993" s="39" t="s">
        <v>196</v>
      </c>
      <c r="BD993" s="29"/>
    </row>
    <row r="994" spans="1:56" x14ac:dyDescent="0.25">
      <c r="A994" s="14">
        <v>2008</v>
      </c>
      <c r="B994" s="15">
        <v>2011</v>
      </c>
      <c r="C994" s="20" t="s">
        <v>194</v>
      </c>
      <c r="D994" s="17" t="s">
        <v>195</v>
      </c>
      <c r="E994" s="32">
        <v>2</v>
      </c>
      <c r="F994" s="19" t="s">
        <v>128</v>
      </c>
      <c r="G994" s="86" t="s">
        <v>129</v>
      </c>
      <c r="H994" s="20">
        <v>9980</v>
      </c>
      <c r="I994" s="21">
        <v>9</v>
      </c>
      <c r="J994" s="22">
        <v>9980005</v>
      </c>
      <c r="K994" s="17" t="s">
        <v>40</v>
      </c>
      <c r="L994" s="23" t="s">
        <v>45</v>
      </c>
      <c r="M994" s="87" t="s">
        <v>45</v>
      </c>
      <c r="N994" s="25">
        <v>61.348133971291865</v>
      </c>
      <c r="O994" s="26">
        <v>34.394904458598731</v>
      </c>
      <c r="P994" s="46">
        <f t="shared" si="137"/>
        <v>0.3439490445859873</v>
      </c>
      <c r="Q994" s="88">
        <v>65.605095541401269</v>
      </c>
      <c r="R994" s="25">
        <v>0.6560509554140127</v>
      </c>
      <c r="S994" s="24">
        <v>40.247501904732879</v>
      </c>
      <c r="T994" s="25">
        <v>13.415833968244293</v>
      </c>
      <c r="U994" s="25">
        <v>17.950385849510866</v>
      </c>
      <c r="V994" s="25">
        <v>5.983461949836955</v>
      </c>
      <c r="W994" s="26">
        <v>19.156222423448938</v>
      </c>
      <c r="X994" s="26">
        <v>43.018641027563575</v>
      </c>
      <c r="Y994" s="26">
        <v>24.052476915002217</v>
      </c>
      <c r="Z994" s="26">
        <v>1.6956433134734112</v>
      </c>
      <c r="AA994" s="26">
        <v>0.26461538461538459</v>
      </c>
      <c r="AB994" s="26">
        <f t="shared" si="141"/>
        <v>2.5699669949174928</v>
      </c>
      <c r="AC994" s="26">
        <f t="shared" si="141"/>
        <v>5.7713094556529496</v>
      </c>
      <c r="AD994" s="26">
        <f t="shared" si="141"/>
        <v>3.2268403681669842</v>
      </c>
      <c r="AE994" s="26">
        <f t="shared" si="140"/>
        <v>0.22748469162922896</v>
      </c>
      <c r="AF994" s="17">
        <v>6.4</v>
      </c>
      <c r="AG994" s="17">
        <v>5.8</v>
      </c>
      <c r="AH994" s="17">
        <f t="shared" si="142"/>
        <v>1.5848931924611111E-6</v>
      </c>
      <c r="AI994" s="17">
        <v>2</v>
      </c>
      <c r="AJ994" s="17">
        <v>116</v>
      </c>
      <c r="AK994" s="17">
        <v>631</v>
      </c>
      <c r="AL994" s="17">
        <v>124</v>
      </c>
      <c r="AM994" s="17">
        <v>5.2</v>
      </c>
      <c r="AN994" s="17">
        <v>4.8</v>
      </c>
      <c r="AO994" s="17">
        <v>0.3</v>
      </c>
      <c r="AP994" s="17">
        <v>205</v>
      </c>
      <c r="AQ994" s="17">
        <v>1373.4499999999994</v>
      </c>
      <c r="AR994" s="17">
        <v>1453.8124999999998</v>
      </c>
      <c r="AS994" s="26">
        <v>831.72499999999991</v>
      </c>
      <c r="AT994" s="26">
        <v>20.896962616822435</v>
      </c>
      <c r="AU994" s="26">
        <v>5.0788529069864694</v>
      </c>
      <c r="AV994" s="17">
        <v>45</v>
      </c>
      <c r="AW994" s="17">
        <v>75</v>
      </c>
      <c r="AX994" s="17">
        <v>0.13</v>
      </c>
      <c r="AY994" s="14">
        <v>2</v>
      </c>
      <c r="AZ994" s="17" t="s">
        <v>149</v>
      </c>
      <c r="BA994" s="28"/>
      <c r="BB994" s="26"/>
      <c r="BC994" s="31"/>
      <c r="BD994" s="29"/>
    </row>
    <row r="995" spans="1:56" x14ac:dyDescent="0.25">
      <c r="A995" s="14">
        <v>2008</v>
      </c>
      <c r="B995" s="15">
        <v>2011</v>
      </c>
      <c r="C995" s="20" t="s">
        <v>194</v>
      </c>
      <c r="D995" s="17" t="s">
        <v>195</v>
      </c>
      <c r="E995" s="32">
        <v>3</v>
      </c>
      <c r="F995" s="19" t="s">
        <v>128</v>
      </c>
      <c r="G995" s="86" t="s">
        <v>129</v>
      </c>
      <c r="H995" s="20">
        <v>9980</v>
      </c>
      <c r="I995" s="21">
        <v>9</v>
      </c>
      <c r="J995" s="22">
        <v>9980005</v>
      </c>
      <c r="K995" s="17" t="s">
        <v>40</v>
      </c>
      <c r="L995" s="23" t="s">
        <v>45</v>
      </c>
      <c r="M995" s="87" t="s">
        <v>45</v>
      </c>
      <c r="N995" s="25">
        <v>57.260669856459337</v>
      </c>
      <c r="O995" s="26">
        <v>43.384615384615387</v>
      </c>
      <c r="P995" s="46">
        <f t="shared" si="137"/>
        <v>0.43384615384615388</v>
      </c>
      <c r="Q995" s="88">
        <v>56.615384615384613</v>
      </c>
      <c r="R995" s="25">
        <v>0.56615384615384612</v>
      </c>
      <c r="S995" s="24">
        <v>32.418348472580057</v>
      </c>
      <c r="T995" s="25">
        <v>10.806116157526686</v>
      </c>
      <c r="U995" s="25">
        <v>14.458583418770706</v>
      </c>
      <c r="V995" s="25">
        <v>4.819527806256902</v>
      </c>
      <c r="W995" s="26">
        <v>18.731265428726331</v>
      </c>
      <c r="X995" s="26">
        <v>43.099636774636721</v>
      </c>
      <c r="Y995" s="26">
        <v>25.321873070865493</v>
      </c>
      <c r="Z995" s="26">
        <v>1.5914128763704412</v>
      </c>
      <c r="AA995" s="26">
        <v>0.43174999999999997</v>
      </c>
      <c r="AB995" s="26">
        <f t="shared" si="141"/>
        <v>2.0241223000028064</v>
      </c>
      <c r="AC995" s="26">
        <f t="shared" si="141"/>
        <v>4.6573968133393322</v>
      </c>
      <c r="AD995" s="26">
        <f t="shared" si="141"/>
        <v>2.7363110172991947</v>
      </c>
      <c r="AE995" s="26">
        <f t="shared" si="140"/>
        <v>0.17196992396642644</v>
      </c>
      <c r="AF995" s="17">
        <v>6.4</v>
      </c>
      <c r="AG995" s="17">
        <v>5.8</v>
      </c>
      <c r="AH995" s="17">
        <f t="shared" si="142"/>
        <v>1.5848931924611111E-6</v>
      </c>
      <c r="AI995" s="17">
        <v>2</v>
      </c>
      <c r="AJ995" s="17">
        <v>116</v>
      </c>
      <c r="AK995" s="17">
        <v>631</v>
      </c>
      <c r="AL995" s="17">
        <v>124</v>
      </c>
      <c r="AM995" s="17">
        <v>5.2</v>
      </c>
      <c r="AN995" s="17">
        <v>4.8</v>
      </c>
      <c r="AO995" s="17">
        <v>0.3</v>
      </c>
      <c r="AP995" s="17">
        <v>205</v>
      </c>
      <c r="AQ995" s="17">
        <v>1373.4499999999994</v>
      </c>
      <c r="AR995" s="17">
        <v>1453.8124999999998</v>
      </c>
      <c r="AS995" s="26">
        <v>831.72499999999991</v>
      </c>
      <c r="AT995" s="26">
        <v>20.896962616822435</v>
      </c>
      <c r="AU995" s="26">
        <v>5.0788529069864694</v>
      </c>
      <c r="AV995" s="17">
        <v>45</v>
      </c>
      <c r="AW995" s="17">
        <v>75</v>
      </c>
      <c r="AX995" s="17">
        <v>0.13</v>
      </c>
      <c r="AY995" s="14">
        <v>2</v>
      </c>
      <c r="AZ995" s="17" t="s">
        <v>149</v>
      </c>
      <c r="BA995" s="28"/>
      <c r="BB995" s="26"/>
      <c r="BC995" s="31"/>
      <c r="BD995" s="29"/>
    </row>
    <row r="996" spans="1:56" x14ac:dyDescent="0.25">
      <c r="A996" s="14">
        <v>2008</v>
      </c>
      <c r="B996" s="15">
        <v>2011</v>
      </c>
      <c r="C996" s="20" t="s">
        <v>194</v>
      </c>
      <c r="D996" s="17" t="s">
        <v>195</v>
      </c>
      <c r="E996" s="32">
        <v>4</v>
      </c>
      <c r="F996" s="64" t="s">
        <v>128</v>
      </c>
      <c r="G996" s="86" t="s">
        <v>129</v>
      </c>
      <c r="H996" s="20">
        <v>9980</v>
      </c>
      <c r="I996" s="21">
        <v>9</v>
      </c>
      <c r="J996" s="22">
        <v>9980005</v>
      </c>
      <c r="K996" s="17" t="s">
        <v>40</v>
      </c>
      <c r="L996" s="23" t="s">
        <v>45</v>
      </c>
      <c r="M996" s="87" t="s">
        <v>45</v>
      </c>
      <c r="N996" s="25">
        <v>45.649377990430622</v>
      </c>
      <c r="O996" s="26">
        <v>40.873015873015873</v>
      </c>
      <c r="P996" s="46">
        <f t="shared" si="137"/>
        <v>0.40873015873015872</v>
      </c>
      <c r="Q996" s="88">
        <v>59.126984126984127</v>
      </c>
      <c r="R996" s="25">
        <v>0.59126984126984128</v>
      </c>
      <c r="S996" s="24">
        <v>26.991100478468901</v>
      </c>
      <c r="T996" s="25">
        <v>8.9970334928229665</v>
      </c>
      <c r="U996" s="25">
        <v>12.03803081339713</v>
      </c>
      <c r="V996" s="25">
        <v>4.0126769377990428</v>
      </c>
      <c r="W996" s="26">
        <v>18.976398160831408</v>
      </c>
      <c r="X996" s="26">
        <v>43.313038988024388</v>
      </c>
      <c r="Y996" s="26">
        <v>25.473261865080218</v>
      </c>
      <c r="Z996" s="26">
        <v>1.4017711428633248</v>
      </c>
      <c r="AA996" s="26">
        <v>0.44616666666666666</v>
      </c>
      <c r="AB996" s="26">
        <f t="shared" si="141"/>
        <v>1.7073128982614434</v>
      </c>
      <c r="AC996" s="26">
        <f t="shared" si="141"/>
        <v>3.896888624512024</v>
      </c>
      <c r="AD996" s="26">
        <f t="shared" si="141"/>
        <v>2.2918379017157671</v>
      </c>
      <c r="AE996" s="26">
        <f t="shared" si="140"/>
        <v>0.12611781921614063</v>
      </c>
      <c r="AF996" s="17">
        <v>6.4</v>
      </c>
      <c r="AG996" s="17">
        <v>5.8</v>
      </c>
      <c r="AH996" s="17">
        <f t="shared" si="142"/>
        <v>1.5848931924611111E-6</v>
      </c>
      <c r="AI996" s="17">
        <v>2</v>
      </c>
      <c r="AJ996" s="17">
        <v>116</v>
      </c>
      <c r="AK996" s="17">
        <v>631</v>
      </c>
      <c r="AL996" s="17">
        <v>124</v>
      </c>
      <c r="AM996" s="17">
        <v>5.2</v>
      </c>
      <c r="AN996" s="17">
        <v>4.8</v>
      </c>
      <c r="AO996" s="17">
        <v>0.3</v>
      </c>
      <c r="AP996" s="17">
        <v>205</v>
      </c>
      <c r="AQ996" s="17">
        <v>1373.4499999999994</v>
      </c>
      <c r="AR996" s="17">
        <v>1453.8124999999998</v>
      </c>
      <c r="AS996" s="26">
        <v>831.72499999999991</v>
      </c>
      <c r="AT996" s="26">
        <v>20.896962616822435</v>
      </c>
      <c r="AU996" s="26">
        <v>5.0788529069864694</v>
      </c>
      <c r="AV996" s="17">
        <v>45</v>
      </c>
      <c r="AW996" s="17">
        <v>75</v>
      </c>
      <c r="AX996" s="17">
        <v>0.13</v>
      </c>
      <c r="AY996" s="14">
        <v>2</v>
      </c>
      <c r="AZ996" s="17" t="s">
        <v>149</v>
      </c>
      <c r="BA996" s="28"/>
      <c r="BB996" s="26"/>
      <c r="BC996" s="31"/>
      <c r="BD996" s="29"/>
    </row>
    <row r="997" spans="1:56" x14ac:dyDescent="0.25">
      <c r="A997" s="14">
        <v>2008</v>
      </c>
      <c r="B997" s="15">
        <v>2011</v>
      </c>
      <c r="C997" s="20" t="s">
        <v>194</v>
      </c>
      <c r="D997" s="17" t="s">
        <v>195</v>
      </c>
      <c r="E997" s="32">
        <v>1</v>
      </c>
      <c r="F997" s="64" t="s">
        <v>141</v>
      </c>
      <c r="G997" s="86" t="s">
        <v>141</v>
      </c>
      <c r="H997" s="20" t="s">
        <v>141</v>
      </c>
      <c r="I997" s="21">
        <v>1</v>
      </c>
      <c r="J997" s="22" t="s">
        <v>141</v>
      </c>
      <c r="K997" s="17" t="s">
        <v>42</v>
      </c>
      <c r="L997" s="23" t="s">
        <v>45</v>
      </c>
      <c r="M997" s="87" t="s">
        <v>45</v>
      </c>
      <c r="N997" s="25">
        <v>100.77588516746412</v>
      </c>
      <c r="O997" s="26">
        <v>47.012578616352194</v>
      </c>
      <c r="P997" s="46">
        <f t="shared" si="137"/>
        <v>0.47012578616352196</v>
      </c>
      <c r="Q997" s="88">
        <v>52.987421383647806</v>
      </c>
      <c r="R997" s="25">
        <v>0.52987421383647804</v>
      </c>
      <c r="S997" s="24">
        <v>53.39854292678524</v>
      </c>
      <c r="T997" s="25">
        <v>17.799514308928416</v>
      </c>
      <c r="U997" s="25">
        <v>23.815750145346218</v>
      </c>
      <c r="V997" s="25">
        <v>7.9385833817820721</v>
      </c>
      <c r="W997" s="26">
        <v>16.943256135615702</v>
      </c>
      <c r="X997" s="26">
        <v>47.999983190916382</v>
      </c>
      <c r="Y997" s="26">
        <v>23.927455597004624</v>
      </c>
      <c r="Z997" s="26">
        <v>1.4242810814964457</v>
      </c>
      <c r="AA997" s="26">
        <v>0.48549999999999999</v>
      </c>
      <c r="AB997" s="26">
        <f t="shared" si="141"/>
        <v>3.015817300257309</v>
      </c>
      <c r="AC997" s="26">
        <f t="shared" si="141"/>
        <v>8.5437638763503969</v>
      </c>
      <c r="AD997" s="26">
        <f t="shared" si="141"/>
        <v>4.2589708827513313</v>
      </c>
      <c r="AE997" s="26">
        <f t="shared" si="140"/>
        <v>0.25351511490032025</v>
      </c>
      <c r="AF997" s="17">
        <v>6.4</v>
      </c>
      <c r="AG997" s="17">
        <v>5.8</v>
      </c>
      <c r="AH997" s="17">
        <f t="shared" si="142"/>
        <v>1.5848931924611111E-6</v>
      </c>
      <c r="AI997" s="17">
        <v>2</v>
      </c>
      <c r="AJ997" s="17">
        <v>116</v>
      </c>
      <c r="AK997" s="17">
        <v>631</v>
      </c>
      <c r="AL997" s="17">
        <v>124</v>
      </c>
      <c r="AM997" s="17">
        <v>5.2</v>
      </c>
      <c r="AN997" s="17">
        <v>4.8</v>
      </c>
      <c r="AO997" s="17">
        <v>0.3</v>
      </c>
      <c r="AP997" s="17">
        <v>205</v>
      </c>
      <c r="AQ997" s="17">
        <v>1373.4499999999994</v>
      </c>
      <c r="AR997" s="17">
        <v>1453.8124999999998</v>
      </c>
      <c r="AS997" s="26">
        <v>831.72499999999991</v>
      </c>
      <c r="AT997" s="26">
        <v>20.896962616822435</v>
      </c>
      <c r="AU997" s="26">
        <v>5.0788529069864694</v>
      </c>
      <c r="AV997" s="17">
        <v>45</v>
      </c>
      <c r="AW997" s="17">
        <v>75</v>
      </c>
      <c r="AX997" s="17">
        <v>0.13</v>
      </c>
      <c r="AY997" s="14">
        <v>2</v>
      </c>
      <c r="AZ997" s="17" t="s">
        <v>149</v>
      </c>
      <c r="BA997" s="28"/>
      <c r="BB997" s="26"/>
      <c r="BC997" s="31"/>
      <c r="BD997" s="29"/>
    </row>
    <row r="998" spans="1:56" x14ac:dyDescent="0.25">
      <c r="A998" s="14">
        <v>2008</v>
      </c>
      <c r="B998" s="15">
        <v>2011</v>
      </c>
      <c r="C998" s="20" t="s">
        <v>194</v>
      </c>
      <c r="D998" s="17" t="s">
        <v>195</v>
      </c>
      <c r="E998" s="32">
        <v>2</v>
      </c>
      <c r="F998" s="44" t="s">
        <v>141</v>
      </c>
      <c r="G998" s="86" t="s">
        <v>141</v>
      </c>
      <c r="H998" s="20" t="s">
        <v>141</v>
      </c>
      <c r="I998" s="21">
        <v>1</v>
      </c>
      <c r="J998" s="22" t="s">
        <v>141</v>
      </c>
      <c r="K998" s="17" t="s">
        <v>42</v>
      </c>
      <c r="L998" s="23" t="s">
        <v>45</v>
      </c>
      <c r="M998" s="87" t="s">
        <v>45</v>
      </c>
      <c r="N998" s="25">
        <v>83.304688995215329</v>
      </c>
      <c r="O998" s="26">
        <v>48.739495798319332</v>
      </c>
      <c r="P998" s="46">
        <f t="shared" si="137"/>
        <v>0.48739495798319332</v>
      </c>
      <c r="Q998" s="88">
        <v>51.260504201680668</v>
      </c>
      <c r="R998" s="25">
        <v>0.51260504201680668</v>
      </c>
      <c r="S998" s="24">
        <v>42.702403602589364</v>
      </c>
      <c r="T998" s="25">
        <v>14.234134534196457</v>
      </c>
      <c r="U998" s="25">
        <v>19.045272006754857</v>
      </c>
      <c r="V998" s="25">
        <v>6.348424002251619</v>
      </c>
      <c r="W998" s="26">
        <v>17.955932549554689</v>
      </c>
      <c r="X998" s="26">
        <v>47.581714825380757</v>
      </c>
      <c r="Y998" s="26">
        <v>23.780560088126208</v>
      </c>
      <c r="Z998" s="26">
        <v>1.0444201580738479</v>
      </c>
      <c r="AA998" s="26">
        <v>0.53700000000000003</v>
      </c>
      <c r="AB998" s="26">
        <f t="shared" si="141"/>
        <v>2.5558715959731861</v>
      </c>
      <c r="AC998" s="26">
        <f t="shared" si="141"/>
        <v>6.7728453019223975</v>
      </c>
      <c r="AD998" s="26">
        <f t="shared" si="141"/>
        <v>3.3849569159293118</v>
      </c>
      <c r="AE998" s="26">
        <f t="shared" si="140"/>
        <v>0.1486641704024988</v>
      </c>
      <c r="AF998" s="17">
        <v>6.4</v>
      </c>
      <c r="AG998" s="17">
        <v>5.8</v>
      </c>
      <c r="AH998" s="17">
        <f t="shared" si="142"/>
        <v>1.5848931924611111E-6</v>
      </c>
      <c r="AI998" s="17">
        <v>2</v>
      </c>
      <c r="AJ998" s="17">
        <v>116</v>
      </c>
      <c r="AK998" s="17">
        <v>631</v>
      </c>
      <c r="AL998" s="17">
        <v>124</v>
      </c>
      <c r="AM998" s="17">
        <v>5.2</v>
      </c>
      <c r="AN998" s="17">
        <v>4.8</v>
      </c>
      <c r="AO998" s="17">
        <v>0.3</v>
      </c>
      <c r="AP998" s="17">
        <v>205</v>
      </c>
      <c r="AQ998" s="17">
        <v>1373.4499999999994</v>
      </c>
      <c r="AR998" s="17">
        <v>1453.8124999999998</v>
      </c>
      <c r="AS998" s="26">
        <v>831.72499999999991</v>
      </c>
      <c r="AT998" s="26">
        <v>20.896962616822435</v>
      </c>
      <c r="AU998" s="26">
        <v>5.0788529069864694</v>
      </c>
      <c r="AV998" s="17">
        <v>45</v>
      </c>
      <c r="AW998" s="17">
        <v>75</v>
      </c>
      <c r="AX998" s="17">
        <v>0.13</v>
      </c>
      <c r="AY998" s="14">
        <v>2</v>
      </c>
      <c r="AZ998" s="17" t="s">
        <v>149</v>
      </c>
      <c r="BA998" s="28"/>
      <c r="BB998" s="26"/>
      <c r="BC998" s="31"/>
      <c r="BD998" s="29"/>
    </row>
    <row r="999" spans="1:56" x14ac:dyDescent="0.25">
      <c r="A999" s="14">
        <v>2008</v>
      </c>
      <c r="B999" s="15">
        <v>2011</v>
      </c>
      <c r="C999" s="20" t="s">
        <v>194</v>
      </c>
      <c r="D999" s="17" t="s">
        <v>195</v>
      </c>
      <c r="E999" s="32">
        <v>3</v>
      </c>
      <c r="F999" s="64" t="s">
        <v>141</v>
      </c>
      <c r="G999" s="86" t="s">
        <v>141</v>
      </c>
      <c r="H999" s="20" t="s">
        <v>141</v>
      </c>
      <c r="I999" s="21">
        <v>1</v>
      </c>
      <c r="J999" s="22" t="s">
        <v>141</v>
      </c>
      <c r="K999" s="17" t="s">
        <v>42</v>
      </c>
      <c r="L999" s="23" t="s">
        <v>45</v>
      </c>
      <c r="M999" s="87" t="s">
        <v>45</v>
      </c>
      <c r="N999" s="25">
        <v>65.182392344497615</v>
      </c>
      <c r="O999" s="37">
        <f>AVERAGE(O997:O998,O1000)</f>
        <v>46.664832885698587</v>
      </c>
      <c r="P999" s="37">
        <f>AVERAGE(P997:P998,P1000)</f>
        <v>0.46664832885698587</v>
      </c>
      <c r="Q999" s="60">
        <f>100-O999</f>
        <v>53.335167114301413</v>
      </c>
      <c r="R999" s="38">
        <f>1-P999</f>
        <v>0.53335167114301418</v>
      </c>
      <c r="S999" s="61">
        <f>N999*R999</f>
        <v>34.765137886037415</v>
      </c>
      <c r="T999" s="38">
        <f>S999/3</f>
        <v>11.588379295345804</v>
      </c>
      <c r="U999" s="38">
        <f>S999/2.242</f>
        <v>15.506305925975653</v>
      </c>
      <c r="V999" s="38">
        <f>U999/3</f>
        <v>5.1687686419918846</v>
      </c>
      <c r="W999" s="26">
        <v>17.594747177221393</v>
      </c>
      <c r="X999" s="26">
        <v>47.288810236432454</v>
      </c>
      <c r="Y999" s="26">
        <v>23.607466704673215</v>
      </c>
      <c r="Z999" s="26">
        <v>1.4764913614265112</v>
      </c>
      <c r="AA999" s="26">
        <v>0.49185714285714283</v>
      </c>
      <c r="AB999" s="26">
        <f t="shared" si="141"/>
        <v>2.0389460389535641</v>
      </c>
      <c r="AC999" s="26">
        <f t="shared" si="141"/>
        <v>5.4800066944541062</v>
      </c>
      <c r="AD999" s="26">
        <f t="shared" si="141"/>
        <v>2.7357227837600053</v>
      </c>
      <c r="AE999" s="26">
        <f t="shared" si="140"/>
        <v>0.17110141922511921</v>
      </c>
      <c r="AF999" s="17">
        <v>6.4</v>
      </c>
      <c r="AG999" s="17">
        <v>5.8</v>
      </c>
      <c r="AH999" s="17">
        <f t="shared" si="142"/>
        <v>1.5848931924611111E-6</v>
      </c>
      <c r="AI999" s="17">
        <v>2</v>
      </c>
      <c r="AJ999" s="17">
        <v>116</v>
      </c>
      <c r="AK999" s="17">
        <v>631</v>
      </c>
      <c r="AL999" s="17">
        <v>124</v>
      </c>
      <c r="AM999" s="17">
        <v>5.2</v>
      </c>
      <c r="AN999" s="17">
        <v>4.8</v>
      </c>
      <c r="AO999" s="17">
        <v>0.3</v>
      </c>
      <c r="AP999" s="17">
        <v>205</v>
      </c>
      <c r="AQ999" s="17">
        <v>1373.4499999999994</v>
      </c>
      <c r="AR999" s="17">
        <v>1453.8124999999998</v>
      </c>
      <c r="AS999" s="26">
        <v>831.72499999999991</v>
      </c>
      <c r="AT999" s="26">
        <v>20.896962616822435</v>
      </c>
      <c r="AU999" s="26">
        <v>5.0788529069864694</v>
      </c>
      <c r="AV999" s="17">
        <v>45</v>
      </c>
      <c r="AW999" s="17">
        <v>75</v>
      </c>
      <c r="AX999" s="17">
        <v>0.13</v>
      </c>
      <c r="AY999" s="14">
        <v>2</v>
      </c>
      <c r="AZ999" s="17" t="s">
        <v>149</v>
      </c>
      <c r="BA999" s="28"/>
      <c r="BB999" s="26"/>
      <c r="BC999" s="39" t="s">
        <v>196</v>
      </c>
      <c r="BD999" s="29"/>
    </row>
    <row r="1000" spans="1:56" x14ac:dyDescent="0.25">
      <c r="A1000" s="14">
        <v>2008</v>
      </c>
      <c r="B1000" s="15">
        <v>2011</v>
      </c>
      <c r="C1000" s="20" t="s">
        <v>194</v>
      </c>
      <c r="D1000" s="17" t="s">
        <v>195</v>
      </c>
      <c r="E1000" s="32">
        <v>4</v>
      </c>
      <c r="F1000" s="64" t="s">
        <v>141</v>
      </c>
      <c r="G1000" s="86" t="s">
        <v>141</v>
      </c>
      <c r="H1000" s="20" t="s">
        <v>141</v>
      </c>
      <c r="I1000" s="21">
        <v>1</v>
      </c>
      <c r="J1000" s="22" t="s">
        <v>141</v>
      </c>
      <c r="K1000" s="17" t="s">
        <v>42</v>
      </c>
      <c r="L1000" s="23" t="s">
        <v>45</v>
      </c>
      <c r="M1000" s="87" t="s">
        <v>45</v>
      </c>
      <c r="N1000" s="25">
        <v>57.947942583732065</v>
      </c>
      <c r="O1000" s="26">
        <v>44.242424242424235</v>
      </c>
      <c r="P1000" s="46">
        <f t="shared" si="137"/>
        <v>0.44242424242424233</v>
      </c>
      <c r="Q1000" s="88">
        <v>55.757575757575765</v>
      </c>
      <c r="R1000" s="25">
        <v>0.55757575757575761</v>
      </c>
      <c r="S1000" s="24">
        <v>32.310367986080905</v>
      </c>
      <c r="T1000" s="25">
        <v>10.770122662026969</v>
      </c>
      <c r="U1000" s="25">
        <v>14.410424121792085</v>
      </c>
      <c r="V1000" s="25">
        <v>4.8034747072640283</v>
      </c>
      <c r="W1000" s="26">
        <v>18.17921158101251</v>
      </c>
      <c r="X1000" s="26">
        <v>47.179718454420026</v>
      </c>
      <c r="Y1000" s="26">
        <v>24.670206680912258</v>
      </c>
      <c r="Z1000" s="26">
        <v>0.96193492484131582</v>
      </c>
      <c r="AA1000" s="26">
        <v>0.48500000000000004</v>
      </c>
      <c r="AB1000" s="26">
        <f t="shared" si="141"/>
        <v>1.9579233862644596</v>
      </c>
      <c r="AC1000" s="26">
        <f t="shared" si="141"/>
        <v>5.0813135491400114</v>
      </c>
      <c r="AD1000" s="26">
        <f t="shared" si="141"/>
        <v>2.6570115205098221</v>
      </c>
      <c r="AE1000" s="26">
        <f t="shared" si="140"/>
        <v>0.10360157133428664</v>
      </c>
      <c r="AF1000" s="17">
        <v>6.4</v>
      </c>
      <c r="AG1000" s="17">
        <v>5.8</v>
      </c>
      <c r="AH1000" s="17">
        <f t="shared" si="142"/>
        <v>1.5848931924611111E-6</v>
      </c>
      <c r="AI1000" s="17">
        <v>2</v>
      </c>
      <c r="AJ1000" s="17">
        <v>116</v>
      </c>
      <c r="AK1000" s="17">
        <v>631</v>
      </c>
      <c r="AL1000" s="17">
        <v>124</v>
      </c>
      <c r="AM1000" s="17">
        <v>5.2</v>
      </c>
      <c r="AN1000" s="17">
        <v>4.8</v>
      </c>
      <c r="AO1000" s="17">
        <v>0.3</v>
      </c>
      <c r="AP1000" s="17">
        <v>205</v>
      </c>
      <c r="AQ1000" s="17">
        <v>1373.4499999999994</v>
      </c>
      <c r="AR1000" s="17">
        <v>1453.8124999999998</v>
      </c>
      <c r="AS1000" s="26">
        <v>831.72499999999991</v>
      </c>
      <c r="AT1000" s="26">
        <v>20.896962616822435</v>
      </c>
      <c r="AU1000" s="26">
        <v>5.0788529069864694</v>
      </c>
      <c r="AV1000" s="17">
        <v>45</v>
      </c>
      <c r="AW1000" s="17">
        <v>75</v>
      </c>
      <c r="AX1000" s="17">
        <v>0.13</v>
      </c>
      <c r="AY1000" s="14">
        <v>2</v>
      </c>
      <c r="AZ1000" s="17" t="s">
        <v>149</v>
      </c>
      <c r="BA1000" s="28"/>
      <c r="BB1000" s="26"/>
      <c r="BC1000" s="31"/>
      <c r="BD1000" s="29"/>
    </row>
    <row r="1001" spans="1:56" x14ac:dyDescent="0.25">
      <c r="A1001" s="14">
        <v>2008</v>
      </c>
      <c r="B1001" s="15">
        <v>2011</v>
      </c>
      <c r="C1001" s="20" t="s">
        <v>194</v>
      </c>
      <c r="D1001" s="17" t="s">
        <v>195</v>
      </c>
      <c r="E1001" s="32">
        <v>1</v>
      </c>
      <c r="F1001" s="44" t="s">
        <v>142</v>
      </c>
      <c r="G1001" s="86" t="s">
        <v>142</v>
      </c>
      <c r="H1001" s="20" t="s">
        <v>142</v>
      </c>
      <c r="I1001" s="21">
        <v>5</v>
      </c>
      <c r="J1001" s="44" t="s">
        <v>142</v>
      </c>
      <c r="K1001" s="17" t="s">
        <v>54</v>
      </c>
      <c r="L1001" s="23" t="s">
        <v>45</v>
      </c>
      <c r="M1001" s="87" t="s">
        <v>45</v>
      </c>
      <c r="N1001" s="25">
        <v>51.292248803827754</v>
      </c>
      <c r="O1001" s="26">
        <v>44.60431654676259</v>
      </c>
      <c r="P1001" s="46">
        <f t="shared" si="137"/>
        <v>0.4460431654676259</v>
      </c>
      <c r="Q1001" s="88">
        <v>55.39568345323741</v>
      </c>
      <c r="R1001" s="25">
        <v>0.5539568345323741</v>
      </c>
      <c r="S1001" s="24">
        <v>28.413691783415373</v>
      </c>
      <c r="T1001" s="25">
        <v>9.4712305944717929</v>
      </c>
      <c r="U1001" s="25">
        <v>12.672506535403256</v>
      </c>
      <c r="V1001" s="25">
        <v>4.224168845134419</v>
      </c>
      <c r="W1001" s="26">
        <v>18.1349731773571</v>
      </c>
      <c r="X1001" s="26">
        <v>42.564497194883899</v>
      </c>
      <c r="Y1001" s="26">
        <v>24.463348359928474</v>
      </c>
      <c r="Z1001" s="26">
        <v>2.2221314104751571</v>
      </c>
      <c r="AA1001" s="26">
        <v>0.36075000000000002</v>
      </c>
      <c r="AB1001" s="26">
        <f t="shared" si="141"/>
        <v>1.717605127873099</v>
      </c>
      <c r="AC1001" s="26">
        <f t="shared" si="141"/>
        <v>4.0313816807049321</v>
      </c>
      <c r="AD1001" s="26">
        <f t="shared" si="141"/>
        <v>2.3169801342977592</v>
      </c>
      <c r="AE1001" s="26">
        <f t="shared" si="140"/>
        <v>0.21046318999829067</v>
      </c>
      <c r="AF1001" s="17">
        <v>6.4</v>
      </c>
      <c r="AG1001" s="17">
        <v>5.8</v>
      </c>
      <c r="AH1001" s="17">
        <f t="shared" si="142"/>
        <v>1.5848931924611111E-6</v>
      </c>
      <c r="AI1001" s="17">
        <v>2</v>
      </c>
      <c r="AJ1001" s="17">
        <v>116</v>
      </c>
      <c r="AK1001" s="17">
        <v>631</v>
      </c>
      <c r="AL1001" s="17">
        <v>124</v>
      </c>
      <c r="AM1001" s="17">
        <v>5.2</v>
      </c>
      <c r="AN1001" s="17">
        <v>4.8</v>
      </c>
      <c r="AO1001" s="17">
        <v>0.3</v>
      </c>
      <c r="AP1001" s="17">
        <v>205</v>
      </c>
      <c r="AQ1001" s="17">
        <v>1373.4499999999994</v>
      </c>
      <c r="AR1001" s="17">
        <v>1453.8124999999998</v>
      </c>
      <c r="AS1001" s="26">
        <v>831.72499999999991</v>
      </c>
      <c r="AT1001" s="26">
        <v>20.896962616822435</v>
      </c>
      <c r="AU1001" s="26">
        <v>5.0788529069864694</v>
      </c>
      <c r="AV1001" s="17">
        <v>45</v>
      </c>
      <c r="AW1001" s="17">
        <v>75</v>
      </c>
      <c r="AX1001" s="17">
        <v>0.13</v>
      </c>
      <c r="AY1001" s="14">
        <v>2</v>
      </c>
      <c r="AZ1001" s="17" t="s">
        <v>149</v>
      </c>
      <c r="BA1001" s="28"/>
      <c r="BB1001" s="26"/>
      <c r="BC1001" s="31"/>
      <c r="BD1001" s="29"/>
    </row>
    <row r="1002" spans="1:56" x14ac:dyDescent="0.25">
      <c r="A1002" s="14">
        <v>2008</v>
      </c>
      <c r="B1002" s="15">
        <v>2011</v>
      </c>
      <c r="C1002" s="20" t="s">
        <v>194</v>
      </c>
      <c r="D1002" s="17" t="s">
        <v>195</v>
      </c>
      <c r="E1002" s="32">
        <v>2</v>
      </c>
      <c r="F1002" s="44" t="s">
        <v>142</v>
      </c>
      <c r="G1002" s="86" t="s">
        <v>142</v>
      </c>
      <c r="H1002" s="20" t="s">
        <v>142</v>
      </c>
      <c r="I1002" s="21">
        <v>5</v>
      </c>
      <c r="J1002" s="44" t="s">
        <v>142</v>
      </c>
      <c r="K1002" s="17" t="s">
        <v>54</v>
      </c>
      <c r="L1002" s="23" t="s">
        <v>45</v>
      </c>
      <c r="M1002" s="87" t="s">
        <v>45</v>
      </c>
      <c r="N1002" s="25">
        <v>69.125167464114824</v>
      </c>
      <c r="O1002" s="26">
        <v>36.315789473684212</v>
      </c>
      <c r="P1002" s="46">
        <f t="shared" si="137"/>
        <v>0.36315789473684212</v>
      </c>
      <c r="Q1002" s="88">
        <v>63.684210526315788</v>
      </c>
      <c r="R1002" s="25">
        <v>0.63684210526315788</v>
      </c>
      <c r="S1002" s="24">
        <v>44.021817174515228</v>
      </c>
      <c r="T1002" s="25">
        <v>14.673939058171745</v>
      </c>
      <c r="U1002" s="25">
        <v>19.633730459833792</v>
      </c>
      <c r="V1002" s="25">
        <v>6.5445768199445968</v>
      </c>
      <c r="W1002" s="26">
        <v>18.027622305365654</v>
      </c>
      <c r="X1002" s="26">
        <v>42.679872307894613</v>
      </c>
      <c r="Y1002" s="26">
        <v>24.762648180503106</v>
      </c>
      <c r="Z1002" s="26">
        <v>2.2175354094138982</v>
      </c>
      <c r="AA1002" s="26">
        <v>0.41849999999999998</v>
      </c>
      <c r="AB1002" s="26">
        <f t="shared" si="141"/>
        <v>2.6453623107267323</v>
      </c>
      <c r="AC1002" s="26">
        <f t="shared" si="141"/>
        <v>6.2628184525659742</v>
      </c>
      <c r="AD1002" s="26">
        <f t="shared" si="141"/>
        <v>3.6336559031965003</v>
      </c>
      <c r="AE1002" s="26">
        <f t="shared" si="140"/>
        <v>0.32539979457077473</v>
      </c>
      <c r="AF1002" s="17">
        <v>6.4</v>
      </c>
      <c r="AG1002" s="17">
        <v>5.8</v>
      </c>
      <c r="AH1002" s="17">
        <f t="shared" si="142"/>
        <v>1.5848931924611111E-6</v>
      </c>
      <c r="AI1002" s="17">
        <v>2</v>
      </c>
      <c r="AJ1002" s="17">
        <v>116</v>
      </c>
      <c r="AK1002" s="17">
        <v>631</v>
      </c>
      <c r="AL1002" s="17">
        <v>124</v>
      </c>
      <c r="AM1002" s="17">
        <v>5.2</v>
      </c>
      <c r="AN1002" s="17">
        <v>4.8</v>
      </c>
      <c r="AO1002" s="17">
        <v>0.3</v>
      </c>
      <c r="AP1002" s="17">
        <v>205</v>
      </c>
      <c r="AQ1002" s="17">
        <v>1373.4499999999994</v>
      </c>
      <c r="AR1002" s="17">
        <v>1453.8124999999998</v>
      </c>
      <c r="AS1002" s="26">
        <v>831.72499999999991</v>
      </c>
      <c r="AT1002" s="26">
        <v>20.896962616822435</v>
      </c>
      <c r="AU1002" s="26">
        <v>5.0788529069864694</v>
      </c>
      <c r="AV1002" s="17">
        <v>45</v>
      </c>
      <c r="AW1002" s="17">
        <v>75</v>
      </c>
      <c r="AX1002" s="17">
        <v>0.13</v>
      </c>
      <c r="AY1002" s="14">
        <v>2</v>
      </c>
      <c r="AZ1002" s="17" t="s">
        <v>149</v>
      </c>
      <c r="BA1002" s="28"/>
      <c r="BB1002" s="26"/>
      <c r="BC1002" s="31"/>
      <c r="BD1002" s="29"/>
    </row>
    <row r="1003" spans="1:56" x14ac:dyDescent="0.25">
      <c r="A1003" s="14">
        <v>2008</v>
      </c>
      <c r="B1003" s="15">
        <v>2011</v>
      </c>
      <c r="C1003" s="20" t="s">
        <v>194</v>
      </c>
      <c r="D1003" s="17" t="s">
        <v>195</v>
      </c>
      <c r="E1003" s="32">
        <v>3</v>
      </c>
      <c r="F1003" s="44" t="s">
        <v>142</v>
      </c>
      <c r="G1003" s="86" t="s">
        <v>142</v>
      </c>
      <c r="H1003" s="20" t="s">
        <v>142</v>
      </c>
      <c r="I1003" s="21">
        <v>5</v>
      </c>
      <c r="J1003" s="44" t="s">
        <v>142</v>
      </c>
      <c r="K1003" s="17" t="s">
        <v>54</v>
      </c>
      <c r="L1003" s="23" t="s">
        <v>45</v>
      </c>
      <c r="M1003" s="87" t="s">
        <v>45</v>
      </c>
      <c r="N1003" s="25">
        <v>32.591196172248807</v>
      </c>
      <c r="O1003" s="26">
        <v>37.096774193548384</v>
      </c>
      <c r="P1003" s="46">
        <f t="shared" si="137"/>
        <v>0.37096774193548382</v>
      </c>
      <c r="Q1003" s="88">
        <v>62.903225806451616</v>
      </c>
      <c r="R1003" s="25">
        <v>0.62903225806451613</v>
      </c>
      <c r="S1003" s="24">
        <v>20.50091372125328</v>
      </c>
      <c r="T1003" s="25">
        <v>6.8336379070844266</v>
      </c>
      <c r="U1003" s="25">
        <v>9.1434075196789628</v>
      </c>
      <c r="V1003" s="25">
        <v>3.0478025065596541</v>
      </c>
      <c r="W1003" s="26">
        <v>19.233320916469069</v>
      </c>
      <c r="X1003" s="26">
        <v>44.124140915737712</v>
      </c>
      <c r="Y1003" s="26">
        <v>23.73879820023781</v>
      </c>
      <c r="Z1003" s="26">
        <v>1.9840260456787888</v>
      </c>
      <c r="AA1003" s="26">
        <v>0.39345454545454545</v>
      </c>
      <c r="AB1003" s="26">
        <f t="shared" si="141"/>
        <v>1.3143355089390281</v>
      </c>
      <c r="AC1003" s="26">
        <f t="shared" si="141"/>
        <v>3.015284019793202</v>
      </c>
      <c r="AD1003" s="26">
        <f t="shared" si="141"/>
        <v>1.6222235124977267</v>
      </c>
      <c r="AE1003" s="26">
        <f t="shared" si="140"/>
        <v>0.13558115594393388</v>
      </c>
      <c r="AF1003" s="17">
        <v>6.4</v>
      </c>
      <c r="AG1003" s="17">
        <v>5.8</v>
      </c>
      <c r="AH1003" s="17">
        <f t="shared" si="142"/>
        <v>1.5848931924611111E-6</v>
      </c>
      <c r="AI1003" s="17">
        <v>2</v>
      </c>
      <c r="AJ1003" s="17">
        <v>116</v>
      </c>
      <c r="AK1003" s="17">
        <v>631</v>
      </c>
      <c r="AL1003" s="17">
        <v>124</v>
      </c>
      <c r="AM1003" s="17">
        <v>5.2</v>
      </c>
      <c r="AN1003" s="17">
        <v>4.8</v>
      </c>
      <c r="AO1003" s="17">
        <v>0.3</v>
      </c>
      <c r="AP1003" s="17">
        <v>205</v>
      </c>
      <c r="AQ1003" s="17">
        <v>1373.4499999999994</v>
      </c>
      <c r="AR1003" s="17">
        <v>1453.8124999999998</v>
      </c>
      <c r="AS1003" s="26">
        <v>831.72499999999991</v>
      </c>
      <c r="AT1003" s="26">
        <v>20.896962616822435</v>
      </c>
      <c r="AU1003" s="26">
        <v>5.0788529069864694</v>
      </c>
      <c r="AV1003" s="17">
        <v>45</v>
      </c>
      <c r="AW1003" s="17">
        <v>75</v>
      </c>
      <c r="AX1003" s="17">
        <v>0.13</v>
      </c>
      <c r="AY1003" s="14">
        <v>2</v>
      </c>
      <c r="AZ1003" s="17" t="s">
        <v>149</v>
      </c>
      <c r="BA1003" s="28"/>
      <c r="BB1003" s="26"/>
      <c r="BC1003" s="31"/>
      <c r="BD1003" s="29"/>
    </row>
    <row r="1004" spans="1:56" x14ac:dyDescent="0.25">
      <c r="A1004" s="14">
        <v>2008</v>
      </c>
      <c r="B1004" s="15">
        <v>2011</v>
      </c>
      <c r="C1004" s="20" t="s">
        <v>194</v>
      </c>
      <c r="D1004" s="17" t="s">
        <v>195</v>
      </c>
      <c r="E1004" s="32">
        <v>4</v>
      </c>
      <c r="F1004" s="44" t="s">
        <v>142</v>
      </c>
      <c r="G1004" s="86" t="s">
        <v>142</v>
      </c>
      <c r="H1004" s="20" t="s">
        <v>142</v>
      </c>
      <c r="I1004" s="21">
        <v>5</v>
      </c>
      <c r="J1004" s="44" t="s">
        <v>142</v>
      </c>
      <c r="K1004" s="17" t="s">
        <v>54</v>
      </c>
      <c r="L1004" s="23" t="s">
        <v>45</v>
      </c>
      <c r="M1004" s="87" t="s">
        <v>45</v>
      </c>
      <c r="N1004" s="25">
        <v>42.213014354066999</v>
      </c>
      <c r="O1004" s="26">
        <v>41.666666666666664</v>
      </c>
      <c r="P1004" s="46">
        <f t="shared" si="137"/>
        <v>0.41666666666666663</v>
      </c>
      <c r="Q1004" s="88">
        <v>58.333333333333336</v>
      </c>
      <c r="R1004" s="25">
        <v>0.58333333333333337</v>
      </c>
      <c r="S1004" s="24">
        <v>24.624258373205745</v>
      </c>
      <c r="T1004" s="25">
        <v>8.2080861244019161</v>
      </c>
      <c r="U1004" s="25">
        <v>10.982419234449763</v>
      </c>
      <c r="V1004" s="25">
        <v>3.6608064114832537</v>
      </c>
      <c r="W1004" s="26">
        <v>17.948707980198549</v>
      </c>
      <c r="X1004" s="26">
        <v>43.17081789043533</v>
      </c>
      <c r="Y1004" s="26">
        <v>24.143890659962508</v>
      </c>
      <c r="Z1004" s="26">
        <v>2.4133288408539215</v>
      </c>
      <c r="AA1004" s="26">
        <v>0.41766666666666663</v>
      </c>
      <c r="AB1004" s="26">
        <f t="shared" si="141"/>
        <v>1.4732454092320966</v>
      </c>
      <c r="AC1004" s="26">
        <f t="shared" si="141"/>
        <v>3.5434979130556425</v>
      </c>
      <c r="AD1004" s="26">
        <f t="shared" si="141"/>
        <v>1.9817513391511528</v>
      </c>
      <c r="AE1004" s="26">
        <f t="shared" si="140"/>
        <v>0.19808810972232033</v>
      </c>
      <c r="AF1004" s="17">
        <v>6.4</v>
      </c>
      <c r="AG1004" s="17">
        <v>5.8</v>
      </c>
      <c r="AH1004" s="17">
        <f t="shared" si="142"/>
        <v>1.5848931924611111E-6</v>
      </c>
      <c r="AI1004" s="17">
        <v>2</v>
      </c>
      <c r="AJ1004" s="17">
        <v>116</v>
      </c>
      <c r="AK1004" s="17">
        <v>631</v>
      </c>
      <c r="AL1004" s="17">
        <v>124</v>
      </c>
      <c r="AM1004" s="17">
        <v>5.2</v>
      </c>
      <c r="AN1004" s="17">
        <v>4.8</v>
      </c>
      <c r="AO1004" s="17">
        <v>0.3</v>
      </c>
      <c r="AP1004" s="17">
        <v>205</v>
      </c>
      <c r="AQ1004" s="17">
        <v>1373.4499999999994</v>
      </c>
      <c r="AR1004" s="17">
        <v>1453.8124999999998</v>
      </c>
      <c r="AS1004" s="26">
        <v>831.72499999999991</v>
      </c>
      <c r="AT1004" s="26">
        <v>20.896962616822435</v>
      </c>
      <c r="AU1004" s="26">
        <v>5.0788529069864694</v>
      </c>
      <c r="AV1004" s="17">
        <v>45</v>
      </c>
      <c r="AW1004" s="17">
        <v>75</v>
      </c>
      <c r="AX1004" s="17">
        <v>0.13</v>
      </c>
      <c r="AY1004" s="14">
        <v>2</v>
      </c>
      <c r="AZ1004" s="17" t="s">
        <v>149</v>
      </c>
      <c r="BA1004" s="28"/>
      <c r="BB1004" s="26"/>
      <c r="BC1004" s="31"/>
      <c r="BD1004" s="29"/>
    </row>
    <row r="1005" spans="1:56" x14ac:dyDescent="0.25">
      <c r="A1005" s="14">
        <v>2008</v>
      </c>
      <c r="B1005" s="15">
        <v>2011</v>
      </c>
      <c r="C1005" s="20" t="s">
        <v>194</v>
      </c>
      <c r="D1005" s="17" t="s">
        <v>195</v>
      </c>
      <c r="E1005" s="32">
        <v>1</v>
      </c>
      <c r="F1005" s="44" t="s">
        <v>143</v>
      </c>
      <c r="G1005" s="86" t="s">
        <v>143</v>
      </c>
      <c r="H1005" s="20" t="s">
        <v>143</v>
      </c>
      <c r="I1005" s="21">
        <v>5</v>
      </c>
      <c r="J1005" s="44" t="s">
        <v>143</v>
      </c>
      <c r="K1005" s="17" t="s">
        <v>54</v>
      </c>
      <c r="L1005" s="23" t="s">
        <v>45</v>
      </c>
      <c r="M1005" s="87" t="s">
        <v>45</v>
      </c>
      <c r="N1005" s="25">
        <v>97.665071770334933</v>
      </c>
      <c r="O1005" s="37">
        <f>AVERAGE(O1006:O1008)</f>
        <v>41.466380287037289</v>
      </c>
      <c r="P1005" s="37">
        <f>AVERAGE(P1006:P1008)</f>
        <v>0.41466380287037286</v>
      </c>
      <c r="Q1005" s="60">
        <f>100-O1005</f>
        <v>58.533619712962711</v>
      </c>
      <c r="R1005" s="38">
        <f>1-P1005</f>
        <v>0.58533619712962714</v>
      </c>
      <c r="S1005" s="61">
        <f>N1005*R1005</f>
        <v>57.166901702439951</v>
      </c>
      <c r="T1005" s="38">
        <f>S1005/3</f>
        <v>19.055633900813316</v>
      </c>
      <c r="U1005" s="38">
        <f>S1005/2.242</f>
        <v>25.498172034986599</v>
      </c>
      <c r="V1005" s="38">
        <f>U1005/3</f>
        <v>8.4993906783288669</v>
      </c>
      <c r="W1005" s="26">
        <v>18.83495401134256</v>
      </c>
      <c r="X1005" s="26">
        <v>43.467851570318217</v>
      </c>
      <c r="Y1005" s="26">
        <v>24.415321103395343</v>
      </c>
      <c r="Z1005" s="26">
        <v>1.9620372826351229</v>
      </c>
      <c r="AA1005" s="26">
        <v>0.41785714285714287</v>
      </c>
      <c r="AB1005" s="26">
        <f t="shared" si="141"/>
        <v>3.5891198817879908</v>
      </c>
      <c r="AC1005" s="26">
        <f t="shared" si="141"/>
        <v>8.2830746597887721</v>
      </c>
      <c r="AD1005" s="26">
        <f t="shared" si="141"/>
        <v>4.6524942051710303</v>
      </c>
      <c r="AE1005" s="26">
        <f t="shared" si="140"/>
        <v>0.37387864157641482</v>
      </c>
      <c r="AF1005" s="17">
        <v>6.4</v>
      </c>
      <c r="AG1005" s="17">
        <v>5.8</v>
      </c>
      <c r="AH1005" s="17">
        <f t="shared" si="142"/>
        <v>1.5848931924611111E-6</v>
      </c>
      <c r="AI1005" s="17">
        <v>2</v>
      </c>
      <c r="AJ1005" s="17">
        <v>116</v>
      </c>
      <c r="AK1005" s="17">
        <v>631</v>
      </c>
      <c r="AL1005" s="17">
        <v>124</v>
      </c>
      <c r="AM1005" s="17">
        <v>5.2</v>
      </c>
      <c r="AN1005" s="17">
        <v>4.8</v>
      </c>
      <c r="AO1005" s="17">
        <v>0.3</v>
      </c>
      <c r="AP1005" s="17">
        <v>205</v>
      </c>
      <c r="AQ1005" s="17">
        <v>1373.4499999999994</v>
      </c>
      <c r="AR1005" s="17">
        <v>1453.8124999999998</v>
      </c>
      <c r="AS1005" s="26">
        <v>831.72499999999991</v>
      </c>
      <c r="AT1005" s="26">
        <v>20.896962616822435</v>
      </c>
      <c r="AU1005" s="26">
        <v>5.0788529069864694</v>
      </c>
      <c r="AV1005" s="17">
        <v>45</v>
      </c>
      <c r="AW1005" s="17">
        <v>75</v>
      </c>
      <c r="AX1005" s="17">
        <v>0.13</v>
      </c>
      <c r="AY1005" s="14">
        <v>2</v>
      </c>
      <c r="AZ1005" s="17" t="s">
        <v>149</v>
      </c>
      <c r="BA1005" s="28"/>
      <c r="BB1005" s="26"/>
      <c r="BC1005" s="39" t="s">
        <v>196</v>
      </c>
      <c r="BD1005" s="29"/>
    </row>
    <row r="1006" spans="1:56" x14ac:dyDescent="0.25">
      <c r="A1006" s="14">
        <v>2008</v>
      </c>
      <c r="B1006" s="15">
        <v>2011</v>
      </c>
      <c r="C1006" s="20" t="s">
        <v>194</v>
      </c>
      <c r="D1006" s="17" t="s">
        <v>195</v>
      </c>
      <c r="E1006" s="32">
        <v>2</v>
      </c>
      <c r="F1006" s="44" t="s">
        <v>143</v>
      </c>
      <c r="G1006" s="86" t="s">
        <v>143</v>
      </c>
      <c r="H1006" s="20" t="s">
        <v>143</v>
      </c>
      <c r="I1006" s="21">
        <v>5</v>
      </c>
      <c r="J1006" s="44" t="s">
        <v>143</v>
      </c>
      <c r="K1006" s="17" t="s">
        <v>54</v>
      </c>
      <c r="L1006" s="23" t="s">
        <v>45</v>
      </c>
      <c r="M1006" s="87" t="s">
        <v>45</v>
      </c>
      <c r="N1006" s="25">
        <v>79.072535885167468</v>
      </c>
      <c r="O1006" s="26">
        <v>42.50764525993884</v>
      </c>
      <c r="P1006" s="46">
        <f t="shared" si="137"/>
        <v>0.42507645259938842</v>
      </c>
      <c r="Q1006" s="88">
        <v>57.49235474006116</v>
      </c>
      <c r="R1006" s="25">
        <v>0.57492354740061158</v>
      </c>
      <c r="S1006" s="24">
        <v>45.460662833062635</v>
      </c>
      <c r="T1006" s="25">
        <v>15.153554277687546</v>
      </c>
      <c r="U1006" s="25">
        <v>20.275455623545934</v>
      </c>
      <c r="V1006" s="25">
        <v>6.7584852078486453</v>
      </c>
      <c r="W1006" s="26">
        <v>18.934065212007255</v>
      </c>
      <c r="X1006" s="26">
        <v>45.526169211562461</v>
      </c>
      <c r="Y1006" s="26">
        <v>23.22763145258709</v>
      </c>
      <c r="Z1006" s="26">
        <v>1.611736341718597</v>
      </c>
      <c r="AA1006" s="26">
        <v>0.49883333333333335</v>
      </c>
      <c r="AB1006" s="26">
        <f t="shared" si="141"/>
        <v>2.8691838488742749</v>
      </c>
      <c r="AC1006" s="26">
        <f t="shared" si="141"/>
        <v>6.8988327620259939</v>
      </c>
      <c r="AD1006" s="26">
        <f t="shared" si="141"/>
        <v>3.5198117395890089</v>
      </c>
      <c r="AE1006" s="26">
        <f t="shared" si="140"/>
        <v>0.2442353413555432</v>
      </c>
      <c r="AF1006" s="17">
        <v>6.4</v>
      </c>
      <c r="AG1006" s="17">
        <v>5.8</v>
      </c>
      <c r="AH1006" s="17">
        <f t="shared" si="142"/>
        <v>1.5848931924611111E-6</v>
      </c>
      <c r="AI1006" s="17">
        <v>2</v>
      </c>
      <c r="AJ1006" s="17">
        <v>116</v>
      </c>
      <c r="AK1006" s="17">
        <v>631</v>
      </c>
      <c r="AL1006" s="17">
        <v>124</v>
      </c>
      <c r="AM1006" s="17">
        <v>5.2</v>
      </c>
      <c r="AN1006" s="17">
        <v>4.8</v>
      </c>
      <c r="AO1006" s="17">
        <v>0.3</v>
      </c>
      <c r="AP1006" s="17">
        <v>205</v>
      </c>
      <c r="AQ1006" s="17">
        <v>1373.4499999999994</v>
      </c>
      <c r="AR1006" s="17">
        <v>1453.8124999999998</v>
      </c>
      <c r="AS1006" s="26">
        <v>831.72499999999991</v>
      </c>
      <c r="AT1006" s="26">
        <v>20.896962616822435</v>
      </c>
      <c r="AU1006" s="26">
        <v>5.0788529069864694</v>
      </c>
      <c r="AV1006" s="17">
        <v>45</v>
      </c>
      <c r="AW1006" s="17">
        <v>75</v>
      </c>
      <c r="AX1006" s="17">
        <v>0.13</v>
      </c>
      <c r="AY1006" s="14">
        <v>2</v>
      </c>
      <c r="AZ1006" s="17" t="s">
        <v>149</v>
      </c>
      <c r="BA1006" s="28"/>
      <c r="BB1006" s="26"/>
      <c r="BC1006" s="31"/>
      <c r="BD1006" s="29"/>
    </row>
    <row r="1007" spans="1:56" x14ac:dyDescent="0.25">
      <c r="A1007" s="14">
        <v>2008</v>
      </c>
      <c r="B1007" s="15">
        <v>2011</v>
      </c>
      <c r="C1007" s="20" t="s">
        <v>194</v>
      </c>
      <c r="D1007" s="17" t="s">
        <v>195</v>
      </c>
      <c r="E1007" s="32">
        <v>3</v>
      </c>
      <c r="F1007" s="44" t="s">
        <v>143</v>
      </c>
      <c r="G1007" s="86" t="s">
        <v>143</v>
      </c>
      <c r="H1007" s="20" t="s">
        <v>143</v>
      </c>
      <c r="I1007" s="21">
        <v>5</v>
      </c>
      <c r="J1007" s="44" t="s">
        <v>143</v>
      </c>
      <c r="K1007" s="17" t="s">
        <v>54</v>
      </c>
      <c r="L1007" s="23" t="s">
        <v>45</v>
      </c>
      <c r="M1007" s="87" t="s">
        <v>45</v>
      </c>
      <c r="N1007" s="25">
        <v>51.364593301435406</v>
      </c>
      <c r="O1007" s="26">
        <v>38.70967741935484</v>
      </c>
      <c r="P1007" s="46">
        <f t="shared" si="137"/>
        <v>0.38709677419354838</v>
      </c>
      <c r="Q1007" s="88">
        <v>61.29032258064516</v>
      </c>
      <c r="R1007" s="25">
        <v>0.61290322580645162</v>
      </c>
      <c r="S1007" s="24">
        <v>31.481524926686212</v>
      </c>
      <c r="T1007" s="25">
        <v>10.493841642228739</v>
      </c>
      <c r="U1007" s="25">
        <v>14.040760117302051</v>
      </c>
      <c r="V1007" s="25">
        <v>4.6802533724340174</v>
      </c>
      <c r="W1007" s="26">
        <v>17.768588418201333</v>
      </c>
      <c r="X1007" s="26">
        <v>41.29447756888014</v>
      </c>
      <c r="Y1007" s="26">
        <v>26.240444668835792</v>
      </c>
      <c r="Z1007" s="26">
        <v>2.5018191726370844</v>
      </c>
      <c r="AA1007" s="26">
        <v>0.43459999999999999</v>
      </c>
      <c r="AB1007" s="26">
        <f t="shared" si="141"/>
        <v>1.8646075306654444</v>
      </c>
      <c r="AC1007" s="26">
        <f t="shared" si="141"/>
        <v>4.33337708306395</v>
      </c>
      <c r="AD1007" s="26">
        <f t="shared" si="141"/>
        <v>2.7536307097642818</v>
      </c>
      <c r="AE1007" s="26">
        <f t="shared" si="140"/>
        <v>0.2625369421514529</v>
      </c>
      <c r="AF1007" s="17">
        <v>6.4</v>
      </c>
      <c r="AG1007" s="17">
        <v>5.8</v>
      </c>
      <c r="AH1007" s="17">
        <f t="shared" si="142"/>
        <v>1.5848931924611111E-6</v>
      </c>
      <c r="AI1007" s="17">
        <v>2</v>
      </c>
      <c r="AJ1007" s="17">
        <v>116</v>
      </c>
      <c r="AK1007" s="17">
        <v>631</v>
      </c>
      <c r="AL1007" s="17">
        <v>124</v>
      </c>
      <c r="AM1007" s="17">
        <v>5.2</v>
      </c>
      <c r="AN1007" s="17">
        <v>4.8</v>
      </c>
      <c r="AO1007" s="17">
        <v>0.3</v>
      </c>
      <c r="AP1007" s="17">
        <v>205</v>
      </c>
      <c r="AQ1007" s="17">
        <v>1373.4499999999994</v>
      </c>
      <c r="AR1007" s="17">
        <v>1453.8124999999998</v>
      </c>
      <c r="AS1007" s="26">
        <v>831.72499999999991</v>
      </c>
      <c r="AT1007" s="26">
        <v>20.896962616822435</v>
      </c>
      <c r="AU1007" s="26">
        <v>5.0788529069864694</v>
      </c>
      <c r="AV1007" s="17">
        <v>45</v>
      </c>
      <c r="AW1007" s="17">
        <v>75</v>
      </c>
      <c r="AX1007" s="17">
        <v>0.13</v>
      </c>
      <c r="AY1007" s="14">
        <v>2</v>
      </c>
      <c r="AZ1007" s="17" t="s">
        <v>149</v>
      </c>
      <c r="BA1007" s="28"/>
      <c r="BB1007" s="26"/>
      <c r="BC1007" s="31"/>
      <c r="BD1007" s="29"/>
    </row>
    <row r="1008" spans="1:56" x14ac:dyDescent="0.25">
      <c r="A1008" s="14">
        <v>2008</v>
      </c>
      <c r="B1008" s="15">
        <v>2011</v>
      </c>
      <c r="C1008" s="20" t="s">
        <v>194</v>
      </c>
      <c r="D1008" s="17" t="s">
        <v>195</v>
      </c>
      <c r="E1008" s="32">
        <v>4</v>
      </c>
      <c r="F1008" s="44" t="s">
        <v>143</v>
      </c>
      <c r="G1008" s="86" t="s">
        <v>143</v>
      </c>
      <c r="H1008" s="20" t="s">
        <v>143</v>
      </c>
      <c r="I1008" s="21">
        <v>5</v>
      </c>
      <c r="J1008" s="44" t="s">
        <v>143</v>
      </c>
      <c r="K1008" s="17" t="s">
        <v>54</v>
      </c>
      <c r="L1008" s="23" t="s">
        <v>45</v>
      </c>
      <c r="M1008" s="87" t="s">
        <v>45</v>
      </c>
      <c r="N1008" s="25">
        <v>47.096267942583729</v>
      </c>
      <c r="O1008" s="26">
        <v>43.18181818181818</v>
      </c>
      <c r="P1008" s="46">
        <f t="shared" si="137"/>
        <v>0.43181818181818182</v>
      </c>
      <c r="Q1008" s="88">
        <v>56.81818181818182</v>
      </c>
      <c r="R1008" s="25">
        <v>0.56818181818181823</v>
      </c>
      <c r="S1008" s="24">
        <v>26.759243149195303</v>
      </c>
      <c r="T1008" s="25">
        <v>8.9197477163984349</v>
      </c>
      <c r="U1008" s="25">
        <v>11.934622444541105</v>
      </c>
      <c r="V1008" s="25">
        <v>3.9782074815137021</v>
      </c>
      <c r="W1008" s="26">
        <v>19.474374649752932</v>
      </c>
      <c r="X1008" s="26">
        <v>44.536577116624485</v>
      </c>
      <c r="Y1008" s="26">
        <v>24.548252019404401</v>
      </c>
      <c r="Z1008" s="26">
        <v>1.4470744816343171</v>
      </c>
      <c r="AA1008" s="26">
        <v>0.52324999999999999</v>
      </c>
      <c r="AB1008" s="26">
        <f t="shared" si="141"/>
        <v>1.7370650881042129</v>
      </c>
      <c r="AC1008" s="26">
        <f t="shared" si="141"/>
        <v>3.9725503203221408</v>
      </c>
      <c r="AD1008" s="26">
        <f t="shared" si="141"/>
        <v>2.189642148916557</v>
      </c>
      <c r="AE1008" s="26">
        <f t="shared" si="140"/>
        <v>0.12907539303016149</v>
      </c>
      <c r="AF1008" s="17">
        <v>6.4</v>
      </c>
      <c r="AG1008" s="17">
        <v>5.8</v>
      </c>
      <c r="AH1008" s="17">
        <f t="shared" si="142"/>
        <v>1.5848931924611111E-6</v>
      </c>
      <c r="AI1008" s="17">
        <v>2</v>
      </c>
      <c r="AJ1008" s="17">
        <v>116</v>
      </c>
      <c r="AK1008" s="17">
        <v>631</v>
      </c>
      <c r="AL1008" s="17">
        <v>124</v>
      </c>
      <c r="AM1008" s="17">
        <v>5.2</v>
      </c>
      <c r="AN1008" s="17">
        <v>4.8</v>
      </c>
      <c r="AO1008" s="17">
        <v>0.3</v>
      </c>
      <c r="AP1008" s="17">
        <v>205</v>
      </c>
      <c r="AQ1008" s="17">
        <v>1373.4499999999994</v>
      </c>
      <c r="AR1008" s="17">
        <v>1453.8124999999998</v>
      </c>
      <c r="AS1008" s="26">
        <v>831.72499999999991</v>
      </c>
      <c r="AT1008" s="26">
        <v>20.896962616822435</v>
      </c>
      <c r="AU1008" s="26">
        <v>5.0788529069864694</v>
      </c>
      <c r="AV1008" s="17">
        <v>45</v>
      </c>
      <c r="AW1008" s="17">
        <v>75</v>
      </c>
      <c r="AX1008" s="17">
        <v>0.13</v>
      </c>
      <c r="AY1008" s="14">
        <v>2</v>
      </c>
      <c r="AZ1008" s="17" t="s">
        <v>149</v>
      </c>
      <c r="BA1008" s="28"/>
      <c r="BB1008" s="26"/>
      <c r="BC1008" s="31"/>
      <c r="BD1008" s="29"/>
    </row>
    <row r="1009" spans="1:56" x14ac:dyDescent="0.25">
      <c r="A1009" s="14">
        <v>2008</v>
      </c>
      <c r="B1009" s="15">
        <v>2011</v>
      </c>
      <c r="C1009" s="20" t="s">
        <v>194</v>
      </c>
      <c r="D1009" s="17" t="s">
        <v>195</v>
      </c>
      <c r="E1009" s="32">
        <v>1</v>
      </c>
      <c r="F1009" s="76" t="s">
        <v>144</v>
      </c>
      <c r="G1009" s="45" t="s">
        <v>144</v>
      </c>
      <c r="H1009" s="20" t="s">
        <v>144</v>
      </c>
      <c r="I1009" s="21">
        <v>5</v>
      </c>
      <c r="J1009" s="76" t="s">
        <v>144</v>
      </c>
      <c r="K1009" s="17" t="s">
        <v>54</v>
      </c>
      <c r="L1009" s="23" t="s">
        <v>45</v>
      </c>
      <c r="M1009" s="87" t="s">
        <v>45</v>
      </c>
      <c r="N1009" s="25">
        <v>51.256076555023924</v>
      </c>
      <c r="O1009" s="26">
        <v>46.220930232558146</v>
      </c>
      <c r="P1009" s="46">
        <f t="shared" si="137"/>
        <v>0.46220930232558144</v>
      </c>
      <c r="Q1009" s="88">
        <v>53.779069767441854</v>
      </c>
      <c r="R1009" s="25">
        <v>0.53779069767441856</v>
      </c>
      <c r="S1009" s="24">
        <v>27.565041170579729</v>
      </c>
      <c r="T1009" s="25">
        <v>9.188347056859909</v>
      </c>
      <c r="U1009" s="25">
        <v>12.294008362078559</v>
      </c>
      <c r="V1009" s="25">
        <v>4.0980027873595191</v>
      </c>
      <c r="W1009" s="26">
        <v>17.909088013505013</v>
      </c>
      <c r="X1009" s="26">
        <v>43.880365973101462</v>
      </c>
      <c r="Y1009" s="26">
        <v>24.600257996703377</v>
      </c>
      <c r="Z1009" s="26">
        <v>1.838454249380888</v>
      </c>
      <c r="AA1009" s="26">
        <v>0.4052857142857143</v>
      </c>
      <c r="AB1009" s="26">
        <f t="shared" si="141"/>
        <v>1.6455491613993385</v>
      </c>
      <c r="AC1009" s="26">
        <f t="shared" si="141"/>
        <v>4.0318803154288245</v>
      </c>
      <c r="AD1009" s="26">
        <f t="shared" si="141"/>
        <v>2.2603570816200391</v>
      </c>
      <c r="AE1009" s="26">
        <f t="shared" si="140"/>
        <v>0.16892355691470476</v>
      </c>
      <c r="AF1009" s="17">
        <v>6.4</v>
      </c>
      <c r="AG1009" s="17">
        <v>5.8</v>
      </c>
      <c r="AH1009" s="17">
        <f t="shared" si="142"/>
        <v>1.5848931924611111E-6</v>
      </c>
      <c r="AI1009" s="17">
        <v>2</v>
      </c>
      <c r="AJ1009" s="17">
        <v>116</v>
      </c>
      <c r="AK1009" s="17">
        <v>631</v>
      </c>
      <c r="AL1009" s="17">
        <v>124</v>
      </c>
      <c r="AM1009" s="17">
        <v>5.2</v>
      </c>
      <c r="AN1009" s="17">
        <v>4.8</v>
      </c>
      <c r="AO1009" s="17">
        <v>0.3</v>
      </c>
      <c r="AP1009" s="17">
        <v>205</v>
      </c>
      <c r="AQ1009" s="17">
        <v>1373.4499999999994</v>
      </c>
      <c r="AR1009" s="17">
        <v>1453.8124999999998</v>
      </c>
      <c r="AS1009" s="26">
        <v>831.72499999999991</v>
      </c>
      <c r="AT1009" s="26">
        <v>20.896962616822435</v>
      </c>
      <c r="AU1009" s="26">
        <v>5.0788529069864694</v>
      </c>
      <c r="AV1009" s="17">
        <v>45</v>
      </c>
      <c r="AW1009" s="17">
        <v>75</v>
      </c>
      <c r="AX1009" s="17">
        <v>0.13</v>
      </c>
      <c r="AY1009" s="14">
        <v>2</v>
      </c>
      <c r="AZ1009" s="17" t="s">
        <v>149</v>
      </c>
      <c r="BA1009" s="28"/>
      <c r="BB1009" s="26"/>
      <c r="BC1009" s="31"/>
      <c r="BD1009" s="29"/>
    </row>
    <row r="1010" spans="1:56" x14ac:dyDescent="0.25">
      <c r="A1010" s="14">
        <v>2008</v>
      </c>
      <c r="B1010" s="15">
        <v>2011</v>
      </c>
      <c r="C1010" s="20" t="s">
        <v>194</v>
      </c>
      <c r="D1010" s="17" t="s">
        <v>195</v>
      </c>
      <c r="E1010" s="32">
        <v>2</v>
      </c>
      <c r="F1010" s="76" t="s">
        <v>144</v>
      </c>
      <c r="G1010" s="45" t="s">
        <v>144</v>
      </c>
      <c r="H1010" s="20" t="s">
        <v>144</v>
      </c>
      <c r="I1010" s="21">
        <v>5</v>
      </c>
      <c r="J1010" s="76" t="s">
        <v>144</v>
      </c>
      <c r="K1010" s="17" t="s">
        <v>54</v>
      </c>
      <c r="L1010" s="23" t="s">
        <v>45</v>
      </c>
      <c r="M1010" s="87" t="s">
        <v>45</v>
      </c>
      <c r="N1010" s="25">
        <v>43.117320574162683</v>
      </c>
      <c r="O1010" s="26">
        <v>46.288209606986896</v>
      </c>
      <c r="P1010" s="46">
        <f t="shared" si="137"/>
        <v>0.46288209606986896</v>
      </c>
      <c r="Q1010" s="88">
        <v>53.711790393013104</v>
      </c>
      <c r="R1010" s="25">
        <v>0.53711790393013104</v>
      </c>
      <c r="S1010" s="24">
        <v>23.159084849877775</v>
      </c>
      <c r="T1010" s="25">
        <v>7.7196949499592593</v>
      </c>
      <c r="U1010" s="25">
        <v>10.328951843045488</v>
      </c>
      <c r="V1010" s="25">
        <v>3.4429839476818294</v>
      </c>
      <c r="W1010" s="26">
        <v>18.765506361509509</v>
      </c>
      <c r="X1010" s="26">
        <v>45.303627146546518</v>
      </c>
      <c r="Y1010" s="26">
        <v>23.771124231496202</v>
      </c>
      <c r="Z1010" s="26">
        <v>1.2952810724388968</v>
      </c>
      <c r="AA1010" s="26">
        <v>0.38624999999999998</v>
      </c>
      <c r="AB1010" s="26">
        <f t="shared" si="141"/>
        <v>1.4486398469237332</v>
      </c>
      <c r="AC1010" s="26">
        <f t="shared" si="141"/>
        <v>3.4973018169803236</v>
      </c>
      <c r="AD1010" s="26">
        <f t="shared" si="141"/>
        <v>1.835058276847354</v>
      </c>
      <c r="AE1010" s="26">
        <f t="shared" si="140"/>
        <v>9.9991747536843645E-2</v>
      </c>
      <c r="AF1010" s="17">
        <v>6.4</v>
      </c>
      <c r="AG1010" s="17">
        <v>5.8</v>
      </c>
      <c r="AH1010" s="17">
        <f t="shared" si="142"/>
        <v>1.5848931924611111E-6</v>
      </c>
      <c r="AI1010" s="17">
        <v>2</v>
      </c>
      <c r="AJ1010" s="17">
        <v>116</v>
      </c>
      <c r="AK1010" s="17">
        <v>631</v>
      </c>
      <c r="AL1010" s="17">
        <v>124</v>
      </c>
      <c r="AM1010" s="17">
        <v>5.2</v>
      </c>
      <c r="AN1010" s="17">
        <v>4.8</v>
      </c>
      <c r="AO1010" s="17">
        <v>0.3</v>
      </c>
      <c r="AP1010" s="17">
        <v>205</v>
      </c>
      <c r="AQ1010" s="17">
        <v>1373.4499999999994</v>
      </c>
      <c r="AR1010" s="17">
        <v>1453.8124999999998</v>
      </c>
      <c r="AS1010" s="26">
        <v>831.72499999999991</v>
      </c>
      <c r="AT1010" s="26">
        <v>20.896962616822435</v>
      </c>
      <c r="AU1010" s="26">
        <v>5.0788529069864694</v>
      </c>
      <c r="AV1010" s="17">
        <v>45</v>
      </c>
      <c r="AW1010" s="17">
        <v>75</v>
      </c>
      <c r="AX1010" s="17">
        <v>0.13</v>
      </c>
      <c r="AY1010" s="14">
        <v>2</v>
      </c>
      <c r="AZ1010" s="17" t="s">
        <v>149</v>
      </c>
      <c r="BA1010" s="28"/>
      <c r="BB1010" s="26"/>
      <c r="BC1010" s="31"/>
      <c r="BD1010" s="29"/>
    </row>
    <row r="1011" spans="1:56" x14ac:dyDescent="0.25">
      <c r="A1011" s="14">
        <v>2008</v>
      </c>
      <c r="B1011" s="15">
        <v>2011</v>
      </c>
      <c r="C1011" s="20" t="s">
        <v>194</v>
      </c>
      <c r="D1011" s="17" t="s">
        <v>195</v>
      </c>
      <c r="E1011" s="32">
        <v>3</v>
      </c>
      <c r="F1011" s="76" t="s">
        <v>144</v>
      </c>
      <c r="G1011" s="45" t="s">
        <v>144</v>
      </c>
      <c r="H1011" s="20" t="s">
        <v>144</v>
      </c>
      <c r="I1011" s="21">
        <v>5</v>
      </c>
      <c r="J1011" s="76" t="s">
        <v>144</v>
      </c>
      <c r="K1011" s="17" t="s">
        <v>54</v>
      </c>
      <c r="L1011" s="23" t="s">
        <v>45</v>
      </c>
      <c r="M1011" s="87" t="s">
        <v>45</v>
      </c>
      <c r="N1011" s="25">
        <v>40.259712918660291</v>
      </c>
      <c r="O1011" s="26">
        <v>43.252595155709336</v>
      </c>
      <c r="P1011" s="46">
        <f t="shared" si="137"/>
        <v>0.43252595155709339</v>
      </c>
      <c r="Q1011" s="88">
        <v>56.747404844290664</v>
      </c>
      <c r="R1011" s="25">
        <v>0.56747404844290661</v>
      </c>
      <c r="S1011" s="24">
        <v>22.846342279101343</v>
      </c>
      <c r="T1011" s="25">
        <v>7.6154474263671155</v>
      </c>
      <c r="U1011" s="25">
        <v>10.1894686564792</v>
      </c>
      <c r="V1011" s="25">
        <v>3.3964895521597334</v>
      </c>
      <c r="W1011" s="26">
        <v>19.006694439017608</v>
      </c>
      <c r="X1011" s="26">
        <v>42.815341494010383</v>
      </c>
      <c r="Y1011" s="26">
        <v>25.351281428901274</v>
      </c>
      <c r="Z1011" s="26">
        <v>1.4571880198682123</v>
      </c>
      <c r="AA1011" s="26">
        <v>0.50859999999999994</v>
      </c>
      <c r="AB1011" s="26">
        <f t="shared" si="141"/>
        <v>1.447444822493628</v>
      </c>
      <c r="AC1011" s="26">
        <f t="shared" si="141"/>
        <v>3.2605798218959055</v>
      </c>
      <c r="AD1011" s="26">
        <f t="shared" si="141"/>
        <v>1.9306135091283465</v>
      </c>
      <c r="AE1011" s="26">
        <f t="shared" si="140"/>
        <v>0.11097138755638371</v>
      </c>
      <c r="AF1011" s="17">
        <v>6.4</v>
      </c>
      <c r="AG1011" s="17">
        <v>5.8</v>
      </c>
      <c r="AH1011" s="17">
        <f t="shared" si="142"/>
        <v>1.5848931924611111E-6</v>
      </c>
      <c r="AI1011" s="17">
        <v>2</v>
      </c>
      <c r="AJ1011" s="17">
        <v>116</v>
      </c>
      <c r="AK1011" s="17">
        <v>631</v>
      </c>
      <c r="AL1011" s="17">
        <v>124</v>
      </c>
      <c r="AM1011" s="17">
        <v>5.2</v>
      </c>
      <c r="AN1011" s="17">
        <v>4.8</v>
      </c>
      <c r="AO1011" s="17">
        <v>0.3</v>
      </c>
      <c r="AP1011" s="17">
        <v>205</v>
      </c>
      <c r="AQ1011" s="17">
        <v>1373.45</v>
      </c>
      <c r="AR1011" s="17">
        <v>1453.8125</v>
      </c>
      <c r="AS1011" s="26">
        <v>831.72499999999991</v>
      </c>
      <c r="AT1011" s="26">
        <v>20.896962616822435</v>
      </c>
      <c r="AU1011" s="26">
        <v>5.0788529069864694</v>
      </c>
      <c r="AV1011" s="17">
        <v>45</v>
      </c>
      <c r="AW1011" s="17">
        <v>75</v>
      </c>
      <c r="AX1011" s="17">
        <v>0.13</v>
      </c>
      <c r="AY1011" s="14">
        <v>2</v>
      </c>
      <c r="AZ1011" s="17" t="s">
        <v>149</v>
      </c>
      <c r="BA1011" s="28"/>
      <c r="BB1011" s="26"/>
      <c r="BC1011" s="31"/>
      <c r="BD1011" s="29"/>
    </row>
    <row r="1012" spans="1:56" x14ac:dyDescent="0.25">
      <c r="A1012" s="14">
        <v>2008</v>
      </c>
      <c r="B1012" s="15">
        <v>2011</v>
      </c>
      <c r="C1012" s="20" t="s">
        <v>194</v>
      </c>
      <c r="D1012" s="17" t="s">
        <v>195</v>
      </c>
      <c r="E1012" s="32">
        <v>4</v>
      </c>
      <c r="F1012" s="76" t="s">
        <v>144</v>
      </c>
      <c r="G1012" s="45" t="s">
        <v>144</v>
      </c>
      <c r="H1012" s="20" t="s">
        <v>144</v>
      </c>
      <c r="I1012" s="21">
        <v>5</v>
      </c>
      <c r="J1012" s="76" t="s">
        <v>144</v>
      </c>
      <c r="K1012" s="17" t="s">
        <v>54</v>
      </c>
      <c r="L1012" s="23" t="s">
        <v>45</v>
      </c>
      <c r="M1012" s="87" t="s">
        <v>45</v>
      </c>
      <c r="N1012" s="25">
        <v>38.306411483253591</v>
      </c>
      <c r="O1012" s="37">
        <f>AVERAGE(O1009:O1011)</f>
        <v>45.253911665084793</v>
      </c>
      <c r="P1012" s="37">
        <f>AVERAGE(P1009:P1011)</f>
        <v>0.45253911665084789</v>
      </c>
      <c r="Q1012" s="60">
        <f>100-O1012</f>
        <v>54.746088334915207</v>
      </c>
      <c r="R1012" s="38">
        <f>1-P1012</f>
        <v>0.54746088334915211</v>
      </c>
      <c r="S1012" s="61">
        <f>N1012*R1012</f>
        <v>20.971261868558116</v>
      </c>
      <c r="T1012" s="38">
        <f>S1012/3</f>
        <v>6.9904206228527057</v>
      </c>
      <c r="U1012" s="38">
        <f>S1012/2.242</f>
        <v>9.353818853058927</v>
      </c>
      <c r="V1012" s="38">
        <f>U1012/3</f>
        <v>3.117939617686309</v>
      </c>
      <c r="W1012" s="26">
        <v>18.433771454604056</v>
      </c>
      <c r="X1012" s="26">
        <v>43.803761055284255</v>
      </c>
      <c r="Y1012" s="26">
        <v>25.267814201382862</v>
      </c>
      <c r="Z1012" s="26">
        <v>1.4641742472346948</v>
      </c>
      <c r="AA1012" s="26">
        <v>0.42099999999999999</v>
      </c>
      <c r="AB1012" s="26">
        <f t="shared" si="141"/>
        <v>1.2885981613321771</v>
      </c>
      <c r="AC1012" s="26">
        <f t="shared" si="141"/>
        <v>3.0620671463937126</v>
      </c>
      <c r="AD1012" s="26">
        <f t="shared" si="141"/>
        <v>1.7663264948775721</v>
      </c>
      <c r="AE1012" s="26">
        <f t="shared" si="140"/>
        <v>0.10235193853319247</v>
      </c>
      <c r="AF1012" s="17">
        <v>6.4</v>
      </c>
      <c r="AG1012" s="17">
        <v>5.8</v>
      </c>
      <c r="AH1012" s="17">
        <f t="shared" si="142"/>
        <v>1.5848931924611111E-6</v>
      </c>
      <c r="AI1012" s="17">
        <v>2</v>
      </c>
      <c r="AJ1012" s="17">
        <v>116</v>
      </c>
      <c r="AK1012" s="17">
        <v>631</v>
      </c>
      <c r="AL1012" s="17">
        <v>124</v>
      </c>
      <c r="AM1012" s="17">
        <v>5.2</v>
      </c>
      <c r="AN1012" s="17">
        <v>4.8</v>
      </c>
      <c r="AO1012" s="17">
        <v>0.3</v>
      </c>
      <c r="AP1012" s="17">
        <v>205</v>
      </c>
      <c r="AQ1012" s="17">
        <v>1373.45</v>
      </c>
      <c r="AR1012" s="17">
        <v>1453.8125</v>
      </c>
      <c r="AS1012" s="26">
        <v>831.72499999999991</v>
      </c>
      <c r="AT1012" s="26">
        <v>20.896962616822435</v>
      </c>
      <c r="AU1012" s="26">
        <v>5.0788529069864694</v>
      </c>
      <c r="AV1012" s="17">
        <v>45</v>
      </c>
      <c r="AW1012" s="17">
        <v>75</v>
      </c>
      <c r="AX1012" s="17">
        <v>0.13</v>
      </c>
      <c r="AY1012" s="14">
        <v>2</v>
      </c>
      <c r="AZ1012" s="17" t="s">
        <v>149</v>
      </c>
      <c r="BA1012" s="28"/>
      <c r="BB1012" s="26"/>
      <c r="BC1012" s="39" t="s">
        <v>196</v>
      </c>
      <c r="BD1012" s="29"/>
    </row>
    <row r="1013" spans="1:56" x14ac:dyDescent="0.25">
      <c r="A1013" s="17">
        <v>2009</v>
      </c>
      <c r="B1013" s="15">
        <v>2012</v>
      </c>
      <c r="C1013" s="66" t="s">
        <v>197</v>
      </c>
      <c r="D1013" s="52" t="s">
        <v>198</v>
      </c>
      <c r="E1013" s="17">
        <v>1</v>
      </c>
      <c r="F1013" s="67">
        <v>9879</v>
      </c>
      <c r="G1013" s="17" t="s">
        <v>39</v>
      </c>
      <c r="H1013" s="20">
        <v>9879</v>
      </c>
      <c r="I1013" s="45">
        <v>9</v>
      </c>
      <c r="J1013" s="17">
        <v>9879</v>
      </c>
      <c r="K1013" s="17" t="str">
        <f t="shared" ref="K1013:K1076" si="143">VLOOKUP(F1013,$BH$2:$BL$56,5)</f>
        <v>Triploid</v>
      </c>
      <c r="L1013" s="26">
        <f>M1013*100</f>
        <v>77.777777777777786</v>
      </c>
      <c r="M1013" s="26">
        <v>0.77777777777777779</v>
      </c>
      <c r="N1013" s="26" t="s">
        <v>45</v>
      </c>
      <c r="O1013" s="26" t="s">
        <v>45</v>
      </c>
      <c r="P1013" s="26" t="s">
        <v>45</v>
      </c>
      <c r="Q1013" s="26" t="s">
        <v>45</v>
      </c>
      <c r="R1013" s="26" t="s">
        <v>45</v>
      </c>
      <c r="S1013" s="26" t="s">
        <v>45</v>
      </c>
      <c r="T1013" s="89">
        <v>2.4663677130044843</v>
      </c>
      <c r="U1013" s="17">
        <f t="shared" ref="U1013:U1076" si="144">V1013*3</f>
        <v>3.3000000000000003</v>
      </c>
      <c r="V1013" s="17">
        <v>1.1000000000000001</v>
      </c>
      <c r="W1013" s="26" t="s">
        <v>45</v>
      </c>
      <c r="X1013" s="26" t="s">
        <v>45</v>
      </c>
      <c r="Y1013" s="26" t="s">
        <v>45</v>
      </c>
      <c r="Z1013" s="26" t="s">
        <v>45</v>
      </c>
      <c r="AA1013" s="26" t="s">
        <v>45</v>
      </c>
      <c r="AB1013" s="26" t="s">
        <v>45</v>
      </c>
      <c r="AC1013" s="26" t="s">
        <v>45</v>
      </c>
      <c r="AD1013" s="26" t="s">
        <v>45</v>
      </c>
      <c r="AE1013" s="26" t="s">
        <v>45</v>
      </c>
      <c r="AF1013" s="26">
        <v>3.5</v>
      </c>
      <c r="AG1013" s="17">
        <v>5.4</v>
      </c>
      <c r="AH1013" s="17">
        <f t="shared" si="142"/>
        <v>3.9810717055349657E-6</v>
      </c>
      <c r="AI1013" s="17">
        <v>1</v>
      </c>
      <c r="AJ1013" s="17">
        <v>64.5</v>
      </c>
      <c r="AK1013" s="17">
        <v>455</v>
      </c>
      <c r="AL1013" s="17">
        <v>55</v>
      </c>
      <c r="AM1013" s="17">
        <v>138.5</v>
      </c>
      <c r="AN1013" s="17">
        <v>19.8</v>
      </c>
      <c r="AO1013" s="17">
        <v>0.6</v>
      </c>
      <c r="AP1013" s="17">
        <v>148.25</v>
      </c>
      <c r="AQ1013" s="17">
        <v>790.5</v>
      </c>
      <c r="AR1013" s="17">
        <v>1020.9027777777784</v>
      </c>
      <c r="AS1013" s="26">
        <v>564.125</v>
      </c>
      <c r="AT1013" s="26">
        <v>18.699376947040502</v>
      </c>
      <c r="AU1013" s="26">
        <v>1.700211467924245</v>
      </c>
      <c r="AV1013" s="17">
        <v>15</v>
      </c>
      <c r="AW1013" s="17">
        <v>15</v>
      </c>
      <c r="AX1013" s="17">
        <v>0.2</v>
      </c>
      <c r="AY1013" s="14">
        <v>3</v>
      </c>
      <c r="AZ1013" s="17" t="s">
        <v>149</v>
      </c>
      <c r="BA1013" s="28"/>
      <c r="BB1013" s="26"/>
      <c r="BC1013" s="17" t="s">
        <v>199</v>
      </c>
      <c r="BD1013" s="29"/>
    </row>
    <row r="1014" spans="1:56" x14ac:dyDescent="0.25">
      <c r="A1014" s="17">
        <v>2009</v>
      </c>
      <c r="B1014" s="15">
        <v>2012</v>
      </c>
      <c r="C1014" s="66" t="s">
        <v>197</v>
      </c>
      <c r="D1014" s="52" t="s">
        <v>198</v>
      </c>
      <c r="E1014" s="17">
        <v>2</v>
      </c>
      <c r="F1014" s="67">
        <v>9879</v>
      </c>
      <c r="G1014" s="17" t="s">
        <v>39</v>
      </c>
      <c r="H1014" s="20">
        <v>9879</v>
      </c>
      <c r="I1014" s="45">
        <v>9</v>
      </c>
      <c r="J1014" s="17">
        <v>9879</v>
      </c>
      <c r="K1014" s="17" t="str">
        <f t="shared" si="143"/>
        <v>Triploid</v>
      </c>
      <c r="L1014" s="26">
        <f t="shared" ref="L1014:L1077" si="145">M1014*100</f>
        <v>77.777777777777786</v>
      </c>
      <c r="M1014" s="26">
        <v>0.77777777777777779</v>
      </c>
      <c r="N1014" s="26" t="s">
        <v>45</v>
      </c>
      <c r="O1014" s="26" t="s">
        <v>45</v>
      </c>
      <c r="P1014" s="26" t="s">
        <v>45</v>
      </c>
      <c r="Q1014" s="26" t="s">
        <v>45</v>
      </c>
      <c r="R1014" s="26" t="s">
        <v>45</v>
      </c>
      <c r="S1014" s="26" t="s">
        <v>45</v>
      </c>
      <c r="T1014" s="89">
        <v>2.2421524663677128</v>
      </c>
      <c r="U1014" s="17">
        <f t="shared" si="144"/>
        <v>3</v>
      </c>
      <c r="V1014" s="17">
        <v>1</v>
      </c>
      <c r="W1014" s="26" t="s">
        <v>45</v>
      </c>
      <c r="X1014" s="26" t="s">
        <v>45</v>
      </c>
      <c r="Y1014" s="26" t="s">
        <v>45</v>
      </c>
      <c r="Z1014" s="26" t="s">
        <v>45</v>
      </c>
      <c r="AA1014" s="26" t="s">
        <v>45</v>
      </c>
      <c r="AB1014" s="26" t="s">
        <v>45</v>
      </c>
      <c r="AC1014" s="26" t="s">
        <v>45</v>
      </c>
      <c r="AD1014" s="26" t="s">
        <v>45</v>
      </c>
      <c r="AE1014" s="26" t="s">
        <v>45</v>
      </c>
      <c r="AF1014" s="26">
        <v>3.7</v>
      </c>
      <c r="AG1014" s="17">
        <v>5.2</v>
      </c>
      <c r="AH1014" s="17">
        <f t="shared" si="142"/>
        <v>6.3095734448019212E-6</v>
      </c>
      <c r="AI1014" s="17">
        <v>1</v>
      </c>
      <c r="AJ1014" s="17">
        <v>58.5</v>
      </c>
      <c r="AK1014" s="17">
        <v>973</v>
      </c>
      <c r="AL1014" s="17">
        <v>193</v>
      </c>
      <c r="AM1014" s="17">
        <v>96.55</v>
      </c>
      <c r="AN1014" s="17">
        <v>13.6</v>
      </c>
      <c r="AO1014" s="17">
        <v>0.7</v>
      </c>
      <c r="AP1014" s="17">
        <v>127.65</v>
      </c>
      <c r="AQ1014" s="17">
        <v>790.5</v>
      </c>
      <c r="AR1014" s="17">
        <v>1020.9027777777784</v>
      </c>
      <c r="AS1014" s="26">
        <v>564.125</v>
      </c>
      <c r="AT1014" s="26">
        <v>18.699376947040502</v>
      </c>
      <c r="AU1014" s="26">
        <v>1.700211467924245</v>
      </c>
      <c r="AV1014" s="17">
        <v>15</v>
      </c>
      <c r="AW1014" s="17">
        <v>15</v>
      </c>
      <c r="AX1014" s="17">
        <v>0.2</v>
      </c>
      <c r="AY1014" s="14">
        <v>3</v>
      </c>
      <c r="AZ1014" s="17" t="s">
        <v>149</v>
      </c>
      <c r="BA1014" s="28"/>
      <c r="BB1014" s="26"/>
      <c r="BC1014" s="17" t="s">
        <v>199</v>
      </c>
      <c r="BD1014" s="29"/>
    </row>
    <row r="1015" spans="1:56" x14ac:dyDescent="0.25">
      <c r="A1015" s="17">
        <v>2009</v>
      </c>
      <c r="B1015" s="15">
        <v>2012</v>
      </c>
      <c r="C1015" s="66" t="s">
        <v>197</v>
      </c>
      <c r="D1015" s="52" t="s">
        <v>198</v>
      </c>
      <c r="E1015" s="17">
        <v>3</v>
      </c>
      <c r="F1015" s="67">
        <v>9879</v>
      </c>
      <c r="G1015" s="17" t="s">
        <v>39</v>
      </c>
      <c r="H1015" s="20">
        <v>9879</v>
      </c>
      <c r="I1015" s="45">
        <v>9</v>
      </c>
      <c r="J1015" s="17">
        <v>9879</v>
      </c>
      <c r="K1015" s="17" t="str">
        <f t="shared" si="143"/>
        <v>Triploid</v>
      </c>
      <c r="L1015" s="26">
        <f t="shared" si="145"/>
        <v>94.444444444444443</v>
      </c>
      <c r="M1015" s="26">
        <v>0.94444444444444442</v>
      </c>
      <c r="N1015" s="26" t="s">
        <v>45</v>
      </c>
      <c r="O1015" s="26" t="s">
        <v>45</v>
      </c>
      <c r="P1015" s="26" t="s">
        <v>45</v>
      </c>
      <c r="Q1015" s="26" t="s">
        <v>45</v>
      </c>
      <c r="R1015" s="26" t="s">
        <v>45</v>
      </c>
      <c r="S1015" s="26" t="s">
        <v>45</v>
      </c>
      <c r="T1015" s="89">
        <v>2.2421524663677128</v>
      </c>
      <c r="U1015" s="17">
        <f t="shared" si="144"/>
        <v>3</v>
      </c>
      <c r="V1015" s="17">
        <v>1</v>
      </c>
      <c r="W1015" s="26" t="s">
        <v>45</v>
      </c>
      <c r="X1015" s="26" t="s">
        <v>45</v>
      </c>
      <c r="Y1015" s="26" t="s">
        <v>45</v>
      </c>
      <c r="Z1015" s="26" t="s">
        <v>45</v>
      </c>
      <c r="AA1015" s="26" t="s">
        <v>45</v>
      </c>
      <c r="AB1015" s="26" t="s">
        <v>45</v>
      </c>
      <c r="AC1015" s="26" t="s">
        <v>45</v>
      </c>
      <c r="AD1015" s="26" t="s">
        <v>45</v>
      </c>
      <c r="AE1015" s="26" t="s">
        <v>45</v>
      </c>
      <c r="AF1015" s="26">
        <v>3.9</v>
      </c>
      <c r="AG1015" s="17">
        <v>5.3</v>
      </c>
      <c r="AH1015" s="17">
        <f t="shared" si="142"/>
        <v>5.011872336272719E-6</v>
      </c>
      <c r="AI1015" s="17">
        <v>1</v>
      </c>
      <c r="AJ1015" s="17">
        <v>68.5</v>
      </c>
      <c r="AK1015" s="17">
        <v>1394.5</v>
      </c>
      <c r="AL1015" s="17">
        <v>281</v>
      </c>
      <c r="AM1015" s="17">
        <v>87.1</v>
      </c>
      <c r="AN1015" s="17">
        <v>11.95</v>
      </c>
      <c r="AO1015" s="17">
        <v>0.6</v>
      </c>
      <c r="AP1015" s="17">
        <v>116.4</v>
      </c>
      <c r="AQ1015" s="17">
        <v>790.5</v>
      </c>
      <c r="AR1015" s="17">
        <v>1020.9027777777784</v>
      </c>
      <c r="AS1015" s="26">
        <v>564.125</v>
      </c>
      <c r="AT1015" s="26">
        <v>18.699376947040502</v>
      </c>
      <c r="AU1015" s="26">
        <v>1.700211467924245</v>
      </c>
      <c r="AV1015" s="17">
        <v>15</v>
      </c>
      <c r="AW1015" s="17">
        <v>15</v>
      </c>
      <c r="AX1015" s="17">
        <v>0.14000000000000001</v>
      </c>
      <c r="AY1015" s="14">
        <v>3</v>
      </c>
      <c r="AZ1015" s="17" t="s">
        <v>149</v>
      </c>
      <c r="BA1015" s="28"/>
      <c r="BB1015" s="26"/>
      <c r="BC1015" s="17" t="s">
        <v>199</v>
      </c>
      <c r="BD1015" s="29"/>
    </row>
    <row r="1016" spans="1:56" x14ac:dyDescent="0.25">
      <c r="A1016" s="17">
        <v>2009</v>
      </c>
      <c r="B1016" s="15">
        <v>2012</v>
      </c>
      <c r="C1016" s="66" t="s">
        <v>197</v>
      </c>
      <c r="D1016" s="52" t="s">
        <v>198</v>
      </c>
      <c r="E1016" s="17">
        <v>4</v>
      </c>
      <c r="F1016" s="67">
        <v>9879</v>
      </c>
      <c r="G1016" s="17" t="s">
        <v>39</v>
      </c>
      <c r="H1016" s="20">
        <v>9879</v>
      </c>
      <c r="I1016" s="45">
        <v>9</v>
      </c>
      <c r="J1016" s="17">
        <v>9879</v>
      </c>
      <c r="K1016" s="17" t="str">
        <f t="shared" si="143"/>
        <v>Triploid</v>
      </c>
      <c r="L1016" s="26">
        <f t="shared" si="145"/>
        <v>100</v>
      </c>
      <c r="M1016" s="26">
        <v>1</v>
      </c>
      <c r="N1016" s="26" t="s">
        <v>45</v>
      </c>
      <c r="O1016" s="26" t="s">
        <v>45</v>
      </c>
      <c r="P1016" s="26" t="s">
        <v>45</v>
      </c>
      <c r="Q1016" s="26" t="s">
        <v>45</v>
      </c>
      <c r="R1016" s="26" t="s">
        <v>45</v>
      </c>
      <c r="S1016" s="26" t="s">
        <v>45</v>
      </c>
      <c r="T1016" s="89">
        <v>2.0179372197309418</v>
      </c>
      <c r="U1016" s="17">
        <f t="shared" si="144"/>
        <v>2.7</v>
      </c>
      <c r="V1016" s="17">
        <v>0.9</v>
      </c>
      <c r="W1016" s="26" t="s">
        <v>45</v>
      </c>
      <c r="X1016" s="26" t="s">
        <v>45</v>
      </c>
      <c r="Y1016" s="26" t="s">
        <v>45</v>
      </c>
      <c r="Z1016" s="26" t="s">
        <v>45</v>
      </c>
      <c r="AA1016" s="26" t="s">
        <v>45</v>
      </c>
      <c r="AB1016" s="26" t="s">
        <v>45</v>
      </c>
      <c r="AC1016" s="26" t="s">
        <v>45</v>
      </c>
      <c r="AD1016" s="26" t="s">
        <v>45</v>
      </c>
      <c r="AE1016" s="26" t="s">
        <v>45</v>
      </c>
      <c r="AF1016" s="26">
        <v>5</v>
      </c>
      <c r="AG1016" s="17">
        <v>5.0999999999999996</v>
      </c>
      <c r="AH1016" s="17">
        <f t="shared" si="142"/>
        <v>7.9432823472428065E-6</v>
      </c>
      <c r="AI1016" s="17">
        <v>1</v>
      </c>
      <c r="AJ1016" s="17">
        <v>87</v>
      </c>
      <c r="AK1016" s="17">
        <v>1175</v>
      </c>
      <c r="AL1016" s="17">
        <v>242</v>
      </c>
      <c r="AM1016" s="17">
        <v>198.15</v>
      </c>
      <c r="AN1016" s="17">
        <v>14.6</v>
      </c>
      <c r="AO1016" s="17">
        <v>0.85</v>
      </c>
      <c r="AP1016" s="17">
        <v>145.35</v>
      </c>
      <c r="AQ1016" s="17">
        <v>790.5</v>
      </c>
      <c r="AR1016" s="17">
        <v>1020.9027777777784</v>
      </c>
      <c r="AS1016" s="26">
        <v>564.125</v>
      </c>
      <c r="AT1016" s="26">
        <v>18.699376947040502</v>
      </c>
      <c r="AU1016" s="26">
        <v>1.700211467924245</v>
      </c>
      <c r="AV1016" s="17">
        <v>15</v>
      </c>
      <c r="AW1016" s="17">
        <v>15</v>
      </c>
      <c r="AX1016" s="17">
        <v>0.14000000000000001</v>
      </c>
      <c r="AY1016" s="14">
        <v>3</v>
      </c>
      <c r="AZ1016" s="17" t="s">
        <v>149</v>
      </c>
      <c r="BA1016" s="28"/>
      <c r="BB1016" s="26"/>
      <c r="BC1016" s="17" t="s">
        <v>199</v>
      </c>
      <c r="BD1016" s="29"/>
    </row>
    <row r="1017" spans="1:56" x14ac:dyDescent="0.25">
      <c r="A1017" s="17">
        <v>2009</v>
      </c>
      <c r="B1017" s="15">
        <v>2012</v>
      </c>
      <c r="C1017" s="66" t="s">
        <v>197</v>
      </c>
      <c r="D1017" s="52" t="s">
        <v>198</v>
      </c>
      <c r="E1017" s="17">
        <v>1</v>
      </c>
      <c r="F1017" s="67">
        <v>94001</v>
      </c>
      <c r="G1017" s="17">
        <v>94001</v>
      </c>
      <c r="H1017" s="20">
        <v>94001</v>
      </c>
      <c r="I1017" s="45" t="s">
        <v>43</v>
      </c>
      <c r="J1017" s="17">
        <v>94001</v>
      </c>
      <c r="K1017" s="17" t="str">
        <f t="shared" si="143"/>
        <v>Diploid</v>
      </c>
      <c r="L1017" s="26">
        <f t="shared" si="145"/>
        <v>94.444444444444443</v>
      </c>
      <c r="M1017" s="26">
        <v>0.94444444444444442</v>
      </c>
      <c r="N1017" s="26" t="s">
        <v>45</v>
      </c>
      <c r="O1017" s="26" t="s">
        <v>45</v>
      </c>
      <c r="P1017" s="26" t="s">
        <v>45</v>
      </c>
      <c r="Q1017" s="26" t="s">
        <v>45</v>
      </c>
      <c r="R1017" s="26" t="s">
        <v>45</v>
      </c>
      <c r="S1017" s="26" t="s">
        <v>45</v>
      </c>
      <c r="T1017" s="89">
        <v>1.7937219730941705</v>
      </c>
      <c r="U1017" s="17">
        <f t="shared" si="144"/>
        <v>2.4000000000000004</v>
      </c>
      <c r="V1017" s="17">
        <v>0.8</v>
      </c>
      <c r="W1017" s="26" t="s">
        <v>45</v>
      </c>
      <c r="X1017" s="26" t="s">
        <v>45</v>
      </c>
      <c r="Y1017" s="26" t="s">
        <v>45</v>
      </c>
      <c r="Z1017" s="26" t="s">
        <v>45</v>
      </c>
      <c r="AA1017" s="26" t="s">
        <v>45</v>
      </c>
      <c r="AB1017" s="26" t="s">
        <v>45</v>
      </c>
      <c r="AC1017" s="26" t="s">
        <v>45</v>
      </c>
      <c r="AD1017" s="26" t="s">
        <v>45</v>
      </c>
      <c r="AE1017" s="26" t="s">
        <v>45</v>
      </c>
      <c r="AF1017" s="26">
        <v>3.5</v>
      </c>
      <c r="AG1017" s="17">
        <v>5.4</v>
      </c>
      <c r="AH1017" s="17">
        <f t="shared" si="142"/>
        <v>3.9810717055349657E-6</v>
      </c>
      <c r="AI1017" s="17">
        <v>1</v>
      </c>
      <c r="AJ1017" s="17">
        <v>64.5</v>
      </c>
      <c r="AK1017" s="17">
        <v>455</v>
      </c>
      <c r="AL1017" s="17">
        <v>55</v>
      </c>
      <c r="AM1017" s="17">
        <v>138.5</v>
      </c>
      <c r="AN1017" s="17">
        <v>19.8</v>
      </c>
      <c r="AO1017" s="17">
        <v>0.6</v>
      </c>
      <c r="AP1017" s="17">
        <v>148.25</v>
      </c>
      <c r="AQ1017" s="17">
        <v>790.5</v>
      </c>
      <c r="AR1017" s="17">
        <v>1020.9027777777784</v>
      </c>
      <c r="AS1017" s="26">
        <v>564.125</v>
      </c>
      <c r="AT1017" s="26">
        <v>18.699376947040502</v>
      </c>
      <c r="AU1017" s="26">
        <v>1.700211467924245</v>
      </c>
      <c r="AV1017" s="17">
        <v>15</v>
      </c>
      <c r="AW1017" s="17">
        <v>15</v>
      </c>
      <c r="AX1017" s="17">
        <v>0.2</v>
      </c>
      <c r="AY1017" s="14">
        <v>3</v>
      </c>
      <c r="AZ1017" s="17" t="s">
        <v>149</v>
      </c>
      <c r="BA1017" s="28"/>
      <c r="BB1017" s="26"/>
      <c r="BC1017" s="17" t="s">
        <v>199</v>
      </c>
      <c r="BD1017" s="29"/>
    </row>
    <row r="1018" spans="1:56" x14ac:dyDescent="0.25">
      <c r="A1018" s="17">
        <v>2009</v>
      </c>
      <c r="B1018" s="15">
        <v>2012</v>
      </c>
      <c r="C1018" s="66" t="s">
        <v>197</v>
      </c>
      <c r="D1018" s="52" t="s">
        <v>198</v>
      </c>
      <c r="E1018" s="17">
        <v>2</v>
      </c>
      <c r="F1018" s="67">
        <v>94001</v>
      </c>
      <c r="G1018" s="17">
        <v>94001</v>
      </c>
      <c r="H1018" s="20">
        <v>94001</v>
      </c>
      <c r="I1018" s="45" t="s">
        <v>43</v>
      </c>
      <c r="J1018" s="17">
        <v>94001</v>
      </c>
      <c r="K1018" s="17" t="str">
        <f t="shared" si="143"/>
        <v>Diploid</v>
      </c>
      <c r="L1018" s="26">
        <f t="shared" si="145"/>
        <v>72.222222222222214</v>
      </c>
      <c r="M1018" s="26">
        <v>0.72222222222222221</v>
      </c>
      <c r="N1018" s="26" t="s">
        <v>45</v>
      </c>
      <c r="O1018" s="26" t="s">
        <v>45</v>
      </c>
      <c r="P1018" s="26" t="s">
        <v>45</v>
      </c>
      <c r="Q1018" s="26" t="s">
        <v>45</v>
      </c>
      <c r="R1018" s="26" t="s">
        <v>45</v>
      </c>
      <c r="S1018" s="26" t="s">
        <v>45</v>
      </c>
      <c r="T1018" s="89">
        <v>1.3452914798206277</v>
      </c>
      <c r="U1018" s="17">
        <f t="shared" si="144"/>
        <v>1.7999999999999998</v>
      </c>
      <c r="V1018" s="17">
        <v>0.6</v>
      </c>
      <c r="W1018" s="26" t="s">
        <v>45</v>
      </c>
      <c r="X1018" s="26" t="s">
        <v>45</v>
      </c>
      <c r="Y1018" s="26" t="s">
        <v>45</v>
      </c>
      <c r="Z1018" s="26" t="s">
        <v>45</v>
      </c>
      <c r="AA1018" s="26" t="s">
        <v>45</v>
      </c>
      <c r="AB1018" s="26" t="s">
        <v>45</v>
      </c>
      <c r="AC1018" s="26" t="s">
        <v>45</v>
      </c>
      <c r="AD1018" s="26" t="s">
        <v>45</v>
      </c>
      <c r="AE1018" s="26" t="s">
        <v>45</v>
      </c>
      <c r="AF1018" s="26">
        <v>3.7</v>
      </c>
      <c r="AG1018" s="17">
        <v>5.2</v>
      </c>
      <c r="AH1018" s="17">
        <f t="shared" si="142"/>
        <v>6.3095734448019212E-6</v>
      </c>
      <c r="AI1018" s="17">
        <v>1</v>
      </c>
      <c r="AJ1018" s="17">
        <v>58.5</v>
      </c>
      <c r="AK1018" s="17">
        <v>973</v>
      </c>
      <c r="AL1018" s="17">
        <v>193</v>
      </c>
      <c r="AM1018" s="17">
        <v>96.55</v>
      </c>
      <c r="AN1018" s="17">
        <v>13.6</v>
      </c>
      <c r="AO1018" s="17">
        <v>0.7</v>
      </c>
      <c r="AP1018" s="17">
        <v>127.65</v>
      </c>
      <c r="AQ1018" s="17">
        <v>790.5</v>
      </c>
      <c r="AR1018" s="17">
        <v>1020.9027777777784</v>
      </c>
      <c r="AS1018" s="26">
        <v>564.125</v>
      </c>
      <c r="AT1018" s="26">
        <v>18.699376947040502</v>
      </c>
      <c r="AU1018" s="26">
        <v>1.700211467924245</v>
      </c>
      <c r="AV1018" s="17">
        <v>15</v>
      </c>
      <c r="AW1018" s="17">
        <v>15</v>
      </c>
      <c r="AX1018" s="17">
        <v>0.2</v>
      </c>
      <c r="AY1018" s="14">
        <v>3</v>
      </c>
      <c r="AZ1018" s="17" t="s">
        <v>149</v>
      </c>
      <c r="BA1018" s="28"/>
      <c r="BB1018" s="26"/>
      <c r="BC1018" s="17" t="s">
        <v>199</v>
      </c>
      <c r="BD1018" s="29"/>
    </row>
    <row r="1019" spans="1:56" x14ac:dyDescent="0.25">
      <c r="A1019" s="17">
        <v>2009</v>
      </c>
      <c r="B1019" s="15">
        <v>2012</v>
      </c>
      <c r="C1019" s="66" t="s">
        <v>197</v>
      </c>
      <c r="D1019" s="52" t="s">
        <v>198</v>
      </c>
      <c r="E1019" s="17">
        <v>3</v>
      </c>
      <c r="F1019" s="67">
        <v>94001</v>
      </c>
      <c r="G1019" s="17">
        <v>94001</v>
      </c>
      <c r="H1019" s="20">
        <v>94001</v>
      </c>
      <c r="I1019" s="45" t="s">
        <v>43</v>
      </c>
      <c r="J1019" s="17">
        <v>94001</v>
      </c>
      <c r="K1019" s="17" t="str">
        <f t="shared" si="143"/>
        <v>Diploid</v>
      </c>
      <c r="L1019" s="26">
        <f t="shared" si="145"/>
        <v>94.444444444444443</v>
      </c>
      <c r="M1019" s="26">
        <v>0.94444444444444442</v>
      </c>
      <c r="N1019" s="26" t="s">
        <v>45</v>
      </c>
      <c r="O1019" s="26" t="s">
        <v>45</v>
      </c>
      <c r="P1019" s="26" t="s">
        <v>45</v>
      </c>
      <c r="Q1019" s="26" t="s">
        <v>45</v>
      </c>
      <c r="R1019" s="26" t="s">
        <v>45</v>
      </c>
      <c r="S1019" s="26" t="s">
        <v>45</v>
      </c>
      <c r="T1019" s="89">
        <v>0.89686098654708524</v>
      </c>
      <c r="U1019" s="17">
        <f t="shared" si="144"/>
        <v>1.2000000000000002</v>
      </c>
      <c r="V1019" s="17">
        <v>0.4</v>
      </c>
      <c r="W1019" s="26" t="s">
        <v>45</v>
      </c>
      <c r="X1019" s="26" t="s">
        <v>45</v>
      </c>
      <c r="Y1019" s="26" t="s">
        <v>45</v>
      </c>
      <c r="Z1019" s="26" t="s">
        <v>45</v>
      </c>
      <c r="AA1019" s="26" t="s">
        <v>45</v>
      </c>
      <c r="AB1019" s="26" t="s">
        <v>45</v>
      </c>
      <c r="AC1019" s="26" t="s">
        <v>45</v>
      </c>
      <c r="AD1019" s="26" t="s">
        <v>45</v>
      </c>
      <c r="AE1019" s="26" t="s">
        <v>45</v>
      </c>
      <c r="AF1019" s="26">
        <v>3.9</v>
      </c>
      <c r="AG1019" s="17">
        <v>5.3</v>
      </c>
      <c r="AH1019" s="17">
        <f t="shared" si="142"/>
        <v>5.011872336272719E-6</v>
      </c>
      <c r="AI1019" s="17">
        <v>1</v>
      </c>
      <c r="AJ1019" s="17">
        <v>68.5</v>
      </c>
      <c r="AK1019" s="17">
        <v>1394.5</v>
      </c>
      <c r="AL1019" s="17">
        <v>281</v>
      </c>
      <c r="AM1019" s="17">
        <v>87.1</v>
      </c>
      <c r="AN1019" s="17">
        <v>11.95</v>
      </c>
      <c r="AO1019" s="17">
        <v>0.6</v>
      </c>
      <c r="AP1019" s="17">
        <v>116.4</v>
      </c>
      <c r="AQ1019" s="17">
        <v>790.5</v>
      </c>
      <c r="AR1019" s="17">
        <v>1020.9027777777784</v>
      </c>
      <c r="AS1019" s="26">
        <v>564.125</v>
      </c>
      <c r="AT1019" s="26">
        <v>18.699376947040502</v>
      </c>
      <c r="AU1019" s="26">
        <v>1.700211467924245</v>
      </c>
      <c r="AV1019" s="17">
        <v>15</v>
      </c>
      <c r="AW1019" s="17">
        <v>15</v>
      </c>
      <c r="AX1019" s="17">
        <v>0.14000000000000001</v>
      </c>
      <c r="AY1019" s="14">
        <v>3</v>
      </c>
      <c r="AZ1019" s="17" t="s">
        <v>149</v>
      </c>
      <c r="BA1019" s="28"/>
      <c r="BB1019" s="26"/>
      <c r="BC1019" s="17" t="s">
        <v>199</v>
      </c>
      <c r="BD1019" s="29"/>
    </row>
    <row r="1020" spans="1:56" x14ac:dyDescent="0.25">
      <c r="A1020" s="17">
        <v>2009</v>
      </c>
      <c r="B1020" s="15">
        <v>2012</v>
      </c>
      <c r="C1020" s="66" t="s">
        <v>197</v>
      </c>
      <c r="D1020" s="52" t="s">
        <v>198</v>
      </c>
      <c r="E1020" s="17">
        <v>4</v>
      </c>
      <c r="F1020" s="67">
        <v>94001</v>
      </c>
      <c r="G1020" s="17">
        <v>94001</v>
      </c>
      <c r="H1020" s="20">
        <v>94001</v>
      </c>
      <c r="I1020" s="45" t="s">
        <v>43</v>
      </c>
      <c r="J1020" s="17">
        <v>94001</v>
      </c>
      <c r="K1020" s="17" t="str">
        <f t="shared" si="143"/>
        <v>Diploid</v>
      </c>
      <c r="L1020" s="26">
        <f t="shared" si="145"/>
        <v>100</v>
      </c>
      <c r="M1020" s="26">
        <v>1</v>
      </c>
      <c r="N1020" s="26" t="s">
        <v>45</v>
      </c>
      <c r="O1020" s="26" t="s">
        <v>45</v>
      </c>
      <c r="P1020" s="26" t="s">
        <v>45</v>
      </c>
      <c r="Q1020" s="26" t="s">
        <v>45</v>
      </c>
      <c r="R1020" s="26" t="s">
        <v>45</v>
      </c>
      <c r="S1020" s="26" t="s">
        <v>45</v>
      </c>
      <c r="T1020" s="89">
        <v>2.6905829596412554</v>
      </c>
      <c r="U1020" s="17">
        <f t="shared" si="144"/>
        <v>3.5999999999999996</v>
      </c>
      <c r="V1020" s="17">
        <v>1.2</v>
      </c>
      <c r="W1020" s="26" t="s">
        <v>45</v>
      </c>
      <c r="X1020" s="26" t="s">
        <v>45</v>
      </c>
      <c r="Y1020" s="26" t="s">
        <v>45</v>
      </c>
      <c r="Z1020" s="26" t="s">
        <v>45</v>
      </c>
      <c r="AA1020" s="26" t="s">
        <v>45</v>
      </c>
      <c r="AB1020" s="26" t="s">
        <v>45</v>
      </c>
      <c r="AC1020" s="26" t="s">
        <v>45</v>
      </c>
      <c r="AD1020" s="26" t="s">
        <v>45</v>
      </c>
      <c r="AE1020" s="26" t="s">
        <v>45</v>
      </c>
      <c r="AF1020" s="26">
        <v>5</v>
      </c>
      <c r="AG1020" s="17">
        <v>5.0999999999999996</v>
      </c>
      <c r="AH1020" s="17">
        <f t="shared" si="142"/>
        <v>7.9432823472428065E-6</v>
      </c>
      <c r="AI1020" s="17">
        <v>1</v>
      </c>
      <c r="AJ1020" s="17">
        <v>87</v>
      </c>
      <c r="AK1020" s="17">
        <v>1175</v>
      </c>
      <c r="AL1020" s="17">
        <v>242</v>
      </c>
      <c r="AM1020" s="17">
        <v>198.15</v>
      </c>
      <c r="AN1020" s="17">
        <v>14.6</v>
      </c>
      <c r="AO1020" s="17">
        <v>0.85</v>
      </c>
      <c r="AP1020" s="17">
        <v>145.35</v>
      </c>
      <c r="AQ1020" s="17">
        <v>790.5</v>
      </c>
      <c r="AR1020" s="17">
        <v>1020.9027777777784</v>
      </c>
      <c r="AS1020" s="26">
        <v>564.125</v>
      </c>
      <c r="AT1020" s="26">
        <v>18.699376947040502</v>
      </c>
      <c r="AU1020" s="26">
        <v>1.700211467924245</v>
      </c>
      <c r="AV1020" s="17">
        <v>15</v>
      </c>
      <c r="AW1020" s="17">
        <v>15</v>
      </c>
      <c r="AX1020" s="17">
        <v>0.14000000000000001</v>
      </c>
      <c r="AY1020" s="14">
        <v>3</v>
      </c>
      <c r="AZ1020" s="17" t="s">
        <v>149</v>
      </c>
      <c r="BA1020" s="26"/>
      <c r="BB1020" s="17"/>
      <c r="BC1020" s="17" t="s">
        <v>199</v>
      </c>
      <c r="BD1020" s="29"/>
    </row>
    <row r="1021" spans="1:56" x14ac:dyDescent="0.25">
      <c r="A1021" s="17">
        <v>2009</v>
      </c>
      <c r="B1021" s="15">
        <v>2012</v>
      </c>
      <c r="C1021" s="66" t="s">
        <v>197</v>
      </c>
      <c r="D1021" s="52" t="s">
        <v>198</v>
      </c>
      <c r="E1021" s="17">
        <v>1</v>
      </c>
      <c r="F1021" s="67" t="s">
        <v>98</v>
      </c>
      <c r="G1021" s="17" t="s">
        <v>99</v>
      </c>
      <c r="H1021" s="20" t="s">
        <v>157</v>
      </c>
      <c r="I1021" s="45">
        <v>5</v>
      </c>
      <c r="J1021" s="17">
        <v>987023</v>
      </c>
      <c r="K1021" s="17" t="str">
        <f t="shared" si="143"/>
        <v>Tetraploid</v>
      </c>
      <c r="L1021" s="26">
        <f t="shared" si="145"/>
        <v>94.444444444444443</v>
      </c>
      <c r="M1021" s="26">
        <v>0.94444444444444442</v>
      </c>
      <c r="N1021" s="26" t="s">
        <v>45</v>
      </c>
      <c r="O1021" s="26" t="s">
        <v>45</v>
      </c>
      <c r="P1021" s="26" t="s">
        <v>45</v>
      </c>
      <c r="Q1021" s="26" t="s">
        <v>45</v>
      </c>
      <c r="R1021" s="26" t="s">
        <v>45</v>
      </c>
      <c r="S1021" s="26" t="s">
        <v>45</v>
      </c>
      <c r="T1021" s="89">
        <v>2.0179372197309418</v>
      </c>
      <c r="U1021" s="17">
        <f t="shared" si="144"/>
        <v>2.7</v>
      </c>
      <c r="V1021" s="17">
        <v>0.9</v>
      </c>
      <c r="W1021" s="26" t="s">
        <v>45</v>
      </c>
      <c r="X1021" s="26" t="s">
        <v>45</v>
      </c>
      <c r="Y1021" s="26" t="s">
        <v>45</v>
      </c>
      <c r="Z1021" s="26" t="s">
        <v>45</v>
      </c>
      <c r="AA1021" s="26" t="s">
        <v>45</v>
      </c>
      <c r="AB1021" s="26" t="s">
        <v>45</v>
      </c>
      <c r="AC1021" s="26" t="s">
        <v>45</v>
      </c>
      <c r="AD1021" s="26" t="s">
        <v>45</v>
      </c>
      <c r="AE1021" s="26" t="s">
        <v>45</v>
      </c>
      <c r="AF1021" s="26">
        <v>3.5</v>
      </c>
      <c r="AG1021" s="17">
        <v>5.4</v>
      </c>
      <c r="AH1021" s="17">
        <f t="shared" si="142"/>
        <v>3.9810717055349657E-6</v>
      </c>
      <c r="AI1021" s="17">
        <v>1</v>
      </c>
      <c r="AJ1021" s="17">
        <v>64.5</v>
      </c>
      <c r="AK1021" s="17">
        <v>455</v>
      </c>
      <c r="AL1021" s="17">
        <v>55</v>
      </c>
      <c r="AM1021" s="17">
        <v>138.5</v>
      </c>
      <c r="AN1021" s="17">
        <v>19.8</v>
      </c>
      <c r="AO1021" s="17">
        <v>0.6</v>
      </c>
      <c r="AP1021" s="17">
        <v>148.25</v>
      </c>
      <c r="AQ1021" s="17">
        <v>790.5</v>
      </c>
      <c r="AR1021" s="17">
        <v>1020.9027777777784</v>
      </c>
      <c r="AS1021" s="26">
        <v>564.125</v>
      </c>
      <c r="AT1021" s="26">
        <v>18.699376947040502</v>
      </c>
      <c r="AU1021" s="26">
        <v>1.700211467924245</v>
      </c>
      <c r="AV1021" s="17">
        <v>15</v>
      </c>
      <c r="AW1021" s="17">
        <v>15</v>
      </c>
      <c r="AX1021" s="17">
        <v>0.2</v>
      </c>
      <c r="AY1021" s="14">
        <v>3</v>
      </c>
      <c r="AZ1021" s="17" t="s">
        <v>149</v>
      </c>
      <c r="BA1021" s="28"/>
      <c r="BB1021" s="26"/>
      <c r="BC1021" s="17" t="s">
        <v>199</v>
      </c>
      <c r="BD1021" s="29"/>
    </row>
    <row r="1022" spans="1:56" x14ac:dyDescent="0.25">
      <c r="A1022" s="17">
        <v>2009</v>
      </c>
      <c r="B1022" s="15">
        <v>2012</v>
      </c>
      <c r="C1022" s="66" t="s">
        <v>197</v>
      </c>
      <c r="D1022" s="52" t="s">
        <v>198</v>
      </c>
      <c r="E1022" s="17">
        <v>2</v>
      </c>
      <c r="F1022" s="67" t="s">
        <v>98</v>
      </c>
      <c r="G1022" s="17" t="s">
        <v>99</v>
      </c>
      <c r="H1022" s="20" t="s">
        <v>157</v>
      </c>
      <c r="I1022" s="45">
        <v>5</v>
      </c>
      <c r="J1022" s="17">
        <v>987023</v>
      </c>
      <c r="K1022" s="17" t="str">
        <f t="shared" si="143"/>
        <v>Tetraploid</v>
      </c>
      <c r="L1022" s="26">
        <f t="shared" si="145"/>
        <v>94.444444444444443</v>
      </c>
      <c r="M1022" s="26">
        <v>0.94444444444444442</v>
      </c>
      <c r="N1022" s="26" t="s">
        <v>45</v>
      </c>
      <c r="O1022" s="26" t="s">
        <v>45</v>
      </c>
      <c r="P1022" s="26" t="s">
        <v>45</v>
      </c>
      <c r="Q1022" s="26" t="s">
        <v>45</v>
      </c>
      <c r="R1022" s="26" t="s">
        <v>45</v>
      </c>
      <c r="S1022" s="26" t="s">
        <v>45</v>
      </c>
      <c r="T1022" s="89">
        <v>1.7937219730941705</v>
      </c>
      <c r="U1022" s="17">
        <f t="shared" si="144"/>
        <v>2.4000000000000004</v>
      </c>
      <c r="V1022" s="17">
        <v>0.8</v>
      </c>
      <c r="W1022" s="26" t="s">
        <v>45</v>
      </c>
      <c r="X1022" s="26" t="s">
        <v>45</v>
      </c>
      <c r="Y1022" s="26" t="s">
        <v>45</v>
      </c>
      <c r="Z1022" s="26" t="s">
        <v>45</v>
      </c>
      <c r="AA1022" s="26" t="s">
        <v>45</v>
      </c>
      <c r="AB1022" s="26" t="s">
        <v>45</v>
      </c>
      <c r="AC1022" s="26" t="s">
        <v>45</v>
      </c>
      <c r="AD1022" s="26" t="s">
        <v>45</v>
      </c>
      <c r="AE1022" s="26" t="s">
        <v>45</v>
      </c>
      <c r="AF1022" s="26">
        <v>3.7</v>
      </c>
      <c r="AG1022" s="17">
        <v>5.2</v>
      </c>
      <c r="AH1022" s="17">
        <f t="shared" si="142"/>
        <v>6.3095734448019212E-6</v>
      </c>
      <c r="AI1022" s="17">
        <v>1</v>
      </c>
      <c r="AJ1022" s="17">
        <v>58.5</v>
      </c>
      <c r="AK1022" s="17">
        <v>973</v>
      </c>
      <c r="AL1022" s="17">
        <v>193</v>
      </c>
      <c r="AM1022" s="17">
        <v>96.55</v>
      </c>
      <c r="AN1022" s="17">
        <v>13.6</v>
      </c>
      <c r="AO1022" s="17">
        <v>0.7</v>
      </c>
      <c r="AP1022" s="17">
        <v>127.65</v>
      </c>
      <c r="AQ1022" s="17">
        <v>790.5</v>
      </c>
      <c r="AR1022" s="17">
        <v>1020.9027777777784</v>
      </c>
      <c r="AS1022" s="26">
        <v>564.125</v>
      </c>
      <c r="AT1022" s="26">
        <v>18.699376947040502</v>
      </c>
      <c r="AU1022" s="26">
        <v>1.700211467924245</v>
      </c>
      <c r="AV1022" s="17">
        <v>15</v>
      </c>
      <c r="AW1022" s="17">
        <v>15</v>
      </c>
      <c r="AX1022" s="17">
        <v>0.2</v>
      </c>
      <c r="AY1022" s="14">
        <v>3</v>
      </c>
      <c r="AZ1022" s="17" t="s">
        <v>149</v>
      </c>
      <c r="BA1022" s="28"/>
      <c r="BB1022" s="26"/>
      <c r="BC1022" s="17" t="s">
        <v>199</v>
      </c>
      <c r="BD1022" s="29"/>
    </row>
    <row r="1023" spans="1:56" x14ac:dyDescent="0.25">
      <c r="A1023" s="17">
        <v>2009</v>
      </c>
      <c r="B1023" s="15">
        <v>2012</v>
      </c>
      <c r="C1023" s="66" t="s">
        <v>197</v>
      </c>
      <c r="D1023" s="52" t="s">
        <v>198</v>
      </c>
      <c r="E1023" s="17">
        <v>3</v>
      </c>
      <c r="F1023" s="67" t="s">
        <v>98</v>
      </c>
      <c r="G1023" s="17" t="s">
        <v>99</v>
      </c>
      <c r="H1023" s="20" t="s">
        <v>157</v>
      </c>
      <c r="I1023" s="45">
        <v>5</v>
      </c>
      <c r="J1023" s="17">
        <v>987023</v>
      </c>
      <c r="K1023" s="17" t="str">
        <f t="shared" si="143"/>
        <v>Tetraploid</v>
      </c>
      <c r="L1023" s="26">
        <f t="shared" si="145"/>
        <v>100</v>
      </c>
      <c r="M1023" s="26">
        <v>1</v>
      </c>
      <c r="N1023" s="26" t="s">
        <v>45</v>
      </c>
      <c r="O1023" s="26" t="s">
        <v>45</v>
      </c>
      <c r="P1023" s="26" t="s">
        <v>45</v>
      </c>
      <c r="Q1023" s="26" t="s">
        <v>45</v>
      </c>
      <c r="R1023" s="26" t="s">
        <v>45</v>
      </c>
      <c r="S1023" s="26" t="s">
        <v>45</v>
      </c>
      <c r="T1023" s="89">
        <v>2.0179372197309418</v>
      </c>
      <c r="U1023" s="17">
        <f t="shared" si="144"/>
        <v>2.7</v>
      </c>
      <c r="V1023" s="17">
        <v>0.9</v>
      </c>
      <c r="W1023" s="26" t="s">
        <v>45</v>
      </c>
      <c r="X1023" s="26" t="s">
        <v>45</v>
      </c>
      <c r="Y1023" s="26" t="s">
        <v>45</v>
      </c>
      <c r="Z1023" s="26" t="s">
        <v>45</v>
      </c>
      <c r="AA1023" s="26" t="s">
        <v>45</v>
      </c>
      <c r="AB1023" s="26" t="s">
        <v>45</v>
      </c>
      <c r="AC1023" s="26" t="s">
        <v>45</v>
      </c>
      <c r="AD1023" s="26" t="s">
        <v>45</v>
      </c>
      <c r="AE1023" s="26" t="s">
        <v>45</v>
      </c>
      <c r="AF1023" s="26">
        <v>3.9</v>
      </c>
      <c r="AG1023" s="17">
        <v>5.3</v>
      </c>
      <c r="AH1023" s="17">
        <f t="shared" si="142"/>
        <v>5.011872336272719E-6</v>
      </c>
      <c r="AI1023" s="17">
        <v>1</v>
      </c>
      <c r="AJ1023" s="17">
        <v>68.5</v>
      </c>
      <c r="AK1023" s="17">
        <v>1394.5</v>
      </c>
      <c r="AL1023" s="17">
        <v>281</v>
      </c>
      <c r="AM1023" s="17">
        <v>87.1</v>
      </c>
      <c r="AN1023" s="17">
        <v>11.95</v>
      </c>
      <c r="AO1023" s="17">
        <v>0.6</v>
      </c>
      <c r="AP1023" s="17">
        <v>116.4</v>
      </c>
      <c r="AQ1023" s="17">
        <v>790.5</v>
      </c>
      <c r="AR1023" s="17">
        <v>1020.9027777777784</v>
      </c>
      <c r="AS1023" s="26">
        <v>564.125</v>
      </c>
      <c r="AT1023" s="26">
        <v>18.699376947040502</v>
      </c>
      <c r="AU1023" s="26">
        <v>1.700211467924245</v>
      </c>
      <c r="AV1023" s="17">
        <v>15</v>
      </c>
      <c r="AW1023" s="17">
        <v>15</v>
      </c>
      <c r="AX1023" s="17">
        <v>0.14000000000000001</v>
      </c>
      <c r="AY1023" s="14">
        <v>3</v>
      </c>
      <c r="AZ1023" s="17" t="s">
        <v>149</v>
      </c>
      <c r="BA1023" s="28"/>
      <c r="BB1023" s="26"/>
      <c r="BC1023" s="17" t="s">
        <v>199</v>
      </c>
      <c r="BD1023" s="29"/>
    </row>
    <row r="1024" spans="1:56" x14ac:dyDescent="0.25">
      <c r="A1024" s="17">
        <v>2009</v>
      </c>
      <c r="B1024" s="15">
        <v>2012</v>
      </c>
      <c r="C1024" s="66" t="s">
        <v>197</v>
      </c>
      <c r="D1024" s="52" t="s">
        <v>198</v>
      </c>
      <c r="E1024" s="17">
        <v>4</v>
      </c>
      <c r="F1024" s="67" t="s">
        <v>98</v>
      </c>
      <c r="G1024" s="17" t="s">
        <v>99</v>
      </c>
      <c r="H1024" s="20" t="s">
        <v>157</v>
      </c>
      <c r="I1024" s="45">
        <v>5</v>
      </c>
      <c r="J1024" s="17">
        <v>987023</v>
      </c>
      <c r="K1024" s="17" t="str">
        <f t="shared" si="143"/>
        <v>Tetraploid</v>
      </c>
      <c r="L1024" s="26">
        <f t="shared" si="145"/>
        <v>100</v>
      </c>
      <c r="M1024" s="26">
        <v>1</v>
      </c>
      <c r="N1024" s="26" t="s">
        <v>45</v>
      </c>
      <c r="O1024" s="26" t="s">
        <v>45</v>
      </c>
      <c r="P1024" s="26" t="s">
        <v>45</v>
      </c>
      <c r="Q1024" s="26" t="s">
        <v>45</v>
      </c>
      <c r="R1024" s="26" t="s">
        <v>45</v>
      </c>
      <c r="S1024" s="26" t="s">
        <v>45</v>
      </c>
      <c r="T1024" s="89">
        <v>2.0179372197309418</v>
      </c>
      <c r="U1024" s="17">
        <f t="shared" si="144"/>
        <v>2.7</v>
      </c>
      <c r="V1024" s="17">
        <v>0.9</v>
      </c>
      <c r="W1024" s="26" t="s">
        <v>45</v>
      </c>
      <c r="X1024" s="26" t="s">
        <v>45</v>
      </c>
      <c r="Y1024" s="26" t="s">
        <v>45</v>
      </c>
      <c r="Z1024" s="26" t="s">
        <v>45</v>
      </c>
      <c r="AA1024" s="26" t="s">
        <v>45</v>
      </c>
      <c r="AB1024" s="26" t="s">
        <v>45</v>
      </c>
      <c r="AC1024" s="26" t="s">
        <v>45</v>
      </c>
      <c r="AD1024" s="26" t="s">
        <v>45</v>
      </c>
      <c r="AE1024" s="26" t="s">
        <v>45</v>
      </c>
      <c r="AF1024" s="26">
        <v>5</v>
      </c>
      <c r="AG1024" s="17">
        <v>5.0999999999999996</v>
      </c>
      <c r="AH1024" s="17">
        <f t="shared" si="142"/>
        <v>7.9432823472428065E-6</v>
      </c>
      <c r="AI1024" s="17">
        <v>1</v>
      </c>
      <c r="AJ1024" s="17">
        <v>87</v>
      </c>
      <c r="AK1024" s="17">
        <v>1175</v>
      </c>
      <c r="AL1024" s="17">
        <v>242</v>
      </c>
      <c r="AM1024" s="17">
        <v>198.15</v>
      </c>
      <c r="AN1024" s="17">
        <v>14.6</v>
      </c>
      <c r="AO1024" s="17">
        <v>0.85</v>
      </c>
      <c r="AP1024" s="17">
        <v>145.35</v>
      </c>
      <c r="AQ1024" s="17">
        <v>790.5</v>
      </c>
      <c r="AR1024" s="17">
        <v>1020.9027777777784</v>
      </c>
      <c r="AS1024" s="26">
        <v>564.125</v>
      </c>
      <c r="AT1024" s="26">
        <v>18.699376947040502</v>
      </c>
      <c r="AU1024" s="26">
        <v>1.700211467924245</v>
      </c>
      <c r="AV1024" s="17">
        <v>15</v>
      </c>
      <c r="AW1024" s="17">
        <v>15</v>
      </c>
      <c r="AX1024" s="17">
        <v>0.14000000000000001</v>
      </c>
      <c r="AY1024" s="14">
        <v>3</v>
      </c>
      <c r="AZ1024" s="17" t="s">
        <v>149</v>
      </c>
      <c r="BA1024" s="28"/>
      <c r="BB1024" s="26"/>
      <c r="BC1024" s="17" t="s">
        <v>199</v>
      </c>
      <c r="BD1024" s="29"/>
    </row>
    <row r="1025" spans="1:56" x14ac:dyDescent="0.25">
      <c r="A1025" s="17">
        <v>2009</v>
      </c>
      <c r="B1025" s="15">
        <v>2012</v>
      </c>
      <c r="C1025" s="66" t="s">
        <v>197</v>
      </c>
      <c r="D1025" s="52" t="s">
        <v>198</v>
      </c>
      <c r="E1025" s="17">
        <v>1</v>
      </c>
      <c r="F1025" s="67" t="s">
        <v>81</v>
      </c>
      <c r="G1025" s="17" t="s">
        <v>82</v>
      </c>
      <c r="H1025" s="20" t="s">
        <v>83</v>
      </c>
      <c r="I1025" s="45">
        <v>5</v>
      </c>
      <c r="J1025" s="67">
        <v>987131</v>
      </c>
      <c r="K1025" s="17" t="str">
        <f t="shared" si="143"/>
        <v>Tetraploid</v>
      </c>
      <c r="L1025" s="26">
        <f t="shared" si="145"/>
        <v>94.444444444444443</v>
      </c>
      <c r="M1025" s="26">
        <v>0.94444444444444442</v>
      </c>
      <c r="N1025" s="26" t="s">
        <v>45</v>
      </c>
      <c r="O1025" s="26" t="s">
        <v>45</v>
      </c>
      <c r="P1025" s="26" t="s">
        <v>45</v>
      </c>
      <c r="Q1025" s="26" t="s">
        <v>45</v>
      </c>
      <c r="R1025" s="26" t="s">
        <v>45</v>
      </c>
      <c r="S1025" s="26" t="s">
        <v>45</v>
      </c>
      <c r="T1025" s="89">
        <v>1.7937219730941705</v>
      </c>
      <c r="U1025" s="17">
        <f t="shared" si="144"/>
        <v>2.4000000000000004</v>
      </c>
      <c r="V1025" s="17">
        <v>0.8</v>
      </c>
      <c r="W1025" s="26" t="s">
        <v>45</v>
      </c>
      <c r="X1025" s="26" t="s">
        <v>45</v>
      </c>
      <c r="Y1025" s="26" t="s">
        <v>45</v>
      </c>
      <c r="Z1025" s="26" t="s">
        <v>45</v>
      </c>
      <c r="AA1025" s="26" t="s">
        <v>45</v>
      </c>
      <c r="AB1025" s="26" t="s">
        <v>45</v>
      </c>
      <c r="AC1025" s="26" t="s">
        <v>45</v>
      </c>
      <c r="AD1025" s="26" t="s">
        <v>45</v>
      </c>
      <c r="AE1025" s="26" t="s">
        <v>45</v>
      </c>
      <c r="AF1025" s="26">
        <v>3.5</v>
      </c>
      <c r="AG1025" s="17">
        <v>5.4</v>
      </c>
      <c r="AH1025" s="17">
        <f t="shared" si="142"/>
        <v>3.9810717055349657E-6</v>
      </c>
      <c r="AI1025" s="17">
        <v>1</v>
      </c>
      <c r="AJ1025" s="17">
        <v>64.5</v>
      </c>
      <c r="AK1025" s="17">
        <v>455</v>
      </c>
      <c r="AL1025" s="17">
        <v>55</v>
      </c>
      <c r="AM1025" s="17">
        <v>138.5</v>
      </c>
      <c r="AN1025" s="17">
        <v>19.8</v>
      </c>
      <c r="AO1025" s="17">
        <v>0.6</v>
      </c>
      <c r="AP1025" s="17">
        <v>148.25</v>
      </c>
      <c r="AQ1025" s="17">
        <v>790.5</v>
      </c>
      <c r="AR1025" s="17">
        <v>1020.9027777777784</v>
      </c>
      <c r="AS1025" s="26">
        <v>564.125</v>
      </c>
      <c r="AT1025" s="26">
        <v>18.699376947040502</v>
      </c>
      <c r="AU1025" s="26">
        <v>1.700211467924245</v>
      </c>
      <c r="AV1025" s="17">
        <v>15</v>
      </c>
      <c r="AW1025" s="17">
        <v>15</v>
      </c>
      <c r="AX1025" s="17">
        <v>0.2</v>
      </c>
      <c r="AY1025" s="14">
        <v>3</v>
      </c>
      <c r="AZ1025" s="17" t="s">
        <v>149</v>
      </c>
      <c r="BA1025" s="28"/>
      <c r="BB1025" s="26"/>
      <c r="BC1025" s="17" t="s">
        <v>199</v>
      </c>
      <c r="BD1025" s="29"/>
    </row>
    <row r="1026" spans="1:56" x14ac:dyDescent="0.25">
      <c r="A1026" s="17">
        <v>2009</v>
      </c>
      <c r="B1026" s="15">
        <v>2012</v>
      </c>
      <c r="C1026" s="66" t="s">
        <v>197</v>
      </c>
      <c r="D1026" s="52" t="s">
        <v>198</v>
      </c>
      <c r="E1026" s="17">
        <v>2</v>
      </c>
      <c r="F1026" s="67" t="s">
        <v>81</v>
      </c>
      <c r="G1026" s="17" t="s">
        <v>82</v>
      </c>
      <c r="H1026" s="20" t="s">
        <v>83</v>
      </c>
      <c r="I1026" s="45">
        <v>5</v>
      </c>
      <c r="J1026" s="67">
        <v>987131</v>
      </c>
      <c r="K1026" s="17" t="str">
        <f t="shared" si="143"/>
        <v>Tetraploid</v>
      </c>
      <c r="L1026" s="26">
        <f t="shared" si="145"/>
        <v>88.888888888888886</v>
      </c>
      <c r="M1026" s="26">
        <v>0.88888888888888884</v>
      </c>
      <c r="N1026" s="26" t="s">
        <v>45</v>
      </c>
      <c r="O1026" s="26" t="s">
        <v>45</v>
      </c>
      <c r="P1026" s="26" t="s">
        <v>45</v>
      </c>
      <c r="Q1026" s="26" t="s">
        <v>45</v>
      </c>
      <c r="R1026" s="26" t="s">
        <v>45</v>
      </c>
      <c r="S1026" s="26" t="s">
        <v>45</v>
      </c>
      <c r="T1026" s="89">
        <v>1.569506726457399</v>
      </c>
      <c r="U1026" s="17">
        <f t="shared" si="144"/>
        <v>2.0999999999999996</v>
      </c>
      <c r="V1026" s="17">
        <v>0.7</v>
      </c>
      <c r="W1026" s="26" t="s">
        <v>45</v>
      </c>
      <c r="X1026" s="26" t="s">
        <v>45</v>
      </c>
      <c r="Y1026" s="26" t="s">
        <v>45</v>
      </c>
      <c r="Z1026" s="26" t="s">
        <v>45</v>
      </c>
      <c r="AA1026" s="26" t="s">
        <v>45</v>
      </c>
      <c r="AB1026" s="26" t="s">
        <v>45</v>
      </c>
      <c r="AC1026" s="26" t="s">
        <v>45</v>
      </c>
      <c r="AD1026" s="26" t="s">
        <v>45</v>
      </c>
      <c r="AE1026" s="26" t="s">
        <v>45</v>
      </c>
      <c r="AF1026" s="26">
        <v>3.7</v>
      </c>
      <c r="AG1026" s="17">
        <v>5.2</v>
      </c>
      <c r="AH1026" s="17">
        <f t="shared" si="142"/>
        <v>6.3095734448019212E-6</v>
      </c>
      <c r="AI1026" s="17">
        <v>1</v>
      </c>
      <c r="AJ1026" s="17">
        <v>58.5</v>
      </c>
      <c r="AK1026" s="17">
        <v>973</v>
      </c>
      <c r="AL1026" s="17">
        <v>193</v>
      </c>
      <c r="AM1026" s="17">
        <v>96.55</v>
      </c>
      <c r="AN1026" s="17">
        <v>13.6</v>
      </c>
      <c r="AO1026" s="17">
        <v>0.7</v>
      </c>
      <c r="AP1026" s="17">
        <v>127.65</v>
      </c>
      <c r="AQ1026" s="17">
        <v>790.5</v>
      </c>
      <c r="AR1026" s="17">
        <v>1020.9027777777784</v>
      </c>
      <c r="AS1026" s="26">
        <v>564.125</v>
      </c>
      <c r="AT1026" s="26">
        <v>18.699376947040502</v>
      </c>
      <c r="AU1026" s="26">
        <v>1.700211467924245</v>
      </c>
      <c r="AV1026" s="17">
        <v>15</v>
      </c>
      <c r="AW1026" s="17">
        <v>15</v>
      </c>
      <c r="AX1026" s="17">
        <v>0.2</v>
      </c>
      <c r="AY1026" s="14">
        <v>3</v>
      </c>
      <c r="AZ1026" s="17" t="s">
        <v>149</v>
      </c>
      <c r="BA1026" s="28"/>
      <c r="BB1026" s="26"/>
      <c r="BC1026" s="17" t="s">
        <v>199</v>
      </c>
      <c r="BD1026" s="29"/>
    </row>
    <row r="1027" spans="1:56" x14ac:dyDescent="0.25">
      <c r="A1027" s="17">
        <v>2009</v>
      </c>
      <c r="B1027" s="15">
        <v>2012</v>
      </c>
      <c r="C1027" s="66" t="s">
        <v>197</v>
      </c>
      <c r="D1027" s="52" t="s">
        <v>198</v>
      </c>
      <c r="E1027" s="17">
        <v>3</v>
      </c>
      <c r="F1027" s="67" t="s">
        <v>81</v>
      </c>
      <c r="G1027" s="17" t="s">
        <v>82</v>
      </c>
      <c r="H1027" s="20" t="s">
        <v>83</v>
      </c>
      <c r="I1027" s="45">
        <v>5</v>
      </c>
      <c r="J1027" s="67">
        <v>987131</v>
      </c>
      <c r="K1027" s="17" t="str">
        <f t="shared" si="143"/>
        <v>Tetraploid</v>
      </c>
      <c r="L1027" s="26">
        <f t="shared" si="145"/>
        <v>94.444444444444443</v>
      </c>
      <c r="M1027" s="26">
        <v>0.94444444444444442</v>
      </c>
      <c r="N1027" s="26" t="s">
        <v>45</v>
      </c>
      <c r="O1027" s="26" t="s">
        <v>45</v>
      </c>
      <c r="P1027" s="26" t="s">
        <v>45</v>
      </c>
      <c r="Q1027" s="26" t="s">
        <v>45</v>
      </c>
      <c r="R1027" s="26" t="s">
        <v>45</v>
      </c>
      <c r="S1027" s="26" t="s">
        <v>45</v>
      </c>
      <c r="T1027" s="89">
        <v>2.2421524663677128</v>
      </c>
      <c r="U1027" s="17">
        <f t="shared" si="144"/>
        <v>3</v>
      </c>
      <c r="V1027" s="17">
        <v>1</v>
      </c>
      <c r="W1027" s="26" t="s">
        <v>45</v>
      </c>
      <c r="X1027" s="26" t="s">
        <v>45</v>
      </c>
      <c r="Y1027" s="26" t="s">
        <v>45</v>
      </c>
      <c r="Z1027" s="26" t="s">
        <v>45</v>
      </c>
      <c r="AA1027" s="26" t="s">
        <v>45</v>
      </c>
      <c r="AB1027" s="26" t="s">
        <v>45</v>
      </c>
      <c r="AC1027" s="26" t="s">
        <v>45</v>
      </c>
      <c r="AD1027" s="26" t="s">
        <v>45</v>
      </c>
      <c r="AE1027" s="26" t="s">
        <v>45</v>
      </c>
      <c r="AF1027" s="26">
        <v>3.9</v>
      </c>
      <c r="AG1027" s="17">
        <v>5.3</v>
      </c>
      <c r="AH1027" s="17">
        <f t="shared" si="142"/>
        <v>5.011872336272719E-6</v>
      </c>
      <c r="AI1027" s="17">
        <v>1</v>
      </c>
      <c r="AJ1027" s="17">
        <v>68.5</v>
      </c>
      <c r="AK1027" s="17">
        <v>1394.5</v>
      </c>
      <c r="AL1027" s="17">
        <v>281</v>
      </c>
      <c r="AM1027" s="17">
        <v>87.1</v>
      </c>
      <c r="AN1027" s="17">
        <v>11.95</v>
      </c>
      <c r="AO1027" s="17">
        <v>0.6</v>
      </c>
      <c r="AP1027" s="17">
        <v>116.4</v>
      </c>
      <c r="AQ1027" s="17">
        <v>790.5</v>
      </c>
      <c r="AR1027" s="17">
        <v>1020.9027777777784</v>
      </c>
      <c r="AS1027" s="26">
        <v>564.125</v>
      </c>
      <c r="AT1027" s="26">
        <v>18.699376947040502</v>
      </c>
      <c r="AU1027" s="26">
        <v>1.700211467924245</v>
      </c>
      <c r="AV1027" s="17">
        <v>15</v>
      </c>
      <c r="AW1027" s="17">
        <v>15</v>
      </c>
      <c r="AX1027" s="17">
        <v>0.14000000000000001</v>
      </c>
      <c r="AY1027" s="14">
        <v>3</v>
      </c>
      <c r="AZ1027" s="17" t="s">
        <v>149</v>
      </c>
      <c r="BA1027" s="28"/>
      <c r="BB1027" s="26"/>
      <c r="BC1027" s="17" t="s">
        <v>199</v>
      </c>
      <c r="BD1027" s="29"/>
    </row>
    <row r="1028" spans="1:56" x14ac:dyDescent="0.25">
      <c r="A1028" s="17">
        <v>2009</v>
      </c>
      <c r="B1028" s="15">
        <v>2012</v>
      </c>
      <c r="C1028" s="66" t="s">
        <v>197</v>
      </c>
      <c r="D1028" s="52" t="s">
        <v>198</v>
      </c>
      <c r="E1028" s="17">
        <v>4</v>
      </c>
      <c r="F1028" s="67" t="s">
        <v>81</v>
      </c>
      <c r="G1028" s="17" t="s">
        <v>82</v>
      </c>
      <c r="H1028" s="20" t="s">
        <v>83</v>
      </c>
      <c r="I1028" s="45">
        <v>5</v>
      </c>
      <c r="J1028" s="67">
        <v>987131</v>
      </c>
      <c r="K1028" s="17" t="str">
        <f t="shared" si="143"/>
        <v>Tetraploid</v>
      </c>
      <c r="L1028" s="26">
        <f t="shared" si="145"/>
        <v>94.444444444444443</v>
      </c>
      <c r="M1028" s="26">
        <v>0.94444444444444442</v>
      </c>
      <c r="N1028" s="26" t="s">
        <v>45</v>
      </c>
      <c r="O1028" s="26" t="s">
        <v>45</v>
      </c>
      <c r="P1028" s="26" t="s">
        <v>45</v>
      </c>
      <c r="Q1028" s="26" t="s">
        <v>45</v>
      </c>
      <c r="R1028" s="26" t="s">
        <v>45</v>
      </c>
      <c r="S1028" s="26" t="s">
        <v>45</v>
      </c>
      <c r="T1028" s="89">
        <v>3.5874439461883409</v>
      </c>
      <c r="U1028" s="17">
        <f t="shared" si="144"/>
        <v>4.8000000000000007</v>
      </c>
      <c r="V1028" s="17">
        <v>1.6</v>
      </c>
      <c r="W1028" s="26" t="s">
        <v>45</v>
      </c>
      <c r="X1028" s="26" t="s">
        <v>45</v>
      </c>
      <c r="Y1028" s="26" t="s">
        <v>45</v>
      </c>
      <c r="Z1028" s="26" t="s">
        <v>45</v>
      </c>
      <c r="AA1028" s="26" t="s">
        <v>45</v>
      </c>
      <c r="AB1028" s="26" t="s">
        <v>45</v>
      </c>
      <c r="AC1028" s="26" t="s">
        <v>45</v>
      </c>
      <c r="AD1028" s="26" t="s">
        <v>45</v>
      </c>
      <c r="AE1028" s="26" t="s">
        <v>45</v>
      </c>
      <c r="AF1028" s="26">
        <v>5</v>
      </c>
      <c r="AG1028" s="17">
        <v>5.0999999999999996</v>
      </c>
      <c r="AH1028" s="17">
        <f t="shared" si="142"/>
        <v>7.9432823472428065E-6</v>
      </c>
      <c r="AI1028" s="17">
        <v>1</v>
      </c>
      <c r="AJ1028" s="17">
        <v>87</v>
      </c>
      <c r="AK1028" s="17">
        <v>1175</v>
      </c>
      <c r="AL1028" s="17">
        <v>242</v>
      </c>
      <c r="AM1028" s="17">
        <v>198.15</v>
      </c>
      <c r="AN1028" s="17">
        <v>14.6</v>
      </c>
      <c r="AO1028" s="17">
        <v>0.85</v>
      </c>
      <c r="AP1028" s="17">
        <v>145.35</v>
      </c>
      <c r="AQ1028" s="17">
        <v>790.5</v>
      </c>
      <c r="AR1028" s="17">
        <v>1020.9027777777784</v>
      </c>
      <c r="AS1028" s="26">
        <v>564.125</v>
      </c>
      <c r="AT1028" s="26">
        <v>18.699376947040502</v>
      </c>
      <c r="AU1028" s="26">
        <v>1.700211467924245</v>
      </c>
      <c r="AV1028" s="17">
        <v>15</v>
      </c>
      <c r="AW1028" s="17">
        <v>15</v>
      </c>
      <c r="AX1028" s="17">
        <v>0.14000000000000001</v>
      </c>
      <c r="AY1028" s="14">
        <v>3</v>
      </c>
      <c r="AZ1028" s="17" t="s">
        <v>149</v>
      </c>
      <c r="BA1028" s="28"/>
      <c r="BB1028" s="26"/>
      <c r="BC1028" s="17" t="s">
        <v>199</v>
      </c>
      <c r="BD1028" s="29"/>
    </row>
    <row r="1029" spans="1:56" x14ac:dyDescent="0.25">
      <c r="A1029" s="17">
        <v>2009</v>
      </c>
      <c r="B1029" s="15">
        <v>2012</v>
      </c>
      <c r="C1029" s="66" t="s">
        <v>197</v>
      </c>
      <c r="D1029" s="52" t="s">
        <v>198</v>
      </c>
      <c r="E1029" s="17">
        <v>1</v>
      </c>
      <c r="F1029" s="67" t="s">
        <v>93</v>
      </c>
      <c r="G1029" s="17" t="s">
        <v>94</v>
      </c>
      <c r="H1029" s="20" t="s">
        <v>95</v>
      </c>
      <c r="I1029" s="45" t="s">
        <v>43</v>
      </c>
      <c r="J1029" s="17">
        <v>988234</v>
      </c>
      <c r="K1029" s="17" t="str">
        <f t="shared" si="143"/>
        <v>Diploid</v>
      </c>
      <c r="L1029" s="26">
        <f t="shared" si="145"/>
        <v>88.888888888888886</v>
      </c>
      <c r="M1029" s="26">
        <v>0.88888888888888884</v>
      </c>
      <c r="N1029" s="26" t="s">
        <v>45</v>
      </c>
      <c r="O1029" s="26" t="s">
        <v>45</v>
      </c>
      <c r="P1029" s="26" t="s">
        <v>45</v>
      </c>
      <c r="Q1029" s="26" t="s">
        <v>45</v>
      </c>
      <c r="R1029" s="26" t="s">
        <v>45</v>
      </c>
      <c r="S1029" s="26" t="s">
        <v>45</v>
      </c>
      <c r="T1029" s="89">
        <v>2.4663677130044843</v>
      </c>
      <c r="U1029" s="17">
        <f t="shared" si="144"/>
        <v>3.3000000000000003</v>
      </c>
      <c r="V1029" s="17">
        <v>1.1000000000000001</v>
      </c>
      <c r="W1029" s="26" t="s">
        <v>45</v>
      </c>
      <c r="X1029" s="26" t="s">
        <v>45</v>
      </c>
      <c r="Y1029" s="26" t="s">
        <v>45</v>
      </c>
      <c r="Z1029" s="26" t="s">
        <v>45</v>
      </c>
      <c r="AA1029" s="26" t="s">
        <v>45</v>
      </c>
      <c r="AB1029" s="26" t="s">
        <v>45</v>
      </c>
      <c r="AC1029" s="26" t="s">
        <v>45</v>
      </c>
      <c r="AD1029" s="26" t="s">
        <v>45</v>
      </c>
      <c r="AE1029" s="26" t="s">
        <v>45</v>
      </c>
      <c r="AF1029" s="26">
        <v>3.5</v>
      </c>
      <c r="AG1029" s="17">
        <v>5.4</v>
      </c>
      <c r="AH1029" s="17">
        <f t="shared" si="142"/>
        <v>3.9810717055349657E-6</v>
      </c>
      <c r="AI1029" s="17">
        <v>1</v>
      </c>
      <c r="AJ1029" s="17">
        <v>64.5</v>
      </c>
      <c r="AK1029" s="17">
        <v>455</v>
      </c>
      <c r="AL1029" s="17">
        <v>55</v>
      </c>
      <c r="AM1029" s="17">
        <v>138.5</v>
      </c>
      <c r="AN1029" s="17">
        <v>19.8</v>
      </c>
      <c r="AO1029" s="17">
        <v>0.6</v>
      </c>
      <c r="AP1029" s="17">
        <v>148.25</v>
      </c>
      <c r="AQ1029" s="17">
        <v>790.5</v>
      </c>
      <c r="AR1029" s="17">
        <v>1020.9027777777784</v>
      </c>
      <c r="AS1029" s="26">
        <v>564.125</v>
      </c>
      <c r="AT1029" s="26">
        <v>18.699376947040502</v>
      </c>
      <c r="AU1029" s="26">
        <v>1.700211467924245</v>
      </c>
      <c r="AV1029" s="17">
        <v>15</v>
      </c>
      <c r="AW1029" s="17">
        <v>15</v>
      </c>
      <c r="AX1029" s="17">
        <v>0.2</v>
      </c>
      <c r="AY1029" s="14">
        <v>3</v>
      </c>
      <c r="AZ1029" s="17" t="s">
        <v>149</v>
      </c>
      <c r="BA1029" s="28"/>
      <c r="BB1029" s="26"/>
      <c r="BC1029" s="17" t="s">
        <v>199</v>
      </c>
      <c r="BD1029" s="29"/>
    </row>
    <row r="1030" spans="1:56" x14ac:dyDescent="0.25">
      <c r="A1030" s="17">
        <v>2009</v>
      </c>
      <c r="B1030" s="15">
        <v>2012</v>
      </c>
      <c r="C1030" s="66" t="s">
        <v>197</v>
      </c>
      <c r="D1030" s="52" t="s">
        <v>198</v>
      </c>
      <c r="E1030" s="17">
        <v>2</v>
      </c>
      <c r="F1030" s="67" t="s">
        <v>93</v>
      </c>
      <c r="G1030" s="17" t="s">
        <v>94</v>
      </c>
      <c r="H1030" s="20" t="s">
        <v>95</v>
      </c>
      <c r="I1030" s="45" t="s">
        <v>43</v>
      </c>
      <c r="J1030" s="17">
        <v>988234</v>
      </c>
      <c r="K1030" s="17" t="str">
        <f t="shared" si="143"/>
        <v>Diploid</v>
      </c>
      <c r="L1030" s="26">
        <f t="shared" si="145"/>
        <v>88.888888888888886</v>
      </c>
      <c r="M1030" s="26">
        <v>0.88888888888888884</v>
      </c>
      <c r="N1030" s="26" t="s">
        <v>45</v>
      </c>
      <c r="O1030" s="26" t="s">
        <v>45</v>
      </c>
      <c r="P1030" s="26" t="s">
        <v>45</v>
      </c>
      <c r="Q1030" s="26" t="s">
        <v>45</v>
      </c>
      <c r="R1030" s="26" t="s">
        <v>45</v>
      </c>
      <c r="S1030" s="26" t="s">
        <v>45</v>
      </c>
      <c r="T1030" s="89">
        <v>1.3452914798206277</v>
      </c>
      <c r="U1030" s="17">
        <f t="shared" si="144"/>
        <v>1.7999999999999998</v>
      </c>
      <c r="V1030" s="17">
        <v>0.6</v>
      </c>
      <c r="W1030" s="26" t="s">
        <v>45</v>
      </c>
      <c r="X1030" s="26" t="s">
        <v>45</v>
      </c>
      <c r="Y1030" s="26" t="s">
        <v>45</v>
      </c>
      <c r="Z1030" s="26" t="s">
        <v>45</v>
      </c>
      <c r="AA1030" s="26" t="s">
        <v>45</v>
      </c>
      <c r="AB1030" s="26" t="s">
        <v>45</v>
      </c>
      <c r="AC1030" s="26" t="s">
        <v>45</v>
      </c>
      <c r="AD1030" s="26" t="s">
        <v>45</v>
      </c>
      <c r="AE1030" s="26" t="s">
        <v>45</v>
      </c>
      <c r="AF1030" s="26">
        <v>3.7</v>
      </c>
      <c r="AG1030" s="17">
        <v>5.2</v>
      </c>
      <c r="AH1030" s="17">
        <f t="shared" si="142"/>
        <v>6.3095734448019212E-6</v>
      </c>
      <c r="AI1030" s="17">
        <v>1</v>
      </c>
      <c r="AJ1030" s="17">
        <v>58.5</v>
      </c>
      <c r="AK1030" s="17">
        <v>973</v>
      </c>
      <c r="AL1030" s="17">
        <v>193</v>
      </c>
      <c r="AM1030" s="17">
        <v>96.55</v>
      </c>
      <c r="AN1030" s="17">
        <v>13.6</v>
      </c>
      <c r="AO1030" s="17">
        <v>0.7</v>
      </c>
      <c r="AP1030" s="17">
        <v>127.65</v>
      </c>
      <c r="AQ1030" s="17">
        <v>790.5</v>
      </c>
      <c r="AR1030" s="17">
        <v>1020.9027777777784</v>
      </c>
      <c r="AS1030" s="26">
        <v>564.125</v>
      </c>
      <c r="AT1030" s="26">
        <v>18.699376947040502</v>
      </c>
      <c r="AU1030" s="26">
        <v>1.700211467924245</v>
      </c>
      <c r="AV1030" s="17">
        <v>15</v>
      </c>
      <c r="AW1030" s="17">
        <v>15</v>
      </c>
      <c r="AX1030" s="17">
        <v>0.2</v>
      </c>
      <c r="AY1030" s="14">
        <v>3</v>
      </c>
      <c r="AZ1030" s="17" t="s">
        <v>149</v>
      </c>
      <c r="BA1030" s="28"/>
      <c r="BB1030" s="26"/>
      <c r="BC1030" s="17" t="s">
        <v>199</v>
      </c>
      <c r="BD1030" s="29"/>
    </row>
    <row r="1031" spans="1:56" x14ac:dyDescent="0.25">
      <c r="A1031" s="17">
        <v>2009</v>
      </c>
      <c r="B1031" s="15">
        <v>2012</v>
      </c>
      <c r="C1031" s="66" t="s">
        <v>197</v>
      </c>
      <c r="D1031" s="52" t="s">
        <v>198</v>
      </c>
      <c r="E1031" s="17">
        <v>3</v>
      </c>
      <c r="F1031" s="67" t="s">
        <v>93</v>
      </c>
      <c r="G1031" s="17" t="s">
        <v>94</v>
      </c>
      <c r="H1031" s="20" t="s">
        <v>95</v>
      </c>
      <c r="I1031" s="45" t="s">
        <v>43</v>
      </c>
      <c r="J1031" s="17">
        <v>988234</v>
      </c>
      <c r="K1031" s="17" t="str">
        <f t="shared" si="143"/>
        <v>Diploid</v>
      </c>
      <c r="L1031" s="26">
        <f t="shared" si="145"/>
        <v>16.666666666666664</v>
      </c>
      <c r="M1031" s="26">
        <v>0.16666666666666666</v>
      </c>
      <c r="N1031" s="26" t="s">
        <v>45</v>
      </c>
      <c r="O1031" s="26" t="s">
        <v>45</v>
      </c>
      <c r="P1031" s="26" t="s">
        <v>45</v>
      </c>
      <c r="Q1031" s="26" t="s">
        <v>45</v>
      </c>
      <c r="R1031" s="26" t="s">
        <v>45</v>
      </c>
      <c r="S1031" s="26" t="s">
        <v>45</v>
      </c>
      <c r="T1031" s="89">
        <v>0.67264573991031384</v>
      </c>
      <c r="U1031" s="17">
        <f t="shared" si="144"/>
        <v>0.89999999999999991</v>
      </c>
      <c r="V1031" s="17">
        <v>0.3</v>
      </c>
      <c r="W1031" s="26" t="s">
        <v>45</v>
      </c>
      <c r="X1031" s="26" t="s">
        <v>45</v>
      </c>
      <c r="Y1031" s="26" t="s">
        <v>45</v>
      </c>
      <c r="Z1031" s="26" t="s">
        <v>45</v>
      </c>
      <c r="AA1031" s="26" t="s">
        <v>45</v>
      </c>
      <c r="AB1031" s="26" t="s">
        <v>45</v>
      </c>
      <c r="AC1031" s="26" t="s">
        <v>45</v>
      </c>
      <c r="AD1031" s="26" t="s">
        <v>45</v>
      </c>
      <c r="AE1031" s="26" t="s">
        <v>45</v>
      </c>
      <c r="AF1031" s="26">
        <v>3.9</v>
      </c>
      <c r="AG1031" s="17">
        <v>5.3</v>
      </c>
      <c r="AH1031" s="17">
        <f t="shared" si="142"/>
        <v>5.011872336272719E-6</v>
      </c>
      <c r="AI1031" s="17">
        <v>1</v>
      </c>
      <c r="AJ1031" s="17">
        <v>68.5</v>
      </c>
      <c r="AK1031" s="17">
        <v>1394.5</v>
      </c>
      <c r="AL1031" s="17">
        <v>281</v>
      </c>
      <c r="AM1031" s="17">
        <v>87.1</v>
      </c>
      <c r="AN1031" s="17">
        <v>11.95</v>
      </c>
      <c r="AO1031" s="17">
        <v>0.6</v>
      </c>
      <c r="AP1031" s="17">
        <v>116.4</v>
      </c>
      <c r="AQ1031" s="17">
        <v>790.5</v>
      </c>
      <c r="AR1031" s="17">
        <v>1020.9027777777784</v>
      </c>
      <c r="AS1031" s="26">
        <v>564.125</v>
      </c>
      <c r="AT1031" s="26">
        <v>18.699376947040502</v>
      </c>
      <c r="AU1031" s="26">
        <v>1.700211467924245</v>
      </c>
      <c r="AV1031" s="17">
        <v>15</v>
      </c>
      <c r="AW1031" s="17">
        <v>15</v>
      </c>
      <c r="AX1031" s="17">
        <v>0.14000000000000001</v>
      </c>
      <c r="AY1031" s="14">
        <v>3</v>
      </c>
      <c r="AZ1031" s="17" t="s">
        <v>149</v>
      </c>
      <c r="BA1031" s="28"/>
      <c r="BB1031" s="26"/>
      <c r="BC1031" s="17" t="s">
        <v>199</v>
      </c>
      <c r="BD1031" s="29"/>
    </row>
    <row r="1032" spans="1:56" x14ac:dyDescent="0.25">
      <c r="A1032" s="17">
        <v>2009</v>
      </c>
      <c r="B1032" s="15">
        <v>2012</v>
      </c>
      <c r="C1032" s="66" t="s">
        <v>197</v>
      </c>
      <c r="D1032" s="52" t="s">
        <v>198</v>
      </c>
      <c r="E1032" s="17">
        <v>4</v>
      </c>
      <c r="F1032" s="67" t="s">
        <v>93</v>
      </c>
      <c r="G1032" s="17" t="s">
        <v>94</v>
      </c>
      <c r="H1032" s="20" t="s">
        <v>95</v>
      </c>
      <c r="I1032" s="45" t="s">
        <v>43</v>
      </c>
      <c r="J1032" s="17">
        <v>988234</v>
      </c>
      <c r="K1032" s="17" t="str">
        <f t="shared" si="143"/>
        <v>Diploid</v>
      </c>
      <c r="L1032" s="26">
        <f t="shared" si="145"/>
        <v>100</v>
      </c>
      <c r="M1032" s="26">
        <v>1</v>
      </c>
      <c r="N1032" s="26" t="s">
        <v>45</v>
      </c>
      <c r="O1032" s="26" t="s">
        <v>45</v>
      </c>
      <c r="P1032" s="26" t="s">
        <v>45</v>
      </c>
      <c r="Q1032" s="26" t="s">
        <v>45</v>
      </c>
      <c r="R1032" s="26" t="s">
        <v>45</v>
      </c>
      <c r="S1032" s="26" t="s">
        <v>45</v>
      </c>
      <c r="T1032" s="89">
        <v>2.0179372197309418</v>
      </c>
      <c r="U1032" s="17">
        <f t="shared" si="144"/>
        <v>2.7</v>
      </c>
      <c r="V1032" s="17">
        <v>0.9</v>
      </c>
      <c r="W1032" s="26" t="s">
        <v>45</v>
      </c>
      <c r="X1032" s="26" t="s">
        <v>45</v>
      </c>
      <c r="Y1032" s="26" t="s">
        <v>45</v>
      </c>
      <c r="Z1032" s="26" t="s">
        <v>45</v>
      </c>
      <c r="AA1032" s="26" t="s">
        <v>45</v>
      </c>
      <c r="AB1032" s="26" t="s">
        <v>45</v>
      </c>
      <c r="AC1032" s="26" t="s">
        <v>45</v>
      </c>
      <c r="AD1032" s="26" t="s">
        <v>45</v>
      </c>
      <c r="AE1032" s="26" t="s">
        <v>45</v>
      </c>
      <c r="AF1032" s="26">
        <v>5</v>
      </c>
      <c r="AG1032" s="17">
        <v>5.0999999999999996</v>
      </c>
      <c r="AH1032" s="17">
        <f t="shared" si="142"/>
        <v>7.9432823472428065E-6</v>
      </c>
      <c r="AI1032" s="17">
        <v>1</v>
      </c>
      <c r="AJ1032" s="17">
        <v>87</v>
      </c>
      <c r="AK1032" s="17">
        <v>1175</v>
      </c>
      <c r="AL1032" s="17">
        <v>242</v>
      </c>
      <c r="AM1032" s="17">
        <v>198.15</v>
      </c>
      <c r="AN1032" s="17">
        <v>14.6</v>
      </c>
      <c r="AO1032" s="17">
        <v>0.85</v>
      </c>
      <c r="AP1032" s="17">
        <v>145.35</v>
      </c>
      <c r="AQ1032" s="17">
        <v>790.5</v>
      </c>
      <c r="AR1032" s="17">
        <v>1020.9027777777784</v>
      </c>
      <c r="AS1032" s="26">
        <v>564.125</v>
      </c>
      <c r="AT1032" s="26">
        <v>18.699376947040502</v>
      </c>
      <c r="AU1032" s="26">
        <v>1.700211467924245</v>
      </c>
      <c r="AV1032" s="17">
        <v>15</v>
      </c>
      <c r="AW1032" s="17">
        <v>15</v>
      </c>
      <c r="AX1032" s="17">
        <v>0.14000000000000001</v>
      </c>
      <c r="AY1032" s="14">
        <v>3</v>
      </c>
      <c r="AZ1032" s="17" t="s">
        <v>149</v>
      </c>
      <c r="BA1032" s="28"/>
      <c r="BB1032" s="26"/>
      <c r="BC1032" s="17" t="s">
        <v>199</v>
      </c>
      <c r="BD1032" s="29"/>
    </row>
    <row r="1033" spans="1:56" x14ac:dyDescent="0.25">
      <c r="A1033" s="17">
        <v>2009</v>
      </c>
      <c r="B1033" s="15">
        <v>2012</v>
      </c>
      <c r="C1033" s="66" t="s">
        <v>197</v>
      </c>
      <c r="D1033" s="52" t="s">
        <v>198</v>
      </c>
      <c r="E1033" s="17">
        <v>1</v>
      </c>
      <c r="F1033" s="67" t="s">
        <v>100</v>
      </c>
      <c r="G1033" s="17" t="s">
        <v>101</v>
      </c>
      <c r="H1033" s="20">
        <v>99113</v>
      </c>
      <c r="I1033" s="45" t="s">
        <v>52</v>
      </c>
      <c r="J1033" s="17">
        <v>99113012</v>
      </c>
      <c r="K1033" s="17" t="str">
        <f t="shared" si="143"/>
        <v>Diploid</v>
      </c>
      <c r="L1033" s="26">
        <f t="shared" si="145"/>
        <v>100</v>
      </c>
      <c r="M1033" s="26">
        <v>1</v>
      </c>
      <c r="N1033" s="26" t="s">
        <v>45</v>
      </c>
      <c r="O1033" s="26" t="s">
        <v>45</v>
      </c>
      <c r="P1033" s="26" t="s">
        <v>45</v>
      </c>
      <c r="Q1033" s="26" t="s">
        <v>45</v>
      </c>
      <c r="R1033" s="26" t="s">
        <v>45</v>
      </c>
      <c r="S1033" s="26" t="s">
        <v>45</v>
      </c>
      <c r="T1033" s="89">
        <v>2.2421524663677128</v>
      </c>
      <c r="U1033" s="17">
        <f t="shared" si="144"/>
        <v>3</v>
      </c>
      <c r="V1033" s="17">
        <v>1</v>
      </c>
      <c r="W1033" s="26" t="s">
        <v>45</v>
      </c>
      <c r="X1033" s="26" t="s">
        <v>45</v>
      </c>
      <c r="Y1033" s="26" t="s">
        <v>45</v>
      </c>
      <c r="Z1033" s="26" t="s">
        <v>45</v>
      </c>
      <c r="AA1033" s="26" t="s">
        <v>45</v>
      </c>
      <c r="AB1033" s="26" t="s">
        <v>45</v>
      </c>
      <c r="AC1033" s="26" t="s">
        <v>45</v>
      </c>
      <c r="AD1033" s="26" t="s">
        <v>45</v>
      </c>
      <c r="AE1033" s="26" t="s">
        <v>45</v>
      </c>
      <c r="AF1033" s="26">
        <v>3.5</v>
      </c>
      <c r="AG1033" s="17">
        <v>5.4</v>
      </c>
      <c r="AH1033" s="17">
        <f t="shared" si="142"/>
        <v>3.9810717055349657E-6</v>
      </c>
      <c r="AI1033" s="17">
        <v>1</v>
      </c>
      <c r="AJ1033" s="17">
        <v>64.5</v>
      </c>
      <c r="AK1033" s="17">
        <v>455</v>
      </c>
      <c r="AL1033" s="17">
        <v>55</v>
      </c>
      <c r="AM1033" s="17">
        <v>138.5</v>
      </c>
      <c r="AN1033" s="17">
        <v>19.8</v>
      </c>
      <c r="AO1033" s="17">
        <v>0.6</v>
      </c>
      <c r="AP1033" s="17">
        <v>148.25</v>
      </c>
      <c r="AQ1033" s="17">
        <v>790.5</v>
      </c>
      <c r="AR1033" s="17">
        <v>1020.9027777777784</v>
      </c>
      <c r="AS1033" s="26">
        <v>564.125</v>
      </c>
      <c r="AT1033" s="26">
        <v>18.699376947040502</v>
      </c>
      <c r="AU1033" s="26">
        <v>1.700211467924245</v>
      </c>
      <c r="AV1033" s="17">
        <v>15</v>
      </c>
      <c r="AW1033" s="17">
        <v>15</v>
      </c>
      <c r="AX1033" s="17">
        <v>0.2</v>
      </c>
      <c r="AY1033" s="14">
        <v>3</v>
      </c>
      <c r="AZ1033" s="17" t="s">
        <v>149</v>
      </c>
      <c r="BA1033" s="28"/>
      <c r="BB1033" s="26"/>
      <c r="BC1033" s="17" t="s">
        <v>199</v>
      </c>
      <c r="BD1033" s="29"/>
    </row>
    <row r="1034" spans="1:56" x14ac:dyDescent="0.25">
      <c r="A1034" s="17">
        <v>2009</v>
      </c>
      <c r="B1034" s="15">
        <v>2012</v>
      </c>
      <c r="C1034" s="66" t="s">
        <v>197</v>
      </c>
      <c r="D1034" s="52" t="s">
        <v>198</v>
      </c>
      <c r="E1034" s="17">
        <v>2</v>
      </c>
      <c r="F1034" s="67" t="s">
        <v>100</v>
      </c>
      <c r="G1034" s="17" t="s">
        <v>101</v>
      </c>
      <c r="H1034" s="20">
        <v>99113</v>
      </c>
      <c r="I1034" s="45" t="s">
        <v>52</v>
      </c>
      <c r="J1034" s="17">
        <v>99113012</v>
      </c>
      <c r="K1034" s="17" t="str">
        <f t="shared" si="143"/>
        <v>Diploid</v>
      </c>
      <c r="L1034" s="26">
        <f t="shared" si="145"/>
        <v>100</v>
      </c>
      <c r="M1034" s="26">
        <v>1</v>
      </c>
      <c r="N1034" s="26" t="s">
        <v>45</v>
      </c>
      <c r="O1034" s="26" t="s">
        <v>45</v>
      </c>
      <c r="P1034" s="26" t="s">
        <v>45</v>
      </c>
      <c r="Q1034" s="26" t="s">
        <v>45</v>
      </c>
      <c r="R1034" s="26" t="s">
        <v>45</v>
      </c>
      <c r="S1034" s="26" t="s">
        <v>45</v>
      </c>
      <c r="T1034" s="89">
        <v>2.2421524663677128</v>
      </c>
      <c r="U1034" s="17">
        <f t="shared" si="144"/>
        <v>3</v>
      </c>
      <c r="V1034" s="17">
        <v>1</v>
      </c>
      <c r="W1034" s="26" t="s">
        <v>45</v>
      </c>
      <c r="X1034" s="26" t="s">
        <v>45</v>
      </c>
      <c r="Y1034" s="26" t="s">
        <v>45</v>
      </c>
      <c r="Z1034" s="26" t="s">
        <v>45</v>
      </c>
      <c r="AA1034" s="26" t="s">
        <v>45</v>
      </c>
      <c r="AB1034" s="26" t="s">
        <v>45</v>
      </c>
      <c r="AC1034" s="26" t="s">
        <v>45</v>
      </c>
      <c r="AD1034" s="26" t="s">
        <v>45</v>
      </c>
      <c r="AE1034" s="26" t="s">
        <v>45</v>
      </c>
      <c r="AF1034" s="26">
        <v>3.7</v>
      </c>
      <c r="AG1034" s="17">
        <v>5.2</v>
      </c>
      <c r="AH1034" s="17">
        <f t="shared" si="142"/>
        <v>6.3095734448019212E-6</v>
      </c>
      <c r="AI1034" s="17">
        <v>1</v>
      </c>
      <c r="AJ1034" s="17">
        <v>58.5</v>
      </c>
      <c r="AK1034" s="17">
        <v>973</v>
      </c>
      <c r="AL1034" s="17">
        <v>193</v>
      </c>
      <c r="AM1034" s="17">
        <v>96.55</v>
      </c>
      <c r="AN1034" s="17">
        <v>13.6</v>
      </c>
      <c r="AO1034" s="17">
        <v>0.7</v>
      </c>
      <c r="AP1034" s="17">
        <v>127.65</v>
      </c>
      <c r="AQ1034" s="17">
        <v>790.5</v>
      </c>
      <c r="AR1034" s="17">
        <v>1020.9027777777784</v>
      </c>
      <c r="AS1034" s="26">
        <v>564.125</v>
      </c>
      <c r="AT1034" s="26">
        <v>18.699376947040502</v>
      </c>
      <c r="AU1034" s="26">
        <v>1.700211467924245</v>
      </c>
      <c r="AV1034" s="17">
        <v>15</v>
      </c>
      <c r="AW1034" s="17">
        <v>15</v>
      </c>
      <c r="AX1034" s="17">
        <v>0.2</v>
      </c>
      <c r="AY1034" s="14">
        <v>3</v>
      </c>
      <c r="AZ1034" s="17" t="s">
        <v>149</v>
      </c>
      <c r="BA1034" s="28"/>
      <c r="BB1034" s="26"/>
      <c r="BC1034" s="17" t="s">
        <v>199</v>
      </c>
      <c r="BD1034" s="29"/>
    </row>
    <row r="1035" spans="1:56" x14ac:dyDescent="0.25">
      <c r="A1035" s="17">
        <v>2009</v>
      </c>
      <c r="B1035" s="15">
        <v>2012</v>
      </c>
      <c r="C1035" s="66" t="s">
        <v>197</v>
      </c>
      <c r="D1035" s="52" t="s">
        <v>198</v>
      </c>
      <c r="E1035" s="17">
        <v>3</v>
      </c>
      <c r="F1035" s="67" t="s">
        <v>100</v>
      </c>
      <c r="G1035" s="17" t="s">
        <v>101</v>
      </c>
      <c r="H1035" s="20">
        <v>99113</v>
      </c>
      <c r="I1035" s="45" t="s">
        <v>52</v>
      </c>
      <c r="J1035" s="17">
        <v>99113012</v>
      </c>
      <c r="K1035" s="17" t="str">
        <f t="shared" si="143"/>
        <v>Diploid</v>
      </c>
      <c r="L1035" s="26">
        <f t="shared" si="145"/>
        <v>100</v>
      </c>
      <c r="M1035" s="26">
        <v>1</v>
      </c>
      <c r="N1035" s="26" t="s">
        <v>45</v>
      </c>
      <c r="O1035" s="26" t="s">
        <v>45</v>
      </c>
      <c r="P1035" s="26" t="s">
        <v>45</v>
      </c>
      <c r="Q1035" s="26" t="s">
        <v>45</v>
      </c>
      <c r="R1035" s="26" t="s">
        <v>45</v>
      </c>
      <c r="S1035" s="26" t="s">
        <v>45</v>
      </c>
      <c r="T1035" s="89">
        <v>1.7937219730941705</v>
      </c>
      <c r="U1035" s="17">
        <f t="shared" si="144"/>
        <v>2.4000000000000004</v>
      </c>
      <c r="V1035" s="17">
        <v>0.8</v>
      </c>
      <c r="W1035" s="26" t="s">
        <v>45</v>
      </c>
      <c r="X1035" s="26" t="s">
        <v>45</v>
      </c>
      <c r="Y1035" s="26" t="s">
        <v>45</v>
      </c>
      <c r="Z1035" s="26" t="s">
        <v>45</v>
      </c>
      <c r="AA1035" s="26" t="s">
        <v>45</v>
      </c>
      <c r="AB1035" s="26" t="s">
        <v>45</v>
      </c>
      <c r="AC1035" s="26" t="s">
        <v>45</v>
      </c>
      <c r="AD1035" s="26" t="s">
        <v>45</v>
      </c>
      <c r="AE1035" s="26" t="s">
        <v>45</v>
      </c>
      <c r="AF1035" s="26">
        <v>3.9</v>
      </c>
      <c r="AG1035" s="17">
        <v>5.3</v>
      </c>
      <c r="AH1035" s="17">
        <f t="shared" si="142"/>
        <v>5.011872336272719E-6</v>
      </c>
      <c r="AI1035" s="17">
        <v>1</v>
      </c>
      <c r="AJ1035" s="17">
        <v>68.5</v>
      </c>
      <c r="AK1035" s="17">
        <v>1394.5</v>
      </c>
      <c r="AL1035" s="17">
        <v>281</v>
      </c>
      <c r="AM1035" s="17">
        <v>87.1</v>
      </c>
      <c r="AN1035" s="17">
        <v>11.95</v>
      </c>
      <c r="AO1035" s="17">
        <v>0.6</v>
      </c>
      <c r="AP1035" s="17">
        <v>116.4</v>
      </c>
      <c r="AQ1035" s="17">
        <v>790.5</v>
      </c>
      <c r="AR1035" s="17">
        <v>1020.9027777777784</v>
      </c>
      <c r="AS1035" s="26">
        <v>564.125</v>
      </c>
      <c r="AT1035" s="26">
        <v>18.699376947040502</v>
      </c>
      <c r="AU1035" s="26">
        <v>1.700211467924245</v>
      </c>
      <c r="AV1035" s="17">
        <v>15</v>
      </c>
      <c r="AW1035" s="17">
        <v>15</v>
      </c>
      <c r="AX1035" s="17">
        <v>0.14000000000000001</v>
      </c>
      <c r="AY1035" s="14">
        <v>3</v>
      </c>
      <c r="AZ1035" s="17" t="s">
        <v>149</v>
      </c>
      <c r="BA1035" s="28"/>
      <c r="BB1035" s="26"/>
      <c r="BC1035" s="17" t="s">
        <v>199</v>
      </c>
      <c r="BD1035" s="29"/>
    </row>
    <row r="1036" spans="1:56" x14ac:dyDescent="0.25">
      <c r="A1036" s="17">
        <v>2009</v>
      </c>
      <c r="B1036" s="15">
        <v>2012</v>
      </c>
      <c r="C1036" s="66" t="s">
        <v>197</v>
      </c>
      <c r="D1036" s="52" t="s">
        <v>198</v>
      </c>
      <c r="E1036" s="17">
        <v>4</v>
      </c>
      <c r="F1036" s="67" t="s">
        <v>100</v>
      </c>
      <c r="G1036" s="17" t="s">
        <v>101</v>
      </c>
      <c r="H1036" s="20">
        <v>99113</v>
      </c>
      <c r="I1036" s="45" t="s">
        <v>52</v>
      </c>
      <c r="J1036" s="17">
        <v>99113012</v>
      </c>
      <c r="K1036" s="17" t="str">
        <f t="shared" si="143"/>
        <v>Diploid</v>
      </c>
      <c r="L1036" s="26">
        <f t="shared" si="145"/>
        <v>94.444444444444443</v>
      </c>
      <c r="M1036" s="26">
        <v>0.94444444444444442</v>
      </c>
      <c r="N1036" s="26" t="s">
        <v>45</v>
      </c>
      <c r="O1036" s="26" t="s">
        <v>45</v>
      </c>
      <c r="P1036" s="26" t="s">
        <v>45</v>
      </c>
      <c r="Q1036" s="26" t="s">
        <v>45</v>
      </c>
      <c r="R1036" s="26" t="s">
        <v>45</v>
      </c>
      <c r="S1036" s="26" t="s">
        <v>45</v>
      </c>
      <c r="T1036" s="89">
        <v>1.7937219730941705</v>
      </c>
      <c r="U1036" s="17">
        <f t="shared" si="144"/>
        <v>2.4000000000000004</v>
      </c>
      <c r="V1036" s="17">
        <v>0.8</v>
      </c>
      <c r="W1036" s="26" t="s">
        <v>45</v>
      </c>
      <c r="X1036" s="26" t="s">
        <v>45</v>
      </c>
      <c r="Y1036" s="26" t="s">
        <v>45</v>
      </c>
      <c r="Z1036" s="26" t="s">
        <v>45</v>
      </c>
      <c r="AA1036" s="26" t="s">
        <v>45</v>
      </c>
      <c r="AB1036" s="26" t="s">
        <v>45</v>
      </c>
      <c r="AC1036" s="26" t="s">
        <v>45</v>
      </c>
      <c r="AD1036" s="26" t="s">
        <v>45</v>
      </c>
      <c r="AE1036" s="26" t="s">
        <v>45</v>
      </c>
      <c r="AF1036" s="26">
        <v>5</v>
      </c>
      <c r="AG1036" s="17">
        <v>5.0999999999999996</v>
      </c>
      <c r="AH1036" s="17">
        <f t="shared" si="142"/>
        <v>7.9432823472428065E-6</v>
      </c>
      <c r="AI1036" s="17">
        <v>1</v>
      </c>
      <c r="AJ1036" s="17">
        <v>87</v>
      </c>
      <c r="AK1036" s="17">
        <v>1175</v>
      </c>
      <c r="AL1036" s="17">
        <v>242</v>
      </c>
      <c r="AM1036" s="17">
        <v>198.15</v>
      </c>
      <c r="AN1036" s="17">
        <v>14.6</v>
      </c>
      <c r="AO1036" s="17">
        <v>0.85</v>
      </c>
      <c r="AP1036" s="17">
        <v>145.35</v>
      </c>
      <c r="AQ1036" s="17">
        <v>790.5</v>
      </c>
      <c r="AR1036" s="17">
        <v>1020.9027777777784</v>
      </c>
      <c r="AS1036" s="26">
        <v>564.125</v>
      </c>
      <c r="AT1036" s="26">
        <v>18.699376947040502</v>
      </c>
      <c r="AU1036" s="26">
        <v>1.700211467924245</v>
      </c>
      <c r="AV1036" s="17">
        <v>15</v>
      </c>
      <c r="AW1036" s="17">
        <v>15</v>
      </c>
      <c r="AX1036" s="17">
        <v>0.14000000000000001</v>
      </c>
      <c r="AY1036" s="14">
        <v>3</v>
      </c>
      <c r="AZ1036" s="17" t="s">
        <v>149</v>
      </c>
      <c r="BA1036" s="28"/>
      <c r="BB1036" s="26"/>
      <c r="BC1036" s="17" t="s">
        <v>199</v>
      </c>
      <c r="BD1036" s="29"/>
    </row>
    <row r="1037" spans="1:56" x14ac:dyDescent="0.25">
      <c r="A1037" s="17">
        <v>2009</v>
      </c>
      <c r="B1037" s="15">
        <v>2012</v>
      </c>
      <c r="C1037" s="66" t="s">
        <v>197</v>
      </c>
      <c r="D1037" s="52" t="s">
        <v>198</v>
      </c>
      <c r="E1037" s="17">
        <v>1</v>
      </c>
      <c r="F1037" s="67" t="s">
        <v>106</v>
      </c>
      <c r="G1037" s="17" t="s">
        <v>107</v>
      </c>
      <c r="H1037" s="20">
        <v>99201</v>
      </c>
      <c r="I1037" s="45">
        <v>8</v>
      </c>
      <c r="J1037" s="17">
        <v>99201002</v>
      </c>
      <c r="K1037" s="17" t="str">
        <f t="shared" si="143"/>
        <v>Triploid</v>
      </c>
      <c r="L1037" s="26">
        <f t="shared" si="145"/>
        <v>100</v>
      </c>
      <c r="M1037" s="26">
        <v>1</v>
      </c>
      <c r="N1037" s="26" t="s">
        <v>45</v>
      </c>
      <c r="O1037" s="26" t="s">
        <v>45</v>
      </c>
      <c r="P1037" s="26" t="s">
        <v>45</v>
      </c>
      <c r="Q1037" s="26" t="s">
        <v>45</v>
      </c>
      <c r="R1037" s="26" t="s">
        <v>45</v>
      </c>
      <c r="S1037" s="26" t="s">
        <v>45</v>
      </c>
      <c r="T1037" s="89">
        <v>2.6905829596412554</v>
      </c>
      <c r="U1037" s="17">
        <f t="shared" si="144"/>
        <v>3.5999999999999996</v>
      </c>
      <c r="V1037" s="17">
        <v>1.2</v>
      </c>
      <c r="W1037" s="26" t="s">
        <v>45</v>
      </c>
      <c r="X1037" s="26" t="s">
        <v>45</v>
      </c>
      <c r="Y1037" s="26" t="s">
        <v>45</v>
      </c>
      <c r="Z1037" s="26" t="s">
        <v>45</v>
      </c>
      <c r="AA1037" s="26" t="s">
        <v>45</v>
      </c>
      <c r="AB1037" s="26" t="s">
        <v>45</v>
      </c>
      <c r="AC1037" s="26" t="s">
        <v>45</v>
      </c>
      <c r="AD1037" s="26" t="s">
        <v>45</v>
      </c>
      <c r="AE1037" s="26" t="s">
        <v>45</v>
      </c>
      <c r="AF1037" s="26">
        <v>3.5</v>
      </c>
      <c r="AG1037" s="17">
        <v>5.4</v>
      </c>
      <c r="AH1037" s="17">
        <f t="shared" si="142"/>
        <v>3.9810717055349657E-6</v>
      </c>
      <c r="AI1037" s="17">
        <v>1</v>
      </c>
      <c r="AJ1037" s="17">
        <v>64.5</v>
      </c>
      <c r="AK1037" s="17">
        <v>455</v>
      </c>
      <c r="AL1037" s="17">
        <v>55</v>
      </c>
      <c r="AM1037" s="17">
        <v>138.5</v>
      </c>
      <c r="AN1037" s="17">
        <v>19.8</v>
      </c>
      <c r="AO1037" s="17">
        <v>0.6</v>
      </c>
      <c r="AP1037" s="17">
        <v>148.25</v>
      </c>
      <c r="AQ1037" s="17">
        <v>790.5</v>
      </c>
      <c r="AR1037" s="17">
        <v>1020.9027777777784</v>
      </c>
      <c r="AS1037" s="26">
        <v>564.125</v>
      </c>
      <c r="AT1037" s="26">
        <v>18.699376947040502</v>
      </c>
      <c r="AU1037" s="26">
        <v>1.700211467924245</v>
      </c>
      <c r="AV1037" s="17">
        <v>15</v>
      </c>
      <c r="AW1037" s="17">
        <v>15</v>
      </c>
      <c r="AX1037" s="17">
        <v>0.2</v>
      </c>
      <c r="AY1037" s="14">
        <v>3</v>
      </c>
      <c r="AZ1037" s="17" t="s">
        <v>149</v>
      </c>
      <c r="BA1037" s="28"/>
      <c r="BB1037" s="26"/>
      <c r="BC1037" s="17" t="s">
        <v>199</v>
      </c>
      <c r="BD1037" s="29"/>
    </row>
    <row r="1038" spans="1:56" x14ac:dyDescent="0.25">
      <c r="A1038" s="17">
        <v>2009</v>
      </c>
      <c r="B1038" s="15">
        <v>2012</v>
      </c>
      <c r="C1038" s="66" t="s">
        <v>197</v>
      </c>
      <c r="D1038" s="52" t="s">
        <v>198</v>
      </c>
      <c r="E1038" s="17">
        <v>2</v>
      </c>
      <c r="F1038" s="67" t="s">
        <v>106</v>
      </c>
      <c r="G1038" s="17" t="s">
        <v>107</v>
      </c>
      <c r="H1038" s="20">
        <v>99201</v>
      </c>
      <c r="I1038" s="45">
        <v>8</v>
      </c>
      <c r="J1038" s="17">
        <v>99201002</v>
      </c>
      <c r="K1038" s="17" t="str">
        <f t="shared" si="143"/>
        <v>Triploid</v>
      </c>
      <c r="L1038" s="26">
        <f t="shared" si="145"/>
        <v>100</v>
      </c>
      <c r="M1038" s="26">
        <v>1</v>
      </c>
      <c r="N1038" s="26" t="s">
        <v>45</v>
      </c>
      <c r="O1038" s="26" t="s">
        <v>45</v>
      </c>
      <c r="P1038" s="26" t="s">
        <v>45</v>
      </c>
      <c r="Q1038" s="26" t="s">
        <v>45</v>
      </c>
      <c r="R1038" s="26" t="s">
        <v>45</v>
      </c>
      <c r="S1038" s="26" t="s">
        <v>45</v>
      </c>
      <c r="T1038" s="89">
        <v>3.5874439461883409</v>
      </c>
      <c r="U1038" s="17">
        <f t="shared" si="144"/>
        <v>4.8000000000000007</v>
      </c>
      <c r="V1038" s="17">
        <v>1.6</v>
      </c>
      <c r="W1038" s="26" t="s">
        <v>45</v>
      </c>
      <c r="X1038" s="26" t="s">
        <v>45</v>
      </c>
      <c r="Y1038" s="26" t="s">
        <v>45</v>
      </c>
      <c r="Z1038" s="26" t="s">
        <v>45</v>
      </c>
      <c r="AA1038" s="26" t="s">
        <v>45</v>
      </c>
      <c r="AB1038" s="26" t="s">
        <v>45</v>
      </c>
      <c r="AC1038" s="26" t="s">
        <v>45</v>
      </c>
      <c r="AD1038" s="26" t="s">
        <v>45</v>
      </c>
      <c r="AE1038" s="26" t="s">
        <v>45</v>
      </c>
      <c r="AF1038" s="26">
        <v>3.7</v>
      </c>
      <c r="AG1038" s="17">
        <v>5.2</v>
      </c>
      <c r="AH1038" s="17">
        <f t="shared" si="142"/>
        <v>6.3095734448019212E-6</v>
      </c>
      <c r="AI1038" s="17">
        <v>1</v>
      </c>
      <c r="AJ1038" s="17">
        <v>58.5</v>
      </c>
      <c r="AK1038" s="17">
        <v>973</v>
      </c>
      <c r="AL1038" s="17">
        <v>193</v>
      </c>
      <c r="AM1038" s="17">
        <v>96.55</v>
      </c>
      <c r="AN1038" s="17">
        <v>13.6</v>
      </c>
      <c r="AO1038" s="17">
        <v>0.7</v>
      </c>
      <c r="AP1038" s="17">
        <v>127.65</v>
      </c>
      <c r="AQ1038" s="17">
        <v>790.5</v>
      </c>
      <c r="AR1038" s="17">
        <v>1020.9027777777784</v>
      </c>
      <c r="AS1038" s="26">
        <v>564.125</v>
      </c>
      <c r="AT1038" s="26">
        <v>18.699376947040502</v>
      </c>
      <c r="AU1038" s="26">
        <v>1.700211467924245</v>
      </c>
      <c r="AV1038" s="17">
        <v>15</v>
      </c>
      <c r="AW1038" s="17">
        <v>15</v>
      </c>
      <c r="AX1038" s="17">
        <v>0.2</v>
      </c>
      <c r="AY1038" s="14">
        <v>3</v>
      </c>
      <c r="AZ1038" s="17" t="s">
        <v>149</v>
      </c>
      <c r="BA1038" s="28"/>
      <c r="BB1038" s="26"/>
      <c r="BC1038" s="17" t="s">
        <v>199</v>
      </c>
      <c r="BD1038" s="29"/>
    </row>
    <row r="1039" spans="1:56" x14ac:dyDescent="0.25">
      <c r="A1039" s="17">
        <v>2009</v>
      </c>
      <c r="B1039" s="15">
        <v>2012</v>
      </c>
      <c r="C1039" s="66" t="s">
        <v>197</v>
      </c>
      <c r="D1039" s="52" t="s">
        <v>198</v>
      </c>
      <c r="E1039" s="17">
        <v>3</v>
      </c>
      <c r="F1039" s="67" t="s">
        <v>106</v>
      </c>
      <c r="G1039" s="17" t="s">
        <v>107</v>
      </c>
      <c r="H1039" s="20">
        <v>99201</v>
      </c>
      <c r="I1039" s="45">
        <v>8</v>
      </c>
      <c r="J1039" s="17">
        <v>99201002</v>
      </c>
      <c r="K1039" s="17" t="str">
        <f t="shared" si="143"/>
        <v>Triploid</v>
      </c>
      <c r="L1039" s="26">
        <f t="shared" si="145"/>
        <v>100</v>
      </c>
      <c r="M1039" s="26">
        <v>1</v>
      </c>
      <c r="N1039" s="26" t="s">
        <v>45</v>
      </c>
      <c r="O1039" s="26" t="s">
        <v>45</v>
      </c>
      <c r="P1039" s="26" t="s">
        <v>45</v>
      </c>
      <c r="Q1039" s="26" t="s">
        <v>45</v>
      </c>
      <c r="R1039" s="26" t="s">
        <v>45</v>
      </c>
      <c r="S1039" s="26" t="s">
        <v>45</v>
      </c>
      <c r="T1039" s="89">
        <v>1.3452914798206277</v>
      </c>
      <c r="U1039" s="17">
        <f t="shared" si="144"/>
        <v>1.7999999999999998</v>
      </c>
      <c r="V1039" s="17">
        <v>0.6</v>
      </c>
      <c r="W1039" s="26" t="s">
        <v>45</v>
      </c>
      <c r="X1039" s="26" t="s">
        <v>45</v>
      </c>
      <c r="Y1039" s="26" t="s">
        <v>45</v>
      </c>
      <c r="Z1039" s="26" t="s">
        <v>45</v>
      </c>
      <c r="AA1039" s="26" t="s">
        <v>45</v>
      </c>
      <c r="AB1039" s="26" t="s">
        <v>45</v>
      </c>
      <c r="AC1039" s="26" t="s">
        <v>45</v>
      </c>
      <c r="AD1039" s="26" t="s">
        <v>45</v>
      </c>
      <c r="AE1039" s="26" t="s">
        <v>45</v>
      </c>
      <c r="AF1039" s="26">
        <v>3.9</v>
      </c>
      <c r="AG1039" s="17">
        <v>5.3</v>
      </c>
      <c r="AH1039" s="17">
        <f t="shared" si="142"/>
        <v>5.011872336272719E-6</v>
      </c>
      <c r="AI1039" s="17">
        <v>1</v>
      </c>
      <c r="AJ1039" s="17">
        <v>68.5</v>
      </c>
      <c r="AK1039" s="17">
        <v>1394.5</v>
      </c>
      <c r="AL1039" s="17">
        <v>281</v>
      </c>
      <c r="AM1039" s="17">
        <v>87.1</v>
      </c>
      <c r="AN1039" s="17">
        <v>11.95</v>
      </c>
      <c r="AO1039" s="17">
        <v>0.6</v>
      </c>
      <c r="AP1039" s="17">
        <v>116.4</v>
      </c>
      <c r="AQ1039" s="17">
        <v>790.5</v>
      </c>
      <c r="AR1039" s="17">
        <v>1020.9027777777784</v>
      </c>
      <c r="AS1039" s="26">
        <v>564.125</v>
      </c>
      <c r="AT1039" s="26">
        <v>18.699376947040502</v>
      </c>
      <c r="AU1039" s="26">
        <v>1.700211467924245</v>
      </c>
      <c r="AV1039" s="17">
        <v>15</v>
      </c>
      <c r="AW1039" s="17">
        <v>15</v>
      </c>
      <c r="AX1039" s="17">
        <v>0.14000000000000001</v>
      </c>
      <c r="AY1039" s="14">
        <v>3</v>
      </c>
      <c r="AZ1039" s="17" t="s">
        <v>149</v>
      </c>
      <c r="BA1039" s="28"/>
      <c r="BB1039" s="26"/>
      <c r="BC1039" s="17" t="s">
        <v>199</v>
      </c>
      <c r="BD1039" s="29"/>
    </row>
    <row r="1040" spans="1:56" x14ac:dyDescent="0.25">
      <c r="A1040" s="17">
        <v>2009</v>
      </c>
      <c r="B1040" s="15">
        <v>2012</v>
      </c>
      <c r="C1040" s="66" t="s">
        <v>197</v>
      </c>
      <c r="D1040" s="52" t="s">
        <v>198</v>
      </c>
      <c r="E1040" s="17">
        <v>4</v>
      </c>
      <c r="F1040" s="67" t="s">
        <v>106</v>
      </c>
      <c r="G1040" s="17" t="s">
        <v>107</v>
      </c>
      <c r="H1040" s="20">
        <v>99201</v>
      </c>
      <c r="I1040" s="45">
        <v>8</v>
      </c>
      <c r="J1040" s="17">
        <v>99201002</v>
      </c>
      <c r="K1040" s="17" t="str">
        <f t="shared" si="143"/>
        <v>Triploid</v>
      </c>
      <c r="L1040" s="26">
        <f t="shared" si="145"/>
        <v>100</v>
      </c>
      <c r="M1040" s="26">
        <v>1</v>
      </c>
      <c r="N1040" s="26" t="s">
        <v>45</v>
      </c>
      <c r="O1040" s="26" t="s">
        <v>45</v>
      </c>
      <c r="P1040" s="26" t="s">
        <v>45</v>
      </c>
      <c r="Q1040" s="26" t="s">
        <v>45</v>
      </c>
      <c r="R1040" s="26" t="s">
        <v>45</v>
      </c>
      <c r="S1040" s="26" t="s">
        <v>45</v>
      </c>
      <c r="T1040" s="89">
        <v>2.4663677130044843</v>
      </c>
      <c r="U1040" s="17">
        <f t="shared" si="144"/>
        <v>3.3000000000000003</v>
      </c>
      <c r="V1040" s="17">
        <v>1.1000000000000001</v>
      </c>
      <c r="W1040" s="26" t="s">
        <v>45</v>
      </c>
      <c r="X1040" s="26" t="s">
        <v>45</v>
      </c>
      <c r="Y1040" s="26" t="s">
        <v>45</v>
      </c>
      <c r="Z1040" s="26" t="s">
        <v>45</v>
      </c>
      <c r="AA1040" s="26" t="s">
        <v>45</v>
      </c>
      <c r="AB1040" s="26" t="s">
        <v>45</v>
      </c>
      <c r="AC1040" s="26" t="s">
        <v>45</v>
      </c>
      <c r="AD1040" s="26" t="s">
        <v>45</v>
      </c>
      <c r="AE1040" s="26" t="s">
        <v>45</v>
      </c>
      <c r="AF1040" s="26">
        <v>5</v>
      </c>
      <c r="AG1040" s="17">
        <v>5.0999999999999996</v>
      </c>
      <c r="AH1040" s="17">
        <f t="shared" si="142"/>
        <v>7.9432823472428065E-6</v>
      </c>
      <c r="AI1040" s="17">
        <v>1</v>
      </c>
      <c r="AJ1040" s="17">
        <v>87</v>
      </c>
      <c r="AK1040" s="17">
        <v>1175</v>
      </c>
      <c r="AL1040" s="17">
        <v>242</v>
      </c>
      <c r="AM1040" s="17">
        <v>198.15</v>
      </c>
      <c r="AN1040" s="17">
        <v>14.6</v>
      </c>
      <c r="AO1040" s="17">
        <v>0.85</v>
      </c>
      <c r="AP1040" s="17">
        <v>145.35</v>
      </c>
      <c r="AQ1040" s="17">
        <v>790.5</v>
      </c>
      <c r="AR1040" s="17">
        <v>1020.9027777777784</v>
      </c>
      <c r="AS1040" s="26">
        <v>564.125</v>
      </c>
      <c r="AT1040" s="26">
        <v>18.699376947040502</v>
      </c>
      <c r="AU1040" s="26">
        <v>1.700211467924245</v>
      </c>
      <c r="AV1040" s="17">
        <v>15</v>
      </c>
      <c r="AW1040" s="17">
        <v>15</v>
      </c>
      <c r="AX1040" s="17">
        <v>0.14000000000000001</v>
      </c>
      <c r="AY1040" s="14">
        <v>3</v>
      </c>
      <c r="AZ1040" s="17" t="s">
        <v>149</v>
      </c>
      <c r="BA1040" s="28"/>
      <c r="BB1040" s="26"/>
      <c r="BC1040" s="17" t="s">
        <v>199</v>
      </c>
      <c r="BD1040" s="29"/>
    </row>
    <row r="1041" spans="1:56" x14ac:dyDescent="0.25">
      <c r="A1041" s="17">
        <v>2009</v>
      </c>
      <c r="B1041" s="15">
        <v>2012</v>
      </c>
      <c r="C1041" s="66" t="s">
        <v>197</v>
      </c>
      <c r="D1041" s="52" t="s">
        <v>198</v>
      </c>
      <c r="E1041" s="17">
        <v>1</v>
      </c>
      <c r="F1041" s="67" t="s">
        <v>104</v>
      </c>
      <c r="G1041" s="17" t="s">
        <v>105</v>
      </c>
      <c r="H1041" s="20">
        <v>99201</v>
      </c>
      <c r="I1041" s="45">
        <v>8</v>
      </c>
      <c r="J1041" s="17">
        <v>99201007</v>
      </c>
      <c r="K1041" s="17" t="str">
        <f t="shared" si="143"/>
        <v>Triploid</v>
      </c>
      <c r="L1041" s="26">
        <f t="shared" si="145"/>
        <v>83.333333333333343</v>
      </c>
      <c r="M1041" s="26">
        <v>0.83333333333333337</v>
      </c>
      <c r="N1041" s="26" t="s">
        <v>45</v>
      </c>
      <c r="O1041" s="26" t="s">
        <v>45</v>
      </c>
      <c r="P1041" s="26" t="s">
        <v>45</v>
      </c>
      <c r="Q1041" s="26" t="s">
        <v>45</v>
      </c>
      <c r="R1041" s="26" t="s">
        <v>45</v>
      </c>
      <c r="S1041" s="26" t="s">
        <v>45</v>
      </c>
      <c r="T1041" s="89">
        <v>2.4663677130044843</v>
      </c>
      <c r="U1041" s="17">
        <f t="shared" si="144"/>
        <v>3.3000000000000003</v>
      </c>
      <c r="V1041" s="17">
        <v>1.1000000000000001</v>
      </c>
      <c r="W1041" s="26" t="s">
        <v>45</v>
      </c>
      <c r="X1041" s="26" t="s">
        <v>45</v>
      </c>
      <c r="Y1041" s="26" t="s">
        <v>45</v>
      </c>
      <c r="Z1041" s="26" t="s">
        <v>45</v>
      </c>
      <c r="AA1041" s="26" t="s">
        <v>45</v>
      </c>
      <c r="AB1041" s="26" t="s">
        <v>45</v>
      </c>
      <c r="AC1041" s="26" t="s">
        <v>45</v>
      </c>
      <c r="AD1041" s="26" t="s">
        <v>45</v>
      </c>
      <c r="AE1041" s="26" t="s">
        <v>45</v>
      </c>
      <c r="AF1041" s="26">
        <v>3.5</v>
      </c>
      <c r="AG1041" s="17">
        <v>5.4</v>
      </c>
      <c r="AH1041" s="17">
        <f t="shared" si="142"/>
        <v>3.9810717055349657E-6</v>
      </c>
      <c r="AI1041" s="17">
        <v>1</v>
      </c>
      <c r="AJ1041" s="17">
        <v>64.5</v>
      </c>
      <c r="AK1041" s="17">
        <v>455</v>
      </c>
      <c r="AL1041" s="17">
        <v>55</v>
      </c>
      <c r="AM1041" s="17">
        <v>138.5</v>
      </c>
      <c r="AN1041" s="17">
        <v>19.8</v>
      </c>
      <c r="AO1041" s="17">
        <v>0.6</v>
      </c>
      <c r="AP1041" s="17">
        <v>148.25</v>
      </c>
      <c r="AQ1041" s="17">
        <v>790.5</v>
      </c>
      <c r="AR1041" s="17">
        <v>1020.9027777777784</v>
      </c>
      <c r="AS1041" s="26">
        <v>564.125</v>
      </c>
      <c r="AT1041" s="26">
        <v>18.699376947040502</v>
      </c>
      <c r="AU1041" s="26">
        <v>1.700211467924245</v>
      </c>
      <c r="AV1041" s="17">
        <v>15</v>
      </c>
      <c r="AW1041" s="17">
        <v>15</v>
      </c>
      <c r="AX1041" s="17">
        <v>0.2</v>
      </c>
      <c r="AY1041" s="14">
        <v>3</v>
      </c>
      <c r="AZ1041" s="17" t="s">
        <v>149</v>
      </c>
      <c r="BA1041" s="28"/>
      <c r="BB1041" s="26"/>
      <c r="BC1041" s="17" t="s">
        <v>199</v>
      </c>
      <c r="BD1041" s="29"/>
    </row>
    <row r="1042" spans="1:56" x14ac:dyDescent="0.25">
      <c r="A1042" s="17">
        <v>2009</v>
      </c>
      <c r="B1042" s="15">
        <v>2012</v>
      </c>
      <c r="C1042" s="66" t="s">
        <v>197</v>
      </c>
      <c r="D1042" s="52" t="s">
        <v>198</v>
      </c>
      <c r="E1042" s="17">
        <v>2</v>
      </c>
      <c r="F1042" s="67" t="s">
        <v>104</v>
      </c>
      <c r="G1042" s="17" t="s">
        <v>105</v>
      </c>
      <c r="H1042" s="20">
        <v>99201</v>
      </c>
      <c r="I1042" s="45">
        <v>8</v>
      </c>
      <c r="J1042" s="17">
        <v>99201007</v>
      </c>
      <c r="K1042" s="17" t="str">
        <f t="shared" si="143"/>
        <v>Triploid</v>
      </c>
      <c r="L1042" s="26">
        <f t="shared" si="145"/>
        <v>100</v>
      </c>
      <c r="M1042" s="26">
        <v>1</v>
      </c>
      <c r="N1042" s="26" t="s">
        <v>45</v>
      </c>
      <c r="O1042" s="26" t="s">
        <v>45</v>
      </c>
      <c r="P1042" s="26" t="s">
        <v>45</v>
      </c>
      <c r="Q1042" s="26" t="s">
        <v>45</v>
      </c>
      <c r="R1042" s="26" t="s">
        <v>45</v>
      </c>
      <c r="S1042" s="26" t="s">
        <v>45</v>
      </c>
      <c r="T1042" s="89">
        <v>3.3632286995515694</v>
      </c>
      <c r="U1042" s="17">
        <f t="shared" si="144"/>
        <v>4.5</v>
      </c>
      <c r="V1042" s="17">
        <v>1.5</v>
      </c>
      <c r="W1042" s="26" t="s">
        <v>45</v>
      </c>
      <c r="X1042" s="26" t="s">
        <v>45</v>
      </c>
      <c r="Y1042" s="26" t="s">
        <v>45</v>
      </c>
      <c r="Z1042" s="26" t="s">
        <v>45</v>
      </c>
      <c r="AA1042" s="26" t="s">
        <v>45</v>
      </c>
      <c r="AB1042" s="26" t="s">
        <v>45</v>
      </c>
      <c r="AC1042" s="26" t="s">
        <v>45</v>
      </c>
      <c r="AD1042" s="26" t="s">
        <v>45</v>
      </c>
      <c r="AE1042" s="26" t="s">
        <v>45</v>
      </c>
      <c r="AF1042" s="26">
        <v>3.7</v>
      </c>
      <c r="AG1042" s="17">
        <v>5.2</v>
      </c>
      <c r="AH1042" s="17">
        <f t="shared" si="142"/>
        <v>6.3095734448019212E-6</v>
      </c>
      <c r="AI1042" s="17">
        <v>1</v>
      </c>
      <c r="AJ1042" s="17">
        <v>58.5</v>
      </c>
      <c r="AK1042" s="17">
        <v>973</v>
      </c>
      <c r="AL1042" s="17">
        <v>193</v>
      </c>
      <c r="AM1042" s="17">
        <v>96.55</v>
      </c>
      <c r="AN1042" s="17">
        <v>13.6</v>
      </c>
      <c r="AO1042" s="17">
        <v>0.7</v>
      </c>
      <c r="AP1042" s="17">
        <v>127.65</v>
      </c>
      <c r="AQ1042" s="17">
        <v>790.5</v>
      </c>
      <c r="AR1042" s="17">
        <v>1020.9027777777784</v>
      </c>
      <c r="AS1042" s="26">
        <v>564.125</v>
      </c>
      <c r="AT1042" s="26">
        <v>18.699376947040502</v>
      </c>
      <c r="AU1042" s="26">
        <v>1.700211467924245</v>
      </c>
      <c r="AV1042" s="17">
        <v>15</v>
      </c>
      <c r="AW1042" s="17">
        <v>15</v>
      </c>
      <c r="AX1042" s="17">
        <v>0.2</v>
      </c>
      <c r="AY1042" s="14">
        <v>3</v>
      </c>
      <c r="AZ1042" s="17" t="s">
        <v>149</v>
      </c>
      <c r="BA1042" s="28"/>
      <c r="BB1042" s="26"/>
      <c r="BC1042" s="17" t="s">
        <v>199</v>
      </c>
      <c r="BD1042" s="29"/>
    </row>
    <row r="1043" spans="1:56" x14ac:dyDescent="0.25">
      <c r="A1043" s="17">
        <v>2009</v>
      </c>
      <c r="B1043" s="15">
        <v>2012</v>
      </c>
      <c r="C1043" s="66" t="s">
        <v>197</v>
      </c>
      <c r="D1043" s="52" t="s">
        <v>198</v>
      </c>
      <c r="E1043" s="17">
        <v>3</v>
      </c>
      <c r="F1043" s="67" t="s">
        <v>104</v>
      </c>
      <c r="G1043" s="17" t="s">
        <v>105</v>
      </c>
      <c r="H1043" s="20">
        <v>99201</v>
      </c>
      <c r="I1043" s="45">
        <v>8</v>
      </c>
      <c r="J1043" s="17">
        <v>99201007</v>
      </c>
      <c r="K1043" s="17" t="str">
        <f t="shared" si="143"/>
        <v>Triploid</v>
      </c>
      <c r="L1043" s="26">
        <f t="shared" si="145"/>
        <v>100</v>
      </c>
      <c r="M1043" s="26">
        <v>1</v>
      </c>
      <c r="N1043" s="26" t="s">
        <v>45</v>
      </c>
      <c r="O1043" s="26" t="s">
        <v>45</v>
      </c>
      <c r="P1043" s="26" t="s">
        <v>45</v>
      </c>
      <c r="Q1043" s="26" t="s">
        <v>45</v>
      </c>
      <c r="R1043" s="26" t="s">
        <v>45</v>
      </c>
      <c r="S1043" s="26" t="s">
        <v>45</v>
      </c>
      <c r="T1043" s="89">
        <v>2.0179372197309418</v>
      </c>
      <c r="U1043" s="17">
        <f t="shared" si="144"/>
        <v>2.7</v>
      </c>
      <c r="V1043" s="17">
        <v>0.9</v>
      </c>
      <c r="W1043" s="26" t="s">
        <v>45</v>
      </c>
      <c r="X1043" s="26" t="s">
        <v>45</v>
      </c>
      <c r="Y1043" s="26" t="s">
        <v>45</v>
      </c>
      <c r="Z1043" s="26" t="s">
        <v>45</v>
      </c>
      <c r="AA1043" s="26" t="s">
        <v>45</v>
      </c>
      <c r="AB1043" s="26" t="s">
        <v>45</v>
      </c>
      <c r="AC1043" s="26" t="s">
        <v>45</v>
      </c>
      <c r="AD1043" s="26" t="s">
        <v>45</v>
      </c>
      <c r="AE1043" s="26" t="s">
        <v>45</v>
      </c>
      <c r="AF1043" s="26">
        <v>3.9</v>
      </c>
      <c r="AG1043" s="17">
        <v>5.3</v>
      </c>
      <c r="AH1043" s="17">
        <f t="shared" si="142"/>
        <v>5.011872336272719E-6</v>
      </c>
      <c r="AI1043" s="17">
        <v>1</v>
      </c>
      <c r="AJ1043" s="17">
        <v>68.5</v>
      </c>
      <c r="AK1043" s="17">
        <v>1394.5</v>
      </c>
      <c r="AL1043" s="17">
        <v>281</v>
      </c>
      <c r="AM1043" s="17">
        <v>87.1</v>
      </c>
      <c r="AN1043" s="17">
        <v>11.95</v>
      </c>
      <c r="AO1043" s="17">
        <v>0.6</v>
      </c>
      <c r="AP1043" s="17">
        <v>116.4</v>
      </c>
      <c r="AQ1043" s="17">
        <v>790.5</v>
      </c>
      <c r="AR1043" s="17">
        <v>1020.9027777777784</v>
      </c>
      <c r="AS1043" s="26">
        <v>564.125</v>
      </c>
      <c r="AT1043" s="26">
        <v>18.699376947040502</v>
      </c>
      <c r="AU1043" s="26">
        <v>1.700211467924245</v>
      </c>
      <c r="AV1043" s="17">
        <v>15</v>
      </c>
      <c r="AW1043" s="17">
        <v>15</v>
      </c>
      <c r="AX1043" s="17">
        <v>0.14000000000000001</v>
      </c>
      <c r="AY1043" s="14">
        <v>3</v>
      </c>
      <c r="AZ1043" s="17" t="s">
        <v>149</v>
      </c>
      <c r="BA1043" s="28"/>
      <c r="BB1043" s="26"/>
      <c r="BC1043" s="17" t="s">
        <v>199</v>
      </c>
      <c r="BD1043" s="29"/>
    </row>
    <row r="1044" spans="1:56" x14ac:dyDescent="0.25">
      <c r="A1044" s="17">
        <v>2009</v>
      </c>
      <c r="B1044" s="15">
        <v>2012</v>
      </c>
      <c r="C1044" s="66" t="s">
        <v>197</v>
      </c>
      <c r="D1044" s="52" t="s">
        <v>198</v>
      </c>
      <c r="E1044" s="17">
        <v>4</v>
      </c>
      <c r="F1044" s="67" t="s">
        <v>104</v>
      </c>
      <c r="G1044" s="17" t="s">
        <v>105</v>
      </c>
      <c r="H1044" s="20">
        <v>99201</v>
      </c>
      <c r="I1044" s="45">
        <v>8</v>
      </c>
      <c r="J1044" s="17">
        <v>99201007</v>
      </c>
      <c r="K1044" s="17" t="str">
        <f t="shared" si="143"/>
        <v>Triploid</v>
      </c>
      <c r="L1044" s="26">
        <f t="shared" si="145"/>
        <v>94.444444444444443</v>
      </c>
      <c r="M1044" s="26">
        <v>0.94444444444444442</v>
      </c>
      <c r="N1044" s="26" t="s">
        <v>45</v>
      </c>
      <c r="O1044" s="26" t="s">
        <v>45</v>
      </c>
      <c r="P1044" s="26" t="s">
        <v>45</v>
      </c>
      <c r="Q1044" s="26" t="s">
        <v>45</v>
      </c>
      <c r="R1044" s="26" t="s">
        <v>45</v>
      </c>
      <c r="S1044" s="26" t="s">
        <v>45</v>
      </c>
      <c r="T1044" s="89">
        <v>3.811659192825112</v>
      </c>
      <c r="U1044" s="17">
        <f t="shared" si="144"/>
        <v>5.0999999999999996</v>
      </c>
      <c r="V1044" s="17">
        <v>1.7</v>
      </c>
      <c r="W1044" s="26" t="s">
        <v>45</v>
      </c>
      <c r="X1044" s="26" t="s">
        <v>45</v>
      </c>
      <c r="Y1044" s="26" t="s">
        <v>45</v>
      </c>
      <c r="Z1044" s="26" t="s">
        <v>45</v>
      </c>
      <c r="AA1044" s="26" t="s">
        <v>45</v>
      </c>
      <c r="AB1044" s="26" t="s">
        <v>45</v>
      </c>
      <c r="AC1044" s="26" t="s">
        <v>45</v>
      </c>
      <c r="AD1044" s="26" t="s">
        <v>45</v>
      </c>
      <c r="AE1044" s="26" t="s">
        <v>45</v>
      </c>
      <c r="AF1044" s="26">
        <v>5</v>
      </c>
      <c r="AG1044" s="17">
        <v>5.0999999999999996</v>
      </c>
      <c r="AH1044" s="17">
        <f t="shared" si="142"/>
        <v>7.9432823472428065E-6</v>
      </c>
      <c r="AI1044" s="17">
        <v>1</v>
      </c>
      <c r="AJ1044" s="17">
        <v>87</v>
      </c>
      <c r="AK1044" s="17">
        <v>1175</v>
      </c>
      <c r="AL1044" s="17">
        <v>242</v>
      </c>
      <c r="AM1044" s="17">
        <v>198.15</v>
      </c>
      <c r="AN1044" s="17">
        <v>14.6</v>
      </c>
      <c r="AO1044" s="17">
        <v>0.85</v>
      </c>
      <c r="AP1044" s="17">
        <v>145.35</v>
      </c>
      <c r="AQ1044" s="17">
        <v>790.5</v>
      </c>
      <c r="AR1044" s="17">
        <v>1020.9027777777784</v>
      </c>
      <c r="AS1044" s="26">
        <v>564.125</v>
      </c>
      <c r="AT1044" s="26">
        <v>18.699376947040502</v>
      </c>
      <c r="AU1044" s="26">
        <v>1.700211467924245</v>
      </c>
      <c r="AV1044" s="17">
        <v>15</v>
      </c>
      <c r="AW1044" s="17">
        <v>15</v>
      </c>
      <c r="AX1044" s="17">
        <v>0.14000000000000001</v>
      </c>
      <c r="AY1044" s="14">
        <v>3</v>
      </c>
      <c r="AZ1044" s="17" t="s">
        <v>149</v>
      </c>
      <c r="BA1044" s="28"/>
      <c r="BB1044" s="26"/>
      <c r="BC1044" s="17" t="s">
        <v>199</v>
      </c>
      <c r="BD1044" s="29"/>
    </row>
    <row r="1045" spans="1:56" x14ac:dyDescent="0.25">
      <c r="A1045" s="17">
        <v>2009</v>
      </c>
      <c r="B1045" s="15">
        <v>2012</v>
      </c>
      <c r="C1045" s="66" t="s">
        <v>197</v>
      </c>
      <c r="D1045" s="52" t="s">
        <v>198</v>
      </c>
      <c r="E1045" s="17">
        <v>1</v>
      </c>
      <c r="F1045" s="67" t="s">
        <v>108</v>
      </c>
      <c r="G1045" s="17" t="s">
        <v>109</v>
      </c>
      <c r="H1045" s="20">
        <v>99202</v>
      </c>
      <c r="I1045" s="45">
        <v>8</v>
      </c>
      <c r="J1045" s="17">
        <v>99202004</v>
      </c>
      <c r="K1045" s="17" t="str">
        <f t="shared" si="143"/>
        <v>Triploid</v>
      </c>
      <c r="L1045" s="26">
        <f t="shared" si="145"/>
        <v>94.444444444444443</v>
      </c>
      <c r="M1045" s="26">
        <v>0.94444444444444442</v>
      </c>
      <c r="N1045" s="26" t="s">
        <v>45</v>
      </c>
      <c r="O1045" s="26" t="s">
        <v>45</v>
      </c>
      <c r="P1045" s="26" t="s">
        <v>45</v>
      </c>
      <c r="Q1045" s="26" t="s">
        <v>45</v>
      </c>
      <c r="R1045" s="26" t="s">
        <v>45</v>
      </c>
      <c r="S1045" s="26" t="s">
        <v>45</v>
      </c>
      <c r="T1045" s="89">
        <v>3.1390134529147979</v>
      </c>
      <c r="U1045" s="17">
        <f t="shared" si="144"/>
        <v>4.1999999999999993</v>
      </c>
      <c r="V1045" s="17">
        <v>1.4</v>
      </c>
      <c r="W1045" s="26" t="s">
        <v>45</v>
      </c>
      <c r="X1045" s="26" t="s">
        <v>45</v>
      </c>
      <c r="Y1045" s="26" t="s">
        <v>45</v>
      </c>
      <c r="Z1045" s="26" t="s">
        <v>45</v>
      </c>
      <c r="AA1045" s="26" t="s">
        <v>45</v>
      </c>
      <c r="AB1045" s="26" t="s">
        <v>45</v>
      </c>
      <c r="AC1045" s="26" t="s">
        <v>45</v>
      </c>
      <c r="AD1045" s="26" t="s">
        <v>45</v>
      </c>
      <c r="AE1045" s="26" t="s">
        <v>45</v>
      </c>
      <c r="AF1045" s="26">
        <v>3.5</v>
      </c>
      <c r="AG1045" s="17">
        <v>5.4</v>
      </c>
      <c r="AH1045" s="17">
        <f t="shared" si="142"/>
        <v>3.9810717055349657E-6</v>
      </c>
      <c r="AI1045" s="17">
        <v>1</v>
      </c>
      <c r="AJ1045" s="17">
        <v>64.5</v>
      </c>
      <c r="AK1045" s="17">
        <v>455</v>
      </c>
      <c r="AL1045" s="17">
        <v>55</v>
      </c>
      <c r="AM1045" s="17">
        <v>138.5</v>
      </c>
      <c r="AN1045" s="17">
        <v>19.8</v>
      </c>
      <c r="AO1045" s="17">
        <v>0.6</v>
      </c>
      <c r="AP1045" s="17">
        <v>148.25</v>
      </c>
      <c r="AQ1045" s="17">
        <v>790.5</v>
      </c>
      <c r="AR1045" s="17">
        <v>1020.9027777777784</v>
      </c>
      <c r="AS1045" s="26">
        <v>564.125</v>
      </c>
      <c r="AT1045" s="26">
        <v>18.699376947040502</v>
      </c>
      <c r="AU1045" s="26">
        <v>1.700211467924245</v>
      </c>
      <c r="AV1045" s="17">
        <v>15</v>
      </c>
      <c r="AW1045" s="17">
        <v>15</v>
      </c>
      <c r="AX1045" s="17">
        <v>0.2</v>
      </c>
      <c r="AY1045" s="14">
        <v>3</v>
      </c>
      <c r="AZ1045" s="17" t="s">
        <v>149</v>
      </c>
      <c r="BA1045" s="28"/>
      <c r="BB1045" s="26"/>
      <c r="BC1045" s="17" t="s">
        <v>199</v>
      </c>
      <c r="BD1045" s="29"/>
    </row>
    <row r="1046" spans="1:56" ht="14.25" customHeight="1" x14ac:dyDescent="0.25">
      <c r="A1046" s="17">
        <v>2009</v>
      </c>
      <c r="B1046" s="15">
        <v>2012</v>
      </c>
      <c r="C1046" s="66" t="s">
        <v>197</v>
      </c>
      <c r="D1046" s="52" t="s">
        <v>198</v>
      </c>
      <c r="E1046" s="17">
        <v>2</v>
      </c>
      <c r="F1046" s="67" t="s">
        <v>108</v>
      </c>
      <c r="G1046" s="17" t="s">
        <v>109</v>
      </c>
      <c r="H1046" s="20">
        <v>99202</v>
      </c>
      <c r="I1046" s="45">
        <v>8</v>
      </c>
      <c r="J1046" s="17">
        <v>99202004</v>
      </c>
      <c r="K1046" s="17" t="str">
        <f t="shared" si="143"/>
        <v>Triploid</v>
      </c>
      <c r="L1046" s="26">
        <f t="shared" si="145"/>
        <v>94.444444444444443</v>
      </c>
      <c r="M1046" s="26">
        <v>0.94444444444444442</v>
      </c>
      <c r="N1046" s="26" t="s">
        <v>45</v>
      </c>
      <c r="O1046" s="26" t="s">
        <v>45</v>
      </c>
      <c r="P1046" s="26" t="s">
        <v>45</v>
      </c>
      <c r="Q1046" s="26" t="s">
        <v>45</v>
      </c>
      <c r="R1046" s="26" t="s">
        <v>45</v>
      </c>
      <c r="S1046" s="26" t="s">
        <v>45</v>
      </c>
      <c r="T1046" s="89">
        <v>3.3632286995515694</v>
      </c>
      <c r="U1046" s="17">
        <f t="shared" si="144"/>
        <v>4.5</v>
      </c>
      <c r="V1046" s="17">
        <v>1.5</v>
      </c>
      <c r="W1046" s="26" t="s">
        <v>45</v>
      </c>
      <c r="X1046" s="26" t="s">
        <v>45</v>
      </c>
      <c r="Y1046" s="26" t="s">
        <v>45</v>
      </c>
      <c r="Z1046" s="26" t="s">
        <v>45</v>
      </c>
      <c r="AA1046" s="26" t="s">
        <v>45</v>
      </c>
      <c r="AB1046" s="26" t="s">
        <v>45</v>
      </c>
      <c r="AC1046" s="26" t="s">
        <v>45</v>
      </c>
      <c r="AD1046" s="26" t="s">
        <v>45</v>
      </c>
      <c r="AE1046" s="26" t="s">
        <v>45</v>
      </c>
      <c r="AF1046" s="26">
        <v>3.7</v>
      </c>
      <c r="AG1046" s="17">
        <v>5.2</v>
      </c>
      <c r="AH1046" s="17">
        <f t="shared" si="142"/>
        <v>6.3095734448019212E-6</v>
      </c>
      <c r="AI1046" s="17">
        <v>1</v>
      </c>
      <c r="AJ1046" s="17">
        <v>58.5</v>
      </c>
      <c r="AK1046" s="17">
        <v>973</v>
      </c>
      <c r="AL1046" s="17">
        <v>193</v>
      </c>
      <c r="AM1046" s="17">
        <v>96.55</v>
      </c>
      <c r="AN1046" s="17">
        <v>13.6</v>
      </c>
      <c r="AO1046" s="17">
        <v>0.7</v>
      </c>
      <c r="AP1046" s="17">
        <v>127.65</v>
      </c>
      <c r="AQ1046" s="17">
        <v>790.5</v>
      </c>
      <c r="AR1046" s="17">
        <v>1020.9027777777784</v>
      </c>
      <c r="AS1046" s="26">
        <v>564.125</v>
      </c>
      <c r="AT1046" s="26">
        <v>18.699376947040502</v>
      </c>
      <c r="AU1046" s="26">
        <v>1.700211467924245</v>
      </c>
      <c r="AV1046" s="17">
        <v>15</v>
      </c>
      <c r="AW1046" s="17">
        <v>15</v>
      </c>
      <c r="AX1046" s="17">
        <v>0.2</v>
      </c>
      <c r="AY1046" s="14">
        <v>3</v>
      </c>
      <c r="AZ1046" s="17" t="s">
        <v>149</v>
      </c>
      <c r="BA1046" s="28"/>
      <c r="BB1046" s="26"/>
      <c r="BC1046" s="17" t="s">
        <v>199</v>
      </c>
      <c r="BD1046" s="29"/>
    </row>
    <row r="1047" spans="1:56" x14ac:dyDescent="0.25">
      <c r="A1047" s="17">
        <v>2009</v>
      </c>
      <c r="B1047" s="15">
        <v>2012</v>
      </c>
      <c r="C1047" s="66" t="s">
        <v>197</v>
      </c>
      <c r="D1047" s="52" t="s">
        <v>198</v>
      </c>
      <c r="E1047" s="17">
        <v>3</v>
      </c>
      <c r="F1047" s="67" t="s">
        <v>108</v>
      </c>
      <c r="G1047" s="17" t="s">
        <v>109</v>
      </c>
      <c r="H1047" s="20">
        <v>99202</v>
      </c>
      <c r="I1047" s="45">
        <v>8</v>
      </c>
      <c r="J1047" s="17">
        <v>99202004</v>
      </c>
      <c r="K1047" s="17" t="str">
        <f t="shared" si="143"/>
        <v>Triploid</v>
      </c>
      <c r="L1047" s="26">
        <f t="shared" si="145"/>
        <v>77.777777777777786</v>
      </c>
      <c r="M1047" s="26">
        <v>0.77777777777777779</v>
      </c>
      <c r="N1047" s="26" t="s">
        <v>45</v>
      </c>
      <c r="O1047" s="26" t="s">
        <v>45</v>
      </c>
      <c r="P1047" s="26" t="s">
        <v>45</v>
      </c>
      <c r="Q1047" s="26" t="s">
        <v>45</v>
      </c>
      <c r="R1047" s="26" t="s">
        <v>45</v>
      </c>
      <c r="S1047" s="26" t="s">
        <v>45</v>
      </c>
      <c r="T1047" s="89">
        <v>2.0179372197309418</v>
      </c>
      <c r="U1047" s="17">
        <f t="shared" si="144"/>
        <v>2.7</v>
      </c>
      <c r="V1047" s="17">
        <v>0.9</v>
      </c>
      <c r="W1047" s="26" t="s">
        <v>45</v>
      </c>
      <c r="X1047" s="26" t="s">
        <v>45</v>
      </c>
      <c r="Y1047" s="26" t="s">
        <v>45</v>
      </c>
      <c r="Z1047" s="26" t="s">
        <v>45</v>
      </c>
      <c r="AA1047" s="26" t="s">
        <v>45</v>
      </c>
      <c r="AB1047" s="26" t="s">
        <v>45</v>
      </c>
      <c r="AC1047" s="26" t="s">
        <v>45</v>
      </c>
      <c r="AD1047" s="26" t="s">
        <v>45</v>
      </c>
      <c r="AE1047" s="26" t="s">
        <v>45</v>
      </c>
      <c r="AF1047" s="26">
        <v>3.9</v>
      </c>
      <c r="AG1047" s="17">
        <v>5.3</v>
      </c>
      <c r="AH1047" s="17">
        <f t="shared" si="142"/>
        <v>5.011872336272719E-6</v>
      </c>
      <c r="AI1047" s="17">
        <v>1</v>
      </c>
      <c r="AJ1047" s="17">
        <v>68.5</v>
      </c>
      <c r="AK1047" s="17">
        <v>1394.5</v>
      </c>
      <c r="AL1047" s="17">
        <v>281</v>
      </c>
      <c r="AM1047" s="17">
        <v>87.1</v>
      </c>
      <c r="AN1047" s="17">
        <v>11.95</v>
      </c>
      <c r="AO1047" s="17">
        <v>0.6</v>
      </c>
      <c r="AP1047" s="17">
        <v>116.4</v>
      </c>
      <c r="AQ1047" s="17">
        <v>790.5</v>
      </c>
      <c r="AR1047" s="17">
        <v>1020.9027777777784</v>
      </c>
      <c r="AS1047" s="26">
        <v>564.125</v>
      </c>
      <c r="AT1047" s="26">
        <v>18.699376947040502</v>
      </c>
      <c r="AU1047" s="26">
        <v>1.700211467924245</v>
      </c>
      <c r="AV1047" s="17">
        <v>15</v>
      </c>
      <c r="AW1047" s="17">
        <v>15</v>
      </c>
      <c r="AX1047" s="17">
        <v>0.14000000000000001</v>
      </c>
      <c r="AY1047" s="14">
        <v>3</v>
      </c>
      <c r="AZ1047" s="17" t="s">
        <v>149</v>
      </c>
      <c r="BA1047" s="28"/>
      <c r="BB1047" s="26"/>
      <c r="BC1047" s="17" t="s">
        <v>199</v>
      </c>
      <c r="BD1047" s="29"/>
    </row>
    <row r="1048" spans="1:56" x14ac:dyDescent="0.25">
      <c r="A1048" s="17">
        <v>2009</v>
      </c>
      <c r="B1048" s="15">
        <v>2012</v>
      </c>
      <c r="C1048" s="66" t="s">
        <v>197</v>
      </c>
      <c r="D1048" s="52" t="s">
        <v>198</v>
      </c>
      <c r="E1048" s="17">
        <v>4</v>
      </c>
      <c r="F1048" s="67" t="s">
        <v>108</v>
      </c>
      <c r="G1048" s="17" t="s">
        <v>109</v>
      </c>
      <c r="H1048" s="20">
        <v>99202</v>
      </c>
      <c r="I1048" s="45">
        <v>8</v>
      </c>
      <c r="J1048" s="17">
        <v>99202004</v>
      </c>
      <c r="K1048" s="17" t="str">
        <f t="shared" si="143"/>
        <v>Triploid</v>
      </c>
      <c r="L1048" s="26">
        <f t="shared" si="145"/>
        <v>100</v>
      </c>
      <c r="M1048" s="26">
        <v>1</v>
      </c>
      <c r="N1048" s="26" t="s">
        <v>45</v>
      </c>
      <c r="O1048" s="26" t="s">
        <v>45</v>
      </c>
      <c r="P1048" s="26" t="s">
        <v>45</v>
      </c>
      <c r="Q1048" s="26" t="s">
        <v>45</v>
      </c>
      <c r="R1048" s="26" t="s">
        <v>45</v>
      </c>
      <c r="S1048" s="26" t="s">
        <v>45</v>
      </c>
      <c r="T1048" s="89">
        <v>4.4843049327354256</v>
      </c>
      <c r="U1048" s="17">
        <f t="shared" si="144"/>
        <v>6</v>
      </c>
      <c r="V1048" s="17">
        <v>2</v>
      </c>
      <c r="W1048" s="26" t="s">
        <v>45</v>
      </c>
      <c r="X1048" s="26" t="s">
        <v>45</v>
      </c>
      <c r="Y1048" s="26" t="s">
        <v>45</v>
      </c>
      <c r="Z1048" s="26" t="s">
        <v>45</v>
      </c>
      <c r="AA1048" s="26" t="s">
        <v>45</v>
      </c>
      <c r="AB1048" s="26" t="s">
        <v>45</v>
      </c>
      <c r="AC1048" s="26" t="s">
        <v>45</v>
      </c>
      <c r="AD1048" s="26" t="s">
        <v>45</v>
      </c>
      <c r="AE1048" s="26" t="s">
        <v>45</v>
      </c>
      <c r="AF1048" s="26">
        <v>5</v>
      </c>
      <c r="AG1048" s="17">
        <v>5.0999999999999996</v>
      </c>
      <c r="AH1048" s="17">
        <f t="shared" si="142"/>
        <v>7.9432823472428065E-6</v>
      </c>
      <c r="AI1048" s="17">
        <v>1</v>
      </c>
      <c r="AJ1048" s="17">
        <v>87</v>
      </c>
      <c r="AK1048" s="17">
        <v>1175</v>
      </c>
      <c r="AL1048" s="17">
        <v>242</v>
      </c>
      <c r="AM1048" s="17">
        <v>198.15</v>
      </c>
      <c r="AN1048" s="17">
        <v>14.6</v>
      </c>
      <c r="AO1048" s="17">
        <v>0.85</v>
      </c>
      <c r="AP1048" s="17">
        <v>145.35</v>
      </c>
      <c r="AQ1048" s="17">
        <v>790.5</v>
      </c>
      <c r="AR1048" s="17">
        <v>1020.9027777777784</v>
      </c>
      <c r="AS1048" s="26">
        <v>564.125</v>
      </c>
      <c r="AT1048" s="26">
        <v>18.699376947040502</v>
      </c>
      <c r="AU1048" s="26">
        <v>1.700211467924245</v>
      </c>
      <c r="AV1048" s="17">
        <v>15</v>
      </c>
      <c r="AW1048" s="17">
        <v>15</v>
      </c>
      <c r="AX1048" s="17">
        <v>0.14000000000000001</v>
      </c>
      <c r="AY1048" s="14">
        <v>3</v>
      </c>
      <c r="AZ1048" s="17" t="s">
        <v>149</v>
      </c>
      <c r="BA1048" s="28"/>
      <c r="BB1048" s="26"/>
      <c r="BC1048" s="17" t="s">
        <v>199</v>
      </c>
      <c r="BD1048" s="29"/>
    </row>
    <row r="1049" spans="1:56" x14ac:dyDescent="0.25">
      <c r="A1049" s="17">
        <v>2009</v>
      </c>
      <c r="B1049" s="15">
        <v>2012</v>
      </c>
      <c r="C1049" s="66" t="s">
        <v>197</v>
      </c>
      <c r="D1049" s="52" t="s">
        <v>198</v>
      </c>
      <c r="E1049" s="17">
        <v>1</v>
      </c>
      <c r="F1049" s="67" t="s">
        <v>110</v>
      </c>
      <c r="G1049" s="17" t="s">
        <v>111</v>
      </c>
      <c r="H1049" s="20">
        <v>99202</v>
      </c>
      <c r="I1049" s="45">
        <v>8</v>
      </c>
      <c r="J1049" s="17">
        <v>99202011</v>
      </c>
      <c r="K1049" s="17" t="str">
        <f t="shared" si="143"/>
        <v>Triploid</v>
      </c>
      <c r="L1049" s="26">
        <f t="shared" si="145"/>
        <v>100</v>
      </c>
      <c r="M1049" s="26">
        <v>1</v>
      </c>
      <c r="N1049" s="26" t="s">
        <v>45</v>
      </c>
      <c r="O1049" s="26" t="s">
        <v>45</v>
      </c>
      <c r="P1049" s="26" t="s">
        <v>45</v>
      </c>
      <c r="Q1049" s="26" t="s">
        <v>45</v>
      </c>
      <c r="R1049" s="26" t="s">
        <v>45</v>
      </c>
      <c r="S1049" s="26" t="s">
        <v>45</v>
      </c>
      <c r="T1049" s="89">
        <v>5.1569506726457393</v>
      </c>
      <c r="U1049" s="17">
        <f t="shared" si="144"/>
        <v>6.8999999999999995</v>
      </c>
      <c r="V1049" s="17">
        <v>2.2999999999999998</v>
      </c>
      <c r="W1049" s="26" t="s">
        <v>45</v>
      </c>
      <c r="X1049" s="26" t="s">
        <v>45</v>
      </c>
      <c r="Y1049" s="26" t="s">
        <v>45</v>
      </c>
      <c r="Z1049" s="26" t="s">
        <v>45</v>
      </c>
      <c r="AA1049" s="26" t="s">
        <v>45</v>
      </c>
      <c r="AB1049" s="26" t="s">
        <v>45</v>
      </c>
      <c r="AC1049" s="26" t="s">
        <v>45</v>
      </c>
      <c r="AD1049" s="26" t="s">
        <v>45</v>
      </c>
      <c r="AE1049" s="26" t="s">
        <v>45</v>
      </c>
      <c r="AF1049" s="26">
        <v>3.5</v>
      </c>
      <c r="AG1049" s="17">
        <v>5.4</v>
      </c>
      <c r="AH1049" s="17">
        <f t="shared" si="142"/>
        <v>3.9810717055349657E-6</v>
      </c>
      <c r="AI1049" s="17">
        <v>1</v>
      </c>
      <c r="AJ1049" s="17">
        <v>64.5</v>
      </c>
      <c r="AK1049" s="17">
        <v>455</v>
      </c>
      <c r="AL1049" s="17">
        <v>55</v>
      </c>
      <c r="AM1049" s="17">
        <v>138.5</v>
      </c>
      <c r="AN1049" s="17">
        <v>19.8</v>
      </c>
      <c r="AO1049" s="17">
        <v>0.6</v>
      </c>
      <c r="AP1049" s="17">
        <v>148.25</v>
      </c>
      <c r="AQ1049" s="17">
        <v>790.5</v>
      </c>
      <c r="AR1049" s="17">
        <v>1020.9027777777784</v>
      </c>
      <c r="AS1049" s="26">
        <v>564.125</v>
      </c>
      <c r="AT1049" s="26">
        <v>18.699376947040502</v>
      </c>
      <c r="AU1049" s="26">
        <v>1.700211467924245</v>
      </c>
      <c r="AV1049" s="17">
        <v>15</v>
      </c>
      <c r="AW1049" s="17">
        <v>15</v>
      </c>
      <c r="AX1049" s="17">
        <v>0.2</v>
      </c>
      <c r="AY1049" s="14">
        <v>3</v>
      </c>
      <c r="AZ1049" s="17" t="s">
        <v>149</v>
      </c>
      <c r="BA1049" s="28"/>
      <c r="BB1049" s="26"/>
      <c r="BC1049" s="17" t="s">
        <v>199</v>
      </c>
      <c r="BD1049" s="29"/>
    </row>
    <row r="1050" spans="1:56" x14ac:dyDescent="0.25">
      <c r="A1050" s="17">
        <v>2009</v>
      </c>
      <c r="B1050" s="15">
        <v>2012</v>
      </c>
      <c r="C1050" s="66" t="s">
        <v>197</v>
      </c>
      <c r="D1050" s="52" t="s">
        <v>198</v>
      </c>
      <c r="E1050" s="17">
        <v>2</v>
      </c>
      <c r="F1050" s="67" t="s">
        <v>110</v>
      </c>
      <c r="G1050" s="17" t="s">
        <v>111</v>
      </c>
      <c r="H1050" s="20">
        <v>99202</v>
      </c>
      <c r="I1050" s="45">
        <v>8</v>
      </c>
      <c r="J1050" s="17">
        <v>99202011</v>
      </c>
      <c r="K1050" s="17" t="str">
        <f t="shared" si="143"/>
        <v>Triploid</v>
      </c>
      <c r="L1050" s="26">
        <f t="shared" si="145"/>
        <v>100</v>
      </c>
      <c r="M1050" s="26">
        <v>1</v>
      </c>
      <c r="N1050" s="26" t="s">
        <v>45</v>
      </c>
      <c r="O1050" s="26" t="s">
        <v>45</v>
      </c>
      <c r="P1050" s="26" t="s">
        <v>45</v>
      </c>
      <c r="Q1050" s="26" t="s">
        <v>45</v>
      </c>
      <c r="R1050" s="26" t="s">
        <v>45</v>
      </c>
      <c r="S1050" s="26" t="s">
        <v>45</v>
      </c>
      <c r="T1050" s="89">
        <v>3.811659192825112</v>
      </c>
      <c r="U1050" s="17">
        <f t="shared" si="144"/>
        <v>5.0999999999999996</v>
      </c>
      <c r="V1050" s="17">
        <v>1.7</v>
      </c>
      <c r="W1050" s="26" t="s">
        <v>45</v>
      </c>
      <c r="X1050" s="26" t="s">
        <v>45</v>
      </c>
      <c r="Y1050" s="26" t="s">
        <v>45</v>
      </c>
      <c r="Z1050" s="26" t="s">
        <v>45</v>
      </c>
      <c r="AA1050" s="26" t="s">
        <v>45</v>
      </c>
      <c r="AB1050" s="26" t="s">
        <v>45</v>
      </c>
      <c r="AC1050" s="26" t="s">
        <v>45</v>
      </c>
      <c r="AD1050" s="26" t="s">
        <v>45</v>
      </c>
      <c r="AE1050" s="26" t="s">
        <v>45</v>
      </c>
      <c r="AF1050" s="26">
        <v>3.7</v>
      </c>
      <c r="AG1050" s="17">
        <v>5.2</v>
      </c>
      <c r="AH1050" s="17">
        <f t="shared" ref="AH1050:AH1108" si="146">10^(-AG1050)</f>
        <v>6.3095734448019212E-6</v>
      </c>
      <c r="AI1050" s="17">
        <v>1</v>
      </c>
      <c r="AJ1050" s="17">
        <v>58.5</v>
      </c>
      <c r="AK1050" s="17">
        <v>973</v>
      </c>
      <c r="AL1050" s="17">
        <v>193</v>
      </c>
      <c r="AM1050" s="17">
        <v>96.55</v>
      </c>
      <c r="AN1050" s="17">
        <v>13.6</v>
      </c>
      <c r="AO1050" s="17">
        <v>0.7</v>
      </c>
      <c r="AP1050" s="17">
        <v>127.65</v>
      </c>
      <c r="AQ1050" s="17">
        <v>790.5</v>
      </c>
      <c r="AR1050" s="17">
        <v>1020.9027777777784</v>
      </c>
      <c r="AS1050" s="26">
        <v>564.125</v>
      </c>
      <c r="AT1050" s="26">
        <v>18.699376947040502</v>
      </c>
      <c r="AU1050" s="26">
        <v>1.700211467924245</v>
      </c>
      <c r="AV1050" s="17">
        <v>15</v>
      </c>
      <c r="AW1050" s="17">
        <v>15</v>
      </c>
      <c r="AX1050" s="17">
        <v>0.2</v>
      </c>
      <c r="AY1050" s="14">
        <v>3</v>
      </c>
      <c r="AZ1050" s="17" t="s">
        <v>149</v>
      </c>
      <c r="BA1050" s="28"/>
      <c r="BB1050" s="26"/>
      <c r="BC1050" s="17" t="s">
        <v>199</v>
      </c>
      <c r="BD1050" s="29"/>
    </row>
    <row r="1051" spans="1:56" x14ac:dyDescent="0.25">
      <c r="A1051" s="17">
        <v>2009</v>
      </c>
      <c r="B1051" s="15">
        <v>2012</v>
      </c>
      <c r="C1051" s="66" t="s">
        <v>197</v>
      </c>
      <c r="D1051" s="52" t="s">
        <v>198</v>
      </c>
      <c r="E1051" s="17">
        <v>3</v>
      </c>
      <c r="F1051" s="67" t="s">
        <v>110</v>
      </c>
      <c r="G1051" s="17" t="s">
        <v>111</v>
      </c>
      <c r="H1051" s="20">
        <v>99202</v>
      </c>
      <c r="I1051" s="45">
        <v>8</v>
      </c>
      <c r="J1051" s="17">
        <v>99202011</v>
      </c>
      <c r="K1051" s="17" t="str">
        <f t="shared" si="143"/>
        <v>Triploid</v>
      </c>
      <c r="L1051" s="26">
        <f t="shared" si="145"/>
        <v>100</v>
      </c>
      <c r="M1051" s="26">
        <v>1</v>
      </c>
      <c r="N1051" s="26" t="s">
        <v>45</v>
      </c>
      <c r="O1051" s="26" t="s">
        <v>45</v>
      </c>
      <c r="P1051" s="26" t="s">
        <v>45</v>
      </c>
      <c r="Q1051" s="26" t="s">
        <v>45</v>
      </c>
      <c r="R1051" s="26" t="s">
        <v>45</v>
      </c>
      <c r="S1051" s="26" t="s">
        <v>45</v>
      </c>
      <c r="T1051" s="89">
        <v>2.4663677130044843</v>
      </c>
      <c r="U1051" s="17">
        <f t="shared" si="144"/>
        <v>3.3000000000000003</v>
      </c>
      <c r="V1051" s="17">
        <v>1.1000000000000001</v>
      </c>
      <c r="W1051" s="26" t="s">
        <v>45</v>
      </c>
      <c r="X1051" s="26" t="s">
        <v>45</v>
      </c>
      <c r="Y1051" s="26" t="s">
        <v>45</v>
      </c>
      <c r="Z1051" s="26" t="s">
        <v>45</v>
      </c>
      <c r="AA1051" s="26" t="s">
        <v>45</v>
      </c>
      <c r="AB1051" s="26" t="s">
        <v>45</v>
      </c>
      <c r="AC1051" s="26" t="s">
        <v>45</v>
      </c>
      <c r="AD1051" s="26" t="s">
        <v>45</v>
      </c>
      <c r="AE1051" s="26" t="s">
        <v>45</v>
      </c>
      <c r="AF1051" s="26">
        <v>3.9</v>
      </c>
      <c r="AG1051" s="17">
        <v>5.3</v>
      </c>
      <c r="AH1051" s="17">
        <f t="shared" si="146"/>
        <v>5.011872336272719E-6</v>
      </c>
      <c r="AI1051" s="17">
        <v>1</v>
      </c>
      <c r="AJ1051" s="17">
        <v>68.5</v>
      </c>
      <c r="AK1051" s="17">
        <v>1394.5</v>
      </c>
      <c r="AL1051" s="17">
        <v>281</v>
      </c>
      <c r="AM1051" s="17">
        <v>87.1</v>
      </c>
      <c r="AN1051" s="17">
        <v>11.95</v>
      </c>
      <c r="AO1051" s="17">
        <v>0.6</v>
      </c>
      <c r="AP1051" s="17">
        <v>116.4</v>
      </c>
      <c r="AQ1051" s="17">
        <v>790.5</v>
      </c>
      <c r="AR1051" s="17">
        <v>1020.9027777777784</v>
      </c>
      <c r="AS1051" s="26">
        <v>564.125</v>
      </c>
      <c r="AT1051" s="26">
        <v>18.699376947040502</v>
      </c>
      <c r="AU1051" s="26">
        <v>1.700211467924245</v>
      </c>
      <c r="AV1051" s="17">
        <v>15</v>
      </c>
      <c r="AW1051" s="17">
        <v>15</v>
      </c>
      <c r="AX1051" s="17">
        <v>0.14000000000000001</v>
      </c>
      <c r="AY1051" s="14">
        <v>3</v>
      </c>
      <c r="AZ1051" s="17" t="s">
        <v>149</v>
      </c>
      <c r="BA1051" s="28"/>
      <c r="BB1051" s="26"/>
      <c r="BC1051" s="17" t="s">
        <v>199</v>
      </c>
      <c r="BD1051" s="29"/>
    </row>
    <row r="1052" spans="1:56" x14ac:dyDescent="0.25">
      <c r="A1052" s="17">
        <v>2009</v>
      </c>
      <c r="B1052" s="15">
        <v>2012</v>
      </c>
      <c r="C1052" s="66" t="s">
        <v>197</v>
      </c>
      <c r="D1052" s="52" t="s">
        <v>198</v>
      </c>
      <c r="E1052" s="17">
        <v>4</v>
      </c>
      <c r="F1052" s="67" t="s">
        <v>110</v>
      </c>
      <c r="G1052" s="17" t="s">
        <v>111</v>
      </c>
      <c r="H1052" s="20">
        <v>99202</v>
      </c>
      <c r="I1052" s="45">
        <v>8</v>
      </c>
      <c r="J1052" s="17">
        <v>99202011</v>
      </c>
      <c r="K1052" s="17" t="str">
        <f t="shared" si="143"/>
        <v>Triploid</v>
      </c>
      <c r="L1052" s="26">
        <f t="shared" si="145"/>
        <v>100</v>
      </c>
      <c r="M1052" s="26">
        <v>1</v>
      </c>
      <c r="N1052" s="26" t="s">
        <v>45</v>
      </c>
      <c r="O1052" s="26" t="s">
        <v>45</v>
      </c>
      <c r="P1052" s="26" t="s">
        <v>45</v>
      </c>
      <c r="Q1052" s="26" t="s">
        <v>45</v>
      </c>
      <c r="R1052" s="26" t="s">
        <v>45</v>
      </c>
      <c r="S1052" s="26" t="s">
        <v>45</v>
      </c>
      <c r="T1052" s="89">
        <v>3.3632286995515694</v>
      </c>
      <c r="U1052" s="17">
        <f t="shared" si="144"/>
        <v>4.5</v>
      </c>
      <c r="V1052" s="17">
        <v>1.5</v>
      </c>
      <c r="W1052" s="26" t="s">
        <v>45</v>
      </c>
      <c r="X1052" s="26" t="s">
        <v>45</v>
      </c>
      <c r="Y1052" s="26" t="s">
        <v>45</v>
      </c>
      <c r="Z1052" s="26" t="s">
        <v>45</v>
      </c>
      <c r="AA1052" s="26" t="s">
        <v>45</v>
      </c>
      <c r="AB1052" s="26" t="s">
        <v>45</v>
      </c>
      <c r="AC1052" s="26" t="s">
        <v>45</v>
      </c>
      <c r="AD1052" s="26" t="s">
        <v>45</v>
      </c>
      <c r="AE1052" s="26" t="s">
        <v>45</v>
      </c>
      <c r="AF1052" s="26">
        <v>5</v>
      </c>
      <c r="AG1052" s="17">
        <v>5.0999999999999996</v>
      </c>
      <c r="AH1052" s="17">
        <f t="shared" si="146"/>
        <v>7.9432823472428065E-6</v>
      </c>
      <c r="AI1052" s="17">
        <v>1</v>
      </c>
      <c r="AJ1052" s="17">
        <v>87</v>
      </c>
      <c r="AK1052" s="17">
        <v>1175</v>
      </c>
      <c r="AL1052" s="17">
        <v>242</v>
      </c>
      <c r="AM1052" s="17">
        <v>198.15</v>
      </c>
      <c r="AN1052" s="17">
        <v>14.6</v>
      </c>
      <c r="AO1052" s="17">
        <v>0.85</v>
      </c>
      <c r="AP1052" s="17">
        <v>145.35</v>
      </c>
      <c r="AQ1052" s="17">
        <v>790.5</v>
      </c>
      <c r="AR1052" s="17">
        <v>1020.9027777777784</v>
      </c>
      <c r="AS1052" s="26">
        <v>564.125</v>
      </c>
      <c r="AT1052" s="26">
        <v>18.699376947040502</v>
      </c>
      <c r="AU1052" s="26">
        <v>1.700211467924245</v>
      </c>
      <c r="AV1052" s="17">
        <v>15</v>
      </c>
      <c r="AW1052" s="17">
        <v>15</v>
      </c>
      <c r="AX1052" s="17">
        <v>0.14000000000000001</v>
      </c>
      <c r="AY1052" s="14">
        <v>3</v>
      </c>
      <c r="AZ1052" s="17" t="s">
        <v>149</v>
      </c>
      <c r="BA1052" s="28"/>
      <c r="BB1052" s="26"/>
      <c r="BC1052" s="17" t="s">
        <v>199</v>
      </c>
      <c r="BD1052" s="29"/>
    </row>
    <row r="1053" spans="1:56" x14ac:dyDescent="0.25">
      <c r="A1053" s="17">
        <v>2009</v>
      </c>
      <c r="B1053" s="15">
        <v>2012</v>
      </c>
      <c r="C1053" s="66" t="s">
        <v>197</v>
      </c>
      <c r="D1053" s="52" t="s">
        <v>198</v>
      </c>
      <c r="E1053" s="17">
        <v>1</v>
      </c>
      <c r="F1053" s="67" t="s">
        <v>114</v>
      </c>
      <c r="G1053" s="17" t="s">
        <v>115</v>
      </c>
      <c r="H1053" s="20">
        <v>99207</v>
      </c>
      <c r="I1053" s="45">
        <v>8</v>
      </c>
      <c r="J1053" s="17">
        <v>99207018</v>
      </c>
      <c r="K1053" s="17" t="str">
        <f t="shared" si="143"/>
        <v>Triploid</v>
      </c>
      <c r="L1053" s="26">
        <f t="shared" si="145"/>
        <v>94.444444444444443</v>
      </c>
      <c r="M1053" s="26">
        <v>0.94444444444444442</v>
      </c>
      <c r="N1053" s="26" t="s">
        <v>45</v>
      </c>
      <c r="O1053" s="26" t="s">
        <v>45</v>
      </c>
      <c r="P1053" s="26" t="s">
        <v>45</v>
      </c>
      <c r="Q1053" s="26" t="s">
        <v>45</v>
      </c>
      <c r="R1053" s="26" t="s">
        <v>45</v>
      </c>
      <c r="S1053" s="26" t="s">
        <v>45</v>
      </c>
      <c r="T1053" s="89">
        <v>2.2421524663677128</v>
      </c>
      <c r="U1053" s="17">
        <f t="shared" si="144"/>
        <v>3</v>
      </c>
      <c r="V1053" s="17">
        <v>1</v>
      </c>
      <c r="W1053" s="26" t="s">
        <v>45</v>
      </c>
      <c r="X1053" s="26" t="s">
        <v>45</v>
      </c>
      <c r="Y1053" s="26" t="s">
        <v>45</v>
      </c>
      <c r="Z1053" s="26" t="s">
        <v>45</v>
      </c>
      <c r="AA1053" s="26" t="s">
        <v>45</v>
      </c>
      <c r="AB1053" s="26" t="s">
        <v>45</v>
      </c>
      <c r="AC1053" s="26" t="s">
        <v>45</v>
      </c>
      <c r="AD1053" s="26" t="s">
        <v>45</v>
      </c>
      <c r="AE1053" s="26" t="s">
        <v>45</v>
      </c>
      <c r="AF1053" s="26">
        <v>3.5</v>
      </c>
      <c r="AG1053" s="17">
        <v>5.4</v>
      </c>
      <c r="AH1053" s="17">
        <f t="shared" si="146"/>
        <v>3.9810717055349657E-6</v>
      </c>
      <c r="AI1053" s="17">
        <v>1</v>
      </c>
      <c r="AJ1053" s="17">
        <v>64.5</v>
      </c>
      <c r="AK1053" s="17">
        <v>455</v>
      </c>
      <c r="AL1053" s="17">
        <v>55</v>
      </c>
      <c r="AM1053" s="17">
        <v>138.5</v>
      </c>
      <c r="AN1053" s="17">
        <v>19.8</v>
      </c>
      <c r="AO1053" s="17">
        <v>0.6</v>
      </c>
      <c r="AP1053" s="17">
        <v>148.25</v>
      </c>
      <c r="AQ1053" s="17">
        <v>790.5</v>
      </c>
      <c r="AR1053" s="17">
        <v>1020.9027777777784</v>
      </c>
      <c r="AS1053" s="26">
        <v>564.125</v>
      </c>
      <c r="AT1053" s="26">
        <v>18.699376947040502</v>
      </c>
      <c r="AU1053" s="26">
        <v>1.700211467924245</v>
      </c>
      <c r="AV1053" s="17">
        <v>15</v>
      </c>
      <c r="AW1053" s="17">
        <v>15</v>
      </c>
      <c r="AX1053" s="17">
        <v>0.2</v>
      </c>
      <c r="AY1053" s="14">
        <v>3</v>
      </c>
      <c r="AZ1053" s="17" t="s">
        <v>149</v>
      </c>
      <c r="BA1053" s="28"/>
      <c r="BB1053" s="26"/>
      <c r="BC1053" s="17" t="s">
        <v>199</v>
      </c>
      <c r="BD1053" s="29"/>
    </row>
    <row r="1054" spans="1:56" x14ac:dyDescent="0.25">
      <c r="A1054" s="17">
        <v>2009</v>
      </c>
      <c r="B1054" s="15">
        <v>2012</v>
      </c>
      <c r="C1054" s="66" t="s">
        <v>197</v>
      </c>
      <c r="D1054" s="52" t="s">
        <v>198</v>
      </c>
      <c r="E1054" s="17">
        <v>2</v>
      </c>
      <c r="F1054" s="67" t="s">
        <v>114</v>
      </c>
      <c r="G1054" s="17" t="s">
        <v>115</v>
      </c>
      <c r="H1054" s="20">
        <v>99207</v>
      </c>
      <c r="I1054" s="45">
        <v>8</v>
      </c>
      <c r="J1054" s="17">
        <v>99207018</v>
      </c>
      <c r="K1054" s="17" t="str">
        <f t="shared" si="143"/>
        <v>Triploid</v>
      </c>
      <c r="L1054" s="26">
        <f t="shared" si="145"/>
        <v>100</v>
      </c>
      <c r="M1054" s="26">
        <v>1</v>
      </c>
      <c r="N1054" s="26" t="s">
        <v>45</v>
      </c>
      <c r="O1054" s="26" t="s">
        <v>45</v>
      </c>
      <c r="P1054" s="26" t="s">
        <v>45</v>
      </c>
      <c r="Q1054" s="26" t="s">
        <v>45</v>
      </c>
      <c r="R1054" s="26" t="s">
        <v>45</v>
      </c>
      <c r="S1054" s="26" t="s">
        <v>45</v>
      </c>
      <c r="T1054" s="89">
        <v>2.9147982062780269</v>
      </c>
      <c r="U1054" s="17">
        <f t="shared" si="144"/>
        <v>3.9000000000000004</v>
      </c>
      <c r="V1054" s="17">
        <v>1.3</v>
      </c>
      <c r="W1054" s="26" t="s">
        <v>45</v>
      </c>
      <c r="X1054" s="26" t="s">
        <v>45</v>
      </c>
      <c r="Y1054" s="26" t="s">
        <v>45</v>
      </c>
      <c r="Z1054" s="26" t="s">
        <v>45</v>
      </c>
      <c r="AA1054" s="26" t="s">
        <v>45</v>
      </c>
      <c r="AB1054" s="26" t="s">
        <v>45</v>
      </c>
      <c r="AC1054" s="26" t="s">
        <v>45</v>
      </c>
      <c r="AD1054" s="26" t="s">
        <v>45</v>
      </c>
      <c r="AE1054" s="26" t="s">
        <v>45</v>
      </c>
      <c r="AF1054" s="26">
        <v>3.7</v>
      </c>
      <c r="AG1054" s="17">
        <v>5.2</v>
      </c>
      <c r="AH1054" s="17">
        <f t="shared" si="146"/>
        <v>6.3095734448019212E-6</v>
      </c>
      <c r="AI1054" s="17">
        <v>1</v>
      </c>
      <c r="AJ1054" s="17">
        <v>58.5</v>
      </c>
      <c r="AK1054" s="17">
        <v>973</v>
      </c>
      <c r="AL1054" s="17">
        <v>193</v>
      </c>
      <c r="AM1054" s="17">
        <v>96.55</v>
      </c>
      <c r="AN1054" s="17">
        <v>13.6</v>
      </c>
      <c r="AO1054" s="17">
        <v>0.7</v>
      </c>
      <c r="AP1054" s="17">
        <v>127.65</v>
      </c>
      <c r="AQ1054" s="17">
        <v>790.5</v>
      </c>
      <c r="AR1054" s="17">
        <v>1020.9027777777784</v>
      </c>
      <c r="AS1054" s="26">
        <v>564.125</v>
      </c>
      <c r="AT1054" s="26">
        <v>18.699376947040502</v>
      </c>
      <c r="AU1054" s="26">
        <v>1.700211467924245</v>
      </c>
      <c r="AV1054" s="17">
        <v>15</v>
      </c>
      <c r="AW1054" s="17">
        <v>15</v>
      </c>
      <c r="AX1054" s="17">
        <v>0.2</v>
      </c>
      <c r="AY1054" s="14">
        <v>3</v>
      </c>
      <c r="AZ1054" s="17" t="s">
        <v>149</v>
      </c>
      <c r="BA1054" s="28"/>
      <c r="BB1054" s="26"/>
      <c r="BC1054" s="17" t="s">
        <v>199</v>
      </c>
      <c r="BD1054" s="29"/>
    </row>
    <row r="1055" spans="1:56" x14ac:dyDescent="0.25">
      <c r="A1055" s="17">
        <v>2009</v>
      </c>
      <c r="B1055" s="15">
        <v>2012</v>
      </c>
      <c r="C1055" s="66" t="s">
        <v>197</v>
      </c>
      <c r="D1055" s="52" t="s">
        <v>198</v>
      </c>
      <c r="E1055" s="17">
        <v>3</v>
      </c>
      <c r="F1055" s="67" t="s">
        <v>114</v>
      </c>
      <c r="G1055" s="17" t="s">
        <v>115</v>
      </c>
      <c r="H1055" s="20">
        <v>99207</v>
      </c>
      <c r="I1055" s="45">
        <v>8</v>
      </c>
      <c r="J1055" s="17">
        <v>99207018</v>
      </c>
      <c r="K1055" s="17" t="str">
        <f t="shared" si="143"/>
        <v>Triploid</v>
      </c>
      <c r="L1055" s="26">
        <f t="shared" si="145"/>
        <v>33.333333333333329</v>
      </c>
      <c r="M1055" s="26">
        <v>0.33333333333333331</v>
      </c>
      <c r="N1055" s="26" t="s">
        <v>45</v>
      </c>
      <c r="O1055" s="26" t="s">
        <v>45</v>
      </c>
      <c r="P1055" s="26" t="s">
        <v>45</v>
      </c>
      <c r="Q1055" s="26" t="s">
        <v>45</v>
      </c>
      <c r="R1055" s="26" t="s">
        <v>45</v>
      </c>
      <c r="S1055" s="26" t="s">
        <v>45</v>
      </c>
      <c r="T1055" s="89">
        <v>0.89686098654708524</v>
      </c>
      <c r="U1055" s="17">
        <f t="shared" si="144"/>
        <v>1.2000000000000002</v>
      </c>
      <c r="V1055" s="17">
        <v>0.4</v>
      </c>
      <c r="W1055" s="26" t="s">
        <v>45</v>
      </c>
      <c r="X1055" s="26" t="s">
        <v>45</v>
      </c>
      <c r="Y1055" s="26" t="s">
        <v>45</v>
      </c>
      <c r="Z1055" s="26" t="s">
        <v>45</v>
      </c>
      <c r="AA1055" s="26" t="s">
        <v>45</v>
      </c>
      <c r="AB1055" s="26" t="s">
        <v>45</v>
      </c>
      <c r="AC1055" s="26" t="s">
        <v>45</v>
      </c>
      <c r="AD1055" s="26" t="s">
        <v>45</v>
      </c>
      <c r="AE1055" s="26" t="s">
        <v>45</v>
      </c>
      <c r="AF1055" s="26">
        <v>3.9</v>
      </c>
      <c r="AG1055" s="17">
        <v>5.3</v>
      </c>
      <c r="AH1055" s="17">
        <f t="shared" si="146"/>
        <v>5.011872336272719E-6</v>
      </c>
      <c r="AI1055" s="17">
        <v>1</v>
      </c>
      <c r="AJ1055" s="17">
        <v>68.5</v>
      </c>
      <c r="AK1055" s="17">
        <v>1394.5</v>
      </c>
      <c r="AL1055" s="17">
        <v>281</v>
      </c>
      <c r="AM1055" s="17">
        <v>87.1</v>
      </c>
      <c r="AN1055" s="17">
        <v>11.95</v>
      </c>
      <c r="AO1055" s="17">
        <v>0.6</v>
      </c>
      <c r="AP1055" s="17">
        <v>116.4</v>
      </c>
      <c r="AQ1055" s="17">
        <v>790.5</v>
      </c>
      <c r="AR1055" s="17">
        <v>1020.9027777777784</v>
      </c>
      <c r="AS1055" s="26">
        <v>564.125</v>
      </c>
      <c r="AT1055" s="26">
        <v>18.699376947040502</v>
      </c>
      <c r="AU1055" s="26">
        <v>1.700211467924245</v>
      </c>
      <c r="AV1055" s="17">
        <v>15</v>
      </c>
      <c r="AW1055" s="17">
        <v>15</v>
      </c>
      <c r="AX1055" s="17">
        <v>0.14000000000000001</v>
      </c>
      <c r="AY1055" s="14">
        <v>3</v>
      </c>
      <c r="AZ1055" s="17" t="s">
        <v>149</v>
      </c>
      <c r="BA1055" s="28"/>
      <c r="BB1055" s="26"/>
      <c r="BC1055" s="17" t="s">
        <v>199</v>
      </c>
      <c r="BD1055" s="29"/>
    </row>
    <row r="1056" spans="1:56" x14ac:dyDescent="0.25">
      <c r="A1056" s="17">
        <v>2009</v>
      </c>
      <c r="B1056" s="15">
        <v>2012</v>
      </c>
      <c r="C1056" s="66" t="s">
        <v>197</v>
      </c>
      <c r="D1056" s="52" t="s">
        <v>198</v>
      </c>
      <c r="E1056" s="17">
        <v>4</v>
      </c>
      <c r="F1056" s="67" t="s">
        <v>114</v>
      </c>
      <c r="G1056" s="17" t="s">
        <v>115</v>
      </c>
      <c r="H1056" s="20">
        <v>99207</v>
      </c>
      <c r="I1056" s="45">
        <v>8</v>
      </c>
      <c r="J1056" s="17">
        <v>99207018</v>
      </c>
      <c r="K1056" s="17" t="str">
        <f t="shared" si="143"/>
        <v>Triploid</v>
      </c>
      <c r="L1056" s="26">
        <f t="shared" si="145"/>
        <v>100</v>
      </c>
      <c r="M1056" s="26">
        <v>1</v>
      </c>
      <c r="N1056" s="26" t="s">
        <v>45</v>
      </c>
      <c r="O1056" s="26" t="s">
        <v>45</v>
      </c>
      <c r="P1056" s="26" t="s">
        <v>45</v>
      </c>
      <c r="Q1056" s="26" t="s">
        <v>45</v>
      </c>
      <c r="R1056" s="26" t="s">
        <v>45</v>
      </c>
      <c r="S1056" s="26" t="s">
        <v>45</v>
      </c>
      <c r="T1056" s="89">
        <v>3.1390134529147979</v>
      </c>
      <c r="U1056" s="17">
        <f t="shared" si="144"/>
        <v>4.1999999999999993</v>
      </c>
      <c r="V1056" s="17">
        <v>1.4</v>
      </c>
      <c r="W1056" s="26" t="s">
        <v>45</v>
      </c>
      <c r="X1056" s="26" t="s">
        <v>45</v>
      </c>
      <c r="Y1056" s="26" t="s">
        <v>45</v>
      </c>
      <c r="Z1056" s="26" t="s">
        <v>45</v>
      </c>
      <c r="AA1056" s="26" t="s">
        <v>45</v>
      </c>
      <c r="AB1056" s="26" t="s">
        <v>45</v>
      </c>
      <c r="AC1056" s="26" t="s">
        <v>45</v>
      </c>
      <c r="AD1056" s="26" t="s">
        <v>45</v>
      </c>
      <c r="AE1056" s="26" t="s">
        <v>45</v>
      </c>
      <c r="AF1056" s="26">
        <v>5</v>
      </c>
      <c r="AG1056" s="17">
        <v>5.0999999999999996</v>
      </c>
      <c r="AH1056" s="17">
        <f t="shared" si="146"/>
        <v>7.9432823472428065E-6</v>
      </c>
      <c r="AI1056" s="17">
        <v>1</v>
      </c>
      <c r="AJ1056" s="17">
        <v>87</v>
      </c>
      <c r="AK1056" s="17">
        <v>1175</v>
      </c>
      <c r="AL1056" s="17">
        <v>242</v>
      </c>
      <c r="AM1056" s="17">
        <v>198.15</v>
      </c>
      <c r="AN1056" s="17">
        <v>14.6</v>
      </c>
      <c r="AO1056" s="17">
        <v>0.85</v>
      </c>
      <c r="AP1056" s="17">
        <v>145.35</v>
      </c>
      <c r="AQ1056" s="17">
        <v>790.5</v>
      </c>
      <c r="AR1056" s="17">
        <v>1020.9027777777784</v>
      </c>
      <c r="AS1056" s="26">
        <v>564.125</v>
      </c>
      <c r="AT1056" s="26">
        <v>18.699376947040502</v>
      </c>
      <c r="AU1056" s="26">
        <v>1.700211467924245</v>
      </c>
      <c r="AV1056" s="17">
        <v>15</v>
      </c>
      <c r="AW1056" s="17">
        <v>15</v>
      </c>
      <c r="AX1056" s="17">
        <v>0.14000000000000001</v>
      </c>
      <c r="AY1056" s="14">
        <v>3</v>
      </c>
      <c r="AZ1056" s="17" t="s">
        <v>149</v>
      </c>
      <c r="BA1056" s="28"/>
      <c r="BB1056" s="26"/>
      <c r="BC1056" s="17" t="s">
        <v>199</v>
      </c>
      <c r="BD1056" s="29"/>
    </row>
    <row r="1057" spans="1:56" x14ac:dyDescent="0.25">
      <c r="A1057" s="17">
        <v>2009</v>
      </c>
      <c r="B1057" s="15">
        <v>2012</v>
      </c>
      <c r="C1057" s="66" t="s">
        <v>197</v>
      </c>
      <c r="D1057" s="52" t="s">
        <v>198</v>
      </c>
      <c r="E1057" s="17">
        <v>1</v>
      </c>
      <c r="F1057" s="67" t="s">
        <v>116</v>
      </c>
      <c r="G1057" s="17" t="s">
        <v>117</v>
      </c>
      <c r="H1057" s="20">
        <v>99207</v>
      </c>
      <c r="I1057" s="45">
        <v>8</v>
      </c>
      <c r="J1057" s="17">
        <v>99207020</v>
      </c>
      <c r="K1057" s="17" t="str">
        <f t="shared" si="143"/>
        <v>Triploid</v>
      </c>
      <c r="L1057" s="26">
        <f t="shared" si="145"/>
        <v>83.333333333333343</v>
      </c>
      <c r="M1057" s="26">
        <v>0.83333333333333337</v>
      </c>
      <c r="N1057" s="26" t="s">
        <v>45</v>
      </c>
      <c r="O1057" s="26" t="s">
        <v>45</v>
      </c>
      <c r="P1057" s="26" t="s">
        <v>45</v>
      </c>
      <c r="Q1057" s="26" t="s">
        <v>45</v>
      </c>
      <c r="R1057" s="26" t="s">
        <v>45</v>
      </c>
      <c r="S1057" s="26" t="s">
        <v>45</v>
      </c>
      <c r="T1057" s="89">
        <v>2.0179372197309418</v>
      </c>
      <c r="U1057" s="17">
        <f t="shared" si="144"/>
        <v>2.7</v>
      </c>
      <c r="V1057" s="17">
        <v>0.9</v>
      </c>
      <c r="W1057" s="26" t="s">
        <v>45</v>
      </c>
      <c r="X1057" s="26" t="s">
        <v>45</v>
      </c>
      <c r="Y1057" s="26" t="s">
        <v>45</v>
      </c>
      <c r="Z1057" s="26" t="s">
        <v>45</v>
      </c>
      <c r="AA1057" s="26" t="s">
        <v>45</v>
      </c>
      <c r="AB1057" s="26" t="s">
        <v>45</v>
      </c>
      <c r="AC1057" s="26" t="s">
        <v>45</v>
      </c>
      <c r="AD1057" s="26" t="s">
        <v>45</v>
      </c>
      <c r="AE1057" s="26" t="s">
        <v>45</v>
      </c>
      <c r="AF1057" s="26">
        <v>3.5</v>
      </c>
      <c r="AG1057" s="17">
        <v>5.4</v>
      </c>
      <c r="AH1057" s="17">
        <f t="shared" si="146"/>
        <v>3.9810717055349657E-6</v>
      </c>
      <c r="AI1057" s="17">
        <v>1</v>
      </c>
      <c r="AJ1057" s="17">
        <v>64.5</v>
      </c>
      <c r="AK1057" s="17">
        <v>455</v>
      </c>
      <c r="AL1057" s="17">
        <v>55</v>
      </c>
      <c r="AM1057" s="17">
        <v>138.5</v>
      </c>
      <c r="AN1057" s="17">
        <v>19.8</v>
      </c>
      <c r="AO1057" s="17">
        <v>0.6</v>
      </c>
      <c r="AP1057" s="17">
        <v>148.25</v>
      </c>
      <c r="AQ1057" s="17">
        <v>790.5</v>
      </c>
      <c r="AR1057" s="17">
        <v>1020.9027777777784</v>
      </c>
      <c r="AS1057" s="26">
        <v>564.125</v>
      </c>
      <c r="AT1057" s="26">
        <v>18.699376947040502</v>
      </c>
      <c r="AU1057" s="26">
        <v>1.700211467924245</v>
      </c>
      <c r="AV1057" s="17">
        <v>15</v>
      </c>
      <c r="AW1057" s="17">
        <v>15</v>
      </c>
      <c r="AX1057" s="17">
        <v>0.2</v>
      </c>
      <c r="AY1057" s="14">
        <v>3</v>
      </c>
      <c r="AZ1057" s="17" t="s">
        <v>149</v>
      </c>
      <c r="BA1057" s="28"/>
      <c r="BB1057" s="26"/>
      <c r="BC1057" s="17" t="s">
        <v>199</v>
      </c>
      <c r="BD1057" s="29"/>
    </row>
    <row r="1058" spans="1:56" x14ac:dyDescent="0.25">
      <c r="A1058" s="17">
        <v>2009</v>
      </c>
      <c r="B1058" s="15">
        <v>2012</v>
      </c>
      <c r="C1058" s="66" t="s">
        <v>197</v>
      </c>
      <c r="D1058" s="52" t="s">
        <v>198</v>
      </c>
      <c r="E1058" s="17">
        <v>2</v>
      </c>
      <c r="F1058" s="67" t="s">
        <v>116</v>
      </c>
      <c r="G1058" s="17" t="s">
        <v>117</v>
      </c>
      <c r="H1058" s="20">
        <v>99207</v>
      </c>
      <c r="I1058" s="45">
        <v>8</v>
      </c>
      <c r="J1058" s="17">
        <v>99207020</v>
      </c>
      <c r="K1058" s="17" t="str">
        <f t="shared" si="143"/>
        <v>Triploid</v>
      </c>
      <c r="L1058" s="26">
        <f t="shared" si="145"/>
        <v>100</v>
      </c>
      <c r="M1058" s="26">
        <v>1</v>
      </c>
      <c r="N1058" s="26" t="s">
        <v>45</v>
      </c>
      <c r="O1058" s="26" t="s">
        <v>45</v>
      </c>
      <c r="P1058" s="26" t="s">
        <v>45</v>
      </c>
      <c r="Q1058" s="26" t="s">
        <v>45</v>
      </c>
      <c r="R1058" s="26" t="s">
        <v>45</v>
      </c>
      <c r="S1058" s="26" t="s">
        <v>45</v>
      </c>
      <c r="T1058" s="89">
        <v>2.2421524663677128</v>
      </c>
      <c r="U1058" s="17">
        <f t="shared" si="144"/>
        <v>3</v>
      </c>
      <c r="V1058" s="17">
        <v>1</v>
      </c>
      <c r="W1058" s="26" t="s">
        <v>45</v>
      </c>
      <c r="X1058" s="26" t="s">
        <v>45</v>
      </c>
      <c r="Y1058" s="26" t="s">
        <v>45</v>
      </c>
      <c r="Z1058" s="26" t="s">
        <v>45</v>
      </c>
      <c r="AA1058" s="26" t="s">
        <v>45</v>
      </c>
      <c r="AB1058" s="26" t="s">
        <v>45</v>
      </c>
      <c r="AC1058" s="26" t="s">
        <v>45</v>
      </c>
      <c r="AD1058" s="26" t="s">
        <v>45</v>
      </c>
      <c r="AE1058" s="26" t="s">
        <v>45</v>
      </c>
      <c r="AF1058" s="26">
        <v>3.7</v>
      </c>
      <c r="AG1058" s="17">
        <v>5.2</v>
      </c>
      <c r="AH1058" s="17">
        <f t="shared" si="146"/>
        <v>6.3095734448019212E-6</v>
      </c>
      <c r="AI1058" s="17">
        <v>1</v>
      </c>
      <c r="AJ1058" s="17">
        <v>58.5</v>
      </c>
      <c r="AK1058" s="17">
        <v>973</v>
      </c>
      <c r="AL1058" s="17">
        <v>193</v>
      </c>
      <c r="AM1058" s="17">
        <v>96.55</v>
      </c>
      <c r="AN1058" s="17">
        <v>13.6</v>
      </c>
      <c r="AO1058" s="17">
        <v>0.7</v>
      </c>
      <c r="AP1058" s="17">
        <v>127.65</v>
      </c>
      <c r="AQ1058" s="17">
        <v>790.5</v>
      </c>
      <c r="AR1058" s="17">
        <v>1020.9027777777784</v>
      </c>
      <c r="AS1058" s="26">
        <v>564.125</v>
      </c>
      <c r="AT1058" s="26">
        <v>18.699376947040502</v>
      </c>
      <c r="AU1058" s="26">
        <v>1.700211467924245</v>
      </c>
      <c r="AV1058" s="17">
        <v>15</v>
      </c>
      <c r="AW1058" s="17">
        <v>15</v>
      </c>
      <c r="AX1058" s="17">
        <v>0.2</v>
      </c>
      <c r="AY1058" s="14">
        <v>3</v>
      </c>
      <c r="AZ1058" s="17" t="s">
        <v>149</v>
      </c>
      <c r="BA1058" s="28"/>
      <c r="BB1058" s="26"/>
      <c r="BC1058" s="17" t="s">
        <v>199</v>
      </c>
      <c r="BD1058" s="29"/>
    </row>
    <row r="1059" spans="1:56" x14ac:dyDescent="0.25">
      <c r="A1059" s="17">
        <v>2009</v>
      </c>
      <c r="B1059" s="15">
        <v>2012</v>
      </c>
      <c r="C1059" s="66" t="s">
        <v>197</v>
      </c>
      <c r="D1059" s="52" t="s">
        <v>198</v>
      </c>
      <c r="E1059" s="17">
        <v>3</v>
      </c>
      <c r="F1059" s="67" t="s">
        <v>116</v>
      </c>
      <c r="G1059" s="17" t="s">
        <v>117</v>
      </c>
      <c r="H1059" s="20">
        <v>99207</v>
      </c>
      <c r="I1059" s="45">
        <v>8</v>
      </c>
      <c r="J1059" s="17">
        <v>99207020</v>
      </c>
      <c r="K1059" s="17" t="str">
        <f t="shared" si="143"/>
        <v>Triploid</v>
      </c>
      <c r="L1059" s="26">
        <f t="shared" si="145"/>
        <v>66.666666666666657</v>
      </c>
      <c r="M1059" s="26">
        <v>0.66666666666666663</v>
      </c>
      <c r="N1059" s="26" t="s">
        <v>45</v>
      </c>
      <c r="O1059" s="26" t="s">
        <v>45</v>
      </c>
      <c r="P1059" s="26" t="s">
        <v>45</v>
      </c>
      <c r="Q1059" s="26" t="s">
        <v>45</v>
      </c>
      <c r="R1059" s="26" t="s">
        <v>45</v>
      </c>
      <c r="S1059" s="26" t="s">
        <v>45</v>
      </c>
      <c r="T1059" s="89">
        <v>0.89686098654708524</v>
      </c>
      <c r="U1059" s="17">
        <f t="shared" si="144"/>
        <v>1.2000000000000002</v>
      </c>
      <c r="V1059" s="17">
        <v>0.4</v>
      </c>
      <c r="W1059" s="26" t="s">
        <v>45</v>
      </c>
      <c r="X1059" s="26" t="s">
        <v>45</v>
      </c>
      <c r="Y1059" s="26" t="s">
        <v>45</v>
      </c>
      <c r="Z1059" s="26" t="s">
        <v>45</v>
      </c>
      <c r="AA1059" s="26" t="s">
        <v>45</v>
      </c>
      <c r="AB1059" s="26" t="s">
        <v>45</v>
      </c>
      <c r="AC1059" s="26" t="s">
        <v>45</v>
      </c>
      <c r="AD1059" s="26" t="s">
        <v>45</v>
      </c>
      <c r="AE1059" s="26" t="s">
        <v>45</v>
      </c>
      <c r="AF1059" s="26">
        <v>3.9</v>
      </c>
      <c r="AG1059" s="17">
        <v>5.3</v>
      </c>
      <c r="AH1059" s="17">
        <f t="shared" si="146"/>
        <v>5.011872336272719E-6</v>
      </c>
      <c r="AI1059" s="17">
        <v>1</v>
      </c>
      <c r="AJ1059" s="17">
        <v>68.5</v>
      </c>
      <c r="AK1059" s="17">
        <v>1394.5</v>
      </c>
      <c r="AL1059" s="17">
        <v>281</v>
      </c>
      <c r="AM1059" s="17">
        <v>87.1</v>
      </c>
      <c r="AN1059" s="17">
        <v>11.95</v>
      </c>
      <c r="AO1059" s="17">
        <v>0.6</v>
      </c>
      <c r="AP1059" s="17">
        <v>116.4</v>
      </c>
      <c r="AQ1059" s="17">
        <v>790.5</v>
      </c>
      <c r="AR1059" s="17">
        <v>1020.9027777777784</v>
      </c>
      <c r="AS1059" s="26">
        <v>564.125</v>
      </c>
      <c r="AT1059" s="26">
        <v>18.699376947040502</v>
      </c>
      <c r="AU1059" s="26">
        <v>1.700211467924245</v>
      </c>
      <c r="AV1059" s="17">
        <v>15</v>
      </c>
      <c r="AW1059" s="17">
        <v>15</v>
      </c>
      <c r="AX1059" s="17">
        <v>0.14000000000000001</v>
      </c>
      <c r="AY1059" s="14">
        <v>3</v>
      </c>
      <c r="AZ1059" s="17" t="s">
        <v>149</v>
      </c>
      <c r="BA1059" s="28"/>
      <c r="BB1059" s="26"/>
      <c r="BC1059" s="17" t="s">
        <v>199</v>
      </c>
      <c r="BD1059" s="29"/>
    </row>
    <row r="1060" spans="1:56" x14ac:dyDescent="0.25">
      <c r="A1060" s="17">
        <v>2009</v>
      </c>
      <c r="B1060" s="15">
        <v>2012</v>
      </c>
      <c r="C1060" s="66" t="s">
        <v>197</v>
      </c>
      <c r="D1060" s="52" t="s">
        <v>198</v>
      </c>
      <c r="E1060" s="17">
        <v>4</v>
      </c>
      <c r="F1060" s="67" t="s">
        <v>116</v>
      </c>
      <c r="G1060" s="17" t="s">
        <v>117</v>
      </c>
      <c r="H1060" s="20">
        <v>99207</v>
      </c>
      <c r="I1060" s="45">
        <v>8</v>
      </c>
      <c r="J1060" s="17">
        <v>99207020</v>
      </c>
      <c r="K1060" s="17" t="str">
        <f t="shared" si="143"/>
        <v>Triploid</v>
      </c>
      <c r="L1060" s="26">
        <f t="shared" si="145"/>
        <v>100</v>
      </c>
      <c r="M1060" s="26">
        <v>1</v>
      </c>
      <c r="N1060" s="26" t="s">
        <v>45</v>
      </c>
      <c r="O1060" s="26" t="s">
        <v>45</v>
      </c>
      <c r="P1060" s="26" t="s">
        <v>45</v>
      </c>
      <c r="Q1060" s="26" t="s">
        <v>45</v>
      </c>
      <c r="R1060" s="26" t="s">
        <v>45</v>
      </c>
      <c r="S1060" s="26" t="s">
        <v>45</v>
      </c>
      <c r="T1060" s="89">
        <v>1.7937219730941705</v>
      </c>
      <c r="U1060" s="17">
        <f t="shared" si="144"/>
        <v>2.4000000000000004</v>
      </c>
      <c r="V1060" s="17">
        <v>0.8</v>
      </c>
      <c r="W1060" s="26" t="s">
        <v>45</v>
      </c>
      <c r="X1060" s="26" t="s">
        <v>45</v>
      </c>
      <c r="Y1060" s="26" t="s">
        <v>45</v>
      </c>
      <c r="Z1060" s="26" t="s">
        <v>45</v>
      </c>
      <c r="AA1060" s="26" t="s">
        <v>45</v>
      </c>
      <c r="AB1060" s="26" t="s">
        <v>45</v>
      </c>
      <c r="AC1060" s="26" t="s">
        <v>45</v>
      </c>
      <c r="AD1060" s="26" t="s">
        <v>45</v>
      </c>
      <c r="AE1060" s="26" t="s">
        <v>45</v>
      </c>
      <c r="AF1060" s="26">
        <v>5</v>
      </c>
      <c r="AG1060" s="17">
        <v>5.0999999999999996</v>
      </c>
      <c r="AH1060" s="17">
        <f t="shared" si="146"/>
        <v>7.9432823472428065E-6</v>
      </c>
      <c r="AI1060" s="17">
        <v>1</v>
      </c>
      <c r="AJ1060" s="17">
        <v>87</v>
      </c>
      <c r="AK1060" s="17">
        <v>1175</v>
      </c>
      <c r="AL1060" s="17">
        <v>242</v>
      </c>
      <c r="AM1060" s="17">
        <v>198.15</v>
      </c>
      <c r="AN1060" s="17">
        <v>14.6</v>
      </c>
      <c r="AO1060" s="17">
        <v>0.85</v>
      </c>
      <c r="AP1060" s="17">
        <v>145.35</v>
      </c>
      <c r="AQ1060" s="17">
        <v>790.5</v>
      </c>
      <c r="AR1060" s="17">
        <v>1020.9027777777784</v>
      </c>
      <c r="AS1060" s="26">
        <v>564.125</v>
      </c>
      <c r="AT1060" s="26">
        <v>18.699376947040502</v>
      </c>
      <c r="AU1060" s="26">
        <v>1.700211467924245</v>
      </c>
      <c r="AV1060" s="17">
        <v>15</v>
      </c>
      <c r="AW1060" s="17">
        <v>15</v>
      </c>
      <c r="AX1060" s="17">
        <v>0.14000000000000001</v>
      </c>
      <c r="AY1060" s="14">
        <v>3</v>
      </c>
      <c r="AZ1060" s="17" t="s">
        <v>149</v>
      </c>
      <c r="BA1060" s="28"/>
      <c r="BB1060" s="26"/>
      <c r="BC1060" s="17" t="s">
        <v>199</v>
      </c>
      <c r="BD1060" s="29"/>
    </row>
    <row r="1061" spans="1:56" x14ac:dyDescent="0.25">
      <c r="A1061" s="17">
        <v>2009</v>
      </c>
      <c r="B1061" s="15">
        <v>2012</v>
      </c>
      <c r="C1061" s="66" t="s">
        <v>197</v>
      </c>
      <c r="D1061" s="52" t="s">
        <v>198</v>
      </c>
      <c r="E1061" s="17">
        <v>1</v>
      </c>
      <c r="F1061" s="67" t="s">
        <v>120</v>
      </c>
      <c r="G1061" s="17" t="s">
        <v>121</v>
      </c>
      <c r="H1061" s="20">
        <v>99217</v>
      </c>
      <c r="I1061" s="45">
        <v>9</v>
      </c>
      <c r="J1061" s="17">
        <v>99217015</v>
      </c>
      <c r="K1061" s="17" t="str">
        <f t="shared" si="143"/>
        <v>Triploid</v>
      </c>
      <c r="L1061" s="26">
        <f t="shared" si="145"/>
        <v>94.444444444444443</v>
      </c>
      <c r="M1061" s="26">
        <v>0.94444444444444442</v>
      </c>
      <c r="N1061" s="26" t="s">
        <v>45</v>
      </c>
      <c r="O1061" s="26" t="s">
        <v>45</v>
      </c>
      <c r="P1061" s="26" t="s">
        <v>45</v>
      </c>
      <c r="Q1061" s="26" t="s">
        <v>45</v>
      </c>
      <c r="R1061" s="26" t="s">
        <v>45</v>
      </c>
      <c r="S1061" s="26" t="s">
        <v>45</v>
      </c>
      <c r="T1061" s="89">
        <v>3.3632286995515694</v>
      </c>
      <c r="U1061" s="17">
        <f t="shared" si="144"/>
        <v>4.5</v>
      </c>
      <c r="V1061" s="17">
        <v>1.5</v>
      </c>
      <c r="W1061" s="26" t="s">
        <v>45</v>
      </c>
      <c r="X1061" s="26" t="s">
        <v>45</v>
      </c>
      <c r="Y1061" s="26" t="s">
        <v>45</v>
      </c>
      <c r="Z1061" s="26" t="s">
        <v>45</v>
      </c>
      <c r="AA1061" s="26" t="s">
        <v>45</v>
      </c>
      <c r="AB1061" s="26" t="s">
        <v>45</v>
      </c>
      <c r="AC1061" s="26" t="s">
        <v>45</v>
      </c>
      <c r="AD1061" s="26" t="s">
        <v>45</v>
      </c>
      <c r="AE1061" s="26" t="s">
        <v>45</v>
      </c>
      <c r="AF1061" s="26">
        <v>3.5</v>
      </c>
      <c r="AG1061" s="17">
        <v>5.4</v>
      </c>
      <c r="AH1061" s="17">
        <f t="shared" si="146"/>
        <v>3.9810717055349657E-6</v>
      </c>
      <c r="AI1061" s="17">
        <v>1</v>
      </c>
      <c r="AJ1061" s="17">
        <v>64.5</v>
      </c>
      <c r="AK1061" s="17">
        <v>455</v>
      </c>
      <c r="AL1061" s="17">
        <v>55</v>
      </c>
      <c r="AM1061" s="17">
        <v>138.5</v>
      </c>
      <c r="AN1061" s="17">
        <v>19.8</v>
      </c>
      <c r="AO1061" s="17">
        <v>0.6</v>
      </c>
      <c r="AP1061" s="17">
        <v>148.25</v>
      </c>
      <c r="AQ1061" s="17">
        <v>790.5</v>
      </c>
      <c r="AR1061" s="17">
        <v>1020.9027777777784</v>
      </c>
      <c r="AS1061" s="26">
        <v>564.125</v>
      </c>
      <c r="AT1061" s="26">
        <v>18.699376947040502</v>
      </c>
      <c r="AU1061" s="26">
        <v>1.700211467924245</v>
      </c>
      <c r="AV1061" s="17">
        <v>15</v>
      </c>
      <c r="AW1061" s="17">
        <v>15</v>
      </c>
      <c r="AX1061" s="17">
        <v>0.2</v>
      </c>
      <c r="AY1061" s="14">
        <v>3</v>
      </c>
      <c r="AZ1061" s="17" t="s">
        <v>149</v>
      </c>
      <c r="BA1061" s="28"/>
      <c r="BB1061" s="26"/>
      <c r="BC1061" s="17" t="s">
        <v>199</v>
      </c>
      <c r="BD1061" s="29"/>
    </row>
    <row r="1062" spans="1:56" x14ac:dyDescent="0.25">
      <c r="A1062" s="17">
        <v>2009</v>
      </c>
      <c r="B1062" s="15">
        <v>2012</v>
      </c>
      <c r="C1062" s="66" t="s">
        <v>197</v>
      </c>
      <c r="D1062" s="52" t="s">
        <v>198</v>
      </c>
      <c r="E1062" s="17">
        <v>2</v>
      </c>
      <c r="F1062" s="67" t="s">
        <v>120</v>
      </c>
      <c r="G1062" s="17" t="s">
        <v>121</v>
      </c>
      <c r="H1062" s="20">
        <v>99217</v>
      </c>
      <c r="I1062" s="45">
        <v>9</v>
      </c>
      <c r="J1062" s="17">
        <v>99217015</v>
      </c>
      <c r="K1062" s="17" t="str">
        <f t="shared" si="143"/>
        <v>Triploid</v>
      </c>
      <c r="L1062" s="26">
        <f t="shared" si="145"/>
        <v>94.444444444444443</v>
      </c>
      <c r="M1062" s="26">
        <v>0.94444444444444442</v>
      </c>
      <c r="N1062" s="26" t="s">
        <v>45</v>
      </c>
      <c r="O1062" s="26" t="s">
        <v>45</v>
      </c>
      <c r="P1062" s="26" t="s">
        <v>45</v>
      </c>
      <c r="Q1062" s="26" t="s">
        <v>45</v>
      </c>
      <c r="R1062" s="26" t="s">
        <v>45</v>
      </c>
      <c r="S1062" s="26" t="s">
        <v>45</v>
      </c>
      <c r="T1062" s="89">
        <v>3.1390134529147979</v>
      </c>
      <c r="U1062" s="17">
        <f t="shared" si="144"/>
        <v>4.1999999999999993</v>
      </c>
      <c r="V1062" s="17">
        <v>1.4</v>
      </c>
      <c r="W1062" s="26" t="s">
        <v>45</v>
      </c>
      <c r="X1062" s="26" t="s">
        <v>45</v>
      </c>
      <c r="Y1062" s="26" t="s">
        <v>45</v>
      </c>
      <c r="Z1062" s="26" t="s">
        <v>45</v>
      </c>
      <c r="AA1062" s="26" t="s">
        <v>45</v>
      </c>
      <c r="AB1062" s="26" t="s">
        <v>45</v>
      </c>
      <c r="AC1062" s="26" t="s">
        <v>45</v>
      </c>
      <c r="AD1062" s="26" t="s">
        <v>45</v>
      </c>
      <c r="AE1062" s="26" t="s">
        <v>45</v>
      </c>
      <c r="AF1062" s="26">
        <v>3.7</v>
      </c>
      <c r="AG1062" s="17">
        <v>5.2</v>
      </c>
      <c r="AH1062" s="17">
        <f t="shared" si="146"/>
        <v>6.3095734448019212E-6</v>
      </c>
      <c r="AI1062" s="17">
        <v>1</v>
      </c>
      <c r="AJ1062" s="17">
        <v>58.5</v>
      </c>
      <c r="AK1062" s="17">
        <v>973</v>
      </c>
      <c r="AL1062" s="17">
        <v>193</v>
      </c>
      <c r="AM1062" s="17">
        <v>96.55</v>
      </c>
      <c r="AN1062" s="17">
        <v>13.6</v>
      </c>
      <c r="AO1062" s="17">
        <v>0.7</v>
      </c>
      <c r="AP1062" s="17">
        <v>127.65</v>
      </c>
      <c r="AQ1062" s="17">
        <v>790.5</v>
      </c>
      <c r="AR1062" s="17">
        <v>1020.9027777777784</v>
      </c>
      <c r="AS1062" s="26">
        <v>564.125</v>
      </c>
      <c r="AT1062" s="26">
        <v>18.699376947040502</v>
      </c>
      <c r="AU1062" s="26">
        <v>1.700211467924245</v>
      </c>
      <c r="AV1062" s="17">
        <v>15</v>
      </c>
      <c r="AW1062" s="17">
        <v>15</v>
      </c>
      <c r="AX1062" s="17">
        <v>0.2</v>
      </c>
      <c r="AY1062" s="14">
        <v>3</v>
      </c>
      <c r="AZ1062" s="17" t="s">
        <v>149</v>
      </c>
      <c r="BA1062" s="28"/>
      <c r="BB1062" s="26"/>
      <c r="BC1062" s="17" t="s">
        <v>199</v>
      </c>
      <c r="BD1062" s="29"/>
    </row>
    <row r="1063" spans="1:56" x14ac:dyDescent="0.25">
      <c r="A1063" s="17">
        <v>2009</v>
      </c>
      <c r="B1063" s="15">
        <v>2012</v>
      </c>
      <c r="C1063" s="66" t="s">
        <v>197</v>
      </c>
      <c r="D1063" s="52" t="s">
        <v>198</v>
      </c>
      <c r="E1063" s="17">
        <v>3</v>
      </c>
      <c r="F1063" s="67" t="s">
        <v>120</v>
      </c>
      <c r="G1063" s="17" t="s">
        <v>121</v>
      </c>
      <c r="H1063" s="20">
        <v>99217</v>
      </c>
      <c r="I1063" s="45">
        <v>9</v>
      </c>
      <c r="J1063" s="17">
        <v>99217015</v>
      </c>
      <c r="K1063" s="17" t="str">
        <f t="shared" si="143"/>
        <v>Triploid</v>
      </c>
      <c r="L1063" s="26">
        <f t="shared" si="145"/>
        <v>94.444444444444443</v>
      </c>
      <c r="M1063" s="26">
        <v>0.94444444444444442</v>
      </c>
      <c r="N1063" s="26" t="s">
        <v>45</v>
      </c>
      <c r="O1063" s="26" t="s">
        <v>45</v>
      </c>
      <c r="P1063" s="26" t="s">
        <v>45</v>
      </c>
      <c r="Q1063" s="26" t="s">
        <v>45</v>
      </c>
      <c r="R1063" s="26" t="s">
        <v>45</v>
      </c>
      <c r="S1063" s="26" t="s">
        <v>45</v>
      </c>
      <c r="T1063" s="89">
        <v>1.1210762331838564</v>
      </c>
      <c r="U1063" s="17">
        <f t="shared" si="144"/>
        <v>1.5</v>
      </c>
      <c r="V1063" s="17">
        <v>0.5</v>
      </c>
      <c r="W1063" s="26" t="s">
        <v>45</v>
      </c>
      <c r="X1063" s="26" t="s">
        <v>45</v>
      </c>
      <c r="Y1063" s="26" t="s">
        <v>45</v>
      </c>
      <c r="Z1063" s="26" t="s">
        <v>45</v>
      </c>
      <c r="AA1063" s="26" t="s">
        <v>45</v>
      </c>
      <c r="AB1063" s="26" t="s">
        <v>45</v>
      </c>
      <c r="AC1063" s="26" t="s">
        <v>45</v>
      </c>
      <c r="AD1063" s="26" t="s">
        <v>45</v>
      </c>
      <c r="AE1063" s="26" t="s">
        <v>45</v>
      </c>
      <c r="AF1063" s="26">
        <v>3.9</v>
      </c>
      <c r="AG1063" s="17">
        <v>5.3</v>
      </c>
      <c r="AH1063" s="17">
        <f t="shared" si="146"/>
        <v>5.011872336272719E-6</v>
      </c>
      <c r="AI1063" s="17">
        <v>1</v>
      </c>
      <c r="AJ1063" s="17">
        <v>68.5</v>
      </c>
      <c r="AK1063" s="17">
        <v>1394.5</v>
      </c>
      <c r="AL1063" s="17">
        <v>281</v>
      </c>
      <c r="AM1063" s="17">
        <v>87.1</v>
      </c>
      <c r="AN1063" s="17">
        <v>11.95</v>
      </c>
      <c r="AO1063" s="17">
        <v>0.6</v>
      </c>
      <c r="AP1063" s="17">
        <v>116.4</v>
      </c>
      <c r="AQ1063" s="17">
        <v>790.5</v>
      </c>
      <c r="AR1063" s="17">
        <v>1020.9027777777784</v>
      </c>
      <c r="AS1063" s="26">
        <v>564.125</v>
      </c>
      <c r="AT1063" s="26">
        <v>18.699376947040502</v>
      </c>
      <c r="AU1063" s="26">
        <v>1.700211467924245</v>
      </c>
      <c r="AV1063" s="17">
        <v>15</v>
      </c>
      <c r="AW1063" s="17">
        <v>15</v>
      </c>
      <c r="AX1063" s="17">
        <v>0.14000000000000001</v>
      </c>
      <c r="AY1063" s="14">
        <v>3</v>
      </c>
      <c r="AZ1063" s="17" t="s">
        <v>149</v>
      </c>
      <c r="BA1063" s="28"/>
      <c r="BB1063" s="26"/>
      <c r="BC1063" s="17" t="s">
        <v>199</v>
      </c>
      <c r="BD1063" s="29"/>
    </row>
    <row r="1064" spans="1:56" x14ac:dyDescent="0.25">
      <c r="A1064" s="17">
        <v>2009</v>
      </c>
      <c r="B1064" s="15">
        <v>2012</v>
      </c>
      <c r="C1064" s="66" t="s">
        <v>197</v>
      </c>
      <c r="D1064" s="52" t="s">
        <v>198</v>
      </c>
      <c r="E1064" s="17">
        <v>4</v>
      </c>
      <c r="F1064" s="67" t="s">
        <v>120</v>
      </c>
      <c r="G1064" s="17" t="s">
        <v>121</v>
      </c>
      <c r="H1064" s="20">
        <v>99217</v>
      </c>
      <c r="I1064" s="45">
        <v>9</v>
      </c>
      <c r="J1064" s="17">
        <v>99217015</v>
      </c>
      <c r="K1064" s="17" t="str">
        <f t="shared" si="143"/>
        <v>Triploid</v>
      </c>
      <c r="L1064" s="26">
        <f t="shared" si="145"/>
        <v>83.333333333333343</v>
      </c>
      <c r="M1064" s="26">
        <v>0.83333333333333337</v>
      </c>
      <c r="N1064" s="26" t="s">
        <v>45</v>
      </c>
      <c r="O1064" s="26" t="s">
        <v>45</v>
      </c>
      <c r="P1064" s="26" t="s">
        <v>45</v>
      </c>
      <c r="Q1064" s="26" t="s">
        <v>45</v>
      </c>
      <c r="R1064" s="26" t="s">
        <v>45</v>
      </c>
      <c r="S1064" s="26" t="s">
        <v>45</v>
      </c>
      <c r="T1064" s="89">
        <v>2.9147982062780269</v>
      </c>
      <c r="U1064" s="17">
        <f t="shared" si="144"/>
        <v>3.9000000000000004</v>
      </c>
      <c r="V1064" s="17">
        <v>1.3</v>
      </c>
      <c r="W1064" s="26" t="s">
        <v>45</v>
      </c>
      <c r="X1064" s="26" t="s">
        <v>45</v>
      </c>
      <c r="Y1064" s="26" t="s">
        <v>45</v>
      </c>
      <c r="Z1064" s="26" t="s">
        <v>45</v>
      </c>
      <c r="AA1064" s="26" t="s">
        <v>45</v>
      </c>
      <c r="AB1064" s="26" t="s">
        <v>45</v>
      </c>
      <c r="AC1064" s="26" t="s">
        <v>45</v>
      </c>
      <c r="AD1064" s="26" t="s">
        <v>45</v>
      </c>
      <c r="AE1064" s="26" t="s">
        <v>45</v>
      </c>
      <c r="AF1064" s="26">
        <v>5</v>
      </c>
      <c r="AG1064" s="17">
        <v>5.0999999999999996</v>
      </c>
      <c r="AH1064" s="17">
        <f t="shared" si="146"/>
        <v>7.9432823472428065E-6</v>
      </c>
      <c r="AI1064" s="17">
        <v>1</v>
      </c>
      <c r="AJ1064" s="17">
        <v>87</v>
      </c>
      <c r="AK1064" s="17">
        <v>1175</v>
      </c>
      <c r="AL1064" s="17">
        <v>242</v>
      </c>
      <c r="AM1064" s="17">
        <v>198.15</v>
      </c>
      <c r="AN1064" s="17">
        <v>14.6</v>
      </c>
      <c r="AO1064" s="17">
        <v>0.85</v>
      </c>
      <c r="AP1064" s="17">
        <v>145.35</v>
      </c>
      <c r="AQ1064" s="17">
        <v>790.5</v>
      </c>
      <c r="AR1064" s="17">
        <v>1020.9027777777784</v>
      </c>
      <c r="AS1064" s="26">
        <v>564.125</v>
      </c>
      <c r="AT1064" s="26">
        <v>18.699376947040502</v>
      </c>
      <c r="AU1064" s="26">
        <v>1.700211467924245</v>
      </c>
      <c r="AV1064" s="17">
        <v>15</v>
      </c>
      <c r="AW1064" s="17">
        <v>15</v>
      </c>
      <c r="AX1064" s="17">
        <v>0.14000000000000001</v>
      </c>
      <c r="AY1064" s="14">
        <v>3</v>
      </c>
      <c r="AZ1064" s="17" t="s">
        <v>149</v>
      </c>
      <c r="BA1064" s="28"/>
      <c r="BB1064" s="26"/>
      <c r="BC1064" s="17" t="s">
        <v>199</v>
      </c>
      <c r="BD1064" s="29"/>
    </row>
    <row r="1065" spans="1:56" x14ac:dyDescent="0.25">
      <c r="A1065" s="17">
        <v>2009</v>
      </c>
      <c r="B1065" s="15">
        <v>2012</v>
      </c>
      <c r="C1065" s="66" t="s">
        <v>197</v>
      </c>
      <c r="D1065" s="52" t="s">
        <v>198</v>
      </c>
      <c r="E1065" s="17">
        <v>1</v>
      </c>
      <c r="F1065" s="67" t="s">
        <v>124</v>
      </c>
      <c r="G1065" s="17" t="s">
        <v>125</v>
      </c>
      <c r="H1065" s="20">
        <v>99239</v>
      </c>
      <c r="I1065" s="45" t="s">
        <v>52</v>
      </c>
      <c r="J1065" s="17">
        <v>99239015</v>
      </c>
      <c r="K1065" s="17" t="str">
        <f t="shared" si="143"/>
        <v>Diploid</v>
      </c>
      <c r="L1065" s="26">
        <f t="shared" si="145"/>
        <v>94.444444444444443</v>
      </c>
      <c r="M1065" s="26">
        <v>0.94444444444444442</v>
      </c>
      <c r="N1065" s="26" t="s">
        <v>45</v>
      </c>
      <c r="O1065" s="26" t="s">
        <v>45</v>
      </c>
      <c r="P1065" s="26" t="s">
        <v>45</v>
      </c>
      <c r="Q1065" s="26" t="s">
        <v>45</v>
      </c>
      <c r="R1065" s="26" t="s">
        <v>45</v>
      </c>
      <c r="S1065" s="26" t="s">
        <v>45</v>
      </c>
      <c r="T1065" s="89">
        <v>1.3452914798206277</v>
      </c>
      <c r="U1065" s="17">
        <f t="shared" si="144"/>
        <v>1.7999999999999998</v>
      </c>
      <c r="V1065" s="17">
        <v>0.6</v>
      </c>
      <c r="W1065" s="26" t="s">
        <v>45</v>
      </c>
      <c r="X1065" s="26" t="s">
        <v>45</v>
      </c>
      <c r="Y1065" s="26" t="s">
        <v>45</v>
      </c>
      <c r="Z1065" s="26" t="s">
        <v>45</v>
      </c>
      <c r="AA1065" s="26" t="s">
        <v>45</v>
      </c>
      <c r="AB1065" s="26" t="s">
        <v>45</v>
      </c>
      <c r="AC1065" s="26" t="s">
        <v>45</v>
      </c>
      <c r="AD1065" s="26" t="s">
        <v>45</v>
      </c>
      <c r="AE1065" s="26" t="s">
        <v>45</v>
      </c>
      <c r="AF1065" s="26">
        <v>3.5</v>
      </c>
      <c r="AG1065" s="17">
        <v>5.4</v>
      </c>
      <c r="AH1065" s="17">
        <f t="shared" si="146"/>
        <v>3.9810717055349657E-6</v>
      </c>
      <c r="AI1065" s="17">
        <v>1</v>
      </c>
      <c r="AJ1065" s="17">
        <v>64.5</v>
      </c>
      <c r="AK1065" s="17">
        <v>455</v>
      </c>
      <c r="AL1065" s="17">
        <v>55</v>
      </c>
      <c r="AM1065" s="17">
        <v>138.5</v>
      </c>
      <c r="AN1065" s="17">
        <v>19.8</v>
      </c>
      <c r="AO1065" s="17">
        <v>0.6</v>
      </c>
      <c r="AP1065" s="17">
        <v>148.25</v>
      </c>
      <c r="AQ1065" s="17">
        <v>790.5</v>
      </c>
      <c r="AR1065" s="17">
        <v>1020.9027777777784</v>
      </c>
      <c r="AS1065" s="26">
        <v>564.125</v>
      </c>
      <c r="AT1065" s="26">
        <v>18.699376947040502</v>
      </c>
      <c r="AU1065" s="26">
        <v>1.700211467924245</v>
      </c>
      <c r="AV1065" s="17">
        <v>15</v>
      </c>
      <c r="AW1065" s="17">
        <v>15</v>
      </c>
      <c r="AX1065" s="17">
        <v>0.2</v>
      </c>
      <c r="AY1065" s="14">
        <v>3</v>
      </c>
      <c r="AZ1065" s="17" t="s">
        <v>149</v>
      </c>
      <c r="BA1065" s="26"/>
      <c r="BB1065" s="17"/>
      <c r="BC1065" s="17" t="s">
        <v>199</v>
      </c>
      <c r="BD1065" s="29"/>
    </row>
    <row r="1066" spans="1:56" x14ac:dyDescent="0.25">
      <c r="A1066" s="17">
        <v>2009</v>
      </c>
      <c r="B1066" s="15">
        <v>2012</v>
      </c>
      <c r="C1066" s="66" t="s">
        <v>197</v>
      </c>
      <c r="D1066" s="52" t="s">
        <v>198</v>
      </c>
      <c r="E1066" s="17">
        <v>2</v>
      </c>
      <c r="F1066" s="67" t="s">
        <v>124</v>
      </c>
      <c r="G1066" s="17" t="s">
        <v>125</v>
      </c>
      <c r="H1066" s="20">
        <v>99239</v>
      </c>
      <c r="I1066" s="45" t="s">
        <v>52</v>
      </c>
      <c r="J1066" s="17">
        <v>99239015</v>
      </c>
      <c r="K1066" s="17" t="str">
        <f t="shared" si="143"/>
        <v>Diploid</v>
      </c>
      <c r="L1066" s="26">
        <f t="shared" si="145"/>
        <v>100</v>
      </c>
      <c r="M1066" s="26">
        <v>1</v>
      </c>
      <c r="N1066" s="26" t="s">
        <v>45</v>
      </c>
      <c r="O1066" s="26" t="s">
        <v>45</v>
      </c>
      <c r="P1066" s="26" t="s">
        <v>45</v>
      </c>
      <c r="Q1066" s="26" t="s">
        <v>45</v>
      </c>
      <c r="R1066" s="26" t="s">
        <v>45</v>
      </c>
      <c r="S1066" s="26" t="s">
        <v>45</v>
      </c>
      <c r="T1066" s="89">
        <v>2.6905829596412554</v>
      </c>
      <c r="U1066" s="17">
        <f t="shared" si="144"/>
        <v>3.5999999999999996</v>
      </c>
      <c r="V1066" s="17">
        <v>1.2</v>
      </c>
      <c r="W1066" s="26" t="s">
        <v>45</v>
      </c>
      <c r="X1066" s="26" t="s">
        <v>45</v>
      </c>
      <c r="Y1066" s="26" t="s">
        <v>45</v>
      </c>
      <c r="Z1066" s="26" t="s">
        <v>45</v>
      </c>
      <c r="AA1066" s="26" t="s">
        <v>45</v>
      </c>
      <c r="AB1066" s="26" t="s">
        <v>45</v>
      </c>
      <c r="AC1066" s="26" t="s">
        <v>45</v>
      </c>
      <c r="AD1066" s="26" t="s">
        <v>45</v>
      </c>
      <c r="AE1066" s="26" t="s">
        <v>45</v>
      </c>
      <c r="AF1066" s="26">
        <v>3.7</v>
      </c>
      <c r="AG1066" s="17">
        <v>5.2</v>
      </c>
      <c r="AH1066" s="17">
        <f t="shared" si="146"/>
        <v>6.3095734448019212E-6</v>
      </c>
      <c r="AI1066" s="17">
        <v>1</v>
      </c>
      <c r="AJ1066" s="17">
        <v>58.5</v>
      </c>
      <c r="AK1066" s="17">
        <v>973</v>
      </c>
      <c r="AL1066" s="17">
        <v>193</v>
      </c>
      <c r="AM1066" s="17">
        <v>96.55</v>
      </c>
      <c r="AN1066" s="17">
        <v>13.6</v>
      </c>
      <c r="AO1066" s="17">
        <v>0.7</v>
      </c>
      <c r="AP1066" s="17">
        <v>127.65</v>
      </c>
      <c r="AQ1066" s="17">
        <v>790.5</v>
      </c>
      <c r="AR1066" s="17">
        <v>1020.9027777777784</v>
      </c>
      <c r="AS1066" s="26">
        <v>564.125</v>
      </c>
      <c r="AT1066" s="26">
        <v>18.699376947040502</v>
      </c>
      <c r="AU1066" s="26">
        <v>1.700211467924245</v>
      </c>
      <c r="AV1066" s="17">
        <v>15</v>
      </c>
      <c r="AW1066" s="17">
        <v>15</v>
      </c>
      <c r="AX1066" s="17">
        <v>0.2</v>
      </c>
      <c r="AY1066" s="14">
        <v>3</v>
      </c>
      <c r="AZ1066" s="17" t="s">
        <v>149</v>
      </c>
      <c r="BA1066" s="26"/>
      <c r="BB1066" s="17"/>
      <c r="BC1066" s="17" t="s">
        <v>199</v>
      </c>
      <c r="BD1066" s="29"/>
    </row>
    <row r="1067" spans="1:56" x14ac:dyDescent="0.25">
      <c r="A1067" s="17">
        <v>2009</v>
      </c>
      <c r="B1067" s="15">
        <v>2012</v>
      </c>
      <c r="C1067" s="66" t="s">
        <v>197</v>
      </c>
      <c r="D1067" s="52" t="s">
        <v>198</v>
      </c>
      <c r="E1067" s="17">
        <v>3</v>
      </c>
      <c r="F1067" s="67" t="s">
        <v>124</v>
      </c>
      <c r="G1067" s="17" t="s">
        <v>125</v>
      </c>
      <c r="H1067" s="20">
        <v>99239</v>
      </c>
      <c r="I1067" s="45" t="s">
        <v>52</v>
      </c>
      <c r="J1067" s="17">
        <v>99239015</v>
      </c>
      <c r="K1067" s="17" t="str">
        <f t="shared" si="143"/>
        <v>Diploid</v>
      </c>
      <c r="L1067" s="26">
        <f t="shared" si="145"/>
        <v>100</v>
      </c>
      <c r="M1067" s="26">
        <v>1</v>
      </c>
      <c r="N1067" s="26" t="s">
        <v>45</v>
      </c>
      <c r="O1067" s="26" t="s">
        <v>45</v>
      </c>
      <c r="P1067" s="26" t="s">
        <v>45</v>
      </c>
      <c r="Q1067" s="26" t="s">
        <v>45</v>
      </c>
      <c r="R1067" s="26" t="s">
        <v>45</v>
      </c>
      <c r="S1067" s="26" t="s">
        <v>45</v>
      </c>
      <c r="T1067" s="89">
        <v>2.4663677130044843</v>
      </c>
      <c r="U1067" s="17">
        <f t="shared" si="144"/>
        <v>3.3000000000000003</v>
      </c>
      <c r="V1067" s="17">
        <v>1.1000000000000001</v>
      </c>
      <c r="W1067" s="26" t="s">
        <v>45</v>
      </c>
      <c r="X1067" s="26" t="s">
        <v>45</v>
      </c>
      <c r="Y1067" s="26" t="s">
        <v>45</v>
      </c>
      <c r="Z1067" s="26" t="s">
        <v>45</v>
      </c>
      <c r="AA1067" s="26" t="s">
        <v>45</v>
      </c>
      <c r="AB1067" s="26" t="s">
        <v>45</v>
      </c>
      <c r="AC1067" s="26" t="s">
        <v>45</v>
      </c>
      <c r="AD1067" s="26" t="s">
        <v>45</v>
      </c>
      <c r="AE1067" s="26" t="s">
        <v>45</v>
      </c>
      <c r="AF1067" s="26">
        <v>3.9</v>
      </c>
      <c r="AG1067" s="17">
        <v>5.3</v>
      </c>
      <c r="AH1067" s="17">
        <f t="shared" si="146"/>
        <v>5.011872336272719E-6</v>
      </c>
      <c r="AI1067" s="17">
        <v>1</v>
      </c>
      <c r="AJ1067" s="17">
        <v>68.5</v>
      </c>
      <c r="AK1067" s="17">
        <v>1394.5</v>
      </c>
      <c r="AL1067" s="17">
        <v>281</v>
      </c>
      <c r="AM1067" s="17">
        <v>87.1</v>
      </c>
      <c r="AN1067" s="17">
        <v>11.95</v>
      </c>
      <c r="AO1067" s="17">
        <v>0.6</v>
      </c>
      <c r="AP1067" s="17">
        <v>116.4</v>
      </c>
      <c r="AQ1067" s="17">
        <v>790.5</v>
      </c>
      <c r="AR1067" s="17">
        <v>1020.9027777777784</v>
      </c>
      <c r="AS1067" s="26">
        <v>564.125</v>
      </c>
      <c r="AT1067" s="26">
        <v>18.699376947040502</v>
      </c>
      <c r="AU1067" s="26">
        <v>1.700211467924245</v>
      </c>
      <c r="AV1067" s="17">
        <v>15</v>
      </c>
      <c r="AW1067" s="17">
        <v>15</v>
      </c>
      <c r="AX1067" s="17">
        <v>0.14000000000000001</v>
      </c>
      <c r="AY1067" s="14">
        <v>3</v>
      </c>
      <c r="AZ1067" s="17" t="s">
        <v>149</v>
      </c>
      <c r="BA1067" s="26"/>
      <c r="BB1067" s="17"/>
      <c r="BC1067" s="17" t="s">
        <v>199</v>
      </c>
      <c r="BD1067" s="29"/>
    </row>
    <row r="1068" spans="1:56" x14ac:dyDescent="0.25">
      <c r="A1068" s="17">
        <v>2009</v>
      </c>
      <c r="B1068" s="15">
        <v>2012</v>
      </c>
      <c r="C1068" s="66" t="s">
        <v>197</v>
      </c>
      <c r="D1068" s="52" t="s">
        <v>198</v>
      </c>
      <c r="E1068" s="17">
        <v>4</v>
      </c>
      <c r="F1068" s="67" t="s">
        <v>124</v>
      </c>
      <c r="G1068" s="17" t="s">
        <v>125</v>
      </c>
      <c r="H1068" s="20">
        <v>99239</v>
      </c>
      <c r="I1068" s="45" t="s">
        <v>52</v>
      </c>
      <c r="J1068" s="17">
        <v>99239015</v>
      </c>
      <c r="K1068" s="17" t="str">
        <f t="shared" si="143"/>
        <v>Diploid</v>
      </c>
      <c r="L1068" s="26">
        <f t="shared" si="145"/>
        <v>100</v>
      </c>
      <c r="M1068" s="26">
        <v>1</v>
      </c>
      <c r="N1068" s="26" t="s">
        <v>45</v>
      </c>
      <c r="O1068" s="26" t="s">
        <v>45</v>
      </c>
      <c r="P1068" s="26" t="s">
        <v>45</v>
      </c>
      <c r="Q1068" s="26" t="s">
        <v>45</v>
      </c>
      <c r="R1068" s="26" t="s">
        <v>45</v>
      </c>
      <c r="S1068" s="26" t="s">
        <v>45</v>
      </c>
      <c r="T1068" s="89">
        <v>2.0179372197309418</v>
      </c>
      <c r="U1068" s="17">
        <f t="shared" si="144"/>
        <v>2.7</v>
      </c>
      <c r="V1068" s="17">
        <v>0.9</v>
      </c>
      <c r="W1068" s="26" t="s">
        <v>45</v>
      </c>
      <c r="X1068" s="26" t="s">
        <v>45</v>
      </c>
      <c r="Y1068" s="26" t="s">
        <v>45</v>
      </c>
      <c r="Z1068" s="26" t="s">
        <v>45</v>
      </c>
      <c r="AA1068" s="26" t="s">
        <v>45</v>
      </c>
      <c r="AB1068" s="26" t="s">
        <v>45</v>
      </c>
      <c r="AC1068" s="26" t="s">
        <v>45</v>
      </c>
      <c r="AD1068" s="26" t="s">
        <v>45</v>
      </c>
      <c r="AE1068" s="26" t="s">
        <v>45</v>
      </c>
      <c r="AF1068" s="26">
        <v>5</v>
      </c>
      <c r="AG1068" s="17">
        <v>5.0999999999999996</v>
      </c>
      <c r="AH1068" s="17">
        <f t="shared" si="146"/>
        <v>7.9432823472428065E-6</v>
      </c>
      <c r="AI1068" s="17">
        <v>1</v>
      </c>
      <c r="AJ1068" s="17">
        <v>87</v>
      </c>
      <c r="AK1068" s="17">
        <v>1175</v>
      </c>
      <c r="AL1068" s="17">
        <v>242</v>
      </c>
      <c r="AM1068" s="17">
        <v>198.15</v>
      </c>
      <c r="AN1068" s="17">
        <v>14.6</v>
      </c>
      <c r="AO1068" s="17">
        <v>0.85</v>
      </c>
      <c r="AP1068" s="17">
        <v>145.35</v>
      </c>
      <c r="AQ1068" s="17">
        <v>790.5</v>
      </c>
      <c r="AR1068" s="17">
        <v>1020.9027777777784</v>
      </c>
      <c r="AS1068" s="26">
        <v>564.125</v>
      </c>
      <c r="AT1068" s="26">
        <v>18.699376947040502</v>
      </c>
      <c r="AU1068" s="26">
        <v>1.700211467924245</v>
      </c>
      <c r="AV1068" s="17">
        <v>15</v>
      </c>
      <c r="AW1068" s="17">
        <v>15</v>
      </c>
      <c r="AX1068" s="17">
        <v>0.14000000000000001</v>
      </c>
      <c r="AY1068" s="14">
        <v>3</v>
      </c>
      <c r="AZ1068" s="17" t="s">
        <v>149</v>
      </c>
      <c r="BA1068" s="26"/>
      <c r="BB1068" s="17"/>
      <c r="BC1068" s="17" t="s">
        <v>199</v>
      </c>
      <c r="BD1068" s="29"/>
    </row>
    <row r="1069" spans="1:56" x14ac:dyDescent="0.25">
      <c r="A1069" s="17">
        <v>2009</v>
      </c>
      <c r="B1069" s="15">
        <v>2012</v>
      </c>
      <c r="C1069" s="66" t="s">
        <v>197</v>
      </c>
      <c r="D1069" s="52" t="s">
        <v>198</v>
      </c>
      <c r="E1069" s="17">
        <v>1</v>
      </c>
      <c r="F1069" s="67" t="s">
        <v>126</v>
      </c>
      <c r="G1069" s="17" t="s">
        <v>127</v>
      </c>
      <c r="H1069" s="20">
        <v>9970</v>
      </c>
      <c r="I1069" s="45">
        <v>5</v>
      </c>
      <c r="J1069" s="17">
        <v>9970036</v>
      </c>
      <c r="K1069" s="17" t="str">
        <f t="shared" si="143"/>
        <v>Tetraploid</v>
      </c>
      <c r="L1069" s="26">
        <f t="shared" si="145"/>
        <v>88.888888888888886</v>
      </c>
      <c r="M1069" s="26">
        <v>0.88888888888888884</v>
      </c>
      <c r="N1069" s="26" t="s">
        <v>45</v>
      </c>
      <c r="O1069" s="26" t="s">
        <v>45</v>
      </c>
      <c r="P1069" s="26" t="s">
        <v>45</v>
      </c>
      <c r="Q1069" s="26" t="s">
        <v>45</v>
      </c>
      <c r="R1069" s="26" t="s">
        <v>45</v>
      </c>
      <c r="S1069" s="26" t="s">
        <v>45</v>
      </c>
      <c r="T1069" s="89">
        <v>2.6905829596412554</v>
      </c>
      <c r="U1069" s="17">
        <f t="shared" si="144"/>
        <v>3.5999999999999996</v>
      </c>
      <c r="V1069" s="17">
        <v>1.2</v>
      </c>
      <c r="W1069" s="26" t="s">
        <v>45</v>
      </c>
      <c r="X1069" s="26" t="s">
        <v>45</v>
      </c>
      <c r="Y1069" s="26" t="s">
        <v>45</v>
      </c>
      <c r="Z1069" s="26" t="s">
        <v>45</v>
      </c>
      <c r="AA1069" s="26" t="s">
        <v>45</v>
      </c>
      <c r="AB1069" s="26" t="s">
        <v>45</v>
      </c>
      <c r="AC1069" s="26" t="s">
        <v>45</v>
      </c>
      <c r="AD1069" s="26" t="s">
        <v>45</v>
      </c>
      <c r="AE1069" s="26" t="s">
        <v>45</v>
      </c>
      <c r="AF1069" s="26">
        <v>3.5</v>
      </c>
      <c r="AG1069" s="17">
        <v>5.4</v>
      </c>
      <c r="AH1069" s="17">
        <f t="shared" si="146"/>
        <v>3.9810717055349657E-6</v>
      </c>
      <c r="AI1069" s="17">
        <v>1</v>
      </c>
      <c r="AJ1069" s="17">
        <v>64.5</v>
      </c>
      <c r="AK1069" s="17">
        <v>455</v>
      </c>
      <c r="AL1069" s="17">
        <v>55</v>
      </c>
      <c r="AM1069" s="17">
        <v>138.5</v>
      </c>
      <c r="AN1069" s="17">
        <v>19.8</v>
      </c>
      <c r="AO1069" s="17">
        <v>0.6</v>
      </c>
      <c r="AP1069" s="17">
        <v>148.25</v>
      </c>
      <c r="AQ1069" s="17">
        <v>790.5</v>
      </c>
      <c r="AR1069" s="17">
        <v>1020.9027777777784</v>
      </c>
      <c r="AS1069" s="26">
        <v>564.125</v>
      </c>
      <c r="AT1069" s="26">
        <v>18.699376947040502</v>
      </c>
      <c r="AU1069" s="26">
        <v>1.700211467924245</v>
      </c>
      <c r="AV1069" s="17">
        <v>15</v>
      </c>
      <c r="AW1069" s="17">
        <v>15</v>
      </c>
      <c r="AX1069" s="17">
        <v>0.2</v>
      </c>
      <c r="AY1069" s="14">
        <v>3</v>
      </c>
      <c r="AZ1069" s="17" t="s">
        <v>149</v>
      </c>
      <c r="BA1069" s="28"/>
      <c r="BB1069" s="26"/>
      <c r="BC1069" s="17" t="s">
        <v>199</v>
      </c>
      <c r="BD1069" s="29"/>
    </row>
    <row r="1070" spans="1:56" x14ac:dyDescent="0.25">
      <c r="A1070" s="17">
        <v>2009</v>
      </c>
      <c r="B1070" s="15">
        <v>2012</v>
      </c>
      <c r="C1070" s="66" t="s">
        <v>197</v>
      </c>
      <c r="D1070" s="52" t="s">
        <v>198</v>
      </c>
      <c r="E1070" s="17">
        <v>2</v>
      </c>
      <c r="F1070" s="67" t="s">
        <v>126</v>
      </c>
      <c r="G1070" s="17" t="s">
        <v>127</v>
      </c>
      <c r="H1070" s="20">
        <v>9970</v>
      </c>
      <c r="I1070" s="45">
        <v>5</v>
      </c>
      <c r="J1070" s="17">
        <v>9970036</v>
      </c>
      <c r="K1070" s="17" t="str">
        <f t="shared" si="143"/>
        <v>Tetraploid</v>
      </c>
      <c r="L1070" s="26">
        <f t="shared" si="145"/>
        <v>100</v>
      </c>
      <c r="M1070" s="26">
        <v>1</v>
      </c>
      <c r="N1070" s="26" t="s">
        <v>45</v>
      </c>
      <c r="O1070" s="26" t="s">
        <v>45</v>
      </c>
      <c r="P1070" s="26" t="s">
        <v>45</v>
      </c>
      <c r="Q1070" s="26" t="s">
        <v>45</v>
      </c>
      <c r="R1070" s="26" t="s">
        <v>45</v>
      </c>
      <c r="S1070" s="26" t="s">
        <v>45</v>
      </c>
      <c r="T1070" s="89">
        <v>2.9147982062780269</v>
      </c>
      <c r="U1070" s="17">
        <f t="shared" si="144"/>
        <v>3.9000000000000004</v>
      </c>
      <c r="V1070" s="17">
        <v>1.3</v>
      </c>
      <c r="W1070" s="26" t="s">
        <v>45</v>
      </c>
      <c r="X1070" s="26" t="s">
        <v>45</v>
      </c>
      <c r="Y1070" s="26" t="s">
        <v>45</v>
      </c>
      <c r="Z1070" s="26" t="s">
        <v>45</v>
      </c>
      <c r="AA1070" s="26" t="s">
        <v>45</v>
      </c>
      <c r="AB1070" s="26" t="s">
        <v>45</v>
      </c>
      <c r="AC1070" s="26" t="s">
        <v>45</v>
      </c>
      <c r="AD1070" s="26" t="s">
        <v>45</v>
      </c>
      <c r="AE1070" s="26" t="s">
        <v>45</v>
      </c>
      <c r="AF1070" s="26">
        <v>3.7</v>
      </c>
      <c r="AG1070" s="17">
        <v>5.2</v>
      </c>
      <c r="AH1070" s="17">
        <f t="shared" si="146"/>
        <v>6.3095734448019212E-6</v>
      </c>
      <c r="AI1070" s="17">
        <v>1</v>
      </c>
      <c r="AJ1070" s="17">
        <v>58.5</v>
      </c>
      <c r="AK1070" s="17">
        <v>973</v>
      </c>
      <c r="AL1070" s="17">
        <v>193</v>
      </c>
      <c r="AM1070" s="17">
        <v>96.55</v>
      </c>
      <c r="AN1070" s="17">
        <v>13.6</v>
      </c>
      <c r="AO1070" s="17">
        <v>0.7</v>
      </c>
      <c r="AP1070" s="17">
        <v>127.65</v>
      </c>
      <c r="AQ1070" s="17">
        <v>790.5</v>
      </c>
      <c r="AR1070" s="17">
        <v>1020.9027777777784</v>
      </c>
      <c r="AS1070" s="26">
        <v>564.125</v>
      </c>
      <c r="AT1070" s="26">
        <v>18.699376947040502</v>
      </c>
      <c r="AU1070" s="26">
        <v>1.700211467924245</v>
      </c>
      <c r="AV1070" s="17">
        <v>15</v>
      </c>
      <c r="AW1070" s="17">
        <v>15</v>
      </c>
      <c r="AX1070" s="17">
        <v>0.2</v>
      </c>
      <c r="AY1070" s="14">
        <v>3</v>
      </c>
      <c r="AZ1070" s="17" t="s">
        <v>149</v>
      </c>
      <c r="BA1070" s="28"/>
      <c r="BB1070" s="26"/>
      <c r="BC1070" s="17" t="s">
        <v>199</v>
      </c>
      <c r="BD1070" s="29"/>
    </row>
    <row r="1071" spans="1:56" x14ac:dyDescent="0.25">
      <c r="A1071" s="17">
        <v>2009</v>
      </c>
      <c r="B1071" s="15">
        <v>2012</v>
      </c>
      <c r="C1071" s="66" t="s">
        <v>197</v>
      </c>
      <c r="D1071" s="52" t="s">
        <v>198</v>
      </c>
      <c r="E1071" s="17">
        <v>3</v>
      </c>
      <c r="F1071" s="67" t="s">
        <v>126</v>
      </c>
      <c r="G1071" s="17" t="s">
        <v>127</v>
      </c>
      <c r="H1071" s="20">
        <v>9970</v>
      </c>
      <c r="I1071" s="45">
        <v>5</v>
      </c>
      <c r="J1071" s="17">
        <v>9970036</v>
      </c>
      <c r="K1071" s="17" t="str">
        <f t="shared" si="143"/>
        <v>Tetraploid</v>
      </c>
      <c r="L1071" s="26">
        <f t="shared" si="145"/>
        <v>100</v>
      </c>
      <c r="M1071" s="26">
        <v>1</v>
      </c>
      <c r="N1071" s="26" t="s">
        <v>45</v>
      </c>
      <c r="O1071" s="26" t="s">
        <v>45</v>
      </c>
      <c r="P1071" s="26" t="s">
        <v>45</v>
      </c>
      <c r="Q1071" s="26" t="s">
        <v>45</v>
      </c>
      <c r="R1071" s="26" t="s">
        <v>45</v>
      </c>
      <c r="S1071" s="26" t="s">
        <v>45</v>
      </c>
      <c r="T1071" s="89">
        <v>1.569506726457399</v>
      </c>
      <c r="U1071" s="17">
        <f t="shared" si="144"/>
        <v>2.0999999999999996</v>
      </c>
      <c r="V1071" s="17">
        <v>0.7</v>
      </c>
      <c r="W1071" s="26" t="s">
        <v>45</v>
      </c>
      <c r="X1071" s="26" t="s">
        <v>45</v>
      </c>
      <c r="Y1071" s="26" t="s">
        <v>45</v>
      </c>
      <c r="Z1071" s="26" t="s">
        <v>45</v>
      </c>
      <c r="AA1071" s="26" t="s">
        <v>45</v>
      </c>
      <c r="AB1071" s="26" t="s">
        <v>45</v>
      </c>
      <c r="AC1071" s="26" t="s">
        <v>45</v>
      </c>
      <c r="AD1071" s="26" t="s">
        <v>45</v>
      </c>
      <c r="AE1071" s="26" t="s">
        <v>45</v>
      </c>
      <c r="AF1071" s="26">
        <v>3.9</v>
      </c>
      <c r="AG1071" s="17">
        <v>5.3</v>
      </c>
      <c r="AH1071" s="17">
        <f t="shared" si="146"/>
        <v>5.011872336272719E-6</v>
      </c>
      <c r="AI1071" s="17">
        <v>1</v>
      </c>
      <c r="AJ1071" s="17">
        <v>68.5</v>
      </c>
      <c r="AK1071" s="17">
        <v>1394.5</v>
      </c>
      <c r="AL1071" s="17">
        <v>281</v>
      </c>
      <c r="AM1071" s="17">
        <v>87.1</v>
      </c>
      <c r="AN1071" s="17">
        <v>11.95</v>
      </c>
      <c r="AO1071" s="17">
        <v>0.6</v>
      </c>
      <c r="AP1071" s="17">
        <v>116.4</v>
      </c>
      <c r="AQ1071" s="17">
        <v>790.5</v>
      </c>
      <c r="AR1071" s="17">
        <v>1020.9027777777784</v>
      </c>
      <c r="AS1071" s="26">
        <v>564.125</v>
      </c>
      <c r="AT1071" s="26">
        <v>18.699376947040502</v>
      </c>
      <c r="AU1071" s="26">
        <v>1.700211467924245</v>
      </c>
      <c r="AV1071" s="17">
        <v>15</v>
      </c>
      <c r="AW1071" s="17">
        <v>15</v>
      </c>
      <c r="AX1071" s="17">
        <v>0.14000000000000001</v>
      </c>
      <c r="AY1071" s="14">
        <v>3</v>
      </c>
      <c r="AZ1071" s="17" t="s">
        <v>149</v>
      </c>
      <c r="BA1071" s="28"/>
      <c r="BB1071" s="26"/>
      <c r="BC1071" s="17" t="s">
        <v>199</v>
      </c>
      <c r="BD1071" s="29"/>
    </row>
    <row r="1072" spans="1:56" x14ac:dyDescent="0.25">
      <c r="A1072" s="17">
        <v>2009</v>
      </c>
      <c r="B1072" s="15">
        <v>2012</v>
      </c>
      <c r="C1072" s="66" t="s">
        <v>197</v>
      </c>
      <c r="D1072" s="52" t="s">
        <v>198</v>
      </c>
      <c r="E1072" s="17">
        <v>4</v>
      </c>
      <c r="F1072" s="67" t="s">
        <v>126</v>
      </c>
      <c r="G1072" s="17" t="s">
        <v>127</v>
      </c>
      <c r="H1072" s="20">
        <v>9970</v>
      </c>
      <c r="I1072" s="45">
        <v>5</v>
      </c>
      <c r="J1072" s="17">
        <v>9970036</v>
      </c>
      <c r="K1072" s="17" t="str">
        <f t="shared" si="143"/>
        <v>Tetraploid</v>
      </c>
      <c r="L1072" s="26">
        <f t="shared" si="145"/>
        <v>100</v>
      </c>
      <c r="M1072" s="26">
        <v>1</v>
      </c>
      <c r="N1072" s="26" t="s">
        <v>45</v>
      </c>
      <c r="O1072" s="26" t="s">
        <v>45</v>
      </c>
      <c r="P1072" s="26" t="s">
        <v>45</v>
      </c>
      <c r="Q1072" s="26" t="s">
        <v>45</v>
      </c>
      <c r="R1072" s="26" t="s">
        <v>45</v>
      </c>
      <c r="S1072" s="26" t="s">
        <v>45</v>
      </c>
      <c r="T1072" s="89">
        <v>2.6905829596412554</v>
      </c>
      <c r="U1072" s="17">
        <f t="shared" si="144"/>
        <v>3.5999999999999996</v>
      </c>
      <c r="V1072" s="17">
        <v>1.2</v>
      </c>
      <c r="W1072" s="26" t="s">
        <v>45</v>
      </c>
      <c r="X1072" s="26" t="s">
        <v>45</v>
      </c>
      <c r="Y1072" s="26" t="s">
        <v>45</v>
      </c>
      <c r="Z1072" s="26" t="s">
        <v>45</v>
      </c>
      <c r="AA1072" s="26" t="s">
        <v>45</v>
      </c>
      <c r="AB1072" s="26" t="s">
        <v>45</v>
      </c>
      <c r="AC1072" s="26" t="s">
        <v>45</v>
      </c>
      <c r="AD1072" s="26" t="s">
        <v>45</v>
      </c>
      <c r="AE1072" s="26" t="s">
        <v>45</v>
      </c>
      <c r="AF1072" s="26">
        <v>5</v>
      </c>
      <c r="AG1072" s="17">
        <v>5.0999999999999996</v>
      </c>
      <c r="AH1072" s="17">
        <f t="shared" si="146"/>
        <v>7.9432823472428065E-6</v>
      </c>
      <c r="AI1072" s="17">
        <v>1</v>
      </c>
      <c r="AJ1072" s="17">
        <v>87</v>
      </c>
      <c r="AK1072" s="17">
        <v>1175</v>
      </c>
      <c r="AL1072" s="17">
        <v>242</v>
      </c>
      <c r="AM1072" s="17">
        <v>198.15</v>
      </c>
      <c r="AN1072" s="17">
        <v>14.6</v>
      </c>
      <c r="AO1072" s="17">
        <v>0.85</v>
      </c>
      <c r="AP1072" s="17">
        <v>145.35</v>
      </c>
      <c r="AQ1072" s="17">
        <v>790.5</v>
      </c>
      <c r="AR1072" s="17">
        <v>1020.9027777777784</v>
      </c>
      <c r="AS1072" s="26">
        <v>564.125</v>
      </c>
      <c r="AT1072" s="26">
        <v>18.699376947040502</v>
      </c>
      <c r="AU1072" s="26">
        <v>1.700211467924245</v>
      </c>
      <c r="AV1072" s="17">
        <v>15</v>
      </c>
      <c r="AW1072" s="17">
        <v>15</v>
      </c>
      <c r="AX1072" s="17">
        <v>0.14000000000000001</v>
      </c>
      <c r="AY1072" s="14">
        <v>3</v>
      </c>
      <c r="AZ1072" s="17" t="s">
        <v>149</v>
      </c>
      <c r="BA1072" s="28"/>
      <c r="BB1072" s="26"/>
      <c r="BC1072" s="17" t="s">
        <v>199</v>
      </c>
      <c r="BD1072" s="29"/>
    </row>
    <row r="1073" spans="1:56" x14ac:dyDescent="0.25">
      <c r="A1073" s="17">
        <v>2009</v>
      </c>
      <c r="B1073" s="15">
        <v>2012</v>
      </c>
      <c r="C1073" s="66" t="s">
        <v>197</v>
      </c>
      <c r="D1073" s="52" t="s">
        <v>198</v>
      </c>
      <c r="E1073" s="17">
        <v>1</v>
      </c>
      <c r="F1073" s="67" t="s">
        <v>128</v>
      </c>
      <c r="G1073" s="17" t="s">
        <v>129</v>
      </c>
      <c r="H1073" s="20">
        <v>9980</v>
      </c>
      <c r="I1073" s="45">
        <v>9</v>
      </c>
      <c r="J1073" s="17">
        <v>9980005</v>
      </c>
      <c r="K1073" s="17" t="str">
        <f t="shared" si="143"/>
        <v>Triploid</v>
      </c>
      <c r="L1073" s="26">
        <f t="shared" si="145"/>
        <v>94.444444444444443</v>
      </c>
      <c r="M1073" s="26">
        <v>0.94444444444444442</v>
      </c>
      <c r="N1073" s="26" t="s">
        <v>45</v>
      </c>
      <c r="O1073" s="26" t="s">
        <v>45</v>
      </c>
      <c r="P1073" s="26" t="s">
        <v>45</v>
      </c>
      <c r="Q1073" s="26" t="s">
        <v>45</v>
      </c>
      <c r="R1073" s="26" t="s">
        <v>45</v>
      </c>
      <c r="S1073" s="26" t="s">
        <v>45</v>
      </c>
      <c r="T1073" s="89">
        <v>2.0179372197309418</v>
      </c>
      <c r="U1073" s="17">
        <f t="shared" si="144"/>
        <v>2.7</v>
      </c>
      <c r="V1073" s="17">
        <v>0.9</v>
      </c>
      <c r="W1073" s="26" t="s">
        <v>45</v>
      </c>
      <c r="X1073" s="26" t="s">
        <v>45</v>
      </c>
      <c r="Y1073" s="26" t="s">
        <v>45</v>
      </c>
      <c r="Z1073" s="26" t="s">
        <v>45</v>
      </c>
      <c r="AA1073" s="26" t="s">
        <v>45</v>
      </c>
      <c r="AB1073" s="26" t="s">
        <v>45</v>
      </c>
      <c r="AC1073" s="26" t="s">
        <v>45</v>
      </c>
      <c r="AD1073" s="26" t="s">
        <v>45</v>
      </c>
      <c r="AE1073" s="26" t="s">
        <v>45</v>
      </c>
      <c r="AF1073" s="26">
        <v>3.5</v>
      </c>
      <c r="AG1073" s="17">
        <v>5.4</v>
      </c>
      <c r="AH1073" s="17">
        <f t="shared" si="146"/>
        <v>3.9810717055349657E-6</v>
      </c>
      <c r="AI1073" s="17">
        <v>1</v>
      </c>
      <c r="AJ1073" s="17">
        <v>64.5</v>
      </c>
      <c r="AK1073" s="17">
        <v>455</v>
      </c>
      <c r="AL1073" s="17">
        <v>55</v>
      </c>
      <c r="AM1073" s="17">
        <v>138.5</v>
      </c>
      <c r="AN1073" s="17">
        <v>19.8</v>
      </c>
      <c r="AO1073" s="17">
        <v>0.6</v>
      </c>
      <c r="AP1073" s="17">
        <v>148.25</v>
      </c>
      <c r="AQ1073" s="17">
        <v>790.5</v>
      </c>
      <c r="AR1073" s="17">
        <v>1020.9027777777784</v>
      </c>
      <c r="AS1073" s="26">
        <v>564.125</v>
      </c>
      <c r="AT1073" s="26">
        <v>18.699376947040502</v>
      </c>
      <c r="AU1073" s="26">
        <v>1.700211467924245</v>
      </c>
      <c r="AV1073" s="17">
        <v>15</v>
      </c>
      <c r="AW1073" s="17">
        <v>15</v>
      </c>
      <c r="AX1073" s="17">
        <v>0.2</v>
      </c>
      <c r="AY1073" s="14">
        <v>3</v>
      </c>
      <c r="AZ1073" s="17" t="s">
        <v>149</v>
      </c>
      <c r="BA1073" s="28"/>
      <c r="BB1073" s="26"/>
      <c r="BC1073" s="17" t="s">
        <v>199</v>
      </c>
      <c r="BD1073" s="29"/>
    </row>
    <row r="1074" spans="1:56" x14ac:dyDescent="0.25">
      <c r="A1074" s="17">
        <v>2009</v>
      </c>
      <c r="B1074" s="15">
        <v>2012</v>
      </c>
      <c r="C1074" s="66" t="s">
        <v>197</v>
      </c>
      <c r="D1074" s="52" t="s">
        <v>198</v>
      </c>
      <c r="E1074" s="17">
        <v>2</v>
      </c>
      <c r="F1074" s="67" t="s">
        <v>128</v>
      </c>
      <c r="G1074" s="17" t="s">
        <v>129</v>
      </c>
      <c r="H1074" s="20">
        <v>9980</v>
      </c>
      <c r="I1074" s="45">
        <v>9</v>
      </c>
      <c r="J1074" s="17">
        <v>9980005</v>
      </c>
      <c r="K1074" s="17" t="str">
        <f t="shared" si="143"/>
        <v>Triploid</v>
      </c>
      <c r="L1074" s="26">
        <f t="shared" si="145"/>
        <v>100</v>
      </c>
      <c r="M1074" s="26">
        <v>1</v>
      </c>
      <c r="N1074" s="26" t="s">
        <v>45</v>
      </c>
      <c r="O1074" s="26" t="s">
        <v>45</v>
      </c>
      <c r="P1074" s="26" t="s">
        <v>45</v>
      </c>
      <c r="Q1074" s="26" t="s">
        <v>45</v>
      </c>
      <c r="R1074" s="26" t="s">
        <v>45</v>
      </c>
      <c r="S1074" s="26" t="s">
        <v>45</v>
      </c>
      <c r="T1074" s="89">
        <v>2.2421524663677128</v>
      </c>
      <c r="U1074" s="17">
        <f t="shared" si="144"/>
        <v>3</v>
      </c>
      <c r="V1074" s="17">
        <v>1</v>
      </c>
      <c r="W1074" s="26" t="s">
        <v>45</v>
      </c>
      <c r="X1074" s="26" t="s">
        <v>45</v>
      </c>
      <c r="Y1074" s="26" t="s">
        <v>45</v>
      </c>
      <c r="Z1074" s="26" t="s">
        <v>45</v>
      </c>
      <c r="AA1074" s="26" t="s">
        <v>45</v>
      </c>
      <c r="AB1074" s="26" t="s">
        <v>45</v>
      </c>
      <c r="AC1074" s="26" t="s">
        <v>45</v>
      </c>
      <c r="AD1074" s="26" t="s">
        <v>45</v>
      </c>
      <c r="AE1074" s="26" t="s">
        <v>45</v>
      </c>
      <c r="AF1074" s="26">
        <v>3.7</v>
      </c>
      <c r="AG1074" s="17">
        <v>5.2</v>
      </c>
      <c r="AH1074" s="17">
        <f t="shared" si="146"/>
        <v>6.3095734448019212E-6</v>
      </c>
      <c r="AI1074" s="17">
        <v>1</v>
      </c>
      <c r="AJ1074" s="17">
        <v>58.5</v>
      </c>
      <c r="AK1074" s="17">
        <v>973</v>
      </c>
      <c r="AL1074" s="17">
        <v>193</v>
      </c>
      <c r="AM1074" s="17">
        <v>96.55</v>
      </c>
      <c r="AN1074" s="17">
        <v>13.6</v>
      </c>
      <c r="AO1074" s="17">
        <v>0.7</v>
      </c>
      <c r="AP1074" s="17">
        <v>127.65</v>
      </c>
      <c r="AQ1074" s="17">
        <v>790.5</v>
      </c>
      <c r="AR1074" s="17">
        <v>1020.9027777777784</v>
      </c>
      <c r="AS1074" s="26">
        <v>564.125</v>
      </c>
      <c r="AT1074" s="26">
        <v>18.699376947040502</v>
      </c>
      <c r="AU1074" s="26">
        <v>1.700211467924245</v>
      </c>
      <c r="AV1074" s="17">
        <v>15</v>
      </c>
      <c r="AW1074" s="17">
        <v>15</v>
      </c>
      <c r="AX1074" s="17">
        <v>0.2</v>
      </c>
      <c r="AY1074" s="14">
        <v>3</v>
      </c>
      <c r="AZ1074" s="17" t="s">
        <v>149</v>
      </c>
      <c r="BA1074" s="28"/>
      <c r="BB1074" s="26"/>
      <c r="BC1074" s="17" t="s">
        <v>199</v>
      </c>
      <c r="BD1074" s="29"/>
    </row>
    <row r="1075" spans="1:56" x14ac:dyDescent="0.25">
      <c r="A1075" s="17">
        <v>2009</v>
      </c>
      <c r="B1075" s="15">
        <v>2012</v>
      </c>
      <c r="C1075" s="66" t="s">
        <v>197</v>
      </c>
      <c r="D1075" s="52" t="s">
        <v>198</v>
      </c>
      <c r="E1075" s="17">
        <v>3</v>
      </c>
      <c r="F1075" s="67" t="s">
        <v>128</v>
      </c>
      <c r="G1075" s="17" t="s">
        <v>129</v>
      </c>
      <c r="H1075" s="20">
        <v>9980</v>
      </c>
      <c r="I1075" s="45">
        <v>9</v>
      </c>
      <c r="J1075" s="17">
        <v>9980005</v>
      </c>
      <c r="K1075" s="17" t="str">
        <f t="shared" si="143"/>
        <v>Triploid</v>
      </c>
      <c r="L1075" s="26">
        <f t="shared" si="145"/>
        <v>88.888888888888886</v>
      </c>
      <c r="M1075" s="26">
        <v>0.88888888888888884</v>
      </c>
      <c r="N1075" s="26" t="s">
        <v>45</v>
      </c>
      <c r="O1075" s="26" t="s">
        <v>45</v>
      </c>
      <c r="P1075" s="26" t="s">
        <v>45</v>
      </c>
      <c r="Q1075" s="26" t="s">
        <v>45</v>
      </c>
      <c r="R1075" s="26" t="s">
        <v>45</v>
      </c>
      <c r="S1075" s="26" t="s">
        <v>45</v>
      </c>
      <c r="T1075" s="89">
        <v>2.2421524663677128</v>
      </c>
      <c r="U1075" s="17">
        <f t="shared" si="144"/>
        <v>3</v>
      </c>
      <c r="V1075" s="17">
        <v>1</v>
      </c>
      <c r="W1075" s="26" t="s">
        <v>45</v>
      </c>
      <c r="X1075" s="26" t="s">
        <v>45</v>
      </c>
      <c r="Y1075" s="26" t="s">
        <v>45</v>
      </c>
      <c r="Z1075" s="26" t="s">
        <v>45</v>
      </c>
      <c r="AA1075" s="26" t="s">
        <v>45</v>
      </c>
      <c r="AB1075" s="26" t="s">
        <v>45</v>
      </c>
      <c r="AC1075" s="26" t="s">
        <v>45</v>
      </c>
      <c r="AD1075" s="26" t="s">
        <v>45</v>
      </c>
      <c r="AE1075" s="26" t="s">
        <v>45</v>
      </c>
      <c r="AF1075" s="26">
        <v>3.9</v>
      </c>
      <c r="AG1075" s="17">
        <v>5.3</v>
      </c>
      <c r="AH1075" s="17">
        <f t="shared" si="146"/>
        <v>5.011872336272719E-6</v>
      </c>
      <c r="AI1075" s="17">
        <v>1</v>
      </c>
      <c r="AJ1075" s="17">
        <v>68.5</v>
      </c>
      <c r="AK1075" s="17">
        <v>1394.5</v>
      </c>
      <c r="AL1075" s="17">
        <v>281</v>
      </c>
      <c r="AM1075" s="17">
        <v>87.1</v>
      </c>
      <c r="AN1075" s="17">
        <v>11.95</v>
      </c>
      <c r="AO1075" s="17">
        <v>0.6</v>
      </c>
      <c r="AP1075" s="17">
        <v>116.4</v>
      </c>
      <c r="AQ1075" s="17">
        <v>790.5</v>
      </c>
      <c r="AR1075" s="17">
        <v>1020.9027777777784</v>
      </c>
      <c r="AS1075" s="26">
        <v>564.125</v>
      </c>
      <c r="AT1075" s="26">
        <v>18.699376947040502</v>
      </c>
      <c r="AU1075" s="26">
        <v>1.700211467924245</v>
      </c>
      <c r="AV1075" s="17">
        <v>15</v>
      </c>
      <c r="AW1075" s="17">
        <v>15</v>
      </c>
      <c r="AX1075" s="17">
        <v>0.14000000000000001</v>
      </c>
      <c r="AY1075" s="14">
        <v>3</v>
      </c>
      <c r="AZ1075" s="17" t="s">
        <v>149</v>
      </c>
      <c r="BA1075" s="28"/>
      <c r="BB1075" s="26"/>
      <c r="BC1075" s="17" t="s">
        <v>199</v>
      </c>
      <c r="BD1075" s="29"/>
    </row>
    <row r="1076" spans="1:56" x14ac:dyDescent="0.25">
      <c r="A1076" s="17">
        <v>2009</v>
      </c>
      <c r="B1076" s="15">
        <v>2012</v>
      </c>
      <c r="C1076" s="66" t="s">
        <v>197</v>
      </c>
      <c r="D1076" s="52" t="s">
        <v>198</v>
      </c>
      <c r="E1076" s="17">
        <v>4</v>
      </c>
      <c r="F1076" s="67" t="s">
        <v>128</v>
      </c>
      <c r="G1076" s="17" t="s">
        <v>129</v>
      </c>
      <c r="H1076" s="20">
        <v>9980</v>
      </c>
      <c r="I1076" s="45">
        <v>9</v>
      </c>
      <c r="J1076" s="17">
        <v>9980005</v>
      </c>
      <c r="K1076" s="17" t="str">
        <f t="shared" si="143"/>
        <v>Triploid</v>
      </c>
      <c r="L1076" s="26">
        <f t="shared" si="145"/>
        <v>94.444444444444443</v>
      </c>
      <c r="M1076" s="26">
        <v>0.94444444444444442</v>
      </c>
      <c r="N1076" s="26" t="s">
        <v>45</v>
      </c>
      <c r="O1076" s="26" t="s">
        <v>45</v>
      </c>
      <c r="P1076" s="26" t="s">
        <v>45</v>
      </c>
      <c r="Q1076" s="26" t="s">
        <v>45</v>
      </c>
      <c r="R1076" s="26" t="s">
        <v>45</v>
      </c>
      <c r="S1076" s="26" t="s">
        <v>45</v>
      </c>
      <c r="T1076" s="89">
        <v>3.1390134529147979</v>
      </c>
      <c r="U1076" s="17">
        <f t="shared" si="144"/>
        <v>4.1999999999999993</v>
      </c>
      <c r="V1076" s="17">
        <v>1.4</v>
      </c>
      <c r="W1076" s="26" t="s">
        <v>45</v>
      </c>
      <c r="X1076" s="26" t="s">
        <v>45</v>
      </c>
      <c r="Y1076" s="26" t="s">
        <v>45</v>
      </c>
      <c r="Z1076" s="26" t="s">
        <v>45</v>
      </c>
      <c r="AA1076" s="26" t="s">
        <v>45</v>
      </c>
      <c r="AB1076" s="26" t="s">
        <v>45</v>
      </c>
      <c r="AC1076" s="26" t="s">
        <v>45</v>
      </c>
      <c r="AD1076" s="26" t="s">
        <v>45</v>
      </c>
      <c r="AE1076" s="26" t="s">
        <v>45</v>
      </c>
      <c r="AF1076" s="26">
        <v>5</v>
      </c>
      <c r="AG1076" s="17">
        <v>5.0999999999999996</v>
      </c>
      <c r="AH1076" s="17">
        <f t="shared" si="146"/>
        <v>7.9432823472428065E-6</v>
      </c>
      <c r="AI1076" s="17">
        <v>1</v>
      </c>
      <c r="AJ1076" s="17">
        <v>87</v>
      </c>
      <c r="AK1076" s="17">
        <v>1175</v>
      </c>
      <c r="AL1076" s="17">
        <v>242</v>
      </c>
      <c r="AM1076" s="17">
        <v>198.15</v>
      </c>
      <c r="AN1076" s="17">
        <v>14.6</v>
      </c>
      <c r="AO1076" s="17">
        <v>0.85</v>
      </c>
      <c r="AP1076" s="17">
        <v>145.35</v>
      </c>
      <c r="AQ1076" s="17">
        <v>790.5</v>
      </c>
      <c r="AR1076" s="17">
        <v>1020.9027777777784</v>
      </c>
      <c r="AS1076" s="26">
        <v>564.125</v>
      </c>
      <c r="AT1076" s="26">
        <v>18.699376947040502</v>
      </c>
      <c r="AU1076" s="26">
        <v>1.700211467924245</v>
      </c>
      <c r="AV1076" s="17">
        <v>15</v>
      </c>
      <c r="AW1076" s="17">
        <v>15</v>
      </c>
      <c r="AX1076" s="17">
        <v>0.14000000000000001</v>
      </c>
      <c r="AY1076" s="14">
        <v>3</v>
      </c>
      <c r="AZ1076" s="17" t="s">
        <v>149</v>
      </c>
      <c r="BA1076" s="28"/>
      <c r="BB1076" s="26"/>
      <c r="BC1076" s="17" t="s">
        <v>199</v>
      </c>
      <c r="BD1076" s="29"/>
    </row>
    <row r="1077" spans="1:56" x14ac:dyDescent="0.25">
      <c r="A1077" s="17">
        <v>2009</v>
      </c>
      <c r="B1077" s="15">
        <v>2012</v>
      </c>
      <c r="C1077" s="66" t="s">
        <v>197</v>
      </c>
      <c r="D1077" s="52" t="s">
        <v>198</v>
      </c>
      <c r="E1077" s="17">
        <v>1</v>
      </c>
      <c r="F1077" s="67" t="s">
        <v>138</v>
      </c>
      <c r="G1077" s="17" t="s">
        <v>138</v>
      </c>
      <c r="H1077" s="20" t="s">
        <v>138</v>
      </c>
      <c r="I1077" s="45">
        <v>4</v>
      </c>
      <c r="J1077" s="67" t="s">
        <v>138</v>
      </c>
      <c r="K1077" s="17" t="str">
        <f t="shared" ref="K1077:K1092" si="147">VLOOKUP(F1077,$BH$2:$BL$56,5)</f>
        <v>Diploid</v>
      </c>
      <c r="L1077" s="26">
        <f t="shared" si="145"/>
        <v>83.333333333333343</v>
      </c>
      <c r="M1077" s="26">
        <v>0.83333333333333337</v>
      </c>
      <c r="N1077" s="26" t="s">
        <v>45</v>
      </c>
      <c r="O1077" s="26" t="s">
        <v>45</v>
      </c>
      <c r="P1077" s="26" t="s">
        <v>45</v>
      </c>
      <c r="Q1077" s="26" t="s">
        <v>45</v>
      </c>
      <c r="R1077" s="26" t="s">
        <v>45</v>
      </c>
      <c r="S1077" s="26" t="s">
        <v>45</v>
      </c>
      <c r="T1077" s="89">
        <v>1.3452914798206277</v>
      </c>
      <c r="U1077" s="17">
        <f t="shared" ref="U1077:U1092" si="148">V1077*3</f>
        <v>1.7999999999999998</v>
      </c>
      <c r="V1077" s="17">
        <v>0.6</v>
      </c>
      <c r="W1077" s="26" t="s">
        <v>45</v>
      </c>
      <c r="X1077" s="26" t="s">
        <v>45</v>
      </c>
      <c r="Y1077" s="26" t="s">
        <v>45</v>
      </c>
      <c r="Z1077" s="26" t="s">
        <v>45</v>
      </c>
      <c r="AA1077" s="26" t="s">
        <v>45</v>
      </c>
      <c r="AB1077" s="26" t="s">
        <v>45</v>
      </c>
      <c r="AC1077" s="26" t="s">
        <v>45</v>
      </c>
      <c r="AD1077" s="26" t="s">
        <v>45</v>
      </c>
      <c r="AE1077" s="26" t="s">
        <v>45</v>
      </c>
      <c r="AF1077" s="26">
        <v>3.5</v>
      </c>
      <c r="AG1077" s="17">
        <v>5.4</v>
      </c>
      <c r="AH1077" s="17">
        <f t="shared" si="146"/>
        <v>3.9810717055349657E-6</v>
      </c>
      <c r="AI1077" s="17">
        <v>1</v>
      </c>
      <c r="AJ1077" s="17">
        <v>64.5</v>
      </c>
      <c r="AK1077" s="17">
        <v>455</v>
      </c>
      <c r="AL1077" s="17">
        <v>55</v>
      </c>
      <c r="AM1077" s="17">
        <v>138.5</v>
      </c>
      <c r="AN1077" s="17">
        <v>19.8</v>
      </c>
      <c r="AO1077" s="17">
        <v>0.6</v>
      </c>
      <c r="AP1077" s="17">
        <v>148.25</v>
      </c>
      <c r="AQ1077" s="17">
        <v>790.5</v>
      </c>
      <c r="AR1077" s="17">
        <v>1020.9027777777784</v>
      </c>
      <c r="AS1077" s="26">
        <v>564.125</v>
      </c>
      <c r="AT1077" s="26">
        <v>18.699376947040502</v>
      </c>
      <c r="AU1077" s="26">
        <v>1.700211467924245</v>
      </c>
      <c r="AV1077" s="17">
        <v>15</v>
      </c>
      <c r="AW1077" s="17">
        <v>15</v>
      </c>
      <c r="AX1077" s="17">
        <v>0.2</v>
      </c>
      <c r="AY1077" s="14">
        <v>3</v>
      </c>
      <c r="AZ1077" s="17" t="s">
        <v>149</v>
      </c>
      <c r="BA1077" s="28"/>
      <c r="BB1077" s="26"/>
      <c r="BC1077" s="17" t="s">
        <v>199</v>
      </c>
      <c r="BD1077" s="29"/>
    </row>
    <row r="1078" spans="1:56" x14ac:dyDescent="0.25">
      <c r="A1078" s="17">
        <v>2009</v>
      </c>
      <c r="B1078" s="15">
        <v>2012</v>
      </c>
      <c r="C1078" s="66" t="s">
        <v>197</v>
      </c>
      <c r="D1078" s="52" t="s">
        <v>198</v>
      </c>
      <c r="E1078" s="17">
        <v>2</v>
      </c>
      <c r="F1078" s="67" t="s">
        <v>138</v>
      </c>
      <c r="G1078" s="17" t="s">
        <v>138</v>
      </c>
      <c r="H1078" s="20" t="s">
        <v>138</v>
      </c>
      <c r="I1078" s="45">
        <v>4</v>
      </c>
      <c r="J1078" s="67" t="s">
        <v>138</v>
      </c>
      <c r="K1078" s="17" t="str">
        <f t="shared" si="147"/>
        <v>Diploid</v>
      </c>
      <c r="L1078" s="26">
        <f t="shared" ref="L1078:L1092" si="149">M1078*100</f>
        <v>100</v>
      </c>
      <c r="M1078" s="26">
        <v>1</v>
      </c>
      <c r="N1078" s="26" t="s">
        <v>45</v>
      </c>
      <c r="O1078" s="26" t="s">
        <v>45</v>
      </c>
      <c r="P1078" s="26" t="s">
        <v>45</v>
      </c>
      <c r="Q1078" s="26" t="s">
        <v>45</v>
      </c>
      <c r="R1078" s="26" t="s">
        <v>45</v>
      </c>
      <c r="S1078" s="26" t="s">
        <v>45</v>
      </c>
      <c r="T1078" s="89">
        <v>3.1390134529147979</v>
      </c>
      <c r="U1078" s="17">
        <f t="shared" si="148"/>
        <v>4.1999999999999993</v>
      </c>
      <c r="V1078" s="17">
        <v>1.4</v>
      </c>
      <c r="W1078" s="26" t="s">
        <v>45</v>
      </c>
      <c r="X1078" s="26" t="s">
        <v>45</v>
      </c>
      <c r="Y1078" s="26" t="s">
        <v>45</v>
      </c>
      <c r="Z1078" s="26" t="s">
        <v>45</v>
      </c>
      <c r="AA1078" s="26" t="s">
        <v>45</v>
      </c>
      <c r="AB1078" s="26" t="s">
        <v>45</v>
      </c>
      <c r="AC1078" s="26" t="s">
        <v>45</v>
      </c>
      <c r="AD1078" s="26" t="s">
        <v>45</v>
      </c>
      <c r="AE1078" s="26" t="s">
        <v>45</v>
      </c>
      <c r="AF1078" s="26">
        <v>3.7</v>
      </c>
      <c r="AG1078" s="17">
        <v>5.2</v>
      </c>
      <c r="AH1078" s="17">
        <f t="shared" si="146"/>
        <v>6.3095734448019212E-6</v>
      </c>
      <c r="AI1078" s="17">
        <v>1</v>
      </c>
      <c r="AJ1078" s="17">
        <v>58.5</v>
      </c>
      <c r="AK1078" s="17">
        <v>973</v>
      </c>
      <c r="AL1078" s="17">
        <v>193</v>
      </c>
      <c r="AM1078" s="17">
        <v>96.55</v>
      </c>
      <c r="AN1078" s="17">
        <v>13.6</v>
      </c>
      <c r="AO1078" s="17">
        <v>0.7</v>
      </c>
      <c r="AP1078" s="17">
        <v>127.65</v>
      </c>
      <c r="AQ1078" s="17">
        <v>790.5</v>
      </c>
      <c r="AR1078" s="17">
        <v>1020.9027777777784</v>
      </c>
      <c r="AS1078" s="26">
        <v>564.125</v>
      </c>
      <c r="AT1078" s="26">
        <v>18.699376947040502</v>
      </c>
      <c r="AU1078" s="26">
        <v>1.700211467924245</v>
      </c>
      <c r="AV1078" s="17">
        <v>15</v>
      </c>
      <c r="AW1078" s="17">
        <v>15</v>
      </c>
      <c r="AX1078" s="17">
        <v>0.2</v>
      </c>
      <c r="AY1078" s="14">
        <v>3</v>
      </c>
      <c r="AZ1078" s="17" t="s">
        <v>149</v>
      </c>
      <c r="BA1078" s="28"/>
      <c r="BB1078" s="26"/>
      <c r="BC1078" s="17" t="s">
        <v>199</v>
      </c>
      <c r="BD1078" s="29"/>
    </row>
    <row r="1079" spans="1:56" x14ac:dyDescent="0.25">
      <c r="A1079" s="17">
        <v>2009</v>
      </c>
      <c r="B1079" s="15">
        <v>2012</v>
      </c>
      <c r="C1079" s="66" t="s">
        <v>197</v>
      </c>
      <c r="D1079" s="52" t="s">
        <v>198</v>
      </c>
      <c r="E1079" s="17">
        <v>3</v>
      </c>
      <c r="F1079" s="67" t="s">
        <v>138</v>
      </c>
      <c r="G1079" s="17" t="s">
        <v>138</v>
      </c>
      <c r="H1079" s="20" t="s">
        <v>138</v>
      </c>
      <c r="I1079" s="45">
        <v>4</v>
      </c>
      <c r="J1079" s="67" t="s">
        <v>138</v>
      </c>
      <c r="K1079" s="17" t="str">
        <f t="shared" si="147"/>
        <v>Diploid</v>
      </c>
      <c r="L1079" s="26">
        <f t="shared" si="149"/>
        <v>94.444444444444443</v>
      </c>
      <c r="M1079" s="26">
        <v>0.94444444444444442</v>
      </c>
      <c r="N1079" s="26" t="s">
        <v>45</v>
      </c>
      <c r="O1079" s="26" t="s">
        <v>45</v>
      </c>
      <c r="P1079" s="26" t="s">
        <v>45</v>
      </c>
      <c r="Q1079" s="26" t="s">
        <v>45</v>
      </c>
      <c r="R1079" s="26" t="s">
        <v>45</v>
      </c>
      <c r="S1079" s="26" t="s">
        <v>45</v>
      </c>
      <c r="T1079" s="89">
        <v>1.3452914798206277</v>
      </c>
      <c r="U1079" s="17">
        <f t="shared" si="148"/>
        <v>1.7999999999999998</v>
      </c>
      <c r="V1079" s="17">
        <v>0.6</v>
      </c>
      <c r="W1079" s="26" t="s">
        <v>45</v>
      </c>
      <c r="X1079" s="26" t="s">
        <v>45</v>
      </c>
      <c r="Y1079" s="26" t="s">
        <v>45</v>
      </c>
      <c r="Z1079" s="26" t="s">
        <v>45</v>
      </c>
      <c r="AA1079" s="26" t="s">
        <v>45</v>
      </c>
      <c r="AB1079" s="26" t="s">
        <v>45</v>
      </c>
      <c r="AC1079" s="26" t="s">
        <v>45</v>
      </c>
      <c r="AD1079" s="26" t="s">
        <v>45</v>
      </c>
      <c r="AE1079" s="26" t="s">
        <v>45</v>
      </c>
      <c r="AF1079" s="26">
        <v>3.9</v>
      </c>
      <c r="AG1079" s="17">
        <v>5.3</v>
      </c>
      <c r="AH1079" s="17">
        <f t="shared" si="146"/>
        <v>5.011872336272719E-6</v>
      </c>
      <c r="AI1079" s="17">
        <v>1</v>
      </c>
      <c r="AJ1079" s="17">
        <v>68.5</v>
      </c>
      <c r="AK1079" s="17">
        <v>1394.5</v>
      </c>
      <c r="AL1079" s="17">
        <v>281</v>
      </c>
      <c r="AM1079" s="17">
        <v>87.1</v>
      </c>
      <c r="AN1079" s="17">
        <v>11.95</v>
      </c>
      <c r="AO1079" s="17">
        <v>0.6</v>
      </c>
      <c r="AP1079" s="17">
        <v>116.4</v>
      </c>
      <c r="AQ1079" s="17">
        <v>790.5</v>
      </c>
      <c r="AR1079" s="17">
        <v>1020.9027777777784</v>
      </c>
      <c r="AS1079" s="26">
        <v>564.125</v>
      </c>
      <c r="AT1079" s="26">
        <v>18.699376947040502</v>
      </c>
      <c r="AU1079" s="26">
        <v>1.700211467924245</v>
      </c>
      <c r="AV1079" s="17">
        <v>15</v>
      </c>
      <c r="AW1079" s="17">
        <v>15</v>
      </c>
      <c r="AX1079" s="17">
        <v>0.14000000000000001</v>
      </c>
      <c r="AY1079" s="14">
        <v>3</v>
      </c>
      <c r="AZ1079" s="17" t="s">
        <v>149</v>
      </c>
      <c r="BA1079" s="28"/>
      <c r="BB1079" s="26"/>
      <c r="BC1079" s="17" t="s">
        <v>199</v>
      </c>
      <c r="BD1079" s="29"/>
    </row>
    <row r="1080" spans="1:56" x14ac:dyDescent="0.25">
      <c r="A1080" s="17">
        <v>2009</v>
      </c>
      <c r="B1080" s="15">
        <v>2012</v>
      </c>
      <c r="C1080" s="66" t="s">
        <v>197</v>
      </c>
      <c r="D1080" s="52" t="s">
        <v>198</v>
      </c>
      <c r="E1080" s="17">
        <v>4</v>
      </c>
      <c r="F1080" s="67" t="s">
        <v>138</v>
      </c>
      <c r="G1080" s="17" t="s">
        <v>138</v>
      </c>
      <c r="H1080" s="20" t="s">
        <v>138</v>
      </c>
      <c r="I1080" s="45">
        <v>4</v>
      </c>
      <c r="J1080" s="67" t="s">
        <v>138</v>
      </c>
      <c r="K1080" s="17" t="str">
        <f t="shared" si="147"/>
        <v>Diploid</v>
      </c>
      <c r="L1080" s="26">
        <f t="shared" si="149"/>
        <v>88.888888888888886</v>
      </c>
      <c r="M1080" s="26">
        <v>0.88888888888888884</v>
      </c>
      <c r="N1080" s="26" t="s">
        <v>45</v>
      </c>
      <c r="O1080" s="26" t="s">
        <v>45</v>
      </c>
      <c r="P1080" s="26" t="s">
        <v>45</v>
      </c>
      <c r="Q1080" s="26" t="s">
        <v>45</v>
      </c>
      <c r="R1080" s="26" t="s">
        <v>45</v>
      </c>
      <c r="S1080" s="26" t="s">
        <v>45</v>
      </c>
      <c r="T1080" s="89">
        <v>1.1210762331838564</v>
      </c>
      <c r="U1080" s="17">
        <f t="shared" si="148"/>
        <v>1.5</v>
      </c>
      <c r="V1080" s="17">
        <v>0.5</v>
      </c>
      <c r="W1080" s="26" t="s">
        <v>45</v>
      </c>
      <c r="X1080" s="26" t="s">
        <v>45</v>
      </c>
      <c r="Y1080" s="26" t="s">
        <v>45</v>
      </c>
      <c r="Z1080" s="26" t="s">
        <v>45</v>
      </c>
      <c r="AA1080" s="26" t="s">
        <v>45</v>
      </c>
      <c r="AB1080" s="26" t="s">
        <v>45</v>
      </c>
      <c r="AC1080" s="26" t="s">
        <v>45</v>
      </c>
      <c r="AD1080" s="26" t="s">
        <v>45</v>
      </c>
      <c r="AE1080" s="26" t="s">
        <v>45</v>
      </c>
      <c r="AF1080" s="26">
        <v>5</v>
      </c>
      <c r="AG1080" s="17">
        <v>5.0999999999999996</v>
      </c>
      <c r="AH1080" s="17">
        <f t="shared" si="146"/>
        <v>7.9432823472428065E-6</v>
      </c>
      <c r="AI1080" s="17">
        <v>1</v>
      </c>
      <c r="AJ1080" s="17">
        <v>87</v>
      </c>
      <c r="AK1080" s="17">
        <v>1175</v>
      </c>
      <c r="AL1080" s="17">
        <v>242</v>
      </c>
      <c r="AM1080" s="17">
        <v>198.15</v>
      </c>
      <c r="AN1080" s="17">
        <v>14.6</v>
      </c>
      <c r="AO1080" s="17">
        <v>0.85</v>
      </c>
      <c r="AP1080" s="17">
        <v>145.35</v>
      </c>
      <c r="AQ1080" s="17">
        <v>790.5</v>
      </c>
      <c r="AR1080" s="17">
        <v>1020.9027777777784</v>
      </c>
      <c r="AS1080" s="26">
        <v>564.125</v>
      </c>
      <c r="AT1080" s="26">
        <v>18.699376947040502</v>
      </c>
      <c r="AU1080" s="26">
        <v>1.700211467924245</v>
      </c>
      <c r="AV1080" s="17">
        <v>15</v>
      </c>
      <c r="AW1080" s="17">
        <v>15</v>
      </c>
      <c r="AX1080" s="17">
        <v>0.14000000000000001</v>
      </c>
      <c r="AY1080" s="14">
        <v>3</v>
      </c>
      <c r="AZ1080" s="17" t="s">
        <v>149</v>
      </c>
      <c r="BA1080" s="28"/>
      <c r="BB1080" s="26"/>
      <c r="BC1080" s="17" t="s">
        <v>199</v>
      </c>
      <c r="BD1080" s="29"/>
    </row>
    <row r="1081" spans="1:56" x14ac:dyDescent="0.25">
      <c r="A1081" s="17">
        <v>2009</v>
      </c>
      <c r="B1081" s="15">
        <v>2012</v>
      </c>
      <c r="C1081" s="66" t="s">
        <v>197</v>
      </c>
      <c r="D1081" s="52" t="s">
        <v>198</v>
      </c>
      <c r="E1081" s="17">
        <v>1</v>
      </c>
      <c r="F1081" s="67" t="s">
        <v>141</v>
      </c>
      <c r="G1081" s="17" t="s">
        <v>141</v>
      </c>
      <c r="H1081" s="20" t="s">
        <v>141</v>
      </c>
      <c r="I1081" s="45">
        <v>1</v>
      </c>
      <c r="J1081" s="67" t="s">
        <v>141</v>
      </c>
      <c r="K1081" s="17" t="str">
        <f t="shared" si="147"/>
        <v>Diploid</v>
      </c>
      <c r="L1081" s="26">
        <f t="shared" si="149"/>
        <v>100</v>
      </c>
      <c r="M1081" s="26">
        <v>1</v>
      </c>
      <c r="N1081" s="26" t="s">
        <v>45</v>
      </c>
      <c r="O1081" s="26" t="s">
        <v>45</v>
      </c>
      <c r="P1081" s="26" t="s">
        <v>45</v>
      </c>
      <c r="Q1081" s="26" t="s">
        <v>45</v>
      </c>
      <c r="R1081" s="26" t="s">
        <v>45</v>
      </c>
      <c r="S1081" s="26" t="s">
        <v>45</v>
      </c>
      <c r="T1081" s="89">
        <v>3.5874439461883409</v>
      </c>
      <c r="U1081" s="17">
        <f t="shared" si="148"/>
        <v>4.8000000000000007</v>
      </c>
      <c r="V1081" s="17">
        <v>1.6</v>
      </c>
      <c r="W1081" s="26" t="s">
        <v>45</v>
      </c>
      <c r="X1081" s="26" t="s">
        <v>45</v>
      </c>
      <c r="Y1081" s="26" t="s">
        <v>45</v>
      </c>
      <c r="Z1081" s="26" t="s">
        <v>45</v>
      </c>
      <c r="AA1081" s="26" t="s">
        <v>45</v>
      </c>
      <c r="AB1081" s="26" t="s">
        <v>45</v>
      </c>
      <c r="AC1081" s="26" t="s">
        <v>45</v>
      </c>
      <c r="AD1081" s="26" t="s">
        <v>45</v>
      </c>
      <c r="AE1081" s="26" t="s">
        <v>45</v>
      </c>
      <c r="AF1081" s="26">
        <v>3.5</v>
      </c>
      <c r="AG1081" s="17">
        <v>5.4</v>
      </c>
      <c r="AH1081" s="17">
        <f t="shared" si="146"/>
        <v>3.9810717055349657E-6</v>
      </c>
      <c r="AI1081" s="17">
        <v>1</v>
      </c>
      <c r="AJ1081" s="17">
        <v>64.5</v>
      </c>
      <c r="AK1081" s="17">
        <v>455</v>
      </c>
      <c r="AL1081" s="17">
        <v>55</v>
      </c>
      <c r="AM1081" s="17">
        <v>138.5</v>
      </c>
      <c r="AN1081" s="17">
        <v>19.8</v>
      </c>
      <c r="AO1081" s="17">
        <v>0.6</v>
      </c>
      <c r="AP1081" s="17">
        <v>148.25</v>
      </c>
      <c r="AQ1081" s="17">
        <v>790.5</v>
      </c>
      <c r="AR1081" s="17">
        <v>1020.9027777777784</v>
      </c>
      <c r="AS1081" s="26">
        <v>564.125</v>
      </c>
      <c r="AT1081" s="26">
        <v>18.699376947040502</v>
      </c>
      <c r="AU1081" s="26">
        <v>1.700211467924245</v>
      </c>
      <c r="AV1081" s="17">
        <v>15</v>
      </c>
      <c r="AW1081" s="17">
        <v>15</v>
      </c>
      <c r="AX1081" s="17">
        <v>0.2</v>
      </c>
      <c r="AY1081" s="14">
        <v>3</v>
      </c>
      <c r="AZ1081" s="17" t="s">
        <v>149</v>
      </c>
      <c r="BA1081" s="28"/>
      <c r="BB1081" s="26"/>
      <c r="BC1081" s="17" t="s">
        <v>199</v>
      </c>
      <c r="BD1081" s="29"/>
    </row>
    <row r="1082" spans="1:56" x14ac:dyDescent="0.25">
      <c r="A1082" s="17">
        <v>2009</v>
      </c>
      <c r="B1082" s="15">
        <v>2012</v>
      </c>
      <c r="C1082" s="66" t="s">
        <v>197</v>
      </c>
      <c r="D1082" s="52" t="s">
        <v>198</v>
      </c>
      <c r="E1082" s="17">
        <v>2</v>
      </c>
      <c r="F1082" s="67" t="s">
        <v>141</v>
      </c>
      <c r="G1082" s="17" t="s">
        <v>141</v>
      </c>
      <c r="H1082" s="20" t="s">
        <v>141</v>
      </c>
      <c r="I1082" s="45">
        <v>1</v>
      </c>
      <c r="J1082" s="67" t="s">
        <v>141</v>
      </c>
      <c r="K1082" s="17" t="str">
        <f t="shared" si="147"/>
        <v>Diploid</v>
      </c>
      <c r="L1082" s="26">
        <f t="shared" si="149"/>
        <v>100</v>
      </c>
      <c r="M1082" s="26">
        <v>1</v>
      </c>
      <c r="N1082" s="26" t="s">
        <v>45</v>
      </c>
      <c r="O1082" s="26" t="s">
        <v>45</v>
      </c>
      <c r="P1082" s="26" t="s">
        <v>45</v>
      </c>
      <c r="Q1082" s="26" t="s">
        <v>45</v>
      </c>
      <c r="R1082" s="26" t="s">
        <v>45</v>
      </c>
      <c r="S1082" s="26" t="s">
        <v>45</v>
      </c>
      <c r="T1082" s="89">
        <v>3.3632286995515694</v>
      </c>
      <c r="U1082" s="17">
        <f t="shared" si="148"/>
        <v>4.5</v>
      </c>
      <c r="V1082" s="17">
        <v>1.5</v>
      </c>
      <c r="W1082" s="26" t="s">
        <v>45</v>
      </c>
      <c r="X1082" s="26" t="s">
        <v>45</v>
      </c>
      <c r="Y1082" s="26" t="s">
        <v>45</v>
      </c>
      <c r="Z1082" s="26" t="s">
        <v>45</v>
      </c>
      <c r="AA1082" s="26" t="s">
        <v>45</v>
      </c>
      <c r="AB1082" s="26" t="s">
        <v>45</v>
      </c>
      <c r="AC1082" s="26" t="s">
        <v>45</v>
      </c>
      <c r="AD1082" s="26" t="s">
        <v>45</v>
      </c>
      <c r="AE1082" s="26" t="s">
        <v>45</v>
      </c>
      <c r="AF1082" s="26">
        <v>3.7</v>
      </c>
      <c r="AG1082" s="17">
        <v>5.2</v>
      </c>
      <c r="AH1082" s="17">
        <f t="shared" si="146"/>
        <v>6.3095734448019212E-6</v>
      </c>
      <c r="AI1082" s="17">
        <v>1</v>
      </c>
      <c r="AJ1082" s="17">
        <v>58.5</v>
      </c>
      <c r="AK1082" s="17">
        <v>973</v>
      </c>
      <c r="AL1082" s="17">
        <v>193</v>
      </c>
      <c r="AM1082" s="17">
        <v>96.55</v>
      </c>
      <c r="AN1082" s="17">
        <v>13.6</v>
      </c>
      <c r="AO1082" s="17">
        <v>0.7</v>
      </c>
      <c r="AP1082" s="17">
        <v>127.65</v>
      </c>
      <c r="AQ1082" s="17">
        <v>790.5</v>
      </c>
      <c r="AR1082" s="17">
        <v>1020.9027777777784</v>
      </c>
      <c r="AS1082" s="26">
        <v>564.125</v>
      </c>
      <c r="AT1082" s="26">
        <v>18.699376947040502</v>
      </c>
      <c r="AU1082" s="26">
        <v>1.700211467924245</v>
      </c>
      <c r="AV1082" s="17">
        <v>15</v>
      </c>
      <c r="AW1082" s="17">
        <v>15</v>
      </c>
      <c r="AX1082" s="17">
        <v>0.2</v>
      </c>
      <c r="AY1082" s="14">
        <v>3</v>
      </c>
      <c r="AZ1082" s="17" t="s">
        <v>149</v>
      </c>
      <c r="BA1082" s="28"/>
      <c r="BB1082" s="26"/>
      <c r="BC1082" s="17" t="s">
        <v>199</v>
      </c>
      <c r="BD1082" s="29"/>
    </row>
    <row r="1083" spans="1:56" x14ac:dyDescent="0.25">
      <c r="A1083" s="17">
        <v>2009</v>
      </c>
      <c r="B1083" s="15">
        <v>2012</v>
      </c>
      <c r="C1083" s="66" t="s">
        <v>197</v>
      </c>
      <c r="D1083" s="52" t="s">
        <v>198</v>
      </c>
      <c r="E1083" s="17">
        <v>3</v>
      </c>
      <c r="F1083" s="67" t="s">
        <v>141</v>
      </c>
      <c r="G1083" s="17" t="s">
        <v>141</v>
      </c>
      <c r="H1083" s="20" t="s">
        <v>141</v>
      </c>
      <c r="I1083" s="45">
        <v>1</v>
      </c>
      <c r="J1083" s="67" t="s">
        <v>141</v>
      </c>
      <c r="K1083" s="17" t="str">
        <f t="shared" si="147"/>
        <v>Diploid</v>
      </c>
      <c r="L1083" s="26">
        <f t="shared" si="149"/>
        <v>61.111111111111114</v>
      </c>
      <c r="M1083" s="26">
        <v>0.61111111111111116</v>
      </c>
      <c r="N1083" s="26" t="s">
        <v>45</v>
      </c>
      <c r="O1083" s="26" t="s">
        <v>45</v>
      </c>
      <c r="P1083" s="26" t="s">
        <v>45</v>
      </c>
      <c r="Q1083" s="26" t="s">
        <v>45</v>
      </c>
      <c r="R1083" s="26" t="s">
        <v>45</v>
      </c>
      <c r="S1083" s="26" t="s">
        <v>45</v>
      </c>
      <c r="T1083" s="89">
        <v>0.89686098654708524</v>
      </c>
      <c r="U1083" s="17">
        <f t="shared" si="148"/>
        <v>1.2000000000000002</v>
      </c>
      <c r="V1083" s="17">
        <v>0.4</v>
      </c>
      <c r="W1083" s="26" t="s">
        <v>45</v>
      </c>
      <c r="X1083" s="26" t="s">
        <v>45</v>
      </c>
      <c r="Y1083" s="26" t="s">
        <v>45</v>
      </c>
      <c r="Z1083" s="26" t="s">
        <v>45</v>
      </c>
      <c r="AA1083" s="26" t="s">
        <v>45</v>
      </c>
      <c r="AB1083" s="26" t="s">
        <v>45</v>
      </c>
      <c r="AC1083" s="26" t="s">
        <v>45</v>
      </c>
      <c r="AD1083" s="26" t="s">
        <v>45</v>
      </c>
      <c r="AE1083" s="26" t="s">
        <v>45</v>
      </c>
      <c r="AF1083" s="26">
        <v>3.9</v>
      </c>
      <c r="AG1083" s="17">
        <v>5.3</v>
      </c>
      <c r="AH1083" s="17">
        <f t="shared" si="146"/>
        <v>5.011872336272719E-6</v>
      </c>
      <c r="AI1083" s="17">
        <v>1</v>
      </c>
      <c r="AJ1083" s="17">
        <v>68.5</v>
      </c>
      <c r="AK1083" s="17">
        <v>1394.5</v>
      </c>
      <c r="AL1083" s="17">
        <v>281</v>
      </c>
      <c r="AM1083" s="17">
        <v>87.1</v>
      </c>
      <c r="AN1083" s="17">
        <v>11.95</v>
      </c>
      <c r="AO1083" s="17">
        <v>0.6</v>
      </c>
      <c r="AP1083" s="17">
        <v>116.4</v>
      </c>
      <c r="AQ1083" s="17">
        <v>790.5</v>
      </c>
      <c r="AR1083" s="17">
        <v>1020.9027777777784</v>
      </c>
      <c r="AS1083" s="26">
        <v>564.125</v>
      </c>
      <c r="AT1083" s="26">
        <v>18.699376947040502</v>
      </c>
      <c r="AU1083" s="26">
        <v>1.700211467924245</v>
      </c>
      <c r="AV1083" s="17">
        <v>15</v>
      </c>
      <c r="AW1083" s="17">
        <v>15</v>
      </c>
      <c r="AX1083" s="17">
        <v>0.14000000000000001</v>
      </c>
      <c r="AY1083" s="14">
        <v>3</v>
      </c>
      <c r="AZ1083" s="17" t="s">
        <v>149</v>
      </c>
      <c r="BA1083" s="28"/>
      <c r="BB1083" s="26"/>
      <c r="BC1083" s="17" t="s">
        <v>199</v>
      </c>
      <c r="BD1083" s="29"/>
    </row>
    <row r="1084" spans="1:56" x14ac:dyDescent="0.25">
      <c r="A1084" s="17">
        <v>2009</v>
      </c>
      <c r="B1084" s="15">
        <v>2012</v>
      </c>
      <c r="C1084" s="66" t="s">
        <v>197</v>
      </c>
      <c r="D1084" s="52" t="s">
        <v>198</v>
      </c>
      <c r="E1084" s="17">
        <v>4</v>
      </c>
      <c r="F1084" s="67" t="s">
        <v>141</v>
      </c>
      <c r="G1084" s="17" t="s">
        <v>141</v>
      </c>
      <c r="H1084" s="20" t="s">
        <v>141</v>
      </c>
      <c r="I1084" s="45">
        <v>1</v>
      </c>
      <c r="J1084" s="67" t="s">
        <v>141</v>
      </c>
      <c r="K1084" s="17" t="str">
        <f t="shared" si="147"/>
        <v>Diploid</v>
      </c>
      <c r="L1084" s="26">
        <f t="shared" si="149"/>
        <v>94.444444444444443</v>
      </c>
      <c r="M1084" s="26">
        <v>0.94444444444444442</v>
      </c>
      <c r="N1084" s="26" t="s">
        <v>45</v>
      </c>
      <c r="O1084" s="26" t="s">
        <v>45</v>
      </c>
      <c r="P1084" s="26" t="s">
        <v>45</v>
      </c>
      <c r="Q1084" s="26" t="s">
        <v>45</v>
      </c>
      <c r="R1084" s="26" t="s">
        <v>45</v>
      </c>
      <c r="S1084" s="26" t="s">
        <v>45</v>
      </c>
      <c r="T1084" s="89">
        <v>3.3632286995515694</v>
      </c>
      <c r="U1084" s="17">
        <f t="shared" si="148"/>
        <v>4.5</v>
      </c>
      <c r="V1084" s="17">
        <v>1.5</v>
      </c>
      <c r="W1084" s="26" t="s">
        <v>45</v>
      </c>
      <c r="X1084" s="26" t="s">
        <v>45</v>
      </c>
      <c r="Y1084" s="26" t="s">
        <v>45</v>
      </c>
      <c r="Z1084" s="26" t="s">
        <v>45</v>
      </c>
      <c r="AA1084" s="26" t="s">
        <v>45</v>
      </c>
      <c r="AB1084" s="26" t="s">
        <v>45</v>
      </c>
      <c r="AC1084" s="26" t="s">
        <v>45</v>
      </c>
      <c r="AD1084" s="26" t="s">
        <v>45</v>
      </c>
      <c r="AE1084" s="26" t="s">
        <v>45</v>
      </c>
      <c r="AF1084" s="26">
        <v>5</v>
      </c>
      <c r="AG1084" s="17">
        <v>5.0999999999999996</v>
      </c>
      <c r="AH1084" s="17">
        <f t="shared" si="146"/>
        <v>7.9432823472428065E-6</v>
      </c>
      <c r="AI1084" s="17">
        <v>1</v>
      </c>
      <c r="AJ1084" s="17">
        <v>87</v>
      </c>
      <c r="AK1084" s="17">
        <v>1175</v>
      </c>
      <c r="AL1084" s="17">
        <v>242</v>
      </c>
      <c r="AM1084" s="17">
        <v>198.15</v>
      </c>
      <c r="AN1084" s="17">
        <v>14.6</v>
      </c>
      <c r="AO1084" s="17">
        <v>0.85</v>
      </c>
      <c r="AP1084" s="17">
        <v>145.35</v>
      </c>
      <c r="AQ1084" s="17">
        <v>790.5</v>
      </c>
      <c r="AR1084" s="17">
        <v>1020.9027777777784</v>
      </c>
      <c r="AS1084" s="26">
        <v>564.125</v>
      </c>
      <c r="AT1084" s="26">
        <v>18.699376947040502</v>
      </c>
      <c r="AU1084" s="26">
        <v>1.700211467924245</v>
      </c>
      <c r="AV1084" s="17">
        <v>15</v>
      </c>
      <c r="AW1084" s="17">
        <v>15</v>
      </c>
      <c r="AX1084" s="17">
        <v>0.14000000000000001</v>
      </c>
      <c r="AY1084" s="14">
        <v>3</v>
      </c>
      <c r="AZ1084" s="17" t="s">
        <v>149</v>
      </c>
      <c r="BA1084" s="28"/>
      <c r="BB1084" s="26"/>
      <c r="BC1084" s="17" t="s">
        <v>199</v>
      </c>
      <c r="BD1084" s="29"/>
    </row>
    <row r="1085" spans="1:56" x14ac:dyDescent="0.25">
      <c r="A1085" s="17">
        <v>2009</v>
      </c>
      <c r="B1085" s="15">
        <v>2012</v>
      </c>
      <c r="C1085" s="66" t="s">
        <v>197</v>
      </c>
      <c r="D1085" s="52" t="s">
        <v>198</v>
      </c>
      <c r="E1085" s="17">
        <v>1</v>
      </c>
      <c r="F1085" s="67" t="s">
        <v>142</v>
      </c>
      <c r="G1085" s="17" t="s">
        <v>142</v>
      </c>
      <c r="H1085" s="20" t="s">
        <v>142</v>
      </c>
      <c r="I1085" s="45">
        <v>5</v>
      </c>
      <c r="J1085" s="67" t="s">
        <v>142</v>
      </c>
      <c r="K1085" s="17" t="str">
        <f t="shared" si="147"/>
        <v>Tetraploid</v>
      </c>
      <c r="L1085" s="26">
        <f t="shared" si="149"/>
        <v>94.444444444444443</v>
      </c>
      <c r="M1085" s="26">
        <v>0.94444444444444442</v>
      </c>
      <c r="N1085" s="26" t="s">
        <v>45</v>
      </c>
      <c r="O1085" s="26" t="s">
        <v>45</v>
      </c>
      <c r="P1085" s="26" t="s">
        <v>45</v>
      </c>
      <c r="Q1085" s="26" t="s">
        <v>45</v>
      </c>
      <c r="R1085" s="26" t="s">
        <v>45</v>
      </c>
      <c r="S1085" s="26" t="s">
        <v>45</v>
      </c>
      <c r="T1085" s="89">
        <v>2.9147982062780269</v>
      </c>
      <c r="U1085" s="17">
        <f t="shared" si="148"/>
        <v>3.9000000000000004</v>
      </c>
      <c r="V1085" s="17">
        <v>1.3</v>
      </c>
      <c r="W1085" s="26" t="s">
        <v>45</v>
      </c>
      <c r="X1085" s="26" t="s">
        <v>45</v>
      </c>
      <c r="Y1085" s="26" t="s">
        <v>45</v>
      </c>
      <c r="Z1085" s="26" t="s">
        <v>45</v>
      </c>
      <c r="AA1085" s="26" t="s">
        <v>45</v>
      </c>
      <c r="AB1085" s="26" t="s">
        <v>45</v>
      </c>
      <c r="AC1085" s="26" t="s">
        <v>45</v>
      </c>
      <c r="AD1085" s="26" t="s">
        <v>45</v>
      </c>
      <c r="AE1085" s="26" t="s">
        <v>45</v>
      </c>
      <c r="AF1085" s="26">
        <v>3.5</v>
      </c>
      <c r="AG1085" s="17">
        <v>5.4</v>
      </c>
      <c r="AH1085" s="17">
        <f t="shared" si="146"/>
        <v>3.9810717055349657E-6</v>
      </c>
      <c r="AI1085" s="17">
        <v>1</v>
      </c>
      <c r="AJ1085" s="17">
        <v>64.5</v>
      </c>
      <c r="AK1085" s="17">
        <v>455</v>
      </c>
      <c r="AL1085" s="17">
        <v>55</v>
      </c>
      <c r="AM1085" s="17">
        <v>138.5</v>
      </c>
      <c r="AN1085" s="17">
        <v>19.8</v>
      </c>
      <c r="AO1085" s="17">
        <v>0.6</v>
      </c>
      <c r="AP1085" s="17">
        <v>148.25</v>
      </c>
      <c r="AQ1085" s="17">
        <v>790.5</v>
      </c>
      <c r="AR1085" s="17">
        <v>1020.9027777777784</v>
      </c>
      <c r="AS1085" s="26">
        <v>564.125</v>
      </c>
      <c r="AT1085" s="26">
        <v>18.699376947040502</v>
      </c>
      <c r="AU1085" s="26">
        <v>1.700211467924245</v>
      </c>
      <c r="AV1085" s="17">
        <v>15</v>
      </c>
      <c r="AW1085" s="17">
        <v>15</v>
      </c>
      <c r="AX1085" s="17">
        <v>0.2</v>
      </c>
      <c r="AY1085" s="14">
        <v>3</v>
      </c>
      <c r="AZ1085" s="17" t="s">
        <v>149</v>
      </c>
      <c r="BA1085" s="28"/>
      <c r="BB1085" s="26"/>
      <c r="BC1085" s="17" t="s">
        <v>199</v>
      </c>
      <c r="BD1085" s="29"/>
    </row>
    <row r="1086" spans="1:56" x14ac:dyDescent="0.25">
      <c r="A1086" s="17">
        <v>2009</v>
      </c>
      <c r="B1086" s="15">
        <v>2012</v>
      </c>
      <c r="C1086" s="66" t="s">
        <v>197</v>
      </c>
      <c r="D1086" s="52" t="s">
        <v>198</v>
      </c>
      <c r="E1086" s="17">
        <v>2</v>
      </c>
      <c r="F1086" s="67" t="s">
        <v>142</v>
      </c>
      <c r="G1086" s="17" t="s">
        <v>142</v>
      </c>
      <c r="H1086" s="20" t="s">
        <v>142</v>
      </c>
      <c r="I1086" s="45">
        <v>5</v>
      </c>
      <c r="J1086" s="67" t="s">
        <v>142</v>
      </c>
      <c r="K1086" s="17" t="str">
        <f t="shared" si="147"/>
        <v>Tetraploid</v>
      </c>
      <c r="L1086" s="26">
        <f t="shared" si="149"/>
        <v>88.888888888888886</v>
      </c>
      <c r="M1086" s="26">
        <v>0.88888888888888884</v>
      </c>
      <c r="N1086" s="26" t="s">
        <v>45</v>
      </c>
      <c r="O1086" s="26" t="s">
        <v>45</v>
      </c>
      <c r="P1086" s="26" t="s">
        <v>45</v>
      </c>
      <c r="Q1086" s="26" t="s">
        <v>45</v>
      </c>
      <c r="R1086" s="26" t="s">
        <v>45</v>
      </c>
      <c r="S1086" s="26" t="s">
        <v>45</v>
      </c>
      <c r="T1086" s="89">
        <v>3.1390134529147979</v>
      </c>
      <c r="U1086" s="17">
        <f t="shared" si="148"/>
        <v>4.1999999999999993</v>
      </c>
      <c r="V1086" s="17">
        <v>1.4</v>
      </c>
      <c r="W1086" s="26" t="s">
        <v>45</v>
      </c>
      <c r="X1086" s="26" t="s">
        <v>45</v>
      </c>
      <c r="Y1086" s="26" t="s">
        <v>45</v>
      </c>
      <c r="Z1086" s="26" t="s">
        <v>45</v>
      </c>
      <c r="AA1086" s="26" t="s">
        <v>45</v>
      </c>
      <c r="AB1086" s="26" t="s">
        <v>45</v>
      </c>
      <c r="AC1086" s="26" t="s">
        <v>45</v>
      </c>
      <c r="AD1086" s="26" t="s">
        <v>45</v>
      </c>
      <c r="AE1086" s="26" t="s">
        <v>45</v>
      </c>
      <c r="AF1086" s="26">
        <v>3.7</v>
      </c>
      <c r="AG1086" s="17">
        <v>5.2</v>
      </c>
      <c r="AH1086" s="17">
        <f t="shared" si="146"/>
        <v>6.3095734448019212E-6</v>
      </c>
      <c r="AI1086" s="17">
        <v>1</v>
      </c>
      <c r="AJ1086" s="17">
        <v>58.5</v>
      </c>
      <c r="AK1086" s="17">
        <v>973</v>
      </c>
      <c r="AL1086" s="17">
        <v>193</v>
      </c>
      <c r="AM1086" s="17">
        <v>96.55</v>
      </c>
      <c r="AN1086" s="17">
        <v>13.6</v>
      </c>
      <c r="AO1086" s="17">
        <v>0.7</v>
      </c>
      <c r="AP1086" s="17">
        <v>127.65</v>
      </c>
      <c r="AQ1086" s="17">
        <v>790.5</v>
      </c>
      <c r="AR1086" s="17">
        <v>1020.9027777777784</v>
      </c>
      <c r="AS1086" s="26">
        <v>564.125</v>
      </c>
      <c r="AT1086" s="26">
        <v>18.699376947040502</v>
      </c>
      <c r="AU1086" s="26">
        <v>1.700211467924245</v>
      </c>
      <c r="AV1086" s="17">
        <v>15</v>
      </c>
      <c r="AW1086" s="17">
        <v>15</v>
      </c>
      <c r="AX1086" s="17">
        <v>0.2</v>
      </c>
      <c r="AY1086" s="14">
        <v>3</v>
      </c>
      <c r="AZ1086" s="17" t="s">
        <v>149</v>
      </c>
      <c r="BA1086" s="28"/>
      <c r="BB1086" s="26"/>
      <c r="BC1086" s="17" t="s">
        <v>199</v>
      </c>
      <c r="BD1086" s="29"/>
    </row>
    <row r="1087" spans="1:56" x14ac:dyDescent="0.25">
      <c r="A1087" s="17">
        <v>2009</v>
      </c>
      <c r="B1087" s="15">
        <v>2012</v>
      </c>
      <c r="C1087" s="66" t="s">
        <v>197</v>
      </c>
      <c r="D1087" s="52" t="s">
        <v>198</v>
      </c>
      <c r="E1087" s="17">
        <v>3</v>
      </c>
      <c r="F1087" s="67" t="s">
        <v>142</v>
      </c>
      <c r="G1087" s="17" t="s">
        <v>142</v>
      </c>
      <c r="H1087" s="20" t="s">
        <v>142</v>
      </c>
      <c r="I1087" s="45">
        <v>5</v>
      </c>
      <c r="J1087" s="67" t="s">
        <v>142</v>
      </c>
      <c r="K1087" s="17" t="str">
        <f t="shared" si="147"/>
        <v>Tetraploid</v>
      </c>
      <c r="L1087" s="26">
        <f t="shared" si="149"/>
        <v>100</v>
      </c>
      <c r="M1087" s="26">
        <v>1</v>
      </c>
      <c r="N1087" s="26" t="s">
        <v>45</v>
      </c>
      <c r="O1087" s="26" t="s">
        <v>45</v>
      </c>
      <c r="P1087" s="26" t="s">
        <v>45</v>
      </c>
      <c r="Q1087" s="26" t="s">
        <v>45</v>
      </c>
      <c r="R1087" s="26" t="s">
        <v>45</v>
      </c>
      <c r="S1087" s="26" t="s">
        <v>45</v>
      </c>
      <c r="T1087" s="89">
        <v>2.0179372197309418</v>
      </c>
      <c r="U1087" s="17">
        <f t="shared" si="148"/>
        <v>2.7</v>
      </c>
      <c r="V1087" s="17">
        <v>0.9</v>
      </c>
      <c r="W1087" s="26" t="s">
        <v>45</v>
      </c>
      <c r="X1087" s="26" t="s">
        <v>45</v>
      </c>
      <c r="Y1087" s="26" t="s">
        <v>45</v>
      </c>
      <c r="Z1087" s="26" t="s">
        <v>45</v>
      </c>
      <c r="AA1087" s="26" t="s">
        <v>45</v>
      </c>
      <c r="AB1087" s="26" t="s">
        <v>45</v>
      </c>
      <c r="AC1087" s="26" t="s">
        <v>45</v>
      </c>
      <c r="AD1087" s="26" t="s">
        <v>45</v>
      </c>
      <c r="AE1087" s="26" t="s">
        <v>45</v>
      </c>
      <c r="AF1087" s="26">
        <v>3.9</v>
      </c>
      <c r="AG1087" s="17">
        <v>5.3</v>
      </c>
      <c r="AH1087" s="17">
        <f t="shared" si="146"/>
        <v>5.011872336272719E-6</v>
      </c>
      <c r="AI1087" s="17">
        <v>1</v>
      </c>
      <c r="AJ1087" s="17">
        <v>68.5</v>
      </c>
      <c r="AK1087" s="17">
        <v>1394.5</v>
      </c>
      <c r="AL1087" s="17">
        <v>281</v>
      </c>
      <c r="AM1087" s="17">
        <v>87.1</v>
      </c>
      <c r="AN1087" s="17">
        <v>11.95</v>
      </c>
      <c r="AO1087" s="17">
        <v>0.6</v>
      </c>
      <c r="AP1087" s="17">
        <v>116.4</v>
      </c>
      <c r="AQ1087" s="17">
        <v>790.5</v>
      </c>
      <c r="AR1087" s="17">
        <v>1020.9027777777784</v>
      </c>
      <c r="AS1087" s="26">
        <v>564.125</v>
      </c>
      <c r="AT1087" s="26">
        <v>18.699376947040502</v>
      </c>
      <c r="AU1087" s="26">
        <v>1.700211467924245</v>
      </c>
      <c r="AV1087" s="17">
        <v>15</v>
      </c>
      <c r="AW1087" s="17">
        <v>15</v>
      </c>
      <c r="AX1087" s="17">
        <v>0.14000000000000001</v>
      </c>
      <c r="AY1087" s="14">
        <v>3</v>
      </c>
      <c r="AZ1087" s="17" t="s">
        <v>149</v>
      </c>
      <c r="BA1087" s="28"/>
      <c r="BB1087" s="26"/>
      <c r="BC1087" s="17" t="s">
        <v>199</v>
      </c>
      <c r="BD1087" s="29"/>
    </row>
    <row r="1088" spans="1:56" x14ac:dyDescent="0.25">
      <c r="A1088" s="17">
        <v>2009</v>
      </c>
      <c r="B1088" s="15">
        <v>2012</v>
      </c>
      <c r="C1088" s="66" t="s">
        <v>197</v>
      </c>
      <c r="D1088" s="52" t="s">
        <v>198</v>
      </c>
      <c r="E1088" s="17">
        <v>4</v>
      </c>
      <c r="F1088" s="67" t="s">
        <v>142</v>
      </c>
      <c r="G1088" s="17" t="s">
        <v>142</v>
      </c>
      <c r="H1088" s="20" t="s">
        <v>142</v>
      </c>
      <c r="I1088" s="45">
        <v>5</v>
      </c>
      <c r="J1088" s="67" t="s">
        <v>142</v>
      </c>
      <c r="K1088" s="17" t="str">
        <f t="shared" si="147"/>
        <v>Tetraploid</v>
      </c>
      <c r="L1088" s="26">
        <f t="shared" si="149"/>
        <v>100</v>
      </c>
      <c r="M1088" s="26">
        <v>1</v>
      </c>
      <c r="N1088" s="26" t="s">
        <v>45</v>
      </c>
      <c r="O1088" s="26" t="s">
        <v>45</v>
      </c>
      <c r="P1088" s="26" t="s">
        <v>45</v>
      </c>
      <c r="Q1088" s="26" t="s">
        <v>45</v>
      </c>
      <c r="R1088" s="26" t="s">
        <v>45</v>
      </c>
      <c r="S1088" s="26" t="s">
        <v>45</v>
      </c>
      <c r="T1088" s="89">
        <v>4.4843049327354256</v>
      </c>
      <c r="U1088" s="17">
        <f t="shared" si="148"/>
        <v>6</v>
      </c>
      <c r="V1088" s="17">
        <v>2</v>
      </c>
      <c r="W1088" s="26" t="s">
        <v>45</v>
      </c>
      <c r="X1088" s="26" t="s">
        <v>45</v>
      </c>
      <c r="Y1088" s="26" t="s">
        <v>45</v>
      </c>
      <c r="Z1088" s="26" t="s">
        <v>45</v>
      </c>
      <c r="AA1088" s="26" t="s">
        <v>45</v>
      </c>
      <c r="AB1088" s="26" t="s">
        <v>45</v>
      </c>
      <c r="AC1088" s="26" t="s">
        <v>45</v>
      </c>
      <c r="AD1088" s="26" t="s">
        <v>45</v>
      </c>
      <c r="AE1088" s="26" t="s">
        <v>45</v>
      </c>
      <c r="AF1088" s="26">
        <v>5</v>
      </c>
      <c r="AG1088" s="17">
        <v>5.0999999999999996</v>
      </c>
      <c r="AH1088" s="17">
        <f t="shared" si="146"/>
        <v>7.9432823472428065E-6</v>
      </c>
      <c r="AI1088" s="17">
        <v>1</v>
      </c>
      <c r="AJ1088" s="17">
        <v>87</v>
      </c>
      <c r="AK1088" s="17">
        <v>1175</v>
      </c>
      <c r="AL1088" s="17">
        <v>242</v>
      </c>
      <c r="AM1088" s="17">
        <v>198.15</v>
      </c>
      <c r="AN1088" s="17">
        <v>14.6</v>
      </c>
      <c r="AO1088" s="17">
        <v>0.85</v>
      </c>
      <c r="AP1088" s="17">
        <v>145.35</v>
      </c>
      <c r="AQ1088" s="17">
        <v>790.5</v>
      </c>
      <c r="AR1088" s="17">
        <v>1020.9027777777784</v>
      </c>
      <c r="AS1088" s="26">
        <v>564.125</v>
      </c>
      <c r="AT1088" s="26">
        <v>18.699376947040502</v>
      </c>
      <c r="AU1088" s="26">
        <v>1.700211467924245</v>
      </c>
      <c r="AV1088" s="17">
        <v>15</v>
      </c>
      <c r="AW1088" s="17">
        <v>15</v>
      </c>
      <c r="AX1088" s="17">
        <v>0.14000000000000001</v>
      </c>
      <c r="AY1088" s="14">
        <v>3</v>
      </c>
      <c r="AZ1088" s="17" t="s">
        <v>149</v>
      </c>
      <c r="BA1088" s="28"/>
      <c r="BB1088" s="26"/>
      <c r="BC1088" s="17" t="s">
        <v>199</v>
      </c>
      <c r="BD1088" s="29"/>
    </row>
    <row r="1089" spans="1:56" x14ac:dyDescent="0.25">
      <c r="A1089" s="17">
        <v>2009</v>
      </c>
      <c r="B1089" s="15">
        <v>2012</v>
      </c>
      <c r="C1089" s="66" t="s">
        <v>197</v>
      </c>
      <c r="D1089" s="52" t="s">
        <v>198</v>
      </c>
      <c r="E1089" s="17">
        <v>1</v>
      </c>
      <c r="F1089" s="67" t="s">
        <v>143</v>
      </c>
      <c r="G1089" s="17" t="s">
        <v>143</v>
      </c>
      <c r="H1089" s="20" t="s">
        <v>143</v>
      </c>
      <c r="I1089" s="45">
        <v>5</v>
      </c>
      <c r="J1089" s="67" t="s">
        <v>143</v>
      </c>
      <c r="K1089" s="17" t="str">
        <f t="shared" si="147"/>
        <v>Tetraploid</v>
      </c>
      <c r="L1089" s="26">
        <f t="shared" si="149"/>
        <v>72.222222222222214</v>
      </c>
      <c r="M1089" s="26">
        <v>0.72222222222222221</v>
      </c>
      <c r="N1089" s="26" t="s">
        <v>45</v>
      </c>
      <c r="O1089" s="26" t="s">
        <v>45</v>
      </c>
      <c r="P1089" s="26" t="s">
        <v>45</v>
      </c>
      <c r="Q1089" s="26" t="s">
        <v>45</v>
      </c>
      <c r="R1089" s="26" t="s">
        <v>45</v>
      </c>
      <c r="S1089" s="26" t="s">
        <v>45</v>
      </c>
      <c r="T1089" s="89">
        <v>3.3632286995515694</v>
      </c>
      <c r="U1089" s="17">
        <f t="shared" si="148"/>
        <v>4.5</v>
      </c>
      <c r="V1089" s="17">
        <v>1.5</v>
      </c>
      <c r="W1089" s="26" t="s">
        <v>45</v>
      </c>
      <c r="X1089" s="26" t="s">
        <v>45</v>
      </c>
      <c r="Y1089" s="26" t="s">
        <v>45</v>
      </c>
      <c r="Z1089" s="26" t="s">
        <v>45</v>
      </c>
      <c r="AA1089" s="26" t="s">
        <v>45</v>
      </c>
      <c r="AB1089" s="26" t="s">
        <v>45</v>
      </c>
      <c r="AC1089" s="26" t="s">
        <v>45</v>
      </c>
      <c r="AD1089" s="26" t="s">
        <v>45</v>
      </c>
      <c r="AE1089" s="26" t="s">
        <v>45</v>
      </c>
      <c r="AF1089" s="26">
        <v>3.5</v>
      </c>
      <c r="AG1089" s="17">
        <v>5.4</v>
      </c>
      <c r="AH1089" s="17">
        <f t="shared" si="146"/>
        <v>3.9810717055349657E-6</v>
      </c>
      <c r="AI1089" s="17">
        <v>1</v>
      </c>
      <c r="AJ1089" s="17">
        <v>64.5</v>
      </c>
      <c r="AK1089" s="17">
        <v>455</v>
      </c>
      <c r="AL1089" s="17">
        <v>55</v>
      </c>
      <c r="AM1089" s="17">
        <v>138.5</v>
      </c>
      <c r="AN1089" s="17">
        <v>19.8</v>
      </c>
      <c r="AO1089" s="17">
        <v>0.6</v>
      </c>
      <c r="AP1089" s="17">
        <v>148.25</v>
      </c>
      <c r="AQ1089" s="17">
        <v>790.5</v>
      </c>
      <c r="AR1089" s="17">
        <v>1020.9027777777784</v>
      </c>
      <c r="AS1089" s="26">
        <v>564.125</v>
      </c>
      <c r="AT1089" s="26">
        <v>18.699376947040502</v>
      </c>
      <c r="AU1089" s="26">
        <v>1.700211467924245</v>
      </c>
      <c r="AV1089" s="17">
        <v>15</v>
      </c>
      <c r="AW1089" s="17">
        <v>15</v>
      </c>
      <c r="AX1089" s="17">
        <v>0.2</v>
      </c>
      <c r="AY1089" s="14">
        <v>3</v>
      </c>
      <c r="AZ1089" s="17" t="s">
        <v>149</v>
      </c>
      <c r="BA1089" s="28"/>
      <c r="BB1089" s="26"/>
      <c r="BC1089" s="17" t="s">
        <v>199</v>
      </c>
      <c r="BD1089" s="29"/>
    </row>
    <row r="1090" spans="1:56" x14ac:dyDescent="0.25">
      <c r="A1090" s="17">
        <v>2009</v>
      </c>
      <c r="B1090" s="15">
        <v>2012</v>
      </c>
      <c r="C1090" s="66" t="s">
        <v>197</v>
      </c>
      <c r="D1090" s="52" t="s">
        <v>198</v>
      </c>
      <c r="E1090" s="17">
        <v>2</v>
      </c>
      <c r="F1090" s="67" t="s">
        <v>143</v>
      </c>
      <c r="G1090" s="17" t="s">
        <v>143</v>
      </c>
      <c r="H1090" s="20" t="s">
        <v>143</v>
      </c>
      <c r="I1090" s="45">
        <v>5</v>
      </c>
      <c r="J1090" s="67" t="s">
        <v>143</v>
      </c>
      <c r="K1090" s="17" t="str">
        <f t="shared" si="147"/>
        <v>Tetraploid</v>
      </c>
      <c r="L1090" s="26">
        <f t="shared" si="149"/>
        <v>94.444444444444443</v>
      </c>
      <c r="M1090" s="26">
        <v>0.94444444444444442</v>
      </c>
      <c r="N1090" s="26" t="s">
        <v>45</v>
      </c>
      <c r="O1090" s="26" t="s">
        <v>45</v>
      </c>
      <c r="P1090" s="26" t="s">
        <v>45</v>
      </c>
      <c r="Q1090" s="26" t="s">
        <v>45</v>
      </c>
      <c r="R1090" s="26" t="s">
        <v>45</v>
      </c>
      <c r="S1090" s="26" t="s">
        <v>45</v>
      </c>
      <c r="T1090" s="89">
        <v>2.2421524663677128</v>
      </c>
      <c r="U1090" s="17">
        <f t="shared" si="148"/>
        <v>3</v>
      </c>
      <c r="V1090" s="17">
        <v>1</v>
      </c>
      <c r="W1090" s="26" t="s">
        <v>45</v>
      </c>
      <c r="X1090" s="26" t="s">
        <v>45</v>
      </c>
      <c r="Y1090" s="26" t="s">
        <v>45</v>
      </c>
      <c r="Z1090" s="26" t="s">
        <v>45</v>
      </c>
      <c r="AA1090" s="26" t="s">
        <v>45</v>
      </c>
      <c r="AB1090" s="26" t="s">
        <v>45</v>
      </c>
      <c r="AC1090" s="26" t="s">
        <v>45</v>
      </c>
      <c r="AD1090" s="26" t="s">
        <v>45</v>
      </c>
      <c r="AE1090" s="26" t="s">
        <v>45</v>
      </c>
      <c r="AF1090" s="26">
        <v>3.7</v>
      </c>
      <c r="AG1090" s="17">
        <v>5.2</v>
      </c>
      <c r="AH1090" s="17">
        <f t="shared" si="146"/>
        <v>6.3095734448019212E-6</v>
      </c>
      <c r="AI1090" s="17">
        <v>1</v>
      </c>
      <c r="AJ1090" s="17">
        <v>58.5</v>
      </c>
      <c r="AK1090" s="17">
        <v>973</v>
      </c>
      <c r="AL1090" s="17">
        <v>193</v>
      </c>
      <c r="AM1090" s="17">
        <v>96.55</v>
      </c>
      <c r="AN1090" s="17">
        <v>13.6</v>
      </c>
      <c r="AO1090" s="17">
        <v>0.7</v>
      </c>
      <c r="AP1090" s="17">
        <v>127.65</v>
      </c>
      <c r="AQ1090" s="17">
        <v>790.5</v>
      </c>
      <c r="AR1090" s="17">
        <v>1020.9027777777784</v>
      </c>
      <c r="AS1090" s="26">
        <v>564.125</v>
      </c>
      <c r="AT1090" s="26">
        <v>18.699376947040502</v>
      </c>
      <c r="AU1090" s="26">
        <v>1.700211467924245</v>
      </c>
      <c r="AV1090" s="17">
        <v>15</v>
      </c>
      <c r="AW1090" s="17">
        <v>15</v>
      </c>
      <c r="AX1090" s="17">
        <v>0.2</v>
      </c>
      <c r="AY1090" s="14">
        <v>3</v>
      </c>
      <c r="AZ1090" s="17" t="s">
        <v>149</v>
      </c>
      <c r="BA1090" s="28"/>
      <c r="BB1090" s="26"/>
      <c r="BC1090" s="17" t="s">
        <v>199</v>
      </c>
      <c r="BD1090" s="29"/>
    </row>
    <row r="1091" spans="1:56" x14ac:dyDescent="0.25">
      <c r="A1091" s="17">
        <v>2009</v>
      </c>
      <c r="B1091" s="15">
        <v>2012</v>
      </c>
      <c r="C1091" s="66" t="s">
        <v>197</v>
      </c>
      <c r="D1091" s="52" t="s">
        <v>198</v>
      </c>
      <c r="E1091" s="17">
        <v>3</v>
      </c>
      <c r="F1091" s="67" t="s">
        <v>143</v>
      </c>
      <c r="G1091" s="17" t="s">
        <v>143</v>
      </c>
      <c r="H1091" s="20" t="s">
        <v>143</v>
      </c>
      <c r="I1091" s="45">
        <v>5</v>
      </c>
      <c r="J1091" s="67" t="s">
        <v>143</v>
      </c>
      <c r="K1091" s="17" t="str">
        <f t="shared" si="147"/>
        <v>Tetraploid</v>
      </c>
      <c r="L1091" s="26">
        <f t="shared" si="149"/>
        <v>100</v>
      </c>
      <c r="M1091" s="26">
        <v>1</v>
      </c>
      <c r="N1091" s="26" t="s">
        <v>45</v>
      </c>
      <c r="O1091" s="26" t="s">
        <v>45</v>
      </c>
      <c r="P1091" s="26" t="s">
        <v>45</v>
      </c>
      <c r="Q1091" s="26" t="s">
        <v>45</v>
      </c>
      <c r="R1091" s="26" t="s">
        <v>45</v>
      </c>
      <c r="S1091" s="26" t="s">
        <v>45</v>
      </c>
      <c r="T1091" s="89">
        <v>2.0179372197309418</v>
      </c>
      <c r="U1091" s="17">
        <f t="shared" si="148"/>
        <v>2.7</v>
      </c>
      <c r="V1091" s="17">
        <v>0.9</v>
      </c>
      <c r="W1091" s="26" t="s">
        <v>45</v>
      </c>
      <c r="X1091" s="26" t="s">
        <v>45</v>
      </c>
      <c r="Y1091" s="26" t="s">
        <v>45</v>
      </c>
      <c r="Z1091" s="26" t="s">
        <v>45</v>
      </c>
      <c r="AA1091" s="26" t="s">
        <v>45</v>
      </c>
      <c r="AB1091" s="26" t="s">
        <v>45</v>
      </c>
      <c r="AC1091" s="26" t="s">
        <v>45</v>
      </c>
      <c r="AD1091" s="26" t="s">
        <v>45</v>
      </c>
      <c r="AE1091" s="26" t="s">
        <v>45</v>
      </c>
      <c r="AF1091" s="26">
        <v>3.9</v>
      </c>
      <c r="AG1091" s="17">
        <v>5.3</v>
      </c>
      <c r="AH1091" s="17">
        <f t="shared" si="146"/>
        <v>5.011872336272719E-6</v>
      </c>
      <c r="AI1091" s="17">
        <v>1</v>
      </c>
      <c r="AJ1091" s="17">
        <v>68.5</v>
      </c>
      <c r="AK1091" s="17">
        <v>1394.5</v>
      </c>
      <c r="AL1091" s="17">
        <v>281</v>
      </c>
      <c r="AM1091" s="17">
        <v>87.1</v>
      </c>
      <c r="AN1091" s="17">
        <v>11.95</v>
      </c>
      <c r="AO1091" s="17">
        <v>0.6</v>
      </c>
      <c r="AP1091" s="17">
        <v>116.4</v>
      </c>
      <c r="AQ1091" s="17">
        <v>790.5</v>
      </c>
      <c r="AR1091" s="17">
        <v>1020.9027777777784</v>
      </c>
      <c r="AS1091" s="26">
        <v>564.125</v>
      </c>
      <c r="AT1091" s="26">
        <v>18.699376947040502</v>
      </c>
      <c r="AU1091" s="26">
        <v>1.700211467924245</v>
      </c>
      <c r="AV1091" s="17">
        <v>15</v>
      </c>
      <c r="AW1091" s="17">
        <v>15</v>
      </c>
      <c r="AX1091" s="17">
        <v>0.14000000000000001</v>
      </c>
      <c r="AY1091" s="14">
        <v>3</v>
      </c>
      <c r="AZ1091" s="17" t="s">
        <v>149</v>
      </c>
      <c r="BA1091" s="28"/>
      <c r="BB1091" s="26"/>
      <c r="BC1091" s="17" t="s">
        <v>199</v>
      </c>
      <c r="BD1091" s="29"/>
    </row>
    <row r="1092" spans="1:56" x14ac:dyDescent="0.25">
      <c r="A1092" s="17">
        <v>2009</v>
      </c>
      <c r="B1092" s="15">
        <v>2012</v>
      </c>
      <c r="C1092" s="66" t="s">
        <v>197</v>
      </c>
      <c r="D1092" s="52" t="s">
        <v>198</v>
      </c>
      <c r="E1092" s="17">
        <v>4</v>
      </c>
      <c r="F1092" s="67" t="s">
        <v>143</v>
      </c>
      <c r="G1092" s="17" t="s">
        <v>143</v>
      </c>
      <c r="H1092" s="20" t="s">
        <v>143</v>
      </c>
      <c r="I1092" s="45">
        <v>5</v>
      </c>
      <c r="J1092" s="67" t="s">
        <v>143</v>
      </c>
      <c r="K1092" s="17" t="str">
        <f t="shared" si="147"/>
        <v>Tetraploid</v>
      </c>
      <c r="L1092" s="26">
        <f t="shared" si="149"/>
        <v>88.888888888888886</v>
      </c>
      <c r="M1092" s="26">
        <v>0.88888888888888884</v>
      </c>
      <c r="N1092" s="26" t="s">
        <v>45</v>
      </c>
      <c r="O1092" s="26" t="s">
        <v>45</v>
      </c>
      <c r="P1092" s="26" t="s">
        <v>45</v>
      </c>
      <c r="Q1092" s="26" t="s">
        <v>45</v>
      </c>
      <c r="R1092" s="26" t="s">
        <v>45</v>
      </c>
      <c r="S1092" s="26" t="s">
        <v>45</v>
      </c>
      <c r="T1092" s="89">
        <v>4.7085201793721971</v>
      </c>
      <c r="U1092" s="17">
        <f t="shared" si="148"/>
        <v>6.3000000000000007</v>
      </c>
      <c r="V1092" s="17">
        <v>2.1</v>
      </c>
      <c r="W1092" s="26" t="s">
        <v>45</v>
      </c>
      <c r="X1092" s="26" t="s">
        <v>45</v>
      </c>
      <c r="Y1092" s="26" t="s">
        <v>45</v>
      </c>
      <c r="Z1092" s="26" t="s">
        <v>45</v>
      </c>
      <c r="AA1092" s="26" t="s">
        <v>45</v>
      </c>
      <c r="AB1092" s="26" t="s">
        <v>45</v>
      </c>
      <c r="AC1092" s="26" t="s">
        <v>45</v>
      </c>
      <c r="AD1092" s="26" t="s">
        <v>45</v>
      </c>
      <c r="AE1092" s="26" t="s">
        <v>45</v>
      </c>
      <c r="AF1092" s="26">
        <v>5</v>
      </c>
      <c r="AG1092" s="17">
        <v>5.0999999999999996</v>
      </c>
      <c r="AH1092" s="17">
        <f t="shared" si="146"/>
        <v>7.9432823472428065E-6</v>
      </c>
      <c r="AI1092" s="17">
        <v>1</v>
      </c>
      <c r="AJ1092" s="17">
        <v>87</v>
      </c>
      <c r="AK1092" s="17">
        <v>1175</v>
      </c>
      <c r="AL1092" s="17">
        <v>242</v>
      </c>
      <c r="AM1092" s="17">
        <v>198.15</v>
      </c>
      <c r="AN1092" s="17">
        <v>14.6</v>
      </c>
      <c r="AO1092" s="17">
        <v>0.85</v>
      </c>
      <c r="AP1092" s="17">
        <v>145.35</v>
      </c>
      <c r="AQ1092" s="17">
        <v>790.5</v>
      </c>
      <c r="AR1092" s="17">
        <v>1020.9027777777784</v>
      </c>
      <c r="AS1092" s="26">
        <v>564.125</v>
      </c>
      <c r="AT1092" s="26">
        <v>18.699376947040502</v>
      </c>
      <c r="AU1092" s="26">
        <v>1.700211467924245</v>
      </c>
      <c r="AV1092" s="17">
        <v>15</v>
      </c>
      <c r="AW1092" s="17">
        <v>15</v>
      </c>
      <c r="AX1092" s="17">
        <v>0.14000000000000001</v>
      </c>
      <c r="AY1092" s="14">
        <v>3</v>
      </c>
      <c r="AZ1092" s="17" t="s">
        <v>149</v>
      </c>
      <c r="BA1092" s="28"/>
      <c r="BB1092" s="26"/>
      <c r="BC1092" s="17" t="s">
        <v>199</v>
      </c>
      <c r="BD1092" s="29"/>
    </row>
    <row r="1093" spans="1:56" x14ac:dyDescent="0.25">
      <c r="A1093" s="17">
        <v>2009</v>
      </c>
      <c r="B1093" s="17">
        <v>2013</v>
      </c>
      <c r="C1093" s="17" t="s">
        <v>200</v>
      </c>
      <c r="D1093" s="52" t="s">
        <v>201</v>
      </c>
      <c r="E1093" s="17">
        <v>1</v>
      </c>
      <c r="F1093" s="67" t="s">
        <v>55</v>
      </c>
      <c r="G1093" s="17" t="s">
        <v>56</v>
      </c>
      <c r="H1093" s="20" t="s">
        <v>192</v>
      </c>
      <c r="I1093" s="45" t="s">
        <v>52</v>
      </c>
      <c r="J1093" s="22" t="s">
        <v>60</v>
      </c>
      <c r="K1093" s="17" t="s">
        <v>42</v>
      </c>
      <c r="L1093" s="27">
        <v>100</v>
      </c>
      <c r="M1093" s="27">
        <v>1</v>
      </c>
      <c r="N1093" s="25">
        <f t="shared" ref="N1093:N1132" si="150">T1093/P1093*3</f>
        <v>51.408614693835631</v>
      </c>
      <c r="O1093" s="26">
        <v>48.709206039941542</v>
      </c>
      <c r="P1093" s="26">
        <f t="shared" ref="P1093:P1132" si="151">O1093/100</f>
        <v>0.48709206039941544</v>
      </c>
      <c r="Q1093" s="26">
        <v>51.290793960058458</v>
      </c>
      <c r="R1093" s="26">
        <v>0.51290793960058456</v>
      </c>
      <c r="S1093" s="26" t="s">
        <v>45</v>
      </c>
      <c r="T1093" s="26">
        <v>8.346909351166687</v>
      </c>
      <c r="U1093" s="26" t="s">
        <v>45</v>
      </c>
      <c r="V1093" s="26" t="s">
        <v>45</v>
      </c>
      <c r="W1093" s="26">
        <v>18.197822775796027</v>
      </c>
      <c r="X1093" s="26">
        <v>47.923676668838581</v>
      </c>
      <c r="Y1093" s="26">
        <v>23.265261459319262</v>
      </c>
      <c r="Z1093" s="26">
        <v>1.3466828830567721</v>
      </c>
      <c r="AA1093" s="26">
        <v>0.4526470588235294</v>
      </c>
      <c r="AB1093" s="26">
        <f t="shared" ref="AB1093:AE1108" si="152">W1093/100*$T1093</f>
        <v>1.5189557709816597</v>
      </c>
      <c r="AC1093" s="26">
        <f t="shared" si="152"/>
        <v>4.0001458492941753</v>
      </c>
      <c r="AD1093" s="26">
        <f t="shared" si="152"/>
        <v>1.9419302843212987</v>
      </c>
      <c r="AE1093" s="26">
        <f t="shared" si="152"/>
        <v>0.11240639949642685</v>
      </c>
      <c r="AF1093" s="17">
        <v>2.64</v>
      </c>
      <c r="AG1093" s="17">
        <v>5.64</v>
      </c>
      <c r="AH1093" s="17">
        <f t="shared" si="146"/>
        <v>2.2908676527677705E-6</v>
      </c>
      <c r="AI1093" s="17">
        <v>1</v>
      </c>
      <c r="AJ1093" s="17">
        <v>41.5</v>
      </c>
      <c r="AK1093" s="17">
        <v>760.5</v>
      </c>
      <c r="AL1093" s="17">
        <v>120.5</v>
      </c>
      <c r="AM1093" s="17">
        <v>7.4</v>
      </c>
      <c r="AN1093" s="17">
        <v>9.3000000000000007</v>
      </c>
      <c r="AO1093" s="17">
        <v>0.2</v>
      </c>
      <c r="AP1093" s="17">
        <v>44.8</v>
      </c>
      <c r="AQ1093" s="17">
        <v>893.75999999999931</v>
      </c>
      <c r="AR1093" s="17">
        <v>1477.5066666666662</v>
      </c>
      <c r="AS1093" s="26">
        <v>651.05999999999995</v>
      </c>
      <c r="AT1093" s="26">
        <v>21.438712357217042</v>
      </c>
      <c r="AU1093" s="26">
        <v>4.4232858782754798</v>
      </c>
      <c r="AV1093" s="17">
        <v>45</v>
      </c>
      <c r="AW1093" s="17">
        <v>60</v>
      </c>
      <c r="AX1093" s="17">
        <v>0.21</v>
      </c>
      <c r="AY1093" s="14">
        <v>2</v>
      </c>
      <c r="AZ1093" s="17" t="s">
        <v>149</v>
      </c>
      <c r="BA1093" s="17">
        <v>6.1</v>
      </c>
      <c r="BB1093" s="17">
        <v>312.63559256475003</v>
      </c>
      <c r="BC1093" s="17" t="s">
        <v>202</v>
      </c>
      <c r="BD1093" s="29"/>
    </row>
    <row r="1094" spans="1:56" x14ac:dyDescent="0.25">
      <c r="A1094" s="17">
        <v>2009</v>
      </c>
      <c r="B1094" s="17">
        <v>2013</v>
      </c>
      <c r="C1094" s="17" t="s">
        <v>200</v>
      </c>
      <c r="D1094" s="52" t="s">
        <v>201</v>
      </c>
      <c r="E1094" s="17">
        <v>2</v>
      </c>
      <c r="F1094" s="67" t="s">
        <v>55</v>
      </c>
      <c r="G1094" s="17" t="s">
        <v>56</v>
      </c>
      <c r="H1094" s="20" t="s">
        <v>192</v>
      </c>
      <c r="I1094" s="45" t="s">
        <v>52</v>
      </c>
      <c r="J1094" s="22" t="s">
        <v>60</v>
      </c>
      <c r="K1094" s="17" t="s">
        <v>42</v>
      </c>
      <c r="L1094" s="27">
        <v>100</v>
      </c>
      <c r="M1094" s="27">
        <v>1</v>
      </c>
      <c r="N1094" s="25">
        <f t="shared" si="150"/>
        <v>43.233300158219173</v>
      </c>
      <c r="O1094" s="26">
        <v>50.655995137024469</v>
      </c>
      <c r="P1094" s="26">
        <f t="shared" si="151"/>
        <v>0.50655995137024468</v>
      </c>
      <c r="Q1094" s="26">
        <v>49.344004862975531</v>
      </c>
      <c r="R1094" s="26">
        <v>0.49344004862975532</v>
      </c>
      <c r="S1094" s="26" t="s">
        <v>45</v>
      </c>
      <c r="T1094" s="26">
        <v>7.3000861419075651</v>
      </c>
      <c r="U1094" s="26" t="s">
        <v>45</v>
      </c>
      <c r="V1094" s="26" t="s">
        <v>45</v>
      </c>
      <c r="W1094" s="26">
        <v>18.309591806800626</v>
      </c>
      <c r="X1094" s="26">
        <v>46.201048242100526</v>
      </c>
      <c r="Y1094" s="26">
        <v>23.458089895023136</v>
      </c>
      <c r="Z1094" s="26">
        <v>1.8820352648447312</v>
      </c>
      <c r="AA1094" s="26">
        <v>0.44710526315789473</v>
      </c>
      <c r="AB1094" s="26">
        <f t="shared" si="152"/>
        <v>1.3366159741280954</v>
      </c>
      <c r="AC1094" s="26">
        <f t="shared" si="152"/>
        <v>3.3727163201376094</v>
      </c>
      <c r="AD1094" s="26">
        <f t="shared" si="152"/>
        <v>1.7124607695828027</v>
      </c>
      <c r="AE1094" s="26">
        <f t="shared" si="152"/>
        <v>0.13739019555474355</v>
      </c>
      <c r="AF1094" s="17">
        <v>2.33</v>
      </c>
      <c r="AG1094" s="17">
        <v>5.97</v>
      </c>
      <c r="AH1094" s="17">
        <f t="shared" si="146"/>
        <v>1.0715193052376047E-6</v>
      </c>
      <c r="AI1094" s="17">
        <v>1</v>
      </c>
      <c r="AJ1094" s="17">
        <v>33.1</v>
      </c>
      <c r="AK1094" s="17">
        <v>834.3</v>
      </c>
      <c r="AL1094" s="17">
        <v>133.69999999999999</v>
      </c>
      <c r="AM1094" s="17">
        <v>6.9</v>
      </c>
      <c r="AN1094" s="17">
        <v>8</v>
      </c>
      <c r="AO1094" s="17">
        <v>0.3</v>
      </c>
      <c r="AP1094" s="17">
        <v>37.6</v>
      </c>
      <c r="AQ1094" s="17">
        <v>893.75999999999931</v>
      </c>
      <c r="AR1094" s="17">
        <v>1477.5066666666662</v>
      </c>
      <c r="AS1094" s="26">
        <v>651.05999999999995</v>
      </c>
      <c r="AT1094" s="26">
        <v>21.438712357217042</v>
      </c>
      <c r="AU1094" s="26">
        <v>4.4232858782754798</v>
      </c>
      <c r="AV1094" s="17">
        <v>45</v>
      </c>
      <c r="AW1094" s="17">
        <v>60</v>
      </c>
      <c r="AX1094" s="17">
        <v>0.21</v>
      </c>
      <c r="AY1094" s="14">
        <v>2</v>
      </c>
      <c r="AZ1094" s="17" t="s">
        <v>149</v>
      </c>
      <c r="BA1094" s="17">
        <v>6.3574999999999999</v>
      </c>
      <c r="BB1094" s="17">
        <v>249.905841325875</v>
      </c>
      <c r="BC1094" s="17" t="s">
        <v>202</v>
      </c>
      <c r="BD1094" s="29"/>
    </row>
    <row r="1095" spans="1:56" x14ac:dyDescent="0.25">
      <c r="A1095" s="17">
        <v>2009</v>
      </c>
      <c r="B1095" s="17">
        <v>2013</v>
      </c>
      <c r="C1095" s="17" t="s">
        <v>200</v>
      </c>
      <c r="D1095" s="52" t="s">
        <v>201</v>
      </c>
      <c r="E1095" s="17">
        <v>3</v>
      </c>
      <c r="F1095" s="67" t="s">
        <v>55</v>
      </c>
      <c r="G1095" s="17" t="s">
        <v>56</v>
      </c>
      <c r="H1095" s="20" t="s">
        <v>192</v>
      </c>
      <c r="I1095" s="45" t="s">
        <v>52</v>
      </c>
      <c r="J1095" s="22" t="s">
        <v>60</v>
      </c>
      <c r="K1095" s="17" t="s">
        <v>42</v>
      </c>
      <c r="L1095" s="27">
        <v>100</v>
      </c>
      <c r="M1095" s="27">
        <v>1</v>
      </c>
      <c r="N1095" s="25">
        <f t="shared" si="150"/>
        <v>44.470179136049012</v>
      </c>
      <c r="O1095" s="26">
        <v>49.950837859580311</v>
      </c>
      <c r="P1095" s="26">
        <f t="shared" si="151"/>
        <v>0.4995083785958031</v>
      </c>
      <c r="Q1095" s="26">
        <v>50.049162140419689</v>
      </c>
      <c r="R1095" s="26">
        <v>0.5004916214041969</v>
      </c>
      <c r="S1095" s="26" t="s">
        <v>45</v>
      </c>
      <c r="T1095" s="26">
        <v>7.4044090253709189</v>
      </c>
      <c r="U1095" s="26" t="s">
        <v>45</v>
      </c>
      <c r="V1095" s="26" t="s">
        <v>45</v>
      </c>
      <c r="W1095" s="26">
        <v>19.56543696839887</v>
      </c>
      <c r="X1095" s="26">
        <v>45.807215303325791</v>
      </c>
      <c r="Y1095" s="26">
        <v>23.319218185774204</v>
      </c>
      <c r="Z1095" s="26">
        <v>1.2056379413250085</v>
      </c>
      <c r="AA1095" s="26">
        <v>0.42492537313432832</v>
      </c>
      <c r="AB1095" s="26">
        <f t="shared" si="152"/>
        <v>1.4487049807413841</v>
      </c>
      <c r="AC1095" s="26">
        <f t="shared" si="152"/>
        <v>3.3917535841905435</v>
      </c>
      <c r="AD1095" s="26">
        <f t="shared" si="152"/>
        <v>1.7266502959934018</v>
      </c>
      <c r="AE1095" s="26">
        <f t="shared" si="152"/>
        <v>8.9270364540765063E-2</v>
      </c>
      <c r="AF1095" s="17">
        <v>3.37</v>
      </c>
      <c r="AG1095" s="17">
        <v>6.14</v>
      </c>
      <c r="AH1095" s="17">
        <f t="shared" si="146"/>
        <v>7.2443596007499005E-7</v>
      </c>
      <c r="AI1095" s="17">
        <v>1</v>
      </c>
      <c r="AJ1095" s="17">
        <v>47.2</v>
      </c>
      <c r="AK1095" s="17">
        <v>1208.7</v>
      </c>
      <c r="AL1095" s="17">
        <v>184.4</v>
      </c>
      <c r="AM1095" s="17">
        <v>2.6</v>
      </c>
      <c r="AN1095" s="17">
        <v>10.4</v>
      </c>
      <c r="AO1095" s="17">
        <v>0.2</v>
      </c>
      <c r="AP1095" s="17">
        <v>17.600000000000001</v>
      </c>
      <c r="AQ1095" s="17">
        <v>893.75999999999931</v>
      </c>
      <c r="AR1095" s="17">
        <v>1477.5066666666662</v>
      </c>
      <c r="AS1095" s="26">
        <v>651.05999999999995</v>
      </c>
      <c r="AT1095" s="26">
        <v>21.438712357217042</v>
      </c>
      <c r="AU1095" s="26">
        <v>4.4232858782754798</v>
      </c>
      <c r="AV1095" s="17">
        <v>45</v>
      </c>
      <c r="AW1095" s="17">
        <v>60</v>
      </c>
      <c r="AX1095" s="17">
        <v>0.21</v>
      </c>
      <c r="AY1095" s="14">
        <v>2</v>
      </c>
      <c r="AZ1095" s="17" t="s">
        <v>149</v>
      </c>
      <c r="BA1095" s="17">
        <v>6.2825000000000006</v>
      </c>
      <c r="BB1095" s="17">
        <v>210.56524736625002</v>
      </c>
      <c r="BC1095" s="17" t="s">
        <v>202</v>
      </c>
      <c r="BD1095" s="29"/>
    </row>
    <row r="1096" spans="1:56" x14ac:dyDescent="0.25">
      <c r="A1096" s="17">
        <v>2009</v>
      </c>
      <c r="B1096" s="17">
        <v>2013</v>
      </c>
      <c r="C1096" s="17" t="s">
        <v>200</v>
      </c>
      <c r="D1096" s="52" t="s">
        <v>201</v>
      </c>
      <c r="E1096" s="17">
        <v>4</v>
      </c>
      <c r="F1096" s="67" t="s">
        <v>55</v>
      </c>
      <c r="G1096" s="17" t="s">
        <v>56</v>
      </c>
      <c r="H1096" s="20" t="s">
        <v>192</v>
      </c>
      <c r="I1096" s="45" t="s">
        <v>52</v>
      </c>
      <c r="J1096" s="22" t="s">
        <v>60</v>
      </c>
      <c r="K1096" s="17" t="s">
        <v>42</v>
      </c>
      <c r="L1096" s="27">
        <v>100</v>
      </c>
      <c r="M1096" s="27">
        <v>1</v>
      </c>
      <c r="N1096" s="25">
        <f t="shared" si="150"/>
        <v>31.639686474873084</v>
      </c>
      <c r="O1096" s="26">
        <v>52.087482458774289</v>
      </c>
      <c r="P1096" s="26">
        <f t="shared" si="151"/>
        <v>0.52087482458774292</v>
      </c>
      <c r="Q1096" s="26">
        <v>47.912517541225711</v>
      </c>
      <c r="R1096" s="26">
        <v>0.47912517541225708</v>
      </c>
      <c r="S1096" s="26" t="s">
        <v>45</v>
      </c>
      <c r="T1096" s="26">
        <v>5.4934387142035668</v>
      </c>
      <c r="U1096" s="26" t="s">
        <v>45</v>
      </c>
      <c r="V1096" s="26" t="s">
        <v>45</v>
      </c>
      <c r="W1096" s="26">
        <v>19.096391646644477</v>
      </c>
      <c r="X1096" s="26">
        <v>46.319443589469174</v>
      </c>
      <c r="Y1096" s="26">
        <v>23.553251173631097</v>
      </c>
      <c r="Z1096" s="26">
        <v>1.3399509996581145</v>
      </c>
      <c r="AA1096" s="26">
        <v>0.41740384615384613</v>
      </c>
      <c r="AB1096" s="26">
        <f t="shared" si="152"/>
        <v>1.0490485717327038</v>
      </c>
      <c r="AC1096" s="26">
        <f t="shared" si="152"/>
        <v>2.5445302463475818</v>
      </c>
      <c r="AD1096" s="26">
        <f t="shared" si="152"/>
        <v>1.2938834184258565</v>
      </c>
      <c r="AE1096" s="26">
        <f t="shared" si="152"/>
        <v>7.3609386966576568E-2</v>
      </c>
      <c r="AF1096" s="17">
        <v>3.34</v>
      </c>
      <c r="AG1096" s="17">
        <v>6.48</v>
      </c>
      <c r="AH1096" s="17">
        <f t="shared" si="146"/>
        <v>3.3113112148259042E-7</v>
      </c>
      <c r="AI1096" s="17">
        <v>1</v>
      </c>
      <c r="AJ1096" s="17">
        <v>41.5</v>
      </c>
      <c r="AK1096" s="17">
        <v>1492.7</v>
      </c>
      <c r="AL1096" s="17">
        <v>249.4</v>
      </c>
      <c r="AM1096" s="17">
        <v>2</v>
      </c>
      <c r="AN1096" s="17">
        <v>11.1</v>
      </c>
      <c r="AO1096" s="17">
        <v>0.2</v>
      </c>
      <c r="AP1096" s="17">
        <v>14.2</v>
      </c>
      <c r="AQ1096" s="17">
        <v>893.75999999999931</v>
      </c>
      <c r="AR1096" s="17">
        <v>1477.5066666666662</v>
      </c>
      <c r="AS1096" s="26">
        <v>651.05999999999995</v>
      </c>
      <c r="AT1096" s="26">
        <v>21.438712357217042</v>
      </c>
      <c r="AU1096" s="26">
        <v>4.4232858782754798</v>
      </c>
      <c r="AV1096" s="17">
        <v>45</v>
      </c>
      <c r="AW1096" s="17">
        <v>60</v>
      </c>
      <c r="AX1096" s="17">
        <v>0.21</v>
      </c>
      <c r="AY1096" s="14">
        <v>2</v>
      </c>
      <c r="AZ1096" s="17" t="s">
        <v>149</v>
      </c>
      <c r="BA1096" s="17">
        <v>5.69</v>
      </c>
      <c r="BB1096" s="17">
        <v>182.13383388374993</v>
      </c>
      <c r="BC1096" s="17" t="s">
        <v>202</v>
      </c>
      <c r="BD1096" s="29"/>
    </row>
    <row r="1097" spans="1:56" x14ac:dyDescent="0.25">
      <c r="A1097" s="17">
        <v>2009</v>
      </c>
      <c r="B1097" s="17">
        <v>2013</v>
      </c>
      <c r="C1097" s="17" t="s">
        <v>200</v>
      </c>
      <c r="D1097" s="52" t="s">
        <v>201</v>
      </c>
      <c r="E1097" s="17">
        <v>1</v>
      </c>
      <c r="F1097" s="67" t="s">
        <v>58</v>
      </c>
      <c r="G1097" s="17" t="s">
        <v>59</v>
      </c>
      <c r="H1097" s="20" t="s">
        <v>193</v>
      </c>
      <c r="I1097" s="45">
        <v>8</v>
      </c>
      <c r="J1097" s="22" t="s">
        <v>57</v>
      </c>
      <c r="K1097" s="17" t="s">
        <v>40</v>
      </c>
      <c r="L1097" s="27">
        <v>95.238095238095227</v>
      </c>
      <c r="M1097" s="27">
        <v>0.95238095238095222</v>
      </c>
      <c r="N1097" s="25">
        <f t="shared" si="150"/>
        <v>66.491536493625148</v>
      </c>
      <c r="O1097" s="26">
        <v>49.18360341621112</v>
      </c>
      <c r="P1097" s="26">
        <f t="shared" si="151"/>
        <v>0.49183603416211119</v>
      </c>
      <c r="Q1097" s="26">
        <v>50.81639658378888</v>
      </c>
      <c r="R1097" s="26">
        <v>0.50816396583788881</v>
      </c>
      <c r="S1097" s="26" t="s">
        <v>45</v>
      </c>
      <c r="T1097" s="26">
        <v>10.900977871456627</v>
      </c>
      <c r="U1097" s="26" t="s">
        <v>45</v>
      </c>
      <c r="V1097" s="26" t="s">
        <v>45</v>
      </c>
      <c r="W1097" s="26">
        <v>19.747380065820138</v>
      </c>
      <c r="X1097" s="26">
        <v>44.223321457382951</v>
      </c>
      <c r="Y1097" s="26">
        <v>23.588973452801</v>
      </c>
      <c r="Z1097" s="26">
        <v>2.1385801875462391</v>
      </c>
      <c r="AA1097" s="26">
        <v>0.42891304347826087</v>
      </c>
      <c r="AB1097" s="26">
        <f t="shared" si="152"/>
        <v>2.1526575311674905</v>
      </c>
      <c r="AC1097" s="26">
        <f t="shared" si="152"/>
        <v>4.8207744860924464</v>
      </c>
      <c r="AD1097" s="26">
        <f t="shared" si="152"/>
        <v>2.5714287761936152</v>
      </c>
      <c r="AE1097" s="26">
        <f t="shared" si="152"/>
        <v>0.23312615300777118</v>
      </c>
      <c r="AF1097" s="17">
        <v>2.64</v>
      </c>
      <c r="AG1097" s="17">
        <v>5.64</v>
      </c>
      <c r="AH1097" s="17">
        <f t="shared" si="146"/>
        <v>2.2908676527677705E-6</v>
      </c>
      <c r="AI1097" s="17">
        <v>1</v>
      </c>
      <c r="AJ1097" s="17">
        <v>41.5</v>
      </c>
      <c r="AK1097" s="17">
        <v>760.5</v>
      </c>
      <c r="AL1097" s="17">
        <v>120.5</v>
      </c>
      <c r="AM1097" s="17">
        <v>7.4</v>
      </c>
      <c r="AN1097" s="17">
        <v>9.3000000000000007</v>
      </c>
      <c r="AO1097" s="17">
        <v>0.2</v>
      </c>
      <c r="AP1097" s="17">
        <v>44.8</v>
      </c>
      <c r="AQ1097" s="17">
        <v>893.75999999999931</v>
      </c>
      <c r="AR1097" s="17">
        <v>1477.5066666666662</v>
      </c>
      <c r="AS1097" s="26">
        <v>651.05999999999995</v>
      </c>
      <c r="AT1097" s="26">
        <v>21.438712357217042</v>
      </c>
      <c r="AU1097" s="26">
        <v>4.4232858782754798</v>
      </c>
      <c r="AV1097" s="17">
        <v>45</v>
      </c>
      <c r="AW1097" s="17">
        <v>60</v>
      </c>
      <c r="AX1097" s="17">
        <v>0.21</v>
      </c>
      <c r="AY1097" s="14">
        <v>2</v>
      </c>
      <c r="AZ1097" s="17" t="s">
        <v>149</v>
      </c>
      <c r="BA1097" s="17">
        <v>6.3100000000000005</v>
      </c>
      <c r="BB1097" s="17">
        <v>276.29521958587503</v>
      </c>
      <c r="BC1097" s="17" t="s">
        <v>202</v>
      </c>
      <c r="BD1097" s="29"/>
    </row>
    <row r="1098" spans="1:56" x14ac:dyDescent="0.25">
      <c r="A1098" s="17">
        <v>2009</v>
      </c>
      <c r="B1098" s="17">
        <v>2013</v>
      </c>
      <c r="C1098" s="17" t="s">
        <v>200</v>
      </c>
      <c r="D1098" s="52" t="s">
        <v>201</v>
      </c>
      <c r="E1098" s="17">
        <v>2</v>
      </c>
      <c r="F1098" s="67" t="s">
        <v>58</v>
      </c>
      <c r="G1098" s="17" t="s">
        <v>59</v>
      </c>
      <c r="H1098" s="20" t="s">
        <v>193</v>
      </c>
      <c r="I1098" s="45">
        <v>8</v>
      </c>
      <c r="J1098" s="22" t="s">
        <v>57</v>
      </c>
      <c r="K1098" s="17" t="s">
        <v>40</v>
      </c>
      <c r="L1098" s="27">
        <v>100</v>
      </c>
      <c r="M1098" s="27">
        <v>1</v>
      </c>
      <c r="N1098" s="25">
        <f t="shared" si="150"/>
        <v>47.742326341845768</v>
      </c>
      <c r="O1098" s="26">
        <v>51.12023832607661</v>
      </c>
      <c r="P1098" s="26">
        <f t="shared" si="151"/>
        <v>0.51120238326076606</v>
      </c>
      <c r="Q1098" s="26">
        <v>48.87976167392339</v>
      </c>
      <c r="R1098" s="26">
        <v>0.48879761673923389</v>
      </c>
      <c r="S1098" s="26" t="s">
        <v>45</v>
      </c>
      <c r="T1098" s="26">
        <v>8.1353303361216032</v>
      </c>
      <c r="U1098" s="26" t="s">
        <v>45</v>
      </c>
      <c r="V1098" s="26" t="s">
        <v>45</v>
      </c>
      <c r="W1098" s="26">
        <v>19.919163077128985</v>
      </c>
      <c r="X1098" s="26">
        <v>43.07648067993361</v>
      </c>
      <c r="Y1098" s="26">
        <v>24.814312094935275</v>
      </c>
      <c r="Z1098" s="26">
        <v>1.6401962226375417</v>
      </c>
      <c r="AA1098" s="26">
        <v>0.4316363636363636</v>
      </c>
      <c r="AB1098" s="26">
        <f t="shared" si="152"/>
        <v>1.6204897165152077</v>
      </c>
      <c r="AC1098" s="26">
        <f t="shared" si="152"/>
        <v>3.5044140004882003</v>
      </c>
      <c r="AD1098" s="26">
        <f t="shared" si="152"/>
        <v>2.0187262595591617</v>
      </c>
      <c r="AE1098" s="26">
        <f t="shared" si="152"/>
        <v>0.13343538087215256</v>
      </c>
      <c r="AF1098" s="17">
        <v>2.33</v>
      </c>
      <c r="AG1098" s="17">
        <v>5.97</v>
      </c>
      <c r="AH1098" s="17">
        <f t="shared" si="146"/>
        <v>1.0715193052376047E-6</v>
      </c>
      <c r="AI1098" s="17">
        <v>1</v>
      </c>
      <c r="AJ1098" s="17">
        <v>33.1</v>
      </c>
      <c r="AK1098" s="17">
        <v>834.3</v>
      </c>
      <c r="AL1098" s="17">
        <v>133.69999999999999</v>
      </c>
      <c r="AM1098" s="17">
        <v>6.9</v>
      </c>
      <c r="AN1098" s="17">
        <v>8</v>
      </c>
      <c r="AO1098" s="17">
        <v>0.3</v>
      </c>
      <c r="AP1098" s="17">
        <v>37.6</v>
      </c>
      <c r="AQ1098" s="17">
        <v>893.75999999999931</v>
      </c>
      <c r="AR1098" s="17">
        <v>1477.5066666666662</v>
      </c>
      <c r="AS1098" s="26">
        <v>651.05999999999995</v>
      </c>
      <c r="AT1098" s="26">
        <v>21.438712357217042</v>
      </c>
      <c r="AU1098" s="26">
        <v>4.4232858782754798</v>
      </c>
      <c r="AV1098" s="17">
        <v>45</v>
      </c>
      <c r="AW1098" s="17">
        <v>60</v>
      </c>
      <c r="AX1098" s="17">
        <v>0.21</v>
      </c>
      <c r="AY1098" s="14">
        <v>2</v>
      </c>
      <c r="AZ1098" s="17" t="s">
        <v>149</v>
      </c>
      <c r="BA1098" s="17">
        <v>6.6975000000000007</v>
      </c>
      <c r="BB1098" s="17">
        <v>198.32874399450003</v>
      </c>
      <c r="BC1098" s="17" t="s">
        <v>202</v>
      </c>
      <c r="BD1098" s="29"/>
    </row>
    <row r="1099" spans="1:56" x14ac:dyDescent="0.25">
      <c r="A1099" s="17">
        <v>2009</v>
      </c>
      <c r="B1099" s="17">
        <v>2013</v>
      </c>
      <c r="C1099" s="17" t="s">
        <v>200</v>
      </c>
      <c r="D1099" s="52" t="s">
        <v>201</v>
      </c>
      <c r="E1099" s="17">
        <v>3</v>
      </c>
      <c r="F1099" s="67" t="s">
        <v>58</v>
      </c>
      <c r="G1099" s="17" t="s">
        <v>59</v>
      </c>
      <c r="H1099" s="20" t="s">
        <v>193</v>
      </c>
      <c r="I1099" s="45">
        <v>8</v>
      </c>
      <c r="J1099" s="22" t="s">
        <v>57</v>
      </c>
      <c r="K1099" s="17" t="s">
        <v>40</v>
      </c>
      <c r="L1099" s="27">
        <v>100</v>
      </c>
      <c r="M1099" s="27">
        <v>1</v>
      </c>
      <c r="N1099" s="25">
        <f t="shared" si="150"/>
        <v>52.613111300388468</v>
      </c>
      <c r="O1099" s="26">
        <v>50.30520996793981</v>
      </c>
      <c r="P1099" s="26">
        <f t="shared" si="151"/>
        <v>0.50305209967939812</v>
      </c>
      <c r="Q1099" s="26">
        <v>49.69479003206019</v>
      </c>
      <c r="R1099" s="26">
        <v>0.49694790032060188</v>
      </c>
      <c r="S1099" s="26" t="s">
        <v>45</v>
      </c>
      <c r="T1099" s="26">
        <v>8.8223787034420962</v>
      </c>
      <c r="U1099" s="26" t="s">
        <v>45</v>
      </c>
      <c r="V1099" s="26" t="s">
        <v>45</v>
      </c>
      <c r="W1099" s="26">
        <v>20.76298615449565</v>
      </c>
      <c r="X1099" s="26">
        <v>45.415235163834438</v>
      </c>
      <c r="Y1099" s="26">
        <v>23.717943225096334</v>
      </c>
      <c r="Z1099" s="26">
        <v>1.3612496179422351</v>
      </c>
      <c r="AA1099" s="26">
        <v>0.41910891089108909</v>
      </c>
      <c r="AB1099" s="26">
        <f t="shared" si="152"/>
        <v>1.8317892686928552</v>
      </c>
      <c r="AC1099" s="26">
        <f t="shared" si="152"/>
        <v>4.0067040352122758</v>
      </c>
      <c r="AD1099" s="26">
        <f t="shared" si="152"/>
        <v>2.0924867719853868</v>
      </c>
      <c r="AE1099" s="26">
        <f t="shared" si="152"/>
        <v>0.12009459639402265</v>
      </c>
      <c r="AF1099" s="17">
        <v>3.37</v>
      </c>
      <c r="AG1099" s="17">
        <v>6.14</v>
      </c>
      <c r="AH1099" s="17">
        <f t="shared" si="146"/>
        <v>7.2443596007499005E-7</v>
      </c>
      <c r="AI1099" s="17">
        <v>1</v>
      </c>
      <c r="AJ1099" s="17">
        <v>47.2</v>
      </c>
      <c r="AK1099" s="17">
        <v>1208.7</v>
      </c>
      <c r="AL1099" s="17">
        <v>184.4</v>
      </c>
      <c r="AM1099" s="17">
        <v>2.6</v>
      </c>
      <c r="AN1099" s="17">
        <v>10.4</v>
      </c>
      <c r="AO1099" s="17">
        <v>0.2</v>
      </c>
      <c r="AP1099" s="17">
        <v>17.600000000000001</v>
      </c>
      <c r="AQ1099" s="17">
        <v>893.75999999999931</v>
      </c>
      <c r="AR1099" s="17">
        <v>1477.5066666666662</v>
      </c>
      <c r="AS1099" s="26">
        <v>651.05999999999995</v>
      </c>
      <c r="AT1099" s="26">
        <v>21.438712357217042</v>
      </c>
      <c r="AU1099" s="26">
        <v>4.4232858782754798</v>
      </c>
      <c r="AV1099" s="17">
        <v>45</v>
      </c>
      <c r="AW1099" s="17">
        <v>60</v>
      </c>
      <c r="AX1099" s="17">
        <v>0.21</v>
      </c>
      <c r="AY1099" s="14">
        <v>2</v>
      </c>
      <c r="AZ1099" s="17" t="s">
        <v>149</v>
      </c>
      <c r="BA1099" s="17">
        <v>7.5975000000000001</v>
      </c>
      <c r="BB1099" s="17">
        <v>183.92454169424997</v>
      </c>
      <c r="BC1099" s="17" t="s">
        <v>202</v>
      </c>
      <c r="BD1099" s="29"/>
    </row>
    <row r="1100" spans="1:56" x14ac:dyDescent="0.25">
      <c r="A1100" s="17">
        <v>2009</v>
      </c>
      <c r="B1100" s="17">
        <v>2013</v>
      </c>
      <c r="C1100" s="17" t="s">
        <v>200</v>
      </c>
      <c r="D1100" s="52" t="s">
        <v>201</v>
      </c>
      <c r="E1100" s="17">
        <v>4</v>
      </c>
      <c r="F1100" s="67" t="s">
        <v>58</v>
      </c>
      <c r="G1100" s="17" t="s">
        <v>59</v>
      </c>
      <c r="H1100" s="20" t="s">
        <v>193</v>
      </c>
      <c r="I1100" s="45">
        <v>8</v>
      </c>
      <c r="J1100" s="22" t="s">
        <v>57</v>
      </c>
      <c r="K1100" s="17" t="s">
        <v>40</v>
      </c>
      <c r="L1100" s="27">
        <v>100</v>
      </c>
      <c r="M1100" s="27">
        <v>1</v>
      </c>
      <c r="N1100" s="25">
        <f t="shared" si="150"/>
        <v>58.982713804498943</v>
      </c>
      <c r="O1100" s="26">
        <v>50.851459255268274</v>
      </c>
      <c r="P1100" s="26">
        <f t="shared" si="151"/>
        <v>0.50851459255268272</v>
      </c>
      <c r="Q1100" s="26">
        <v>49.148540744731726</v>
      </c>
      <c r="R1100" s="26">
        <v>0.49148540744731728</v>
      </c>
      <c r="S1100" s="26" t="s">
        <v>45</v>
      </c>
      <c r="T1100" s="26">
        <v>9.997856892648759</v>
      </c>
      <c r="U1100" s="26" t="s">
        <v>45</v>
      </c>
      <c r="V1100" s="26" t="s">
        <v>45</v>
      </c>
      <c r="W1100" s="26">
        <v>20.336601038942774</v>
      </c>
      <c r="X1100" s="26">
        <v>42.779904783123627</v>
      </c>
      <c r="Y1100" s="26">
        <v>24.204709443903738</v>
      </c>
      <c r="Z1100" s="26">
        <v>2.0022152776963509</v>
      </c>
      <c r="AA1100" s="26">
        <v>0.49850000000000005</v>
      </c>
      <c r="AB1100" s="26">
        <f t="shared" si="152"/>
        <v>2.0332242687024196</v>
      </c>
      <c r="AC1100" s="26">
        <f t="shared" si="152"/>
        <v>4.277073659028102</v>
      </c>
      <c r="AD1100" s="26">
        <f t="shared" si="152"/>
        <v>2.419952211482935</v>
      </c>
      <c r="AE1100" s="26">
        <f t="shared" si="152"/>
        <v>0.20017861814683111</v>
      </c>
      <c r="AF1100" s="17">
        <v>3.34</v>
      </c>
      <c r="AG1100" s="17">
        <v>6.48</v>
      </c>
      <c r="AH1100" s="17">
        <f t="shared" si="146"/>
        <v>3.3113112148259042E-7</v>
      </c>
      <c r="AI1100" s="17">
        <v>1</v>
      </c>
      <c r="AJ1100" s="17">
        <v>41.5</v>
      </c>
      <c r="AK1100" s="17">
        <v>1492.7</v>
      </c>
      <c r="AL1100" s="17">
        <v>249.4</v>
      </c>
      <c r="AM1100" s="17">
        <v>2</v>
      </c>
      <c r="AN1100" s="17">
        <v>11.1</v>
      </c>
      <c r="AO1100" s="17">
        <v>0.2</v>
      </c>
      <c r="AP1100" s="17">
        <v>14.2</v>
      </c>
      <c r="AQ1100" s="17">
        <v>893.75999999999931</v>
      </c>
      <c r="AR1100" s="17">
        <v>1477.5066666666662</v>
      </c>
      <c r="AS1100" s="26">
        <v>651.05999999999995</v>
      </c>
      <c r="AT1100" s="26">
        <v>21.438712357217042</v>
      </c>
      <c r="AU1100" s="26">
        <v>4.4232858782754798</v>
      </c>
      <c r="AV1100" s="17">
        <v>45</v>
      </c>
      <c r="AW1100" s="17">
        <v>60</v>
      </c>
      <c r="AX1100" s="17">
        <v>0.21</v>
      </c>
      <c r="AY1100" s="14">
        <v>2</v>
      </c>
      <c r="AZ1100" s="17" t="s">
        <v>149</v>
      </c>
      <c r="BA1100" s="17">
        <v>6.7149999999999999</v>
      </c>
      <c r="BB1100" s="17">
        <v>294.11590389299994</v>
      </c>
      <c r="BC1100" s="17" t="s">
        <v>202</v>
      </c>
      <c r="BD1100" s="29"/>
    </row>
    <row r="1101" spans="1:56" x14ac:dyDescent="0.25">
      <c r="A1101" s="17">
        <v>2009</v>
      </c>
      <c r="B1101" s="17">
        <v>2013</v>
      </c>
      <c r="C1101" s="17" t="s">
        <v>200</v>
      </c>
      <c r="D1101" s="52" t="s">
        <v>201</v>
      </c>
      <c r="E1101" s="17">
        <v>1</v>
      </c>
      <c r="F1101" s="67" t="s">
        <v>93</v>
      </c>
      <c r="G1101" s="17" t="s">
        <v>94</v>
      </c>
      <c r="H1101" s="20" t="s">
        <v>95</v>
      </c>
      <c r="I1101" s="45" t="s">
        <v>43</v>
      </c>
      <c r="J1101" s="22">
        <v>988234</v>
      </c>
      <c r="K1101" s="17" t="s">
        <v>42</v>
      </c>
      <c r="L1101" s="27">
        <v>100</v>
      </c>
      <c r="M1101" s="27">
        <v>1</v>
      </c>
      <c r="N1101" s="25">
        <f t="shared" si="150"/>
        <v>47.17773408180139</v>
      </c>
      <c r="O1101" s="26">
        <v>46.529806994360577</v>
      </c>
      <c r="P1101" s="26">
        <f t="shared" si="151"/>
        <v>0.46529806994360579</v>
      </c>
      <c r="Q1101" s="26">
        <v>53.470193005639423</v>
      </c>
      <c r="R1101" s="26">
        <v>0.53470193005639421</v>
      </c>
      <c r="S1101" s="26" t="s">
        <v>45</v>
      </c>
      <c r="T1101" s="26">
        <v>7.3172362041916195</v>
      </c>
      <c r="U1101" s="26" t="s">
        <v>45</v>
      </c>
      <c r="V1101" s="26" t="s">
        <v>45</v>
      </c>
      <c r="W1101" s="26">
        <v>20.62115465365801</v>
      </c>
      <c r="X1101" s="26">
        <v>44.924456252463372</v>
      </c>
      <c r="Y1101" s="26">
        <v>23.399915160872325</v>
      </c>
      <c r="Z1101" s="26">
        <v>1.4116440844029086</v>
      </c>
      <c r="AA1101" s="26">
        <v>0.44487500000000002</v>
      </c>
      <c r="AB1101" s="26">
        <f t="shared" si="152"/>
        <v>1.508898594039809</v>
      </c>
      <c r="AC1101" s="26">
        <f t="shared" si="152"/>
        <v>3.2872285774414758</v>
      </c>
      <c r="AD1101" s="26">
        <f t="shared" si="152"/>
        <v>1.7122270639014734</v>
      </c>
      <c r="AE1101" s="26">
        <f t="shared" si="152"/>
        <v>0.10329333201825892</v>
      </c>
      <c r="AF1101" s="17">
        <v>2.64</v>
      </c>
      <c r="AG1101" s="17">
        <v>5.64</v>
      </c>
      <c r="AH1101" s="17">
        <f t="shared" si="146"/>
        <v>2.2908676527677705E-6</v>
      </c>
      <c r="AI1101" s="17">
        <v>1</v>
      </c>
      <c r="AJ1101" s="17">
        <v>41.5</v>
      </c>
      <c r="AK1101" s="17">
        <v>760.5</v>
      </c>
      <c r="AL1101" s="17">
        <v>120.5</v>
      </c>
      <c r="AM1101" s="17">
        <v>7.4</v>
      </c>
      <c r="AN1101" s="17">
        <v>9.3000000000000007</v>
      </c>
      <c r="AO1101" s="17">
        <v>0.2</v>
      </c>
      <c r="AP1101" s="17">
        <v>44.8</v>
      </c>
      <c r="AQ1101" s="17">
        <v>893.75999999999931</v>
      </c>
      <c r="AR1101" s="17">
        <v>1477.5066666666662</v>
      </c>
      <c r="AS1101" s="26">
        <v>651.05999999999995</v>
      </c>
      <c r="AT1101" s="26">
        <v>21.438712357217042</v>
      </c>
      <c r="AU1101" s="26">
        <v>4.4232858782754798</v>
      </c>
      <c r="AV1101" s="17">
        <v>45</v>
      </c>
      <c r="AW1101" s="17">
        <v>60</v>
      </c>
      <c r="AX1101" s="17">
        <v>0.21</v>
      </c>
      <c r="AY1101" s="14">
        <v>2</v>
      </c>
      <c r="AZ1101" s="17" t="s">
        <v>149</v>
      </c>
      <c r="BA1101" s="17">
        <v>6.42</v>
      </c>
      <c r="BB1101" s="17">
        <v>277.24555136250001</v>
      </c>
      <c r="BC1101" s="17" t="s">
        <v>202</v>
      </c>
      <c r="BD1101" s="29"/>
    </row>
    <row r="1102" spans="1:56" x14ac:dyDescent="0.25">
      <c r="A1102" s="17">
        <v>2009</v>
      </c>
      <c r="B1102" s="17">
        <v>2013</v>
      </c>
      <c r="C1102" s="17" t="s">
        <v>200</v>
      </c>
      <c r="D1102" s="52" t="s">
        <v>201</v>
      </c>
      <c r="E1102" s="17">
        <v>2</v>
      </c>
      <c r="F1102" s="67" t="s">
        <v>93</v>
      </c>
      <c r="G1102" s="17" t="s">
        <v>94</v>
      </c>
      <c r="H1102" s="20" t="s">
        <v>95</v>
      </c>
      <c r="I1102" s="45" t="s">
        <v>43</v>
      </c>
      <c r="J1102" s="22">
        <v>988234</v>
      </c>
      <c r="K1102" s="17" t="s">
        <v>42</v>
      </c>
      <c r="L1102" s="27">
        <v>70.588235294117652</v>
      </c>
      <c r="M1102" s="27">
        <v>0.70588235294117652</v>
      </c>
      <c r="N1102" s="25">
        <f t="shared" si="150"/>
        <v>7.987025266907386</v>
      </c>
      <c r="O1102" s="26">
        <v>45.460385227351338</v>
      </c>
      <c r="P1102" s="26">
        <f t="shared" si="151"/>
        <v>0.45460385227351341</v>
      </c>
      <c r="Q1102" s="26">
        <v>54.539614772648662</v>
      </c>
      <c r="R1102" s="26">
        <v>0.54539614772648659</v>
      </c>
      <c r="S1102" s="26" t="s">
        <v>45</v>
      </c>
      <c r="T1102" s="26">
        <v>1.2103108181806614</v>
      </c>
      <c r="U1102" s="26" t="s">
        <v>45</v>
      </c>
      <c r="V1102" s="26" t="s">
        <v>45</v>
      </c>
      <c r="W1102" s="26">
        <v>19.825982220164761</v>
      </c>
      <c r="X1102" s="26">
        <v>45.752599679380026</v>
      </c>
      <c r="Y1102" s="26">
        <v>23.487373230803527</v>
      </c>
      <c r="Z1102" s="26">
        <v>1.5137952318494001</v>
      </c>
      <c r="AA1102" s="26">
        <v>0.43200000000000005</v>
      </c>
      <c r="AB1102" s="26">
        <f t="shared" si="152"/>
        <v>0.2399560076212286</v>
      </c>
      <c r="AC1102" s="26">
        <f t="shared" si="152"/>
        <v>0.553748663518427</v>
      </c>
      <c r="AD1102" s="26">
        <f t="shared" si="152"/>
        <v>0.28427021911888384</v>
      </c>
      <c r="AE1102" s="26">
        <f t="shared" si="152"/>
        <v>1.8321627456176316E-2</v>
      </c>
      <c r="AF1102" s="17">
        <v>2.33</v>
      </c>
      <c r="AG1102" s="17">
        <v>5.97</v>
      </c>
      <c r="AH1102" s="17">
        <f t="shared" si="146"/>
        <v>1.0715193052376047E-6</v>
      </c>
      <c r="AI1102" s="17">
        <v>1</v>
      </c>
      <c r="AJ1102" s="17">
        <v>33.1</v>
      </c>
      <c r="AK1102" s="17">
        <v>834.3</v>
      </c>
      <c r="AL1102" s="17">
        <v>133.69999999999999</v>
      </c>
      <c r="AM1102" s="17">
        <v>6.9</v>
      </c>
      <c r="AN1102" s="17">
        <v>8</v>
      </c>
      <c r="AO1102" s="17">
        <v>0.3</v>
      </c>
      <c r="AP1102" s="17">
        <v>37.6</v>
      </c>
      <c r="AQ1102" s="17">
        <v>893.75999999999931</v>
      </c>
      <c r="AR1102" s="17">
        <v>1477.5066666666662</v>
      </c>
      <c r="AS1102" s="26">
        <v>651.05999999999995</v>
      </c>
      <c r="AT1102" s="26">
        <v>21.438712357217042</v>
      </c>
      <c r="AU1102" s="26">
        <v>4.4232858782754798</v>
      </c>
      <c r="AV1102" s="17">
        <v>45</v>
      </c>
      <c r="AW1102" s="17">
        <v>60</v>
      </c>
      <c r="AX1102" s="17">
        <v>0.21</v>
      </c>
      <c r="AY1102" s="14">
        <v>2</v>
      </c>
      <c r="AZ1102" s="17" t="s">
        <v>149</v>
      </c>
      <c r="BA1102" s="17">
        <v>4.4700000000000006</v>
      </c>
      <c r="BB1102" s="17">
        <v>53.815482094499998</v>
      </c>
      <c r="BC1102" s="17" t="s">
        <v>202</v>
      </c>
      <c r="BD1102" s="29"/>
    </row>
    <row r="1103" spans="1:56" x14ac:dyDescent="0.25">
      <c r="A1103" s="17">
        <v>2009</v>
      </c>
      <c r="B1103" s="17">
        <v>2013</v>
      </c>
      <c r="C1103" s="17" t="s">
        <v>200</v>
      </c>
      <c r="D1103" s="52" t="s">
        <v>201</v>
      </c>
      <c r="E1103" s="17">
        <v>3</v>
      </c>
      <c r="F1103" s="67" t="s">
        <v>93</v>
      </c>
      <c r="G1103" s="17" t="s">
        <v>94</v>
      </c>
      <c r="H1103" s="20" t="s">
        <v>95</v>
      </c>
      <c r="I1103" s="45" t="s">
        <v>43</v>
      </c>
      <c r="J1103" s="22">
        <v>988234</v>
      </c>
      <c r="K1103" s="17" t="s">
        <v>42</v>
      </c>
      <c r="L1103" s="27">
        <v>100</v>
      </c>
      <c r="M1103" s="27">
        <v>1</v>
      </c>
      <c r="N1103" s="25">
        <f t="shared" si="150"/>
        <v>52.778268366849318</v>
      </c>
      <c r="O1103" s="26">
        <v>45.679621407297773</v>
      </c>
      <c r="P1103" s="26">
        <f t="shared" si="151"/>
        <v>0.45679621407297771</v>
      </c>
      <c r="Q1103" s="26">
        <v>54.320378592702227</v>
      </c>
      <c r="R1103" s="26">
        <v>0.54320378592702223</v>
      </c>
      <c r="S1103" s="26" t="s">
        <v>45</v>
      </c>
      <c r="T1103" s="26">
        <v>8.0363043917681232</v>
      </c>
      <c r="U1103" s="26" t="s">
        <v>45</v>
      </c>
      <c r="V1103" s="26" t="s">
        <v>45</v>
      </c>
      <c r="W1103" s="26">
        <v>21.684630316654392</v>
      </c>
      <c r="X1103" s="26">
        <v>44.748846550560373</v>
      </c>
      <c r="Y1103" s="26">
        <v>23.103337576689668</v>
      </c>
      <c r="Z1103" s="26">
        <v>0.78681079143628097</v>
      </c>
      <c r="AA1103" s="26">
        <v>0.45641666666666669</v>
      </c>
      <c r="AB1103" s="26">
        <f t="shared" si="152"/>
        <v>1.7426428984759788</v>
      </c>
      <c r="AC1103" s="26">
        <f t="shared" si="152"/>
        <v>3.5961535206082615</v>
      </c>
      <c r="AD1103" s="26">
        <f t="shared" si="152"/>
        <v>1.8566545323205268</v>
      </c>
      <c r="AE1103" s="26">
        <f t="shared" si="152"/>
        <v>6.3230510187099381E-2</v>
      </c>
      <c r="AF1103" s="17">
        <v>3.37</v>
      </c>
      <c r="AG1103" s="17">
        <v>6.14</v>
      </c>
      <c r="AH1103" s="17">
        <f t="shared" si="146"/>
        <v>7.2443596007499005E-7</v>
      </c>
      <c r="AI1103" s="17">
        <v>1</v>
      </c>
      <c r="AJ1103" s="17">
        <v>47.2</v>
      </c>
      <c r="AK1103" s="17">
        <v>1208.7</v>
      </c>
      <c r="AL1103" s="17">
        <v>184.4</v>
      </c>
      <c r="AM1103" s="17">
        <v>2.6</v>
      </c>
      <c r="AN1103" s="17">
        <v>10.4</v>
      </c>
      <c r="AO1103" s="17">
        <v>0.2</v>
      </c>
      <c r="AP1103" s="17">
        <v>17.600000000000001</v>
      </c>
      <c r="AQ1103" s="17">
        <v>893.75999999999931</v>
      </c>
      <c r="AR1103" s="17">
        <v>1477.5066666666662</v>
      </c>
      <c r="AS1103" s="26">
        <v>651.05999999999995</v>
      </c>
      <c r="AT1103" s="26">
        <v>21.438712357217042</v>
      </c>
      <c r="AU1103" s="26">
        <v>4.4232858782754798</v>
      </c>
      <c r="AV1103" s="17">
        <v>45</v>
      </c>
      <c r="AW1103" s="17">
        <v>60</v>
      </c>
      <c r="AX1103" s="17">
        <v>0.21</v>
      </c>
      <c r="AY1103" s="14">
        <v>2</v>
      </c>
      <c r="AZ1103" s="17" t="s">
        <v>149</v>
      </c>
      <c r="BA1103" s="17">
        <v>7.0250000000000004</v>
      </c>
      <c r="BB1103" s="17">
        <v>214.704295682625</v>
      </c>
      <c r="BC1103" s="17" t="s">
        <v>202</v>
      </c>
      <c r="BD1103" s="29"/>
    </row>
    <row r="1104" spans="1:56" x14ac:dyDescent="0.25">
      <c r="A1104" s="17">
        <v>2009</v>
      </c>
      <c r="B1104" s="17">
        <v>2013</v>
      </c>
      <c r="C1104" s="17" t="s">
        <v>200</v>
      </c>
      <c r="D1104" s="52" t="s">
        <v>201</v>
      </c>
      <c r="E1104" s="17">
        <v>4</v>
      </c>
      <c r="F1104" s="67" t="s">
        <v>93</v>
      </c>
      <c r="G1104" s="17" t="s">
        <v>94</v>
      </c>
      <c r="H1104" s="20" t="s">
        <v>95</v>
      </c>
      <c r="I1104" s="45" t="s">
        <v>43</v>
      </c>
      <c r="J1104" s="22">
        <v>988234</v>
      </c>
      <c r="K1104" s="17" t="s">
        <v>42</v>
      </c>
      <c r="L1104" s="27">
        <v>100</v>
      </c>
      <c r="M1104" s="27">
        <v>1</v>
      </c>
      <c r="N1104" s="25">
        <f t="shared" si="150"/>
        <v>43.54531456429671</v>
      </c>
      <c r="O1104" s="26">
        <v>48.527643174129842</v>
      </c>
      <c r="P1104" s="26">
        <f t="shared" si="151"/>
        <v>0.48527643174129842</v>
      </c>
      <c r="Q1104" s="26">
        <v>51.472356825870158</v>
      </c>
      <c r="R1104" s="26">
        <v>0.51472356825870158</v>
      </c>
      <c r="S1104" s="26" t="s">
        <v>45</v>
      </c>
      <c r="T1104" s="26">
        <v>7.0438382902714336</v>
      </c>
      <c r="U1104" s="26" t="s">
        <v>45</v>
      </c>
      <c r="V1104" s="26" t="s">
        <v>45</v>
      </c>
      <c r="W1104" s="26">
        <v>22.196243663324097</v>
      </c>
      <c r="X1104" s="26">
        <v>44.339038207989049</v>
      </c>
      <c r="Y1104" s="26">
        <v>23.132429174318716</v>
      </c>
      <c r="Z1104" s="26">
        <v>0.81696252427070704</v>
      </c>
      <c r="AA1104" s="26">
        <v>0.43181818181818182</v>
      </c>
      <c r="AB1104" s="26">
        <f t="shared" si="152"/>
        <v>1.5634675101591695</v>
      </c>
      <c r="AC1104" s="26">
        <f t="shared" si="152"/>
        <v>3.1231701508324137</v>
      </c>
      <c r="AD1104" s="26">
        <f t="shared" si="152"/>
        <v>1.6294109036505817</v>
      </c>
      <c r="AE1104" s="26">
        <f t="shared" si="152"/>
        <v>5.7545519101748113E-2</v>
      </c>
      <c r="AF1104" s="17">
        <v>3.34</v>
      </c>
      <c r="AG1104" s="17">
        <v>6.48</v>
      </c>
      <c r="AH1104" s="17">
        <f t="shared" si="146"/>
        <v>3.3113112148259042E-7</v>
      </c>
      <c r="AI1104" s="17">
        <v>1</v>
      </c>
      <c r="AJ1104" s="17">
        <v>41.5</v>
      </c>
      <c r="AK1104" s="17">
        <v>1492.7</v>
      </c>
      <c r="AL1104" s="17">
        <v>249.4</v>
      </c>
      <c r="AM1104" s="17">
        <v>2</v>
      </c>
      <c r="AN1104" s="17">
        <v>11.1</v>
      </c>
      <c r="AO1104" s="17">
        <v>0.2</v>
      </c>
      <c r="AP1104" s="17">
        <v>14.2</v>
      </c>
      <c r="AQ1104" s="17">
        <v>893.75999999999931</v>
      </c>
      <c r="AR1104" s="17">
        <v>1477.5066666666662</v>
      </c>
      <c r="AS1104" s="26">
        <v>651.05999999999995</v>
      </c>
      <c r="AT1104" s="26">
        <v>21.438712357217042</v>
      </c>
      <c r="AU1104" s="26">
        <v>4.4232858782754798</v>
      </c>
      <c r="AV1104" s="17">
        <v>45</v>
      </c>
      <c r="AW1104" s="17">
        <v>60</v>
      </c>
      <c r="AX1104" s="17">
        <v>0.21</v>
      </c>
      <c r="AY1104" s="14">
        <v>2</v>
      </c>
      <c r="AZ1104" s="17" t="s">
        <v>149</v>
      </c>
      <c r="BA1104" s="17">
        <v>6.63</v>
      </c>
      <c r="BB1104" s="17">
        <v>204.35274790087499</v>
      </c>
      <c r="BC1104" s="17" t="s">
        <v>202</v>
      </c>
      <c r="BD1104" s="29"/>
    </row>
    <row r="1105" spans="1:56" x14ac:dyDescent="0.25">
      <c r="A1105" s="17">
        <v>2009</v>
      </c>
      <c r="B1105" s="17">
        <v>2013</v>
      </c>
      <c r="C1105" s="17" t="s">
        <v>200</v>
      </c>
      <c r="D1105" s="52" t="s">
        <v>201</v>
      </c>
      <c r="E1105" s="17">
        <v>1</v>
      </c>
      <c r="F1105" s="67" t="s">
        <v>108</v>
      </c>
      <c r="G1105" s="17" t="s">
        <v>109</v>
      </c>
      <c r="H1105" s="20">
        <v>99202</v>
      </c>
      <c r="I1105" s="45">
        <v>8</v>
      </c>
      <c r="J1105" s="22">
        <v>99202004</v>
      </c>
      <c r="K1105" s="17" t="s">
        <v>40</v>
      </c>
      <c r="L1105" s="27">
        <v>100</v>
      </c>
      <c r="M1105" s="27">
        <v>1</v>
      </c>
      <c r="N1105" s="25">
        <f t="shared" si="150"/>
        <v>105.313762735274</v>
      </c>
      <c r="O1105" s="26">
        <v>48.671274213958917</v>
      </c>
      <c r="P1105" s="26">
        <f t="shared" si="151"/>
        <v>0.48671274213958915</v>
      </c>
      <c r="Q1105" s="26">
        <v>51.328725786041083</v>
      </c>
      <c r="R1105" s="26">
        <v>0.51328725786041085</v>
      </c>
      <c r="S1105" s="26" t="s">
        <v>45</v>
      </c>
      <c r="T1105" s="26">
        <v>17.085850081974428</v>
      </c>
      <c r="U1105" s="26" t="s">
        <v>45</v>
      </c>
      <c r="V1105" s="26" t="s">
        <v>45</v>
      </c>
      <c r="W1105" s="26">
        <v>17.642454373011418</v>
      </c>
      <c r="X1105" s="26">
        <v>48.064500495351339</v>
      </c>
      <c r="Y1105" s="26">
        <v>23.735517876041555</v>
      </c>
      <c r="Z1105" s="26">
        <v>1.1574270582440818</v>
      </c>
      <c r="AA1105" s="26">
        <v>0.42753488372093024</v>
      </c>
      <c r="AB1105" s="26">
        <f t="shared" si="152"/>
        <v>3.0143633049534726</v>
      </c>
      <c r="AC1105" s="26">
        <f t="shared" si="152"/>
        <v>8.2122284972855848</v>
      </c>
      <c r="AD1105" s="26">
        <f t="shared" si="152"/>
        <v>4.0554150004807008</v>
      </c>
      <c r="AE1105" s="26">
        <f t="shared" si="152"/>
        <v>0.19775625197979063</v>
      </c>
      <c r="AF1105" s="17">
        <v>2.64</v>
      </c>
      <c r="AG1105" s="17">
        <v>5.64</v>
      </c>
      <c r="AH1105" s="17">
        <f t="shared" si="146"/>
        <v>2.2908676527677705E-6</v>
      </c>
      <c r="AI1105" s="17">
        <v>1</v>
      </c>
      <c r="AJ1105" s="17">
        <v>41.5</v>
      </c>
      <c r="AK1105" s="17">
        <v>760.5</v>
      </c>
      <c r="AL1105" s="17">
        <v>120.5</v>
      </c>
      <c r="AM1105" s="17">
        <v>7.4</v>
      </c>
      <c r="AN1105" s="17">
        <v>9.3000000000000007</v>
      </c>
      <c r="AO1105" s="17">
        <v>0.2</v>
      </c>
      <c r="AP1105" s="17">
        <v>44.8</v>
      </c>
      <c r="AQ1105" s="17">
        <v>893.75999999999931</v>
      </c>
      <c r="AR1105" s="17">
        <v>1477.5066666666662</v>
      </c>
      <c r="AS1105" s="26">
        <v>651.05999999999995</v>
      </c>
      <c r="AT1105" s="26">
        <v>21.438712357217042</v>
      </c>
      <c r="AU1105" s="26">
        <v>4.4232858782754798</v>
      </c>
      <c r="AV1105" s="17">
        <v>45</v>
      </c>
      <c r="AW1105" s="17">
        <v>60</v>
      </c>
      <c r="AX1105" s="17">
        <v>0.21</v>
      </c>
      <c r="AY1105" s="14">
        <v>2</v>
      </c>
      <c r="AZ1105" s="17" t="s">
        <v>149</v>
      </c>
      <c r="BA1105" s="17">
        <v>6.74</v>
      </c>
      <c r="BB1105" s="17">
        <v>373.9437731294999</v>
      </c>
      <c r="BC1105" s="17" t="s">
        <v>202</v>
      </c>
      <c r="BD1105" s="29"/>
    </row>
    <row r="1106" spans="1:56" x14ac:dyDescent="0.25">
      <c r="A1106" s="17">
        <v>2009</v>
      </c>
      <c r="B1106" s="17">
        <v>2013</v>
      </c>
      <c r="C1106" s="17" t="s">
        <v>200</v>
      </c>
      <c r="D1106" s="52" t="s">
        <v>201</v>
      </c>
      <c r="E1106" s="17">
        <v>2</v>
      </c>
      <c r="F1106" s="67" t="s">
        <v>108</v>
      </c>
      <c r="G1106" s="17" t="s">
        <v>109</v>
      </c>
      <c r="H1106" s="20">
        <v>99202</v>
      </c>
      <c r="I1106" s="45">
        <v>8</v>
      </c>
      <c r="J1106" s="22">
        <v>99202004</v>
      </c>
      <c r="K1106" s="17" t="s">
        <v>40</v>
      </c>
      <c r="L1106" s="27">
        <v>100</v>
      </c>
      <c r="M1106" s="27">
        <v>1</v>
      </c>
      <c r="N1106" s="25">
        <f t="shared" si="150"/>
        <v>102.12102192068322</v>
      </c>
      <c r="O1106" s="26">
        <v>46.501748121271966</v>
      </c>
      <c r="P1106" s="26">
        <f t="shared" si="151"/>
        <v>0.46501748121271969</v>
      </c>
      <c r="Q1106" s="26">
        <v>53.498251878728034</v>
      </c>
      <c r="R1106" s="26">
        <v>0.53498251878728031</v>
      </c>
      <c r="S1106" s="26" t="s">
        <v>45</v>
      </c>
      <c r="T1106" s="26">
        <v>15.829353464141683</v>
      </c>
      <c r="U1106" s="26" t="s">
        <v>45</v>
      </c>
      <c r="V1106" s="26" t="s">
        <v>45</v>
      </c>
      <c r="W1106" s="26">
        <v>17.595948810377564</v>
      </c>
      <c r="X1106" s="26">
        <v>48.231543240824763</v>
      </c>
      <c r="Y1106" s="26">
        <v>22.896284849369493</v>
      </c>
      <c r="Z1106" s="26">
        <v>1.3606731251308872</v>
      </c>
      <c r="AA1106" s="26">
        <v>0.41317647058823526</v>
      </c>
      <c r="AB1106" s="26">
        <f t="shared" si="152"/>
        <v>2.7853249325640985</v>
      </c>
      <c r="AC1106" s="26">
        <f t="shared" si="152"/>
        <v>7.6347414608004884</v>
      </c>
      <c r="AD1106" s="26">
        <f t="shared" si="152"/>
        <v>3.6243338589634173</v>
      </c>
      <c r="AE1106" s="26">
        <f t="shared" si="152"/>
        <v>0.21538575846855099</v>
      </c>
      <c r="AF1106" s="17">
        <v>2.33</v>
      </c>
      <c r="AG1106" s="17">
        <v>5.97</v>
      </c>
      <c r="AH1106" s="17">
        <f t="shared" si="146"/>
        <v>1.0715193052376047E-6</v>
      </c>
      <c r="AI1106" s="17">
        <v>1</v>
      </c>
      <c r="AJ1106" s="17">
        <v>33.1</v>
      </c>
      <c r="AK1106" s="17">
        <v>834.3</v>
      </c>
      <c r="AL1106" s="17">
        <v>133.69999999999999</v>
      </c>
      <c r="AM1106" s="17">
        <v>6.9</v>
      </c>
      <c r="AN1106" s="17">
        <v>8</v>
      </c>
      <c r="AO1106" s="17">
        <v>0.3</v>
      </c>
      <c r="AP1106" s="17">
        <v>37.6</v>
      </c>
      <c r="AQ1106" s="17">
        <v>893.75999999999931</v>
      </c>
      <c r="AR1106" s="17">
        <v>1477.5066666666662</v>
      </c>
      <c r="AS1106" s="26">
        <v>651.05999999999995</v>
      </c>
      <c r="AT1106" s="26">
        <v>21.438712357217042</v>
      </c>
      <c r="AU1106" s="26">
        <v>4.4232858782754798</v>
      </c>
      <c r="AV1106" s="17">
        <v>45</v>
      </c>
      <c r="AW1106" s="17">
        <v>60</v>
      </c>
      <c r="AX1106" s="17">
        <v>0.21</v>
      </c>
      <c r="AY1106" s="14">
        <v>2</v>
      </c>
      <c r="AZ1106" s="17" t="s">
        <v>149</v>
      </c>
      <c r="BA1106" s="17">
        <v>8.08</v>
      </c>
      <c r="BB1106" s="17">
        <v>287.31435580574993</v>
      </c>
      <c r="BC1106" s="17" t="s">
        <v>202</v>
      </c>
      <c r="BD1106" s="29"/>
    </row>
    <row r="1107" spans="1:56" x14ac:dyDescent="0.25">
      <c r="A1107" s="17">
        <v>2009</v>
      </c>
      <c r="B1107" s="17">
        <v>2013</v>
      </c>
      <c r="C1107" s="17" t="s">
        <v>200</v>
      </c>
      <c r="D1107" s="52" t="s">
        <v>201</v>
      </c>
      <c r="E1107" s="17">
        <v>3</v>
      </c>
      <c r="F1107" s="67" t="s">
        <v>108</v>
      </c>
      <c r="G1107" s="17" t="s">
        <v>109</v>
      </c>
      <c r="H1107" s="20">
        <v>99202</v>
      </c>
      <c r="I1107" s="45">
        <v>8</v>
      </c>
      <c r="J1107" s="22">
        <v>99202004</v>
      </c>
      <c r="K1107" s="17" t="s">
        <v>40</v>
      </c>
      <c r="L1107" s="27">
        <v>95.238095238095227</v>
      </c>
      <c r="M1107" s="27">
        <v>0.95238095238095222</v>
      </c>
      <c r="N1107" s="25">
        <f t="shared" si="150"/>
        <v>78.352910735560144</v>
      </c>
      <c r="O1107" s="26">
        <v>47.150204420952058</v>
      </c>
      <c r="P1107" s="26">
        <f t="shared" si="151"/>
        <v>0.47150204420952058</v>
      </c>
      <c r="Q1107" s="26">
        <v>52.849795579047942</v>
      </c>
      <c r="R1107" s="26">
        <v>0.52849795579047942</v>
      </c>
      <c r="S1107" s="26" t="s">
        <v>45</v>
      </c>
      <c r="T1107" s="26">
        <v>12.3145191938609</v>
      </c>
      <c r="U1107" s="26" t="s">
        <v>45</v>
      </c>
      <c r="V1107" s="26" t="s">
        <v>45</v>
      </c>
      <c r="W1107" s="26">
        <v>18.950026832497784</v>
      </c>
      <c r="X1107" s="26">
        <v>47.501332635778283</v>
      </c>
      <c r="Y1107" s="26">
        <v>22.909270920134446</v>
      </c>
      <c r="Z1107" s="26">
        <v>0.77677681024974277</v>
      </c>
      <c r="AA1107" s="26">
        <v>0.42620000000000002</v>
      </c>
      <c r="AB1107" s="26">
        <f t="shared" si="152"/>
        <v>2.3336046915297306</v>
      </c>
      <c r="AC1107" s="26">
        <f t="shared" si="152"/>
        <v>5.849560724772628</v>
      </c>
      <c r="AD1107" s="26">
        <f t="shared" si="152"/>
        <v>2.82116656463355</v>
      </c>
      <c r="AE1107" s="26">
        <f t="shared" si="152"/>
        <v>9.5656329391665032E-2</v>
      </c>
      <c r="AF1107" s="17">
        <v>3.37</v>
      </c>
      <c r="AG1107" s="17">
        <v>6.14</v>
      </c>
      <c r="AH1107" s="17">
        <f t="shared" si="146"/>
        <v>7.2443596007499005E-7</v>
      </c>
      <c r="AI1107" s="17">
        <v>1</v>
      </c>
      <c r="AJ1107" s="17">
        <v>47.2</v>
      </c>
      <c r="AK1107" s="17">
        <v>1208.7</v>
      </c>
      <c r="AL1107" s="17">
        <v>184.4</v>
      </c>
      <c r="AM1107" s="17">
        <v>2.6</v>
      </c>
      <c r="AN1107" s="17">
        <v>10.4</v>
      </c>
      <c r="AO1107" s="17">
        <v>0.2</v>
      </c>
      <c r="AP1107" s="17">
        <v>17.600000000000001</v>
      </c>
      <c r="AQ1107" s="17">
        <v>893.75999999999931</v>
      </c>
      <c r="AR1107" s="17">
        <v>1477.5066666666662</v>
      </c>
      <c r="AS1107" s="26">
        <v>651.05999999999995</v>
      </c>
      <c r="AT1107" s="26">
        <v>21.438712357217042</v>
      </c>
      <c r="AU1107" s="26">
        <v>4.4232858782754798</v>
      </c>
      <c r="AV1107" s="17">
        <v>45</v>
      </c>
      <c r="AW1107" s="17">
        <v>60</v>
      </c>
      <c r="AX1107" s="17">
        <v>0.21</v>
      </c>
      <c r="AY1107" s="14">
        <v>2</v>
      </c>
      <c r="AZ1107" s="17" t="s">
        <v>149</v>
      </c>
      <c r="BA1107" s="17">
        <v>8.1174999999999997</v>
      </c>
      <c r="BB1107" s="17">
        <v>281.09400235875</v>
      </c>
      <c r="BC1107" s="17" t="s">
        <v>202</v>
      </c>
      <c r="BD1107" s="29"/>
    </row>
    <row r="1108" spans="1:56" x14ac:dyDescent="0.25">
      <c r="A1108" s="17">
        <v>2009</v>
      </c>
      <c r="B1108" s="17">
        <v>2013</v>
      </c>
      <c r="C1108" s="17" t="s">
        <v>200</v>
      </c>
      <c r="D1108" s="52" t="s">
        <v>201</v>
      </c>
      <c r="E1108" s="17">
        <v>4</v>
      </c>
      <c r="F1108" s="67" t="s">
        <v>108</v>
      </c>
      <c r="G1108" s="17" t="s">
        <v>109</v>
      </c>
      <c r="H1108" s="20">
        <v>99202</v>
      </c>
      <c r="I1108" s="45">
        <v>8</v>
      </c>
      <c r="J1108" s="22">
        <v>99202004</v>
      </c>
      <c r="K1108" s="17" t="s">
        <v>40</v>
      </c>
      <c r="L1108" s="27">
        <v>100</v>
      </c>
      <c r="M1108" s="27">
        <v>1</v>
      </c>
      <c r="N1108" s="25">
        <f t="shared" si="150"/>
        <v>77.335340466267141</v>
      </c>
      <c r="O1108" s="26">
        <v>47.476061583234163</v>
      </c>
      <c r="P1108" s="26">
        <f t="shared" si="151"/>
        <v>0.47476061583234164</v>
      </c>
      <c r="Q1108" s="26">
        <v>52.523938416765837</v>
      </c>
      <c r="R1108" s="26">
        <v>0.52523938416765836</v>
      </c>
      <c r="S1108" s="26" t="s">
        <v>45</v>
      </c>
      <c r="T1108" s="26">
        <v>12.238591288456266</v>
      </c>
      <c r="U1108" s="26" t="s">
        <v>45</v>
      </c>
      <c r="V1108" s="26" t="s">
        <v>45</v>
      </c>
      <c r="W1108" s="26">
        <v>18.117850747168347</v>
      </c>
      <c r="X1108" s="26">
        <v>48.982178304029574</v>
      </c>
      <c r="Y1108" s="26">
        <v>22.906889654843297</v>
      </c>
      <c r="Z1108" s="26">
        <v>0.88220534592274191</v>
      </c>
      <c r="AA1108" s="26">
        <v>0.43719999999999998</v>
      </c>
      <c r="AB1108" s="26">
        <f t="shared" si="152"/>
        <v>2.2173697031984543</v>
      </c>
      <c r="AC1108" s="26">
        <f t="shared" si="152"/>
        <v>5.9947286068130783</v>
      </c>
      <c r="AD1108" s="26">
        <f t="shared" si="152"/>
        <v>2.8034806017539418</v>
      </c>
      <c r="AE1108" s="26">
        <f t="shared" si="152"/>
        <v>0.10796950661239617</v>
      </c>
      <c r="AF1108" s="17">
        <v>3.34</v>
      </c>
      <c r="AG1108" s="17">
        <v>6.48</v>
      </c>
      <c r="AH1108" s="17">
        <f t="shared" si="146"/>
        <v>3.3113112148259042E-7</v>
      </c>
      <c r="AI1108" s="17">
        <v>1</v>
      </c>
      <c r="AJ1108" s="17">
        <v>41.5</v>
      </c>
      <c r="AK1108" s="17">
        <v>1492.7</v>
      </c>
      <c r="AL1108" s="17">
        <v>249.4</v>
      </c>
      <c r="AM1108" s="17">
        <v>2</v>
      </c>
      <c r="AN1108" s="17">
        <v>11.1</v>
      </c>
      <c r="AO1108" s="17">
        <v>0.2</v>
      </c>
      <c r="AP1108" s="17">
        <v>14.2</v>
      </c>
      <c r="AQ1108" s="17">
        <v>893.75999999999931</v>
      </c>
      <c r="AR1108" s="17">
        <v>1477.5066666666662</v>
      </c>
      <c r="AS1108" s="26">
        <v>651.05999999999995</v>
      </c>
      <c r="AT1108" s="26">
        <v>21.438712357217042</v>
      </c>
      <c r="AU1108" s="26">
        <v>4.4232858782754798</v>
      </c>
      <c r="AV1108" s="17">
        <v>45</v>
      </c>
      <c r="AW1108" s="17">
        <v>60</v>
      </c>
      <c r="AX1108" s="17">
        <v>0.21</v>
      </c>
      <c r="AY1108" s="14">
        <v>2</v>
      </c>
      <c r="AZ1108" s="17" t="s">
        <v>149</v>
      </c>
      <c r="BA1108" s="17">
        <v>7.5175000000000001</v>
      </c>
      <c r="BB1108" s="17">
        <v>255.325088647125</v>
      </c>
      <c r="BC1108" s="17" t="s">
        <v>202</v>
      </c>
      <c r="BD1108" s="29"/>
    </row>
    <row r="1109" spans="1:56" x14ac:dyDescent="0.25">
      <c r="A1109" s="17">
        <v>2009</v>
      </c>
      <c r="B1109" s="17">
        <v>2013</v>
      </c>
      <c r="C1109" s="17" t="s">
        <v>200</v>
      </c>
      <c r="D1109" s="52" t="s">
        <v>201</v>
      </c>
      <c r="E1109" s="17">
        <v>1</v>
      </c>
      <c r="F1109" s="67" t="s">
        <v>141</v>
      </c>
      <c r="G1109" s="17" t="s">
        <v>141</v>
      </c>
      <c r="H1109" s="20" t="s">
        <v>141</v>
      </c>
      <c r="I1109" s="45">
        <v>1</v>
      </c>
      <c r="J1109" s="22" t="s">
        <v>141</v>
      </c>
      <c r="K1109" s="17" t="s">
        <v>42</v>
      </c>
      <c r="L1109" s="27">
        <v>95.238095238095227</v>
      </c>
      <c r="M1109" s="27">
        <v>0.95238095238095222</v>
      </c>
      <c r="N1109" s="25">
        <f t="shared" si="150"/>
        <v>67.948016725211829</v>
      </c>
      <c r="O1109" s="26">
        <v>46.859489354880466</v>
      </c>
      <c r="P1109" s="26">
        <f t="shared" si="151"/>
        <v>0.46859489354880468</v>
      </c>
      <c r="Q1109" s="26">
        <v>53.140510645119534</v>
      </c>
      <c r="R1109" s="26">
        <v>0.53140510645119532</v>
      </c>
      <c r="S1109" s="26" t="s">
        <v>45</v>
      </c>
      <c r="T1109" s="26">
        <v>10.613364554734344</v>
      </c>
      <c r="U1109" s="26" t="s">
        <v>45</v>
      </c>
      <c r="V1109" s="26" t="s">
        <v>45</v>
      </c>
      <c r="W1109" s="26">
        <v>17.09270199532682</v>
      </c>
      <c r="X1109" s="26">
        <v>49.676139509134529</v>
      </c>
      <c r="Y1109" s="26">
        <v>23.451593766325573</v>
      </c>
      <c r="Z1109" s="26">
        <v>1.2475347564256225</v>
      </c>
      <c r="AA1109" s="26">
        <v>0.53031249999999996</v>
      </c>
      <c r="AB1109" s="26">
        <f t="shared" ref="AB1109:AE1145" si="153">W1109/100*$T1109</f>
        <v>1.8141107750183867</v>
      </c>
      <c r="AC1109" s="26">
        <f t="shared" si="153"/>
        <v>5.2723097828228678</v>
      </c>
      <c r="AD1109" s="26">
        <f t="shared" si="153"/>
        <v>2.4890031403154875</v>
      </c>
      <c r="AE1109" s="26">
        <f t="shared" si="153"/>
        <v>0.13240541164646846</v>
      </c>
      <c r="AF1109" s="17">
        <v>2.64</v>
      </c>
      <c r="AG1109" s="17">
        <v>5.64</v>
      </c>
      <c r="AH1109" s="17">
        <f t="shared" ref="AH1109:AH1145" si="154">10^(-AG1109)</f>
        <v>2.2908676527677705E-6</v>
      </c>
      <c r="AI1109" s="17">
        <v>1</v>
      </c>
      <c r="AJ1109" s="17">
        <v>41.5</v>
      </c>
      <c r="AK1109" s="17">
        <v>760.5</v>
      </c>
      <c r="AL1109" s="17">
        <v>120.5</v>
      </c>
      <c r="AM1109" s="17">
        <v>7.4</v>
      </c>
      <c r="AN1109" s="17">
        <v>9.3000000000000007</v>
      </c>
      <c r="AO1109" s="17">
        <v>0.2</v>
      </c>
      <c r="AP1109" s="17">
        <v>44.8</v>
      </c>
      <c r="AQ1109" s="17">
        <v>893.75999999999931</v>
      </c>
      <c r="AR1109" s="17">
        <v>1477.5066666666662</v>
      </c>
      <c r="AS1109" s="26">
        <v>651.05999999999995</v>
      </c>
      <c r="AT1109" s="26">
        <v>21.438712357217042</v>
      </c>
      <c r="AU1109" s="26">
        <v>4.4232858782754798</v>
      </c>
      <c r="AV1109" s="17">
        <v>45</v>
      </c>
      <c r="AW1109" s="17">
        <v>60</v>
      </c>
      <c r="AX1109" s="17">
        <v>0.21</v>
      </c>
      <c r="AY1109" s="14">
        <v>2</v>
      </c>
      <c r="AZ1109" s="17" t="s">
        <v>149</v>
      </c>
      <c r="BA1109" s="17">
        <v>7.0274999999999999</v>
      </c>
      <c r="BB1109" s="17">
        <v>243.00219147750008</v>
      </c>
      <c r="BC1109" s="17" t="s">
        <v>202</v>
      </c>
      <c r="BD1109" s="29"/>
    </row>
    <row r="1110" spans="1:56" x14ac:dyDescent="0.25">
      <c r="A1110" s="17">
        <v>2009</v>
      </c>
      <c r="B1110" s="17">
        <v>2013</v>
      </c>
      <c r="C1110" s="17" t="s">
        <v>200</v>
      </c>
      <c r="D1110" s="52" t="s">
        <v>201</v>
      </c>
      <c r="E1110" s="17">
        <v>2</v>
      </c>
      <c r="F1110" s="67" t="s">
        <v>141</v>
      </c>
      <c r="G1110" s="17" t="s">
        <v>141</v>
      </c>
      <c r="H1110" s="20" t="s">
        <v>141</v>
      </c>
      <c r="I1110" s="45">
        <v>1</v>
      </c>
      <c r="J1110" s="22" t="s">
        <v>141</v>
      </c>
      <c r="K1110" s="17" t="s">
        <v>42</v>
      </c>
      <c r="L1110" s="27">
        <v>100</v>
      </c>
      <c r="M1110" s="27">
        <v>1</v>
      </c>
      <c r="N1110" s="25">
        <f t="shared" si="150"/>
        <v>61.172360411792098</v>
      </c>
      <c r="O1110" s="26">
        <v>46.019069853580788</v>
      </c>
      <c r="P1110" s="26">
        <f t="shared" si="151"/>
        <v>0.46019069853580791</v>
      </c>
      <c r="Q1110" s="26">
        <v>53.980930146419212</v>
      </c>
      <c r="R1110" s="26">
        <v>0.53980930146419215</v>
      </c>
      <c r="S1110" s="26" t="s">
        <v>45</v>
      </c>
      <c r="T1110" s="26">
        <v>9.3836504229956024</v>
      </c>
      <c r="U1110" s="26" t="s">
        <v>45</v>
      </c>
      <c r="V1110" s="26" t="s">
        <v>45</v>
      </c>
      <c r="W1110" s="26">
        <v>18.067943332691627</v>
      </c>
      <c r="X1110" s="26">
        <v>47.723871529695415</v>
      </c>
      <c r="Y1110" s="26">
        <v>23.800750788185567</v>
      </c>
      <c r="Z1110" s="26">
        <v>1.002622551417474</v>
      </c>
      <c r="AA1110" s="26">
        <v>0.49458333333333332</v>
      </c>
      <c r="AB1110" s="26">
        <f t="shared" si="153"/>
        <v>1.6954326409647236</v>
      </c>
      <c r="AC1110" s="26">
        <f t="shared" si="153"/>
        <v>4.4782412726661418</v>
      </c>
      <c r="AD1110" s="26">
        <f t="shared" si="153"/>
        <v>2.2333792520117042</v>
      </c>
      <c r="AE1110" s="26">
        <f t="shared" si="153"/>
        <v>9.4082595287135112E-2</v>
      </c>
      <c r="AF1110" s="17">
        <v>2.33</v>
      </c>
      <c r="AG1110" s="17">
        <v>5.97</v>
      </c>
      <c r="AH1110" s="17">
        <f t="shared" si="154"/>
        <v>1.0715193052376047E-6</v>
      </c>
      <c r="AI1110" s="17">
        <v>1</v>
      </c>
      <c r="AJ1110" s="17">
        <v>33.1</v>
      </c>
      <c r="AK1110" s="17">
        <v>834.3</v>
      </c>
      <c r="AL1110" s="17">
        <v>133.69999999999999</v>
      </c>
      <c r="AM1110" s="17">
        <v>6.9</v>
      </c>
      <c r="AN1110" s="17">
        <v>8</v>
      </c>
      <c r="AO1110" s="17">
        <v>0.3</v>
      </c>
      <c r="AP1110" s="17">
        <v>37.6</v>
      </c>
      <c r="AQ1110" s="17">
        <v>893.75999999999931</v>
      </c>
      <c r="AR1110" s="17">
        <v>1477.5066666666662</v>
      </c>
      <c r="AS1110" s="26">
        <v>651.05999999999995</v>
      </c>
      <c r="AT1110" s="26">
        <v>21.438712357217042</v>
      </c>
      <c r="AU1110" s="26">
        <v>4.4232858782754798</v>
      </c>
      <c r="AV1110" s="17">
        <v>45</v>
      </c>
      <c r="AW1110" s="17">
        <v>60</v>
      </c>
      <c r="AX1110" s="17">
        <v>0.21</v>
      </c>
      <c r="AY1110" s="14">
        <v>2</v>
      </c>
      <c r="AZ1110" s="17" t="s">
        <v>149</v>
      </c>
      <c r="BA1110" s="17">
        <v>7.0575000000000001</v>
      </c>
      <c r="BB1110" s="17">
        <v>189.88571374762506</v>
      </c>
      <c r="BC1110" s="17" t="s">
        <v>202</v>
      </c>
      <c r="BD1110" s="29"/>
    </row>
    <row r="1111" spans="1:56" x14ac:dyDescent="0.25">
      <c r="A1111" s="17">
        <v>2009</v>
      </c>
      <c r="B1111" s="17">
        <v>2013</v>
      </c>
      <c r="C1111" s="17" t="s">
        <v>200</v>
      </c>
      <c r="D1111" s="52" t="s">
        <v>201</v>
      </c>
      <c r="E1111" s="17">
        <v>3</v>
      </c>
      <c r="F1111" s="67" t="s">
        <v>141</v>
      </c>
      <c r="G1111" s="17" t="s">
        <v>141</v>
      </c>
      <c r="H1111" s="20" t="s">
        <v>141</v>
      </c>
      <c r="I1111" s="45">
        <v>1</v>
      </c>
      <c r="J1111" s="22" t="s">
        <v>141</v>
      </c>
      <c r="K1111" s="17" t="s">
        <v>42</v>
      </c>
      <c r="L1111" s="27">
        <v>100</v>
      </c>
      <c r="M1111" s="27">
        <v>1</v>
      </c>
      <c r="N1111" s="25">
        <f t="shared" si="150"/>
        <v>77.111106380136974</v>
      </c>
      <c r="O1111" s="26">
        <v>46.333347373741631</v>
      </c>
      <c r="P1111" s="26">
        <f t="shared" si="151"/>
        <v>0.46333347373741629</v>
      </c>
      <c r="Q1111" s="26">
        <v>53.666652626258369</v>
      </c>
      <c r="R1111" s="26">
        <v>0.53666652626258371</v>
      </c>
      <c r="S1111" s="26" t="s">
        <v>45</v>
      </c>
      <c r="T1111" s="26">
        <v>11.909385594281437</v>
      </c>
      <c r="U1111" s="26" t="s">
        <v>45</v>
      </c>
      <c r="V1111" s="26" t="s">
        <v>45</v>
      </c>
      <c r="W1111" s="26">
        <v>17.546954685210949</v>
      </c>
      <c r="X1111" s="26">
        <v>48.446346332392608</v>
      </c>
      <c r="Y1111" s="26">
        <v>24.075877088007317</v>
      </c>
      <c r="Z1111" s="26">
        <v>0.89211600522872914</v>
      </c>
      <c r="AA1111" s="26">
        <v>0.50606382978723408</v>
      </c>
      <c r="AB1111" s="26">
        <f t="shared" si="153"/>
        <v>2.0897344935156044</v>
      </c>
      <c r="AC1111" s="26">
        <f t="shared" si="153"/>
        <v>5.7696621910656587</v>
      </c>
      <c r="AD1111" s="26">
        <f t="shared" si="153"/>
        <v>2.8672890376160485</v>
      </c>
      <c r="AE1111" s="26">
        <f t="shared" si="153"/>
        <v>0.10624553501098929</v>
      </c>
      <c r="AF1111" s="17">
        <v>3.37</v>
      </c>
      <c r="AG1111" s="17">
        <v>6.14</v>
      </c>
      <c r="AH1111" s="17">
        <f t="shared" si="154"/>
        <v>7.2443596007499005E-7</v>
      </c>
      <c r="AI1111" s="17">
        <v>1</v>
      </c>
      <c r="AJ1111" s="17">
        <v>47.2</v>
      </c>
      <c r="AK1111" s="17">
        <v>1208.7</v>
      </c>
      <c r="AL1111" s="17">
        <v>184.4</v>
      </c>
      <c r="AM1111" s="17">
        <v>2.6</v>
      </c>
      <c r="AN1111" s="17">
        <v>10.4</v>
      </c>
      <c r="AO1111" s="17">
        <v>0.2</v>
      </c>
      <c r="AP1111" s="17">
        <v>17.600000000000001</v>
      </c>
      <c r="AQ1111" s="17">
        <v>893.75999999999931</v>
      </c>
      <c r="AR1111" s="17">
        <v>1477.5066666666662</v>
      </c>
      <c r="AS1111" s="26">
        <v>651.05999999999995</v>
      </c>
      <c r="AT1111" s="26">
        <v>21.438712357217042</v>
      </c>
      <c r="AU1111" s="26">
        <v>4.4232858782754798</v>
      </c>
      <c r="AV1111" s="17">
        <v>45</v>
      </c>
      <c r="AW1111" s="17">
        <v>60</v>
      </c>
      <c r="AX1111" s="17">
        <v>0.21</v>
      </c>
      <c r="AY1111" s="14">
        <v>2</v>
      </c>
      <c r="AZ1111" s="17" t="s">
        <v>149</v>
      </c>
      <c r="BA1111" s="17">
        <v>7.84</v>
      </c>
      <c r="BB1111" s="17">
        <v>248.35075296412504</v>
      </c>
      <c r="BC1111" s="17" t="s">
        <v>202</v>
      </c>
      <c r="BD1111" s="29"/>
    </row>
    <row r="1112" spans="1:56" x14ac:dyDescent="0.25">
      <c r="A1112" s="17">
        <v>2009</v>
      </c>
      <c r="B1112" s="17">
        <v>2013</v>
      </c>
      <c r="C1112" s="17" t="s">
        <v>200</v>
      </c>
      <c r="D1112" s="52" t="s">
        <v>201</v>
      </c>
      <c r="E1112" s="17">
        <v>4</v>
      </c>
      <c r="F1112" s="67" t="s">
        <v>141</v>
      </c>
      <c r="G1112" s="17" t="s">
        <v>141</v>
      </c>
      <c r="H1112" s="20" t="s">
        <v>141</v>
      </c>
      <c r="I1112" s="45">
        <v>1</v>
      </c>
      <c r="J1112" s="22" t="s">
        <v>141</v>
      </c>
      <c r="K1112" s="17" t="s">
        <v>42</v>
      </c>
      <c r="L1112" s="27">
        <v>100</v>
      </c>
      <c r="M1112" s="27">
        <v>1</v>
      </c>
      <c r="N1112" s="25">
        <f t="shared" si="150"/>
        <v>69.901135060897644</v>
      </c>
      <c r="O1112" s="26">
        <v>47.934526482564443</v>
      </c>
      <c r="P1112" s="26">
        <f t="shared" si="151"/>
        <v>0.47934526482564443</v>
      </c>
      <c r="Q1112" s="26">
        <v>52.065473517435557</v>
      </c>
      <c r="R1112" s="26">
        <v>0.52065473517435557</v>
      </c>
      <c r="S1112" s="26" t="s">
        <v>45</v>
      </c>
      <c r="T1112" s="26">
        <v>11.168926032459707</v>
      </c>
      <c r="U1112" s="26" t="s">
        <v>45</v>
      </c>
      <c r="V1112" s="26" t="s">
        <v>45</v>
      </c>
      <c r="W1112" s="26">
        <v>17.697998249340813</v>
      </c>
      <c r="X1112" s="26">
        <v>49.710680938911835</v>
      </c>
      <c r="Y1112" s="26">
        <v>22.830238993363295</v>
      </c>
      <c r="Z1112" s="26">
        <v>0.99564176388501835</v>
      </c>
      <c r="AA1112" s="26">
        <v>0.52383478260869565</v>
      </c>
      <c r="AB1112" s="26">
        <f t="shared" si="153"/>
        <v>1.9766763336948892</v>
      </c>
      <c r="AC1112" s="26">
        <f t="shared" si="153"/>
        <v>5.5521491842991093</v>
      </c>
      <c r="AD1112" s="26">
        <f t="shared" si="153"/>
        <v>2.5498925062025197</v>
      </c>
      <c r="AE1112" s="26">
        <f t="shared" si="153"/>
        <v>0.11120249215659482</v>
      </c>
      <c r="AF1112" s="17">
        <v>3.34</v>
      </c>
      <c r="AG1112" s="17">
        <v>6.48</v>
      </c>
      <c r="AH1112" s="17">
        <f t="shared" si="154"/>
        <v>3.3113112148259042E-7</v>
      </c>
      <c r="AI1112" s="17">
        <v>1</v>
      </c>
      <c r="AJ1112" s="17">
        <v>41.5</v>
      </c>
      <c r="AK1112" s="17">
        <v>1492.7</v>
      </c>
      <c r="AL1112" s="17">
        <v>249.4</v>
      </c>
      <c r="AM1112" s="17">
        <v>2</v>
      </c>
      <c r="AN1112" s="17">
        <v>11.1</v>
      </c>
      <c r="AO1112" s="17">
        <v>0.2</v>
      </c>
      <c r="AP1112" s="17">
        <v>14.2</v>
      </c>
      <c r="AQ1112" s="17">
        <v>893.75999999999931</v>
      </c>
      <c r="AR1112" s="17">
        <v>1477.5066666666662</v>
      </c>
      <c r="AS1112" s="26">
        <v>651.05999999999995</v>
      </c>
      <c r="AT1112" s="26">
        <v>21.438712357217042</v>
      </c>
      <c r="AU1112" s="26">
        <v>4.4232858782754798</v>
      </c>
      <c r="AV1112" s="17">
        <v>45</v>
      </c>
      <c r="AW1112" s="17">
        <v>60</v>
      </c>
      <c r="AX1112" s="17">
        <v>0.21</v>
      </c>
      <c r="AY1112" s="14">
        <v>2</v>
      </c>
      <c r="AZ1112" s="17" t="s">
        <v>149</v>
      </c>
      <c r="BA1112" s="17">
        <v>7.1050000000000004</v>
      </c>
      <c r="BB1112" s="17">
        <v>179.13361290300006</v>
      </c>
      <c r="BC1112" s="17" t="s">
        <v>202</v>
      </c>
      <c r="BD1112" s="29"/>
    </row>
    <row r="1113" spans="1:56" x14ac:dyDescent="0.25">
      <c r="A1113" s="17">
        <v>2009</v>
      </c>
      <c r="B1113" s="17">
        <v>2013</v>
      </c>
      <c r="C1113" s="17" t="s">
        <v>200</v>
      </c>
      <c r="D1113" s="52" t="s">
        <v>201</v>
      </c>
      <c r="E1113" s="17">
        <v>1</v>
      </c>
      <c r="F1113" s="67" t="s">
        <v>142</v>
      </c>
      <c r="G1113" s="17" t="s">
        <v>142</v>
      </c>
      <c r="H1113" s="20" t="s">
        <v>142</v>
      </c>
      <c r="I1113" s="45">
        <v>5</v>
      </c>
      <c r="J1113" s="22" t="s">
        <v>142</v>
      </c>
      <c r="K1113" s="17" t="s">
        <v>54</v>
      </c>
      <c r="L1113" s="27">
        <v>90</v>
      </c>
      <c r="M1113" s="27">
        <v>0.9</v>
      </c>
      <c r="N1113" s="25">
        <f t="shared" si="150"/>
        <v>51.87875551345401</v>
      </c>
      <c r="O1113" s="26">
        <v>46.106473019479985</v>
      </c>
      <c r="P1113" s="26">
        <f t="shared" si="151"/>
        <v>0.46106473019479988</v>
      </c>
      <c r="Q1113" s="26">
        <v>53.893526980520015</v>
      </c>
      <c r="R1113" s="26">
        <v>0.53893526980520012</v>
      </c>
      <c r="S1113" s="26" t="s">
        <v>45</v>
      </c>
      <c r="T1113" s="26">
        <v>7.9731548045508864</v>
      </c>
      <c r="U1113" s="26" t="s">
        <v>45</v>
      </c>
      <c r="V1113" s="26" t="s">
        <v>45</v>
      </c>
      <c r="W1113" s="26">
        <v>19.266246206924535</v>
      </c>
      <c r="X1113" s="26">
        <v>47.280050972792935</v>
      </c>
      <c r="Y1113" s="26">
        <v>21.429319664553404</v>
      </c>
      <c r="Z1113" s="26">
        <v>1.7382895820516069</v>
      </c>
      <c r="AA1113" s="26">
        <v>0.38615384615384618</v>
      </c>
      <c r="AB1113" s="26">
        <f t="shared" si="153"/>
        <v>1.5361276351040063</v>
      </c>
      <c r="AC1113" s="26">
        <f t="shared" si="153"/>
        <v>3.7697116557313479</v>
      </c>
      <c r="AD1113" s="26">
        <f t="shared" si="153"/>
        <v>1.7085928304169076</v>
      </c>
      <c r="AE1113" s="26">
        <f t="shared" si="153"/>
        <v>0.13859651932835521</v>
      </c>
      <c r="AF1113" s="17">
        <v>2.64</v>
      </c>
      <c r="AG1113" s="17">
        <v>5.64</v>
      </c>
      <c r="AH1113" s="17">
        <f t="shared" si="154"/>
        <v>2.2908676527677705E-6</v>
      </c>
      <c r="AI1113" s="17">
        <v>1</v>
      </c>
      <c r="AJ1113" s="17">
        <v>41.5</v>
      </c>
      <c r="AK1113" s="17">
        <v>760.5</v>
      </c>
      <c r="AL1113" s="17">
        <v>120.5</v>
      </c>
      <c r="AM1113" s="17">
        <v>7.4</v>
      </c>
      <c r="AN1113" s="17">
        <v>9.3000000000000007</v>
      </c>
      <c r="AO1113" s="17">
        <v>0.2</v>
      </c>
      <c r="AP1113" s="17">
        <v>44.8</v>
      </c>
      <c r="AQ1113" s="17">
        <v>893.75999999999931</v>
      </c>
      <c r="AR1113" s="17">
        <v>1477.5066666666662</v>
      </c>
      <c r="AS1113" s="26">
        <v>651.05999999999995</v>
      </c>
      <c r="AT1113" s="26">
        <v>21.438712357217042</v>
      </c>
      <c r="AU1113" s="26">
        <v>4.4232858782754798</v>
      </c>
      <c r="AV1113" s="17">
        <v>45</v>
      </c>
      <c r="AW1113" s="17">
        <v>60</v>
      </c>
      <c r="AX1113" s="17">
        <v>0.21</v>
      </c>
      <c r="AY1113" s="14">
        <v>2</v>
      </c>
      <c r="AZ1113" s="17" t="s">
        <v>149</v>
      </c>
      <c r="BA1113" s="17">
        <v>5.3550000000000004</v>
      </c>
      <c r="BB1113" s="17">
        <v>250.51845189262505</v>
      </c>
      <c r="BC1113" s="17" t="s">
        <v>202</v>
      </c>
      <c r="BD1113" s="29"/>
    </row>
    <row r="1114" spans="1:56" x14ac:dyDescent="0.25">
      <c r="A1114" s="17">
        <v>2009</v>
      </c>
      <c r="B1114" s="17">
        <v>2013</v>
      </c>
      <c r="C1114" s="17" t="s">
        <v>200</v>
      </c>
      <c r="D1114" s="52" t="s">
        <v>201</v>
      </c>
      <c r="E1114" s="17">
        <v>2</v>
      </c>
      <c r="F1114" s="67" t="s">
        <v>142</v>
      </c>
      <c r="G1114" s="17" t="s">
        <v>142</v>
      </c>
      <c r="H1114" s="20" t="s">
        <v>142</v>
      </c>
      <c r="I1114" s="45">
        <v>5</v>
      </c>
      <c r="J1114" s="22" t="s">
        <v>142</v>
      </c>
      <c r="K1114" s="17" t="s">
        <v>54</v>
      </c>
      <c r="L1114" s="27">
        <v>100</v>
      </c>
      <c r="M1114" s="27">
        <v>1</v>
      </c>
      <c r="N1114" s="25">
        <f t="shared" si="150"/>
        <v>70.508033670238405</v>
      </c>
      <c r="O1114" s="26">
        <v>44.523851655659385</v>
      </c>
      <c r="P1114" s="26">
        <f t="shared" si="151"/>
        <v>0.44523851655659386</v>
      </c>
      <c r="Q1114" s="26">
        <v>55.476148344340615</v>
      </c>
      <c r="R1114" s="26">
        <v>0.55476148344340614</v>
      </c>
      <c r="S1114" s="26" t="s">
        <v>45</v>
      </c>
      <c r="T1114" s="26">
        <v>10.46429743888644</v>
      </c>
      <c r="U1114" s="26" t="s">
        <v>45</v>
      </c>
      <c r="V1114" s="26" t="s">
        <v>45</v>
      </c>
      <c r="W1114" s="26">
        <v>19.310010659401186</v>
      </c>
      <c r="X1114" s="26">
        <v>46.359894147536195</v>
      </c>
      <c r="Y1114" s="26">
        <v>21.172422757405641</v>
      </c>
      <c r="Z1114" s="26">
        <v>2.1679848882088066</v>
      </c>
      <c r="AA1114" s="26">
        <v>0.36781818181818182</v>
      </c>
      <c r="AB1114" s="26">
        <f t="shared" si="153"/>
        <v>2.0206569508804169</v>
      </c>
      <c r="AC1114" s="26">
        <f t="shared" si="153"/>
        <v>4.8512372159510946</v>
      </c>
      <c r="AD1114" s="26">
        <f t="shared" si="153"/>
        <v>2.2155452923534082</v>
      </c>
      <c r="AE1114" s="26">
        <f t="shared" si="153"/>
        <v>0.22686438713227922</v>
      </c>
      <c r="AF1114" s="17">
        <v>2.33</v>
      </c>
      <c r="AG1114" s="17">
        <v>5.97</v>
      </c>
      <c r="AH1114" s="17">
        <f t="shared" si="154"/>
        <v>1.0715193052376047E-6</v>
      </c>
      <c r="AI1114" s="17">
        <v>1</v>
      </c>
      <c r="AJ1114" s="17">
        <v>33.1</v>
      </c>
      <c r="AK1114" s="17">
        <v>834.3</v>
      </c>
      <c r="AL1114" s="17">
        <v>133.69999999999999</v>
      </c>
      <c r="AM1114" s="17">
        <v>6.9</v>
      </c>
      <c r="AN1114" s="17">
        <v>8</v>
      </c>
      <c r="AO1114" s="17">
        <v>0.3</v>
      </c>
      <c r="AP1114" s="17">
        <v>37.6</v>
      </c>
      <c r="AQ1114" s="17">
        <v>893.75999999999931</v>
      </c>
      <c r="AR1114" s="17">
        <v>1477.5066666666662</v>
      </c>
      <c r="AS1114" s="26">
        <v>651.05999999999995</v>
      </c>
      <c r="AT1114" s="26">
        <v>21.438712357217042</v>
      </c>
      <c r="AU1114" s="26">
        <v>4.4232858782754798</v>
      </c>
      <c r="AV1114" s="17">
        <v>45</v>
      </c>
      <c r="AW1114" s="17">
        <v>60</v>
      </c>
      <c r="AX1114" s="17">
        <v>0.21</v>
      </c>
      <c r="AY1114" s="14">
        <v>2</v>
      </c>
      <c r="AZ1114" s="17" t="s">
        <v>149</v>
      </c>
      <c r="BA1114" s="17">
        <v>7.1325000000000003</v>
      </c>
      <c r="BB1114" s="17">
        <v>264.20008788337498</v>
      </c>
      <c r="BC1114" s="17" t="s">
        <v>202</v>
      </c>
      <c r="BD1114" s="29"/>
    </row>
    <row r="1115" spans="1:56" x14ac:dyDescent="0.25">
      <c r="A1115" s="17">
        <v>2009</v>
      </c>
      <c r="B1115" s="17">
        <v>2013</v>
      </c>
      <c r="C1115" s="17" t="s">
        <v>200</v>
      </c>
      <c r="D1115" s="52" t="s">
        <v>201</v>
      </c>
      <c r="E1115" s="17">
        <v>3</v>
      </c>
      <c r="F1115" s="67" t="s">
        <v>142</v>
      </c>
      <c r="G1115" s="17" t="s">
        <v>142</v>
      </c>
      <c r="H1115" s="20" t="s">
        <v>142</v>
      </c>
      <c r="I1115" s="45">
        <v>5</v>
      </c>
      <c r="J1115" s="22" t="s">
        <v>142</v>
      </c>
      <c r="K1115" s="17" t="s">
        <v>54</v>
      </c>
      <c r="L1115" s="27">
        <v>95.238095238095227</v>
      </c>
      <c r="M1115" s="27">
        <v>0.95238095238095222</v>
      </c>
      <c r="N1115" s="25">
        <f t="shared" si="150"/>
        <v>69.671403380936084</v>
      </c>
      <c r="O1115" s="26">
        <v>45.299587076840872</v>
      </c>
      <c r="P1115" s="26">
        <f t="shared" si="151"/>
        <v>0.45299587076840875</v>
      </c>
      <c r="Q1115" s="26">
        <v>54.700412923159128</v>
      </c>
      <c r="R1115" s="26">
        <v>0.54700412923159125</v>
      </c>
      <c r="S1115" s="26" t="s">
        <v>45</v>
      </c>
      <c r="T1115" s="26">
        <v>10.520286014068066</v>
      </c>
      <c r="U1115" s="26" t="s">
        <v>45</v>
      </c>
      <c r="V1115" s="26" t="s">
        <v>45</v>
      </c>
      <c r="W1115" s="26">
        <v>19.881390886287207</v>
      </c>
      <c r="X1115" s="26">
        <v>46.999331821716893</v>
      </c>
      <c r="Y1115" s="26">
        <v>22.252676945260163</v>
      </c>
      <c r="Z1115" s="26">
        <v>1.1463190944640758</v>
      </c>
      <c r="AA1115" s="26">
        <v>0.40063636363636362</v>
      </c>
      <c r="AB1115" s="26">
        <f t="shared" si="153"/>
        <v>2.091579184812276</v>
      </c>
      <c r="AC1115" s="26">
        <f t="shared" si="153"/>
        <v>4.9444641323455247</v>
      </c>
      <c r="AD1115" s="26">
        <f t="shared" si="153"/>
        <v>2.3410452604279541</v>
      </c>
      <c r="AE1115" s="26">
        <f t="shared" si="153"/>
        <v>0.12059604737149587</v>
      </c>
      <c r="AF1115" s="17">
        <v>3.37</v>
      </c>
      <c r="AG1115" s="17">
        <v>6.14</v>
      </c>
      <c r="AH1115" s="17">
        <f t="shared" si="154"/>
        <v>7.2443596007499005E-7</v>
      </c>
      <c r="AI1115" s="17">
        <v>1</v>
      </c>
      <c r="AJ1115" s="17">
        <v>47.2</v>
      </c>
      <c r="AK1115" s="17">
        <v>1208.7</v>
      </c>
      <c r="AL1115" s="17">
        <v>184.4</v>
      </c>
      <c r="AM1115" s="17">
        <v>2.6</v>
      </c>
      <c r="AN1115" s="17">
        <v>10.4</v>
      </c>
      <c r="AO1115" s="17">
        <v>0.2</v>
      </c>
      <c r="AP1115" s="17">
        <v>17.600000000000001</v>
      </c>
      <c r="AQ1115" s="17">
        <v>893.75999999999931</v>
      </c>
      <c r="AR1115" s="17">
        <v>1477.5066666666662</v>
      </c>
      <c r="AS1115" s="26">
        <v>651.05999999999995</v>
      </c>
      <c r="AT1115" s="26">
        <v>21.438712357217042</v>
      </c>
      <c r="AU1115" s="26">
        <v>4.4232858782754798</v>
      </c>
      <c r="AV1115" s="17">
        <v>45</v>
      </c>
      <c r="AW1115" s="17">
        <v>60</v>
      </c>
      <c r="AX1115" s="17">
        <v>0.21</v>
      </c>
      <c r="AY1115" s="14">
        <v>2</v>
      </c>
      <c r="AZ1115" s="17" t="s">
        <v>149</v>
      </c>
      <c r="BA1115" s="17">
        <v>7.6374999999999993</v>
      </c>
      <c r="BB1115" s="17">
        <v>260.36734485037499</v>
      </c>
      <c r="BC1115" s="17" t="s">
        <v>202</v>
      </c>
      <c r="BD1115" s="29"/>
    </row>
    <row r="1116" spans="1:56" x14ac:dyDescent="0.25">
      <c r="A1116" s="17">
        <v>2009</v>
      </c>
      <c r="B1116" s="17">
        <v>2013</v>
      </c>
      <c r="C1116" s="17" t="s">
        <v>200</v>
      </c>
      <c r="D1116" s="52" t="s">
        <v>201</v>
      </c>
      <c r="E1116" s="17">
        <v>4</v>
      </c>
      <c r="F1116" s="67" t="s">
        <v>142</v>
      </c>
      <c r="G1116" s="17" t="s">
        <v>142</v>
      </c>
      <c r="H1116" s="20" t="s">
        <v>142</v>
      </c>
      <c r="I1116" s="45">
        <v>5</v>
      </c>
      <c r="J1116" s="22" t="s">
        <v>142</v>
      </c>
      <c r="K1116" s="17" t="s">
        <v>54</v>
      </c>
      <c r="L1116" s="27">
        <v>95.238095238095227</v>
      </c>
      <c r="M1116" s="27">
        <v>0.95238095238095222</v>
      </c>
      <c r="N1116" s="25">
        <f t="shared" si="150"/>
        <v>70.698051864828798</v>
      </c>
      <c r="O1116" s="26">
        <v>45.409136318227219</v>
      </c>
      <c r="P1116" s="26">
        <f t="shared" si="151"/>
        <v>0.45409136318227217</v>
      </c>
      <c r="Q1116" s="26">
        <v>54.590863681772781</v>
      </c>
      <c r="R1116" s="26">
        <v>0.54590863681772783</v>
      </c>
      <c r="S1116" s="26" t="s">
        <v>45</v>
      </c>
      <c r="T1116" s="26">
        <v>10.701124915210363</v>
      </c>
      <c r="U1116" s="26" t="s">
        <v>45</v>
      </c>
      <c r="V1116" s="26" t="s">
        <v>45</v>
      </c>
      <c r="W1116" s="26">
        <v>20.090194288636596</v>
      </c>
      <c r="X1116" s="26">
        <v>46.58917817200097</v>
      </c>
      <c r="Y1116" s="26">
        <v>21.322744510963204</v>
      </c>
      <c r="Z1116" s="26">
        <v>1.4757603778437556</v>
      </c>
      <c r="AA1116" s="26">
        <v>0.39614285714285713</v>
      </c>
      <c r="AB1116" s="26">
        <f t="shared" si="153"/>
        <v>2.1498767865354598</v>
      </c>
      <c r="AC1116" s="26">
        <f t="shared" si="153"/>
        <v>4.9855661531557436</v>
      </c>
      <c r="AD1116" s="26">
        <f t="shared" si="153"/>
        <v>2.2817735254693337</v>
      </c>
      <c r="AE1116" s="26">
        <f t="shared" si="153"/>
        <v>0.15792296148224072</v>
      </c>
      <c r="AF1116" s="17">
        <v>3.34</v>
      </c>
      <c r="AG1116" s="17">
        <v>6.48</v>
      </c>
      <c r="AH1116" s="17">
        <f t="shared" si="154"/>
        <v>3.3113112148259042E-7</v>
      </c>
      <c r="AI1116" s="17">
        <v>1</v>
      </c>
      <c r="AJ1116" s="17">
        <v>41.5</v>
      </c>
      <c r="AK1116" s="17">
        <v>1492.7</v>
      </c>
      <c r="AL1116" s="17">
        <v>249.4</v>
      </c>
      <c r="AM1116" s="17">
        <v>2</v>
      </c>
      <c r="AN1116" s="17">
        <v>11.1</v>
      </c>
      <c r="AO1116" s="17">
        <v>0.2</v>
      </c>
      <c r="AP1116" s="17">
        <v>14.2</v>
      </c>
      <c r="AQ1116" s="17">
        <v>893.75999999999931</v>
      </c>
      <c r="AR1116" s="17">
        <v>1477.5066666666662</v>
      </c>
      <c r="AS1116" s="26">
        <v>651.05999999999995</v>
      </c>
      <c r="AT1116" s="26">
        <v>21.438712357217042</v>
      </c>
      <c r="AU1116" s="26">
        <v>4.4232858782754798</v>
      </c>
      <c r="AV1116" s="17">
        <v>45</v>
      </c>
      <c r="AW1116" s="17">
        <v>60</v>
      </c>
      <c r="AX1116" s="17">
        <v>0.21</v>
      </c>
      <c r="AY1116" s="14">
        <v>2</v>
      </c>
      <c r="AZ1116" s="17" t="s">
        <v>149</v>
      </c>
      <c r="BA1116" s="17">
        <v>7.06</v>
      </c>
      <c r="BB1116" s="17">
        <v>292.83570488812495</v>
      </c>
      <c r="BC1116" s="17" t="s">
        <v>202</v>
      </c>
      <c r="BD1116" s="29"/>
    </row>
    <row r="1117" spans="1:56" x14ac:dyDescent="0.25">
      <c r="A1117" s="90">
        <v>2009</v>
      </c>
      <c r="B1117" s="31">
        <v>2011</v>
      </c>
      <c r="C1117" s="16" t="s">
        <v>203</v>
      </c>
      <c r="D1117" s="17" t="s">
        <v>191</v>
      </c>
      <c r="E1117" s="17">
        <v>1</v>
      </c>
      <c r="F1117" s="76" t="s">
        <v>55</v>
      </c>
      <c r="G1117" s="45" t="s">
        <v>56</v>
      </c>
      <c r="H1117" s="20" t="s">
        <v>192</v>
      </c>
      <c r="I1117" s="45" t="s">
        <v>52</v>
      </c>
      <c r="J1117" s="22" t="s">
        <v>60</v>
      </c>
      <c r="K1117" s="17" t="s">
        <v>42</v>
      </c>
      <c r="L1117" s="71" t="s">
        <v>45</v>
      </c>
      <c r="M1117" s="71" t="s">
        <v>45</v>
      </c>
      <c r="N1117" s="25">
        <f t="shared" si="150"/>
        <v>60.490397892353784</v>
      </c>
      <c r="O1117" s="26">
        <v>49.92690058479532</v>
      </c>
      <c r="P1117" s="26">
        <f t="shared" si="151"/>
        <v>0.4992690058479532</v>
      </c>
      <c r="Q1117" s="25">
        <v>50.07309941520468</v>
      </c>
      <c r="R1117" s="25">
        <v>0.5007309941520468</v>
      </c>
      <c r="S1117" s="26" t="s">
        <v>45</v>
      </c>
      <c r="T1117" s="25">
        <v>10.066993606354199</v>
      </c>
      <c r="U1117" s="26" t="s">
        <v>45</v>
      </c>
      <c r="V1117" s="26" t="s">
        <v>45</v>
      </c>
      <c r="W1117" s="26">
        <v>18.889699155098</v>
      </c>
      <c r="X1117" s="26">
        <v>44.967330183220724</v>
      </c>
      <c r="Y1117" s="26">
        <v>24.097899101032681</v>
      </c>
      <c r="Z1117" s="26">
        <v>1.8056100652578948</v>
      </c>
      <c r="AA1117" s="26" t="s">
        <v>45</v>
      </c>
      <c r="AB1117" s="26">
        <f t="shared" si="153"/>
        <v>1.9016248062032588</v>
      </c>
      <c r="AC1117" s="26">
        <f t="shared" si="153"/>
        <v>4.5268582544930123</v>
      </c>
      <c r="AD1117" s="26">
        <f t="shared" si="153"/>
        <v>2.425933961766646</v>
      </c>
      <c r="AE1117" s="26">
        <f t="shared" si="153"/>
        <v>0.18177064982520014</v>
      </c>
      <c r="AF1117" s="17">
        <v>2.54</v>
      </c>
      <c r="AG1117" s="17">
        <v>5.9</v>
      </c>
      <c r="AH1117" s="17">
        <f t="shared" si="154"/>
        <v>1.2589254117941642E-6</v>
      </c>
      <c r="AI1117" s="17">
        <v>1</v>
      </c>
      <c r="AJ1117" s="17">
        <v>62.2</v>
      </c>
      <c r="AK1117" s="17">
        <v>655.8</v>
      </c>
      <c r="AL1117" s="17">
        <v>124.1</v>
      </c>
      <c r="AM1117" s="17">
        <v>4.5999999999999996</v>
      </c>
      <c r="AN1117" s="17">
        <v>7.6</v>
      </c>
      <c r="AO1117" s="17">
        <v>0.1</v>
      </c>
      <c r="AP1117" s="17">
        <v>38.4</v>
      </c>
      <c r="AQ1117" s="17">
        <v>924.16666666666572</v>
      </c>
      <c r="AR1117" s="17">
        <v>1445.3944444444442</v>
      </c>
      <c r="AS1117" s="26">
        <v>688.56666666666661</v>
      </c>
      <c r="AT1117" s="26">
        <v>21.278850813430264</v>
      </c>
      <c r="AU1117" s="26">
        <v>4.2115271435819395</v>
      </c>
      <c r="AV1117" s="17">
        <v>45</v>
      </c>
      <c r="AW1117" s="17">
        <v>60</v>
      </c>
      <c r="AX1117" s="17">
        <v>0.21</v>
      </c>
      <c r="AY1117" s="14">
        <v>2</v>
      </c>
      <c r="AZ1117" s="17" t="s">
        <v>149</v>
      </c>
      <c r="BA1117" s="28"/>
      <c r="BB1117" s="26"/>
      <c r="BC1117" s="31"/>
      <c r="BD1117" s="29"/>
    </row>
    <row r="1118" spans="1:56" x14ac:dyDescent="0.25">
      <c r="A1118" s="90">
        <v>2009</v>
      </c>
      <c r="B1118" s="31">
        <v>2011</v>
      </c>
      <c r="C1118" s="16" t="s">
        <v>203</v>
      </c>
      <c r="D1118" s="17" t="s">
        <v>191</v>
      </c>
      <c r="E1118" s="17">
        <v>2</v>
      </c>
      <c r="F1118" s="76" t="s">
        <v>55</v>
      </c>
      <c r="G1118" s="45" t="s">
        <v>56</v>
      </c>
      <c r="H1118" s="20" t="s">
        <v>192</v>
      </c>
      <c r="I1118" s="45" t="s">
        <v>52</v>
      </c>
      <c r="J1118" s="22" t="s">
        <v>60</v>
      </c>
      <c r="K1118" s="17" t="s">
        <v>42</v>
      </c>
      <c r="L1118" s="71" t="s">
        <v>45</v>
      </c>
      <c r="M1118" s="71" t="s">
        <v>45</v>
      </c>
      <c r="N1118" s="25">
        <f t="shared" si="150"/>
        <v>57.513543792418915</v>
      </c>
      <c r="O1118" s="26">
        <v>52.412425644415066</v>
      </c>
      <c r="P1118" s="26">
        <f t="shared" si="151"/>
        <v>0.52412425644415062</v>
      </c>
      <c r="Q1118" s="25">
        <v>47.587574355584934</v>
      </c>
      <c r="R1118" s="25">
        <v>0.47587574355584933</v>
      </c>
      <c r="S1118" s="26" t="s">
        <v>45</v>
      </c>
      <c r="T1118" s="25">
        <v>10.048081125223218</v>
      </c>
      <c r="U1118" s="26" t="s">
        <v>45</v>
      </c>
      <c r="V1118" s="26" t="s">
        <v>45</v>
      </c>
      <c r="W1118" s="26">
        <v>19.040264724130807</v>
      </c>
      <c r="X1118" s="26">
        <v>43.225056874324963</v>
      </c>
      <c r="Y1118" s="26">
        <v>24.29873474734012</v>
      </c>
      <c r="Z1118" s="26">
        <v>1.9637263598134069</v>
      </c>
      <c r="AA1118" s="26" t="s">
        <v>45</v>
      </c>
      <c r="AB1118" s="26">
        <f t="shared" si="153"/>
        <v>1.9131812459379223</v>
      </c>
      <c r="AC1118" s="26">
        <f t="shared" si="153"/>
        <v>4.3432887811560477</v>
      </c>
      <c r="AD1118" s="26">
        <f t="shared" si="153"/>
        <v>2.4415565798155381</v>
      </c>
      <c r="AE1118" s="26">
        <f t="shared" si="153"/>
        <v>0.19731681771144391</v>
      </c>
      <c r="AF1118" s="17">
        <v>2.69</v>
      </c>
      <c r="AG1118" s="17">
        <v>6.24</v>
      </c>
      <c r="AH1118" s="17">
        <f t="shared" si="154"/>
        <v>5.7543993733715549E-7</v>
      </c>
      <c r="AI1118" s="17">
        <v>1</v>
      </c>
      <c r="AJ1118" s="17">
        <v>42.5</v>
      </c>
      <c r="AK1118" s="17">
        <v>1094.8</v>
      </c>
      <c r="AL1118" s="17">
        <v>191.2</v>
      </c>
      <c r="AM1118" s="17">
        <v>2.5</v>
      </c>
      <c r="AN1118" s="17">
        <v>9.3000000000000007</v>
      </c>
      <c r="AO1118" s="17">
        <v>0.2</v>
      </c>
      <c r="AP1118" s="17">
        <v>19.5</v>
      </c>
      <c r="AQ1118" s="17">
        <v>924.16666666666572</v>
      </c>
      <c r="AR1118" s="17">
        <v>1445.3944444444442</v>
      </c>
      <c r="AS1118" s="26">
        <v>688.56666666666661</v>
      </c>
      <c r="AT1118" s="26">
        <v>21.278850813430264</v>
      </c>
      <c r="AU1118" s="26">
        <v>4.2115271435819395</v>
      </c>
      <c r="AV1118" s="17">
        <v>45</v>
      </c>
      <c r="AW1118" s="17">
        <v>60</v>
      </c>
      <c r="AX1118" s="17">
        <v>0.21</v>
      </c>
      <c r="AY1118" s="14">
        <v>2</v>
      </c>
      <c r="AZ1118" s="17" t="s">
        <v>149</v>
      </c>
      <c r="BA1118" s="28"/>
      <c r="BB1118" s="26"/>
      <c r="BC1118" s="31"/>
      <c r="BD1118" s="29"/>
    </row>
    <row r="1119" spans="1:56" x14ac:dyDescent="0.25">
      <c r="A1119" s="90">
        <v>2009</v>
      </c>
      <c r="B1119" s="31">
        <v>2011</v>
      </c>
      <c r="C1119" s="16" t="s">
        <v>203</v>
      </c>
      <c r="D1119" s="17" t="s">
        <v>191</v>
      </c>
      <c r="E1119" s="17">
        <v>3</v>
      </c>
      <c r="F1119" s="76" t="s">
        <v>55</v>
      </c>
      <c r="G1119" s="45" t="s">
        <v>56</v>
      </c>
      <c r="H1119" s="20" t="s">
        <v>192</v>
      </c>
      <c r="I1119" s="45" t="s">
        <v>52</v>
      </c>
      <c r="J1119" s="22" t="s">
        <v>60</v>
      </c>
      <c r="K1119" s="17" t="s">
        <v>42</v>
      </c>
      <c r="L1119" s="71" t="s">
        <v>45</v>
      </c>
      <c r="M1119" s="71" t="s">
        <v>45</v>
      </c>
      <c r="N1119" s="25">
        <f t="shared" si="150"/>
        <v>33.377490590920068</v>
      </c>
      <c r="O1119" s="26">
        <v>51.612903225806456</v>
      </c>
      <c r="P1119" s="26">
        <f t="shared" si="151"/>
        <v>0.5161290322580645</v>
      </c>
      <c r="Q1119" s="25">
        <v>48.387096774193544</v>
      </c>
      <c r="R1119" s="25">
        <v>0.48387096774193544</v>
      </c>
      <c r="S1119" s="26" t="s">
        <v>45</v>
      </c>
      <c r="T1119" s="25">
        <v>5.7423639726314093</v>
      </c>
      <c r="U1119" s="26" t="s">
        <v>45</v>
      </c>
      <c r="V1119" s="26" t="s">
        <v>45</v>
      </c>
      <c r="W1119" s="26">
        <v>18.035093987809034</v>
      </c>
      <c r="X1119" s="26">
        <v>43.112352345435966</v>
      </c>
      <c r="Y1119" s="26">
        <v>25.644221122174685</v>
      </c>
      <c r="Z1119" s="26">
        <v>1.8301002347328961</v>
      </c>
      <c r="AA1119" s="26" t="s">
        <v>45</v>
      </c>
      <c r="AB1119" s="26">
        <f t="shared" si="153"/>
        <v>1.0356407395861593</v>
      </c>
      <c r="AC1119" s="26">
        <f t="shared" si="153"/>
        <v>2.4756681888382275</v>
      </c>
      <c r="AD1119" s="26">
        <f t="shared" si="153"/>
        <v>1.4725845147816929</v>
      </c>
      <c r="AE1119" s="26">
        <f t="shared" si="153"/>
        <v>0.10509101654234468</v>
      </c>
      <c r="AF1119" s="17">
        <v>3.28</v>
      </c>
      <c r="AG1119" s="17">
        <v>6.13</v>
      </c>
      <c r="AH1119" s="17">
        <f t="shared" si="154"/>
        <v>7.4131024130091606E-7</v>
      </c>
      <c r="AI1119" s="17">
        <v>1</v>
      </c>
      <c r="AJ1119" s="17">
        <v>45.1</v>
      </c>
      <c r="AK1119" s="17">
        <v>1309.3</v>
      </c>
      <c r="AL1119" s="17">
        <v>216.7</v>
      </c>
      <c r="AM1119" s="17">
        <v>2.5</v>
      </c>
      <c r="AN1119" s="17">
        <v>11.8</v>
      </c>
      <c r="AO1119" s="17">
        <v>0.3</v>
      </c>
      <c r="AP1119" s="17">
        <v>23.5</v>
      </c>
      <c r="AQ1119" s="17">
        <v>924.16666666666572</v>
      </c>
      <c r="AR1119" s="17">
        <v>1445.3944444444442</v>
      </c>
      <c r="AS1119" s="26">
        <v>688.56666666666661</v>
      </c>
      <c r="AT1119" s="26">
        <v>21.278850813430264</v>
      </c>
      <c r="AU1119" s="26">
        <v>4.2115271435819395</v>
      </c>
      <c r="AV1119" s="17">
        <v>45</v>
      </c>
      <c r="AW1119" s="17">
        <v>60</v>
      </c>
      <c r="AX1119" s="17">
        <v>0.21</v>
      </c>
      <c r="AY1119" s="14">
        <v>2</v>
      </c>
      <c r="AZ1119" s="17" t="s">
        <v>149</v>
      </c>
      <c r="BA1119" s="28"/>
      <c r="BB1119" s="26"/>
      <c r="BC1119" s="31"/>
      <c r="BD1119" s="29"/>
    </row>
    <row r="1120" spans="1:56" x14ac:dyDescent="0.25">
      <c r="A1120" s="90">
        <v>2009</v>
      </c>
      <c r="B1120" s="31">
        <v>2011</v>
      </c>
      <c r="C1120" s="16" t="s">
        <v>203</v>
      </c>
      <c r="D1120" s="17" t="s">
        <v>191</v>
      </c>
      <c r="E1120" s="17">
        <v>4</v>
      </c>
      <c r="F1120" s="76" t="s">
        <v>55</v>
      </c>
      <c r="G1120" s="45" t="s">
        <v>56</v>
      </c>
      <c r="H1120" s="20" t="s">
        <v>192</v>
      </c>
      <c r="I1120" s="45" t="s">
        <v>52</v>
      </c>
      <c r="J1120" s="22" t="s">
        <v>60</v>
      </c>
      <c r="K1120" s="17" t="s">
        <v>42</v>
      </c>
      <c r="L1120" s="71" t="s">
        <v>45</v>
      </c>
      <c r="M1120" s="71" t="s">
        <v>45</v>
      </c>
      <c r="N1120" s="25">
        <f t="shared" si="150"/>
        <v>68.929701662296708</v>
      </c>
      <c r="O1120" s="26">
        <v>48.710073710073708</v>
      </c>
      <c r="P1120" s="26">
        <f t="shared" si="151"/>
        <v>0.48710073710073709</v>
      </c>
      <c r="Q1120" s="25">
        <v>51.289926289926292</v>
      </c>
      <c r="R1120" s="25">
        <v>0.51289926289926291</v>
      </c>
      <c r="S1120" s="26" t="s">
        <v>45</v>
      </c>
      <c r="T1120" s="25">
        <v>11.191902829279542</v>
      </c>
      <c r="U1120" s="26" t="s">
        <v>45</v>
      </c>
      <c r="V1120" s="26" t="s">
        <v>45</v>
      </c>
      <c r="W1120" s="26">
        <v>17.077082690480523</v>
      </c>
      <c r="X1120" s="26">
        <v>41.233676235134539</v>
      </c>
      <c r="Y1120" s="26">
        <v>26.809445509799318</v>
      </c>
      <c r="Z1120" s="26">
        <v>2.4226141413059707</v>
      </c>
      <c r="AA1120" s="26" t="s">
        <v>45</v>
      </c>
      <c r="AB1120" s="26">
        <f t="shared" si="153"/>
        <v>1.9112505007942968</v>
      </c>
      <c r="AC1120" s="26">
        <f t="shared" si="153"/>
        <v>4.6148329771759879</v>
      </c>
      <c r="AD1120" s="26">
        <f t="shared" si="153"/>
        <v>3.0004870905253869</v>
      </c>
      <c r="AE1120" s="26">
        <f t="shared" si="153"/>
        <v>0.2711366206233492</v>
      </c>
      <c r="AF1120" s="17">
        <v>2.99</v>
      </c>
      <c r="AG1120" s="17">
        <v>6.16</v>
      </c>
      <c r="AH1120" s="17">
        <f t="shared" si="154"/>
        <v>6.9183097091893534E-7</v>
      </c>
      <c r="AI1120" s="17">
        <v>1</v>
      </c>
      <c r="AJ1120" s="17">
        <v>37</v>
      </c>
      <c r="AK1120" s="17">
        <v>1328.2</v>
      </c>
      <c r="AL1120" s="17">
        <v>216</v>
      </c>
      <c r="AM1120" s="17">
        <v>4.5</v>
      </c>
      <c r="AN1120" s="17">
        <v>11.1</v>
      </c>
      <c r="AO1120" s="17">
        <v>0.2</v>
      </c>
      <c r="AP1120" s="17">
        <v>27</v>
      </c>
      <c r="AQ1120" s="17">
        <v>924.16666666666572</v>
      </c>
      <c r="AR1120" s="17">
        <v>1445.3944444444442</v>
      </c>
      <c r="AS1120" s="26">
        <v>688.56666666666661</v>
      </c>
      <c r="AT1120" s="26">
        <v>21.278850813430264</v>
      </c>
      <c r="AU1120" s="26">
        <v>4.2115271435819395</v>
      </c>
      <c r="AV1120" s="17">
        <v>45</v>
      </c>
      <c r="AW1120" s="17">
        <v>60</v>
      </c>
      <c r="AX1120" s="17">
        <v>0.21</v>
      </c>
      <c r="AY1120" s="14">
        <v>2</v>
      </c>
      <c r="AZ1120" s="17" t="s">
        <v>149</v>
      </c>
      <c r="BA1120" s="28"/>
      <c r="BB1120" s="26"/>
      <c r="BC1120" s="31"/>
      <c r="BD1120" s="29"/>
    </row>
    <row r="1121" spans="1:56" x14ac:dyDescent="0.25">
      <c r="A1121" s="90">
        <v>2009</v>
      </c>
      <c r="B1121" s="31">
        <v>2011</v>
      </c>
      <c r="C1121" s="16" t="s">
        <v>203</v>
      </c>
      <c r="D1121" s="17" t="s">
        <v>191</v>
      </c>
      <c r="E1121" s="17">
        <v>1</v>
      </c>
      <c r="F1121" s="76" t="s">
        <v>58</v>
      </c>
      <c r="G1121" s="45" t="s">
        <v>59</v>
      </c>
      <c r="H1121" s="20" t="s">
        <v>193</v>
      </c>
      <c r="I1121" s="45">
        <v>8</v>
      </c>
      <c r="J1121" s="22" t="s">
        <v>57</v>
      </c>
      <c r="K1121" s="17" t="s">
        <v>40</v>
      </c>
      <c r="L1121" s="71" t="s">
        <v>45</v>
      </c>
      <c r="M1121" s="71" t="s">
        <v>45</v>
      </c>
      <c r="N1121" s="25">
        <f t="shared" si="150"/>
        <v>61.50654189423846</v>
      </c>
      <c r="O1121" s="26">
        <v>47.564276048714483</v>
      </c>
      <c r="P1121" s="26">
        <f t="shared" si="151"/>
        <v>0.47564276048714482</v>
      </c>
      <c r="Q1121" s="25">
        <v>52.435723951285517</v>
      </c>
      <c r="R1121" s="25">
        <v>0.52435723951285518</v>
      </c>
      <c r="S1121" s="26" t="s">
        <v>45</v>
      </c>
      <c r="T1121" s="25">
        <v>9.7517137915312677</v>
      </c>
      <c r="U1121" s="26" t="s">
        <v>45</v>
      </c>
      <c r="V1121" s="26" t="s">
        <v>45</v>
      </c>
      <c r="W1121" s="26">
        <v>18.438893152260917</v>
      </c>
      <c r="X1121" s="26">
        <v>44.48441832969992</v>
      </c>
      <c r="Y1121" s="26">
        <v>24.808801763381581</v>
      </c>
      <c r="Z1121" s="26">
        <v>1.4878888418008955</v>
      </c>
      <c r="AA1121" s="26" t="s">
        <v>45</v>
      </c>
      <c r="AB1121" s="26">
        <f t="shared" si="153"/>
        <v>1.7981080865347423</v>
      </c>
      <c r="AC1121" s="26">
        <f t="shared" si="153"/>
        <v>4.3379931573398105</v>
      </c>
      <c r="AD1121" s="26">
        <f t="shared" si="153"/>
        <v>2.4192833430733338</v>
      </c>
      <c r="AE1121" s="26">
        <f t="shared" si="153"/>
        <v>0.14509466138855279</v>
      </c>
      <c r="AF1121" s="17">
        <v>2.54</v>
      </c>
      <c r="AG1121" s="17">
        <v>5.9</v>
      </c>
      <c r="AH1121" s="17">
        <f t="shared" si="154"/>
        <v>1.2589254117941642E-6</v>
      </c>
      <c r="AI1121" s="17">
        <v>1</v>
      </c>
      <c r="AJ1121" s="17">
        <v>62.2</v>
      </c>
      <c r="AK1121" s="17">
        <v>655.8</v>
      </c>
      <c r="AL1121" s="17">
        <v>124.1</v>
      </c>
      <c r="AM1121" s="17">
        <v>4.5999999999999996</v>
      </c>
      <c r="AN1121" s="17">
        <v>7.6</v>
      </c>
      <c r="AO1121" s="17">
        <v>0.1</v>
      </c>
      <c r="AP1121" s="17">
        <v>38.4</v>
      </c>
      <c r="AQ1121" s="17">
        <v>924.16666666666572</v>
      </c>
      <c r="AR1121" s="17">
        <v>1445.3944444444442</v>
      </c>
      <c r="AS1121" s="26">
        <v>688.56666666666661</v>
      </c>
      <c r="AT1121" s="26">
        <v>21.278850813430264</v>
      </c>
      <c r="AU1121" s="26">
        <v>4.2115271435819395</v>
      </c>
      <c r="AV1121" s="17">
        <v>45</v>
      </c>
      <c r="AW1121" s="17">
        <v>60</v>
      </c>
      <c r="AX1121" s="17">
        <v>0.21</v>
      </c>
      <c r="AY1121" s="14">
        <v>2</v>
      </c>
      <c r="AZ1121" s="17" t="s">
        <v>149</v>
      </c>
      <c r="BA1121" s="28"/>
      <c r="BB1121" s="26"/>
      <c r="BC1121" s="31"/>
      <c r="BD1121" s="29"/>
    </row>
    <row r="1122" spans="1:56" x14ac:dyDescent="0.25">
      <c r="A1122" s="90">
        <v>2009</v>
      </c>
      <c r="B1122" s="31">
        <v>2011</v>
      </c>
      <c r="C1122" s="16" t="s">
        <v>203</v>
      </c>
      <c r="D1122" s="17" t="s">
        <v>191</v>
      </c>
      <c r="E1122" s="17">
        <v>2</v>
      </c>
      <c r="F1122" s="76" t="s">
        <v>58</v>
      </c>
      <c r="G1122" s="45" t="s">
        <v>59</v>
      </c>
      <c r="H1122" s="20" t="s">
        <v>193</v>
      </c>
      <c r="I1122" s="45">
        <v>8</v>
      </c>
      <c r="J1122" s="22" t="s">
        <v>57</v>
      </c>
      <c r="K1122" s="17" t="s">
        <v>40</v>
      </c>
      <c r="L1122" s="71" t="s">
        <v>45</v>
      </c>
      <c r="M1122" s="71" t="s">
        <v>45</v>
      </c>
      <c r="N1122" s="25">
        <f t="shared" si="150"/>
        <v>86.582887109321689</v>
      </c>
      <c r="O1122" s="26">
        <v>47.879858657243815</v>
      </c>
      <c r="P1122" s="26">
        <f t="shared" si="151"/>
        <v>0.47879858657243818</v>
      </c>
      <c r="Q1122" s="25">
        <v>52.120141342756185</v>
      </c>
      <c r="R1122" s="25">
        <v>0.52120141342756188</v>
      </c>
      <c r="S1122" s="26" t="s">
        <v>45</v>
      </c>
      <c r="T1122" s="25">
        <v>13.818587989768066</v>
      </c>
      <c r="U1122" s="26" t="s">
        <v>45</v>
      </c>
      <c r="V1122" s="26" t="s">
        <v>45</v>
      </c>
      <c r="W1122" s="26">
        <v>18.970586048333857</v>
      </c>
      <c r="X1122" s="26">
        <v>41.785139028984219</v>
      </c>
      <c r="Y1122" s="26">
        <v>26.052870140985334</v>
      </c>
      <c r="Z1122" s="26">
        <v>1.9455586261147744</v>
      </c>
      <c r="AA1122" s="26" t="s">
        <v>45</v>
      </c>
      <c r="AB1122" s="26">
        <f t="shared" si="153"/>
        <v>2.6214671252636785</v>
      </c>
      <c r="AC1122" s="26">
        <f t="shared" si="153"/>
        <v>5.7741162033671021</v>
      </c>
      <c r="AD1122" s="26">
        <f t="shared" si="153"/>
        <v>3.6001387842920698</v>
      </c>
      <c r="AE1122" s="26">
        <f t="shared" si="153"/>
        <v>0.26884873064219278</v>
      </c>
      <c r="AF1122" s="17">
        <v>2.69</v>
      </c>
      <c r="AG1122" s="17">
        <v>6.24</v>
      </c>
      <c r="AH1122" s="17">
        <f t="shared" si="154"/>
        <v>5.7543993733715549E-7</v>
      </c>
      <c r="AI1122" s="17">
        <v>1</v>
      </c>
      <c r="AJ1122" s="17">
        <v>42.5</v>
      </c>
      <c r="AK1122" s="17">
        <v>1094.8</v>
      </c>
      <c r="AL1122" s="17">
        <v>191.2</v>
      </c>
      <c r="AM1122" s="17">
        <v>2.5</v>
      </c>
      <c r="AN1122" s="17">
        <v>9.3000000000000007</v>
      </c>
      <c r="AO1122" s="17">
        <v>0.2</v>
      </c>
      <c r="AP1122" s="17">
        <v>19.5</v>
      </c>
      <c r="AQ1122" s="17">
        <v>924.16666666666572</v>
      </c>
      <c r="AR1122" s="17">
        <v>1445.3944444444442</v>
      </c>
      <c r="AS1122" s="26">
        <v>688.56666666666661</v>
      </c>
      <c r="AT1122" s="26">
        <v>21.278850813430264</v>
      </c>
      <c r="AU1122" s="26">
        <v>4.2115271435819395</v>
      </c>
      <c r="AV1122" s="17">
        <v>45</v>
      </c>
      <c r="AW1122" s="17">
        <v>60</v>
      </c>
      <c r="AX1122" s="17">
        <v>0.21</v>
      </c>
      <c r="AY1122" s="14">
        <v>2</v>
      </c>
      <c r="AZ1122" s="17" t="s">
        <v>149</v>
      </c>
      <c r="BA1122" s="28"/>
      <c r="BB1122" s="26"/>
      <c r="BC1122" s="31"/>
      <c r="BD1122" s="29"/>
    </row>
    <row r="1123" spans="1:56" x14ac:dyDescent="0.25">
      <c r="A1123" s="90">
        <v>2009</v>
      </c>
      <c r="B1123" s="31">
        <v>2011</v>
      </c>
      <c r="C1123" s="16" t="s">
        <v>203</v>
      </c>
      <c r="D1123" s="17" t="s">
        <v>191</v>
      </c>
      <c r="E1123" s="17">
        <v>3</v>
      </c>
      <c r="F1123" s="76" t="s">
        <v>58</v>
      </c>
      <c r="G1123" s="45" t="s">
        <v>59</v>
      </c>
      <c r="H1123" s="20" t="s">
        <v>193</v>
      </c>
      <c r="I1123" s="45">
        <v>8</v>
      </c>
      <c r="J1123" s="22" t="s">
        <v>57</v>
      </c>
      <c r="K1123" s="17" t="s">
        <v>40</v>
      </c>
      <c r="L1123" s="71" t="s">
        <v>45</v>
      </c>
      <c r="M1123" s="71" t="s">
        <v>45</v>
      </c>
      <c r="N1123" s="25">
        <f t="shared" si="150"/>
        <v>82.855085448377437</v>
      </c>
      <c r="O1123" s="26">
        <v>48.23310601363918</v>
      </c>
      <c r="P1123" s="26">
        <f t="shared" si="151"/>
        <v>0.48233106013639182</v>
      </c>
      <c r="Q1123" s="25">
        <v>51.76689398636082</v>
      </c>
      <c r="R1123" s="25">
        <v>0.51766893986360818</v>
      </c>
      <c r="S1123" s="26" t="s">
        <v>45</v>
      </c>
      <c r="T1123" s="25">
        <v>13.321193734002406</v>
      </c>
      <c r="U1123" s="26" t="s">
        <v>45</v>
      </c>
      <c r="V1123" s="26" t="s">
        <v>45</v>
      </c>
      <c r="W1123" s="26">
        <v>20.010297501433755</v>
      </c>
      <c r="X1123" s="26">
        <v>42.167031974496567</v>
      </c>
      <c r="Y1123" s="26">
        <v>25.221265095069043</v>
      </c>
      <c r="Z1123" s="26">
        <v>1.821776022958673</v>
      </c>
      <c r="AA1123" s="26" t="s">
        <v>45</v>
      </c>
      <c r="AB1123" s="26">
        <f t="shared" si="153"/>
        <v>2.6656104969162335</v>
      </c>
      <c r="AC1123" s="26">
        <f t="shared" si="153"/>
        <v>5.6171520212014281</v>
      </c>
      <c r="AD1123" s="26">
        <f t="shared" si="153"/>
        <v>3.3597735854804736</v>
      </c>
      <c r="AE1123" s="26">
        <f t="shared" si="153"/>
        <v>0.24268231341792901</v>
      </c>
      <c r="AF1123" s="17">
        <v>3.28</v>
      </c>
      <c r="AG1123" s="17">
        <v>6.13</v>
      </c>
      <c r="AH1123" s="17">
        <f t="shared" si="154"/>
        <v>7.4131024130091606E-7</v>
      </c>
      <c r="AI1123" s="17">
        <v>1</v>
      </c>
      <c r="AJ1123" s="17">
        <v>45.1</v>
      </c>
      <c r="AK1123" s="17">
        <v>1309.3</v>
      </c>
      <c r="AL1123" s="17">
        <v>216.7</v>
      </c>
      <c r="AM1123" s="17">
        <v>2.5</v>
      </c>
      <c r="AN1123" s="17">
        <v>11.8</v>
      </c>
      <c r="AO1123" s="17">
        <v>0.3</v>
      </c>
      <c r="AP1123" s="17">
        <v>23.5</v>
      </c>
      <c r="AQ1123" s="17">
        <v>924.16666666666572</v>
      </c>
      <c r="AR1123" s="17">
        <v>1445.3944444444442</v>
      </c>
      <c r="AS1123" s="26">
        <v>688.56666666666661</v>
      </c>
      <c r="AT1123" s="26">
        <v>21.278850813430264</v>
      </c>
      <c r="AU1123" s="26">
        <v>4.2115271435819395</v>
      </c>
      <c r="AV1123" s="17">
        <v>45</v>
      </c>
      <c r="AW1123" s="17">
        <v>60</v>
      </c>
      <c r="AX1123" s="17">
        <v>0.21</v>
      </c>
      <c r="AY1123" s="14">
        <v>2</v>
      </c>
      <c r="AZ1123" s="17" t="s">
        <v>149</v>
      </c>
      <c r="BA1123" s="28"/>
      <c r="BB1123" s="26"/>
      <c r="BC1123" s="31"/>
      <c r="BD1123" s="29"/>
    </row>
    <row r="1124" spans="1:56" x14ac:dyDescent="0.25">
      <c r="A1124" s="90">
        <v>2009</v>
      </c>
      <c r="B1124" s="31">
        <v>2011</v>
      </c>
      <c r="C1124" s="16" t="s">
        <v>203</v>
      </c>
      <c r="D1124" s="17" t="s">
        <v>191</v>
      </c>
      <c r="E1124" s="17">
        <v>4</v>
      </c>
      <c r="F1124" s="76" t="s">
        <v>58</v>
      </c>
      <c r="G1124" s="45" t="s">
        <v>59</v>
      </c>
      <c r="H1124" s="20" t="s">
        <v>193</v>
      </c>
      <c r="I1124" s="45">
        <v>8</v>
      </c>
      <c r="J1124" s="22" t="s">
        <v>57</v>
      </c>
      <c r="K1124" s="17" t="s">
        <v>40</v>
      </c>
      <c r="L1124" s="71" t="s">
        <v>45</v>
      </c>
      <c r="M1124" s="71" t="s">
        <v>45</v>
      </c>
      <c r="N1124" s="25">
        <f t="shared" si="150"/>
        <v>49.218364143777208</v>
      </c>
      <c r="O1124" s="26">
        <v>48.153409090909093</v>
      </c>
      <c r="P1124" s="26">
        <f t="shared" si="151"/>
        <v>0.48153409090909094</v>
      </c>
      <c r="Q1124" s="25">
        <v>51.846590909090907</v>
      </c>
      <c r="R1124" s="25">
        <v>0.51846590909090906</v>
      </c>
      <c r="S1124" s="26" t="s">
        <v>45</v>
      </c>
      <c r="T1124" s="25">
        <v>7.9001067446687845</v>
      </c>
      <c r="U1124" s="26" t="s">
        <v>45</v>
      </c>
      <c r="V1124" s="26" t="s">
        <v>45</v>
      </c>
      <c r="W1124" s="26">
        <v>19.361435841328358</v>
      </c>
      <c r="X1124" s="26">
        <v>43.013357866235154</v>
      </c>
      <c r="Y1124" s="26">
        <v>25.397526674359057</v>
      </c>
      <c r="Z1124" s="26">
        <v>1.5296670359626887</v>
      </c>
      <c r="AA1124" s="26" t="s">
        <v>45</v>
      </c>
      <c r="AB1124" s="26">
        <f t="shared" si="153"/>
        <v>1.5295740987655011</v>
      </c>
      <c r="AC1124" s="26">
        <f t="shared" si="153"/>
        <v>3.3981011858989643</v>
      </c>
      <c r="AD1124" s="26">
        <f t="shared" si="153"/>
        <v>2.0064317177800932</v>
      </c>
      <c r="AE1124" s="26">
        <f t="shared" si="153"/>
        <v>0.12084532867906346</v>
      </c>
      <c r="AF1124" s="17">
        <v>2.99</v>
      </c>
      <c r="AG1124" s="17">
        <v>6.16</v>
      </c>
      <c r="AH1124" s="17">
        <f t="shared" si="154"/>
        <v>6.9183097091893534E-7</v>
      </c>
      <c r="AI1124" s="17">
        <v>1</v>
      </c>
      <c r="AJ1124" s="17">
        <v>37</v>
      </c>
      <c r="AK1124" s="17">
        <v>1328.2</v>
      </c>
      <c r="AL1124" s="17">
        <v>216</v>
      </c>
      <c r="AM1124" s="17">
        <v>4.5</v>
      </c>
      <c r="AN1124" s="17">
        <v>11.1</v>
      </c>
      <c r="AO1124" s="17">
        <v>0.2</v>
      </c>
      <c r="AP1124" s="17">
        <v>27</v>
      </c>
      <c r="AQ1124" s="17">
        <v>924.16666666666572</v>
      </c>
      <c r="AR1124" s="17">
        <v>1445.3944444444442</v>
      </c>
      <c r="AS1124" s="26">
        <v>688.56666666666661</v>
      </c>
      <c r="AT1124" s="26">
        <v>21.278850813430264</v>
      </c>
      <c r="AU1124" s="26">
        <v>4.2115271435819395</v>
      </c>
      <c r="AV1124" s="17">
        <v>45</v>
      </c>
      <c r="AW1124" s="17">
        <v>60</v>
      </c>
      <c r="AX1124" s="17">
        <v>0.21</v>
      </c>
      <c r="AY1124" s="14">
        <v>2</v>
      </c>
      <c r="AZ1124" s="17" t="s">
        <v>149</v>
      </c>
      <c r="BA1124" s="28"/>
      <c r="BB1124" s="26"/>
      <c r="BC1124" s="31"/>
      <c r="BD1124" s="29"/>
    </row>
    <row r="1125" spans="1:56" x14ac:dyDescent="0.25">
      <c r="A1125" s="90">
        <v>2009</v>
      </c>
      <c r="B1125" s="31">
        <v>2011</v>
      </c>
      <c r="C1125" s="16" t="s">
        <v>203</v>
      </c>
      <c r="D1125" s="17" t="s">
        <v>204</v>
      </c>
      <c r="E1125" s="17">
        <v>1</v>
      </c>
      <c r="F1125" s="76" t="s">
        <v>93</v>
      </c>
      <c r="G1125" s="45" t="s">
        <v>94</v>
      </c>
      <c r="H1125" s="20" t="s">
        <v>95</v>
      </c>
      <c r="I1125" s="45" t="s">
        <v>43</v>
      </c>
      <c r="J1125" s="22">
        <v>988234</v>
      </c>
      <c r="K1125" s="17" t="s">
        <v>42</v>
      </c>
      <c r="L1125" s="71" t="s">
        <v>45</v>
      </c>
      <c r="M1125" s="71" t="s">
        <v>45</v>
      </c>
      <c r="N1125" s="25">
        <f t="shared" si="150"/>
        <v>42.184216793113762</v>
      </c>
      <c r="O1125" s="26">
        <v>43.779108449767136</v>
      </c>
      <c r="P1125" s="26">
        <f t="shared" si="151"/>
        <v>0.43779108449767135</v>
      </c>
      <c r="Q1125" s="25">
        <v>56.220891550232864</v>
      </c>
      <c r="R1125" s="25">
        <v>0.56220891550232865</v>
      </c>
      <c r="S1125" s="26" t="s">
        <v>45</v>
      </c>
      <c r="T1125" s="25">
        <v>6.1559580061807182</v>
      </c>
      <c r="U1125" s="26" t="s">
        <v>45</v>
      </c>
      <c r="V1125" s="26" t="s">
        <v>45</v>
      </c>
      <c r="W1125" s="26">
        <v>18.570109872708329</v>
      </c>
      <c r="X1125" s="26">
        <v>46.81498532809735</v>
      </c>
      <c r="Y1125" s="26">
        <v>23.4178059639667</v>
      </c>
      <c r="Z1125" s="26">
        <v>1.2938213861206407</v>
      </c>
      <c r="AA1125" s="26" t="s">
        <v>45</v>
      </c>
      <c r="AB1125" s="26">
        <f t="shared" si="153"/>
        <v>1.1431681654655443</v>
      </c>
      <c r="AC1125" s="26">
        <f t="shared" si="153"/>
        <v>2.8819108373973377</v>
      </c>
      <c r="AD1125" s="26">
        <f t="shared" si="153"/>
        <v>1.4415903011106739</v>
      </c>
      <c r="AE1125" s="26">
        <f t="shared" si="153"/>
        <v>7.9647101204571927E-2</v>
      </c>
      <c r="AF1125" s="17">
        <v>2.54</v>
      </c>
      <c r="AG1125" s="17">
        <v>5.9</v>
      </c>
      <c r="AH1125" s="17">
        <f t="shared" si="154"/>
        <v>1.2589254117941642E-6</v>
      </c>
      <c r="AI1125" s="17">
        <v>1</v>
      </c>
      <c r="AJ1125" s="17">
        <v>62.2</v>
      </c>
      <c r="AK1125" s="17">
        <v>655.8</v>
      </c>
      <c r="AL1125" s="17">
        <v>124.1</v>
      </c>
      <c r="AM1125" s="17">
        <v>4.5999999999999996</v>
      </c>
      <c r="AN1125" s="17">
        <v>7.6</v>
      </c>
      <c r="AO1125" s="17">
        <v>0.1</v>
      </c>
      <c r="AP1125" s="17">
        <v>38.4</v>
      </c>
      <c r="AQ1125" s="17">
        <v>924.16666666666572</v>
      </c>
      <c r="AR1125" s="17">
        <v>1445.3944444444442</v>
      </c>
      <c r="AS1125" s="26">
        <v>688.56666666666661</v>
      </c>
      <c r="AT1125" s="26">
        <v>21.278850813430264</v>
      </c>
      <c r="AU1125" s="26">
        <v>4.2115271435819395</v>
      </c>
      <c r="AV1125" s="17">
        <v>45</v>
      </c>
      <c r="AW1125" s="17">
        <v>60</v>
      </c>
      <c r="AX1125" s="17">
        <v>0.21</v>
      </c>
      <c r="AY1125" s="14">
        <v>2</v>
      </c>
      <c r="AZ1125" s="17" t="s">
        <v>149</v>
      </c>
      <c r="BA1125" s="28"/>
      <c r="BB1125" s="26"/>
      <c r="BC1125" s="31"/>
      <c r="BD1125" s="29"/>
    </row>
    <row r="1126" spans="1:56" x14ac:dyDescent="0.25">
      <c r="A1126" s="90">
        <v>2009</v>
      </c>
      <c r="B1126" s="31">
        <v>2011</v>
      </c>
      <c r="C1126" s="16" t="s">
        <v>203</v>
      </c>
      <c r="D1126" s="17" t="s">
        <v>204</v>
      </c>
      <c r="E1126" s="17">
        <v>2</v>
      </c>
      <c r="F1126" s="76" t="s">
        <v>93</v>
      </c>
      <c r="G1126" s="45" t="s">
        <v>94</v>
      </c>
      <c r="H1126" s="20" t="s">
        <v>95</v>
      </c>
      <c r="I1126" s="45" t="s">
        <v>43</v>
      </c>
      <c r="J1126" s="22">
        <v>988234</v>
      </c>
      <c r="K1126" s="17" t="s">
        <v>42</v>
      </c>
      <c r="L1126" s="71" t="s">
        <v>45</v>
      </c>
      <c r="M1126" s="71" t="s">
        <v>45</v>
      </c>
      <c r="N1126" s="25">
        <f t="shared" si="150"/>
        <v>36.242445736220823</v>
      </c>
      <c r="O1126" s="26">
        <v>45.47193877551021</v>
      </c>
      <c r="P1126" s="26">
        <f t="shared" si="151"/>
        <v>0.45471938775510212</v>
      </c>
      <c r="Q1126" s="25">
        <v>54.52806122448979</v>
      </c>
      <c r="R1126" s="25">
        <v>0.54528061224489788</v>
      </c>
      <c r="S1126" s="26" t="s">
        <v>45</v>
      </c>
      <c r="T1126" s="25">
        <v>5.4933809119739481</v>
      </c>
      <c r="U1126" s="26" t="s">
        <v>45</v>
      </c>
      <c r="V1126" s="26" t="s">
        <v>45</v>
      </c>
      <c r="W1126" s="26">
        <v>18.862977316458441</v>
      </c>
      <c r="X1126" s="26">
        <v>41.67663193221135</v>
      </c>
      <c r="Y1126" s="26">
        <v>25.837279352647315</v>
      </c>
      <c r="Z1126" s="26">
        <v>1.5553707417545155</v>
      </c>
      <c r="AA1126" s="26" t="s">
        <v>45</v>
      </c>
      <c r="AB1126" s="26">
        <f t="shared" si="153"/>
        <v>1.0362151953323036</v>
      </c>
      <c r="AC1126" s="26">
        <f t="shared" si="153"/>
        <v>2.2894561433177376</v>
      </c>
      <c r="AD1126" s="26">
        <f t="shared" si="153"/>
        <v>1.4193401721317136</v>
      </c>
      <c r="AE1126" s="26">
        <f t="shared" si="153"/>
        <v>8.5442439437970169E-2</v>
      </c>
      <c r="AF1126" s="17">
        <v>2.69</v>
      </c>
      <c r="AG1126" s="17">
        <v>6.24</v>
      </c>
      <c r="AH1126" s="17">
        <f t="shared" si="154"/>
        <v>5.7543993733715549E-7</v>
      </c>
      <c r="AI1126" s="17">
        <v>1</v>
      </c>
      <c r="AJ1126" s="17">
        <v>42.5</v>
      </c>
      <c r="AK1126" s="17">
        <v>1094.8</v>
      </c>
      <c r="AL1126" s="17">
        <v>191.2</v>
      </c>
      <c r="AM1126" s="17">
        <v>2.5</v>
      </c>
      <c r="AN1126" s="17">
        <v>9.3000000000000007</v>
      </c>
      <c r="AO1126" s="17">
        <v>0.2</v>
      </c>
      <c r="AP1126" s="17">
        <v>19.5</v>
      </c>
      <c r="AQ1126" s="17">
        <v>924.16666666666572</v>
      </c>
      <c r="AR1126" s="17">
        <v>1445.3944444444442</v>
      </c>
      <c r="AS1126" s="26">
        <v>688.56666666666661</v>
      </c>
      <c r="AT1126" s="26">
        <v>21.278850813430264</v>
      </c>
      <c r="AU1126" s="26">
        <v>4.2115271435819395</v>
      </c>
      <c r="AV1126" s="17">
        <v>45</v>
      </c>
      <c r="AW1126" s="17">
        <v>60</v>
      </c>
      <c r="AX1126" s="17">
        <v>0.21</v>
      </c>
      <c r="AY1126" s="14">
        <v>2</v>
      </c>
      <c r="AZ1126" s="17" t="s">
        <v>149</v>
      </c>
      <c r="BA1126" s="28"/>
      <c r="BB1126" s="26"/>
      <c r="BC1126" s="31"/>
      <c r="BD1126" s="29"/>
    </row>
    <row r="1127" spans="1:56" x14ac:dyDescent="0.25">
      <c r="A1127" s="90">
        <v>2009</v>
      </c>
      <c r="B1127" s="31">
        <v>2011</v>
      </c>
      <c r="C1127" s="16" t="s">
        <v>203</v>
      </c>
      <c r="D1127" s="17" t="s">
        <v>204</v>
      </c>
      <c r="E1127" s="17">
        <v>3</v>
      </c>
      <c r="F1127" s="76" t="s">
        <v>93</v>
      </c>
      <c r="G1127" s="45" t="s">
        <v>94</v>
      </c>
      <c r="H1127" s="20" t="s">
        <v>95</v>
      </c>
      <c r="I1127" s="45" t="s">
        <v>43</v>
      </c>
      <c r="J1127" s="22">
        <v>988234</v>
      </c>
      <c r="K1127" s="17" t="s">
        <v>42</v>
      </c>
      <c r="L1127" s="71" t="s">
        <v>45</v>
      </c>
      <c r="M1127" s="71" t="s">
        <v>45</v>
      </c>
      <c r="N1127" s="25">
        <f t="shared" si="150"/>
        <v>57.116316109952763</v>
      </c>
      <c r="O1127" s="26">
        <v>43.718905472636813</v>
      </c>
      <c r="P1127" s="26">
        <f t="shared" si="151"/>
        <v>0.43718905472636815</v>
      </c>
      <c r="Q1127" s="25">
        <v>56.281094527363187</v>
      </c>
      <c r="R1127" s="25">
        <v>0.56281094527363185</v>
      </c>
      <c r="S1127" s="26" t="s">
        <v>45</v>
      </c>
      <c r="T1127" s="25">
        <v>8.3235427498542283</v>
      </c>
      <c r="U1127" s="26" t="s">
        <v>45</v>
      </c>
      <c r="V1127" s="26" t="s">
        <v>45</v>
      </c>
      <c r="W1127" s="26">
        <v>19.083360660051582</v>
      </c>
      <c r="X1127" s="26">
        <v>42.9466973805485</v>
      </c>
      <c r="Y1127" s="26">
        <v>24.991017943870247</v>
      </c>
      <c r="Z1127" s="26">
        <v>1.3896945210267262</v>
      </c>
      <c r="AA1127" s="26" t="s">
        <v>45</v>
      </c>
      <c r="AB1127" s="26">
        <f t="shared" si="153"/>
        <v>1.5884116826482575</v>
      </c>
      <c r="AC1127" s="26">
        <f t="shared" si="153"/>
        <v>3.5746867161204805</v>
      </c>
      <c r="AD1127" s="26">
        <f t="shared" si="153"/>
        <v>2.0801380621817813</v>
      </c>
      <c r="AE1127" s="26">
        <f t="shared" si="153"/>
        <v>0.11567181755004152</v>
      </c>
      <c r="AF1127" s="17">
        <v>3.28</v>
      </c>
      <c r="AG1127" s="17">
        <v>6.13</v>
      </c>
      <c r="AH1127" s="17">
        <f t="shared" si="154"/>
        <v>7.4131024130091606E-7</v>
      </c>
      <c r="AI1127" s="17">
        <v>1</v>
      </c>
      <c r="AJ1127" s="17">
        <v>45.1</v>
      </c>
      <c r="AK1127" s="17">
        <v>1309.3</v>
      </c>
      <c r="AL1127" s="17">
        <v>216.7</v>
      </c>
      <c r="AM1127" s="17">
        <v>2.5</v>
      </c>
      <c r="AN1127" s="17">
        <v>11.8</v>
      </c>
      <c r="AO1127" s="17">
        <v>0.3</v>
      </c>
      <c r="AP1127" s="17">
        <v>23.5</v>
      </c>
      <c r="AQ1127" s="17">
        <v>924.16666666666572</v>
      </c>
      <c r="AR1127" s="17">
        <v>1445.3944444444442</v>
      </c>
      <c r="AS1127" s="26">
        <v>688.56666666666661</v>
      </c>
      <c r="AT1127" s="26">
        <v>21.278850813430264</v>
      </c>
      <c r="AU1127" s="26">
        <v>4.2115271435819395</v>
      </c>
      <c r="AV1127" s="17">
        <v>45</v>
      </c>
      <c r="AW1127" s="17">
        <v>60</v>
      </c>
      <c r="AX1127" s="17">
        <v>0.21</v>
      </c>
      <c r="AY1127" s="14">
        <v>2</v>
      </c>
      <c r="AZ1127" s="17" t="s">
        <v>149</v>
      </c>
      <c r="BA1127" s="28"/>
      <c r="BB1127" s="26"/>
      <c r="BC1127" s="31"/>
      <c r="BD1127" s="29"/>
    </row>
    <row r="1128" spans="1:56" x14ac:dyDescent="0.25">
      <c r="A1128" s="90">
        <v>2009</v>
      </c>
      <c r="B1128" s="31">
        <v>2011</v>
      </c>
      <c r="C1128" s="16" t="s">
        <v>203</v>
      </c>
      <c r="D1128" s="17" t="s">
        <v>204</v>
      </c>
      <c r="E1128" s="17">
        <v>4</v>
      </c>
      <c r="F1128" s="76" t="s">
        <v>93</v>
      </c>
      <c r="G1128" s="45" t="s">
        <v>94</v>
      </c>
      <c r="H1128" s="20" t="s">
        <v>95</v>
      </c>
      <c r="I1128" s="45" t="s">
        <v>43</v>
      </c>
      <c r="J1128" s="22">
        <v>988234</v>
      </c>
      <c r="K1128" s="17" t="s">
        <v>42</v>
      </c>
      <c r="L1128" s="71" t="s">
        <v>45</v>
      </c>
      <c r="M1128" s="71" t="s">
        <v>45</v>
      </c>
      <c r="N1128" s="25">
        <f t="shared" si="150"/>
        <v>49.307488310313659</v>
      </c>
      <c r="O1128" s="26">
        <v>44.553163731245924</v>
      </c>
      <c r="P1128" s="26">
        <f t="shared" si="151"/>
        <v>0.44553163731245926</v>
      </c>
      <c r="Q1128" s="25">
        <v>55.446836268754076</v>
      </c>
      <c r="R1128" s="25">
        <v>0.55446836268754074</v>
      </c>
      <c r="S1128" s="26" t="s">
        <v>45</v>
      </c>
      <c r="T1128" s="25">
        <v>7.3226819995529961</v>
      </c>
      <c r="U1128" s="26" t="s">
        <v>45</v>
      </c>
      <c r="V1128" s="26" t="s">
        <v>45</v>
      </c>
      <c r="W1128" s="26">
        <v>18.388277382540224</v>
      </c>
      <c r="X1128" s="26">
        <v>40.307012557557073</v>
      </c>
      <c r="Y1128" s="26">
        <v>27.213392668301765</v>
      </c>
      <c r="Z1128" s="26">
        <v>1.7291735933935826</v>
      </c>
      <c r="AA1128" s="26" t="s">
        <v>45</v>
      </c>
      <c r="AB1128" s="26">
        <f t="shared" si="153"/>
        <v>1.3465150779191479</v>
      </c>
      <c r="AC1128" s="26">
        <f t="shared" si="153"/>
        <v>2.9515543531097972</v>
      </c>
      <c r="AD1128" s="26">
        <f t="shared" si="153"/>
        <v>1.9927502063894083</v>
      </c>
      <c r="AE1128" s="26">
        <f t="shared" si="153"/>
        <v>0.1266218834644556</v>
      </c>
      <c r="AF1128" s="17">
        <v>2.99</v>
      </c>
      <c r="AG1128" s="17">
        <v>6.16</v>
      </c>
      <c r="AH1128" s="17">
        <f t="shared" si="154"/>
        <v>6.9183097091893534E-7</v>
      </c>
      <c r="AI1128" s="17">
        <v>1</v>
      </c>
      <c r="AJ1128" s="17">
        <v>37</v>
      </c>
      <c r="AK1128" s="17">
        <v>1328.2</v>
      </c>
      <c r="AL1128" s="17">
        <v>216</v>
      </c>
      <c r="AM1128" s="17">
        <v>4.5</v>
      </c>
      <c r="AN1128" s="17">
        <v>11.1</v>
      </c>
      <c r="AO1128" s="17">
        <v>0.2</v>
      </c>
      <c r="AP1128" s="17">
        <v>27</v>
      </c>
      <c r="AQ1128" s="17">
        <v>924.16666666666572</v>
      </c>
      <c r="AR1128" s="17">
        <v>1445.3944444444442</v>
      </c>
      <c r="AS1128" s="26">
        <v>688.56666666666661</v>
      </c>
      <c r="AT1128" s="26">
        <v>21.278850813430264</v>
      </c>
      <c r="AU1128" s="26">
        <v>4.2115271435819395</v>
      </c>
      <c r="AV1128" s="17">
        <v>45</v>
      </c>
      <c r="AW1128" s="17">
        <v>60</v>
      </c>
      <c r="AX1128" s="17">
        <v>0.21</v>
      </c>
      <c r="AY1128" s="14">
        <v>2</v>
      </c>
      <c r="AZ1128" s="17" t="s">
        <v>149</v>
      </c>
      <c r="BA1128" s="28"/>
      <c r="BB1128" s="26"/>
      <c r="BC1128" s="31"/>
      <c r="BD1128" s="29"/>
    </row>
    <row r="1129" spans="1:56" x14ac:dyDescent="0.25">
      <c r="A1129" s="90">
        <v>2009</v>
      </c>
      <c r="B1129" s="31">
        <v>2011</v>
      </c>
      <c r="C1129" s="16" t="s">
        <v>203</v>
      </c>
      <c r="D1129" s="17" t="s">
        <v>204</v>
      </c>
      <c r="E1129" s="17">
        <v>1</v>
      </c>
      <c r="F1129" s="76" t="s">
        <v>108</v>
      </c>
      <c r="G1129" s="45" t="s">
        <v>109</v>
      </c>
      <c r="H1129" s="20">
        <v>99202</v>
      </c>
      <c r="I1129" s="45">
        <v>8</v>
      </c>
      <c r="J1129" s="22">
        <v>99202004</v>
      </c>
      <c r="K1129" s="17" t="s">
        <v>40</v>
      </c>
      <c r="L1129" s="71" t="s">
        <v>45</v>
      </c>
      <c r="M1129" s="71" t="s">
        <v>45</v>
      </c>
      <c r="N1129" s="25">
        <f t="shared" si="150"/>
        <v>73.433640812773717</v>
      </c>
      <c r="O1129" s="26">
        <v>51.792336217552531</v>
      </c>
      <c r="P1129" s="26">
        <f t="shared" si="151"/>
        <v>0.51792336217552526</v>
      </c>
      <c r="Q1129" s="25">
        <v>48.207663782447469</v>
      </c>
      <c r="R1129" s="25">
        <v>0.48207663782447469</v>
      </c>
      <c r="S1129" s="26" t="s">
        <v>45</v>
      </c>
      <c r="T1129" s="25">
        <v>12.677666048847211</v>
      </c>
      <c r="U1129" s="26" t="s">
        <v>45</v>
      </c>
      <c r="V1129" s="26" t="s">
        <v>45</v>
      </c>
      <c r="W1129" s="26">
        <v>17.967910972854853</v>
      </c>
      <c r="X1129" s="26">
        <v>45.403550840030135</v>
      </c>
      <c r="Y1129" s="26">
        <v>24.701785449764856</v>
      </c>
      <c r="Z1129" s="26">
        <v>1.4140203557629434</v>
      </c>
      <c r="AA1129" s="26" t="s">
        <v>45</v>
      </c>
      <c r="AB1129" s="26">
        <f t="shared" si="153"/>
        <v>2.2779117490927123</v>
      </c>
      <c r="AC1129" s="26">
        <f t="shared" si="153"/>
        <v>5.7561105498175831</v>
      </c>
      <c r="AD1129" s="26">
        <f t="shared" si="153"/>
        <v>3.1316098674239194</v>
      </c>
      <c r="AE1129" s="26">
        <f t="shared" si="153"/>
        <v>0.17926477856634723</v>
      </c>
      <c r="AF1129" s="17">
        <v>2.54</v>
      </c>
      <c r="AG1129" s="17">
        <v>5.9</v>
      </c>
      <c r="AH1129" s="17">
        <f t="shared" si="154"/>
        <v>1.2589254117941642E-6</v>
      </c>
      <c r="AI1129" s="17">
        <v>1</v>
      </c>
      <c r="AJ1129" s="17">
        <v>62.2</v>
      </c>
      <c r="AK1129" s="17">
        <v>655.8</v>
      </c>
      <c r="AL1129" s="17">
        <v>124.1</v>
      </c>
      <c r="AM1129" s="17">
        <v>4.5999999999999996</v>
      </c>
      <c r="AN1129" s="17">
        <v>7.6</v>
      </c>
      <c r="AO1129" s="17">
        <v>0.1</v>
      </c>
      <c r="AP1129" s="17">
        <v>38.4</v>
      </c>
      <c r="AQ1129" s="17">
        <v>924.16666666666572</v>
      </c>
      <c r="AR1129" s="17">
        <v>1445.3944444444442</v>
      </c>
      <c r="AS1129" s="26">
        <v>688.56666666666661</v>
      </c>
      <c r="AT1129" s="26">
        <v>21.278850813430264</v>
      </c>
      <c r="AU1129" s="26">
        <v>4.2115271435819395</v>
      </c>
      <c r="AV1129" s="17">
        <v>45</v>
      </c>
      <c r="AW1129" s="17">
        <v>60</v>
      </c>
      <c r="AX1129" s="17">
        <v>0.21</v>
      </c>
      <c r="AY1129" s="14">
        <v>2</v>
      </c>
      <c r="AZ1129" s="17" t="s">
        <v>149</v>
      </c>
      <c r="BA1129" s="28"/>
      <c r="BB1129" s="26"/>
      <c r="BC1129" s="31"/>
      <c r="BD1129" s="29"/>
    </row>
    <row r="1130" spans="1:56" x14ac:dyDescent="0.25">
      <c r="A1130" s="90">
        <v>2009</v>
      </c>
      <c r="B1130" s="31">
        <v>2011</v>
      </c>
      <c r="C1130" s="16" t="s">
        <v>203</v>
      </c>
      <c r="D1130" s="17" t="s">
        <v>204</v>
      </c>
      <c r="E1130" s="17">
        <v>2</v>
      </c>
      <c r="F1130" s="76" t="s">
        <v>108</v>
      </c>
      <c r="G1130" s="45" t="s">
        <v>109</v>
      </c>
      <c r="H1130" s="20">
        <v>99202</v>
      </c>
      <c r="I1130" s="45">
        <v>8</v>
      </c>
      <c r="J1130" s="22">
        <v>99202004</v>
      </c>
      <c r="K1130" s="17" t="s">
        <v>40</v>
      </c>
      <c r="L1130" s="71" t="s">
        <v>45</v>
      </c>
      <c r="M1130" s="71" t="s">
        <v>45</v>
      </c>
      <c r="N1130" s="25">
        <f t="shared" si="150"/>
        <v>50.98711998768097</v>
      </c>
      <c r="O1130" s="26">
        <v>51.977401129943502</v>
      </c>
      <c r="P1130" s="26">
        <f t="shared" si="151"/>
        <v>0.51977401129943501</v>
      </c>
      <c r="Q1130" s="25">
        <v>48.022598870056498</v>
      </c>
      <c r="R1130" s="25">
        <v>0.48022598870056499</v>
      </c>
      <c r="S1130" s="26" t="s">
        <v>45</v>
      </c>
      <c r="T1130" s="25">
        <v>8.8339266268675125</v>
      </c>
      <c r="U1130" s="26" t="s">
        <v>45</v>
      </c>
      <c r="V1130" s="26" t="s">
        <v>45</v>
      </c>
      <c r="W1130" s="26">
        <v>18.048934154429176</v>
      </c>
      <c r="X1130" s="26">
        <v>44.694628138323068</v>
      </c>
      <c r="Y1130" s="26">
        <v>25.079705352913308</v>
      </c>
      <c r="Z1130" s="26">
        <v>1.5124604452865924</v>
      </c>
      <c r="AA1130" s="26" t="s">
        <v>45</v>
      </c>
      <c r="AB1130" s="26">
        <f t="shared" si="153"/>
        <v>1.5944296001339036</v>
      </c>
      <c r="AC1130" s="26">
        <f t="shared" si="153"/>
        <v>3.9482906558907409</v>
      </c>
      <c r="AD1130" s="26">
        <f t="shared" si="153"/>
        <v>2.2155227691109256</v>
      </c>
      <c r="AE1130" s="26">
        <f t="shared" si="153"/>
        <v>0.13360964599701122</v>
      </c>
      <c r="AF1130" s="17">
        <v>2.69</v>
      </c>
      <c r="AG1130" s="17">
        <v>6.24</v>
      </c>
      <c r="AH1130" s="17">
        <f t="shared" si="154"/>
        <v>5.7543993733715549E-7</v>
      </c>
      <c r="AI1130" s="17">
        <v>1</v>
      </c>
      <c r="AJ1130" s="17">
        <v>42.5</v>
      </c>
      <c r="AK1130" s="17">
        <v>1094.8</v>
      </c>
      <c r="AL1130" s="17">
        <v>191.2</v>
      </c>
      <c r="AM1130" s="17">
        <v>2.5</v>
      </c>
      <c r="AN1130" s="17">
        <v>9.3000000000000007</v>
      </c>
      <c r="AO1130" s="17">
        <v>0.2</v>
      </c>
      <c r="AP1130" s="17">
        <v>19.5</v>
      </c>
      <c r="AQ1130" s="17">
        <v>924.16666666666572</v>
      </c>
      <c r="AR1130" s="17">
        <v>1445.3944444444442</v>
      </c>
      <c r="AS1130" s="26">
        <v>688.56666666666661</v>
      </c>
      <c r="AT1130" s="26">
        <v>21.278850813430264</v>
      </c>
      <c r="AU1130" s="26">
        <v>4.2115271435819395</v>
      </c>
      <c r="AV1130" s="17">
        <v>45</v>
      </c>
      <c r="AW1130" s="17">
        <v>60</v>
      </c>
      <c r="AX1130" s="17">
        <v>0.21</v>
      </c>
      <c r="AY1130" s="14">
        <v>2</v>
      </c>
      <c r="AZ1130" s="17" t="s">
        <v>149</v>
      </c>
      <c r="BA1130" s="28"/>
      <c r="BB1130" s="26"/>
      <c r="BC1130" s="31"/>
      <c r="BD1130" s="29"/>
    </row>
    <row r="1131" spans="1:56" x14ac:dyDescent="0.25">
      <c r="A1131" s="90">
        <v>2009</v>
      </c>
      <c r="B1131" s="31">
        <v>2011</v>
      </c>
      <c r="C1131" s="16" t="s">
        <v>203</v>
      </c>
      <c r="D1131" s="17" t="s">
        <v>204</v>
      </c>
      <c r="E1131" s="17">
        <v>3</v>
      </c>
      <c r="F1131" s="76" t="s">
        <v>108</v>
      </c>
      <c r="G1131" s="45" t="s">
        <v>109</v>
      </c>
      <c r="H1131" s="20">
        <v>99202</v>
      </c>
      <c r="I1131" s="45">
        <v>8</v>
      </c>
      <c r="J1131" s="22">
        <v>99202004</v>
      </c>
      <c r="K1131" s="17" t="s">
        <v>40</v>
      </c>
      <c r="L1131" s="71" t="s">
        <v>45</v>
      </c>
      <c r="M1131" s="71" t="s">
        <v>45</v>
      </c>
      <c r="N1131" s="25">
        <f t="shared" si="150"/>
        <v>109.38817127952794</v>
      </c>
      <c r="O1131" s="26">
        <v>53.017832647462285</v>
      </c>
      <c r="P1131" s="26">
        <f t="shared" si="151"/>
        <v>0.53017832647462282</v>
      </c>
      <c r="Q1131" s="25">
        <v>46.982167352537715</v>
      </c>
      <c r="R1131" s="25">
        <v>0.46982167352537718</v>
      </c>
      <c r="S1131" s="26" t="s">
        <v>45</v>
      </c>
      <c r="T1131" s="25">
        <v>19.33174586169984</v>
      </c>
      <c r="U1131" s="26" t="s">
        <v>45</v>
      </c>
      <c r="V1131" s="26" t="s">
        <v>45</v>
      </c>
      <c r="W1131" s="26">
        <v>18.696436564329517</v>
      </c>
      <c r="X1131" s="26">
        <v>45.839897941165603</v>
      </c>
      <c r="Y1131" s="26">
        <v>23.970072232359044</v>
      </c>
      <c r="Z1131" s="26">
        <v>1.1974289550878154</v>
      </c>
      <c r="AA1131" s="26" t="s">
        <v>45</v>
      </c>
      <c r="AB1131" s="26">
        <f t="shared" si="153"/>
        <v>3.6143476018101071</v>
      </c>
      <c r="AC1131" s="26">
        <f t="shared" si="153"/>
        <v>8.8616525732487119</v>
      </c>
      <c r="AD1131" s="26">
        <f t="shared" si="153"/>
        <v>4.6338334468255322</v>
      </c>
      <c r="AE1131" s="26">
        <f t="shared" si="153"/>
        <v>0.2314839224719844</v>
      </c>
      <c r="AF1131" s="17">
        <v>3.28</v>
      </c>
      <c r="AG1131" s="17">
        <v>6.13</v>
      </c>
      <c r="AH1131" s="17">
        <f t="shared" si="154"/>
        <v>7.4131024130091606E-7</v>
      </c>
      <c r="AI1131" s="17">
        <v>1</v>
      </c>
      <c r="AJ1131" s="17">
        <v>45.1</v>
      </c>
      <c r="AK1131" s="17">
        <v>1309.3</v>
      </c>
      <c r="AL1131" s="17">
        <v>216.7</v>
      </c>
      <c r="AM1131" s="17">
        <v>2.5</v>
      </c>
      <c r="AN1131" s="17">
        <v>11.8</v>
      </c>
      <c r="AO1131" s="17">
        <v>0.3</v>
      </c>
      <c r="AP1131" s="17">
        <v>23.5</v>
      </c>
      <c r="AQ1131" s="17">
        <v>924.16666666666572</v>
      </c>
      <c r="AR1131" s="17">
        <v>1445.3944444444442</v>
      </c>
      <c r="AS1131" s="26">
        <v>688.56666666666661</v>
      </c>
      <c r="AT1131" s="26">
        <v>21.278850813430264</v>
      </c>
      <c r="AU1131" s="26">
        <v>4.2115271435819395</v>
      </c>
      <c r="AV1131" s="17">
        <v>45</v>
      </c>
      <c r="AW1131" s="17">
        <v>60</v>
      </c>
      <c r="AX1131" s="17">
        <v>0.21</v>
      </c>
      <c r="AY1131" s="14">
        <v>2</v>
      </c>
      <c r="AZ1131" s="17" t="s">
        <v>149</v>
      </c>
      <c r="BA1131" s="28"/>
      <c r="BB1131" s="26"/>
      <c r="BC1131" s="31"/>
      <c r="BD1131" s="29"/>
    </row>
    <row r="1132" spans="1:56" x14ac:dyDescent="0.25">
      <c r="A1132" s="90">
        <v>2009</v>
      </c>
      <c r="B1132" s="31">
        <v>2011</v>
      </c>
      <c r="C1132" s="16" t="s">
        <v>203</v>
      </c>
      <c r="D1132" s="17" t="s">
        <v>204</v>
      </c>
      <c r="E1132" s="17">
        <v>4</v>
      </c>
      <c r="F1132" s="76" t="s">
        <v>108</v>
      </c>
      <c r="G1132" s="45" t="s">
        <v>109</v>
      </c>
      <c r="H1132" s="20">
        <v>99202</v>
      </c>
      <c r="I1132" s="45">
        <v>8</v>
      </c>
      <c r="J1132" s="22">
        <v>99202004</v>
      </c>
      <c r="K1132" s="17" t="s">
        <v>40</v>
      </c>
      <c r="L1132" s="71" t="s">
        <v>45</v>
      </c>
      <c r="M1132" s="71" t="s">
        <v>45</v>
      </c>
      <c r="N1132" s="25">
        <f t="shared" si="150"/>
        <v>59.577051409720866</v>
      </c>
      <c r="O1132" s="26">
        <v>52.109845947756192</v>
      </c>
      <c r="P1132" s="26">
        <f t="shared" si="151"/>
        <v>0.52109845947756195</v>
      </c>
      <c r="Q1132" s="25">
        <v>47.890154052243808</v>
      </c>
      <c r="R1132" s="25">
        <v>0.47890154052243805</v>
      </c>
      <c r="S1132" s="26" t="s">
        <v>45</v>
      </c>
      <c r="T1132" s="25">
        <v>10.348503236607019</v>
      </c>
      <c r="U1132" s="26" t="s">
        <v>45</v>
      </c>
      <c r="V1132" s="26" t="s">
        <v>45</v>
      </c>
      <c r="W1132" s="26">
        <v>18.170756835104868</v>
      </c>
      <c r="X1132" s="26">
        <v>44.634611422156539</v>
      </c>
      <c r="Y1132" s="26">
        <v>25.607133341385776</v>
      </c>
      <c r="Z1132" s="26">
        <v>1.3722387810492762</v>
      </c>
      <c r="AA1132" s="26" t="s">
        <v>45</v>
      </c>
      <c r="AB1132" s="26">
        <f t="shared" si="153"/>
        <v>1.8804013591968185</v>
      </c>
      <c r="AC1132" s="26">
        <f t="shared" si="153"/>
        <v>4.6190142076688359</v>
      </c>
      <c r="AD1132" s="26">
        <f t="shared" si="153"/>
        <v>2.6499550226355821</v>
      </c>
      <c r="AE1132" s="26">
        <f t="shared" si="153"/>
        <v>0.14200617467086105</v>
      </c>
      <c r="AF1132" s="17">
        <v>2.99</v>
      </c>
      <c r="AG1132" s="17">
        <v>6.16</v>
      </c>
      <c r="AH1132" s="17">
        <f t="shared" si="154"/>
        <v>6.9183097091893534E-7</v>
      </c>
      <c r="AI1132" s="17">
        <v>1</v>
      </c>
      <c r="AJ1132" s="17">
        <v>37</v>
      </c>
      <c r="AK1132" s="17">
        <v>1328.2</v>
      </c>
      <c r="AL1132" s="17">
        <v>216</v>
      </c>
      <c r="AM1132" s="17">
        <v>4.5</v>
      </c>
      <c r="AN1132" s="17">
        <v>11.1</v>
      </c>
      <c r="AO1132" s="17">
        <v>0.2</v>
      </c>
      <c r="AP1132" s="17">
        <v>27</v>
      </c>
      <c r="AQ1132" s="17">
        <v>924.16666666666572</v>
      </c>
      <c r="AR1132" s="17">
        <v>1445.3944444444442</v>
      </c>
      <c r="AS1132" s="26">
        <v>688.56666666666661</v>
      </c>
      <c r="AT1132" s="26">
        <v>21.278850813430264</v>
      </c>
      <c r="AU1132" s="26">
        <v>4.2115271435819395</v>
      </c>
      <c r="AV1132" s="17">
        <v>45</v>
      </c>
      <c r="AW1132" s="17">
        <v>60</v>
      </c>
      <c r="AX1132" s="17">
        <v>0.21</v>
      </c>
      <c r="AY1132" s="14">
        <v>2</v>
      </c>
      <c r="AZ1132" s="17" t="s">
        <v>149</v>
      </c>
      <c r="BA1132" s="28"/>
      <c r="BB1132" s="26"/>
      <c r="BC1132" s="31"/>
      <c r="BD1132" s="29"/>
    </row>
    <row r="1133" spans="1:56" x14ac:dyDescent="0.25">
      <c r="A1133" s="90">
        <v>2009</v>
      </c>
      <c r="B1133" s="31">
        <v>2011</v>
      </c>
      <c r="C1133" s="16" t="s">
        <v>203</v>
      </c>
      <c r="D1133" s="17" t="s">
        <v>204</v>
      </c>
      <c r="E1133" s="17">
        <v>1</v>
      </c>
      <c r="F1133" s="76" t="s">
        <v>141</v>
      </c>
      <c r="G1133" s="45" t="s">
        <v>141</v>
      </c>
      <c r="H1133" s="20" t="s">
        <v>141</v>
      </c>
      <c r="I1133" s="45">
        <v>1</v>
      </c>
      <c r="J1133" s="22" t="s">
        <v>141</v>
      </c>
      <c r="K1133" s="17" t="s">
        <v>42</v>
      </c>
      <c r="L1133" s="71" t="s">
        <v>45</v>
      </c>
      <c r="M1133" s="71" t="s">
        <v>45</v>
      </c>
      <c r="N1133" s="25">
        <f t="shared" ref="N1133:N1140" si="155">T1133/P1133*3</f>
        <v>55.305322116833622</v>
      </c>
      <c r="O1133" s="26">
        <v>50.77545515846257</v>
      </c>
      <c r="P1133" s="26">
        <f t="shared" ref="P1133:P1188" si="156">O1133/100</f>
        <v>0.50775455158462568</v>
      </c>
      <c r="Q1133" s="25">
        <v>49.22454484153743</v>
      </c>
      <c r="R1133" s="25">
        <v>0.49224544841537426</v>
      </c>
      <c r="S1133" s="26" t="s">
        <v>45</v>
      </c>
      <c r="T1133" s="25">
        <v>9.3605096772253784</v>
      </c>
      <c r="U1133" s="26" t="s">
        <v>45</v>
      </c>
      <c r="V1133" s="26" t="s">
        <v>45</v>
      </c>
      <c r="W1133" s="26">
        <v>18.133355985439124</v>
      </c>
      <c r="X1133" s="26">
        <v>46.31395680492048</v>
      </c>
      <c r="Y1133" s="26">
        <v>24.131636359115987</v>
      </c>
      <c r="Z1133" s="26">
        <v>1.3764303458106326</v>
      </c>
      <c r="AA1133" s="26" t="s">
        <v>45</v>
      </c>
      <c r="AB1133" s="26">
        <f t="shared" si="153"/>
        <v>1.6973745418227564</v>
      </c>
      <c r="AC1133" s="26">
        <f t="shared" si="153"/>
        <v>4.3352224086305631</v>
      </c>
      <c r="AD1133" s="26">
        <f t="shared" si="153"/>
        <v>2.2588441566678901</v>
      </c>
      <c r="AE1133" s="26">
        <f t="shared" si="153"/>
        <v>0.12884089571987101</v>
      </c>
      <c r="AF1133" s="17">
        <v>2.54</v>
      </c>
      <c r="AG1133" s="17">
        <v>5.9</v>
      </c>
      <c r="AH1133" s="17">
        <f t="shared" si="154"/>
        <v>1.2589254117941642E-6</v>
      </c>
      <c r="AI1133" s="17">
        <v>1</v>
      </c>
      <c r="AJ1133" s="17">
        <v>62.2</v>
      </c>
      <c r="AK1133" s="17">
        <v>655.8</v>
      </c>
      <c r="AL1133" s="17">
        <v>124.1</v>
      </c>
      <c r="AM1133" s="17">
        <v>4.5999999999999996</v>
      </c>
      <c r="AN1133" s="17">
        <v>7.6</v>
      </c>
      <c r="AO1133" s="17">
        <v>0.1</v>
      </c>
      <c r="AP1133" s="17">
        <v>38.4</v>
      </c>
      <c r="AQ1133" s="17">
        <v>924.16666666666572</v>
      </c>
      <c r="AR1133" s="17">
        <v>1445.3944444444442</v>
      </c>
      <c r="AS1133" s="26">
        <v>688.56666666666661</v>
      </c>
      <c r="AT1133" s="26">
        <v>21.278850813430264</v>
      </c>
      <c r="AU1133" s="26">
        <v>4.2115271435819395</v>
      </c>
      <c r="AV1133" s="17">
        <v>45</v>
      </c>
      <c r="AW1133" s="17">
        <v>60</v>
      </c>
      <c r="AX1133" s="17">
        <v>0.21</v>
      </c>
      <c r="AY1133" s="14">
        <v>2</v>
      </c>
      <c r="AZ1133" s="17" t="s">
        <v>149</v>
      </c>
      <c r="BA1133" s="28"/>
      <c r="BB1133" s="26"/>
      <c r="BC1133" s="31"/>
      <c r="BD1133" s="29"/>
    </row>
    <row r="1134" spans="1:56" x14ac:dyDescent="0.25">
      <c r="A1134" s="90">
        <v>2009</v>
      </c>
      <c r="B1134" s="31">
        <v>2011</v>
      </c>
      <c r="C1134" s="16" t="s">
        <v>203</v>
      </c>
      <c r="D1134" s="17" t="s">
        <v>204</v>
      </c>
      <c r="E1134" s="17">
        <v>2</v>
      </c>
      <c r="F1134" s="76" t="s">
        <v>141</v>
      </c>
      <c r="G1134" s="45" t="s">
        <v>141</v>
      </c>
      <c r="H1134" s="20" t="s">
        <v>141</v>
      </c>
      <c r="I1134" s="45">
        <v>1</v>
      </c>
      <c r="J1134" s="22" t="s">
        <v>141</v>
      </c>
      <c r="K1134" s="17" t="s">
        <v>42</v>
      </c>
      <c r="L1134" s="71" t="s">
        <v>45</v>
      </c>
      <c r="M1134" s="71" t="s">
        <v>45</v>
      </c>
      <c r="N1134" s="25">
        <f t="shared" si="155"/>
        <v>65.478867997556705</v>
      </c>
      <c r="O1134" s="26">
        <v>52.221545952525865</v>
      </c>
      <c r="P1134" s="26">
        <f t="shared" si="156"/>
        <v>0.52221545952525861</v>
      </c>
      <c r="Q1134" s="25">
        <v>47.778454047474135</v>
      </c>
      <c r="R1134" s="25">
        <v>0.47778454047474134</v>
      </c>
      <c r="S1134" s="26" t="s">
        <v>45</v>
      </c>
      <c r="T1134" s="25">
        <v>11.39802571351261</v>
      </c>
      <c r="U1134" s="26" t="s">
        <v>45</v>
      </c>
      <c r="V1134" s="26" t="s">
        <v>45</v>
      </c>
      <c r="W1134" s="26">
        <v>17.416227988512546</v>
      </c>
      <c r="X1134" s="26">
        <v>46.553721852660559</v>
      </c>
      <c r="Y1134" s="26">
        <v>24.355490106467613</v>
      </c>
      <c r="Z1134" s="26">
        <v>1.5238934308299008</v>
      </c>
      <c r="AA1134" s="26" t="s">
        <v>45</v>
      </c>
      <c r="AB1134" s="26">
        <f t="shared" si="153"/>
        <v>1.9851061444546398</v>
      </c>
      <c r="AC1134" s="26">
        <f t="shared" si="153"/>
        <v>5.3062051873633891</v>
      </c>
      <c r="AD1134" s="26">
        <f t="shared" si="153"/>
        <v>2.7760450249871984</v>
      </c>
      <c r="AE1134" s="26">
        <f t="shared" si="153"/>
        <v>0.1736937650925216</v>
      </c>
      <c r="AF1134" s="17">
        <v>2.69</v>
      </c>
      <c r="AG1134" s="17">
        <v>6.24</v>
      </c>
      <c r="AH1134" s="17">
        <f t="shared" si="154"/>
        <v>5.7543993733715549E-7</v>
      </c>
      <c r="AI1134" s="17">
        <v>1</v>
      </c>
      <c r="AJ1134" s="17">
        <v>42.5</v>
      </c>
      <c r="AK1134" s="17">
        <v>1094.8</v>
      </c>
      <c r="AL1134" s="17">
        <v>191.2</v>
      </c>
      <c r="AM1134" s="17">
        <v>2.5</v>
      </c>
      <c r="AN1134" s="17">
        <v>9.3000000000000007</v>
      </c>
      <c r="AO1134" s="17">
        <v>0.2</v>
      </c>
      <c r="AP1134" s="17">
        <v>19.5</v>
      </c>
      <c r="AQ1134" s="17">
        <v>924.16666666666572</v>
      </c>
      <c r="AR1134" s="17">
        <v>1445.3944444444442</v>
      </c>
      <c r="AS1134" s="26">
        <v>688.56666666666661</v>
      </c>
      <c r="AT1134" s="26">
        <v>21.278850813430264</v>
      </c>
      <c r="AU1134" s="26">
        <v>4.2115271435819395</v>
      </c>
      <c r="AV1134" s="17">
        <v>45</v>
      </c>
      <c r="AW1134" s="17">
        <v>60</v>
      </c>
      <c r="AX1134" s="17">
        <v>0.21</v>
      </c>
      <c r="AY1134" s="14">
        <v>2</v>
      </c>
      <c r="AZ1134" s="17" t="s">
        <v>149</v>
      </c>
      <c r="BA1134" s="28"/>
      <c r="BB1134" s="26"/>
      <c r="BC1134" s="31"/>
      <c r="BD1134" s="29"/>
    </row>
    <row r="1135" spans="1:56" x14ac:dyDescent="0.25">
      <c r="A1135" s="90">
        <v>2009</v>
      </c>
      <c r="B1135" s="31">
        <v>2011</v>
      </c>
      <c r="C1135" s="16" t="s">
        <v>203</v>
      </c>
      <c r="D1135" s="17" t="s">
        <v>204</v>
      </c>
      <c r="E1135" s="17">
        <v>3</v>
      </c>
      <c r="F1135" s="76" t="s">
        <v>141</v>
      </c>
      <c r="G1135" s="45" t="s">
        <v>141</v>
      </c>
      <c r="H1135" s="20" t="s">
        <v>141</v>
      </c>
      <c r="I1135" s="45">
        <v>1</v>
      </c>
      <c r="J1135" s="22" t="s">
        <v>141</v>
      </c>
      <c r="K1135" s="17" t="s">
        <v>42</v>
      </c>
      <c r="L1135" s="71" t="s">
        <v>45</v>
      </c>
      <c r="M1135" s="71" t="s">
        <v>45</v>
      </c>
      <c r="N1135" s="25">
        <f t="shared" si="155"/>
        <v>44.525959349144827</v>
      </c>
      <c r="O1135" s="26">
        <v>51.759708737864081</v>
      </c>
      <c r="P1135" s="26">
        <f t="shared" si="156"/>
        <v>0.51759708737864085</v>
      </c>
      <c r="Q1135" s="25">
        <v>48.240291262135919</v>
      </c>
      <c r="R1135" s="25">
        <v>0.4824029126213592</v>
      </c>
      <c r="S1135" s="26" t="s">
        <v>45</v>
      </c>
      <c r="T1135" s="25">
        <v>7.6821689572857084</v>
      </c>
      <c r="U1135" s="26" t="s">
        <v>45</v>
      </c>
      <c r="V1135" s="26" t="s">
        <v>45</v>
      </c>
      <c r="W1135" s="26">
        <v>17.741205534826491</v>
      </c>
      <c r="X1135" s="26">
        <v>45.981742696194289</v>
      </c>
      <c r="Y1135" s="26">
        <v>24.33423126573102</v>
      </c>
      <c r="Z1135" s="26">
        <v>1.6492568643362375</v>
      </c>
      <c r="AA1135" s="26" t="s">
        <v>45</v>
      </c>
      <c r="AB1135" s="26">
        <f t="shared" si="153"/>
        <v>1.3629093842446947</v>
      </c>
      <c r="AC1135" s="26">
        <f t="shared" si="153"/>
        <v>3.5323951634260262</v>
      </c>
      <c r="AD1135" s="26">
        <f t="shared" si="153"/>
        <v>1.8693967602901016</v>
      </c>
      <c r="AE1135" s="26">
        <f t="shared" si="153"/>
        <v>0.1266986988579421</v>
      </c>
      <c r="AF1135" s="17">
        <v>3.28</v>
      </c>
      <c r="AG1135" s="17">
        <v>6.13</v>
      </c>
      <c r="AH1135" s="17">
        <f t="shared" si="154"/>
        <v>7.4131024130091606E-7</v>
      </c>
      <c r="AI1135" s="17">
        <v>1</v>
      </c>
      <c r="AJ1135" s="17">
        <v>45.1</v>
      </c>
      <c r="AK1135" s="17">
        <v>1309.3</v>
      </c>
      <c r="AL1135" s="17">
        <v>216.7</v>
      </c>
      <c r="AM1135" s="17">
        <v>2.5</v>
      </c>
      <c r="AN1135" s="17">
        <v>11.8</v>
      </c>
      <c r="AO1135" s="17">
        <v>0.3</v>
      </c>
      <c r="AP1135" s="17">
        <v>23.5</v>
      </c>
      <c r="AQ1135" s="17">
        <v>924.16666666666572</v>
      </c>
      <c r="AR1135" s="17">
        <v>1445.3944444444442</v>
      </c>
      <c r="AS1135" s="26">
        <v>688.56666666666661</v>
      </c>
      <c r="AT1135" s="26">
        <v>21.278850813430264</v>
      </c>
      <c r="AU1135" s="26">
        <v>4.2115271435819395</v>
      </c>
      <c r="AV1135" s="17">
        <v>45</v>
      </c>
      <c r="AW1135" s="17">
        <v>60</v>
      </c>
      <c r="AX1135" s="17">
        <v>0.21</v>
      </c>
      <c r="AY1135" s="14">
        <v>2</v>
      </c>
      <c r="AZ1135" s="17" t="s">
        <v>149</v>
      </c>
      <c r="BA1135" s="28"/>
      <c r="BB1135" s="26"/>
      <c r="BC1135" s="31"/>
      <c r="BD1135" s="29"/>
    </row>
    <row r="1136" spans="1:56" x14ac:dyDescent="0.25">
      <c r="A1136" s="90">
        <v>2009</v>
      </c>
      <c r="B1136" s="31">
        <v>2011</v>
      </c>
      <c r="C1136" s="16" t="s">
        <v>203</v>
      </c>
      <c r="D1136" s="17" t="s">
        <v>204</v>
      </c>
      <c r="E1136" s="17">
        <v>4</v>
      </c>
      <c r="F1136" s="76" t="s">
        <v>141</v>
      </c>
      <c r="G1136" s="45" t="s">
        <v>141</v>
      </c>
      <c r="H1136" s="20" t="s">
        <v>141</v>
      </c>
      <c r="I1136" s="45">
        <v>1</v>
      </c>
      <c r="J1136" s="22" t="s">
        <v>141</v>
      </c>
      <c r="K1136" s="17" t="s">
        <v>42</v>
      </c>
      <c r="L1136" s="71" t="s">
        <v>45</v>
      </c>
      <c r="M1136" s="71" t="s">
        <v>45</v>
      </c>
      <c r="N1136" s="25">
        <f t="shared" si="155"/>
        <v>15.233211103390669</v>
      </c>
      <c r="O1136" s="26">
        <v>51.276881720430104</v>
      </c>
      <c r="P1136" s="26">
        <f t="shared" si="156"/>
        <v>0.51276881720430101</v>
      </c>
      <c r="Q1136" s="25">
        <v>48.723118279569896</v>
      </c>
      <c r="R1136" s="25">
        <v>0.48723118279569894</v>
      </c>
      <c r="S1136" s="26" t="s">
        <v>45</v>
      </c>
      <c r="T1136" s="25">
        <v>2.6037052132363527</v>
      </c>
      <c r="U1136" s="26" t="s">
        <v>45</v>
      </c>
      <c r="V1136" s="26" t="s">
        <v>45</v>
      </c>
      <c r="W1136" s="26">
        <v>17.500546694548078</v>
      </c>
      <c r="X1136" s="26">
        <v>42.589202327096459</v>
      </c>
      <c r="Y1136" s="26">
        <v>26.812602789964515</v>
      </c>
      <c r="Z1136" s="26">
        <v>2.4363812693336229</v>
      </c>
      <c r="AA1136" s="26" t="s">
        <v>45</v>
      </c>
      <c r="AB1136" s="26">
        <f t="shared" si="153"/>
        <v>0.45566264663081052</v>
      </c>
      <c r="AC1136" s="26">
        <f t="shared" si="153"/>
        <v>1.1088972812663886</v>
      </c>
      <c r="AD1136" s="26">
        <f t="shared" si="153"/>
        <v>0.69812113664666176</v>
      </c>
      <c r="AE1136" s="26">
        <f t="shared" si="153"/>
        <v>6.3436186123953561E-2</v>
      </c>
      <c r="AF1136" s="17">
        <v>2.99</v>
      </c>
      <c r="AG1136" s="17">
        <v>6.16</v>
      </c>
      <c r="AH1136" s="17">
        <f t="shared" si="154"/>
        <v>6.9183097091893534E-7</v>
      </c>
      <c r="AI1136" s="17">
        <v>1</v>
      </c>
      <c r="AJ1136" s="17">
        <v>37</v>
      </c>
      <c r="AK1136" s="17">
        <v>1328.2</v>
      </c>
      <c r="AL1136" s="17">
        <v>216</v>
      </c>
      <c r="AM1136" s="17">
        <v>4.5</v>
      </c>
      <c r="AN1136" s="17">
        <v>11.1</v>
      </c>
      <c r="AO1136" s="17">
        <v>0.2</v>
      </c>
      <c r="AP1136" s="17">
        <v>27</v>
      </c>
      <c r="AQ1136" s="17">
        <v>924.16666666666572</v>
      </c>
      <c r="AR1136" s="17">
        <v>1445.3944444444442</v>
      </c>
      <c r="AS1136" s="26">
        <v>688.56666666666661</v>
      </c>
      <c r="AT1136" s="26">
        <v>21.278850813430264</v>
      </c>
      <c r="AU1136" s="26">
        <v>4.2115271435819395</v>
      </c>
      <c r="AV1136" s="17">
        <v>45</v>
      </c>
      <c r="AW1136" s="17">
        <v>60</v>
      </c>
      <c r="AX1136" s="17">
        <v>0.21</v>
      </c>
      <c r="AY1136" s="14">
        <v>2</v>
      </c>
      <c r="AZ1136" s="17" t="s">
        <v>149</v>
      </c>
      <c r="BA1136" s="28"/>
      <c r="BB1136" s="26"/>
      <c r="BC1136" s="31"/>
      <c r="BD1136" s="29"/>
    </row>
    <row r="1137" spans="1:56" x14ac:dyDescent="0.25">
      <c r="A1137" s="90">
        <v>2009</v>
      </c>
      <c r="B1137" s="31">
        <v>2011</v>
      </c>
      <c r="C1137" s="16" t="s">
        <v>203</v>
      </c>
      <c r="D1137" s="17" t="s">
        <v>204</v>
      </c>
      <c r="E1137" s="17">
        <v>1</v>
      </c>
      <c r="F1137" s="76" t="s">
        <v>142</v>
      </c>
      <c r="G1137" s="45" t="s">
        <v>142</v>
      </c>
      <c r="H1137" s="20" t="s">
        <v>142</v>
      </c>
      <c r="I1137" s="45">
        <v>5</v>
      </c>
      <c r="J1137" s="22" t="s">
        <v>142</v>
      </c>
      <c r="K1137" s="17" t="s">
        <v>54</v>
      </c>
      <c r="L1137" s="71" t="s">
        <v>45</v>
      </c>
      <c r="M1137" s="71" t="s">
        <v>45</v>
      </c>
      <c r="N1137" s="25">
        <f t="shared" si="155"/>
        <v>23.32532819606752</v>
      </c>
      <c r="O1137" s="26">
        <v>50.388523610280942</v>
      </c>
      <c r="P1137" s="26">
        <f t="shared" si="156"/>
        <v>0.50388523610280944</v>
      </c>
      <c r="Q1137" s="25">
        <v>49.611476389719058</v>
      </c>
      <c r="R1137" s="25">
        <v>0.49611476389719061</v>
      </c>
      <c r="S1137" s="26" t="s">
        <v>45</v>
      </c>
      <c r="T1137" s="25">
        <v>3.9177628350836669</v>
      </c>
      <c r="U1137" s="26" t="s">
        <v>45</v>
      </c>
      <c r="V1137" s="26" t="s">
        <v>45</v>
      </c>
      <c r="W1137" s="26">
        <v>18.005172445407499</v>
      </c>
      <c r="X1137" s="26">
        <v>44.362122201414437</v>
      </c>
      <c r="Y1137" s="26">
        <v>24.132026509579944</v>
      </c>
      <c r="Z1137" s="26">
        <v>2.1547970684161157</v>
      </c>
      <c r="AA1137" s="26" t="s">
        <v>45</v>
      </c>
      <c r="AB1137" s="26">
        <f t="shared" si="153"/>
        <v>0.70539995445890002</v>
      </c>
      <c r="AC1137" s="26">
        <f t="shared" si="153"/>
        <v>1.7380027364614152</v>
      </c>
      <c r="AD1137" s="26">
        <f t="shared" si="153"/>
        <v>0.94543556594486122</v>
      </c>
      <c r="AE1137" s="26">
        <f t="shared" si="153"/>
        <v>8.4419838717878962E-2</v>
      </c>
      <c r="AF1137" s="17">
        <v>2.54</v>
      </c>
      <c r="AG1137" s="17">
        <v>5.9</v>
      </c>
      <c r="AH1137" s="17">
        <f t="shared" si="154"/>
        <v>1.2589254117941642E-6</v>
      </c>
      <c r="AI1137" s="17">
        <v>1</v>
      </c>
      <c r="AJ1137" s="17">
        <v>62.2</v>
      </c>
      <c r="AK1137" s="17">
        <v>655.8</v>
      </c>
      <c r="AL1137" s="17">
        <v>124.1</v>
      </c>
      <c r="AM1137" s="17">
        <v>4.5999999999999996</v>
      </c>
      <c r="AN1137" s="17">
        <v>7.6</v>
      </c>
      <c r="AO1137" s="17">
        <v>0.1</v>
      </c>
      <c r="AP1137" s="17">
        <v>38.4</v>
      </c>
      <c r="AQ1137" s="17">
        <v>924.16666666666572</v>
      </c>
      <c r="AR1137" s="17">
        <v>1445.3944444444442</v>
      </c>
      <c r="AS1137" s="26">
        <v>688.56666666666661</v>
      </c>
      <c r="AT1137" s="26">
        <v>21.278850813430264</v>
      </c>
      <c r="AU1137" s="26">
        <v>4.2115271435819395</v>
      </c>
      <c r="AV1137" s="17">
        <v>45</v>
      </c>
      <c r="AW1137" s="17">
        <v>60</v>
      </c>
      <c r="AX1137" s="17">
        <v>0.21</v>
      </c>
      <c r="AY1137" s="14">
        <v>2</v>
      </c>
      <c r="AZ1137" s="17" t="s">
        <v>149</v>
      </c>
      <c r="BA1137" s="28"/>
      <c r="BB1137" s="26"/>
      <c r="BC1137" s="31"/>
      <c r="BD1137" s="29"/>
    </row>
    <row r="1138" spans="1:56" x14ac:dyDescent="0.25">
      <c r="A1138" s="90">
        <v>2009</v>
      </c>
      <c r="B1138" s="31">
        <v>2011</v>
      </c>
      <c r="C1138" s="16" t="s">
        <v>203</v>
      </c>
      <c r="D1138" s="17" t="s">
        <v>204</v>
      </c>
      <c r="E1138" s="17">
        <v>2</v>
      </c>
      <c r="F1138" s="76" t="s">
        <v>142</v>
      </c>
      <c r="G1138" s="45" t="s">
        <v>142</v>
      </c>
      <c r="H1138" s="20" t="s">
        <v>142</v>
      </c>
      <c r="I1138" s="45">
        <v>5</v>
      </c>
      <c r="J1138" s="22" t="s">
        <v>142</v>
      </c>
      <c r="K1138" s="17" t="s">
        <v>54</v>
      </c>
      <c r="L1138" s="71" t="s">
        <v>45</v>
      </c>
      <c r="M1138" s="71" t="s">
        <v>45</v>
      </c>
      <c r="N1138" s="25">
        <f t="shared" si="155"/>
        <v>75.732103375483945</v>
      </c>
      <c r="O1138" s="26">
        <v>50.469992769342014</v>
      </c>
      <c r="P1138" s="26">
        <f t="shared" si="156"/>
        <v>0.50469992769342009</v>
      </c>
      <c r="Q1138" s="25">
        <v>49.530007230657986</v>
      </c>
      <c r="R1138" s="25">
        <v>0.49530007230657985</v>
      </c>
      <c r="S1138" s="26" t="s">
        <v>45</v>
      </c>
      <c r="T1138" s="25">
        <v>12.740662365892454</v>
      </c>
      <c r="U1138" s="26" t="s">
        <v>45</v>
      </c>
      <c r="V1138" s="26" t="s">
        <v>45</v>
      </c>
      <c r="W1138" s="26">
        <v>18.641945636953167</v>
      </c>
      <c r="X1138" s="26">
        <v>44.239652758089179</v>
      </c>
      <c r="Y1138" s="26">
        <v>23.372624477043146</v>
      </c>
      <c r="Z1138" s="26">
        <v>1.9846995093883919</v>
      </c>
      <c r="AA1138" s="26" t="s">
        <v>45</v>
      </c>
      <c r="AB1138" s="26">
        <f t="shared" si="153"/>
        <v>2.3751073520374226</v>
      </c>
      <c r="AC1138" s="26">
        <f t="shared" si="153"/>
        <v>5.6364247897513708</v>
      </c>
      <c r="AD1138" s="26">
        <f t="shared" si="153"/>
        <v>2.9778271706680042</v>
      </c>
      <c r="AE1138" s="26">
        <f t="shared" si="153"/>
        <v>0.25286386346869905</v>
      </c>
      <c r="AF1138" s="17">
        <v>2.69</v>
      </c>
      <c r="AG1138" s="17">
        <v>6.24</v>
      </c>
      <c r="AH1138" s="17">
        <f t="shared" si="154"/>
        <v>5.7543993733715549E-7</v>
      </c>
      <c r="AI1138" s="17">
        <v>1</v>
      </c>
      <c r="AJ1138" s="17">
        <v>42.5</v>
      </c>
      <c r="AK1138" s="17">
        <v>1094.8</v>
      </c>
      <c r="AL1138" s="17">
        <v>191.2</v>
      </c>
      <c r="AM1138" s="17">
        <v>2.5</v>
      </c>
      <c r="AN1138" s="17">
        <v>9.3000000000000007</v>
      </c>
      <c r="AO1138" s="17">
        <v>0.2</v>
      </c>
      <c r="AP1138" s="17">
        <v>19.5</v>
      </c>
      <c r="AQ1138" s="17">
        <v>924.16666666666572</v>
      </c>
      <c r="AR1138" s="17">
        <v>1445.3944444444442</v>
      </c>
      <c r="AS1138" s="26">
        <v>688.56666666666661</v>
      </c>
      <c r="AT1138" s="26">
        <v>21.278850813430264</v>
      </c>
      <c r="AU1138" s="26">
        <v>4.2115271435819395</v>
      </c>
      <c r="AV1138" s="17">
        <v>45</v>
      </c>
      <c r="AW1138" s="17">
        <v>60</v>
      </c>
      <c r="AX1138" s="17">
        <v>0.21</v>
      </c>
      <c r="AY1138" s="14">
        <v>2</v>
      </c>
      <c r="AZ1138" s="17" t="s">
        <v>149</v>
      </c>
      <c r="BA1138" s="28"/>
      <c r="BB1138" s="26"/>
      <c r="BC1138" s="31"/>
      <c r="BD1138" s="29"/>
    </row>
    <row r="1139" spans="1:56" x14ac:dyDescent="0.25">
      <c r="A1139" s="90">
        <v>2009</v>
      </c>
      <c r="B1139" s="31">
        <v>2011</v>
      </c>
      <c r="C1139" s="16" t="s">
        <v>203</v>
      </c>
      <c r="D1139" s="17" t="s">
        <v>204</v>
      </c>
      <c r="E1139" s="17">
        <v>3</v>
      </c>
      <c r="F1139" s="76" t="s">
        <v>142</v>
      </c>
      <c r="G1139" s="45" t="s">
        <v>142</v>
      </c>
      <c r="H1139" s="20" t="s">
        <v>142</v>
      </c>
      <c r="I1139" s="45">
        <v>5</v>
      </c>
      <c r="J1139" s="22" t="s">
        <v>142</v>
      </c>
      <c r="K1139" s="17" t="s">
        <v>54</v>
      </c>
      <c r="L1139" s="71" t="s">
        <v>45</v>
      </c>
      <c r="M1139" s="71" t="s">
        <v>45</v>
      </c>
      <c r="N1139" s="25">
        <f t="shared" si="155"/>
        <v>55.253270817815448</v>
      </c>
      <c r="O1139" s="26">
        <v>49.177877428998521</v>
      </c>
      <c r="P1139" s="26">
        <f t="shared" si="156"/>
        <v>0.49177877428998523</v>
      </c>
      <c r="Q1139" s="25">
        <v>50.822122571001479</v>
      </c>
      <c r="R1139" s="25">
        <v>0.50822122571001482</v>
      </c>
      <c r="S1139" s="26" t="s">
        <v>45</v>
      </c>
      <c r="T1139" s="25">
        <v>9.0574619327659622</v>
      </c>
      <c r="U1139" s="26" t="s">
        <v>45</v>
      </c>
      <c r="V1139" s="26" t="s">
        <v>45</v>
      </c>
      <c r="W1139" s="26">
        <v>18.355032237703725</v>
      </c>
      <c r="X1139" s="26">
        <v>43.872870988354293</v>
      </c>
      <c r="Y1139" s="26">
        <v>24.434046716984625</v>
      </c>
      <c r="Z1139" s="26">
        <v>2.1346314721720034</v>
      </c>
      <c r="AA1139" s="26" t="s">
        <v>45</v>
      </c>
      <c r="AB1139" s="26">
        <f t="shared" si="153"/>
        <v>1.6625000576769353</v>
      </c>
      <c r="AC1139" s="26">
        <f t="shared" si="153"/>
        <v>3.973768588581712</v>
      </c>
      <c r="AD1139" s="26">
        <f t="shared" si="153"/>
        <v>2.2131044800251338</v>
      </c>
      <c r="AE1139" s="26">
        <f t="shared" si="153"/>
        <v>0.19334343299682086</v>
      </c>
      <c r="AF1139" s="17">
        <v>3.28</v>
      </c>
      <c r="AG1139" s="17">
        <v>6.13</v>
      </c>
      <c r="AH1139" s="17">
        <f t="shared" si="154"/>
        <v>7.4131024130091606E-7</v>
      </c>
      <c r="AI1139" s="17">
        <v>1</v>
      </c>
      <c r="AJ1139" s="17">
        <v>45.1</v>
      </c>
      <c r="AK1139" s="17">
        <v>1309.3</v>
      </c>
      <c r="AL1139" s="17">
        <v>216.7</v>
      </c>
      <c r="AM1139" s="17">
        <v>2.5</v>
      </c>
      <c r="AN1139" s="17">
        <v>11.8</v>
      </c>
      <c r="AO1139" s="17">
        <v>0.3</v>
      </c>
      <c r="AP1139" s="17">
        <v>23.5</v>
      </c>
      <c r="AQ1139" s="17">
        <v>924.16666666666572</v>
      </c>
      <c r="AR1139" s="17">
        <v>1445.3944444444442</v>
      </c>
      <c r="AS1139" s="26">
        <v>688.56666666666661</v>
      </c>
      <c r="AT1139" s="26">
        <v>21.278850813430264</v>
      </c>
      <c r="AU1139" s="26">
        <v>4.2115271435819395</v>
      </c>
      <c r="AV1139" s="17">
        <v>45</v>
      </c>
      <c r="AW1139" s="17">
        <v>60</v>
      </c>
      <c r="AX1139" s="17">
        <v>0.21</v>
      </c>
      <c r="AY1139" s="14">
        <v>2</v>
      </c>
      <c r="AZ1139" s="17" t="s">
        <v>149</v>
      </c>
      <c r="BA1139" s="28"/>
      <c r="BB1139" s="26"/>
      <c r="BC1139" s="31"/>
      <c r="BD1139" s="29"/>
    </row>
    <row r="1140" spans="1:56" x14ac:dyDescent="0.25">
      <c r="A1140" s="90">
        <v>2009</v>
      </c>
      <c r="B1140" s="31">
        <v>2011</v>
      </c>
      <c r="C1140" s="16" t="s">
        <v>203</v>
      </c>
      <c r="D1140" s="17" t="s">
        <v>204</v>
      </c>
      <c r="E1140" s="17">
        <v>4</v>
      </c>
      <c r="F1140" s="76" t="s">
        <v>142</v>
      </c>
      <c r="G1140" s="45" t="s">
        <v>142</v>
      </c>
      <c r="H1140" s="20" t="s">
        <v>142</v>
      </c>
      <c r="I1140" s="45">
        <v>5</v>
      </c>
      <c r="J1140" s="22" t="s">
        <v>142</v>
      </c>
      <c r="K1140" s="17" t="s">
        <v>54</v>
      </c>
      <c r="L1140" s="71" t="s">
        <v>45</v>
      </c>
      <c r="M1140" s="71" t="s">
        <v>45</v>
      </c>
      <c r="N1140" s="25">
        <f t="shared" si="155"/>
        <v>29.403691325720931</v>
      </c>
      <c r="O1140" s="26">
        <v>48.496481126039669</v>
      </c>
      <c r="P1140" s="26">
        <f t="shared" si="156"/>
        <v>0.4849648112603967</v>
      </c>
      <c r="Q1140" s="25">
        <v>51.503518873960331</v>
      </c>
      <c r="R1140" s="25">
        <v>0.5150351887396033</v>
      </c>
      <c r="S1140" s="26" t="s">
        <v>45</v>
      </c>
      <c r="T1140" s="25">
        <v>4.7532518713790717</v>
      </c>
      <c r="U1140" s="26" t="s">
        <v>45</v>
      </c>
      <c r="V1140" s="26" t="s">
        <v>45</v>
      </c>
      <c r="W1140" s="26">
        <v>18.295465916998097</v>
      </c>
      <c r="X1140" s="26">
        <v>41.885233375455641</v>
      </c>
      <c r="Y1140" s="26">
        <v>25.010524372373652</v>
      </c>
      <c r="Z1140" s="26">
        <v>2.6441168781703226</v>
      </c>
      <c r="AA1140" s="26" t="s">
        <v>45</v>
      </c>
      <c r="AB1140" s="26">
        <f t="shared" si="153"/>
        <v>0.86962957607723224</v>
      </c>
      <c r="AC1140" s="26">
        <f t="shared" si="153"/>
        <v>1.9909106392503368</v>
      </c>
      <c r="AD1140" s="26">
        <f t="shared" si="153"/>
        <v>1.1888132177715696</v>
      </c>
      <c r="AE1140" s="26">
        <f t="shared" si="153"/>
        <v>0.12568153499308077</v>
      </c>
      <c r="AF1140" s="17">
        <v>2.99</v>
      </c>
      <c r="AG1140" s="17">
        <v>6.16</v>
      </c>
      <c r="AH1140" s="17">
        <f t="shared" si="154"/>
        <v>6.9183097091893534E-7</v>
      </c>
      <c r="AI1140" s="17">
        <v>1</v>
      </c>
      <c r="AJ1140" s="17">
        <v>37</v>
      </c>
      <c r="AK1140" s="17">
        <v>1328.2</v>
      </c>
      <c r="AL1140" s="17">
        <v>216</v>
      </c>
      <c r="AM1140" s="17">
        <v>4.5</v>
      </c>
      <c r="AN1140" s="17">
        <v>11.1</v>
      </c>
      <c r="AO1140" s="17">
        <v>0.2</v>
      </c>
      <c r="AP1140" s="17">
        <v>27</v>
      </c>
      <c r="AQ1140" s="17">
        <v>924.16666666666572</v>
      </c>
      <c r="AR1140" s="17">
        <v>1445.3944444444442</v>
      </c>
      <c r="AS1140" s="26">
        <v>688.56666666666661</v>
      </c>
      <c r="AT1140" s="26">
        <v>21.278850813430264</v>
      </c>
      <c r="AU1140" s="26">
        <v>4.2115271435819395</v>
      </c>
      <c r="AV1140" s="17">
        <v>45</v>
      </c>
      <c r="AW1140" s="17">
        <v>60</v>
      </c>
      <c r="AX1140" s="17">
        <v>0.21</v>
      </c>
      <c r="AY1140" s="14">
        <v>2</v>
      </c>
      <c r="AZ1140" s="17" t="s">
        <v>149</v>
      </c>
      <c r="BA1140" s="28"/>
      <c r="BB1140" s="26"/>
      <c r="BC1140" s="91"/>
      <c r="BD1140" s="29"/>
    </row>
    <row r="1141" spans="1:56" x14ac:dyDescent="0.25">
      <c r="A1141" s="14">
        <v>2009</v>
      </c>
      <c r="B1141" s="15">
        <v>2012</v>
      </c>
      <c r="C1141" s="20" t="s">
        <v>205</v>
      </c>
      <c r="D1141" s="17" t="s">
        <v>206</v>
      </c>
      <c r="E1141" s="32">
        <v>1</v>
      </c>
      <c r="F1141" s="44">
        <v>9879</v>
      </c>
      <c r="G1141" s="86" t="s">
        <v>39</v>
      </c>
      <c r="H1141" s="20">
        <v>9879</v>
      </c>
      <c r="I1141" s="21">
        <v>9</v>
      </c>
      <c r="J1141" s="22">
        <v>9879</v>
      </c>
      <c r="K1141" s="17" t="s">
        <v>40</v>
      </c>
      <c r="L1141" s="23">
        <v>83.333333333333343</v>
      </c>
      <c r="M1141" s="24">
        <f t="shared" ref="M1141:M1204" si="157">L1141/100</f>
        <v>0.83333333333333348</v>
      </c>
      <c r="N1141" s="25">
        <v>9.4896331738436999</v>
      </c>
      <c r="O1141" s="26">
        <v>49.397590361445779</v>
      </c>
      <c r="P1141" s="26">
        <f t="shared" si="156"/>
        <v>0.49397590361445781</v>
      </c>
      <c r="Q1141" s="63">
        <v>50.602409638554221</v>
      </c>
      <c r="R1141" s="25">
        <v>0.50602409638554224</v>
      </c>
      <c r="S1141" s="24">
        <v>4.8012517606871299</v>
      </c>
      <c r="T1141" s="25">
        <v>1.6004172535623766</v>
      </c>
      <c r="U1141" s="25">
        <v>2.1417873084115433</v>
      </c>
      <c r="V1141" s="25">
        <v>0.7139291028038478</v>
      </c>
      <c r="W1141" s="26">
        <v>17.319271190607964</v>
      </c>
      <c r="X1141" s="26">
        <v>41.758984094764543</v>
      </c>
      <c r="Y1141" s="26">
        <v>25.25717767676008</v>
      </c>
      <c r="Z1141" s="26">
        <v>2.4838640504853942</v>
      </c>
      <c r="AA1141" s="26">
        <v>0.46500000000000002</v>
      </c>
      <c r="AB1141" s="26">
        <f t="shared" si="153"/>
        <v>0.27718060432574787</v>
      </c>
      <c r="AC1141" s="26">
        <f t="shared" si="153"/>
        <v>0.66831798636498041</v>
      </c>
      <c r="AD1141" s="26">
        <f t="shared" si="153"/>
        <v>0.40422022930177332</v>
      </c>
      <c r="AE1141" s="26">
        <f t="shared" si="153"/>
        <v>3.9752188819001548E-2</v>
      </c>
      <c r="AF1141" s="17">
        <v>5.8</v>
      </c>
      <c r="AG1141" s="17">
        <v>5.5</v>
      </c>
      <c r="AH1141" s="17">
        <f t="shared" si="154"/>
        <v>3.1622776601683767E-6</v>
      </c>
      <c r="AI1141" s="17">
        <v>1</v>
      </c>
      <c r="AJ1141" s="17">
        <v>47.5</v>
      </c>
      <c r="AK1141" s="17">
        <v>1730</v>
      </c>
      <c r="AL1141" s="17">
        <v>242.5</v>
      </c>
      <c r="AM1141" s="17">
        <v>8</v>
      </c>
      <c r="AN1141" s="17">
        <v>13</v>
      </c>
      <c r="AO1141" s="17">
        <v>1</v>
      </c>
      <c r="AP1141" s="17">
        <v>69.5</v>
      </c>
      <c r="AQ1141" s="17">
        <v>983.0625</v>
      </c>
      <c r="AR1141" s="17">
        <v>1317.9861111111109</v>
      </c>
      <c r="AS1141" s="26">
        <v>713.8125</v>
      </c>
      <c r="AT1141" s="26">
        <v>20.664589823468329</v>
      </c>
      <c r="AU1141" s="26">
        <v>2.165581256082044</v>
      </c>
      <c r="AV1141" s="17">
        <v>0</v>
      </c>
      <c r="AW1141" s="17">
        <v>15</v>
      </c>
      <c r="AX1141" s="17">
        <v>0.14000000000000001</v>
      </c>
      <c r="AY1141" s="14">
        <v>4</v>
      </c>
      <c r="AZ1141" s="17" t="s">
        <v>149</v>
      </c>
      <c r="BA1141" s="28"/>
      <c r="BB1141" s="26"/>
      <c r="BC1141" s="31"/>
      <c r="BD1141" s="29"/>
    </row>
    <row r="1142" spans="1:56" x14ac:dyDescent="0.25">
      <c r="A1142" s="14">
        <v>2009</v>
      </c>
      <c r="B1142" s="15">
        <v>2012</v>
      </c>
      <c r="C1142" s="20" t="s">
        <v>205</v>
      </c>
      <c r="D1142" s="17" t="s">
        <v>206</v>
      </c>
      <c r="E1142" s="32">
        <v>2</v>
      </c>
      <c r="F1142" s="44">
        <v>9879</v>
      </c>
      <c r="G1142" s="86" t="s">
        <v>39</v>
      </c>
      <c r="H1142" s="20">
        <v>9879</v>
      </c>
      <c r="I1142" s="21">
        <v>9</v>
      </c>
      <c r="J1142" s="22">
        <v>9879</v>
      </c>
      <c r="K1142" s="17" t="s">
        <v>40</v>
      </c>
      <c r="L1142" s="23">
        <v>100</v>
      </c>
      <c r="M1142" s="24">
        <f t="shared" si="157"/>
        <v>1</v>
      </c>
      <c r="N1142" s="25">
        <v>5.3030303030303036</v>
      </c>
      <c r="O1142" s="26">
        <v>48.9051094890511</v>
      </c>
      <c r="P1142" s="26">
        <f t="shared" si="156"/>
        <v>0.48905109489051102</v>
      </c>
      <c r="Q1142" s="63">
        <v>51.0948905109489</v>
      </c>
      <c r="R1142" s="25">
        <v>0.51094890510948898</v>
      </c>
      <c r="S1142" s="24">
        <v>2.709164887148849</v>
      </c>
      <c r="T1142" s="25">
        <v>0.90305496238294969</v>
      </c>
      <c r="U1142" s="25">
        <v>1.2085296212126102</v>
      </c>
      <c r="V1142" s="25">
        <v>0.40284320707087007</v>
      </c>
      <c r="W1142" s="26">
        <v>17.715719725945206</v>
      </c>
      <c r="X1142" s="26">
        <v>37.969897614888239</v>
      </c>
      <c r="Y1142" s="26">
        <v>26.784574988525705</v>
      </c>
      <c r="Z1142" s="26">
        <v>3.0168426058689164</v>
      </c>
      <c r="AA1142" s="26">
        <v>0.47249999999999998</v>
      </c>
      <c r="AB1142" s="26">
        <f t="shared" si="153"/>
        <v>0.15998268610700328</v>
      </c>
      <c r="AC1142" s="26">
        <f t="shared" si="153"/>
        <v>0.34288904462297348</v>
      </c>
      <c r="AD1142" s="26">
        <f t="shared" si="153"/>
        <v>0.24187943358706376</v>
      </c>
      <c r="AE1142" s="26">
        <f t="shared" si="153"/>
        <v>2.7243746859582342E-2</v>
      </c>
      <c r="AF1142" s="17">
        <v>6</v>
      </c>
      <c r="AG1142" s="17">
        <v>5.6</v>
      </c>
      <c r="AH1142" s="17">
        <f t="shared" si="154"/>
        <v>2.5118864315095806E-6</v>
      </c>
      <c r="AI1142" s="17">
        <v>1.5</v>
      </c>
      <c r="AJ1142" s="17">
        <v>45</v>
      </c>
      <c r="AK1142" s="17">
        <v>1765</v>
      </c>
      <c r="AL1142" s="17">
        <v>257.5</v>
      </c>
      <c r="AM1142" s="17">
        <v>11</v>
      </c>
      <c r="AN1142" s="17">
        <v>13.5</v>
      </c>
      <c r="AO1142" s="17">
        <v>0.55000000000000004</v>
      </c>
      <c r="AP1142" s="17">
        <v>57</v>
      </c>
      <c r="AQ1142" s="17">
        <v>983.0625</v>
      </c>
      <c r="AR1142" s="17">
        <v>1317.9861111111109</v>
      </c>
      <c r="AS1142" s="26">
        <v>713.8125</v>
      </c>
      <c r="AT1142" s="26">
        <v>20.664589823468329</v>
      </c>
      <c r="AU1142" s="26">
        <v>2.165581256082044</v>
      </c>
      <c r="AV1142" s="17">
        <v>15</v>
      </c>
      <c r="AW1142" s="17">
        <v>45</v>
      </c>
      <c r="AX1142" s="17">
        <v>0.16</v>
      </c>
      <c r="AY1142" s="14">
        <v>3</v>
      </c>
      <c r="AZ1142" s="17" t="s">
        <v>149</v>
      </c>
      <c r="BA1142" s="28"/>
      <c r="BB1142" s="26"/>
      <c r="BC1142" s="31"/>
      <c r="BD1142" s="29"/>
    </row>
    <row r="1143" spans="1:56" x14ac:dyDescent="0.25">
      <c r="A1143" s="14">
        <v>2009</v>
      </c>
      <c r="B1143" s="15">
        <v>2012</v>
      </c>
      <c r="C1143" s="20" t="s">
        <v>205</v>
      </c>
      <c r="D1143" s="17" t="s">
        <v>206</v>
      </c>
      <c r="E1143" s="32">
        <v>3</v>
      </c>
      <c r="F1143" s="44">
        <v>9879</v>
      </c>
      <c r="G1143" s="86" t="s">
        <v>39</v>
      </c>
      <c r="H1143" s="20">
        <v>9879</v>
      </c>
      <c r="I1143" s="21">
        <v>9</v>
      </c>
      <c r="J1143" s="22">
        <v>9879</v>
      </c>
      <c r="K1143" s="17" t="s">
        <v>40</v>
      </c>
      <c r="L1143" s="23">
        <v>100</v>
      </c>
      <c r="M1143" s="24">
        <f t="shared" si="157"/>
        <v>1</v>
      </c>
      <c r="N1143" s="25">
        <v>24.960127591706538</v>
      </c>
      <c r="O1143" s="26">
        <v>47.191011235955052</v>
      </c>
      <c r="P1143" s="26">
        <f t="shared" si="156"/>
        <v>0.47191011235955055</v>
      </c>
      <c r="Q1143" s="63">
        <v>52.808988764044948</v>
      </c>
      <c r="R1143" s="25">
        <v>0.52808988764044951</v>
      </c>
      <c r="S1143" s="24">
        <v>13.179183619676802</v>
      </c>
      <c r="T1143" s="25">
        <v>4.3930612065589338</v>
      </c>
      <c r="U1143" s="25">
        <v>5.8790935403498557</v>
      </c>
      <c r="V1143" s="25">
        <v>1.9596978467832853</v>
      </c>
      <c r="W1143" s="26">
        <v>17.9794714649626</v>
      </c>
      <c r="X1143" s="26">
        <v>42.84540069881723</v>
      </c>
      <c r="Y1143" s="26">
        <v>24.890184794185245</v>
      </c>
      <c r="Z1143" s="26">
        <v>2.3276431423108335</v>
      </c>
      <c r="AA1143" s="26">
        <v>0.45599999999999996</v>
      </c>
      <c r="AB1143" s="26">
        <f t="shared" si="153"/>
        <v>0.78984918607160526</v>
      </c>
      <c r="AC1143" s="26">
        <f t="shared" si="153"/>
        <v>1.8822246768944702</v>
      </c>
      <c r="AD1143" s="26">
        <f t="shared" si="153"/>
        <v>1.0934410524341827</v>
      </c>
      <c r="AE1143" s="26">
        <f t="shared" si="153"/>
        <v>0.10225478791198657</v>
      </c>
      <c r="AF1143" s="17">
        <v>10.5</v>
      </c>
      <c r="AG1143" s="17">
        <v>5.8</v>
      </c>
      <c r="AH1143" s="17">
        <f t="shared" si="154"/>
        <v>1.5848931924611111E-6</v>
      </c>
      <c r="AI1143" s="17">
        <v>2.5</v>
      </c>
      <c r="AJ1143" s="17">
        <v>62.5</v>
      </c>
      <c r="AK1143" s="17">
        <v>3335</v>
      </c>
      <c r="AL1143" s="17">
        <v>547.5</v>
      </c>
      <c r="AM1143" s="17">
        <v>13</v>
      </c>
      <c r="AN1143" s="17">
        <v>16.5</v>
      </c>
      <c r="AO1143" s="17">
        <v>1.25</v>
      </c>
      <c r="AP1143" s="17">
        <v>36</v>
      </c>
      <c r="AQ1143" s="17">
        <v>983.0625</v>
      </c>
      <c r="AR1143" s="17">
        <v>1317.9861111111109</v>
      </c>
      <c r="AS1143" s="26">
        <v>713.8125</v>
      </c>
      <c r="AT1143" s="26">
        <v>20.664589823468329</v>
      </c>
      <c r="AU1143" s="26">
        <v>2.165581256082044</v>
      </c>
      <c r="AV1143" s="17">
        <v>0</v>
      </c>
      <c r="AW1143" s="17">
        <v>15</v>
      </c>
      <c r="AX1143" s="17">
        <v>0.14000000000000001</v>
      </c>
      <c r="AY1143" s="14">
        <v>4</v>
      </c>
      <c r="AZ1143" s="17" t="s">
        <v>149</v>
      </c>
      <c r="BA1143" s="28"/>
      <c r="BB1143" s="26"/>
      <c r="BC1143" s="31"/>
      <c r="BD1143" s="29"/>
    </row>
    <row r="1144" spans="1:56" x14ac:dyDescent="0.25">
      <c r="A1144" s="14">
        <v>2009</v>
      </c>
      <c r="B1144" s="15">
        <v>2012</v>
      </c>
      <c r="C1144" s="20" t="s">
        <v>205</v>
      </c>
      <c r="D1144" s="17" t="s">
        <v>206</v>
      </c>
      <c r="E1144" s="32">
        <v>4</v>
      </c>
      <c r="F1144" s="44">
        <v>9879</v>
      </c>
      <c r="G1144" s="86" t="s">
        <v>39</v>
      </c>
      <c r="H1144" s="20">
        <v>9879</v>
      </c>
      <c r="I1144" s="21">
        <v>9</v>
      </c>
      <c r="J1144" s="22">
        <v>9879</v>
      </c>
      <c r="K1144" s="17" t="s">
        <v>40</v>
      </c>
      <c r="L1144" s="23">
        <v>100</v>
      </c>
      <c r="M1144" s="24">
        <f t="shared" si="157"/>
        <v>1</v>
      </c>
      <c r="N1144" s="25">
        <v>3.5885167464114831</v>
      </c>
      <c r="O1144" s="26">
        <v>49.504950495049506</v>
      </c>
      <c r="P1144" s="26">
        <f t="shared" si="156"/>
        <v>0.49504950495049505</v>
      </c>
      <c r="Q1144" s="63">
        <v>50.495049504950494</v>
      </c>
      <c r="R1144" s="25">
        <v>0.50495049504950495</v>
      </c>
      <c r="S1144" s="24">
        <v>1.8117473556442139</v>
      </c>
      <c r="T1144" s="25">
        <v>0.60391578521473799</v>
      </c>
      <c r="U1144" s="25">
        <v>0.80820121205466888</v>
      </c>
      <c r="V1144" s="25">
        <v>0.26940040401822296</v>
      </c>
      <c r="W1144" s="26">
        <v>17.431572065431041</v>
      </c>
      <c r="X1144" s="26">
        <v>37.569080621665272</v>
      </c>
      <c r="Y1144" s="26">
        <v>27.193397219882058</v>
      </c>
      <c r="Z1144" s="26">
        <v>2.8704416113802296</v>
      </c>
      <c r="AA1144" s="26">
        <v>0.52156250000000004</v>
      </c>
      <c r="AB1144" s="26">
        <f t="shared" si="153"/>
        <v>0.1052720153142208</v>
      </c>
      <c r="AC1144" s="26">
        <f t="shared" si="153"/>
        <v>0.2268856082342878</v>
      </c>
      <c r="AD1144" s="26">
        <f t="shared" si="153"/>
        <v>0.16422521834701348</v>
      </c>
      <c r="AE1144" s="26">
        <f t="shared" si="153"/>
        <v>1.7335049996497494E-2</v>
      </c>
      <c r="AF1144" s="17">
        <v>4.9000000000000004</v>
      </c>
      <c r="AG1144" s="17">
        <v>5.7</v>
      </c>
      <c r="AH1144" s="17">
        <f t="shared" si="154"/>
        <v>1.9952623149688749E-6</v>
      </c>
      <c r="AI1144" s="17">
        <v>1</v>
      </c>
      <c r="AJ1144" s="17">
        <v>40</v>
      </c>
      <c r="AK1144" s="17">
        <v>1980</v>
      </c>
      <c r="AL1144" s="17">
        <v>307.5</v>
      </c>
      <c r="AM1144" s="17">
        <v>9.5</v>
      </c>
      <c r="AN1144" s="17">
        <v>9</v>
      </c>
      <c r="AO1144" s="17">
        <v>0.5</v>
      </c>
      <c r="AP1144" s="17">
        <v>35.5</v>
      </c>
      <c r="AQ1144" s="17">
        <v>983.0625</v>
      </c>
      <c r="AR1144" s="17">
        <v>1317.9861111111109</v>
      </c>
      <c r="AS1144" s="26">
        <v>713.8125</v>
      </c>
      <c r="AT1144" s="26">
        <v>20.664589823468329</v>
      </c>
      <c r="AU1144" s="26">
        <v>2.165581256082044</v>
      </c>
      <c r="AV1144" s="17">
        <v>15</v>
      </c>
      <c r="AW1144" s="17">
        <v>45</v>
      </c>
      <c r="AX1144" s="17">
        <v>0.16</v>
      </c>
      <c r="AY1144" s="14">
        <v>3</v>
      </c>
      <c r="AZ1144" s="17" t="s">
        <v>149</v>
      </c>
      <c r="BA1144" s="28"/>
      <c r="BB1144" s="26"/>
      <c r="BC1144" s="31"/>
      <c r="BD1144" s="29"/>
    </row>
    <row r="1145" spans="1:56" x14ac:dyDescent="0.25">
      <c r="A1145" s="14">
        <v>2009</v>
      </c>
      <c r="B1145" s="15">
        <v>2012</v>
      </c>
      <c r="C1145" s="20" t="s">
        <v>205</v>
      </c>
      <c r="D1145" s="17" t="s">
        <v>206</v>
      </c>
      <c r="E1145" s="32">
        <v>1</v>
      </c>
      <c r="F1145" s="44" t="s">
        <v>63</v>
      </c>
      <c r="G1145" s="86" t="s">
        <v>64</v>
      </c>
      <c r="H1145" s="20" t="s">
        <v>156</v>
      </c>
      <c r="I1145" s="21">
        <v>8</v>
      </c>
      <c r="J1145" s="22" t="s">
        <v>46</v>
      </c>
      <c r="K1145" s="17" t="s">
        <v>40</v>
      </c>
      <c r="L1145" s="23">
        <v>100</v>
      </c>
      <c r="M1145" s="24">
        <f t="shared" si="157"/>
        <v>1</v>
      </c>
      <c r="N1145" s="25">
        <v>14.433811802232857</v>
      </c>
      <c r="O1145" s="26">
        <v>51.764705882352935</v>
      </c>
      <c r="P1145" s="26">
        <f t="shared" si="156"/>
        <v>0.51764705882352935</v>
      </c>
      <c r="Q1145" s="63">
        <v>48.235294117647065</v>
      </c>
      <c r="R1145" s="25">
        <v>0.48235294117647065</v>
      </c>
      <c r="S1145" s="24">
        <v>6.9611313071885546</v>
      </c>
      <c r="T1145" s="25">
        <v>2.320377102396185</v>
      </c>
      <c r="U1145" s="25">
        <v>3.1052865854693201</v>
      </c>
      <c r="V1145" s="25">
        <v>1.0350955284897734</v>
      </c>
      <c r="W1145" s="26">
        <v>15.679540071369587</v>
      </c>
      <c r="X1145" s="26">
        <v>38.440192916023875</v>
      </c>
      <c r="Y1145" s="26">
        <v>23.924883712776406</v>
      </c>
      <c r="Z1145" s="74" t="s">
        <v>45</v>
      </c>
      <c r="AA1145" s="26">
        <v>0.42</v>
      </c>
      <c r="AB1145" s="26">
        <f t="shared" si="153"/>
        <v>0.36382445757709436</v>
      </c>
      <c r="AC1145" s="26">
        <f t="shared" si="153"/>
        <v>0.89195743454033838</v>
      </c>
      <c r="AD1145" s="26">
        <f t="shared" si="153"/>
        <v>0.55514752344617802</v>
      </c>
      <c r="AE1145" s="26" t="s">
        <v>45</v>
      </c>
      <c r="AF1145" s="17">
        <v>5.8</v>
      </c>
      <c r="AG1145" s="17">
        <v>5.5</v>
      </c>
      <c r="AH1145" s="17">
        <f t="shared" si="154"/>
        <v>3.1622776601683767E-6</v>
      </c>
      <c r="AI1145" s="17">
        <v>1</v>
      </c>
      <c r="AJ1145" s="17">
        <v>47.5</v>
      </c>
      <c r="AK1145" s="17">
        <v>1730</v>
      </c>
      <c r="AL1145" s="17">
        <v>242.5</v>
      </c>
      <c r="AM1145" s="17">
        <v>8</v>
      </c>
      <c r="AN1145" s="17">
        <v>13</v>
      </c>
      <c r="AO1145" s="17">
        <v>1</v>
      </c>
      <c r="AP1145" s="17">
        <v>69.5</v>
      </c>
      <c r="AQ1145" s="17">
        <v>983.0625</v>
      </c>
      <c r="AR1145" s="17">
        <v>1317.9861111111109</v>
      </c>
      <c r="AS1145" s="26">
        <v>713.8125</v>
      </c>
      <c r="AT1145" s="26">
        <v>20.664589823468329</v>
      </c>
      <c r="AU1145" s="26">
        <v>2.165581256082044</v>
      </c>
      <c r="AV1145" s="17">
        <v>0</v>
      </c>
      <c r="AW1145" s="17">
        <v>15</v>
      </c>
      <c r="AX1145" s="17">
        <v>0.14000000000000001</v>
      </c>
      <c r="AY1145" s="14">
        <v>4</v>
      </c>
      <c r="AZ1145" s="17" t="s">
        <v>149</v>
      </c>
      <c r="BA1145" s="28"/>
      <c r="BB1145" s="26"/>
      <c r="BC1145" s="35" t="s">
        <v>207</v>
      </c>
      <c r="BD1145" s="29"/>
    </row>
    <row r="1146" spans="1:56" x14ac:dyDescent="0.25">
      <c r="A1146" s="14">
        <v>2009</v>
      </c>
      <c r="B1146" s="15">
        <v>2012</v>
      </c>
      <c r="C1146" s="20" t="s">
        <v>205</v>
      </c>
      <c r="D1146" s="17" t="s">
        <v>206</v>
      </c>
      <c r="E1146" s="32">
        <v>2</v>
      </c>
      <c r="F1146" s="44" t="s">
        <v>63</v>
      </c>
      <c r="G1146" s="86" t="s">
        <v>64</v>
      </c>
      <c r="H1146" s="20" t="s">
        <v>156</v>
      </c>
      <c r="I1146" s="21">
        <v>8</v>
      </c>
      <c r="J1146" s="22" t="s">
        <v>46</v>
      </c>
      <c r="K1146" s="17" t="s">
        <v>40</v>
      </c>
      <c r="L1146" s="23">
        <v>100</v>
      </c>
      <c r="M1146" s="24">
        <f t="shared" si="157"/>
        <v>1</v>
      </c>
      <c r="N1146" s="25">
        <v>7.2169059011164283</v>
      </c>
      <c r="O1146" s="26">
        <v>51.724137931034484</v>
      </c>
      <c r="P1146" s="26">
        <f t="shared" si="156"/>
        <v>0.51724137931034486</v>
      </c>
      <c r="Q1146" s="63">
        <v>48.275862068965516</v>
      </c>
      <c r="R1146" s="25">
        <v>0.48275862068965519</v>
      </c>
      <c r="S1146" s="24">
        <v>3.4834929586015049</v>
      </c>
      <c r="T1146" s="25">
        <v>1.161164319533835</v>
      </c>
      <c r="U1146" s="25">
        <v>1.5539491323416696</v>
      </c>
      <c r="V1146" s="25">
        <v>0.51798304411388985</v>
      </c>
      <c r="W1146" s="26">
        <v>17.730538903456221</v>
      </c>
      <c r="X1146" s="26">
        <v>40.00542328138711</v>
      </c>
      <c r="Y1146" s="26">
        <v>26.100970361402887</v>
      </c>
      <c r="Z1146" s="26">
        <v>3.1759745511740221</v>
      </c>
      <c r="AA1146" s="26">
        <v>0.45454545454545453</v>
      </c>
      <c r="AB1146" s="26">
        <f t="shared" ref="AB1146:AE1209" si="158">W1146/100*$T1146</f>
        <v>0.20588069140799933</v>
      </c>
      <c r="AC1146" s="26">
        <f t="shared" si="158"/>
        <v>0.46452870102194904</v>
      </c>
      <c r="AD1146" s="26">
        <f t="shared" si="158"/>
        <v>0.30307515488871178</v>
      </c>
      <c r="AE1146" s="26">
        <f t="shared" si="158"/>
        <v>3.6878283285707601E-2</v>
      </c>
      <c r="AF1146" s="17">
        <v>6</v>
      </c>
      <c r="AG1146" s="17">
        <v>5.6</v>
      </c>
      <c r="AH1146" s="17">
        <f t="shared" ref="AH1146:AH1209" si="159">10^(-AG1146)</f>
        <v>2.5118864315095806E-6</v>
      </c>
      <c r="AI1146" s="17">
        <v>1.5</v>
      </c>
      <c r="AJ1146" s="17">
        <v>45</v>
      </c>
      <c r="AK1146" s="17">
        <v>1765</v>
      </c>
      <c r="AL1146" s="17">
        <v>257.5</v>
      </c>
      <c r="AM1146" s="17">
        <v>11</v>
      </c>
      <c r="AN1146" s="17">
        <v>13.5</v>
      </c>
      <c r="AO1146" s="17">
        <v>0.55000000000000004</v>
      </c>
      <c r="AP1146" s="17">
        <v>57</v>
      </c>
      <c r="AQ1146" s="17">
        <v>983.0625</v>
      </c>
      <c r="AR1146" s="17">
        <v>1317.9861111111109</v>
      </c>
      <c r="AS1146" s="26">
        <v>713.8125</v>
      </c>
      <c r="AT1146" s="26">
        <v>20.664589823468329</v>
      </c>
      <c r="AU1146" s="26">
        <v>2.165581256082044</v>
      </c>
      <c r="AV1146" s="17">
        <v>15</v>
      </c>
      <c r="AW1146" s="17">
        <v>45</v>
      </c>
      <c r="AX1146" s="17">
        <v>0.16</v>
      </c>
      <c r="AY1146" s="14">
        <v>3</v>
      </c>
      <c r="AZ1146" s="17" t="s">
        <v>149</v>
      </c>
      <c r="BA1146" s="28"/>
      <c r="BB1146" s="26"/>
      <c r="BC1146" s="31"/>
      <c r="BD1146" s="29"/>
    </row>
    <row r="1147" spans="1:56" x14ac:dyDescent="0.25">
      <c r="A1147" s="14">
        <v>2009</v>
      </c>
      <c r="B1147" s="15">
        <v>2012</v>
      </c>
      <c r="C1147" s="20" t="s">
        <v>205</v>
      </c>
      <c r="D1147" s="17" t="s">
        <v>206</v>
      </c>
      <c r="E1147" s="32">
        <v>3</v>
      </c>
      <c r="F1147" s="44" t="s">
        <v>63</v>
      </c>
      <c r="G1147" s="86" t="s">
        <v>64</v>
      </c>
      <c r="H1147" s="20" t="s">
        <v>156</v>
      </c>
      <c r="I1147" s="21">
        <v>8</v>
      </c>
      <c r="J1147" s="22" t="s">
        <v>46</v>
      </c>
      <c r="K1147" s="17" t="s">
        <v>40</v>
      </c>
      <c r="L1147" s="23">
        <v>100</v>
      </c>
      <c r="M1147" s="24">
        <f t="shared" si="157"/>
        <v>1</v>
      </c>
      <c r="N1147" s="25">
        <v>25.119617224880383</v>
      </c>
      <c r="O1147" s="26">
        <v>50</v>
      </c>
      <c r="P1147" s="26">
        <f t="shared" si="156"/>
        <v>0.5</v>
      </c>
      <c r="Q1147" s="63">
        <v>50</v>
      </c>
      <c r="R1147" s="25">
        <v>0.5</v>
      </c>
      <c r="S1147" s="24">
        <v>12.557895886671169</v>
      </c>
      <c r="T1147" s="25">
        <v>4.1859652955570565</v>
      </c>
      <c r="U1147" s="25">
        <v>5.6019436953201076</v>
      </c>
      <c r="V1147" s="25">
        <v>1.8673145651067025</v>
      </c>
      <c r="W1147" s="26">
        <v>18.255768572516246</v>
      </c>
      <c r="X1147" s="26">
        <v>42.861629435794725</v>
      </c>
      <c r="Y1147" s="26">
        <v>24.101748566054269</v>
      </c>
      <c r="Z1147" s="26">
        <v>2.7356165566748416</v>
      </c>
      <c r="AA1147" s="26">
        <v>0.3763333333333333</v>
      </c>
      <c r="AB1147" s="26">
        <f t="shared" si="158"/>
        <v>0.76418013688274189</v>
      </c>
      <c r="AC1147" s="26">
        <f t="shared" si="158"/>
        <v>1.7941729332926351</v>
      </c>
      <c r="AD1147" s="26">
        <f t="shared" si="158"/>
        <v>1.0088908305974522</v>
      </c>
      <c r="AE1147" s="26">
        <f t="shared" si="158"/>
        <v>0.11451195968192181</v>
      </c>
      <c r="AF1147" s="17">
        <v>10.5</v>
      </c>
      <c r="AG1147" s="17">
        <v>5.8</v>
      </c>
      <c r="AH1147" s="17">
        <f t="shared" si="159"/>
        <v>1.5848931924611111E-6</v>
      </c>
      <c r="AI1147" s="17">
        <v>2.5</v>
      </c>
      <c r="AJ1147" s="17">
        <v>62.5</v>
      </c>
      <c r="AK1147" s="17">
        <v>3335</v>
      </c>
      <c r="AL1147" s="17">
        <v>547.5</v>
      </c>
      <c r="AM1147" s="17">
        <v>13</v>
      </c>
      <c r="AN1147" s="17">
        <v>16.5</v>
      </c>
      <c r="AO1147" s="17">
        <v>1.25</v>
      </c>
      <c r="AP1147" s="17">
        <v>36</v>
      </c>
      <c r="AQ1147" s="17">
        <v>983.0625</v>
      </c>
      <c r="AR1147" s="17">
        <v>1317.9861111111109</v>
      </c>
      <c r="AS1147" s="26">
        <v>713.8125</v>
      </c>
      <c r="AT1147" s="26">
        <v>20.664589823468329</v>
      </c>
      <c r="AU1147" s="26">
        <v>2.165581256082044</v>
      </c>
      <c r="AV1147" s="17">
        <v>0</v>
      </c>
      <c r="AW1147" s="17">
        <v>15</v>
      </c>
      <c r="AX1147" s="17">
        <v>0.14000000000000001</v>
      </c>
      <c r="AY1147" s="14">
        <v>4</v>
      </c>
      <c r="AZ1147" s="17" t="s">
        <v>149</v>
      </c>
      <c r="BA1147" s="28"/>
      <c r="BB1147" s="26"/>
      <c r="BC1147" s="31"/>
      <c r="BD1147" s="29"/>
    </row>
    <row r="1148" spans="1:56" x14ac:dyDescent="0.25">
      <c r="A1148" s="14">
        <v>2009</v>
      </c>
      <c r="B1148" s="15">
        <v>2012</v>
      </c>
      <c r="C1148" s="20" t="s">
        <v>205</v>
      </c>
      <c r="D1148" s="17" t="s">
        <v>206</v>
      </c>
      <c r="E1148" s="32">
        <v>4</v>
      </c>
      <c r="F1148" s="44" t="s">
        <v>63</v>
      </c>
      <c r="G1148" s="86" t="s">
        <v>64</v>
      </c>
      <c r="H1148" s="20" t="s">
        <v>156</v>
      </c>
      <c r="I1148" s="21">
        <v>8</v>
      </c>
      <c r="J1148" s="22" t="s">
        <v>46</v>
      </c>
      <c r="K1148" s="17" t="s">
        <v>40</v>
      </c>
      <c r="L1148" s="23">
        <v>100</v>
      </c>
      <c r="M1148" s="24">
        <f t="shared" si="157"/>
        <v>1</v>
      </c>
      <c r="N1148" s="25">
        <v>10.885167464114833</v>
      </c>
      <c r="O1148" s="26">
        <v>52.272727272727273</v>
      </c>
      <c r="P1148" s="26">
        <f t="shared" si="156"/>
        <v>0.52272727272727271</v>
      </c>
      <c r="Q1148" s="63">
        <v>47.727272727272727</v>
      </c>
      <c r="R1148" s="25">
        <v>0.47727272727272729</v>
      </c>
      <c r="S1148" s="24">
        <v>5.1944023894867115</v>
      </c>
      <c r="T1148" s="25">
        <v>1.7314674631622371</v>
      </c>
      <c r="U1148" s="25">
        <v>2.3171676194278628</v>
      </c>
      <c r="V1148" s="25">
        <v>0.77238920647595422</v>
      </c>
      <c r="W1148" s="26">
        <v>18.350019127682444</v>
      </c>
      <c r="X1148" s="26">
        <v>41.442560601418791</v>
      </c>
      <c r="Y1148" s="26">
        <v>24.885955360275048</v>
      </c>
      <c r="Z1148" s="26">
        <v>2.6993096573366984</v>
      </c>
      <c r="AA1148" s="26">
        <v>0.50416666666666665</v>
      </c>
      <c r="AB1148" s="26">
        <f t="shared" si="158"/>
        <v>0.31772461067986846</v>
      </c>
      <c r="AC1148" s="26">
        <f t="shared" si="158"/>
        <v>0.71756445271485869</v>
      </c>
      <c r="AD1148" s="26">
        <f t="shared" si="158"/>
        <v>0.43089221996024113</v>
      </c>
      <c r="AE1148" s="26">
        <f t="shared" si="158"/>
        <v>4.6737668446781004E-2</v>
      </c>
      <c r="AF1148" s="17">
        <v>4.9000000000000004</v>
      </c>
      <c r="AG1148" s="17">
        <v>5.7</v>
      </c>
      <c r="AH1148" s="17">
        <f t="shared" si="159"/>
        <v>1.9952623149688749E-6</v>
      </c>
      <c r="AI1148" s="17">
        <v>1</v>
      </c>
      <c r="AJ1148" s="17">
        <v>40</v>
      </c>
      <c r="AK1148" s="17">
        <v>1980</v>
      </c>
      <c r="AL1148" s="17">
        <v>307.5</v>
      </c>
      <c r="AM1148" s="17">
        <v>9.5</v>
      </c>
      <c r="AN1148" s="17">
        <v>9</v>
      </c>
      <c r="AO1148" s="17">
        <v>0.5</v>
      </c>
      <c r="AP1148" s="17">
        <v>35.5</v>
      </c>
      <c r="AQ1148" s="17">
        <v>983.0625</v>
      </c>
      <c r="AR1148" s="17">
        <v>1317.9861111111109</v>
      </c>
      <c r="AS1148" s="26">
        <v>713.8125</v>
      </c>
      <c r="AT1148" s="26">
        <v>20.664589823468329</v>
      </c>
      <c r="AU1148" s="26">
        <v>2.165581256082044</v>
      </c>
      <c r="AV1148" s="17">
        <v>15</v>
      </c>
      <c r="AW1148" s="17">
        <v>45</v>
      </c>
      <c r="AX1148" s="17">
        <v>0.16</v>
      </c>
      <c r="AY1148" s="14">
        <v>3</v>
      </c>
      <c r="AZ1148" s="17" t="s">
        <v>149</v>
      </c>
      <c r="BA1148" s="28"/>
      <c r="BB1148" s="26"/>
      <c r="BC1148" s="31"/>
      <c r="BD1148" s="29"/>
    </row>
    <row r="1149" spans="1:56" x14ac:dyDescent="0.25">
      <c r="A1149" s="14">
        <v>2009</v>
      </c>
      <c r="B1149" s="15">
        <v>2012</v>
      </c>
      <c r="C1149" s="20" t="s">
        <v>205</v>
      </c>
      <c r="D1149" s="17" t="s">
        <v>206</v>
      </c>
      <c r="E1149" s="32">
        <v>1</v>
      </c>
      <c r="F1149" s="44" t="s">
        <v>81</v>
      </c>
      <c r="G1149" s="86" t="s">
        <v>82</v>
      </c>
      <c r="H1149" s="20" t="s">
        <v>83</v>
      </c>
      <c r="I1149" s="21">
        <v>5</v>
      </c>
      <c r="J1149" s="22">
        <v>987131</v>
      </c>
      <c r="K1149" s="17" t="s">
        <v>54</v>
      </c>
      <c r="L1149" s="23">
        <v>100</v>
      </c>
      <c r="M1149" s="24">
        <f t="shared" si="157"/>
        <v>1</v>
      </c>
      <c r="N1149" s="25">
        <v>8.4529505582137165</v>
      </c>
      <c r="O1149" s="26">
        <v>50</v>
      </c>
      <c r="P1149" s="26">
        <f t="shared" si="156"/>
        <v>0.5</v>
      </c>
      <c r="Q1149" s="63">
        <v>50</v>
      </c>
      <c r="R1149" s="25">
        <v>0.5</v>
      </c>
      <c r="S1149" s="24">
        <v>4.2258316317052191</v>
      </c>
      <c r="T1149" s="25">
        <v>1.4086105439017398</v>
      </c>
      <c r="U1149" s="25">
        <v>1.8850985133458138</v>
      </c>
      <c r="V1149" s="25">
        <v>0.62836617111527127</v>
      </c>
      <c r="W1149" s="26">
        <v>16.360097555866247</v>
      </c>
      <c r="X1149" s="26">
        <v>39.200666371002654</v>
      </c>
      <c r="Y1149" s="26">
        <v>25.47399383083112</v>
      </c>
      <c r="Z1149" s="26">
        <v>4.7298419788540542</v>
      </c>
      <c r="AA1149" s="26">
        <v>0.438</v>
      </c>
      <c r="AB1149" s="26">
        <f t="shared" si="158"/>
        <v>0.23045005916454275</v>
      </c>
      <c r="AC1149" s="26">
        <f t="shared" si="158"/>
        <v>0.55218471978168693</v>
      </c>
      <c r="AD1149" s="26">
        <f t="shared" si="158"/>
        <v>0.3588293630539659</v>
      </c>
      <c r="AE1149" s="26">
        <f t="shared" si="158"/>
        <v>6.6625052824028905E-2</v>
      </c>
      <c r="AF1149" s="17">
        <v>5.8</v>
      </c>
      <c r="AG1149" s="17">
        <v>5.5</v>
      </c>
      <c r="AH1149" s="17">
        <f t="shared" si="159"/>
        <v>3.1622776601683767E-6</v>
      </c>
      <c r="AI1149" s="17">
        <v>1</v>
      </c>
      <c r="AJ1149" s="17">
        <v>47.5</v>
      </c>
      <c r="AK1149" s="17">
        <v>1730</v>
      </c>
      <c r="AL1149" s="17">
        <v>242.5</v>
      </c>
      <c r="AM1149" s="17">
        <v>8</v>
      </c>
      <c r="AN1149" s="17">
        <v>13</v>
      </c>
      <c r="AO1149" s="17">
        <v>1</v>
      </c>
      <c r="AP1149" s="17">
        <v>69.5</v>
      </c>
      <c r="AQ1149" s="17">
        <v>983.0625</v>
      </c>
      <c r="AR1149" s="17">
        <v>1317.9861111111109</v>
      </c>
      <c r="AS1149" s="26">
        <v>713.8125</v>
      </c>
      <c r="AT1149" s="26">
        <v>20.664589823468329</v>
      </c>
      <c r="AU1149" s="26">
        <v>2.165581256082044</v>
      </c>
      <c r="AV1149" s="17">
        <v>0</v>
      </c>
      <c r="AW1149" s="17">
        <v>15</v>
      </c>
      <c r="AX1149" s="17">
        <v>0.14000000000000001</v>
      </c>
      <c r="AY1149" s="14">
        <v>4</v>
      </c>
      <c r="AZ1149" s="17" t="s">
        <v>149</v>
      </c>
      <c r="BA1149" s="28"/>
      <c r="BB1149" s="26"/>
      <c r="BC1149" s="31"/>
      <c r="BD1149" s="29"/>
    </row>
    <row r="1150" spans="1:56" x14ac:dyDescent="0.25">
      <c r="A1150" s="14">
        <v>2009</v>
      </c>
      <c r="B1150" s="15">
        <v>2012</v>
      </c>
      <c r="C1150" s="20" t="s">
        <v>205</v>
      </c>
      <c r="D1150" s="17" t="s">
        <v>206</v>
      </c>
      <c r="E1150" s="32">
        <v>2</v>
      </c>
      <c r="F1150" s="44" t="s">
        <v>81</v>
      </c>
      <c r="G1150" s="86" t="s">
        <v>82</v>
      </c>
      <c r="H1150" s="20" t="s">
        <v>83</v>
      </c>
      <c r="I1150" s="21">
        <v>5</v>
      </c>
      <c r="J1150" s="22">
        <v>987131</v>
      </c>
      <c r="K1150" s="17" t="s">
        <v>54</v>
      </c>
      <c r="L1150" s="23">
        <v>77.777777777777786</v>
      </c>
      <c r="M1150" s="24">
        <f t="shared" si="157"/>
        <v>0.7777777777777779</v>
      </c>
      <c r="N1150" s="25">
        <v>0.99681020733652315</v>
      </c>
      <c r="O1150" s="26">
        <v>51.923076923076927</v>
      </c>
      <c r="P1150" s="26">
        <f t="shared" si="156"/>
        <v>0.51923076923076927</v>
      </c>
      <c r="Q1150" s="63">
        <v>48.076923076923073</v>
      </c>
      <c r="R1150" s="25">
        <v>0.48076923076923073</v>
      </c>
      <c r="S1150" s="24">
        <v>0.47916269408849088</v>
      </c>
      <c r="T1150" s="25">
        <v>0.15972089802949696</v>
      </c>
      <c r="U1150" s="25">
        <v>0.21374937787393572</v>
      </c>
      <c r="V1150" s="25">
        <v>7.1249792624645245E-2</v>
      </c>
      <c r="W1150" s="26">
        <v>17.398981686276784</v>
      </c>
      <c r="X1150" s="26">
        <v>37.6517923050245</v>
      </c>
      <c r="Y1150" s="26">
        <v>25.937281806784895</v>
      </c>
      <c r="Z1150" s="26">
        <v>4.006720384762275</v>
      </c>
      <c r="AA1150" s="26">
        <v>0.46750000000000003</v>
      </c>
      <c r="AB1150" s="26">
        <f t="shared" si="158"/>
        <v>2.7789809797308995E-2</v>
      </c>
      <c r="AC1150" s="26">
        <f t="shared" si="158"/>
        <v>6.0137780793786164E-2</v>
      </c>
      <c r="AD1150" s="26">
        <f t="shared" si="158"/>
        <v>4.1427259426238171E-2</v>
      </c>
      <c r="AE1150" s="26">
        <f t="shared" si="158"/>
        <v>6.3995697800732221E-3</v>
      </c>
      <c r="AF1150" s="17">
        <v>6</v>
      </c>
      <c r="AG1150" s="17">
        <v>5.6</v>
      </c>
      <c r="AH1150" s="17">
        <f t="shared" si="159"/>
        <v>2.5118864315095806E-6</v>
      </c>
      <c r="AI1150" s="17">
        <v>1.5</v>
      </c>
      <c r="AJ1150" s="17">
        <v>45</v>
      </c>
      <c r="AK1150" s="17">
        <v>1765</v>
      </c>
      <c r="AL1150" s="17">
        <v>257.5</v>
      </c>
      <c r="AM1150" s="17">
        <v>11</v>
      </c>
      <c r="AN1150" s="17">
        <v>13.5</v>
      </c>
      <c r="AO1150" s="17">
        <v>0.55000000000000004</v>
      </c>
      <c r="AP1150" s="17">
        <v>57</v>
      </c>
      <c r="AQ1150" s="17">
        <v>983.0625</v>
      </c>
      <c r="AR1150" s="17">
        <v>1317.9861111111109</v>
      </c>
      <c r="AS1150" s="26">
        <v>713.8125</v>
      </c>
      <c r="AT1150" s="26">
        <v>20.664589823468329</v>
      </c>
      <c r="AU1150" s="26">
        <v>2.165581256082044</v>
      </c>
      <c r="AV1150" s="17">
        <v>15</v>
      </c>
      <c r="AW1150" s="17">
        <v>45</v>
      </c>
      <c r="AX1150" s="17">
        <v>0.16</v>
      </c>
      <c r="AY1150" s="14">
        <v>3</v>
      </c>
      <c r="AZ1150" s="17" t="s">
        <v>149</v>
      </c>
      <c r="BA1150" s="28"/>
      <c r="BB1150" s="26"/>
      <c r="BC1150" s="31"/>
      <c r="BD1150" s="29"/>
    </row>
    <row r="1151" spans="1:56" x14ac:dyDescent="0.25">
      <c r="A1151" s="14">
        <v>2009</v>
      </c>
      <c r="B1151" s="15">
        <v>2012</v>
      </c>
      <c r="C1151" s="20" t="s">
        <v>205</v>
      </c>
      <c r="D1151" s="17" t="s">
        <v>206</v>
      </c>
      <c r="E1151" s="32">
        <v>3</v>
      </c>
      <c r="F1151" s="44" t="s">
        <v>81</v>
      </c>
      <c r="G1151" s="86" t="s">
        <v>82</v>
      </c>
      <c r="H1151" s="20" t="s">
        <v>83</v>
      </c>
      <c r="I1151" s="21">
        <v>5</v>
      </c>
      <c r="J1151" s="22">
        <v>987131</v>
      </c>
      <c r="K1151" s="17" t="s">
        <v>54</v>
      </c>
      <c r="L1151" s="23">
        <v>94.444444444444443</v>
      </c>
      <c r="M1151" s="24">
        <f t="shared" si="157"/>
        <v>0.94444444444444442</v>
      </c>
      <c r="N1151" s="25">
        <v>8.8118022328548644</v>
      </c>
      <c r="O1151" s="26">
        <v>49.999999999999986</v>
      </c>
      <c r="P1151" s="26">
        <f t="shared" si="156"/>
        <v>0.49999999999999983</v>
      </c>
      <c r="Q1151" s="63">
        <v>50.000000000000014</v>
      </c>
      <c r="R1151" s="25">
        <v>0.50000000000000011</v>
      </c>
      <c r="S1151" s="24">
        <v>4.4052301443719504</v>
      </c>
      <c r="T1151" s="25">
        <v>1.4684100481239835</v>
      </c>
      <c r="U1151" s="25">
        <v>1.9651262804218159</v>
      </c>
      <c r="V1151" s="25">
        <v>0.6550420934739386</v>
      </c>
      <c r="W1151" s="26">
        <v>16.845700354734447</v>
      </c>
      <c r="X1151" s="26">
        <v>39.691001878997071</v>
      </c>
      <c r="Y1151" s="26">
        <v>25.490714833404013</v>
      </c>
      <c r="Z1151" s="26">
        <v>3.8211498113981293</v>
      </c>
      <c r="AA1151" s="26">
        <v>0.42620689655172411</v>
      </c>
      <c r="AB1151" s="26">
        <f t="shared" si="158"/>
        <v>0.24736395668577815</v>
      </c>
      <c r="AC1151" s="26">
        <f t="shared" si="158"/>
        <v>0.58282665979227211</v>
      </c>
      <c r="AD1151" s="26">
        <f t="shared" si="158"/>
        <v>0.37430821795233532</v>
      </c>
      <c r="AE1151" s="26">
        <f t="shared" si="158"/>
        <v>5.6110147784440775E-2</v>
      </c>
      <c r="AF1151" s="17">
        <v>10.5</v>
      </c>
      <c r="AG1151" s="17">
        <v>5.8</v>
      </c>
      <c r="AH1151" s="17">
        <f t="shared" si="159"/>
        <v>1.5848931924611111E-6</v>
      </c>
      <c r="AI1151" s="17">
        <v>2.5</v>
      </c>
      <c r="AJ1151" s="17">
        <v>62.5</v>
      </c>
      <c r="AK1151" s="17">
        <v>3335</v>
      </c>
      <c r="AL1151" s="17">
        <v>547.5</v>
      </c>
      <c r="AM1151" s="17">
        <v>13</v>
      </c>
      <c r="AN1151" s="17">
        <v>16.5</v>
      </c>
      <c r="AO1151" s="17">
        <v>1.25</v>
      </c>
      <c r="AP1151" s="17">
        <v>36</v>
      </c>
      <c r="AQ1151" s="17">
        <v>983.0625</v>
      </c>
      <c r="AR1151" s="17">
        <v>1317.9861111111109</v>
      </c>
      <c r="AS1151" s="26">
        <v>713.8125</v>
      </c>
      <c r="AT1151" s="26">
        <v>20.664589823468329</v>
      </c>
      <c r="AU1151" s="26">
        <v>2.165581256082044</v>
      </c>
      <c r="AV1151" s="17">
        <v>0</v>
      </c>
      <c r="AW1151" s="17">
        <v>15</v>
      </c>
      <c r="AX1151" s="17">
        <v>0.14000000000000001</v>
      </c>
      <c r="AY1151" s="14">
        <v>4</v>
      </c>
      <c r="AZ1151" s="17" t="s">
        <v>149</v>
      </c>
      <c r="BA1151" s="28"/>
      <c r="BB1151" s="26"/>
      <c r="BC1151" s="31"/>
      <c r="BD1151" s="29"/>
    </row>
    <row r="1152" spans="1:56" x14ac:dyDescent="0.25">
      <c r="A1152" s="14">
        <v>2009</v>
      </c>
      <c r="B1152" s="15">
        <v>2012</v>
      </c>
      <c r="C1152" s="20" t="s">
        <v>205</v>
      </c>
      <c r="D1152" s="17" t="s">
        <v>206</v>
      </c>
      <c r="E1152" s="32">
        <v>4</v>
      </c>
      <c r="F1152" s="44" t="s">
        <v>81</v>
      </c>
      <c r="G1152" s="86" t="s">
        <v>82</v>
      </c>
      <c r="H1152" s="20" t="s">
        <v>83</v>
      </c>
      <c r="I1152" s="21">
        <v>5</v>
      </c>
      <c r="J1152" s="22">
        <v>987131</v>
      </c>
      <c r="K1152" s="17" t="s">
        <v>54</v>
      </c>
      <c r="L1152" s="23">
        <v>88.888888888888886</v>
      </c>
      <c r="M1152" s="24">
        <f t="shared" si="157"/>
        <v>0.88888888888888884</v>
      </c>
      <c r="N1152" s="25">
        <v>9.6092503987240843</v>
      </c>
      <c r="O1152" s="26">
        <v>49.999999999999986</v>
      </c>
      <c r="P1152" s="26">
        <f t="shared" si="156"/>
        <v>0.49999999999999983</v>
      </c>
      <c r="Q1152" s="63">
        <v>50.000000000000014</v>
      </c>
      <c r="R1152" s="25">
        <v>0.50000000000000011</v>
      </c>
      <c r="S1152" s="24">
        <v>4.8038935058535763</v>
      </c>
      <c r="T1152" s="25">
        <v>1.6012978352845255</v>
      </c>
      <c r="U1152" s="25">
        <v>2.1429657628129308</v>
      </c>
      <c r="V1152" s="25">
        <v>0.71432192093764357</v>
      </c>
      <c r="W1152" s="26">
        <v>17.536820600828406</v>
      </c>
      <c r="X1152" s="26">
        <v>38.705339158610755</v>
      </c>
      <c r="Y1152" s="26">
        <v>25.878334557672616</v>
      </c>
      <c r="Z1152" s="26">
        <v>3.8496494731183759</v>
      </c>
      <c r="AA1152" s="26">
        <v>0.4591368227731864</v>
      </c>
      <c r="AB1152" s="26">
        <f t="shared" si="158"/>
        <v>0.28081672865879598</v>
      </c>
      <c r="AC1152" s="26">
        <f t="shared" si="158"/>
        <v>0.61978775808636788</v>
      </c>
      <c r="AD1152" s="26">
        <f t="shared" si="158"/>
        <v>0.41438921107969889</v>
      </c>
      <c r="AE1152" s="26">
        <f t="shared" si="158"/>
        <v>6.1644353679086696E-2</v>
      </c>
      <c r="AF1152" s="17">
        <v>4.9000000000000004</v>
      </c>
      <c r="AG1152" s="17">
        <v>5.7</v>
      </c>
      <c r="AH1152" s="17">
        <f t="shared" si="159"/>
        <v>1.9952623149688749E-6</v>
      </c>
      <c r="AI1152" s="17">
        <v>1</v>
      </c>
      <c r="AJ1152" s="17">
        <v>40</v>
      </c>
      <c r="AK1152" s="17">
        <v>1980</v>
      </c>
      <c r="AL1152" s="17">
        <v>307.5</v>
      </c>
      <c r="AM1152" s="17">
        <v>9.5</v>
      </c>
      <c r="AN1152" s="17">
        <v>9</v>
      </c>
      <c r="AO1152" s="17">
        <v>0.5</v>
      </c>
      <c r="AP1152" s="17">
        <v>35.5</v>
      </c>
      <c r="AQ1152" s="17">
        <v>983.0625</v>
      </c>
      <c r="AR1152" s="17">
        <v>1317.9861111111109</v>
      </c>
      <c r="AS1152" s="26">
        <v>713.8125</v>
      </c>
      <c r="AT1152" s="26">
        <v>20.664589823468329</v>
      </c>
      <c r="AU1152" s="26">
        <v>2.165581256082044</v>
      </c>
      <c r="AV1152" s="17">
        <v>15</v>
      </c>
      <c r="AW1152" s="17">
        <v>45</v>
      </c>
      <c r="AX1152" s="17">
        <v>0.16</v>
      </c>
      <c r="AY1152" s="14">
        <v>3</v>
      </c>
      <c r="AZ1152" s="17" t="s">
        <v>149</v>
      </c>
      <c r="BA1152" s="28"/>
      <c r="BB1152" s="26"/>
      <c r="BC1152" s="31"/>
      <c r="BD1152" s="29"/>
    </row>
    <row r="1153" spans="1:56" x14ac:dyDescent="0.25">
      <c r="A1153" s="14">
        <v>2009</v>
      </c>
      <c r="B1153" s="15">
        <v>2012</v>
      </c>
      <c r="C1153" s="20" t="s">
        <v>205</v>
      </c>
      <c r="D1153" s="17" t="s">
        <v>206</v>
      </c>
      <c r="E1153" s="32">
        <v>1</v>
      </c>
      <c r="F1153" s="44" t="s">
        <v>93</v>
      </c>
      <c r="G1153" s="86" t="s">
        <v>94</v>
      </c>
      <c r="H1153" s="20" t="s">
        <v>95</v>
      </c>
      <c r="I1153" s="21" t="s">
        <v>43</v>
      </c>
      <c r="J1153" s="22">
        <v>988234</v>
      </c>
      <c r="K1153" s="17" t="s">
        <v>42</v>
      </c>
      <c r="L1153" s="23">
        <v>94.444444444444443</v>
      </c>
      <c r="M1153" s="24">
        <f t="shared" si="157"/>
        <v>0.94444444444444442</v>
      </c>
      <c r="N1153" s="25">
        <v>7.8149920255183423</v>
      </c>
      <c r="O1153" s="26">
        <v>48.192771084337352</v>
      </c>
      <c r="P1153" s="26">
        <f t="shared" si="156"/>
        <v>0.48192771084337349</v>
      </c>
      <c r="Q1153" s="63">
        <v>51.807228915662648</v>
      </c>
      <c r="R1153" s="25">
        <v>0.51807228915662651</v>
      </c>
      <c r="S1153" s="24">
        <v>4.0481142295989532</v>
      </c>
      <c r="T1153" s="25">
        <v>1.3493714098663177</v>
      </c>
      <c r="U1153" s="25">
        <v>1.8058206717979679</v>
      </c>
      <c r="V1153" s="25">
        <v>0.601940223932656</v>
      </c>
      <c r="W1153" s="26">
        <v>18.04144157580005</v>
      </c>
      <c r="X1153" s="26">
        <v>42.435649756209415</v>
      </c>
      <c r="Y1153" s="26">
        <v>24.636378276728777</v>
      </c>
      <c r="Z1153" s="26">
        <v>2.4294749401097988</v>
      </c>
      <c r="AA1153" s="26">
        <v>0.46025641025641029</v>
      </c>
      <c r="AB1153" s="26">
        <f t="shared" si="158"/>
        <v>0.24344605455158111</v>
      </c>
      <c r="AC1153" s="26">
        <f t="shared" si="158"/>
        <v>0.57261452540129554</v>
      </c>
      <c r="AD1153" s="26">
        <f t="shared" si="158"/>
        <v>0.3324362448926943</v>
      </c>
      <c r="AE1153" s="26">
        <f t="shared" si="158"/>
        <v>3.2782640251708468E-2</v>
      </c>
      <c r="AF1153" s="17">
        <v>5.8</v>
      </c>
      <c r="AG1153" s="17">
        <v>5.5</v>
      </c>
      <c r="AH1153" s="17">
        <f t="shared" si="159"/>
        <v>3.1622776601683767E-6</v>
      </c>
      <c r="AI1153" s="17">
        <v>1</v>
      </c>
      <c r="AJ1153" s="17">
        <v>47.5</v>
      </c>
      <c r="AK1153" s="17">
        <v>1730</v>
      </c>
      <c r="AL1153" s="17">
        <v>242.5</v>
      </c>
      <c r="AM1153" s="17">
        <v>8</v>
      </c>
      <c r="AN1153" s="17">
        <v>13</v>
      </c>
      <c r="AO1153" s="17">
        <v>1</v>
      </c>
      <c r="AP1153" s="17">
        <v>69.5</v>
      </c>
      <c r="AQ1153" s="17">
        <v>983.0625</v>
      </c>
      <c r="AR1153" s="17">
        <v>1317.9861111111109</v>
      </c>
      <c r="AS1153" s="26">
        <v>713.8125</v>
      </c>
      <c r="AT1153" s="26">
        <v>20.664589823468329</v>
      </c>
      <c r="AU1153" s="26">
        <v>2.165581256082044</v>
      </c>
      <c r="AV1153" s="17">
        <v>0</v>
      </c>
      <c r="AW1153" s="17">
        <v>15</v>
      </c>
      <c r="AX1153" s="17">
        <v>0.14000000000000001</v>
      </c>
      <c r="AY1153" s="14">
        <v>4</v>
      </c>
      <c r="AZ1153" s="17" t="s">
        <v>149</v>
      </c>
      <c r="BA1153" s="28"/>
      <c r="BB1153" s="26"/>
      <c r="BC1153" s="31"/>
      <c r="BD1153" s="29"/>
    </row>
    <row r="1154" spans="1:56" x14ac:dyDescent="0.25">
      <c r="A1154" s="14">
        <v>2009</v>
      </c>
      <c r="B1154" s="15">
        <v>2012</v>
      </c>
      <c r="C1154" s="20" t="s">
        <v>205</v>
      </c>
      <c r="D1154" s="17" t="s">
        <v>206</v>
      </c>
      <c r="E1154" s="32">
        <v>2</v>
      </c>
      <c r="F1154" s="44" t="s">
        <v>93</v>
      </c>
      <c r="G1154" s="86" t="s">
        <v>94</v>
      </c>
      <c r="H1154" s="20" t="s">
        <v>95</v>
      </c>
      <c r="I1154" s="21" t="s">
        <v>43</v>
      </c>
      <c r="J1154" s="22">
        <v>988234</v>
      </c>
      <c r="K1154" s="17" t="s">
        <v>42</v>
      </c>
      <c r="L1154" s="23">
        <v>100</v>
      </c>
      <c r="M1154" s="24">
        <f t="shared" si="157"/>
        <v>1</v>
      </c>
      <c r="N1154" s="25">
        <v>10.925039872408293</v>
      </c>
      <c r="O1154" s="26">
        <v>47.619047619047613</v>
      </c>
      <c r="P1154" s="26">
        <f t="shared" si="156"/>
        <v>0.47619047619047611</v>
      </c>
      <c r="Q1154" s="63">
        <v>52.380952380952387</v>
      </c>
      <c r="R1154" s="25">
        <v>0.52380952380952384</v>
      </c>
      <c r="S1154" s="24">
        <v>5.721768435741029</v>
      </c>
      <c r="T1154" s="25">
        <v>1.9072561452470096</v>
      </c>
      <c r="U1154" s="25">
        <v>2.5524199996515198</v>
      </c>
      <c r="V1154" s="25">
        <v>0.85080666655050663</v>
      </c>
      <c r="W1154" s="26">
        <v>18.195560255656417</v>
      </c>
      <c r="X1154" s="26">
        <v>41.741580694102609</v>
      </c>
      <c r="Y1154" s="26">
        <v>25.227193387830098</v>
      </c>
      <c r="Z1154" s="26">
        <v>1.9706583726613758</v>
      </c>
      <c r="AA1154" s="26">
        <v>0.45423076923076927</v>
      </c>
      <c r="AB1154" s="26">
        <f t="shared" si="158"/>
        <v>0.34703594113812952</v>
      </c>
      <c r="AC1154" s="26">
        <f t="shared" si="158"/>
        <v>0.79611886291151135</v>
      </c>
      <c r="AD1154" s="26">
        <f t="shared" si="158"/>
        <v>0.48114719616273682</v>
      </c>
      <c r="AE1154" s="26">
        <f t="shared" si="158"/>
        <v>3.7585502914408805E-2</v>
      </c>
      <c r="AF1154" s="17">
        <v>6</v>
      </c>
      <c r="AG1154" s="17">
        <v>5.6</v>
      </c>
      <c r="AH1154" s="17">
        <f t="shared" si="159"/>
        <v>2.5118864315095806E-6</v>
      </c>
      <c r="AI1154" s="17">
        <v>1.5</v>
      </c>
      <c r="AJ1154" s="17">
        <v>45</v>
      </c>
      <c r="AK1154" s="17">
        <v>1765</v>
      </c>
      <c r="AL1154" s="17">
        <v>257.5</v>
      </c>
      <c r="AM1154" s="17">
        <v>11</v>
      </c>
      <c r="AN1154" s="17">
        <v>13.5</v>
      </c>
      <c r="AO1154" s="17">
        <v>0.55000000000000004</v>
      </c>
      <c r="AP1154" s="17">
        <v>57</v>
      </c>
      <c r="AQ1154" s="17">
        <v>983.0625</v>
      </c>
      <c r="AR1154" s="17">
        <v>1317.9861111111109</v>
      </c>
      <c r="AS1154" s="26">
        <v>713.8125</v>
      </c>
      <c r="AT1154" s="26">
        <v>20.664589823468329</v>
      </c>
      <c r="AU1154" s="26">
        <v>2.165581256082044</v>
      </c>
      <c r="AV1154" s="17">
        <v>15</v>
      </c>
      <c r="AW1154" s="17">
        <v>45</v>
      </c>
      <c r="AX1154" s="17">
        <v>0.16</v>
      </c>
      <c r="AY1154" s="14">
        <v>3</v>
      </c>
      <c r="AZ1154" s="17" t="s">
        <v>149</v>
      </c>
      <c r="BA1154" s="28"/>
      <c r="BB1154" s="26"/>
      <c r="BC1154" s="31"/>
      <c r="BD1154" s="29"/>
    </row>
    <row r="1155" spans="1:56" x14ac:dyDescent="0.25">
      <c r="A1155" s="14">
        <v>2009</v>
      </c>
      <c r="B1155" s="15">
        <v>2012</v>
      </c>
      <c r="C1155" s="20" t="s">
        <v>205</v>
      </c>
      <c r="D1155" s="17" t="s">
        <v>206</v>
      </c>
      <c r="E1155" s="32">
        <v>3</v>
      </c>
      <c r="F1155" s="44" t="s">
        <v>93</v>
      </c>
      <c r="G1155" s="86" t="s">
        <v>94</v>
      </c>
      <c r="H1155" s="20" t="s">
        <v>95</v>
      </c>
      <c r="I1155" s="21" t="s">
        <v>43</v>
      </c>
      <c r="J1155" s="22">
        <v>988234</v>
      </c>
      <c r="K1155" s="17" t="s">
        <v>42</v>
      </c>
      <c r="L1155" s="23">
        <v>94.444444444444443</v>
      </c>
      <c r="M1155" s="24">
        <f t="shared" si="157"/>
        <v>0.94444444444444442</v>
      </c>
      <c r="N1155" s="25">
        <v>16.028708133971293</v>
      </c>
      <c r="O1155" s="26">
        <v>44.827586206896541</v>
      </c>
      <c r="P1155" s="26">
        <f t="shared" si="156"/>
        <v>0.44827586206896541</v>
      </c>
      <c r="Q1155" s="63">
        <v>55.172413793103459</v>
      </c>
      <c r="R1155" s="25">
        <v>0.55172413793103459</v>
      </c>
      <c r="S1155" s="24">
        <v>8.8420784174131342</v>
      </c>
      <c r="T1155" s="25">
        <v>2.9473594724710446</v>
      </c>
      <c r="U1155" s="25">
        <v>3.9443570715160305</v>
      </c>
      <c r="V1155" s="25">
        <v>1.3147856905053434</v>
      </c>
      <c r="W1155" s="26">
        <v>18.717107404658677</v>
      </c>
      <c r="X1155" s="26">
        <v>41.882413447391372</v>
      </c>
      <c r="Y1155" s="26">
        <v>25.145610197518337</v>
      </c>
      <c r="Z1155" s="26">
        <v>2.0360760647370597</v>
      </c>
      <c r="AA1155" s="26">
        <v>0.49617647058823533</v>
      </c>
      <c r="AB1155" s="26">
        <f t="shared" si="158"/>
        <v>0.55166043806378673</v>
      </c>
      <c r="AC1155" s="26">
        <f t="shared" si="158"/>
        <v>1.2344252800411761</v>
      </c>
      <c r="AD1155" s="26">
        <f t="shared" si="158"/>
        <v>0.74113152406720162</v>
      </c>
      <c r="AE1155" s="26">
        <f t="shared" si="158"/>
        <v>6.0010480760743404E-2</v>
      </c>
      <c r="AF1155" s="17">
        <v>10.5</v>
      </c>
      <c r="AG1155" s="17">
        <v>5.8</v>
      </c>
      <c r="AH1155" s="17">
        <f t="shared" si="159"/>
        <v>1.5848931924611111E-6</v>
      </c>
      <c r="AI1155" s="17">
        <v>2.5</v>
      </c>
      <c r="AJ1155" s="17">
        <v>62.5</v>
      </c>
      <c r="AK1155" s="17">
        <v>3335</v>
      </c>
      <c r="AL1155" s="17">
        <v>547.5</v>
      </c>
      <c r="AM1155" s="17">
        <v>13</v>
      </c>
      <c r="AN1155" s="17">
        <v>16.5</v>
      </c>
      <c r="AO1155" s="17">
        <v>1.25</v>
      </c>
      <c r="AP1155" s="17">
        <v>36</v>
      </c>
      <c r="AQ1155" s="17">
        <v>983.0625</v>
      </c>
      <c r="AR1155" s="17">
        <v>1317.9861111111109</v>
      </c>
      <c r="AS1155" s="26">
        <v>713.8125</v>
      </c>
      <c r="AT1155" s="26">
        <v>20.664589823468329</v>
      </c>
      <c r="AU1155" s="26">
        <v>2.165581256082044</v>
      </c>
      <c r="AV1155" s="17">
        <v>0</v>
      </c>
      <c r="AW1155" s="17">
        <v>15</v>
      </c>
      <c r="AX1155" s="17">
        <v>0.14000000000000001</v>
      </c>
      <c r="AY1155" s="14">
        <v>4</v>
      </c>
      <c r="AZ1155" s="17" t="s">
        <v>149</v>
      </c>
      <c r="BA1155" s="28"/>
      <c r="BB1155" s="26"/>
      <c r="BC1155" s="31"/>
      <c r="BD1155" s="29"/>
    </row>
    <row r="1156" spans="1:56" x14ac:dyDescent="0.25">
      <c r="A1156" s="14">
        <v>2009</v>
      </c>
      <c r="B1156" s="15">
        <v>2012</v>
      </c>
      <c r="C1156" s="20" t="s">
        <v>205</v>
      </c>
      <c r="D1156" s="17" t="s">
        <v>206</v>
      </c>
      <c r="E1156" s="32">
        <v>4</v>
      </c>
      <c r="F1156" s="44" t="s">
        <v>93</v>
      </c>
      <c r="G1156" s="86" t="s">
        <v>94</v>
      </c>
      <c r="H1156" s="20" t="s">
        <v>95</v>
      </c>
      <c r="I1156" s="21" t="s">
        <v>43</v>
      </c>
      <c r="J1156" s="22">
        <v>988234</v>
      </c>
      <c r="K1156" s="17" t="s">
        <v>42</v>
      </c>
      <c r="L1156" s="23">
        <v>66.666666666666657</v>
      </c>
      <c r="M1156" s="24">
        <f t="shared" si="157"/>
        <v>0.66666666666666652</v>
      </c>
      <c r="N1156" s="25">
        <v>0.21531100478468901</v>
      </c>
      <c r="O1156" s="26">
        <v>48.148148148148159</v>
      </c>
      <c r="P1156" s="26">
        <f t="shared" si="156"/>
        <v>0.48148148148148162</v>
      </c>
      <c r="Q1156" s="63">
        <v>51.851851851851841</v>
      </c>
      <c r="R1156" s="25">
        <v>0.51851851851851838</v>
      </c>
      <c r="S1156" s="24">
        <v>0.1116257412148548</v>
      </c>
      <c r="T1156" s="25">
        <v>3.7208580404951598E-2</v>
      </c>
      <c r="U1156" s="25">
        <v>4.9795055069512054E-2</v>
      </c>
      <c r="V1156" s="25">
        <v>1.6598351689837351E-2</v>
      </c>
      <c r="W1156" s="26">
        <v>17.696428270622647</v>
      </c>
      <c r="X1156" s="26">
        <v>35.402110133469598</v>
      </c>
      <c r="Y1156" s="26">
        <v>28.973329103333654</v>
      </c>
      <c r="Z1156" s="26">
        <v>2.2268399094854914</v>
      </c>
      <c r="AA1156" s="26">
        <v>0.49335232668566009</v>
      </c>
      <c r="AB1156" s="26">
        <f t="shared" si="158"/>
        <v>6.5845897418792126E-3</v>
      </c>
      <c r="AC1156" s="26">
        <f t="shared" si="158"/>
        <v>1.3172622614061553E-2</v>
      </c>
      <c r="AD1156" s="26">
        <f t="shared" si="158"/>
        <v>1.0780564455405145E-2</v>
      </c>
      <c r="AE1156" s="26">
        <f t="shared" si="158"/>
        <v>8.2857551821046045E-4</v>
      </c>
      <c r="AF1156" s="17">
        <v>4.9000000000000004</v>
      </c>
      <c r="AG1156" s="17">
        <v>5.7</v>
      </c>
      <c r="AH1156" s="17">
        <f t="shared" si="159"/>
        <v>1.9952623149688749E-6</v>
      </c>
      <c r="AI1156" s="17">
        <v>1</v>
      </c>
      <c r="AJ1156" s="17">
        <v>40</v>
      </c>
      <c r="AK1156" s="17">
        <v>1980</v>
      </c>
      <c r="AL1156" s="17">
        <v>307.5</v>
      </c>
      <c r="AM1156" s="17">
        <v>9.5</v>
      </c>
      <c r="AN1156" s="17">
        <v>9</v>
      </c>
      <c r="AO1156" s="17">
        <v>0.5</v>
      </c>
      <c r="AP1156" s="17">
        <v>35.5</v>
      </c>
      <c r="AQ1156" s="17">
        <v>983.0625</v>
      </c>
      <c r="AR1156" s="17">
        <v>1317.9861111111109</v>
      </c>
      <c r="AS1156" s="26">
        <v>713.8125</v>
      </c>
      <c r="AT1156" s="26">
        <v>20.664589823468329</v>
      </c>
      <c r="AU1156" s="26">
        <v>2.165581256082044</v>
      </c>
      <c r="AV1156" s="17">
        <v>15</v>
      </c>
      <c r="AW1156" s="17">
        <v>45</v>
      </c>
      <c r="AX1156" s="17">
        <v>0.16</v>
      </c>
      <c r="AY1156" s="14">
        <v>3</v>
      </c>
      <c r="AZ1156" s="17" t="s">
        <v>149</v>
      </c>
      <c r="BA1156" s="28"/>
      <c r="BB1156" s="26"/>
      <c r="BC1156" s="31"/>
      <c r="BD1156" s="29"/>
    </row>
    <row r="1157" spans="1:56" x14ac:dyDescent="0.25">
      <c r="A1157" s="14">
        <v>2009</v>
      </c>
      <c r="B1157" s="15">
        <v>2012</v>
      </c>
      <c r="C1157" s="20" t="s">
        <v>205</v>
      </c>
      <c r="D1157" s="17" t="s">
        <v>206</v>
      </c>
      <c r="E1157" s="32">
        <v>1</v>
      </c>
      <c r="F1157" s="44" t="s">
        <v>100</v>
      </c>
      <c r="G1157" s="86" t="s">
        <v>101</v>
      </c>
      <c r="H1157" s="20">
        <v>99113</v>
      </c>
      <c r="I1157" s="21" t="s">
        <v>52</v>
      </c>
      <c r="J1157" s="22">
        <v>99113012</v>
      </c>
      <c r="K1157" s="17" t="s">
        <v>42</v>
      </c>
      <c r="L1157" s="23">
        <v>83.333333333333343</v>
      </c>
      <c r="M1157" s="24">
        <f t="shared" si="157"/>
        <v>0.83333333333333348</v>
      </c>
      <c r="N1157" s="25">
        <v>10.925039872408293</v>
      </c>
      <c r="O1157" s="26">
        <v>50.632911392405056</v>
      </c>
      <c r="P1157" s="26">
        <f t="shared" si="156"/>
        <v>0.50632911392405056</v>
      </c>
      <c r="Q1157" s="63">
        <v>49.367088607594944</v>
      </c>
      <c r="R1157" s="25">
        <v>0.49367088607594944</v>
      </c>
      <c r="S1157" s="24">
        <v>5.3925527604970114</v>
      </c>
      <c r="T1157" s="25">
        <v>1.7975175868323372</v>
      </c>
      <c r="U1157" s="25">
        <v>2.4055603909258858</v>
      </c>
      <c r="V1157" s="25">
        <v>0.80185346364196197</v>
      </c>
      <c r="W1157" s="26">
        <v>16.966261539747691</v>
      </c>
      <c r="X1157" s="26">
        <v>42.90635636572091</v>
      </c>
      <c r="Y1157" s="26">
        <v>24.342905369092776</v>
      </c>
      <c r="Z1157" s="26">
        <v>3.3882204007213517</v>
      </c>
      <c r="AA1157" s="26">
        <v>0.47666666666666668</v>
      </c>
      <c r="AB1157" s="26">
        <f t="shared" si="158"/>
        <v>0.30497153500493562</v>
      </c>
      <c r="AC1157" s="26">
        <f t="shared" si="158"/>
        <v>0.77124930154278937</v>
      </c>
      <c r="AD1157" s="26">
        <f t="shared" si="158"/>
        <v>0.4375680051553959</v>
      </c>
      <c r="AE1157" s="26">
        <f t="shared" si="158"/>
        <v>6.0903857583607383E-2</v>
      </c>
      <c r="AF1157" s="17">
        <v>5.8</v>
      </c>
      <c r="AG1157" s="17">
        <v>5.5</v>
      </c>
      <c r="AH1157" s="17">
        <f t="shared" si="159"/>
        <v>3.1622776601683767E-6</v>
      </c>
      <c r="AI1157" s="17">
        <v>1</v>
      </c>
      <c r="AJ1157" s="17">
        <v>47.5</v>
      </c>
      <c r="AK1157" s="17">
        <v>1730</v>
      </c>
      <c r="AL1157" s="17">
        <v>242.5</v>
      </c>
      <c r="AM1157" s="17">
        <v>8</v>
      </c>
      <c r="AN1157" s="17">
        <v>13</v>
      </c>
      <c r="AO1157" s="17">
        <v>1</v>
      </c>
      <c r="AP1157" s="17">
        <v>69.5</v>
      </c>
      <c r="AQ1157" s="17">
        <v>983.0625</v>
      </c>
      <c r="AR1157" s="17">
        <v>1317.9861111111109</v>
      </c>
      <c r="AS1157" s="26">
        <v>713.8125</v>
      </c>
      <c r="AT1157" s="26">
        <v>20.664589823468329</v>
      </c>
      <c r="AU1157" s="26">
        <v>2.165581256082044</v>
      </c>
      <c r="AV1157" s="17">
        <v>0</v>
      </c>
      <c r="AW1157" s="17">
        <v>15</v>
      </c>
      <c r="AX1157" s="17">
        <v>0.14000000000000001</v>
      </c>
      <c r="AY1157" s="14">
        <v>4</v>
      </c>
      <c r="AZ1157" s="17" t="s">
        <v>149</v>
      </c>
      <c r="BA1157" s="28"/>
      <c r="BB1157" s="26"/>
      <c r="BC1157" s="31"/>
      <c r="BD1157" s="29"/>
    </row>
    <row r="1158" spans="1:56" x14ac:dyDescent="0.25">
      <c r="A1158" s="14">
        <v>2009</v>
      </c>
      <c r="B1158" s="15">
        <v>2012</v>
      </c>
      <c r="C1158" s="20" t="s">
        <v>205</v>
      </c>
      <c r="D1158" s="17" t="s">
        <v>206</v>
      </c>
      <c r="E1158" s="32">
        <v>2</v>
      </c>
      <c r="F1158" s="44" t="s">
        <v>100</v>
      </c>
      <c r="G1158" s="86" t="s">
        <v>101</v>
      </c>
      <c r="H1158" s="20">
        <v>99113</v>
      </c>
      <c r="I1158" s="21" t="s">
        <v>52</v>
      </c>
      <c r="J1158" s="22">
        <v>99113012</v>
      </c>
      <c r="K1158" s="17" t="s">
        <v>42</v>
      </c>
      <c r="L1158" s="23">
        <v>100</v>
      </c>
      <c r="M1158" s="24">
        <f t="shared" si="157"/>
        <v>1</v>
      </c>
      <c r="N1158" s="25">
        <v>10.925039872408293</v>
      </c>
      <c r="O1158" s="26">
        <v>50.68493150684931</v>
      </c>
      <c r="P1158" s="26">
        <f t="shared" si="156"/>
        <v>0.50684931506849307</v>
      </c>
      <c r="Q1158" s="63">
        <v>49.31506849315069</v>
      </c>
      <c r="R1158" s="25">
        <v>0.49315068493150693</v>
      </c>
      <c r="S1158" s="24">
        <v>5.3868704077462244</v>
      </c>
      <c r="T1158" s="25">
        <v>1.7956234692487414</v>
      </c>
      <c r="U1158" s="25">
        <v>2.4030255538437721</v>
      </c>
      <c r="V1158" s="25">
        <v>0.80100851794792405</v>
      </c>
      <c r="W1158" s="26">
        <v>17.636231665923503</v>
      </c>
      <c r="X1158" s="26">
        <v>42.861346766014478</v>
      </c>
      <c r="Y1158" s="26">
        <v>24.635979873484857</v>
      </c>
      <c r="Z1158" s="26">
        <v>2.7561087799601296</v>
      </c>
      <c r="AA1158" s="26">
        <v>0.51719999999999999</v>
      </c>
      <c r="AB1158" s="26">
        <f t="shared" si="158"/>
        <v>0.31668031488440074</v>
      </c>
      <c r="AC1158" s="26">
        <f t="shared" si="158"/>
        <v>0.76962840176664238</v>
      </c>
      <c r="AD1158" s="26">
        <f t="shared" si="158"/>
        <v>0.44236943648769045</v>
      </c>
      <c r="AE1158" s="26">
        <f t="shared" si="158"/>
        <v>4.9489336090989239E-2</v>
      </c>
      <c r="AF1158" s="17">
        <v>6</v>
      </c>
      <c r="AG1158" s="17">
        <v>5.6</v>
      </c>
      <c r="AH1158" s="17">
        <f t="shared" si="159"/>
        <v>2.5118864315095806E-6</v>
      </c>
      <c r="AI1158" s="17">
        <v>1.5</v>
      </c>
      <c r="AJ1158" s="17">
        <v>45</v>
      </c>
      <c r="AK1158" s="17">
        <v>1765</v>
      </c>
      <c r="AL1158" s="17">
        <v>257.5</v>
      </c>
      <c r="AM1158" s="17">
        <v>11</v>
      </c>
      <c r="AN1158" s="17">
        <v>13.5</v>
      </c>
      <c r="AO1158" s="17">
        <v>0.55000000000000004</v>
      </c>
      <c r="AP1158" s="17">
        <v>57</v>
      </c>
      <c r="AQ1158" s="17">
        <v>983.0625</v>
      </c>
      <c r="AR1158" s="17">
        <v>1317.9861111111109</v>
      </c>
      <c r="AS1158" s="26">
        <v>713.8125</v>
      </c>
      <c r="AT1158" s="26">
        <v>20.664589823468329</v>
      </c>
      <c r="AU1158" s="26">
        <v>2.165581256082044</v>
      </c>
      <c r="AV1158" s="17">
        <v>15</v>
      </c>
      <c r="AW1158" s="17">
        <v>45</v>
      </c>
      <c r="AX1158" s="17">
        <v>0.16</v>
      </c>
      <c r="AY1158" s="14">
        <v>3</v>
      </c>
      <c r="AZ1158" s="17" t="s">
        <v>149</v>
      </c>
      <c r="BA1158" s="28"/>
      <c r="BB1158" s="26"/>
      <c r="BC1158" s="31"/>
      <c r="BD1158" s="29"/>
    </row>
    <row r="1159" spans="1:56" x14ac:dyDescent="0.25">
      <c r="A1159" s="14">
        <v>2009</v>
      </c>
      <c r="B1159" s="15">
        <v>2012</v>
      </c>
      <c r="C1159" s="20" t="s">
        <v>205</v>
      </c>
      <c r="D1159" s="17" t="s">
        <v>206</v>
      </c>
      <c r="E1159" s="32">
        <v>3</v>
      </c>
      <c r="F1159" s="44" t="s">
        <v>100</v>
      </c>
      <c r="G1159" s="86" t="s">
        <v>101</v>
      </c>
      <c r="H1159" s="20">
        <v>99113</v>
      </c>
      <c r="I1159" s="21" t="s">
        <v>52</v>
      </c>
      <c r="J1159" s="22">
        <v>99113012</v>
      </c>
      <c r="K1159" s="17" t="s">
        <v>42</v>
      </c>
      <c r="L1159" s="23">
        <v>100</v>
      </c>
      <c r="M1159" s="24">
        <f t="shared" si="157"/>
        <v>1</v>
      </c>
      <c r="N1159" s="25">
        <v>9.4098883572567793</v>
      </c>
      <c r="O1159" s="26">
        <v>49.999999999999986</v>
      </c>
      <c r="P1159" s="26">
        <f t="shared" si="156"/>
        <v>0.49999999999999983</v>
      </c>
      <c r="Q1159" s="63">
        <v>50.000000000000014</v>
      </c>
      <c r="R1159" s="25">
        <v>0.50000000000000011</v>
      </c>
      <c r="S1159" s="24">
        <v>4.7042276654831694</v>
      </c>
      <c r="T1159" s="25">
        <v>1.5680758884943897</v>
      </c>
      <c r="U1159" s="25">
        <v>2.0985058922151518</v>
      </c>
      <c r="V1159" s="25">
        <v>0.69950196407171727</v>
      </c>
      <c r="W1159" s="26">
        <v>17.343412268883867</v>
      </c>
      <c r="X1159" s="26">
        <v>42.938416567144088</v>
      </c>
      <c r="Y1159" s="26">
        <v>24.507697431162114</v>
      </c>
      <c r="Z1159" s="26">
        <v>2.8288511654698709</v>
      </c>
      <c r="AA1159" s="26">
        <v>0.53649999999999998</v>
      </c>
      <c r="AB1159" s="26">
        <f t="shared" si="158"/>
        <v>0.27195786603054573</v>
      </c>
      <c r="AC1159" s="26">
        <f t="shared" si="158"/>
        <v>0.6733069570906669</v>
      </c>
      <c r="AD1159" s="26">
        <f t="shared" si="158"/>
        <v>0.38429929424321208</v>
      </c>
      <c r="AE1159" s="26">
        <f t="shared" si="158"/>
        <v>4.435853304712558E-2</v>
      </c>
      <c r="AF1159" s="17">
        <v>10.5</v>
      </c>
      <c r="AG1159" s="17">
        <v>5.8</v>
      </c>
      <c r="AH1159" s="17">
        <f t="shared" si="159"/>
        <v>1.5848931924611111E-6</v>
      </c>
      <c r="AI1159" s="17">
        <v>2.5</v>
      </c>
      <c r="AJ1159" s="17">
        <v>62.5</v>
      </c>
      <c r="AK1159" s="17">
        <v>3335</v>
      </c>
      <c r="AL1159" s="17">
        <v>547.5</v>
      </c>
      <c r="AM1159" s="17">
        <v>13</v>
      </c>
      <c r="AN1159" s="17">
        <v>16.5</v>
      </c>
      <c r="AO1159" s="17">
        <v>1.25</v>
      </c>
      <c r="AP1159" s="17">
        <v>36</v>
      </c>
      <c r="AQ1159" s="17">
        <v>983.0625</v>
      </c>
      <c r="AR1159" s="17">
        <v>1317.9861111111109</v>
      </c>
      <c r="AS1159" s="26">
        <v>713.8125</v>
      </c>
      <c r="AT1159" s="26">
        <v>20.664589823468329</v>
      </c>
      <c r="AU1159" s="26">
        <v>2.165581256082044</v>
      </c>
      <c r="AV1159" s="17">
        <v>0</v>
      </c>
      <c r="AW1159" s="17">
        <v>15</v>
      </c>
      <c r="AX1159" s="17">
        <v>0.14000000000000001</v>
      </c>
      <c r="AY1159" s="14">
        <v>4</v>
      </c>
      <c r="AZ1159" s="17" t="s">
        <v>149</v>
      </c>
      <c r="BA1159" s="28"/>
      <c r="BB1159" s="26"/>
      <c r="BC1159" s="31"/>
      <c r="BD1159" s="29"/>
    </row>
    <row r="1160" spans="1:56" x14ac:dyDescent="0.25">
      <c r="A1160" s="14">
        <v>2009</v>
      </c>
      <c r="B1160" s="15">
        <v>2012</v>
      </c>
      <c r="C1160" s="20" t="s">
        <v>205</v>
      </c>
      <c r="D1160" s="17" t="s">
        <v>206</v>
      </c>
      <c r="E1160" s="32">
        <v>4</v>
      </c>
      <c r="F1160" s="44" t="s">
        <v>100</v>
      </c>
      <c r="G1160" s="86" t="s">
        <v>101</v>
      </c>
      <c r="H1160" s="20">
        <v>99113</v>
      </c>
      <c r="I1160" s="21" t="s">
        <v>52</v>
      </c>
      <c r="J1160" s="22">
        <v>99113012</v>
      </c>
      <c r="K1160" s="17" t="s">
        <v>42</v>
      </c>
      <c r="L1160" s="23">
        <v>88.888888888888886</v>
      </c>
      <c r="M1160" s="24">
        <f t="shared" si="157"/>
        <v>0.88888888888888884</v>
      </c>
      <c r="N1160" s="25">
        <v>4.5853269537480061</v>
      </c>
      <c r="O1160" s="26">
        <v>49.019607843137258</v>
      </c>
      <c r="P1160" s="26">
        <f t="shared" si="156"/>
        <v>0.49019607843137258</v>
      </c>
      <c r="Q1160" s="63">
        <v>50.980392156862742</v>
      </c>
      <c r="R1160" s="25">
        <v>0.50980392156862742</v>
      </c>
      <c r="S1160" s="24">
        <v>2.3372616682942295</v>
      </c>
      <c r="T1160" s="25">
        <v>0.77908722276474318</v>
      </c>
      <c r="U1160" s="25">
        <v>1.0426275536263381</v>
      </c>
      <c r="V1160" s="25">
        <v>0.34754251787544604</v>
      </c>
      <c r="W1160" s="26">
        <v>17.744958989523269</v>
      </c>
      <c r="X1160" s="26">
        <v>42.377002020418274</v>
      </c>
      <c r="Y1160" s="26">
        <v>25.191521602419158</v>
      </c>
      <c r="Z1160" s="26">
        <v>2.4752612494480672</v>
      </c>
      <c r="AA1160" s="26">
        <v>0.46250000000000002</v>
      </c>
      <c r="AB1160" s="26">
        <f t="shared" si="158"/>
        <v>0.13824870817221946</v>
      </c>
      <c r="AC1160" s="26">
        <f t="shared" si="158"/>
        <v>0.33015380813183587</v>
      </c>
      <c r="AD1160" s="26">
        <f t="shared" si="158"/>
        <v>0.19626392602446777</v>
      </c>
      <c r="AE1160" s="26">
        <f t="shared" si="158"/>
        <v>1.9284444124496827E-2</v>
      </c>
      <c r="AF1160" s="17">
        <v>4.9000000000000004</v>
      </c>
      <c r="AG1160" s="17">
        <v>5.7</v>
      </c>
      <c r="AH1160" s="17">
        <f t="shared" si="159"/>
        <v>1.9952623149688749E-6</v>
      </c>
      <c r="AI1160" s="17">
        <v>1</v>
      </c>
      <c r="AJ1160" s="17">
        <v>40</v>
      </c>
      <c r="AK1160" s="17">
        <v>1980</v>
      </c>
      <c r="AL1160" s="17">
        <v>307.5</v>
      </c>
      <c r="AM1160" s="17">
        <v>9.5</v>
      </c>
      <c r="AN1160" s="17">
        <v>9</v>
      </c>
      <c r="AO1160" s="17">
        <v>0.5</v>
      </c>
      <c r="AP1160" s="17">
        <v>35.5</v>
      </c>
      <c r="AQ1160" s="17">
        <v>983.0625</v>
      </c>
      <c r="AR1160" s="17">
        <v>1317.9861111111109</v>
      </c>
      <c r="AS1160" s="26">
        <v>713.8125</v>
      </c>
      <c r="AT1160" s="26">
        <v>20.664589823468329</v>
      </c>
      <c r="AU1160" s="26">
        <v>2.165581256082044</v>
      </c>
      <c r="AV1160" s="17">
        <v>15</v>
      </c>
      <c r="AW1160" s="17">
        <v>45</v>
      </c>
      <c r="AX1160" s="17">
        <v>0.16</v>
      </c>
      <c r="AY1160" s="14">
        <v>3</v>
      </c>
      <c r="AZ1160" s="17" t="s">
        <v>149</v>
      </c>
      <c r="BA1160" s="28"/>
      <c r="BB1160" s="26"/>
      <c r="BC1160" s="31"/>
      <c r="BD1160" s="29"/>
    </row>
    <row r="1161" spans="1:56" x14ac:dyDescent="0.25">
      <c r="A1161" s="14">
        <v>2009</v>
      </c>
      <c r="B1161" s="15">
        <v>2012</v>
      </c>
      <c r="C1161" s="20" t="s">
        <v>205</v>
      </c>
      <c r="D1161" s="17" t="s">
        <v>206</v>
      </c>
      <c r="E1161" s="32">
        <v>1</v>
      </c>
      <c r="F1161" s="44" t="s">
        <v>104</v>
      </c>
      <c r="G1161" s="86" t="s">
        <v>105</v>
      </c>
      <c r="H1161" s="20">
        <v>99201</v>
      </c>
      <c r="I1161" s="21">
        <v>8</v>
      </c>
      <c r="J1161" s="22">
        <v>99201007</v>
      </c>
      <c r="K1161" s="17" t="s">
        <v>40</v>
      </c>
      <c r="L1161" s="23">
        <v>100</v>
      </c>
      <c r="M1161" s="24">
        <f t="shared" si="157"/>
        <v>1</v>
      </c>
      <c r="N1161" s="25">
        <v>19.936204146730461</v>
      </c>
      <c r="O1161" s="26">
        <v>47.169811320754732</v>
      </c>
      <c r="P1161" s="26">
        <f t="shared" si="156"/>
        <v>0.47169811320754734</v>
      </c>
      <c r="Q1161" s="63">
        <v>52.830188679245268</v>
      </c>
      <c r="R1161" s="25">
        <v>0.52830188679245271</v>
      </c>
      <c r="S1161" s="24">
        <v>10.530730303288189</v>
      </c>
      <c r="T1161" s="25">
        <v>3.5102434344293965</v>
      </c>
      <c r="U1161" s="25">
        <v>4.697646704670948</v>
      </c>
      <c r="V1161" s="25">
        <v>1.5658822348903161</v>
      </c>
      <c r="W1161" s="26">
        <v>17.04047807617539</v>
      </c>
      <c r="X1161" s="26">
        <v>44.539822881416953</v>
      </c>
      <c r="Y1161" s="26">
        <v>24.751797825617388</v>
      </c>
      <c r="Z1161" s="26">
        <v>2.4783083015335876</v>
      </c>
      <c r="AA1161" s="26">
        <v>0.52400000000000002</v>
      </c>
      <c r="AB1161" s="26">
        <f t="shared" si="158"/>
        <v>0.59816226286432728</v>
      </c>
      <c r="AC1161" s="26">
        <f t="shared" si="158"/>
        <v>1.5634562084014205</v>
      </c>
      <c r="AD1161" s="26">
        <f t="shared" si="158"/>
        <v>0.86884835807697247</v>
      </c>
      <c r="AE1161" s="26">
        <f t="shared" si="158"/>
        <v>8.6994654439501454E-2</v>
      </c>
      <c r="AF1161" s="17">
        <v>5.8</v>
      </c>
      <c r="AG1161" s="17">
        <v>5.5</v>
      </c>
      <c r="AH1161" s="17">
        <f t="shared" si="159"/>
        <v>3.1622776601683767E-6</v>
      </c>
      <c r="AI1161" s="17">
        <v>1</v>
      </c>
      <c r="AJ1161" s="17">
        <v>47.5</v>
      </c>
      <c r="AK1161" s="17">
        <v>1730</v>
      </c>
      <c r="AL1161" s="17">
        <v>242.5</v>
      </c>
      <c r="AM1161" s="17">
        <v>8</v>
      </c>
      <c r="AN1161" s="17">
        <v>13</v>
      </c>
      <c r="AO1161" s="17">
        <v>1</v>
      </c>
      <c r="AP1161" s="17">
        <v>69.5</v>
      </c>
      <c r="AQ1161" s="17">
        <v>983.0625</v>
      </c>
      <c r="AR1161" s="17">
        <v>1317.9861111111109</v>
      </c>
      <c r="AS1161" s="26">
        <v>713.8125</v>
      </c>
      <c r="AT1161" s="26">
        <v>20.664589823468329</v>
      </c>
      <c r="AU1161" s="26">
        <v>2.165581256082044</v>
      </c>
      <c r="AV1161" s="17">
        <v>0</v>
      </c>
      <c r="AW1161" s="17">
        <v>15</v>
      </c>
      <c r="AX1161" s="17">
        <v>0.14000000000000001</v>
      </c>
      <c r="AY1161" s="14">
        <v>4</v>
      </c>
      <c r="AZ1161" s="17" t="s">
        <v>149</v>
      </c>
      <c r="BA1161" s="28"/>
      <c r="BB1161" s="26"/>
      <c r="BC1161" s="31"/>
      <c r="BD1161" s="29"/>
    </row>
    <row r="1162" spans="1:56" x14ac:dyDescent="0.25">
      <c r="A1162" s="14">
        <v>2009</v>
      </c>
      <c r="B1162" s="15">
        <v>2012</v>
      </c>
      <c r="C1162" s="20" t="s">
        <v>205</v>
      </c>
      <c r="D1162" s="17" t="s">
        <v>206</v>
      </c>
      <c r="E1162" s="32">
        <v>2</v>
      </c>
      <c r="F1162" s="44" t="s">
        <v>104</v>
      </c>
      <c r="G1162" s="86" t="s">
        <v>105</v>
      </c>
      <c r="H1162" s="20">
        <v>99201</v>
      </c>
      <c r="I1162" s="21">
        <v>8</v>
      </c>
      <c r="J1162" s="22">
        <v>99201007</v>
      </c>
      <c r="K1162" s="17" t="s">
        <v>40</v>
      </c>
      <c r="L1162" s="23">
        <v>100</v>
      </c>
      <c r="M1162" s="24">
        <f t="shared" si="157"/>
        <v>1</v>
      </c>
      <c r="N1162" s="25">
        <v>9.0111642743221694</v>
      </c>
      <c r="O1162" s="26">
        <v>50</v>
      </c>
      <c r="P1162" s="26">
        <f t="shared" si="156"/>
        <v>0.5</v>
      </c>
      <c r="Q1162" s="63">
        <v>50</v>
      </c>
      <c r="R1162" s="25">
        <v>0.5</v>
      </c>
      <c r="S1162" s="24">
        <v>4.5048959847423564</v>
      </c>
      <c r="T1162" s="25">
        <v>1.5016319949141188</v>
      </c>
      <c r="U1162" s="25">
        <v>2.0095861510195943</v>
      </c>
      <c r="V1162" s="25">
        <v>0.66986205033986479</v>
      </c>
      <c r="W1162" s="26">
        <v>17.700902110928311</v>
      </c>
      <c r="X1162" s="26">
        <v>42.050811036930455</v>
      </c>
      <c r="Y1162" s="26">
        <v>26.458400943192714</v>
      </c>
      <c r="Z1162" s="26">
        <v>2.1317247970766289</v>
      </c>
      <c r="AA1162" s="26">
        <v>0.49441176470588233</v>
      </c>
      <c r="AB1162" s="26">
        <f t="shared" si="158"/>
        <v>0.26580240948612815</v>
      </c>
      <c r="AC1162" s="26">
        <f t="shared" si="158"/>
        <v>0.63144843265142525</v>
      </c>
      <c r="AD1162" s="26">
        <f t="shared" si="158"/>
        <v>0.39730781390564079</v>
      </c>
      <c r="AE1162" s="26">
        <f t="shared" si="158"/>
        <v>3.2010661596420735E-2</v>
      </c>
      <c r="AF1162" s="17">
        <v>6</v>
      </c>
      <c r="AG1162" s="17">
        <v>5.6</v>
      </c>
      <c r="AH1162" s="17">
        <f t="shared" si="159"/>
        <v>2.5118864315095806E-6</v>
      </c>
      <c r="AI1162" s="17">
        <v>1.5</v>
      </c>
      <c r="AJ1162" s="17">
        <v>45</v>
      </c>
      <c r="AK1162" s="17">
        <v>1765</v>
      </c>
      <c r="AL1162" s="17">
        <v>257.5</v>
      </c>
      <c r="AM1162" s="17">
        <v>11</v>
      </c>
      <c r="AN1162" s="17">
        <v>13.5</v>
      </c>
      <c r="AO1162" s="17">
        <v>0.55000000000000004</v>
      </c>
      <c r="AP1162" s="17">
        <v>57</v>
      </c>
      <c r="AQ1162" s="17">
        <v>983.0625</v>
      </c>
      <c r="AR1162" s="17">
        <v>1317.9861111111109</v>
      </c>
      <c r="AS1162" s="26">
        <v>713.8125</v>
      </c>
      <c r="AT1162" s="26">
        <v>20.664589823468329</v>
      </c>
      <c r="AU1162" s="26">
        <v>2.165581256082044</v>
      </c>
      <c r="AV1162" s="17">
        <v>15</v>
      </c>
      <c r="AW1162" s="17">
        <v>45</v>
      </c>
      <c r="AX1162" s="17">
        <v>0.16</v>
      </c>
      <c r="AY1162" s="14">
        <v>3</v>
      </c>
      <c r="AZ1162" s="17" t="s">
        <v>149</v>
      </c>
      <c r="BA1162" s="28"/>
      <c r="BB1162" s="26"/>
      <c r="BC1162" s="31"/>
      <c r="BD1162" s="29"/>
    </row>
    <row r="1163" spans="1:56" x14ac:dyDescent="0.25">
      <c r="A1163" s="14">
        <v>2009</v>
      </c>
      <c r="B1163" s="15">
        <v>2012</v>
      </c>
      <c r="C1163" s="20" t="s">
        <v>205</v>
      </c>
      <c r="D1163" s="17" t="s">
        <v>206</v>
      </c>
      <c r="E1163" s="32">
        <v>3</v>
      </c>
      <c r="F1163" s="44" t="s">
        <v>104</v>
      </c>
      <c r="G1163" s="86" t="s">
        <v>105</v>
      </c>
      <c r="H1163" s="20">
        <v>99201</v>
      </c>
      <c r="I1163" s="21">
        <v>8</v>
      </c>
      <c r="J1163" s="22">
        <v>99201007</v>
      </c>
      <c r="K1163" s="17" t="s">
        <v>40</v>
      </c>
      <c r="L1163" s="23">
        <v>100</v>
      </c>
      <c r="M1163" s="24">
        <f t="shared" si="157"/>
        <v>1</v>
      </c>
      <c r="N1163" s="25">
        <v>21.969696969696969</v>
      </c>
      <c r="O1163" s="26">
        <v>44.318181818181813</v>
      </c>
      <c r="P1163" s="26">
        <f t="shared" si="156"/>
        <v>0.44318181818181812</v>
      </c>
      <c r="Q1163" s="63">
        <v>55.681818181818187</v>
      </c>
      <c r="R1163" s="25">
        <v>0.55681818181818188</v>
      </c>
      <c r="S1163" s="24">
        <v>12.231263746184522</v>
      </c>
      <c r="T1163" s="25">
        <v>4.0770879153948405</v>
      </c>
      <c r="U1163" s="25">
        <v>5.4562365739519336</v>
      </c>
      <c r="V1163" s="25">
        <v>1.8187455246506445</v>
      </c>
      <c r="W1163" s="26">
        <v>17.661027083273723</v>
      </c>
      <c r="X1163" s="26">
        <v>44.235563167819365</v>
      </c>
      <c r="Y1163" s="26">
        <v>24.856376025265789</v>
      </c>
      <c r="Z1163" s="26">
        <v>1.9847489525864574</v>
      </c>
      <c r="AA1163" s="26">
        <v>0.50043859649122802</v>
      </c>
      <c r="AB1163" s="26">
        <f t="shared" si="158"/>
        <v>0.7200556009467628</v>
      </c>
      <c r="AC1163" s="26">
        <f t="shared" si="158"/>
        <v>1.8035228002220143</v>
      </c>
      <c r="AD1163" s="26">
        <f t="shared" si="158"/>
        <v>1.0134163031312118</v>
      </c>
      <c r="AE1163" s="26">
        <f t="shared" si="158"/>
        <v>8.0919959696828123E-2</v>
      </c>
      <c r="AF1163" s="17">
        <v>10.5</v>
      </c>
      <c r="AG1163" s="17">
        <v>5.8</v>
      </c>
      <c r="AH1163" s="17">
        <f t="shared" si="159"/>
        <v>1.5848931924611111E-6</v>
      </c>
      <c r="AI1163" s="17">
        <v>2.5</v>
      </c>
      <c r="AJ1163" s="17">
        <v>62.5</v>
      </c>
      <c r="AK1163" s="17">
        <v>3335</v>
      </c>
      <c r="AL1163" s="17">
        <v>547.5</v>
      </c>
      <c r="AM1163" s="17">
        <v>13</v>
      </c>
      <c r="AN1163" s="17">
        <v>16.5</v>
      </c>
      <c r="AO1163" s="17">
        <v>1.25</v>
      </c>
      <c r="AP1163" s="17">
        <v>36</v>
      </c>
      <c r="AQ1163" s="17">
        <v>983.0625</v>
      </c>
      <c r="AR1163" s="17">
        <v>1317.9861111111109</v>
      </c>
      <c r="AS1163" s="26">
        <v>713.8125</v>
      </c>
      <c r="AT1163" s="26">
        <v>20.664589823468329</v>
      </c>
      <c r="AU1163" s="26">
        <v>2.165581256082044</v>
      </c>
      <c r="AV1163" s="17">
        <v>0</v>
      </c>
      <c r="AW1163" s="17">
        <v>15</v>
      </c>
      <c r="AX1163" s="17">
        <v>0.14000000000000001</v>
      </c>
      <c r="AY1163" s="14">
        <v>4</v>
      </c>
      <c r="AZ1163" s="17" t="s">
        <v>149</v>
      </c>
      <c r="BA1163" s="28"/>
      <c r="BB1163" s="26"/>
      <c r="BC1163" s="31"/>
      <c r="BD1163" s="29"/>
    </row>
    <row r="1164" spans="1:56" x14ac:dyDescent="0.25">
      <c r="A1164" s="14">
        <v>2009</v>
      </c>
      <c r="B1164" s="15">
        <v>2012</v>
      </c>
      <c r="C1164" s="20" t="s">
        <v>205</v>
      </c>
      <c r="D1164" s="17" t="s">
        <v>206</v>
      </c>
      <c r="E1164" s="32">
        <v>4</v>
      </c>
      <c r="F1164" s="44" t="s">
        <v>104</v>
      </c>
      <c r="G1164" s="86" t="s">
        <v>105</v>
      </c>
      <c r="H1164" s="20">
        <v>99201</v>
      </c>
      <c r="I1164" s="21">
        <v>8</v>
      </c>
      <c r="J1164" s="22">
        <v>99201007</v>
      </c>
      <c r="K1164" s="17" t="s">
        <v>40</v>
      </c>
      <c r="L1164" s="23">
        <v>100</v>
      </c>
      <c r="M1164" s="24">
        <f t="shared" si="157"/>
        <v>1</v>
      </c>
      <c r="N1164" s="25">
        <v>31.060606060606062</v>
      </c>
      <c r="O1164" s="26">
        <v>46.666666666666664</v>
      </c>
      <c r="P1164" s="26">
        <f t="shared" si="156"/>
        <v>0.46666666666666662</v>
      </c>
      <c r="Q1164" s="63">
        <v>53.333333333333336</v>
      </c>
      <c r="R1164" s="25">
        <v>0.53333333333333333</v>
      </c>
      <c r="S1164" s="24">
        <v>16.563133791689889</v>
      </c>
      <c r="T1164" s="25">
        <v>5.5210445972299631</v>
      </c>
      <c r="U1164" s="25">
        <v>7.388637695076171</v>
      </c>
      <c r="V1164" s="25">
        <v>2.4628792316920571</v>
      </c>
      <c r="W1164" s="26">
        <v>18.014399495499589</v>
      </c>
      <c r="X1164" s="26">
        <v>41.713465773216583</v>
      </c>
      <c r="Y1164" s="26">
        <v>26.100462607937061</v>
      </c>
      <c r="Z1164" s="26">
        <v>2.2885156444372257</v>
      </c>
      <c r="AA1164" s="26">
        <v>0.53916666666666668</v>
      </c>
      <c r="AB1164" s="26">
        <f t="shared" si="158"/>
        <v>0.99458303006970183</v>
      </c>
      <c r="AC1164" s="26">
        <f t="shared" si="158"/>
        <v>2.3030190483895443</v>
      </c>
      <c r="AD1164" s="26">
        <f t="shared" si="158"/>
        <v>1.4410181806675357</v>
      </c>
      <c r="AE1164" s="26">
        <f t="shared" si="158"/>
        <v>0.12634996934396392</v>
      </c>
      <c r="AF1164" s="17">
        <v>4.9000000000000004</v>
      </c>
      <c r="AG1164" s="17">
        <v>5.7</v>
      </c>
      <c r="AH1164" s="17">
        <f t="shared" si="159"/>
        <v>1.9952623149688749E-6</v>
      </c>
      <c r="AI1164" s="17">
        <v>1</v>
      </c>
      <c r="AJ1164" s="17">
        <v>40</v>
      </c>
      <c r="AK1164" s="17">
        <v>1980</v>
      </c>
      <c r="AL1164" s="17">
        <v>307.5</v>
      </c>
      <c r="AM1164" s="17">
        <v>9.5</v>
      </c>
      <c r="AN1164" s="17">
        <v>9</v>
      </c>
      <c r="AO1164" s="17">
        <v>0.5</v>
      </c>
      <c r="AP1164" s="17">
        <v>35.5</v>
      </c>
      <c r="AQ1164" s="17">
        <v>983.0625</v>
      </c>
      <c r="AR1164" s="17">
        <v>1317.9861111111109</v>
      </c>
      <c r="AS1164" s="26">
        <v>713.8125</v>
      </c>
      <c r="AT1164" s="26">
        <v>20.664589823468329</v>
      </c>
      <c r="AU1164" s="26">
        <v>2.165581256082044</v>
      </c>
      <c r="AV1164" s="17">
        <v>15</v>
      </c>
      <c r="AW1164" s="17">
        <v>45</v>
      </c>
      <c r="AX1164" s="17">
        <v>0.16</v>
      </c>
      <c r="AY1164" s="14">
        <v>3</v>
      </c>
      <c r="AZ1164" s="17" t="s">
        <v>149</v>
      </c>
      <c r="BA1164" s="28"/>
      <c r="BB1164" s="26"/>
      <c r="BC1164" s="31"/>
      <c r="BD1164" s="29"/>
    </row>
    <row r="1165" spans="1:56" x14ac:dyDescent="0.25">
      <c r="A1165" s="14">
        <v>2009</v>
      </c>
      <c r="B1165" s="15">
        <v>2012</v>
      </c>
      <c r="C1165" s="20" t="s">
        <v>205</v>
      </c>
      <c r="D1165" s="17" t="s">
        <v>206</v>
      </c>
      <c r="E1165" s="32">
        <v>1</v>
      </c>
      <c r="F1165" s="44" t="s">
        <v>108</v>
      </c>
      <c r="G1165" s="86" t="s">
        <v>109</v>
      </c>
      <c r="H1165" s="20">
        <v>99202</v>
      </c>
      <c r="I1165" s="21">
        <v>8</v>
      </c>
      <c r="J1165" s="22">
        <v>99202004</v>
      </c>
      <c r="K1165" s="17" t="s">
        <v>40</v>
      </c>
      <c r="L1165" s="23">
        <v>100</v>
      </c>
      <c r="M1165" s="24">
        <f t="shared" si="157"/>
        <v>1</v>
      </c>
      <c r="N1165" s="25">
        <v>12.719298245614034</v>
      </c>
      <c r="O1165" s="26">
        <v>50.724637681159415</v>
      </c>
      <c r="P1165" s="26">
        <f t="shared" si="156"/>
        <v>0.50724637681159412</v>
      </c>
      <c r="Q1165" s="63">
        <v>49.275362318840585</v>
      </c>
      <c r="R1165" s="25">
        <v>0.49275362318840588</v>
      </c>
      <c r="S1165" s="24">
        <v>6.2665258241010129</v>
      </c>
      <c r="T1165" s="25">
        <v>2.0888419413670043</v>
      </c>
      <c r="U1165" s="25">
        <v>2.795430472484099</v>
      </c>
      <c r="V1165" s="25">
        <v>0.93181015749469964</v>
      </c>
      <c r="W1165" s="26">
        <v>17.323263332749463</v>
      </c>
      <c r="X1165" s="26">
        <v>43.82598897350114</v>
      </c>
      <c r="Y1165" s="26">
        <v>24.548479477547048</v>
      </c>
      <c r="Z1165" s="26">
        <v>2.7255939595172265</v>
      </c>
      <c r="AA1165" s="26">
        <v>0.46526315789473682</v>
      </c>
      <c r="AB1165" s="26">
        <f t="shared" si="158"/>
        <v>0.36185559010792223</v>
      </c>
      <c r="AC1165" s="26">
        <f t="shared" si="158"/>
        <v>0.91545563889737047</v>
      </c>
      <c r="AD1165" s="26">
        <f t="shared" si="158"/>
        <v>0.51277893529487439</v>
      </c>
      <c r="AE1165" s="26">
        <f t="shared" si="158"/>
        <v>5.6933349777761433E-2</v>
      </c>
      <c r="AF1165" s="17">
        <v>5.8</v>
      </c>
      <c r="AG1165" s="17">
        <v>5.5</v>
      </c>
      <c r="AH1165" s="17">
        <f t="shared" si="159"/>
        <v>3.1622776601683767E-6</v>
      </c>
      <c r="AI1165" s="17">
        <v>1</v>
      </c>
      <c r="AJ1165" s="17">
        <v>47.5</v>
      </c>
      <c r="AK1165" s="17">
        <v>1730</v>
      </c>
      <c r="AL1165" s="17">
        <v>242.5</v>
      </c>
      <c r="AM1165" s="17">
        <v>8</v>
      </c>
      <c r="AN1165" s="17">
        <v>13</v>
      </c>
      <c r="AO1165" s="17">
        <v>1</v>
      </c>
      <c r="AP1165" s="17">
        <v>69.5</v>
      </c>
      <c r="AQ1165" s="17">
        <v>983.0625</v>
      </c>
      <c r="AR1165" s="17">
        <v>1317.9861111111109</v>
      </c>
      <c r="AS1165" s="26">
        <v>713.8125</v>
      </c>
      <c r="AT1165" s="26">
        <v>20.664589823468329</v>
      </c>
      <c r="AU1165" s="26">
        <v>2.165581256082044</v>
      </c>
      <c r="AV1165" s="17">
        <v>0</v>
      </c>
      <c r="AW1165" s="17">
        <v>15</v>
      </c>
      <c r="AX1165" s="17">
        <v>0.14000000000000001</v>
      </c>
      <c r="AY1165" s="14">
        <v>4</v>
      </c>
      <c r="AZ1165" s="17" t="s">
        <v>149</v>
      </c>
      <c r="BA1165" s="28"/>
      <c r="BB1165" s="26"/>
      <c r="BC1165" s="31"/>
      <c r="BD1165" s="29"/>
    </row>
    <row r="1166" spans="1:56" x14ac:dyDescent="0.25">
      <c r="A1166" s="14">
        <v>2009</v>
      </c>
      <c r="B1166" s="15">
        <v>2012</v>
      </c>
      <c r="C1166" s="20" t="s">
        <v>205</v>
      </c>
      <c r="D1166" s="17" t="s">
        <v>206</v>
      </c>
      <c r="E1166" s="32">
        <v>2</v>
      </c>
      <c r="F1166" s="44" t="s">
        <v>108</v>
      </c>
      <c r="G1166" s="86" t="s">
        <v>109</v>
      </c>
      <c r="H1166" s="20">
        <v>99202</v>
      </c>
      <c r="I1166" s="21">
        <v>8</v>
      </c>
      <c r="J1166" s="22">
        <v>99202004</v>
      </c>
      <c r="K1166" s="17" t="s">
        <v>40</v>
      </c>
      <c r="L1166" s="23">
        <v>77.777777777777786</v>
      </c>
      <c r="M1166" s="24">
        <f t="shared" si="157"/>
        <v>0.7777777777777779</v>
      </c>
      <c r="N1166" s="25">
        <v>4.7049441786283888</v>
      </c>
      <c r="O1166" s="26">
        <v>52.777777777777779</v>
      </c>
      <c r="P1166" s="26">
        <f t="shared" si="156"/>
        <v>0.52777777777777779</v>
      </c>
      <c r="Q1166" s="63">
        <v>47.222222222222221</v>
      </c>
      <c r="R1166" s="25">
        <v>0.47222222222222221</v>
      </c>
      <c r="S1166" s="24">
        <v>2.2214408420337182</v>
      </c>
      <c r="T1166" s="25">
        <v>0.74048028067790606</v>
      </c>
      <c r="U1166" s="25">
        <v>0.99096111576826584</v>
      </c>
      <c r="V1166" s="25">
        <v>0.33032037192275526</v>
      </c>
      <c r="W1166" s="26">
        <v>18.054503211430472</v>
      </c>
      <c r="X1166" s="26">
        <v>41.994988831007419</v>
      </c>
      <c r="Y1166" s="26">
        <v>25.266010985552413</v>
      </c>
      <c r="Z1166" s="26">
        <v>2.5275488524557943</v>
      </c>
      <c r="AA1166" s="26">
        <v>0.47899999999999998</v>
      </c>
      <c r="AB1166" s="26">
        <f t="shared" si="158"/>
        <v>0.13369003605500193</v>
      </c>
      <c r="AC1166" s="26">
        <f t="shared" si="158"/>
        <v>0.31096461116649904</v>
      </c>
      <c r="AD1166" s="26">
        <f t="shared" si="158"/>
        <v>0.18708982906192909</v>
      </c>
      <c r="AE1166" s="26">
        <f t="shared" si="158"/>
        <v>1.8716000836935861E-2</v>
      </c>
      <c r="AF1166" s="17">
        <v>6</v>
      </c>
      <c r="AG1166" s="17">
        <v>5.6</v>
      </c>
      <c r="AH1166" s="17">
        <f t="shared" si="159"/>
        <v>2.5118864315095806E-6</v>
      </c>
      <c r="AI1166" s="17">
        <v>1.5</v>
      </c>
      <c r="AJ1166" s="17">
        <v>45</v>
      </c>
      <c r="AK1166" s="17">
        <v>1765</v>
      </c>
      <c r="AL1166" s="17">
        <v>257.5</v>
      </c>
      <c r="AM1166" s="17">
        <v>11</v>
      </c>
      <c r="AN1166" s="17">
        <v>13.5</v>
      </c>
      <c r="AO1166" s="17">
        <v>0.55000000000000004</v>
      </c>
      <c r="AP1166" s="17">
        <v>57</v>
      </c>
      <c r="AQ1166" s="17">
        <v>983.0625</v>
      </c>
      <c r="AR1166" s="17">
        <v>1317.9861111111109</v>
      </c>
      <c r="AS1166" s="26">
        <v>713.8125</v>
      </c>
      <c r="AT1166" s="26">
        <v>20.664589823468329</v>
      </c>
      <c r="AU1166" s="26">
        <v>2.165581256082044</v>
      </c>
      <c r="AV1166" s="17">
        <v>15</v>
      </c>
      <c r="AW1166" s="17">
        <v>45</v>
      </c>
      <c r="AX1166" s="17">
        <v>0.16</v>
      </c>
      <c r="AY1166" s="14">
        <v>3</v>
      </c>
      <c r="AZ1166" s="17" t="s">
        <v>149</v>
      </c>
      <c r="BA1166" s="28"/>
      <c r="BB1166" s="26"/>
      <c r="BC1166" s="31"/>
      <c r="BD1166" s="29"/>
    </row>
    <row r="1167" spans="1:56" x14ac:dyDescent="0.25">
      <c r="A1167" s="14">
        <v>2009</v>
      </c>
      <c r="B1167" s="15">
        <v>2012</v>
      </c>
      <c r="C1167" s="20" t="s">
        <v>205</v>
      </c>
      <c r="D1167" s="17" t="s">
        <v>206</v>
      </c>
      <c r="E1167" s="32">
        <v>3</v>
      </c>
      <c r="F1167" s="44" t="s">
        <v>108</v>
      </c>
      <c r="G1167" s="86" t="s">
        <v>109</v>
      </c>
      <c r="H1167" s="20">
        <v>99202</v>
      </c>
      <c r="I1167" s="21">
        <v>8</v>
      </c>
      <c r="J1167" s="22">
        <v>99202004</v>
      </c>
      <c r="K1167" s="17" t="s">
        <v>40</v>
      </c>
      <c r="L1167" s="23">
        <v>94.444444444444443</v>
      </c>
      <c r="M1167" s="24">
        <f t="shared" si="157"/>
        <v>0.94444444444444442</v>
      </c>
      <c r="N1167" s="25">
        <v>18.022328548644339</v>
      </c>
      <c r="O1167" s="26">
        <v>49.999999999999986</v>
      </c>
      <c r="P1167" s="26">
        <f t="shared" si="156"/>
        <v>0.49999999999999983</v>
      </c>
      <c r="Q1167" s="63">
        <v>50.000000000000014</v>
      </c>
      <c r="R1167" s="25">
        <v>0.50000000000000011</v>
      </c>
      <c r="S1167" s="24">
        <v>9.0097919694847146</v>
      </c>
      <c r="T1167" s="25">
        <v>3.0032639898282381</v>
      </c>
      <c r="U1167" s="25">
        <v>4.0191723020391885</v>
      </c>
      <c r="V1167" s="25">
        <v>1.3397241006797296</v>
      </c>
      <c r="W1167" s="26">
        <v>17.588307233332998</v>
      </c>
      <c r="X1167" s="26">
        <v>42.102824626078572</v>
      </c>
      <c r="Y1167" s="26">
        <v>25.512155585467042</v>
      </c>
      <c r="Z1167" s="26">
        <v>2.5307361405482567</v>
      </c>
      <c r="AA1167" s="26">
        <v>0.47682539682539682</v>
      </c>
      <c r="AB1167" s="26">
        <f t="shared" si="158"/>
        <v>0.52822329755904518</v>
      </c>
      <c r="AC1167" s="26">
        <f t="shared" si="158"/>
        <v>1.2644589706955534</v>
      </c>
      <c r="AD1167" s="26">
        <f t="shared" si="158"/>
        <v>0.76619738172728524</v>
      </c>
      <c r="AE1167" s="26">
        <f t="shared" si="158"/>
        <v>7.6004687186654749E-2</v>
      </c>
      <c r="AF1167" s="17">
        <v>10.5</v>
      </c>
      <c r="AG1167" s="17">
        <v>5.8</v>
      </c>
      <c r="AH1167" s="17">
        <f t="shared" si="159"/>
        <v>1.5848931924611111E-6</v>
      </c>
      <c r="AI1167" s="17">
        <v>2.5</v>
      </c>
      <c r="AJ1167" s="17">
        <v>62.5</v>
      </c>
      <c r="AK1167" s="17">
        <v>3335</v>
      </c>
      <c r="AL1167" s="17">
        <v>547.5</v>
      </c>
      <c r="AM1167" s="17">
        <v>13</v>
      </c>
      <c r="AN1167" s="17">
        <v>16.5</v>
      </c>
      <c r="AO1167" s="17">
        <v>1.25</v>
      </c>
      <c r="AP1167" s="17">
        <v>36</v>
      </c>
      <c r="AQ1167" s="17">
        <v>983.0625</v>
      </c>
      <c r="AR1167" s="17">
        <v>1317.9861111111109</v>
      </c>
      <c r="AS1167" s="26">
        <v>713.8125</v>
      </c>
      <c r="AT1167" s="26">
        <v>20.664589823468329</v>
      </c>
      <c r="AU1167" s="26">
        <v>2.165581256082044</v>
      </c>
      <c r="AV1167" s="17">
        <v>0</v>
      </c>
      <c r="AW1167" s="17">
        <v>15</v>
      </c>
      <c r="AX1167" s="17">
        <v>0.14000000000000001</v>
      </c>
      <c r="AY1167" s="14">
        <v>4</v>
      </c>
      <c r="AZ1167" s="17" t="s">
        <v>149</v>
      </c>
      <c r="BA1167" s="28"/>
      <c r="BB1167" s="26"/>
      <c r="BC1167" s="31"/>
      <c r="BD1167" s="29"/>
    </row>
    <row r="1168" spans="1:56" x14ac:dyDescent="0.25">
      <c r="A1168" s="14">
        <v>2009</v>
      </c>
      <c r="B1168" s="15">
        <v>2012</v>
      </c>
      <c r="C1168" s="20" t="s">
        <v>205</v>
      </c>
      <c r="D1168" s="17" t="s">
        <v>206</v>
      </c>
      <c r="E1168" s="32">
        <v>4</v>
      </c>
      <c r="F1168" s="44" t="s">
        <v>108</v>
      </c>
      <c r="G1168" s="86" t="s">
        <v>109</v>
      </c>
      <c r="H1168" s="20">
        <v>99202</v>
      </c>
      <c r="I1168" s="21">
        <v>8</v>
      </c>
      <c r="J1168" s="22">
        <v>99202004</v>
      </c>
      <c r="K1168" s="17" t="s">
        <v>40</v>
      </c>
      <c r="L1168" s="23">
        <v>61.111111111111114</v>
      </c>
      <c r="M1168" s="24">
        <f t="shared" si="157"/>
        <v>0.61111111111111116</v>
      </c>
      <c r="N1168" s="25">
        <v>1.3556618819776716</v>
      </c>
      <c r="O1168" s="26">
        <v>52.830188679245289</v>
      </c>
      <c r="P1168" s="26">
        <f t="shared" si="156"/>
        <v>0.52830188679245293</v>
      </c>
      <c r="Q1168" s="63">
        <v>47.169811320754711</v>
      </c>
      <c r="R1168" s="25">
        <v>0.47169811320754712</v>
      </c>
      <c r="S1168" s="24">
        <v>0.63936576841392601</v>
      </c>
      <c r="T1168" s="25">
        <v>0.21312192280464201</v>
      </c>
      <c r="U1168" s="25">
        <v>0.28521426421216478</v>
      </c>
      <c r="V1168" s="25">
        <v>9.5071421404054932E-2</v>
      </c>
      <c r="W1168" s="26">
        <v>17.684121441109028</v>
      </c>
      <c r="X1168" s="26">
        <v>40.121050504653482</v>
      </c>
      <c r="Y1168" s="26">
        <v>26.318741762608354</v>
      </c>
      <c r="Z1168" s="26">
        <v>2.5722151321114808</v>
      </c>
      <c r="AA1168" s="26">
        <v>0.47166666666666668</v>
      </c>
      <c r="AB1168" s="26">
        <f t="shared" si="158"/>
        <v>3.768873964639953E-2</v>
      </c>
      <c r="AC1168" s="26">
        <f t="shared" si="158"/>
        <v>8.5506754284939035E-2</v>
      </c>
      <c r="AD1168" s="26">
        <f t="shared" si="158"/>
        <v>5.6091008502459259E-2</v>
      </c>
      <c r="AE1168" s="26">
        <f t="shared" si="158"/>
        <v>5.4819543482279506E-3</v>
      </c>
      <c r="AF1168" s="17">
        <v>4.9000000000000004</v>
      </c>
      <c r="AG1168" s="17">
        <v>5.7</v>
      </c>
      <c r="AH1168" s="17">
        <f t="shared" si="159"/>
        <v>1.9952623149688749E-6</v>
      </c>
      <c r="AI1168" s="17">
        <v>1</v>
      </c>
      <c r="AJ1168" s="17">
        <v>40</v>
      </c>
      <c r="AK1168" s="17">
        <v>1980</v>
      </c>
      <c r="AL1168" s="17">
        <v>307.5</v>
      </c>
      <c r="AM1168" s="17">
        <v>9.5</v>
      </c>
      <c r="AN1168" s="17">
        <v>9</v>
      </c>
      <c r="AO1168" s="17">
        <v>0.5</v>
      </c>
      <c r="AP1168" s="17">
        <v>35.5</v>
      </c>
      <c r="AQ1168" s="17">
        <v>983.0625</v>
      </c>
      <c r="AR1168" s="17">
        <v>1317.9861111111109</v>
      </c>
      <c r="AS1168" s="26">
        <v>713.8125</v>
      </c>
      <c r="AT1168" s="26">
        <v>20.664589823468329</v>
      </c>
      <c r="AU1168" s="26">
        <v>2.165581256082044</v>
      </c>
      <c r="AV1168" s="17">
        <v>15</v>
      </c>
      <c r="AW1168" s="17">
        <v>45</v>
      </c>
      <c r="AX1168" s="17">
        <v>0.16</v>
      </c>
      <c r="AY1168" s="14">
        <v>3</v>
      </c>
      <c r="AZ1168" s="17" t="s">
        <v>149</v>
      </c>
      <c r="BA1168" s="28"/>
      <c r="BB1168" s="26"/>
      <c r="BC1168" s="31"/>
      <c r="BD1168" s="29"/>
    </row>
    <row r="1169" spans="1:56" x14ac:dyDescent="0.25">
      <c r="A1169" s="14">
        <v>2009</v>
      </c>
      <c r="B1169" s="15">
        <v>2012</v>
      </c>
      <c r="C1169" s="20" t="s">
        <v>205</v>
      </c>
      <c r="D1169" s="17" t="s">
        <v>206</v>
      </c>
      <c r="E1169" s="32">
        <v>1</v>
      </c>
      <c r="F1169" s="44" t="s">
        <v>110</v>
      </c>
      <c r="G1169" s="86" t="s">
        <v>111</v>
      </c>
      <c r="H1169" s="20">
        <v>99202</v>
      </c>
      <c r="I1169" s="21">
        <v>8</v>
      </c>
      <c r="J1169" s="22">
        <v>99202011</v>
      </c>
      <c r="K1169" s="17" t="s">
        <v>40</v>
      </c>
      <c r="L1169" s="23">
        <v>94.444444444444443</v>
      </c>
      <c r="M1169" s="24">
        <f t="shared" si="157"/>
        <v>0.94444444444444442</v>
      </c>
      <c r="N1169" s="25">
        <v>6.3795853269537481</v>
      </c>
      <c r="O1169" s="26">
        <v>51.162790697674417</v>
      </c>
      <c r="P1169" s="26">
        <f t="shared" si="156"/>
        <v>0.51162790697674421</v>
      </c>
      <c r="Q1169" s="63">
        <v>48.837209302325583</v>
      </c>
      <c r="R1169" s="25">
        <v>0.48837209302325585</v>
      </c>
      <c r="S1169" s="24">
        <v>3.1151369641354836</v>
      </c>
      <c r="T1169" s="25">
        <v>1.0383789880451613</v>
      </c>
      <c r="U1169" s="25">
        <v>1.3896294438003367</v>
      </c>
      <c r="V1169" s="25">
        <v>0.46320981460011224</v>
      </c>
      <c r="W1169" s="26">
        <v>17.1300476394008</v>
      </c>
      <c r="X1169" s="26">
        <v>41.578959676046864</v>
      </c>
      <c r="Y1169" s="26">
        <v>25.424811722384547</v>
      </c>
      <c r="Z1169" s="26">
        <v>2.613337473253992</v>
      </c>
      <c r="AA1169" s="26">
        <v>0.52424999999999999</v>
      </c>
      <c r="AB1169" s="26">
        <f t="shared" si="158"/>
        <v>0.17787481532966407</v>
      </c>
      <c r="AC1169" s="26">
        <f t="shared" si="158"/>
        <v>0.43174718072384105</v>
      </c>
      <c r="AD1169" s="26">
        <f t="shared" si="158"/>
        <v>0.26400590267528423</v>
      </c>
      <c r="AE1169" s="26">
        <f t="shared" si="158"/>
        <v>2.7136347208979786E-2</v>
      </c>
      <c r="AF1169" s="17">
        <v>5.8</v>
      </c>
      <c r="AG1169" s="17">
        <v>5.5</v>
      </c>
      <c r="AH1169" s="17">
        <f t="shared" si="159"/>
        <v>3.1622776601683767E-6</v>
      </c>
      <c r="AI1169" s="17">
        <v>1</v>
      </c>
      <c r="AJ1169" s="17">
        <v>47.5</v>
      </c>
      <c r="AK1169" s="17">
        <v>1730</v>
      </c>
      <c r="AL1169" s="17">
        <v>242.5</v>
      </c>
      <c r="AM1169" s="17">
        <v>8</v>
      </c>
      <c r="AN1169" s="17">
        <v>13</v>
      </c>
      <c r="AO1169" s="17">
        <v>1</v>
      </c>
      <c r="AP1169" s="17">
        <v>69.5</v>
      </c>
      <c r="AQ1169" s="17">
        <v>983.0625</v>
      </c>
      <c r="AR1169" s="17">
        <v>1317.9861111111109</v>
      </c>
      <c r="AS1169" s="26">
        <v>713.8125</v>
      </c>
      <c r="AT1169" s="26">
        <v>20.664589823468329</v>
      </c>
      <c r="AU1169" s="26">
        <v>2.165581256082044</v>
      </c>
      <c r="AV1169" s="17">
        <v>0</v>
      </c>
      <c r="AW1169" s="17">
        <v>15</v>
      </c>
      <c r="AX1169" s="17">
        <v>0.14000000000000001</v>
      </c>
      <c r="AY1169" s="14">
        <v>4</v>
      </c>
      <c r="AZ1169" s="17" t="s">
        <v>149</v>
      </c>
      <c r="BA1169" s="28"/>
      <c r="BB1169" s="26"/>
      <c r="BC1169" s="31"/>
      <c r="BD1169" s="29"/>
    </row>
    <row r="1170" spans="1:56" x14ac:dyDescent="0.25">
      <c r="A1170" s="14">
        <v>2009</v>
      </c>
      <c r="B1170" s="15">
        <v>2012</v>
      </c>
      <c r="C1170" s="20" t="s">
        <v>205</v>
      </c>
      <c r="D1170" s="17" t="s">
        <v>206</v>
      </c>
      <c r="E1170" s="32">
        <v>2</v>
      </c>
      <c r="F1170" s="44" t="s">
        <v>110</v>
      </c>
      <c r="G1170" s="86" t="s">
        <v>111</v>
      </c>
      <c r="H1170" s="20">
        <v>99202</v>
      </c>
      <c r="I1170" s="21">
        <v>8</v>
      </c>
      <c r="J1170" s="22">
        <v>99202011</v>
      </c>
      <c r="K1170" s="17" t="s">
        <v>40</v>
      </c>
      <c r="L1170" s="23">
        <v>100</v>
      </c>
      <c r="M1170" s="24">
        <f t="shared" si="157"/>
        <v>1</v>
      </c>
      <c r="N1170" s="25">
        <v>7.9346092503987231</v>
      </c>
      <c r="O1170" s="26">
        <v>49.999999999999986</v>
      </c>
      <c r="P1170" s="26">
        <f t="shared" si="156"/>
        <v>0.49999999999999983</v>
      </c>
      <c r="Q1170" s="63">
        <v>50.000000000000014</v>
      </c>
      <c r="R1170" s="25">
        <v>0.50000000000000011</v>
      </c>
      <c r="S1170" s="24">
        <v>3.9667004467421632</v>
      </c>
      <c r="T1170" s="25">
        <v>1.3222334822473878</v>
      </c>
      <c r="U1170" s="25">
        <v>1.7695028497915897</v>
      </c>
      <c r="V1170" s="25">
        <v>0.58983428326386322</v>
      </c>
      <c r="W1170" s="26">
        <v>17.398517042010681</v>
      </c>
      <c r="X1170" s="26">
        <v>41.317362950320842</v>
      </c>
      <c r="Y1170" s="26">
        <v>25.764579289582187</v>
      </c>
      <c r="Z1170" s="26">
        <v>2.3564947350279226</v>
      </c>
      <c r="AA1170" s="26">
        <v>0.51090909090909087</v>
      </c>
      <c r="AB1170" s="26">
        <f t="shared" si="158"/>
        <v>0.23004901774398304</v>
      </c>
      <c r="AC1170" s="26">
        <f t="shared" si="158"/>
        <v>0.54631200691081927</v>
      </c>
      <c r="AD1170" s="26">
        <f t="shared" si="158"/>
        <v>0.34066789392703178</v>
      </c>
      <c r="AE1170" s="26">
        <f t="shared" si="158"/>
        <v>3.1158362393936052E-2</v>
      </c>
      <c r="AF1170" s="17">
        <v>6</v>
      </c>
      <c r="AG1170" s="17">
        <v>5.6</v>
      </c>
      <c r="AH1170" s="17">
        <f t="shared" si="159"/>
        <v>2.5118864315095806E-6</v>
      </c>
      <c r="AI1170" s="17">
        <v>1.5</v>
      </c>
      <c r="AJ1170" s="17">
        <v>45</v>
      </c>
      <c r="AK1170" s="17">
        <v>1765</v>
      </c>
      <c r="AL1170" s="17">
        <v>257.5</v>
      </c>
      <c r="AM1170" s="17">
        <v>11</v>
      </c>
      <c r="AN1170" s="17">
        <v>13.5</v>
      </c>
      <c r="AO1170" s="17">
        <v>0.55000000000000004</v>
      </c>
      <c r="AP1170" s="17">
        <v>57</v>
      </c>
      <c r="AQ1170" s="17">
        <v>983.0625</v>
      </c>
      <c r="AR1170" s="17">
        <v>1317.9861111111109</v>
      </c>
      <c r="AS1170" s="26">
        <v>713.8125</v>
      </c>
      <c r="AT1170" s="26">
        <v>20.664589823468329</v>
      </c>
      <c r="AU1170" s="26">
        <v>2.165581256082044</v>
      </c>
      <c r="AV1170" s="17">
        <v>15</v>
      </c>
      <c r="AW1170" s="17">
        <v>45</v>
      </c>
      <c r="AX1170" s="17">
        <v>0.16</v>
      </c>
      <c r="AY1170" s="14">
        <v>3</v>
      </c>
      <c r="AZ1170" s="17" t="s">
        <v>149</v>
      </c>
      <c r="BA1170" s="28"/>
      <c r="BB1170" s="26"/>
      <c r="BC1170" s="31"/>
      <c r="BD1170" s="29"/>
    </row>
    <row r="1171" spans="1:56" x14ac:dyDescent="0.25">
      <c r="A1171" s="14">
        <v>2009</v>
      </c>
      <c r="B1171" s="15">
        <v>2012</v>
      </c>
      <c r="C1171" s="20" t="s">
        <v>205</v>
      </c>
      <c r="D1171" s="17" t="s">
        <v>206</v>
      </c>
      <c r="E1171" s="32">
        <v>3</v>
      </c>
      <c r="F1171" s="44" t="s">
        <v>110</v>
      </c>
      <c r="G1171" s="86" t="s">
        <v>111</v>
      </c>
      <c r="H1171" s="20">
        <v>99202</v>
      </c>
      <c r="I1171" s="21">
        <v>8</v>
      </c>
      <c r="J1171" s="22">
        <v>99202011</v>
      </c>
      <c r="K1171" s="17" t="s">
        <v>40</v>
      </c>
      <c r="L1171" s="23">
        <v>94.444444444444443</v>
      </c>
      <c r="M1171" s="24">
        <f t="shared" si="157"/>
        <v>0.94444444444444442</v>
      </c>
      <c r="N1171" s="25">
        <v>26.794258373205743</v>
      </c>
      <c r="O1171" s="26">
        <v>47.126436781609193</v>
      </c>
      <c r="P1171" s="26">
        <f t="shared" si="156"/>
        <v>0.47126436781609193</v>
      </c>
      <c r="Q1171" s="63">
        <v>52.873563218390807</v>
      </c>
      <c r="R1171" s="25">
        <v>0.52873563218390807</v>
      </c>
      <c r="S1171" s="24">
        <v>14.164921643816061</v>
      </c>
      <c r="T1171" s="25">
        <v>4.7216405479386871</v>
      </c>
      <c r="U1171" s="25">
        <v>6.318820781234634</v>
      </c>
      <c r="V1171" s="25">
        <v>2.106273593744878</v>
      </c>
      <c r="W1171" s="26">
        <v>17.451576190601742</v>
      </c>
      <c r="X1171" s="26">
        <v>44.566393788394109</v>
      </c>
      <c r="Y1171" s="26">
        <v>24.329869624825335</v>
      </c>
      <c r="Z1171" s="26">
        <v>2.2340864949423036</v>
      </c>
      <c r="AA1171" s="26">
        <v>0.47445436507936506</v>
      </c>
      <c r="AB1171" s="26">
        <f t="shared" si="158"/>
        <v>0.8240006976698655</v>
      </c>
      <c r="AC1171" s="26">
        <f t="shared" si="158"/>
        <v>2.1042649198668446</v>
      </c>
      <c r="AD1171" s="26">
        <f t="shared" si="158"/>
        <v>1.1487689894663711</v>
      </c>
      <c r="AE1171" s="26">
        <f t="shared" si="158"/>
        <v>0.10548553382121799</v>
      </c>
      <c r="AF1171" s="17">
        <v>10.5</v>
      </c>
      <c r="AG1171" s="17">
        <v>5.8</v>
      </c>
      <c r="AH1171" s="17">
        <f t="shared" si="159"/>
        <v>1.5848931924611111E-6</v>
      </c>
      <c r="AI1171" s="17">
        <v>2.5</v>
      </c>
      <c r="AJ1171" s="17">
        <v>62.5</v>
      </c>
      <c r="AK1171" s="17">
        <v>3335</v>
      </c>
      <c r="AL1171" s="17">
        <v>547.5</v>
      </c>
      <c r="AM1171" s="17">
        <v>13</v>
      </c>
      <c r="AN1171" s="17">
        <v>16.5</v>
      </c>
      <c r="AO1171" s="17">
        <v>1.25</v>
      </c>
      <c r="AP1171" s="17">
        <v>36</v>
      </c>
      <c r="AQ1171" s="17">
        <v>983.0625</v>
      </c>
      <c r="AR1171" s="17">
        <v>1317.9861111111109</v>
      </c>
      <c r="AS1171" s="26">
        <v>713.8125</v>
      </c>
      <c r="AT1171" s="26">
        <v>20.664589823468329</v>
      </c>
      <c r="AU1171" s="26">
        <v>2.165581256082044</v>
      </c>
      <c r="AV1171" s="17">
        <v>0</v>
      </c>
      <c r="AW1171" s="17">
        <v>15</v>
      </c>
      <c r="AX1171" s="17">
        <v>0.14000000000000001</v>
      </c>
      <c r="AY1171" s="14">
        <v>4</v>
      </c>
      <c r="AZ1171" s="17" t="s">
        <v>149</v>
      </c>
      <c r="BA1171" s="28"/>
      <c r="BB1171" s="26"/>
      <c r="BC1171" s="31"/>
      <c r="BD1171" s="29"/>
    </row>
    <row r="1172" spans="1:56" x14ac:dyDescent="0.25">
      <c r="A1172" s="14">
        <v>2009</v>
      </c>
      <c r="B1172" s="15">
        <v>2012</v>
      </c>
      <c r="C1172" s="20" t="s">
        <v>205</v>
      </c>
      <c r="D1172" s="17" t="s">
        <v>206</v>
      </c>
      <c r="E1172" s="32">
        <v>4</v>
      </c>
      <c r="F1172" s="44" t="s">
        <v>110</v>
      </c>
      <c r="G1172" s="86" t="s">
        <v>111</v>
      </c>
      <c r="H1172" s="20">
        <v>99202</v>
      </c>
      <c r="I1172" s="21">
        <v>8</v>
      </c>
      <c r="J1172" s="22">
        <v>99202011</v>
      </c>
      <c r="K1172" s="17" t="s">
        <v>40</v>
      </c>
      <c r="L1172" s="23">
        <v>100</v>
      </c>
      <c r="M1172" s="24">
        <f t="shared" si="157"/>
        <v>1</v>
      </c>
      <c r="N1172" s="25">
        <v>20.534290271132377</v>
      </c>
      <c r="O1172" s="26">
        <v>49.532710280373834</v>
      </c>
      <c r="P1172" s="26">
        <f t="shared" si="156"/>
        <v>0.49532710280373832</v>
      </c>
      <c r="Q1172" s="63">
        <v>50.467289719626166</v>
      </c>
      <c r="R1172" s="25">
        <v>0.50467289719626163</v>
      </c>
      <c r="S1172" s="24">
        <v>10.361521572713993</v>
      </c>
      <c r="T1172" s="25">
        <v>3.4538405242379979</v>
      </c>
      <c r="U1172" s="25">
        <v>4.6221644909316772</v>
      </c>
      <c r="V1172" s="25">
        <v>1.5407214969772258</v>
      </c>
      <c r="W1172" s="26">
        <v>17.742800930066181</v>
      </c>
      <c r="X1172" s="26">
        <v>41.168648371217714</v>
      </c>
      <c r="Y1172" s="26">
        <v>26.117527133410576</v>
      </c>
      <c r="Z1172" s="26">
        <v>2.1868129162033227</v>
      </c>
      <c r="AA1172" s="26">
        <v>0.52431818181818179</v>
      </c>
      <c r="AB1172" s="26">
        <f t="shared" si="158"/>
        <v>0.61280804865750227</v>
      </c>
      <c r="AC1172" s="26">
        <f t="shared" si="158"/>
        <v>1.4218994607261639</v>
      </c>
      <c r="AD1172" s="26">
        <f t="shared" si="158"/>
        <v>0.90205773606258932</v>
      </c>
      <c r="AE1172" s="26">
        <f t="shared" si="158"/>
        <v>7.5529030689101093E-2</v>
      </c>
      <c r="AF1172" s="17">
        <v>4.9000000000000004</v>
      </c>
      <c r="AG1172" s="17">
        <v>5.7</v>
      </c>
      <c r="AH1172" s="17">
        <f t="shared" si="159"/>
        <v>1.9952623149688749E-6</v>
      </c>
      <c r="AI1172" s="17">
        <v>1</v>
      </c>
      <c r="AJ1172" s="17">
        <v>40</v>
      </c>
      <c r="AK1172" s="17">
        <v>1980</v>
      </c>
      <c r="AL1172" s="17">
        <v>307.5</v>
      </c>
      <c r="AM1172" s="17">
        <v>9.5</v>
      </c>
      <c r="AN1172" s="17">
        <v>9</v>
      </c>
      <c r="AO1172" s="17">
        <v>0.5</v>
      </c>
      <c r="AP1172" s="17">
        <v>35.5</v>
      </c>
      <c r="AQ1172" s="17">
        <v>983.0625</v>
      </c>
      <c r="AR1172" s="17">
        <v>1317.9861111111109</v>
      </c>
      <c r="AS1172" s="26">
        <v>713.8125</v>
      </c>
      <c r="AT1172" s="26">
        <v>20.664589823468329</v>
      </c>
      <c r="AU1172" s="26">
        <v>2.165581256082044</v>
      </c>
      <c r="AV1172" s="17">
        <v>15</v>
      </c>
      <c r="AW1172" s="17">
        <v>45</v>
      </c>
      <c r="AX1172" s="17">
        <v>0.16</v>
      </c>
      <c r="AY1172" s="14">
        <v>3</v>
      </c>
      <c r="AZ1172" s="17" t="s">
        <v>149</v>
      </c>
      <c r="BA1172" s="28"/>
      <c r="BB1172" s="26"/>
      <c r="BC1172" s="31"/>
      <c r="BD1172" s="29"/>
    </row>
    <row r="1173" spans="1:56" x14ac:dyDescent="0.25">
      <c r="A1173" s="14">
        <v>2009</v>
      </c>
      <c r="B1173" s="15">
        <v>2012</v>
      </c>
      <c r="C1173" s="20" t="s">
        <v>205</v>
      </c>
      <c r="D1173" s="17" t="s">
        <v>206</v>
      </c>
      <c r="E1173" s="32">
        <v>1</v>
      </c>
      <c r="F1173" s="44" t="s">
        <v>120</v>
      </c>
      <c r="G1173" s="86" t="s">
        <v>121</v>
      </c>
      <c r="H1173" s="20">
        <v>99217</v>
      </c>
      <c r="I1173" s="21">
        <v>9</v>
      </c>
      <c r="J1173" s="22">
        <v>99217015</v>
      </c>
      <c r="K1173" s="17" t="s">
        <v>40</v>
      </c>
      <c r="L1173" s="23">
        <v>94.444444444444443</v>
      </c>
      <c r="M1173" s="24">
        <f t="shared" si="157"/>
        <v>0.94444444444444442</v>
      </c>
      <c r="N1173" s="25">
        <v>11.244019138755981</v>
      </c>
      <c r="O1173" s="26">
        <v>53.409090909090907</v>
      </c>
      <c r="P1173" s="26">
        <f t="shared" si="156"/>
        <v>0.53409090909090906</v>
      </c>
      <c r="Q1173" s="63">
        <v>46.590909090909093</v>
      </c>
      <c r="R1173" s="25">
        <v>0.46590909090909094</v>
      </c>
      <c r="S1173" s="24">
        <v>5.2378929380119796</v>
      </c>
      <c r="T1173" s="25">
        <v>1.7459643126706599</v>
      </c>
      <c r="U1173" s="25">
        <v>2.3365682902341662</v>
      </c>
      <c r="V1173" s="25">
        <v>0.77885609674472212</v>
      </c>
      <c r="W1173" s="26">
        <v>17.657283435988802</v>
      </c>
      <c r="X1173" s="26">
        <v>43.365831205384836</v>
      </c>
      <c r="Y1173" s="26">
        <v>24.531050416905344</v>
      </c>
      <c r="Z1173" s="26">
        <v>2.4529879998334394</v>
      </c>
      <c r="AA1173" s="26">
        <v>0.45913043478260873</v>
      </c>
      <c r="AB1173" s="26">
        <f t="shared" si="158"/>
        <v>0.30828986737947217</v>
      </c>
      <c r="AC1173" s="26">
        <f t="shared" si="158"/>
        <v>0.75715193673901593</v>
      </c>
      <c r="AD1173" s="26">
        <f t="shared" si="158"/>
        <v>0.42830338580241445</v>
      </c>
      <c r="AE1173" s="26">
        <f t="shared" si="158"/>
        <v>4.2828295071185678E-2</v>
      </c>
      <c r="AF1173" s="17">
        <v>5.8</v>
      </c>
      <c r="AG1173" s="17">
        <v>5.5</v>
      </c>
      <c r="AH1173" s="17">
        <f t="shared" si="159"/>
        <v>3.1622776601683767E-6</v>
      </c>
      <c r="AI1173" s="17">
        <v>1</v>
      </c>
      <c r="AJ1173" s="17">
        <v>47.5</v>
      </c>
      <c r="AK1173" s="17">
        <v>1730</v>
      </c>
      <c r="AL1173" s="17">
        <v>242.5</v>
      </c>
      <c r="AM1173" s="17">
        <v>8</v>
      </c>
      <c r="AN1173" s="17">
        <v>13</v>
      </c>
      <c r="AO1173" s="17">
        <v>1</v>
      </c>
      <c r="AP1173" s="17">
        <v>69.5</v>
      </c>
      <c r="AQ1173" s="17">
        <v>983.0625</v>
      </c>
      <c r="AR1173" s="17">
        <v>1317.9861111111109</v>
      </c>
      <c r="AS1173" s="26">
        <v>713.8125</v>
      </c>
      <c r="AT1173" s="26">
        <v>20.664589823468329</v>
      </c>
      <c r="AU1173" s="26">
        <v>2.165581256082044</v>
      </c>
      <c r="AV1173" s="17">
        <v>0</v>
      </c>
      <c r="AW1173" s="17">
        <v>15</v>
      </c>
      <c r="AX1173" s="17">
        <v>0.14000000000000001</v>
      </c>
      <c r="AY1173" s="14">
        <v>4</v>
      </c>
      <c r="AZ1173" s="17" t="s">
        <v>149</v>
      </c>
      <c r="BA1173" s="28"/>
      <c r="BB1173" s="26"/>
      <c r="BC1173" s="31"/>
      <c r="BD1173" s="29"/>
    </row>
    <row r="1174" spans="1:56" x14ac:dyDescent="0.25">
      <c r="A1174" s="14">
        <v>2009</v>
      </c>
      <c r="B1174" s="15">
        <v>2012</v>
      </c>
      <c r="C1174" s="20" t="s">
        <v>205</v>
      </c>
      <c r="D1174" s="17" t="s">
        <v>206</v>
      </c>
      <c r="E1174" s="32">
        <v>2</v>
      </c>
      <c r="F1174" s="44" t="s">
        <v>120</v>
      </c>
      <c r="G1174" s="86" t="s">
        <v>121</v>
      </c>
      <c r="H1174" s="20">
        <v>99217</v>
      </c>
      <c r="I1174" s="21">
        <v>9</v>
      </c>
      <c r="J1174" s="22">
        <v>99217015</v>
      </c>
      <c r="K1174" s="17" t="s">
        <v>40</v>
      </c>
      <c r="L1174" s="23">
        <v>77.777777777777786</v>
      </c>
      <c r="M1174" s="24">
        <f t="shared" si="157"/>
        <v>0.7777777777777779</v>
      </c>
      <c r="N1174" s="25">
        <v>5.0239234449760772</v>
      </c>
      <c r="O1174" s="26">
        <v>52.272727272727273</v>
      </c>
      <c r="P1174" s="26">
        <f t="shared" si="156"/>
        <v>0.52272727272727271</v>
      </c>
      <c r="Q1174" s="63">
        <v>47.727272727272727</v>
      </c>
      <c r="R1174" s="25">
        <v>0.47727272727272729</v>
      </c>
      <c r="S1174" s="24">
        <v>2.3974164874554056</v>
      </c>
      <c r="T1174" s="25">
        <v>0.7991388291518019</v>
      </c>
      <c r="U1174" s="25">
        <v>1.0694619781974752</v>
      </c>
      <c r="V1174" s="25">
        <v>0.35648732606582506</v>
      </c>
      <c r="W1174" s="26">
        <v>17.570416536913683</v>
      </c>
      <c r="X1174" s="26">
        <v>39.150585434608296</v>
      </c>
      <c r="Y1174" s="26">
        <v>26.603562411094344</v>
      </c>
      <c r="Z1174" s="26">
        <v>2.9132231942996185</v>
      </c>
      <c r="AA1174" s="26">
        <v>0.45187500000000003</v>
      </c>
      <c r="AB1174" s="26">
        <f t="shared" si="158"/>
        <v>0.14041202099018657</v>
      </c>
      <c r="AC1174" s="26">
        <f t="shared" si="158"/>
        <v>0.31286753004820467</v>
      </c>
      <c r="AD1174" s="26">
        <f t="shared" si="158"/>
        <v>0.21259939716468823</v>
      </c>
      <c r="AE1174" s="26">
        <f t="shared" si="158"/>
        <v>2.3280697725504694E-2</v>
      </c>
      <c r="AF1174" s="17">
        <v>6</v>
      </c>
      <c r="AG1174" s="17">
        <v>5.6</v>
      </c>
      <c r="AH1174" s="17">
        <f t="shared" si="159"/>
        <v>2.5118864315095806E-6</v>
      </c>
      <c r="AI1174" s="17">
        <v>1.5</v>
      </c>
      <c r="AJ1174" s="17">
        <v>45</v>
      </c>
      <c r="AK1174" s="17">
        <v>1765</v>
      </c>
      <c r="AL1174" s="17">
        <v>257.5</v>
      </c>
      <c r="AM1174" s="17">
        <v>11</v>
      </c>
      <c r="AN1174" s="17">
        <v>13.5</v>
      </c>
      <c r="AO1174" s="17">
        <v>0.55000000000000004</v>
      </c>
      <c r="AP1174" s="17">
        <v>57</v>
      </c>
      <c r="AQ1174" s="17">
        <v>983.0625</v>
      </c>
      <c r="AR1174" s="17">
        <v>1317.9861111111109</v>
      </c>
      <c r="AS1174" s="26">
        <v>713.8125</v>
      </c>
      <c r="AT1174" s="26">
        <v>20.664589823468329</v>
      </c>
      <c r="AU1174" s="26">
        <v>2.165581256082044</v>
      </c>
      <c r="AV1174" s="17">
        <v>15</v>
      </c>
      <c r="AW1174" s="17">
        <v>45</v>
      </c>
      <c r="AX1174" s="17">
        <v>0.16</v>
      </c>
      <c r="AY1174" s="14">
        <v>3</v>
      </c>
      <c r="AZ1174" s="17" t="s">
        <v>149</v>
      </c>
      <c r="BA1174" s="28"/>
      <c r="BB1174" s="26"/>
      <c r="BC1174" s="31"/>
      <c r="BD1174" s="29"/>
    </row>
    <row r="1175" spans="1:56" x14ac:dyDescent="0.25">
      <c r="A1175" s="14">
        <v>2009</v>
      </c>
      <c r="B1175" s="15">
        <v>2012</v>
      </c>
      <c r="C1175" s="20" t="s">
        <v>205</v>
      </c>
      <c r="D1175" s="17" t="s">
        <v>206</v>
      </c>
      <c r="E1175" s="32">
        <v>3</v>
      </c>
      <c r="F1175" s="44" t="s">
        <v>120</v>
      </c>
      <c r="G1175" s="86" t="s">
        <v>121</v>
      </c>
      <c r="H1175" s="20">
        <v>99217</v>
      </c>
      <c r="I1175" s="21">
        <v>9</v>
      </c>
      <c r="J1175" s="22">
        <v>99217015</v>
      </c>
      <c r="K1175" s="17" t="s">
        <v>40</v>
      </c>
      <c r="L1175" s="23">
        <v>100</v>
      </c>
      <c r="M1175" s="24">
        <f t="shared" si="157"/>
        <v>1</v>
      </c>
      <c r="N1175" s="25">
        <v>26.076555023923447</v>
      </c>
      <c r="O1175" s="26">
        <v>52.688172043010752</v>
      </c>
      <c r="P1175" s="26">
        <f t="shared" si="156"/>
        <v>0.5268817204301075</v>
      </c>
      <c r="Q1175" s="63">
        <v>47.311827956989248</v>
      </c>
      <c r="R1175" s="25">
        <v>0.4731182795698925</v>
      </c>
      <c r="S1175" s="24">
        <v>12.335416010747554</v>
      </c>
      <c r="T1175" s="25">
        <v>4.1118053369158512</v>
      </c>
      <c r="U1175" s="25">
        <v>5.5026977906308732</v>
      </c>
      <c r="V1175" s="25">
        <v>1.8342325968769577</v>
      </c>
      <c r="W1175" s="26">
        <v>17.572079880186948</v>
      </c>
      <c r="X1175" s="26">
        <v>43.640654960045964</v>
      </c>
      <c r="Y1175" s="26">
        <v>24.758790434187873</v>
      </c>
      <c r="Z1175" s="26">
        <v>2.0266012251162806</v>
      </c>
      <c r="AA1175" s="26">
        <v>0.44299999999999995</v>
      </c>
      <c r="AB1175" s="26">
        <f t="shared" si="158"/>
        <v>0.72252971832064339</v>
      </c>
      <c r="AC1175" s="26">
        <f t="shared" si="158"/>
        <v>1.7944187797122022</v>
      </c>
      <c r="AD1175" s="26">
        <f t="shared" si="158"/>
        <v>1.0180332664287481</v>
      </c>
      <c r="AE1175" s="26">
        <f t="shared" si="158"/>
        <v>8.3329897332333244E-2</v>
      </c>
      <c r="AF1175" s="17">
        <v>10.5</v>
      </c>
      <c r="AG1175" s="17">
        <v>5.8</v>
      </c>
      <c r="AH1175" s="17">
        <f t="shared" si="159"/>
        <v>1.5848931924611111E-6</v>
      </c>
      <c r="AI1175" s="17">
        <v>2.5</v>
      </c>
      <c r="AJ1175" s="17">
        <v>62.5</v>
      </c>
      <c r="AK1175" s="17">
        <v>3335</v>
      </c>
      <c r="AL1175" s="17">
        <v>547.5</v>
      </c>
      <c r="AM1175" s="17">
        <v>13</v>
      </c>
      <c r="AN1175" s="17">
        <v>16.5</v>
      </c>
      <c r="AO1175" s="17">
        <v>1.25</v>
      </c>
      <c r="AP1175" s="17">
        <v>36</v>
      </c>
      <c r="AQ1175" s="17">
        <v>983.0625</v>
      </c>
      <c r="AR1175" s="17">
        <v>1317.9861111111109</v>
      </c>
      <c r="AS1175" s="26">
        <v>713.8125</v>
      </c>
      <c r="AT1175" s="26">
        <v>20.664589823468329</v>
      </c>
      <c r="AU1175" s="26">
        <v>2.165581256082044</v>
      </c>
      <c r="AV1175" s="17">
        <v>0</v>
      </c>
      <c r="AW1175" s="17">
        <v>15</v>
      </c>
      <c r="AX1175" s="17">
        <v>0.14000000000000001</v>
      </c>
      <c r="AY1175" s="14">
        <v>4</v>
      </c>
      <c r="AZ1175" s="17" t="s">
        <v>149</v>
      </c>
      <c r="BA1175" s="28"/>
      <c r="BB1175" s="26"/>
      <c r="BC1175" s="31"/>
      <c r="BD1175" s="29"/>
    </row>
    <row r="1176" spans="1:56" x14ac:dyDescent="0.25">
      <c r="A1176" s="14">
        <v>2009</v>
      </c>
      <c r="B1176" s="15">
        <v>2012</v>
      </c>
      <c r="C1176" s="20" t="s">
        <v>205</v>
      </c>
      <c r="D1176" s="17" t="s">
        <v>206</v>
      </c>
      <c r="E1176" s="32">
        <v>4</v>
      </c>
      <c r="F1176" s="44" t="s">
        <v>120</v>
      </c>
      <c r="G1176" s="86" t="s">
        <v>121</v>
      </c>
      <c r="H1176" s="20">
        <v>99217</v>
      </c>
      <c r="I1176" s="21">
        <v>9</v>
      </c>
      <c r="J1176" s="22">
        <v>99217015</v>
      </c>
      <c r="K1176" s="17" t="s">
        <v>40</v>
      </c>
      <c r="L1176" s="23">
        <v>100</v>
      </c>
      <c r="M1176" s="24">
        <f t="shared" si="157"/>
        <v>1</v>
      </c>
      <c r="N1176" s="25">
        <v>3.6283891547049438</v>
      </c>
      <c r="O1176" s="26">
        <v>50</v>
      </c>
      <c r="P1176" s="26">
        <f t="shared" si="156"/>
        <v>0.5</v>
      </c>
      <c r="Q1176" s="63">
        <v>50</v>
      </c>
      <c r="R1176" s="25">
        <v>0.5</v>
      </c>
      <c r="S1176" s="24">
        <v>1.8139182947413912</v>
      </c>
      <c r="T1176" s="25">
        <v>0.60463943158046374</v>
      </c>
      <c r="U1176" s="25">
        <v>0.8091696448795711</v>
      </c>
      <c r="V1176" s="25">
        <v>0.26972321495985702</v>
      </c>
      <c r="W1176" s="26">
        <v>17.632654552190999</v>
      </c>
      <c r="X1176" s="26">
        <v>38.601779990372087</v>
      </c>
      <c r="Y1176" s="26">
        <v>26.962025828385663</v>
      </c>
      <c r="Z1176" s="26">
        <v>2.9536418441242915</v>
      </c>
      <c r="AA1176" s="26">
        <v>0.4376750700280112</v>
      </c>
      <c r="AB1176" s="26">
        <f t="shared" si="158"/>
        <v>0.10661398225691442</v>
      </c>
      <c r="AC1176" s="26">
        <f t="shared" si="158"/>
        <v>0.23340158311372697</v>
      </c>
      <c r="AD1176" s="26">
        <f t="shared" si="158"/>
        <v>0.16302303971132887</v>
      </c>
      <c r="AE1176" s="26">
        <f t="shared" si="158"/>
        <v>1.7858883257235843E-2</v>
      </c>
      <c r="AF1176" s="17">
        <v>4.9000000000000004</v>
      </c>
      <c r="AG1176" s="17">
        <v>5.7</v>
      </c>
      <c r="AH1176" s="17">
        <f t="shared" si="159"/>
        <v>1.9952623149688749E-6</v>
      </c>
      <c r="AI1176" s="17">
        <v>1</v>
      </c>
      <c r="AJ1176" s="17">
        <v>40</v>
      </c>
      <c r="AK1176" s="17">
        <v>1980</v>
      </c>
      <c r="AL1176" s="17">
        <v>307.5</v>
      </c>
      <c r="AM1176" s="17">
        <v>9.5</v>
      </c>
      <c r="AN1176" s="17">
        <v>9</v>
      </c>
      <c r="AO1176" s="17">
        <v>0.5</v>
      </c>
      <c r="AP1176" s="17">
        <v>35.5</v>
      </c>
      <c r="AQ1176" s="17">
        <v>983.0625</v>
      </c>
      <c r="AR1176" s="17">
        <v>1317.9861111111109</v>
      </c>
      <c r="AS1176" s="26">
        <v>713.8125</v>
      </c>
      <c r="AT1176" s="26">
        <v>20.664589823468329</v>
      </c>
      <c r="AU1176" s="26">
        <v>2.165581256082044</v>
      </c>
      <c r="AV1176" s="17">
        <v>15</v>
      </c>
      <c r="AW1176" s="17">
        <v>45</v>
      </c>
      <c r="AX1176" s="17">
        <v>0.16</v>
      </c>
      <c r="AY1176" s="14">
        <v>3</v>
      </c>
      <c r="AZ1176" s="17" t="s">
        <v>149</v>
      </c>
      <c r="BA1176" s="28"/>
      <c r="BB1176" s="26"/>
      <c r="BC1176" s="31"/>
      <c r="BD1176" s="29"/>
    </row>
    <row r="1177" spans="1:56" x14ac:dyDescent="0.25">
      <c r="A1177" s="14">
        <v>2009</v>
      </c>
      <c r="B1177" s="15">
        <v>2012</v>
      </c>
      <c r="C1177" s="20" t="s">
        <v>205</v>
      </c>
      <c r="D1177" s="17" t="s">
        <v>206</v>
      </c>
      <c r="E1177" s="32">
        <v>1</v>
      </c>
      <c r="F1177" s="44" t="s">
        <v>124</v>
      </c>
      <c r="G1177" s="86" t="s">
        <v>125</v>
      </c>
      <c r="H1177" s="20">
        <v>99239</v>
      </c>
      <c r="I1177" s="21" t="s">
        <v>52</v>
      </c>
      <c r="J1177" s="22">
        <v>99239015</v>
      </c>
      <c r="K1177" s="17" t="s">
        <v>42</v>
      </c>
      <c r="L1177" s="23">
        <v>100</v>
      </c>
      <c r="M1177" s="24">
        <f t="shared" si="157"/>
        <v>1</v>
      </c>
      <c r="N1177" s="25">
        <v>15.151515151515152</v>
      </c>
      <c r="O1177" s="26">
        <v>51.851851851851855</v>
      </c>
      <c r="P1177" s="26">
        <f t="shared" si="156"/>
        <v>0.5185185185185186</v>
      </c>
      <c r="Q1177" s="63">
        <v>48.148148148148145</v>
      </c>
      <c r="R1177" s="25">
        <v>0.48148148148148145</v>
      </c>
      <c r="S1177" s="24">
        <v>7.2940629841452749</v>
      </c>
      <c r="T1177" s="25">
        <v>2.4313543280484251</v>
      </c>
      <c r="U1177" s="25">
        <v>3.2538038630077986</v>
      </c>
      <c r="V1177" s="25">
        <v>1.0846012876692661</v>
      </c>
      <c r="W1177" s="26">
        <v>17.471399927920999</v>
      </c>
      <c r="X1177" s="26">
        <v>40.972692551875127</v>
      </c>
      <c r="Y1177" s="26">
        <v>26.160287601856197</v>
      </c>
      <c r="Z1177" s="26">
        <v>2.7873809329877446</v>
      </c>
      <c r="AA1177" s="26">
        <v>0.34388888888888891</v>
      </c>
      <c r="AB1177" s="26">
        <f t="shared" si="158"/>
        <v>0.42479163831815664</v>
      </c>
      <c r="AC1177" s="26">
        <f t="shared" si="158"/>
        <v>0.99619133367799062</v>
      </c>
      <c r="AD1177" s="26">
        <f t="shared" si="158"/>
        <v>0.63604928483764622</v>
      </c>
      <c r="AE1177" s="26">
        <f t="shared" si="158"/>
        <v>6.7771106953394097E-2</v>
      </c>
      <c r="AF1177" s="17">
        <v>5.8</v>
      </c>
      <c r="AG1177" s="17">
        <v>5.5</v>
      </c>
      <c r="AH1177" s="17">
        <f t="shared" si="159"/>
        <v>3.1622776601683767E-6</v>
      </c>
      <c r="AI1177" s="17">
        <v>1</v>
      </c>
      <c r="AJ1177" s="17">
        <v>47.5</v>
      </c>
      <c r="AK1177" s="17">
        <v>1730</v>
      </c>
      <c r="AL1177" s="17">
        <v>242.5</v>
      </c>
      <c r="AM1177" s="17">
        <v>8</v>
      </c>
      <c r="AN1177" s="17">
        <v>13</v>
      </c>
      <c r="AO1177" s="17">
        <v>1</v>
      </c>
      <c r="AP1177" s="17">
        <v>69.5</v>
      </c>
      <c r="AQ1177" s="17">
        <v>983.0625</v>
      </c>
      <c r="AR1177" s="17">
        <v>1317.9861111111109</v>
      </c>
      <c r="AS1177" s="26">
        <v>713.8125</v>
      </c>
      <c r="AT1177" s="26">
        <v>20.664589823468329</v>
      </c>
      <c r="AU1177" s="26">
        <v>2.165581256082044</v>
      </c>
      <c r="AV1177" s="17">
        <v>0</v>
      </c>
      <c r="AW1177" s="17">
        <v>15</v>
      </c>
      <c r="AX1177" s="17">
        <v>0.14000000000000001</v>
      </c>
      <c r="AY1177" s="14">
        <v>4</v>
      </c>
      <c r="AZ1177" s="17" t="s">
        <v>149</v>
      </c>
      <c r="BA1177" s="28"/>
      <c r="BB1177" s="26"/>
      <c r="BC1177" s="31"/>
      <c r="BD1177" s="29"/>
    </row>
    <row r="1178" spans="1:56" x14ac:dyDescent="0.25">
      <c r="A1178" s="14">
        <v>2009</v>
      </c>
      <c r="B1178" s="15">
        <v>2012</v>
      </c>
      <c r="C1178" s="20" t="s">
        <v>205</v>
      </c>
      <c r="D1178" s="17" t="s">
        <v>206</v>
      </c>
      <c r="E1178" s="32">
        <v>2</v>
      </c>
      <c r="F1178" s="44" t="s">
        <v>124</v>
      </c>
      <c r="G1178" s="86" t="s">
        <v>125</v>
      </c>
      <c r="H1178" s="20">
        <v>99239</v>
      </c>
      <c r="I1178" s="21" t="s">
        <v>52</v>
      </c>
      <c r="J1178" s="22">
        <v>99239015</v>
      </c>
      <c r="K1178" s="17" t="s">
        <v>42</v>
      </c>
      <c r="L1178" s="23">
        <v>94.444444444444443</v>
      </c>
      <c r="M1178" s="24">
        <f t="shared" si="157"/>
        <v>0.94444444444444442</v>
      </c>
      <c r="N1178" s="25">
        <v>5.1834130781499201</v>
      </c>
      <c r="O1178" s="26">
        <v>50.87719298245613</v>
      </c>
      <c r="P1178" s="26">
        <f t="shared" si="156"/>
        <v>0.50877192982456132</v>
      </c>
      <c r="Q1178" s="63">
        <v>49.12280701754387</v>
      </c>
      <c r="R1178" s="25">
        <v>0.49122807017543868</v>
      </c>
      <c r="S1178" s="24">
        <v>2.5458502382335317</v>
      </c>
      <c r="T1178" s="25">
        <v>0.84861674607784388</v>
      </c>
      <c r="U1178" s="25">
        <v>1.1356766945678192</v>
      </c>
      <c r="V1178" s="25">
        <v>0.37855889818927307</v>
      </c>
      <c r="W1178" s="26">
        <v>17.402270087547535</v>
      </c>
      <c r="X1178" s="26">
        <v>40.054270140178929</v>
      </c>
      <c r="Y1178" s="26">
        <v>26.30619208304276</v>
      </c>
      <c r="Z1178" s="26">
        <v>2.9271527733752123</v>
      </c>
      <c r="AA1178" s="26">
        <v>0.42888888888888888</v>
      </c>
      <c r="AB1178" s="26">
        <f t="shared" si="158"/>
        <v>0.14767857816062385</v>
      </c>
      <c r="AC1178" s="26">
        <f t="shared" si="158"/>
        <v>0.33990724392881583</v>
      </c>
      <c r="AD1178" s="26">
        <f t="shared" si="158"/>
        <v>0.22323875127210485</v>
      </c>
      <c r="AE1178" s="26">
        <f t="shared" si="158"/>
        <v>2.484030861814409E-2</v>
      </c>
      <c r="AF1178" s="17">
        <v>6</v>
      </c>
      <c r="AG1178" s="17">
        <v>5.6</v>
      </c>
      <c r="AH1178" s="17">
        <f t="shared" si="159"/>
        <v>2.5118864315095806E-6</v>
      </c>
      <c r="AI1178" s="17">
        <v>1.5</v>
      </c>
      <c r="AJ1178" s="17">
        <v>45</v>
      </c>
      <c r="AK1178" s="17">
        <v>1765</v>
      </c>
      <c r="AL1178" s="17">
        <v>257.5</v>
      </c>
      <c r="AM1178" s="17">
        <v>11</v>
      </c>
      <c r="AN1178" s="17">
        <v>13.5</v>
      </c>
      <c r="AO1178" s="17">
        <v>0.55000000000000004</v>
      </c>
      <c r="AP1178" s="17">
        <v>57</v>
      </c>
      <c r="AQ1178" s="17">
        <v>983.0625</v>
      </c>
      <c r="AR1178" s="17">
        <v>1317.9861111111109</v>
      </c>
      <c r="AS1178" s="26">
        <v>713.8125</v>
      </c>
      <c r="AT1178" s="26">
        <v>20.664589823468329</v>
      </c>
      <c r="AU1178" s="26">
        <v>2.165581256082044</v>
      </c>
      <c r="AV1178" s="17">
        <v>15</v>
      </c>
      <c r="AW1178" s="17">
        <v>45</v>
      </c>
      <c r="AX1178" s="17">
        <v>0.16</v>
      </c>
      <c r="AY1178" s="14">
        <v>3</v>
      </c>
      <c r="AZ1178" s="17" t="s">
        <v>149</v>
      </c>
      <c r="BA1178" s="28"/>
      <c r="BB1178" s="26"/>
      <c r="BC1178" s="31"/>
      <c r="BD1178" s="29"/>
    </row>
    <row r="1179" spans="1:56" x14ac:dyDescent="0.25">
      <c r="A1179" s="14">
        <v>2009</v>
      </c>
      <c r="B1179" s="15">
        <v>2012</v>
      </c>
      <c r="C1179" s="20" t="s">
        <v>205</v>
      </c>
      <c r="D1179" s="17" t="s">
        <v>206</v>
      </c>
      <c r="E1179" s="32">
        <v>3</v>
      </c>
      <c r="F1179" s="44" t="s">
        <v>124</v>
      </c>
      <c r="G1179" s="86" t="s">
        <v>125</v>
      </c>
      <c r="H1179" s="20">
        <v>99239</v>
      </c>
      <c r="I1179" s="21" t="s">
        <v>52</v>
      </c>
      <c r="J1179" s="22">
        <v>99239015</v>
      </c>
      <c r="K1179" s="17" t="s">
        <v>42</v>
      </c>
      <c r="L1179" s="23">
        <v>100</v>
      </c>
      <c r="M1179" s="24">
        <f t="shared" si="157"/>
        <v>1</v>
      </c>
      <c r="N1179" s="25">
        <v>26.993620414673046</v>
      </c>
      <c r="O1179" s="26">
        <v>50</v>
      </c>
      <c r="P1179" s="26">
        <f t="shared" si="156"/>
        <v>0.5</v>
      </c>
      <c r="Q1179" s="63">
        <v>50</v>
      </c>
      <c r="R1179" s="25">
        <v>0.5</v>
      </c>
      <c r="S1179" s="24">
        <v>13.494754786152988</v>
      </c>
      <c r="T1179" s="25">
        <v>4.4982515953843292</v>
      </c>
      <c r="U1179" s="25">
        <v>6.0198664789392264</v>
      </c>
      <c r="V1179" s="25">
        <v>2.0066221596464087</v>
      </c>
      <c r="W1179" s="26">
        <v>18.004510866505996</v>
      </c>
      <c r="X1179" s="26">
        <v>42.758242629863304</v>
      </c>
      <c r="Y1179" s="26">
        <v>24.953497520686525</v>
      </c>
      <c r="Z1179" s="26">
        <v>2.3356879135387345</v>
      </c>
      <c r="AA1179" s="26">
        <v>0.39590909090909093</v>
      </c>
      <c r="AB1179" s="26">
        <f t="shared" si="158"/>
        <v>0.80988819729375083</v>
      </c>
      <c r="AC1179" s="26">
        <f t="shared" si="158"/>
        <v>1.9233733312561283</v>
      </c>
      <c r="AD1179" s="26">
        <f t="shared" si="158"/>
        <v>1.1224711003284706</v>
      </c>
      <c r="AE1179" s="26">
        <f t="shared" si="158"/>
        <v>0.10506511883395507</v>
      </c>
      <c r="AF1179" s="17">
        <v>10.5</v>
      </c>
      <c r="AG1179" s="17">
        <v>5.8</v>
      </c>
      <c r="AH1179" s="17">
        <f t="shared" si="159"/>
        <v>1.5848931924611111E-6</v>
      </c>
      <c r="AI1179" s="17">
        <v>2.5</v>
      </c>
      <c r="AJ1179" s="17">
        <v>62.5</v>
      </c>
      <c r="AK1179" s="17">
        <v>3335</v>
      </c>
      <c r="AL1179" s="17">
        <v>547.5</v>
      </c>
      <c r="AM1179" s="17">
        <v>13</v>
      </c>
      <c r="AN1179" s="17">
        <v>16.5</v>
      </c>
      <c r="AO1179" s="17">
        <v>1.25</v>
      </c>
      <c r="AP1179" s="17">
        <v>36</v>
      </c>
      <c r="AQ1179" s="17">
        <v>983.0625</v>
      </c>
      <c r="AR1179" s="17">
        <v>1317.9861111111109</v>
      </c>
      <c r="AS1179" s="26">
        <v>713.8125</v>
      </c>
      <c r="AT1179" s="26">
        <v>20.664589823468329</v>
      </c>
      <c r="AU1179" s="26">
        <v>2.165581256082044</v>
      </c>
      <c r="AV1179" s="17">
        <v>0</v>
      </c>
      <c r="AW1179" s="17">
        <v>15</v>
      </c>
      <c r="AX1179" s="17">
        <v>0.14000000000000001</v>
      </c>
      <c r="AY1179" s="14">
        <v>4</v>
      </c>
      <c r="AZ1179" s="17" t="s">
        <v>149</v>
      </c>
      <c r="BA1179" s="28"/>
      <c r="BB1179" s="26"/>
      <c r="BC1179" s="31"/>
      <c r="BD1179" s="29"/>
    </row>
    <row r="1180" spans="1:56" x14ac:dyDescent="0.25">
      <c r="A1180" s="14">
        <v>2009</v>
      </c>
      <c r="B1180" s="15">
        <v>2012</v>
      </c>
      <c r="C1180" s="20" t="s">
        <v>205</v>
      </c>
      <c r="D1180" s="17" t="s">
        <v>206</v>
      </c>
      <c r="E1180" s="32">
        <v>4</v>
      </c>
      <c r="F1180" s="44" t="s">
        <v>124</v>
      </c>
      <c r="G1180" s="86" t="s">
        <v>125</v>
      </c>
      <c r="H1180" s="20">
        <v>99239</v>
      </c>
      <c r="I1180" s="21" t="s">
        <v>52</v>
      </c>
      <c r="J1180" s="22">
        <v>99239015</v>
      </c>
      <c r="K1180" s="17" t="s">
        <v>42</v>
      </c>
      <c r="L1180" s="23">
        <v>94.444444444444443</v>
      </c>
      <c r="M1180" s="24">
        <f t="shared" si="157"/>
        <v>0.94444444444444442</v>
      </c>
      <c r="N1180" s="25">
        <v>3.9074960127591711</v>
      </c>
      <c r="O1180" s="26">
        <v>52.173913043478265</v>
      </c>
      <c r="P1180" s="26">
        <f t="shared" si="156"/>
        <v>0.52173913043478271</v>
      </c>
      <c r="Q1180" s="63">
        <v>47.826086956521735</v>
      </c>
      <c r="R1180" s="25">
        <v>0.47826086956521735</v>
      </c>
      <c r="S1180" s="24">
        <v>1.8685178420747439</v>
      </c>
      <c r="T1180" s="25">
        <v>0.62283928069158134</v>
      </c>
      <c r="U1180" s="25">
        <v>0.83352592181574547</v>
      </c>
      <c r="V1180" s="25">
        <v>0.27784197393858184</v>
      </c>
      <c r="W1180" s="26">
        <v>17.01047094165537</v>
      </c>
      <c r="X1180" s="26">
        <v>39.233984747161188</v>
      </c>
      <c r="Y1180" s="26">
        <v>26.938454385077208</v>
      </c>
      <c r="Z1180" s="26">
        <v>3.2407541630768293</v>
      </c>
      <c r="AA1180" s="26">
        <v>0.55999999999999994</v>
      </c>
      <c r="AB1180" s="26">
        <f t="shared" si="158"/>
        <v>0.10594789485525677</v>
      </c>
      <c r="AC1180" s="26">
        <f t="shared" si="158"/>
        <v>0.24436466838586349</v>
      </c>
      <c r="AD1180" s="26">
        <f t="shared" si="158"/>
        <v>0.16778327552144465</v>
      </c>
      <c r="AE1180" s="26">
        <f t="shared" si="158"/>
        <v>2.01846899182902E-2</v>
      </c>
      <c r="AF1180" s="17">
        <v>4.9000000000000004</v>
      </c>
      <c r="AG1180" s="17">
        <v>5.7</v>
      </c>
      <c r="AH1180" s="17">
        <f t="shared" si="159"/>
        <v>1.9952623149688749E-6</v>
      </c>
      <c r="AI1180" s="17">
        <v>1</v>
      </c>
      <c r="AJ1180" s="17">
        <v>40</v>
      </c>
      <c r="AK1180" s="17">
        <v>1980</v>
      </c>
      <c r="AL1180" s="17">
        <v>307.5</v>
      </c>
      <c r="AM1180" s="17">
        <v>9.5</v>
      </c>
      <c r="AN1180" s="17">
        <v>9</v>
      </c>
      <c r="AO1180" s="17">
        <v>0.5</v>
      </c>
      <c r="AP1180" s="17">
        <v>35.5</v>
      </c>
      <c r="AQ1180" s="17">
        <v>983.0625</v>
      </c>
      <c r="AR1180" s="17">
        <v>1317.9861111111109</v>
      </c>
      <c r="AS1180" s="26">
        <v>713.8125</v>
      </c>
      <c r="AT1180" s="26">
        <v>20.664589823468329</v>
      </c>
      <c r="AU1180" s="26">
        <v>2.165581256082044</v>
      </c>
      <c r="AV1180" s="17">
        <v>15</v>
      </c>
      <c r="AW1180" s="17">
        <v>45</v>
      </c>
      <c r="AX1180" s="17">
        <v>0.16</v>
      </c>
      <c r="AY1180" s="14">
        <v>3</v>
      </c>
      <c r="AZ1180" s="17" t="s">
        <v>149</v>
      </c>
      <c r="BA1180" s="28"/>
      <c r="BB1180" s="26"/>
      <c r="BC1180" s="31"/>
      <c r="BD1180" s="29"/>
    </row>
    <row r="1181" spans="1:56" x14ac:dyDescent="0.25">
      <c r="A1181" s="14">
        <v>2009</v>
      </c>
      <c r="B1181" s="15">
        <v>2012</v>
      </c>
      <c r="C1181" s="20" t="s">
        <v>205</v>
      </c>
      <c r="D1181" s="17" t="s">
        <v>206</v>
      </c>
      <c r="E1181" s="32">
        <v>1</v>
      </c>
      <c r="F1181" s="44" t="s">
        <v>126</v>
      </c>
      <c r="G1181" s="86" t="s">
        <v>127</v>
      </c>
      <c r="H1181" s="20">
        <v>9970</v>
      </c>
      <c r="I1181" s="21">
        <v>5</v>
      </c>
      <c r="J1181" s="22">
        <v>9970036</v>
      </c>
      <c r="K1181" s="17" t="s">
        <v>54</v>
      </c>
      <c r="L1181" s="23">
        <v>100</v>
      </c>
      <c r="M1181" s="24">
        <f t="shared" si="157"/>
        <v>1</v>
      </c>
      <c r="N1181" s="25">
        <v>10.925039872408293</v>
      </c>
      <c r="O1181" s="26">
        <v>51.428571428571423</v>
      </c>
      <c r="P1181" s="26">
        <f t="shared" si="156"/>
        <v>0.51428571428571423</v>
      </c>
      <c r="Q1181" s="63">
        <v>48.571428571428577</v>
      </c>
      <c r="R1181" s="25">
        <v>0.48571428571428577</v>
      </c>
      <c r="S1181" s="24">
        <v>5.3056398222325907</v>
      </c>
      <c r="T1181" s="25">
        <v>1.7685466074108636</v>
      </c>
      <c r="U1181" s="25">
        <v>2.3667894542223187</v>
      </c>
      <c r="V1181" s="25">
        <v>0.78892981807410623</v>
      </c>
      <c r="W1181" s="26">
        <v>17.728895323955115</v>
      </c>
      <c r="X1181" s="26">
        <v>40.459733739114171</v>
      </c>
      <c r="Y1181" s="26">
        <v>24.010646828006102</v>
      </c>
      <c r="Z1181" s="26">
        <v>4.6117162660510047</v>
      </c>
      <c r="AA1181" s="26">
        <v>0.38200000000000001</v>
      </c>
      <c r="AB1181" s="26">
        <f t="shared" si="158"/>
        <v>0.31354377678323142</v>
      </c>
      <c r="AC1181" s="26">
        <f t="shared" si="158"/>
        <v>0.71554924841057221</v>
      </c>
      <c r="AD1181" s="26">
        <f t="shared" si="158"/>
        <v>0.42463947989410605</v>
      </c>
      <c r="AE1181" s="26">
        <f t="shared" si="158"/>
        <v>8.156035156666E-2</v>
      </c>
      <c r="AF1181" s="17">
        <v>5.8</v>
      </c>
      <c r="AG1181" s="17">
        <v>5.5</v>
      </c>
      <c r="AH1181" s="17">
        <f t="shared" si="159"/>
        <v>3.1622776601683767E-6</v>
      </c>
      <c r="AI1181" s="17">
        <v>1</v>
      </c>
      <c r="AJ1181" s="17">
        <v>47.5</v>
      </c>
      <c r="AK1181" s="17">
        <v>1730</v>
      </c>
      <c r="AL1181" s="17">
        <v>242.5</v>
      </c>
      <c r="AM1181" s="17">
        <v>8</v>
      </c>
      <c r="AN1181" s="17">
        <v>13</v>
      </c>
      <c r="AO1181" s="17">
        <v>1</v>
      </c>
      <c r="AP1181" s="17">
        <v>69.5</v>
      </c>
      <c r="AQ1181" s="17">
        <v>983.0625</v>
      </c>
      <c r="AR1181" s="17">
        <v>1317.9861111111109</v>
      </c>
      <c r="AS1181" s="26">
        <v>713.8125</v>
      </c>
      <c r="AT1181" s="26">
        <v>20.664589823468329</v>
      </c>
      <c r="AU1181" s="26">
        <v>2.165581256082044</v>
      </c>
      <c r="AV1181" s="17">
        <v>0</v>
      </c>
      <c r="AW1181" s="17">
        <v>15</v>
      </c>
      <c r="AX1181" s="17">
        <v>0.14000000000000001</v>
      </c>
      <c r="AY1181" s="14">
        <v>4</v>
      </c>
      <c r="AZ1181" s="17" t="s">
        <v>149</v>
      </c>
      <c r="BA1181" s="28"/>
      <c r="BB1181" s="26"/>
      <c r="BC1181" s="31"/>
      <c r="BD1181" s="29"/>
    </row>
    <row r="1182" spans="1:56" x14ac:dyDescent="0.25">
      <c r="A1182" s="14">
        <v>2009</v>
      </c>
      <c r="B1182" s="15">
        <v>2012</v>
      </c>
      <c r="C1182" s="20" t="s">
        <v>205</v>
      </c>
      <c r="D1182" s="17" t="s">
        <v>206</v>
      </c>
      <c r="E1182" s="32">
        <v>2</v>
      </c>
      <c r="F1182" s="44" t="s">
        <v>126</v>
      </c>
      <c r="G1182" s="86" t="s">
        <v>127</v>
      </c>
      <c r="H1182" s="20">
        <v>9970</v>
      </c>
      <c r="I1182" s="21">
        <v>5</v>
      </c>
      <c r="J1182" s="22">
        <v>9970036</v>
      </c>
      <c r="K1182" s="17" t="s">
        <v>54</v>
      </c>
      <c r="L1182" s="23">
        <v>83.333333333333343</v>
      </c>
      <c r="M1182" s="24">
        <f t="shared" si="157"/>
        <v>0.83333333333333348</v>
      </c>
      <c r="N1182" s="25">
        <v>2.8309409888357253</v>
      </c>
      <c r="O1182" s="26">
        <v>50.666666666666664</v>
      </c>
      <c r="P1182" s="26">
        <f t="shared" si="156"/>
        <v>0.5066666666666666</v>
      </c>
      <c r="Q1182" s="63">
        <v>49.333333333333336</v>
      </c>
      <c r="R1182" s="25">
        <v>0.49333333333333335</v>
      </c>
      <c r="S1182" s="24">
        <v>1.3963848674829697</v>
      </c>
      <c r="T1182" s="25">
        <v>0.46546162249432327</v>
      </c>
      <c r="U1182" s="25">
        <v>0.62291242698861038</v>
      </c>
      <c r="V1182" s="25">
        <v>0.20763747566287014</v>
      </c>
      <c r="W1182" s="26">
        <v>17.354144324463462</v>
      </c>
      <c r="X1182" s="26">
        <v>37.457250691575389</v>
      </c>
      <c r="Y1182" s="26">
        <v>25.801220215395261</v>
      </c>
      <c r="Z1182" s="26">
        <v>4.6747996248207784</v>
      </c>
      <c r="AA1182" s="26">
        <v>0.42833333333333334</v>
      </c>
      <c r="AB1182" s="26">
        <f t="shared" si="158"/>
        <v>8.0776881742654141E-2</v>
      </c>
      <c r="AC1182" s="26">
        <f t="shared" si="158"/>
        <v>0.17434912681077294</v>
      </c>
      <c r="AD1182" s="26">
        <f t="shared" si="158"/>
        <v>0.12009477823791211</v>
      </c>
      <c r="AE1182" s="26">
        <f t="shared" si="158"/>
        <v>2.175939818204933E-2</v>
      </c>
      <c r="AF1182" s="17">
        <v>6</v>
      </c>
      <c r="AG1182" s="17">
        <v>5.6</v>
      </c>
      <c r="AH1182" s="17">
        <f t="shared" si="159"/>
        <v>2.5118864315095806E-6</v>
      </c>
      <c r="AI1182" s="17">
        <v>1.5</v>
      </c>
      <c r="AJ1182" s="17">
        <v>45</v>
      </c>
      <c r="AK1182" s="17">
        <v>1765</v>
      </c>
      <c r="AL1182" s="17">
        <v>257.5</v>
      </c>
      <c r="AM1182" s="17">
        <v>11</v>
      </c>
      <c r="AN1182" s="17">
        <v>13.5</v>
      </c>
      <c r="AO1182" s="17">
        <v>0.55000000000000004</v>
      </c>
      <c r="AP1182" s="17">
        <v>57</v>
      </c>
      <c r="AQ1182" s="17">
        <v>983.0625</v>
      </c>
      <c r="AR1182" s="17">
        <v>1317.9861111111109</v>
      </c>
      <c r="AS1182" s="26">
        <v>713.8125</v>
      </c>
      <c r="AT1182" s="26">
        <v>20.664589823468329</v>
      </c>
      <c r="AU1182" s="26">
        <v>2.165581256082044</v>
      </c>
      <c r="AV1182" s="17">
        <v>15</v>
      </c>
      <c r="AW1182" s="17">
        <v>45</v>
      </c>
      <c r="AX1182" s="17">
        <v>0.16</v>
      </c>
      <c r="AY1182" s="14">
        <v>3</v>
      </c>
      <c r="AZ1182" s="17" t="s">
        <v>149</v>
      </c>
      <c r="BA1182" s="28"/>
      <c r="BB1182" s="26"/>
      <c r="BC1182" s="31"/>
      <c r="BD1182" s="29"/>
    </row>
    <row r="1183" spans="1:56" x14ac:dyDescent="0.25">
      <c r="A1183" s="14">
        <v>2009</v>
      </c>
      <c r="B1183" s="15">
        <v>2012</v>
      </c>
      <c r="C1183" s="20" t="s">
        <v>205</v>
      </c>
      <c r="D1183" s="17" t="s">
        <v>206</v>
      </c>
      <c r="E1183" s="32">
        <v>3</v>
      </c>
      <c r="F1183" s="44" t="s">
        <v>126</v>
      </c>
      <c r="G1183" s="86" t="s">
        <v>127</v>
      </c>
      <c r="H1183" s="20">
        <v>9970</v>
      </c>
      <c r="I1183" s="21">
        <v>5</v>
      </c>
      <c r="J1183" s="22">
        <v>9970036</v>
      </c>
      <c r="K1183" s="17" t="s">
        <v>54</v>
      </c>
      <c r="L1183" s="23">
        <v>94.444444444444443</v>
      </c>
      <c r="M1183" s="24">
        <f t="shared" si="157"/>
        <v>0.94444444444444442</v>
      </c>
      <c r="N1183" s="25">
        <v>25.039872408293459</v>
      </c>
      <c r="O1183" s="26">
        <v>46.835443037974677</v>
      </c>
      <c r="P1183" s="26">
        <f t="shared" si="156"/>
        <v>0.46835443037974678</v>
      </c>
      <c r="Q1183" s="63">
        <v>53.164556962025323</v>
      </c>
      <c r="R1183" s="25">
        <v>0.53164556962025322</v>
      </c>
      <c r="S1183" s="24">
        <v>13.310309901821931</v>
      </c>
      <c r="T1183" s="25">
        <v>4.4367699672739773</v>
      </c>
      <c r="U1183" s="25">
        <v>5.9375875791747301</v>
      </c>
      <c r="V1183" s="25">
        <v>1.97919585972491</v>
      </c>
      <c r="W1183" s="26">
        <v>17.499437041392909</v>
      </c>
      <c r="X1183" s="26">
        <v>41.322987729252489</v>
      </c>
      <c r="Y1183" s="26">
        <v>24.285617778524497</v>
      </c>
      <c r="Z1183" s="26">
        <v>3.6235405371033522</v>
      </c>
      <c r="AA1183" s="26">
        <v>0.37974999999999998</v>
      </c>
      <c r="AB1183" s="26">
        <f t="shared" si="158"/>
        <v>0.77640976709453846</v>
      </c>
      <c r="AC1183" s="26">
        <f t="shared" si="158"/>
        <v>1.8334059091517854</v>
      </c>
      <c r="AD1183" s="26">
        <f t="shared" si="158"/>
        <v>1.0774969959645244</v>
      </c>
      <c r="AE1183" s="26">
        <f t="shared" si="158"/>
        <v>0.1607681583021997</v>
      </c>
      <c r="AF1183" s="17">
        <v>10.5</v>
      </c>
      <c r="AG1183" s="17">
        <v>5.8</v>
      </c>
      <c r="AH1183" s="17">
        <f t="shared" si="159"/>
        <v>1.5848931924611111E-6</v>
      </c>
      <c r="AI1183" s="17">
        <v>2.5</v>
      </c>
      <c r="AJ1183" s="17">
        <v>62.5</v>
      </c>
      <c r="AK1183" s="17">
        <v>3335</v>
      </c>
      <c r="AL1183" s="17">
        <v>547.5</v>
      </c>
      <c r="AM1183" s="17">
        <v>13</v>
      </c>
      <c r="AN1183" s="17">
        <v>16.5</v>
      </c>
      <c r="AO1183" s="17">
        <v>1.25</v>
      </c>
      <c r="AP1183" s="17">
        <v>36</v>
      </c>
      <c r="AQ1183" s="17">
        <v>983.0625</v>
      </c>
      <c r="AR1183" s="17">
        <v>1317.9861111111109</v>
      </c>
      <c r="AS1183" s="26">
        <v>713.8125</v>
      </c>
      <c r="AT1183" s="26">
        <v>20.664589823468329</v>
      </c>
      <c r="AU1183" s="26">
        <v>2.165581256082044</v>
      </c>
      <c r="AV1183" s="17">
        <v>0</v>
      </c>
      <c r="AW1183" s="17">
        <v>15</v>
      </c>
      <c r="AX1183" s="17">
        <v>0.14000000000000001</v>
      </c>
      <c r="AY1183" s="14">
        <v>4</v>
      </c>
      <c r="AZ1183" s="17" t="s">
        <v>149</v>
      </c>
      <c r="BA1183" s="28"/>
      <c r="BB1183" s="26"/>
      <c r="BC1183" s="31"/>
      <c r="BD1183" s="29"/>
    </row>
    <row r="1184" spans="1:56" x14ac:dyDescent="0.25">
      <c r="A1184" s="14">
        <v>2009</v>
      </c>
      <c r="B1184" s="15">
        <v>2012</v>
      </c>
      <c r="C1184" s="20" t="s">
        <v>205</v>
      </c>
      <c r="D1184" s="17" t="s">
        <v>206</v>
      </c>
      <c r="E1184" s="32">
        <v>4</v>
      </c>
      <c r="F1184" s="44" t="s">
        <v>126</v>
      </c>
      <c r="G1184" s="86" t="s">
        <v>127</v>
      </c>
      <c r="H1184" s="20">
        <v>9970</v>
      </c>
      <c r="I1184" s="21">
        <v>5</v>
      </c>
      <c r="J1184" s="22">
        <v>9970036</v>
      </c>
      <c r="K1184" s="17" t="s">
        <v>54</v>
      </c>
      <c r="L1184" s="23">
        <v>77.777777777777786</v>
      </c>
      <c r="M1184" s="24">
        <f t="shared" si="157"/>
        <v>0.7777777777777779</v>
      </c>
      <c r="N1184" s="25">
        <v>2.5518341307814993</v>
      </c>
      <c r="O1184" s="26">
        <v>50.561797752808992</v>
      </c>
      <c r="P1184" s="26">
        <f t="shared" si="156"/>
        <v>0.5056179775280899</v>
      </c>
      <c r="Q1184" s="63">
        <v>49.438202247191008</v>
      </c>
      <c r="R1184" s="25">
        <v>0.4943820224719101</v>
      </c>
      <c r="S1184" s="24">
        <v>1.2613887931823082</v>
      </c>
      <c r="T1184" s="25">
        <v>0.42046293106076943</v>
      </c>
      <c r="U1184" s="25">
        <v>0.56269211507121175</v>
      </c>
      <c r="V1184" s="25">
        <v>0.18756403835707058</v>
      </c>
      <c r="W1184" s="26">
        <v>17.57409478900091</v>
      </c>
      <c r="X1184" s="26">
        <v>36.882146547681877</v>
      </c>
      <c r="Y1184" s="26">
        <v>26.019667475610419</v>
      </c>
      <c r="Z1184" s="26">
        <v>4.4680609309565824</v>
      </c>
      <c r="AA1184" s="26">
        <v>0.37125000000000002</v>
      </c>
      <c r="AB1184" s="26">
        <f t="shared" si="158"/>
        <v>7.3892554057231163E-2</v>
      </c>
      <c r="AC1184" s="26">
        <f t="shared" si="158"/>
        <v>0.15507575441251159</v>
      </c>
      <c r="AD1184" s="26">
        <f t="shared" si="158"/>
        <v>0.10940305652021728</v>
      </c>
      <c r="AE1184" s="26">
        <f t="shared" si="158"/>
        <v>1.8786539951881148E-2</v>
      </c>
      <c r="AF1184" s="17">
        <v>4.9000000000000004</v>
      </c>
      <c r="AG1184" s="17">
        <v>5.7</v>
      </c>
      <c r="AH1184" s="17">
        <f t="shared" si="159"/>
        <v>1.9952623149688749E-6</v>
      </c>
      <c r="AI1184" s="17">
        <v>1</v>
      </c>
      <c r="AJ1184" s="17">
        <v>40</v>
      </c>
      <c r="AK1184" s="17">
        <v>1980</v>
      </c>
      <c r="AL1184" s="17">
        <v>307.5</v>
      </c>
      <c r="AM1184" s="17">
        <v>9.5</v>
      </c>
      <c r="AN1184" s="17">
        <v>9</v>
      </c>
      <c r="AO1184" s="17">
        <v>0.5</v>
      </c>
      <c r="AP1184" s="17">
        <v>35.5</v>
      </c>
      <c r="AQ1184" s="17">
        <v>983.0625</v>
      </c>
      <c r="AR1184" s="17">
        <v>1317.9861111111109</v>
      </c>
      <c r="AS1184" s="26">
        <v>713.8125</v>
      </c>
      <c r="AT1184" s="26">
        <v>20.664589823468329</v>
      </c>
      <c r="AU1184" s="26">
        <v>2.165581256082044</v>
      </c>
      <c r="AV1184" s="17">
        <v>15</v>
      </c>
      <c r="AW1184" s="17">
        <v>45</v>
      </c>
      <c r="AX1184" s="17">
        <v>0.16</v>
      </c>
      <c r="AY1184" s="14">
        <v>3</v>
      </c>
      <c r="AZ1184" s="17" t="s">
        <v>149</v>
      </c>
      <c r="BA1184" s="28"/>
      <c r="BB1184" s="26"/>
      <c r="BC1184" s="31"/>
      <c r="BD1184" s="29"/>
    </row>
    <row r="1185" spans="1:56" x14ac:dyDescent="0.25">
      <c r="A1185" s="14">
        <v>2009</v>
      </c>
      <c r="B1185" s="15">
        <v>2012</v>
      </c>
      <c r="C1185" s="20" t="s">
        <v>205</v>
      </c>
      <c r="D1185" s="17" t="s">
        <v>206</v>
      </c>
      <c r="E1185" s="32">
        <v>1</v>
      </c>
      <c r="F1185" s="44" t="s">
        <v>128</v>
      </c>
      <c r="G1185" s="86" t="s">
        <v>129</v>
      </c>
      <c r="H1185" s="20">
        <v>9980</v>
      </c>
      <c r="I1185" s="21">
        <v>9</v>
      </c>
      <c r="J1185" s="22">
        <v>9980005</v>
      </c>
      <c r="K1185" s="17" t="s">
        <v>40</v>
      </c>
      <c r="L1185" s="23">
        <v>77.777777777777786</v>
      </c>
      <c r="M1185" s="24">
        <f t="shared" si="157"/>
        <v>0.7777777777777779</v>
      </c>
      <c r="N1185" s="25">
        <v>17.583732057416267</v>
      </c>
      <c r="O1185" s="26">
        <v>47.560975609756099</v>
      </c>
      <c r="P1185" s="26">
        <f t="shared" si="156"/>
        <v>0.47560975609756101</v>
      </c>
      <c r="Q1185" s="63">
        <v>52.439024390243901</v>
      </c>
      <c r="R1185" s="25">
        <v>0.52439024390243905</v>
      </c>
      <c r="S1185" s="24">
        <v>9.2193333216781035</v>
      </c>
      <c r="T1185" s="25">
        <v>3.0731111072260346</v>
      </c>
      <c r="U1185" s="25">
        <v>4.1126464690032991</v>
      </c>
      <c r="V1185" s="25">
        <v>1.3708821563344331</v>
      </c>
      <c r="W1185" s="26">
        <v>17.964523632797523</v>
      </c>
      <c r="X1185" s="26">
        <v>43.086978097294605</v>
      </c>
      <c r="Y1185" s="26">
        <v>25.100654123954968</v>
      </c>
      <c r="Z1185" s="26">
        <v>2.173534940110244</v>
      </c>
      <c r="AA1185" s="26">
        <v>0.45427350427350432</v>
      </c>
      <c r="AB1185" s="26">
        <f t="shared" si="158"/>
        <v>0.55206977111974653</v>
      </c>
      <c r="AC1185" s="26">
        <f t="shared" si="158"/>
        <v>1.3241107096760092</v>
      </c>
      <c r="AD1185" s="26">
        <f t="shared" si="158"/>
        <v>0.77137098986964991</v>
      </c>
      <c r="AE1185" s="26">
        <f t="shared" si="158"/>
        <v>6.6795143663966647E-2</v>
      </c>
      <c r="AF1185" s="17">
        <v>5.8</v>
      </c>
      <c r="AG1185" s="17">
        <v>5.5</v>
      </c>
      <c r="AH1185" s="17">
        <f t="shared" si="159"/>
        <v>3.1622776601683767E-6</v>
      </c>
      <c r="AI1185" s="17">
        <v>1</v>
      </c>
      <c r="AJ1185" s="17">
        <v>47.5</v>
      </c>
      <c r="AK1185" s="17">
        <v>1730</v>
      </c>
      <c r="AL1185" s="17">
        <v>242.5</v>
      </c>
      <c r="AM1185" s="17">
        <v>8</v>
      </c>
      <c r="AN1185" s="17">
        <v>13</v>
      </c>
      <c r="AO1185" s="17">
        <v>1</v>
      </c>
      <c r="AP1185" s="17">
        <v>69.5</v>
      </c>
      <c r="AQ1185" s="17">
        <v>983.0625</v>
      </c>
      <c r="AR1185" s="17">
        <v>1317.9861111111109</v>
      </c>
      <c r="AS1185" s="26">
        <v>713.8125</v>
      </c>
      <c r="AT1185" s="26">
        <v>20.664589823468329</v>
      </c>
      <c r="AU1185" s="26">
        <v>2.165581256082044</v>
      </c>
      <c r="AV1185" s="17">
        <v>0</v>
      </c>
      <c r="AW1185" s="17">
        <v>15</v>
      </c>
      <c r="AX1185" s="17">
        <v>0.14000000000000001</v>
      </c>
      <c r="AY1185" s="14">
        <v>4</v>
      </c>
      <c r="AZ1185" s="17" t="s">
        <v>149</v>
      </c>
      <c r="BA1185" s="28"/>
      <c r="BB1185" s="26"/>
      <c r="BC1185" s="31"/>
      <c r="BD1185" s="29"/>
    </row>
    <row r="1186" spans="1:56" x14ac:dyDescent="0.25">
      <c r="A1186" s="14">
        <v>2009</v>
      </c>
      <c r="B1186" s="15">
        <v>2012</v>
      </c>
      <c r="C1186" s="20" t="s">
        <v>205</v>
      </c>
      <c r="D1186" s="17" t="s">
        <v>206</v>
      </c>
      <c r="E1186" s="32">
        <v>2</v>
      </c>
      <c r="F1186" s="44" t="s">
        <v>128</v>
      </c>
      <c r="G1186" s="86" t="s">
        <v>129</v>
      </c>
      <c r="H1186" s="20">
        <v>9980</v>
      </c>
      <c r="I1186" s="21">
        <v>9</v>
      </c>
      <c r="J1186" s="22">
        <v>9980005</v>
      </c>
      <c r="K1186" s="17" t="s">
        <v>40</v>
      </c>
      <c r="L1186" s="23">
        <v>77.777777777777786</v>
      </c>
      <c r="M1186" s="24">
        <f t="shared" si="157"/>
        <v>0.7777777777777779</v>
      </c>
      <c r="N1186" s="25">
        <v>2.671451355661882</v>
      </c>
      <c r="O1186" s="26">
        <v>48.672566371681413</v>
      </c>
      <c r="P1186" s="26">
        <f t="shared" si="156"/>
        <v>0.48672566371681414</v>
      </c>
      <c r="Q1186" s="63">
        <v>51.327433628318587</v>
      </c>
      <c r="R1186" s="25">
        <v>0.51327433628318586</v>
      </c>
      <c r="S1186" s="24">
        <v>1.3709786041748606</v>
      </c>
      <c r="T1186" s="25">
        <v>0.45699286805828687</v>
      </c>
      <c r="U1186" s="25">
        <v>0.61157896333793893</v>
      </c>
      <c r="V1186" s="25">
        <v>0.20385965444597964</v>
      </c>
      <c r="W1186" s="26">
        <v>18.097585405778887</v>
      </c>
      <c r="X1186" s="26">
        <v>39.891957690113941</v>
      </c>
      <c r="Y1186" s="26">
        <v>26.339605002620019</v>
      </c>
      <c r="Z1186" s="26">
        <v>2.5698906082625825</v>
      </c>
      <c r="AA1186" s="26">
        <v>0.46249999999999997</v>
      </c>
      <c r="AB1186" s="26">
        <f t="shared" si="158"/>
        <v>8.2704674595166894E-2</v>
      </c>
      <c r="AC1186" s="26">
        <f t="shared" si="158"/>
        <v>0.18230340157265001</v>
      </c>
      <c r="AD1186" s="26">
        <f t="shared" si="158"/>
        <v>0.12037011633669724</v>
      </c>
      <c r="AE1186" s="26">
        <f t="shared" si="158"/>
        <v>1.1744216796659731E-2</v>
      </c>
      <c r="AF1186" s="17">
        <v>6</v>
      </c>
      <c r="AG1186" s="17">
        <v>5.6</v>
      </c>
      <c r="AH1186" s="17">
        <f t="shared" si="159"/>
        <v>2.5118864315095806E-6</v>
      </c>
      <c r="AI1186" s="17">
        <v>1.5</v>
      </c>
      <c r="AJ1186" s="17">
        <v>45</v>
      </c>
      <c r="AK1186" s="17">
        <v>1765</v>
      </c>
      <c r="AL1186" s="17">
        <v>257.5</v>
      </c>
      <c r="AM1186" s="17">
        <v>11</v>
      </c>
      <c r="AN1186" s="17">
        <v>13.5</v>
      </c>
      <c r="AO1186" s="17">
        <v>0.55000000000000004</v>
      </c>
      <c r="AP1186" s="17">
        <v>57</v>
      </c>
      <c r="AQ1186" s="17">
        <v>983.0625</v>
      </c>
      <c r="AR1186" s="17">
        <v>1317.9861111111109</v>
      </c>
      <c r="AS1186" s="26">
        <v>713.8125</v>
      </c>
      <c r="AT1186" s="26">
        <v>20.664589823468329</v>
      </c>
      <c r="AU1186" s="26">
        <v>2.165581256082044</v>
      </c>
      <c r="AV1186" s="17">
        <v>15</v>
      </c>
      <c r="AW1186" s="17">
        <v>45</v>
      </c>
      <c r="AX1186" s="17">
        <v>0.16</v>
      </c>
      <c r="AY1186" s="14">
        <v>3</v>
      </c>
      <c r="AZ1186" s="17" t="s">
        <v>149</v>
      </c>
      <c r="BA1186" s="28"/>
      <c r="BB1186" s="26"/>
      <c r="BC1186" s="31"/>
      <c r="BD1186" s="29"/>
    </row>
    <row r="1187" spans="1:56" x14ac:dyDescent="0.25">
      <c r="A1187" s="14">
        <v>2009</v>
      </c>
      <c r="B1187" s="15">
        <v>2012</v>
      </c>
      <c r="C1187" s="20" t="s">
        <v>205</v>
      </c>
      <c r="D1187" s="17" t="s">
        <v>206</v>
      </c>
      <c r="E1187" s="32">
        <v>3</v>
      </c>
      <c r="F1187" s="44" t="s">
        <v>128</v>
      </c>
      <c r="G1187" s="86" t="s">
        <v>129</v>
      </c>
      <c r="H1187" s="20">
        <v>9980</v>
      </c>
      <c r="I1187" s="21">
        <v>9</v>
      </c>
      <c r="J1187" s="22">
        <v>9980005</v>
      </c>
      <c r="K1187" s="17" t="s">
        <v>40</v>
      </c>
      <c r="L1187" s="23">
        <v>100</v>
      </c>
      <c r="M1187" s="24">
        <f t="shared" si="157"/>
        <v>1</v>
      </c>
      <c r="N1187" s="25">
        <v>23.125996810207337</v>
      </c>
      <c r="O1187" s="26">
        <v>47.368421052631582</v>
      </c>
      <c r="P1187" s="26">
        <f t="shared" si="156"/>
        <v>0.47368421052631582</v>
      </c>
      <c r="Q1187" s="63">
        <v>52.631578947368418</v>
      </c>
      <c r="R1187" s="25">
        <v>0.52631578947368418</v>
      </c>
      <c r="S1187" s="24">
        <v>12.169723666281167</v>
      </c>
      <c r="T1187" s="25">
        <v>4.0565745554270558</v>
      </c>
      <c r="U1187" s="25">
        <v>5.4287841993077066</v>
      </c>
      <c r="V1187" s="25">
        <v>1.8095947331025688</v>
      </c>
      <c r="W1187" s="26">
        <v>18.327207278306958</v>
      </c>
      <c r="X1187" s="26">
        <v>41.55255218383985</v>
      </c>
      <c r="Y1187" s="26">
        <v>24.721966999501063</v>
      </c>
      <c r="Z1187" s="26">
        <v>2.4753631807887615</v>
      </c>
      <c r="AA1187" s="26">
        <v>0.44666666666666671</v>
      </c>
      <c r="AB1187" s="26">
        <f t="shared" si="158"/>
        <v>0.74345682717217543</v>
      </c>
      <c r="AC1187" s="26">
        <f t="shared" si="158"/>
        <v>1.6856102590201969</v>
      </c>
      <c r="AD1187" s="26">
        <f t="shared" si="158"/>
        <v>1.0028650229028337</v>
      </c>
      <c r="AE1187" s="26">
        <f t="shared" si="158"/>
        <v>0.10041495294628673</v>
      </c>
      <c r="AF1187" s="17">
        <v>10.5</v>
      </c>
      <c r="AG1187" s="17">
        <v>5.8</v>
      </c>
      <c r="AH1187" s="17">
        <f t="shared" si="159"/>
        <v>1.5848931924611111E-6</v>
      </c>
      <c r="AI1187" s="17">
        <v>2.5</v>
      </c>
      <c r="AJ1187" s="17">
        <v>62.5</v>
      </c>
      <c r="AK1187" s="17">
        <v>3335</v>
      </c>
      <c r="AL1187" s="17">
        <v>547.5</v>
      </c>
      <c r="AM1187" s="17">
        <v>13</v>
      </c>
      <c r="AN1187" s="17">
        <v>16.5</v>
      </c>
      <c r="AO1187" s="17">
        <v>1.25</v>
      </c>
      <c r="AP1187" s="17">
        <v>36</v>
      </c>
      <c r="AQ1187" s="17">
        <v>983.0625</v>
      </c>
      <c r="AR1187" s="17">
        <v>1317.9861111111109</v>
      </c>
      <c r="AS1187" s="26">
        <v>713.8125</v>
      </c>
      <c r="AT1187" s="26">
        <v>20.664589823468329</v>
      </c>
      <c r="AU1187" s="26">
        <v>2.165581256082044</v>
      </c>
      <c r="AV1187" s="17">
        <v>0</v>
      </c>
      <c r="AW1187" s="17">
        <v>15</v>
      </c>
      <c r="AX1187" s="17">
        <v>0.14000000000000001</v>
      </c>
      <c r="AY1187" s="14">
        <v>4</v>
      </c>
      <c r="AZ1187" s="17" t="s">
        <v>149</v>
      </c>
      <c r="BA1187" s="28"/>
      <c r="BB1187" s="26"/>
      <c r="BC1187" s="31"/>
      <c r="BD1187" s="29"/>
    </row>
    <row r="1188" spans="1:56" x14ac:dyDescent="0.25">
      <c r="A1188" s="14">
        <v>2009</v>
      </c>
      <c r="B1188" s="15">
        <v>2012</v>
      </c>
      <c r="C1188" s="20" t="s">
        <v>205</v>
      </c>
      <c r="D1188" s="17" t="s">
        <v>206</v>
      </c>
      <c r="E1188" s="32">
        <v>4</v>
      </c>
      <c r="F1188" s="44" t="s">
        <v>128</v>
      </c>
      <c r="G1188" s="86" t="s">
        <v>129</v>
      </c>
      <c r="H1188" s="20">
        <v>9980</v>
      </c>
      <c r="I1188" s="21">
        <v>9</v>
      </c>
      <c r="J1188" s="22">
        <v>9980005</v>
      </c>
      <c r="K1188" s="17" t="s">
        <v>40</v>
      </c>
      <c r="L1188" s="23">
        <v>77.777777777777786</v>
      </c>
      <c r="M1188" s="24">
        <f t="shared" si="157"/>
        <v>0.7777777777777779</v>
      </c>
      <c r="N1188" s="25">
        <v>3.1499202551834129</v>
      </c>
      <c r="O1188" s="26">
        <v>45.161290322580648</v>
      </c>
      <c r="P1188" s="26">
        <f t="shared" si="156"/>
        <v>0.45161290322580649</v>
      </c>
      <c r="Q1188" s="63">
        <v>54.838709677419352</v>
      </c>
      <c r="R1188" s="25">
        <v>0.54838709677419351</v>
      </c>
      <c r="S1188" s="24">
        <v>1.7271125628058761</v>
      </c>
      <c r="T1188" s="25">
        <v>0.57570418760195874</v>
      </c>
      <c r="U1188" s="25">
        <v>0.77044653177827993</v>
      </c>
      <c r="V1188" s="25">
        <v>0.25681551059275998</v>
      </c>
      <c r="W1188" s="26">
        <v>18.218757883472918</v>
      </c>
      <c r="X1188" s="26">
        <v>37.686479653362824</v>
      </c>
      <c r="Y1188" s="26">
        <v>27.081425359624987</v>
      </c>
      <c r="Z1188" s="26">
        <v>2.4184741477532583</v>
      </c>
      <c r="AA1188" s="26">
        <v>0.45787545787545791</v>
      </c>
      <c r="AB1188" s="26">
        <f t="shared" si="158"/>
        <v>0.10488615206421559</v>
      </c>
      <c r="AC1188" s="26">
        <f t="shared" si="158"/>
        <v>0.21696264152416994</v>
      </c>
      <c r="AD1188" s="26">
        <f t="shared" si="158"/>
        <v>0.15590889985765988</v>
      </c>
      <c r="AE1188" s="26">
        <f t="shared" si="158"/>
        <v>1.3923256944686291E-2</v>
      </c>
      <c r="AF1188" s="17">
        <v>4.9000000000000004</v>
      </c>
      <c r="AG1188" s="17">
        <v>5.7</v>
      </c>
      <c r="AH1188" s="17">
        <f t="shared" si="159"/>
        <v>1.9952623149688749E-6</v>
      </c>
      <c r="AI1188" s="17">
        <v>1</v>
      </c>
      <c r="AJ1188" s="17">
        <v>40</v>
      </c>
      <c r="AK1188" s="17">
        <v>1980</v>
      </c>
      <c r="AL1188" s="17">
        <v>307.5</v>
      </c>
      <c r="AM1188" s="17">
        <v>9.5</v>
      </c>
      <c r="AN1188" s="17">
        <v>9</v>
      </c>
      <c r="AO1188" s="17">
        <v>0.5</v>
      </c>
      <c r="AP1188" s="17">
        <v>35.5</v>
      </c>
      <c r="AQ1188" s="17">
        <v>983.0625</v>
      </c>
      <c r="AR1188" s="17">
        <v>1317.9861111111109</v>
      </c>
      <c r="AS1188" s="26">
        <v>713.8125</v>
      </c>
      <c r="AT1188" s="26">
        <v>20.664589823468329</v>
      </c>
      <c r="AU1188" s="26">
        <v>2.165581256082044</v>
      </c>
      <c r="AV1188" s="17">
        <v>15</v>
      </c>
      <c r="AW1188" s="17">
        <v>45</v>
      </c>
      <c r="AX1188" s="17">
        <v>0.16</v>
      </c>
      <c r="AY1188" s="14">
        <v>3</v>
      </c>
      <c r="AZ1188" s="17" t="s">
        <v>149</v>
      </c>
      <c r="BA1188" s="28"/>
      <c r="BB1188" s="26"/>
      <c r="BC1188" s="31"/>
      <c r="BD1188" s="29"/>
    </row>
    <row r="1189" spans="1:56" x14ac:dyDescent="0.25">
      <c r="A1189" s="14">
        <v>2009</v>
      </c>
      <c r="B1189" s="15">
        <v>2012</v>
      </c>
      <c r="C1189" s="20" t="s">
        <v>205</v>
      </c>
      <c r="D1189" s="17" t="s">
        <v>206</v>
      </c>
      <c r="E1189" s="32">
        <v>1</v>
      </c>
      <c r="F1189" s="44" t="s">
        <v>138</v>
      </c>
      <c r="G1189" s="86" t="s">
        <v>138</v>
      </c>
      <c r="H1189" s="20" t="s">
        <v>138</v>
      </c>
      <c r="I1189" s="21">
        <v>4</v>
      </c>
      <c r="J1189" s="22" t="s">
        <v>138</v>
      </c>
      <c r="K1189" s="17" t="s">
        <v>42</v>
      </c>
      <c r="L1189" s="23">
        <v>61.111111111111114</v>
      </c>
      <c r="M1189" s="24">
        <f t="shared" si="157"/>
        <v>0.61111111111111116</v>
      </c>
      <c r="N1189" s="25">
        <v>0.66985645933014348</v>
      </c>
      <c r="O1189" s="26">
        <v>54.901960784313722</v>
      </c>
      <c r="P1189" s="26">
        <f t="shared" ref="P1189:P1252" si="160">O1189/100</f>
        <v>0.54901960784313719</v>
      </c>
      <c r="Q1189" s="63">
        <v>45.098039215686278</v>
      </c>
      <c r="R1189" s="25">
        <v>0.45098039215686275</v>
      </c>
      <c r="S1189" s="24">
        <v>0.30204612328725428</v>
      </c>
      <c r="T1189" s="25">
        <v>0.10068204109575142</v>
      </c>
      <c r="U1189" s="25">
        <v>0.13473956077632676</v>
      </c>
      <c r="V1189" s="25">
        <v>4.4913186925442251E-2</v>
      </c>
      <c r="W1189" s="26">
        <v>17.1079093195954</v>
      </c>
      <c r="X1189" s="26">
        <v>35.72152253704914</v>
      </c>
      <c r="Y1189" s="26">
        <v>27.24730861807592</v>
      </c>
      <c r="Z1189" s="26">
        <v>4.0524036428356567</v>
      </c>
      <c r="AA1189" s="26">
        <v>0.5541666666666667</v>
      </c>
      <c r="AB1189" s="26">
        <f t="shared" si="158"/>
        <v>1.7224592291778928E-2</v>
      </c>
      <c r="AC1189" s="26">
        <f t="shared" si="158"/>
        <v>3.5965158000779922E-2</v>
      </c>
      <c r="AD1189" s="26">
        <f t="shared" si="158"/>
        <v>2.7433146460337419E-2</v>
      </c>
      <c r="AE1189" s="26">
        <f t="shared" si="158"/>
        <v>4.0800427010455236E-3</v>
      </c>
      <c r="AF1189" s="17">
        <v>5.8</v>
      </c>
      <c r="AG1189" s="17">
        <v>5.5</v>
      </c>
      <c r="AH1189" s="17">
        <f t="shared" si="159"/>
        <v>3.1622776601683767E-6</v>
      </c>
      <c r="AI1189" s="17">
        <v>1</v>
      </c>
      <c r="AJ1189" s="17">
        <v>47.5</v>
      </c>
      <c r="AK1189" s="17">
        <v>1730</v>
      </c>
      <c r="AL1189" s="17">
        <v>242.5</v>
      </c>
      <c r="AM1189" s="17">
        <v>8</v>
      </c>
      <c r="AN1189" s="17">
        <v>13</v>
      </c>
      <c r="AO1189" s="17">
        <v>1</v>
      </c>
      <c r="AP1189" s="17">
        <v>69.5</v>
      </c>
      <c r="AQ1189" s="17">
        <v>983.0625</v>
      </c>
      <c r="AR1189" s="17">
        <v>1317.9861111111109</v>
      </c>
      <c r="AS1189" s="26">
        <v>713.8125</v>
      </c>
      <c r="AT1189" s="26">
        <v>20.664589823468329</v>
      </c>
      <c r="AU1189" s="26">
        <v>2.165581256082044</v>
      </c>
      <c r="AV1189" s="17">
        <v>0</v>
      </c>
      <c r="AW1189" s="17">
        <v>15</v>
      </c>
      <c r="AX1189" s="17">
        <v>0.14000000000000001</v>
      </c>
      <c r="AY1189" s="14">
        <v>4</v>
      </c>
      <c r="AZ1189" s="17" t="s">
        <v>149</v>
      </c>
      <c r="BA1189" s="28"/>
      <c r="BB1189" s="26"/>
      <c r="BC1189" s="31"/>
      <c r="BD1189" s="29"/>
    </row>
    <row r="1190" spans="1:56" x14ac:dyDescent="0.25">
      <c r="A1190" s="14">
        <v>2009</v>
      </c>
      <c r="B1190" s="15">
        <v>2012</v>
      </c>
      <c r="C1190" s="20" t="s">
        <v>205</v>
      </c>
      <c r="D1190" s="17" t="s">
        <v>206</v>
      </c>
      <c r="E1190" s="32">
        <v>2</v>
      </c>
      <c r="F1190" s="44" t="s">
        <v>138</v>
      </c>
      <c r="G1190" s="86" t="s">
        <v>138</v>
      </c>
      <c r="H1190" s="20" t="s">
        <v>138</v>
      </c>
      <c r="I1190" s="21">
        <v>4</v>
      </c>
      <c r="J1190" s="22" t="s">
        <v>138</v>
      </c>
      <c r="K1190" s="17" t="s">
        <v>42</v>
      </c>
      <c r="L1190" s="23">
        <v>77.777777777777786</v>
      </c>
      <c r="M1190" s="24">
        <f t="shared" si="157"/>
        <v>0.7777777777777779</v>
      </c>
      <c r="N1190" s="25">
        <v>0.52631578947368418</v>
      </c>
      <c r="O1190" s="26">
        <v>53.030303030303031</v>
      </c>
      <c r="P1190" s="26">
        <f t="shared" si="160"/>
        <v>0.53030303030303028</v>
      </c>
      <c r="Q1190" s="63">
        <v>46.969696969696969</v>
      </c>
      <c r="R1190" s="25">
        <v>0.46969696969696967</v>
      </c>
      <c r="S1190" s="24">
        <v>0.24717128411860714</v>
      </c>
      <c r="T1190" s="25">
        <v>8.239042803953571E-2</v>
      </c>
      <c r="U1190" s="25">
        <v>0.11026047908249101</v>
      </c>
      <c r="V1190" s="25">
        <v>3.6753493027497003E-2</v>
      </c>
      <c r="W1190" s="26">
        <v>17.439964622742096</v>
      </c>
      <c r="X1190" s="26">
        <v>33.700682941167599</v>
      </c>
      <c r="Y1190" s="26">
        <v>29.045546251237582</v>
      </c>
      <c r="Z1190" s="26">
        <v>3.8253923680389619</v>
      </c>
      <c r="AA1190" s="26">
        <v>0.43899999999999995</v>
      </c>
      <c r="AB1190" s="26">
        <f t="shared" si="158"/>
        <v>1.4368861502620811E-2</v>
      </c>
      <c r="AC1190" s="26">
        <f t="shared" si="158"/>
        <v>2.7766136927474778E-2</v>
      </c>
      <c r="AD1190" s="26">
        <f t="shared" si="158"/>
        <v>2.393074988281596E-2</v>
      </c>
      <c r="AE1190" s="26">
        <f t="shared" si="158"/>
        <v>3.1517571462190324E-3</v>
      </c>
      <c r="AF1190" s="17">
        <v>6</v>
      </c>
      <c r="AG1190" s="17">
        <v>5.6</v>
      </c>
      <c r="AH1190" s="17">
        <f t="shared" si="159"/>
        <v>2.5118864315095806E-6</v>
      </c>
      <c r="AI1190" s="17">
        <v>1.5</v>
      </c>
      <c r="AJ1190" s="17">
        <v>45</v>
      </c>
      <c r="AK1190" s="17">
        <v>1765</v>
      </c>
      <c r="AL1190" s="17">
        <v>257.5</v>
      </c>
      <c r="AM1190" s="17">
        <v>11</v>
      </c>
      <c r="AN1190" s="17">
        <v>13.5</v>
      </c>
      <c r="AO1190" s="17">
        <v>0.55000000000000004</v>
      </c>
      <c r="AP1190" s="17">
        <v>57</v>
      </c>
      <c r="AQ1190" s="17">
        <v>983.0625</v>
      </c>
      <c r="AR1190" s="17">
        <v>1317.9861111111109</v>
      </c>
      <c r="AS1190" s="26">
        <v>713.8125</v>
      </c>
      <c r="AT1190" s="26">
        <v>20.664589823468329</v>
      </c>
      <c r="AU1190" s="26">
        <v>2.165581256082044</v>
      </c>
      <c r="AV1190" s="17">
        <v>15</v>
      </c>
      <c r="AW1190" s="17">
        <v>45</v>
      </c>
      <c r="AX1190" s="17">
        <v>0.16</v>
      </c>
      <c r="AY1190" s="14">
        <v>3</v>
      </c>
      <c r="AZ1190" s="17" t="s">
        <v>149</v>
      </c>
      <c r="BA1190" s="28"/>
      <c r="BB1190" s="26"/>
      <c r="BC1190" s="31"/>
      <c r="BD1190" s="29"/>
    </row>
    <row r="1191" spans="1:56" x14ac:dyDescent="0.25">
      <c r="A1191" s="14">
        <v>2009</v>
      </c>
      <c r="B1191" s="15">
        <v>2012</v>
      </c>
      <c r="C1191" s="20" t="s">
        <v>205</v>
      </c>
      <c r="D1191" s="17" t="s">
        <v>206</v>
      </c>
      <c r="E1191" s="32">
        <v>3</v>
      </c>
      <c r="F1191" s="44" t="s">
        <v>138</v>
      </c>
      <c r="G1191" s="86" t="s">
        <v>138</v>
      </c>
      <c r="H1191" s="20" t="s">
        <v>138</v>
      </c>
      <c r="I1191" s="21">
        <v>4</v>
      </c>
      <c r="J1191" s="22" t="s">
        <v>138</v>
      </c>
      <c r="K1191" s="17" t="s">
        <v>42</v>
      </c>
      <c r="L1191" s="23">
        <v>66.666666666666657</v>
      </c>
      <c r="M1191" s="24">
        <f t="shared" si="157"/>
        <v>0.66666666666666652</v>
      </c>
      <c r="N1191" s="25">
        <v>0.54226475279106867</v>
      </c>
      <c r="O1191" s="26">
        <v>52.941176470588239</v>
      </c>
      <c r="P1191" s="26">
        <f t="shared" si="160"/>
        <v>0.52941176470588236</v>
      </c>
      <c r="Q1191" s="63">
        <v>47.058823529411761</v>
      </c>
      <c r="R1191" s="25">
        <v>0.47058823529411764</v>
      </c>
      <c r="S1191" s="24">
        <v>0.25514455134823966</v>
      </c>
      <c r="T1191" s="25">
        <v>8.5048183782746548E-2</v>
      </c>
      <c r="U1191" s="25">
        <v>0.11381726873031328</v>
      </c>
      <c r="V1191" s="25">
        <v>3.7939089576771091E-2</v>
      </c>
      <c r="W1191" s="26">
        <v>16.786982631492137</v>
      </c>
      <c r="X1191" s="26">
        <v>33.257202429378026</v>
      </c>
      <c r="Y1191" s="26">
        <v>29.606686844209563</v>
      </c>
      <c r="Z1191" s="26">
        <v>3.6867794873864881</v>
      </c>
      <c r="AA1191" s="26">
        <v>0.44999999999999996</v>
      </c>
      <c r="AB1191" s="26">
        <f t="shared" si="158"/>
        <v>1.4277023840009175E-2</v>
      </c>
      <c r="AC1191" s="26">
        <f t="shared" si="158"/>
        <v>2.828464664313747E-2</v>
      </c>
      <c r="AD1191" s="26">
        <f t="shared" si="158"/>
        <v>2.5179949439245591E-2</v>
      </c>
      <c r="AE1191" s="26">
        <f t="shared" si="158"/>
        <v>3.1355389940970614E-3</v>
      </c>
      <c r="AF1191" s="17">
        <v>10.5</v>
      </c>
      <c r="AG1191" s="17">
        <v>5.8</v>
      </c>
      <c r="AH1191" s="17">
        <f t="shared" si="159"/>
        <v>1.5848931924611111E-6</v>
      </c>
      <c r="AI1191" s="17">
        <v>2.5</v>
      </c>
      <c r="AJ1191" s="17">
        <v>62.5</v>
      </c>
      <c r="AK1191" s="17">
        <v>3335</v>
      </c>
      <c r="AL1191" s="17">
        <v>547.5</v>
      </c>
      <c r="AM1191" s="17">
        <v>13</v>
      </c>
      <c r="AN1191" s="17">
        <v>16.5</v>
      </c>
      <c r="AO1191" s="17">
        <v>1.25</v>
      </c>
      <c r="AP1191" s="17">
        <v>36</v>
      </c>
      <c r="AQ1191" s="17">
        <v>983.0625</v>
      </c>
      <c r="AR1191" s="17">
        <v>1317.9861111111109</v>
      </c>
      <c r="AS1191" s="26">
        <v>713.8125</v>
      </c>
      <c r="AT1191" s="26">
        <v>20.664589823468329</v>
      </c>
      <c r="AU1191" s="26">
        <v>2.165581256082044</v>
      </c>
      <c r="AV1191" s="17">
        <v>0</v>
      </c>
      <c r="AW1191" s="17">
        <v>15</v>
      </c>
      <c r="AX1191" s="17">
        <v>0.14000000000000001</v>
      </c>
      <c r="AY1191" s="14">
        <v>4</v>
      </c>
      <c r="AZ1191" s="17" t="s">
        <v>149</v>
      </c>
      <c r="BA1191" s="28"/>
      <c r="BB1191" s="26"/>
      <c r="BC1191" s="31"/>
      <c r="BD1191" s="29"/>
    </row>
    <row r="1192" spans="1:56" x14ac:dyDescent="0.25">
      <c r="A1192" s="14">
        <v>2009</v>
      </c>
      <c r="B1192" s="15">
        <v>2012</v>
      </c>
      <c r="C1192" s="20" t="s">
        <v>205</v>
      </c>
      <c r="D1192" s="17" t="s">
        <v>206</v>
      </c>
      <c r="E1192" s="32">
        <v>4</v>
      </c>
      <c r="F1192" s="44" t="s">
        <v>138</v>
      </c>
      <c r="G1192" s="86" t="s">
        <v>138</v>
      </c>
      <c r="H1192" s="20" t="s">
        <v>138</v>
      </c>
      <c r="I1192" s="21">
        <v>4</v>
      </c>
      <c r="J1192" s="22" t="s">
        <v>138</v>
      </c>
      <c r="K1192" s="17" t="s">
        <v>42</v>
      </c>
      <c r="L1192" s="23">
        <v>33.333333333333329</v>
      </c>
      <c r="M1192" s="24">
        <f t="shared" si="157"/>
        <v>0.33333333333333326</v>
      </c>
      <c r="N1192" s="25">
        <v>5.58213716108453E-2</v>
      </c>
      <c r="O1192" s="26">
        <v>42.857142857142861</v>
      </c>
      <c r="P1192" s="26">
        <f t="shared" si="160"/>
        <v>0.4285714285714286</v>
      </c>
      <c r="Q1192" s="63">
        <v>57.142857142857139</v>
      </c>
      <c r="R1192" s="25">
        <v>0.5714285714285714</v>
      </c>
      <c r="S1192" s="24">
        <v>3.1893068918529957E-2</v>
      </c>
      <c r="T1192" s="25">
        <v>1.0631022972843318E-2</v>
      </c>
      <c r="U1192" s="25">
        <v>1.422715859128916E-2</v>
      </c>
      <c r="V1192" s="25">
        <v>4.7423861970963864E-3</v>
      </c>
      <c r="W1192" s="26">
        <v>17.880273644924927</v>
      </c>
      <c r="X1192" s="26">
        <v>33.660034373125988</v>
      </c>
      <c r="Y1192" s="26">
        <v>29.007898113498314</v>
      </c>
      <c r="Z1192" s="26">
        <v>3.4259495324785831</v>
      </c>
      <c r="AA1192" s="26">
        <v>0.38200000000000001</v>
      </c>
      <c r="AB1192" s="26">
        <f t="shared" si="158"/>
        <v>1.9008559987992184E-3</v>
      </c>
      <c r="AC1192" s="26">
        <f t="shared" si="158"/>
        <v>3.5784059868739816E-3</v>
      </c>
      <c r="AD1192" s="26">
        <f t="shared" si="158"/>
        <v>3.0838363123849894E-3</v>
      </c>
      <c r="AE1192" s="26">
        <f t="shared" si="158"/>
        <v>3.6421348183581642E-4</v>
      </c>
      <c r="AF1192" s="17">
        <v>4.9000000000000004</v>
      </c>
      <c r="AG1192" s="17">
        <v>5.7</v>
      </c>
      <c r="AH1192" s="17">
        <f t="shared" si="159"/>
        <v>1.9952623149688749E-6</v>
      </c>
      <c r="AI1192" s="17">
        <v>1</v>
      </c>
      <c r="AJ1192" s="17">
        <v>40</v>
      </c>
      <c r="AK1192" s="17">
        <v>1980</v>
      </c>
      <c r="AL1192" s="17">
        <v>307.5</v>
      </c>
      <c r="AM1192" s="17">
        <v>9.5</v>
      </c>
      <c r="AN1192" s="17">
        <v>9</v>
      </c>
      <c r="AO1192" s="17">
        <v>0.5</v>
      </c>
      <c r="AP1192" s="17">
        <v>35.5</v>
      </c>
      <c r="AQ1192" s="17">
        <v>983.0625</v>
      </c>
      <c r="AR1192" s="17">
        <v>1317.9861111111109</v>
      </c>
      <c r="AS1192" s="26">
        <v>713.8125</v>
      </c>
      <c r="AT1192" s="26">
        <v>20.664589823468329</v>
      </c>
      <c r="AU1192" s="26">
        <v>2.165581256082044</v>
      </c>
      <c r="AV1192" s="17">
        <v>15</v>
      </c>
      <c r="AW1192" s="17">
        <v>45</v>
      </c>
      <c r="AX1192" s="17">
        <v>0.16</v>
      </c>
      <c r="AY1192" s="14">
        <v>3</v>
      </c>
      <c r="AZ1192" s="17" t="s">
        <v>149</v>
      </c>
      <c r="BA1192" s="28"/>
      <c r="BB1192" s="26"/>
      <c r="BC1192" s="31"/>
      <c r="BD1192" s="29"/>
    </row>
    <row r="1193" spans="1:56" x14ac:dyDescent="0.25">
      <c r="A1193" s="14">
        <v>2009</v>
      </c>
      <c r="B1193" s="15">
        <v>2012</v>
      </c>
      <c r="C1193" s="20" t="s">
        <v>205</v>
      </c>
      <c r="D1193" s="17" t="s">
        <v>206</v>
      </c>
      <c r="E1193" s="32">
        <v>1</v>
      </c>
      <c r="F1193" s="44" t="s">
        <v>141</v>
      </c>
      <c r="G1193" s="86" t="s">
        <v>141</v>
      </c>
      <c r="H1193" s="20" t="s">
        <v>141</v>
      </c>
      <c r="I1193" s="21">
        <v>1</v>
      </c>
      <c r="J1193" s="22" t="s">
        <v>141</v>
      </c>
      <c r="K1193" s="17" t="s">
        <v>42</v>
      </c>
      <c r="L1193" s="23">
        <v>83.333333333333343</v>
      </c>
      <c r="M1193" s="24">
        <f t="shared" si="157"/>
        <v>0.83333333333333348</v>
      </c>
      <c r="N1193" s="25">
        <v>1.6427432216905902</v>
      </c>
      <c r="O1193" s="26">
        <v>48.051948051948045</v>
      </c>
      <c r="P1193" s="26">
        <f t="shared" si="160"/>
        <v>0.48051948051948046</v>
      </c>
      <c r="Q1193" s="63">
        <v>51.948051948051955</v>
      </c>
      <c r="R1193" s="25">
        <v>0.51948051948051954</v>
      </c>
      <c r="S1193" s="24">
        <v>0.85324314249573652</v>
      </c>
      <c r="T1193" s="25">
        <v>0.28441438083191217</v>
      </c>
      <c r="U1193" s="25">
        <v>0.38062268439033342</v>
      </c>
      <c r="V1193" s="25">
        <v>0.12687422813011115</v>
      </c>
      <c r="W1193" s="26">
        <v>15.864443310619748</v>
      </c>
      <c r="X1193" s="26">
        <v>37.911517168701991</v>
      </c>
      <c r="Y1193" s="26">
        <v>28.469778220711163</v>
      </c>
      <c r="Z1193" s="26">
        <v>4.0812925283601942</v>
      </c>
      <c r="AA1193" s="26">
        <v>0.50333333333333341</v>
      </c>
      <c r="AB1193" s="26">
        <f t="shared" si="158"/>
        <v>4.5120758214328864E-2</v>
      </c>
      <c r="AC1193" s="26">
        <f t="shared" si="158"/>
        <v>0.10782580681934785</v>
      </c>
      <c r="AD1193" s="26">
        <f t="shared" si="158"/>
        <v>8.0972143450654233E-2</v>
      </c>
      <c r="AE1193" s="26">
        <f t="shared" si="158"/>
        <v>1.160778287447474E-2</v>
      </c>
      <c r="AF1193" s="17">
        <v>5.8</v>
      </c>
      <c r="AG1193" s="17">
        <v>5.5</v>
      </c>
      <c r="AH1193" s="17">
        <f t="shared" si="159"/>
        <v>3.1622776601683767E-6</v>
      </c>
      <c r="AI1193" s="17">
        <v>1</v>
      </c>
      <c r="AJ1193" s="17">
        <v>47.5</v>
      </c>
      <c r="AK1193" s="17">
        <v>1730</v>
      </c>
      <c r="AL1193" s="17">
        <v>242.5</v>
      </c>
      <c r="AM1193" s="17">
        <v>8</v>
      </c>
      <c r="AN1193" s="17">
        <v>13</v>
      </c>
      <c r="AO1193" s="17">
        <v>1</v>
      </c>
      <c r="AP1193" s="17">
        <v>69.5</v>
      </c>
      <c r="AQ1193" s="17">
        <v>983.0625</v>
      </c>
      <c r="AR1193" s="17">
        <v>1317.9861111111109</v>
      </c>
      <c r="AS1193" s="26">
        <v>713.8125</v>
      </c>
      <c r="AT1193" s="26">
        <v>20.664589823468329</v>
      </c>
      <c r="AU1193" s="26">
        <v>2.165581256082044</v>
      </c>
      <c r="AV1193" s="17">
        <v>0</v>
      </c>
      <c r="AW1193" s="17">
        <v>15</v>
      </c>
      <c r="AX1193" s="17">
        <v>0.14000000000000001</v>
      </c>
      <c r="AY1193" s="14">
        <v>4</v>
      </c>
      <c r="AZ1193" s="17" t="s">
        <v>149</v>
      </c>
      <c r="BA1193" s="28"/>
      <c r="BB1193" s="26"/>
      <c r="BC1193" s="31"/>
      <c r="BD1193" s="29"/>
    </row>
    <row r="1194" spans="1:56" x14ac:dyDescent="0.25">
      <c r="A1194" s="14">
        <v>2009</v>
      </c>
      <c r="B1194" s="15">
        <v>2012</v>
      </c>
      <c r="C1194" s="20" t="s">
        <v>205</v>
      </c>
      <c r="D1194" s="17" t="s">
        <v>206</v>
      </c>
      <c r="E1194" s="32">
        <v>2</v>
      </c>
      <c r="F1194" s="44" t="s">
        <v>141</v>
      </c>
      <c r="G1194" s="86" t="s">
        <v>141</v>
      </c>
      <c r="H1194" s="20" t="s">
        <v>141</v>
      </c>
      <c r="I1194" s="21">
        <v>1</v>
      </c>
      <c r="J1194" s="22" t="s">
        <v>141</v>
      </c>
      <c r="K1194" s="17" t="s">
        <v>42</v>
      </c>
      <c r="L1194" s="23">
        <v>100</v>
      </c>
      <c r="M1194" s="24">
        <f t="shared" si="157"/>
        <v>1</v>
      </c>
      <c r="N1194" s="25">
        <v>0.6539074960127591</v>
      </c>
      <c r="O1194" s="26">
        <v>46.341463414634141</v>
      </c>
      <c r="P1194" s="26">
        <f t="shared" si="160"/>
        <v>0.46341463414634143</v>
      </c>
      <c r="Q1194" s="63">
        <v>53.658536585365859</v>
      </c>
      <c r="R1194" s="25">
        <v>0.53658536585365857</v>
      </c>
      <c r="S1194" s="24">
        <v>0.35082375810382949</v>
      </c>
      <c r="T1194" s="25">
        <v>0.11694125270127649</v>
      </c>
      <c r="U1194" s="25">
        <v>0.15649874450418078</v>
      </c>
      <c r="V1194" s="25">
        <v>5.2166248168060259E-2</v>
      </c>
      <c r="W1194" s="26">
        <v>16.262539509347093</v>
      </c>
      <c r="X1194" s="26">
        <v>36.317405217001557</v>
      </c>
      <c r="Y1194" s="26">
        <v>29.202123047785435</v>
      </c>
      <c r="Z1194" s="26">
        <v>3.3190712590611042</v>
      </c>
      <c r="AA1194" s="26">
        <v>0.58600000000000008</v>
      </c>
      <c r="AB1194" s="26">
        <f t="shared" si="158"/>
        <v>1.9017617423270513E-2</v>
      </c>
      <c r="AC1194" s="26">
        <f t="shared" si="158"/>
        <v>4.2470028609360361E-2</v>
      </c>
      <c r="AD1194" s="26">
        <f t="shared" si="158"/>
        <v>3.4149328507448465E-2</v>
      </c>
      <c r="AE1194" s="26">
        <f t="shared" si="158"/>
        <v>3.8813635083940852E-3</v>
      </c>
      <c r="AF1194" s="17">
        <v>6</v>
      </c>
      <c r="AG1194" s="17">
        <v>5.6</v>
      </c>
      <c r="AH1194" s="17">
        <f t="shared" si="159"/>
        <v>2.5118864315095806E-6</v>
      </c>
      <c r="AI1194" s="17">
        <v>1.5</v>
      </c>
      <c r="AJ1194" s="17">
        <v>45</v>
      </c>
      <c r="AK1194" s="17">
        <v>1765</v>
      </c>
      <c r="AL1194" s="17">
        <v>257.5</v>
      </c>
      <c r="AM1194" s="17">
        <v>11</v>
      </c>
      <c r="AN1194" s="17">
        <v>13.5</v>
      </c>
      <c r="AO1194" s="17">
        <v>0.55000000000000004</v>
      </c>
      <c r="AP1194" s="17">
        <v>57</v>
      </c>
      <c r="AQ1194" s="17">
        <v>983.0625</v>
      </c>
      <c r="AR1194" s="17">
        <v>1317.9861111111109</v>
      </c>
      <c r="AS1194" s="26">
        <v>713.8125</v>
      </c>
      <c r="AT1194" s="26">
        <v>20.664589823468329</v>
      </c>
      <c r="AU1194" s="26">
        <v>2.165581256082044</v>
      </c>
      <c r="AV1194" s="17">
        <v>15</v>
      </c>
      <c r="AW1194" s="17">
        <v>45</v>
      </c>
      <c r="AX1194" s="17">
        <v>0.16</v>
      </c>
      <c r="AY1194" s="14">
        <v>3</v>
      </c>
      <c r="AZ1194" s="17" t="s">
        <v>149</v>
      </c>
      <c r="BA1194" s="28"/>
      <c r="BB1194" s="26"/>
      <c r="BC1194" s="31"/>
      <c r="BD1194" s="29"/>
    </row>
    <row r="1195" spans="1:56" x14ac:dyDescent="0.25">
      <c r="A1195" s="14">
        <v>2009</v>
      </c>
      <c r="B1195" s="15">
        <v>2012</v>
      </c>
      <c r="C1195" s="20" t="s">
        <v>205</v>
      </c>
      <c r="D1195" s="17" t="s">
        <v>206</v>
      </c>
      <c r="E1195" s="32">
        <v>3</v>
      </c>
      <c r="F1195" s="44" t="s">
        <v>141</v>
      </c>
      <c r="G1195" s="86" t="s">
        <v>141</v>
      </c>
      <c r="H1195" s="20" t="s">
        <v>141</v>
      </c>
      <c r="I1195" s="21">
        <v>1</v>
      </c>
      <c r="J1195" s="22" t="s">
        <v>141</v>
      </c>
      <c r="K1195" s="17" t="s">
        <v>42</v>
      </c>
      <c r="L1195" s="23">
        <v>100</v>
      </c>
      <c r="M1195" s="24">
        <f t="shared" si="157"/>
        <v>1</v>
      </c>
      <c r="N1195" s="25">
        <v>9.7288676236044651</v>
      </c>
      <c r="O1195" s="26">
        <v>49.999999999999986</v>
      </c>
      <c r="P1195" s="26">
        <f t="shared" si="160"/>
        <v>0.49999999999999983</v>
      </c>
      <c r="Q1195" s="63">
        <v>50.000000000000014</v>
      </c>
      <c r="R1195" s="25">
        <v>0.50000000000000011</v>
      </c>
      <c r="S1195" s="24">
        <v>4.8636930100758189</v>
      </c>
      <c r="T1195" s="25">
        <v>1.6212310033586064</v>
      </c>
      <c r="U1195" s="25">
        <v>2.1696416851715976</v>
      </c>
      <c r="V1195" s="25">
        <v>0.72321389505719924</v>
      </c>
      <c r="W1195" s="26">
        <v>16.721198625170118</v>
      </c>
      <c r="X1195" s="26">
        <v>44.058857042533532</v>
      </c>
      <c r="Y1195" s="26">
        <v>25.270957100060997</v>
      </c>
      <c r="Z1195" s="26">
        <v>2.7192542109890638</v>
      </c>
      <c r="AA1195" s="26">
        <v>0.47583333333333333</v>
      </c>
      <c r="AB1195" s="26">
        <f t="shared" si="158"/>
        <v>0.27108925624443098</v>
      </c>
      <c r="AC1195" s="26">
        <f t="shared" si="158"/>
        <v>0.71429585009900043</v>
      </c>
      <c r="AD1195" s="26">
        <f t="shared" si="158"/>
        <v>0.40970059135164189</v>
      </c>
      <c r="AE1195" s="26">
        <f t="shared" si="158"/>
        <v>4.4085392328689153E-2</v>
      </c>
      <c r="AF1195" s="17">
        <v>10.5</v>
      </c>
      <c r="AG1195" s="17">
        <v>5.8</v>
      </c>
      <c r="AH1195" s="17">
        <f t="shared" si="159"/>
        <v>1.5848931924611111E-6</v>
      </c>
      <c r="AI1195" s="17">
        <v>2.5</v>
      </c>
      <c r="AJ1195" s="17">
        <v>62.5</v>
      </c>
      <c r="AK1195" s="17">
        <v>3335</v>
      </c>
      <c r="AL1195" s="17">
        <v>547.5</v>
      </c>
      <c r="AM1195" s="17">
        <v>13</v>
      </c>
      <c r="AN1195" s="17">
        <v>16.5</v>
      </c>
      <c r="AO1195" s="17">
        <v>1.25</v>
      </c>
      <c r="AP1195" s="17">
        <v>36</v>
      </c>
      <c r="AQ1195" s="17">
        <v>983.0625</v>
      </c>
      <c r="AR1195" s="17">
        <v>1317.9861111111109</v>
      </c>
      <c r="AS1195" s="26">
        <v>713.8125</v>
      </c>
      <c r="AT1195" s="26">
        <v>20.664589823468329</v>
      </c>
      <c r="AU1195" s="26">
        <v>2.165581256082044</v>
      </c>
      <c r="AV1195" s="17">
        <v>0</v>
      </c>
      <c r="AW1195" s="17">
        <v>15</v>
      </c>
      <c r="AX1195" s="17">
        <v>0.14000000000000001</v>
      </c>
      <c r="AY1195" s="14">
        <v>4</v>
      </c>
      <c r="AZ1195" s="17" t="s">
        <v>149</v>
      </c>
      <c r="BA1195" s="28"/>
      <c r="BB1195" s="26"/>
      <c r="BC1195" s="31"/>
      <c r="BD1195" s="29"/>
    </row>
    <row r="1196" spans="1:56" x14ac:dyDescent="0.25">
      <c r="A1196" s="14">
        <v>2009</v>
      </c>
      <c r="B1196" s="15">
        <v>2012</v>
      </c>
      <c r="C1196" s="20" t="s">
        <v>205</v>
      </c>
      <c r="D1196" s="17" t="s">
        <v>206</v>
      </c>
      <c r="E1196" s="32">
        <v>4</v>
      </c>
      <c r="F1196" s="44" t="s">
        <v>141</v>
      </c>
      <c r="G1196" s="86" t="s">
        <v>141</v>
      </c>
      <c r="H1196" s="20" t="s">
        <v>141</v>
      </c>
      <c r="I1196" s="21">
        <v>1</v>
      </c>
      <c r="J1196" s="22" t="s">
        <v>141</v>
      </c>
      <c r="K1196" s="17" t="s">
        <v>42</v>
      </c>
      <c r="L1196" s="23">
        <v>55.555555555555557</v>
      </c>
      <c r="M1196" s="24">
        <f t="shared" si="157"/>
        <v>0.55555555555555558</v>
      </c>
      <c r="N1196" s="25">
        <v>6.3795853269537475E-2</v>
      </c>
      <c r="O1196" s="26">
        <v>25</v>
      </c>
      <c r="P1196" s="47">
        <f t="shared" si="160"/>
        <v>0.25</v>
      </c>
      <c r="Q1196" s="63">
        <v>75</v>
      </c>
      <c r="R1196" s="25">
        <v>0.75</v>
      </c>
      <c r="S1196" s="24">
        <v>4.7839603377794929E-2</v>
      </c>
      <c r="T1196" s="25">
        <v>1.5946534459264975E-2</v>
      </c>
      <c r="U1196" s="25">
        <v>2.134073788693374E-2</v>
      </c>
      <c r="V1196" s="25">
        <v>7.1135792956445801E-3</v>
      </c>
      <c r="W1196" s="26">
        <v>17.614381263471302</v>
      </c>
      <c r="X1196" s="26">
        <v>38.11233140012888</v>
      </c>
      <c r="Y1196" s="26">
        <v>27.960977601493227</v>
      </c>
      <c r="Z1196" s="26">
        <v>3.1828666977757081</v>
      </c>
      <c r="AA1196" s="26">
        <v>0.53249999999999997</v>
      </c>
      <c r="AB1196" s="26">
        <f t="shared" si="158"/>
        <v>2.8088833779657645E-3</v>
      </c>
      <c r="AC1196" s="26">
        <f t="shared" si="158"/>
        <v>6.0775960599508171E-3</v>
      </c>
      <c r="AD1196" s="26">
        <f t="shared" si="158"/>
        <v>4.4588069283694786E-3</v>
      </c>
      <c r="AE1196" s="26">
        <f t="shared" si="158"/>
        <v>5.0755693475327255E-4</v>
      </c>
      <c r="AF1196" s="17">
        <v>4.9000000000000004</v>
      </c>
      <c r="AG1196" s="17">
        <v>5.7</v>
      </c>
      <c r="AH1196" s="17">
        <f t="shared" si="159"/>
        <v>1.9952623149688749E-6</v>
      </c>
      <c r="AI1196" s="17">
        <v>1</v>
      </c>
      <c r="AJ1196" s="17">
        <v>40</v>
      </c>
      <c r="AK1196" s="17">
        <v>1980</v>
      </c>
      <c r="AL1196" s="17">
        <v>307.5</v>
      </c>
      <c r="AM1196" s="17">
        <v>9.5</v>
      </c>
      <c r="AN1196" s="17">
        <v>9</v>
      </c>
      <c r="AO1196" s="17">
        <v>0.5</v>
      </c>
      <c r="AP1196" s="17">
        <v>35.5</v>
      </c>
      <c r="AQ1196" s="17">
        <v>983.0625</v>
      </c>
      <c r="AR1196" s="17">
        <v>1317.9861111111109</v>
      </c>
      <c r="AS1196" s="26">
        <v>713.8125</v>
      </c>
      <c r="AT1196" s="26">
        <v>20.664589823468329</v>
      </c>
      <c r="AU1196" s="26">
        <v>2.165581256082044</v>
      </c>
      <c r="AV1196" s="17">
        <v>15</v>
      </c>
      <c r="AW1196" s="17">
        <v>45</v>
      </c>
      <c r="AX1196" s="17">
        <v>0.16</v>
      </c>
      <c r="AY1196" s="14">
        <v>3</v>
      </c>
      <c r="AZ1196" s="17" t="s">
        <v>149</v>
      </c>
      <c r="BA1196" s="28"/>
      <c r="BB1196" s="26"/>
      <c r="BC1196" s="48" t="s">
        <v>208</v>
      </c>
      <c r="BD1196" s="29"/>
    </row>
    <row r="1197" spans="1:56" x14ac:dyDescent="0.25">
      <c r="A1197" s="14">
        <v>2009</v>
      </c>
      <c r="B1197" s="15">
        <v>2012</v>
      </c>
      <c r="C1197" s="20" t="s">
        <v>205</v>
      </c>
      <c r="D1197" s="17" t="s">
        <v>206</v>
      </c>
      <c r="E1197" s="32">
        <v>1</v>
      </c>
      <c r="F1197" s="44" t="s">
        <v>142</v>
      </c>
      <c r="G1197" s="86" t="s">
        <v>142</v>
      </c>
      <c r="H1197" s="20" t="s">
        <v>142</v>
      </c>
      <c r="I1197" s="21">
        <v>5</v>
      </c>
      <c r="J1197" s="22" t="s">
        <v>142</v>
      </c>
      <c r="K1197" s="17" t="s">
        <v>54</v>
      </c>
      <c r="L1197" s="23">
        <v>94.444444444444443</v>
      </c>
      <c r="M1197" s="24">
        <f t="shared" si="157"/>
        <v>0.94444444444444442</v>
      </c>
      <c r="N1197" s="25">
        <v>6.2599681020733646</v>
      </c>
      <c r="O1197" s="26">
        <v>49.999999999999986</v>
      </c>
      <c r="P1197" s="26">
        <f t="shared" si="160"/>
        <v>0.49999999999999983</v>
      </c>
      <c r="Q1197" s="63">
        <v>50.000000000000014</v>
      </c>
      <c r="R1197" s="25">
        <v>0.50000000000000011</v>
      </c>
      <c r="S1197" s="24">
        <v>3.1295073876307522</v>
      </c>
      <c r="T1197" s="25">
        <v>1.0431691292102507</v>
      </c>
      <c r="U1197" s="25">
        <v>1.3960399367702492</v>
      </c>
      <c r="V1197" s="25">
        <v>0.46534664559008304</v>
      </c>
      <c r="W1197" s="26">
        <v>16.510919035375835</v>
      </c>
      <c r="X1197" s="26">
        <v>38.712295031524391</v>
      </c>
      <c r="Y1197" s="26">
        <v>25.871556810080833</v>
      </c>
      <c r="Z1197" s="26">
        <v>4.8311657191466963</v>
      </c>
      <c r="AA1197" s="26">
        <v>0.40449999999999997</v>
      </c>
      <c r="AB1197" s="26">
        <f t="shared" si="158"/>
        <v>0.17223681032593963</v>
      </c>
      <c r="AC1197" s="26">
        <f t="shared" si="158"/>
        <v>0.40383471097765616</v>
      </c>
      <c r="AD1197" s="26">
        <f t="shared" si="158"/>
        <v>0.26988409388885554</v>
      </c>
      <c r="AE1197" s="26">
        <f t="shared" si="158"/>
        <v>5.0397229363126739E-2</v>
      </c>
      <c r="AF1197" s="17">
        <v>5.8</v>
      </c>
      <c r="AG1197" s="17">
        <v>5.5</v>
      </c>
      <c r="AH1197" s="17">
        <f t="shared" si="159"/>
        <v>3.1622776601683767E-6</v>
      </c>
      <c r="AI1197" s="17">
        <v>1</v>
      </c>
      <c r="AJ1197" s="17">
        <v>47.5</v>
      </c>
      <c r="AK1197" s="17">
        <v>1730</v>
      </c>
      <c r="AL1197" s="17">
        <v>242.5</v>
      </c>
      <c r="AM1197" s="17">
        <v>8</v>
      </c>
      <c r="AN1197" s="17">
        <v>13</v>
      </c>
      <c r="AO1197" s="17">
        <v>1</v>
      </c>
      <c r="AP1197" s="17">
        <v>69.5</v>
      </c>
      <c r="AQ1197" s="17">
        <v>983.0625</v>
      </c>
      <c r="AR1197" s="17">
        <v>1317.9861111111109</v>
      </c>
      <c r="AS1197" s="26">
        <v>713.8125</v>
      </c>
      <c r="AT1197" s="26">
        <v>20.664589823468329</v>
      </c>
      <c r="AU1197" s="26">
        <v>2.165581256082044</v>
      </c>
      <c r="AV1197" s="17">
        <v>0</v>
      </c>
      <c r="AW1197" s="17">
        <v>15</v>
      </c>
      <c r="AX1197" s="17">
        <v>0.14000000000000001</v>
      </c>
      <c r="AY1197" s="14">
        <v>4</v>
      </c>
      <c r="AZ1197" s="17" t="s">
        <v>149</v>
      </c>
      <c r="BA1197" s="28"/>
      <c r="BB1197" s="26"/>
      <c r="BC1197" s="31"/>
      <c r="BD1197" s="29"/>
    </row>
    <row r="1198" spans="1:56" x14ac:dyDescent="0.25">
      <c r="A1198" s="14">
        <v>2009</v>
      </c>
      <c r="B1198" s="15">
        <v>2012</v>
      </c>
      <c r="C1198" s="20" t="s">
        <v>205</v>
      </c>
      <c r="D1198" s="17" t="s">
        <v>206</v>
      </c>
      <c r="E1198" s="32">
        <v>2</v>
      </c>
      <c r="F1198" s="44" t="s">
        <v>142</v>
      </c>
      <c r="G1198" s="86" t="s">
        <v>142</v>
      </c>
      <c r="H1198" s="20" t="s">
        <v>142</v>
      </c>
      <c r="I1198" s="21">
        <v>5</v>
      </c>
      <c r="J1198" s="22" t="s">
        <v>142</v>
      </c>
      <c r="K1198" s="17" t="s">
        <v>54</v>
      </c>
      <c r="L1198" s="23">
        <v>88.888888888888886</v>
      </c>
      <c r="M1198" s="24">
        <f t="shared" si="157"/>
        <v>0.88888888888888884</v>
      </c>
      <c r="N1198" s="25">
        <v>3.5885167464114831</v>
      </c>
      <c r="O1198" s="26">
        <v>51.041666666666664</v>
      </c>
      <c r="P1198" s="26">
        <f t="shared" si="160"/>
        <v>0.51041666666666663</v>
      </c>
      <c r="Q1198" s="63">
        <v>48.958333333333336</v>
      </c>
      <c r="R1198" s="25">
        <v>0.48958333333333337</v>
      </c>
      <c r="S1198" s="24">
        <v>1.7566104365284076</v>
      </c>
      <c r="T1198" s="25">
        <v>0.58553681217613585</v>
      </c>
      <c r="U1198" s="25">
        <v>0.78360521928584825</v>
      </c>
      <c r="V1198" s="25">
        <v>0.26120173976194944</v>
      </c>
      <c r="W1198" s="26">
        <v>17.066296319136541</v>
      </c>
      <c r="X1198" s="26">
        <v>38.058305823660376</v>
      </c>
      <c r="Y1198" s="26">
        <v>25.827101233498922</v>
      </c>
      <c r="Z1198" s="26">
        <v>4.3771050720579296</v>
      </c>
      <c r="AA1198" s="26">
        <v>0.48000000000000004</v>
      </c>
      <c r="AB1198" s="26">
        <f t="shared" si="158"/>
        <v>9.9929447423605308E-2</v>
      </c>
      <c r="AC1198" s="26">
        <f t="shared" si="158"/>
        <v>0.22284539068810563</v>
      </c>
      <c r="AD1198" s="26">
        <f t="shared" si="158"/>
        <v>0.15122718524013304</v>
      </c>
      <c r="AE1198" s="26">
        <f t="shared" si="158"/>
        <v>2.5629561504527956E-2</v>
      </c>
      <c r="AF1198" s="17">
        <v>6</v>
      </c>
      <c r="AG1198" s="17">
        <v>5.6</v>
      </c>
      <c r="AH1198" s="17">
        <f t="shared" si="159"/>
        <v>2.5118864315095806E-6</v>
      </c>
      <c r="AI1198" s="17">
        <v>1.5</v>
      </c>
      <c r="AJ1198" s="17">
        <v>45</v>
      </c>
      <c r="AK1198" s="17">
        <v>1765</v>
      </c>
      <c r="AL1198" s="17">
        <v>257.5</v>
      </c>
      <c r="AM1198" s="17">
        <v>11</v>
      </c>
      <c r="AN1198" s="17">
        <v>13.5</v>
      </c>
      <c r="AO1198" s="17">
        <v>0.55000000000000004</v>
      </c>
      <c r="AP1198" s="17">
        <v>57</v>
      </c>
      <c r="AQ1198" s="17">
        <v>983.0625</v>
      </c>
      <c r="AR1198" s="17">
        <v>1317.9861111111109</v>
      </c>
      <c r="AS1198" s="26">
        <v>713.8125</v>
      </c>
      <c r="AT1198" s="26">
        <v>20.664589823468329</v>
      </c>
      <c r="AU1198" s="26">
        <v>2.165581256082044</v>
      </c>
      <c r="AV1198" s="17">
        <v>15</v>
      </c>
      <c r="AW1198" s="17">
        <v>45</v>
      </c>
      <c r="AX1198" s="17">
        <v>0.16</v>
      </c>
      <c r="AY1198" s="14">
        <v>3</v>
      </c>
      <c r="AZ1198" s="17" t="s">
        <v>149</v>
      </c>
      <c r="BA1198" s="28"/>
      <c r="BB1198" s="26"/>
      <c r="BC1198" s="31"/>
      <c r="BD1198" s="29"/>
    </row>
    <row r="1199" spans="1:56" x14ac:dyDescent="0.25">
      <c r="A1199" s="14">
        <v>2009</v>
      </c>
      <c r="B1199" s="15">
        <v>2012</v>
      </c>
      <c r="C1199" s="20" t="s">
        <v>205</v>
      </c>
      <c r="D1199" s="17" t="s">
        <v>206</v>
      </c>
      <c r="E1199" s="32">
        <v>3</v>
      </c>
      <c r="F1199" s="44" t="s">
        <v>142</v>
      </c>
      <c r="G1199" s="86" t="s">
        <v>142</v>
      </c>
      <c r="H1199" s="20" t="s">
        <v>142</v>
      </c>
      <c r="I1199" s="21">
        <v>5</v>
      </c>
      <c r="J1199" s="22" t="s">
        <v>142</v>
      </c>
      <c r="K1199" s="17" t="s">
        <v>54</v>
      </c>
      <c r="L1199" s="23">
        <v>100</v>
      </c>
      <c r="M1199" s="24">
        <f t="shared" si="157"/>
        <v>1</v>
      </c>
      <c r="N1199" s="25">
        <v>29.585326953748002</v>
      </c>
      <c r="O1199" s="26">
        <v>46.835443037974677</v>
      </c>
      <c r="P1199" s="26">
        <f t="shared" si="160"/>
        <v>0.46835443037974678</v>
      </c>
      <c r="Q1199" s="63">
        <v>53.164556962025323</v>
      </c>
      <c r="R1199" s="25">
        <v>0.53164556962025322</v>
      </c>
      <c r="S1199" s="24">
        <v>15.726512654700436</v>
      </c>
      <c r="T1199" s="25">
        <v>5.2421708849001449</v>
      </c>
      <c r="U1199" s="25">
        <v>7.0154299104261941</v>
      </c>
      <c r="V1199" s="25">
        <v>2.3384766368087315</v>
      </c>
      <c r="W1199" s="26">
        <v>17.606278332777691</v>
      </c>
      <c r="X1199" s="26">
        <v>41.355459244868001</v>
      </c>
      <c r="Y1199" s="26">
        <v>23.964610037515186</v>
      </c>
      <c r="Z1199" s="26">
        <v>3.3437831706653469</v>
      </c>
      <c r="AA1199" s="26">
        <v>0.35825000000000001</v>
      </c>
      <c r="AB1199" s="26">
        <f t="shared" si="158"/>
        <v>0.92295119667535486</v>
      </c>
      <c r="AC1199" s="26">
        <f t="shared" si="158"/>
        <v>2.1679238438512156</v>
      </c>
      <c r="AD1199" s="26">
        <f t="shared" si="158"/>
        <v>1.2562658100664787</v>
      </c>
      <c r="AE1199" s="26">
        <f t="shared" si="158"/>
        <v>0.17528682782680971</v>
      </c>
      <c r="AF1199" s="17">
        <v>10.5</v>
      </c>
      <c r="AG1199" s="17">
        <v>5.8</v>
      </c>
      <c r="AH1199" s="17">
        <f t="shared" si="159"/>
        <v>1.5848931924611111E-6</v>
      </c>
      <c r="AI1199" s="17">
        <v>2.5</v>
      </c>
      <c r="AJ1199" s="17">
        <v>62.5</v>
      </c>
      <c r="AK1199" s="17">
        <v>3335</v>
      </c>
      <c r="AL1199" s="17">
        <v>547.5</v>
      </c>
      <c r="AM1199" s="17">
        <v>13</v>
      </c>
      <c r="AN1199" s="17">
        <v>16.5</v>
      </c>
      <c r="AO1199" s="17">
        <v>1.25</v>
      </c>
      <c r="AP1199" s="17">
        <v>36</v>
      </c>
      <c r="AQ1199" s="17">
        <v>983.0625</v>
      </c>
      <c r="AR1199" s="17">
        <v>1317.9861111111109</v>
      </c>
      <c r="AS1199" s="26">
        <v>713.8125</v>
      </c>
      <c r="AT1199" s="26">
        <v>20.664589823468329</v>
      </c>
      <c r="AU1199" s="26">
        <v>2.165581256082044</v>
      </c>
      <c r="AV1199" s="17">
        <v>0</v>
      </c>
      <c r="AW1199" s="17">
        <v>15</v>
      </c>
      <c r="AX1199" s="17">
        <v>0.14000000000000001</v>
      </c>
      <c r="AY1199" s="14">
        <v>4</v>
      </c>
      <c r="AZ1199" s="17" t="s">
        <v>149</v>
      </c>
      <c r="BA1199" s="28"/>
      <c r="BB1199" s="26"/>
      <c r="BC1199" s="31"/>
      <c r="BD1199" s="29"/>
    </row>
    <row r="1200" spans="1:56" x14ac:dyDescent="0.25">
      <c r="A1200" s="14">
        <v>2009</v>
      </c>
      <c r="B1200" s="15">
        <v>2012</v>
      </c>
      <c r="C1200" s="20" t="s">
        <v>205</v>
      </c>
      <c r="D1200" s="17" t="s">
        <v>206</v>
      </c>
      <c r="E1200" s="32">
        <v>4</v>
      </c>
      <c r="F1200" s="44" t="s">
        <v>142</v>
      </c>
      <c r="G1200" s="86" t="s">
        <v>142</v>
      </c>
      <c r="H1200" s="20" t="s">
        <v>142</v>
      </c>
      <c r="I1200" s="21">
        <v>5</v>
      </c>
      <c r="J1200" s="22" t="s">
        <v>142</v>
      </c>
      <c r="K1200" s="17" t="s">
        <v>54</v>
      </c>
      <c r="L1200" s="23">
        <v>94.444444444444443</v>
      </c>
      <c r="M1200" s="24">
        <f t="shared" si="157"/>
        <v>0.94444444444444442</v>
      </c>
      <c r="N1200" s="25">
        <v>2.472089314194577</v>
      </c>
      <c r="O1200" s="26">
        <v>51.908396946564892</v>
      </c>
      <c r="P1200" s="26">
        <f t="shared" si="160"/>
        <v>0.51908396946564894</v>
      </c>
      <c r="Q1200" s="63">
        <v>48.091603053435108</v>
      </c>
      <c r="R1200" s="25">
        <v>0.48091603053435111</v>
      </c>
      <c r="S1200" s="24">
        <v>1.1886863282039883</v>
      </c>
      <c r="T1200" s="25">
        <v>0.39622877606799611</v>
      </c>
      <c r="U1200" s="25">
        <v>0.53026031925167416</v>
      </c>
      <c r="V1200" s="25">
        <v>0.17675343975055804</v>
      </c>
      <c r="W1200" s="26">
        <v>17.22418236060183</v>
      </c>
      <c r="X1200" s="26">
        <v>38.741749715985193</v>
      </c>
      <c r="Y1200" s="26">
        <v>27.322897135837593</v>
      </c>
      <c r="Z1200" s="26">
        <v>2.9355678910860945</v>
      </c>
      <c r="AA1200" s="26">
        <v>0.44938016528925617</v>
      </c>
      <c r="AB1200" s="26">
        <f t="shared" si="158"/>
        <v>6.8247166955132318E-2</v>
      </c>
      <c r="AC1200" s="26">
        <f t="shared" si="158"/>
        <v>0.15350596072697448</v>
      </c>
      <c r="AD1200" s="26">
        <f t="shared" si="158"/>
        <v>0.10826118090764686</v>
      </c>
      <c r="AE1200" s="26">
        <f t="shared" si="158"/>
        <v>1.1631564725495518E-2</v>
      </c>
      <c r="AF1200" s="17">
        <v>4.9000000000000004</v>
      </c>
      <c r="AG1200" s="17">
        <v>5.7</v>
      </c>
      <c r="AH1200" s="17">
        <f t="shared" si="159"/>
        <v>1.9952623149688749E-6</v>
      </c>
      <c r="AI1200" s="17">
        <v>1</v>
      </c>
      <c r="AJ1200" s="17">
        <v>40</v>
      </c>
      <c r="AK1200" s="17">
        <v>1980</v>
      </c>
      <c r="AL1200" s="17">
        <v>307.5</v>
      </c>
      <c r="AM1200" s="17">
        <v>9.5</v>
      </c>
      <c r="AN1200" s="17">
        <v>9</v>
      </c>
      <c r="AO1200" s="17">
        <v>0.5</v>
      </c>
      <c r="AP1200" s="17">
        <v>35.5</v>
      </c>
      <c r="AQ1200" s="17">
        <v>983.0625</v>
      </c>
      <c r="AR1200" s="17">
        <v>1317.9861111111109</v>
      </c>
      <c r="AS1200" s="26">
        <v>713.8125</v>
      </c>
      <c r="AT1200" s="26">
        <v>20.664589823468329</v>
      </c>
      <c r="AU1200" s="26">
        <v>2.165581256082044</v>
      </c>
      <c r="AV1200" s="17">
        <v>15</v>
      </c>
      <c r="AW1200" s="17">
        <v>45</v>
      </c>
      <c r="AX1200" s="17">
        <v>0.16</v>
      </c>
      <c r="AY1200" s="14">
        <v>3</v>
      </c>
      <c r="AZ1200" s="17" t="s">
        <v>149</v>
      </c>
      <c r="BA1200" s="28"/>
      <c r="BB1200" s="26"/>
      <c r="BC1200" s="31"/>
      <c r="BD1200" s="29"/>
    </row>
    <row r="1201" spans="1:56" x14ac:dyDescent="0.25">
      <c r="A1201" s="14">
        <v>2009</v>
      </c>
      <c r="B1201" s="15">
        <v>2012</v>
      </c>
      <c r="C1201" s="20" t="s">
        <v>205</v>
      </c>
      <c r="D1201" s="17" t="s">
        <v>206</v>
      </c>
      <c r="E1201" s="32">
        <v>1</v>
      </c>
      <c r="F1201" s="44" t="s">
        <v>143</v>
      </c>
      <c r="G1201" s="86" t="s">
        <v>143</v>
      </c>
      <c r="H1201" s="20" t="s">
        <v>143</v>
      </c>
      <c r="I1201" s="21">
        <v>5</v>
      </c>
      <c r="J1201" s="22" t="s">
        <v>143</v>
      </c>
      <c r="K1201" s="17" t="s">
        <v>54</v>
      </c>
      <c r="L1201" s="23">
        <v>100</v>
      </c>
      <c r="M1201" s="24">
        <f t="shared" si="157"/>
        <v>1</v>
      </c>
      <c r="N1201" s="25">
        <v>14.67304625199362</v>
      </c>
      <c r="O1201" s="26">
        <v>48.421052631578945</v>
      </c>
      <c r="P1201" s="26">
        <f t="shared" si="160"/>
        <v>0.48421052631578942</v>
      </c>
      <c r="Q1201" s="63">
        <v>51.578947368421055</v>
      </c>
      <c r="R1201" s="25">
        <v>0.51578947368421058</v>
      </c>
      <c r="S1201" s="24">
        <v>7.5670502465648966</v>
      </c>
      <c r="T1201" s="25">
        <v>2.5223500821882987</v>
      </c>
      <c r="U1201" s="25">
        <v>3.375580575238502</v>
      </c>
      <c r="V1201" s="25">
        <v>1.1251935250795007</v>
      </c>
      <c r="W1201" s="26">
        <v>17.053246013191611</v>
      </c>
      <c r="X1201" s="26">
        <v>40.472848092698818</v>
      </c>
      <c r="Y1201" s="26">
        <v>26.298666802582161</v>
      </c>
      <c r="Z1201" s="26">
        <v>3.1271605134263893</v>
      </c>
      <c r="AA1201" s="26">
        <v>0.49464285714285711</v>
      </c>
      <c r="AB1201" s="26">
        <f t="shared" si="158"/>
        <v>0.43014256482951141</v>
      </c>
      <c r="AC1201" s="26">
        <f t="shared" si="158"/>
        <v>1.0208669171301339</v>
      </c>
      <c r="AD1201" s="26">
        <f t="shared" si="158"/>
        <v>0.66334444370935797</v>
      </c>
      <c r="AE1201" s="26">
        <f t="shared" si="158"/>
        <v>7.8877935780570549E-2</v>
      </c>
      <c r="AF1201" s="17">
        <v>5.8</v>
      </c>
      <c r="AG1201" s="17">
        <v>5.5</v>
      </c>
      <c r="AH1201" s="17">
        <f t="shared" si="159"/>
        <v>3.1622776601683767E-6</v>
      </c>
      <c r="AI1201" s="17">
        <v>1</v>
      </c>
      <c r="AJ1201" s="17">
        <v>47.5</v>
      </c>
      <c r="AK1201" s="17">
        <v>1730</v>
      </c>
      <c r="AL1201" s="17">
        <v>242.5</v>
      </c>
      <c r="AM1201" s="17">
        <v>8</v>
      </c>
      <c r="AN1201" s="17">
        <v>13</v>
      </c>
      <c r="AO1201" s="17">
        <v>1</v>
      </c>
      <c r="AP1201" s="17">
        <v>69.5</v>
      </c>
      <c r="AQ1201" s="17">
        <v>983.0625</v>
      </c>
      <c r="AR1201" s="17">
        <v>1317.9861111111109</v>
      </c>
      <c r="AS1201" s="26">
        <v>713.8125</v>
      </c>
      <c r="AT1201" s="26">
        <v>20.664589823468329</v>
      </c>
      <c r="AU1201" s="26">
        <v>2.165581256082044</v>
      </c>
      <c r="AV1201" s="17">
        <v>0</v>
      </c>
      <c r="AW1201" s="17">
        <v>15</v>
      </c>
      <c r="AX1201" s="17">
        <v>0.14000000000000001</v>
      </c>
      <c r="AY1201" s="14">
        <v>4</v>
      </c>
      <c r="AZ1201" s="17" t="s">
        <v>149</v>
      </c>
      <c r="BA1201" s="28"/>
      <c r="BB1201" s="26"/>
      <c r="BC1201" s="31"/>
      <c r="BD1201" s="29"/>
    </row>
    <row r="1202" spans="1:56" x14ac:dyDescent="0.25">
      <c r="A1202" s="14">
        <v>2009</v>
      </c>
      <c r="B1202" s="15">
        <v>2012</v>
      </c>
      <c r="C1202" s="20" t="s">
        <v>205</v>
      </c>
      <c r="D1202" s="17" t="s">
        <v>206</v>
      </c>
      <c r="E1202" s="32">
        <v>2</v>
      </c>
      <c r="F1202" s="44" t="s">
        <v>143</v>
      </c>
      <c r="G1202" s="86" t="s">
        <v>143</v>
      </c>
      <c r="H1202" s="20" t="s">
        <v>143</v>
      </c>
      <c r="I1202" s="21">
        <v>5</v>
      </c>
      <c r="J1202" s="22" t="s">
        <v>143</v>
      </c>
      <c r="K1202" s="17" t="s">
        <v>54</v>
      </c>
      <c r="L1202" s="23">
        <v>88.888888888888886</v>
      </c>
      <c r="M1202" s="24">
        <f t="shared" si="157"/>
        <v>0.88888888888888884</v>
      </c>
      <c r="N1202" s="25">
        <v>12.360446570972886</v>
      </c>
      <c r="O1202" s="26">
        <v>49.275362318840578</v>
      </c>
      <c r="P1202" s="26">
        <f t="shared" si="160"/>
        <v>0.49275362318840576</v>
      </c>
      <c r="Q1202" s="63">
        <v>50.724637681159422</v>
      </c>
      <c r="R1202" s="25">
        <v>0.50724637681159424</v>
      </c>
      <c r="S1202" s="24">
        <v>6.2688369160516313</v>
      </c>
      <c r="T1202" s="25">
        <v>2.0896123053505438</v>
      </c>
      <c r="U1202" s="25">
        <v>2.796461426005207</v>
      </c>
      <c r="V1202" s="25">
        <v>0.93215380866840236</v>
      </c>
      <c r="W1202" s="26">
        <v>18.215712766263266</v>
      </c>
      <c r="X1202" s="26">
        <v>39.99255468997039</v>
      </c>
      <c r="Y1202" s="26">
        <v>25.607034236927589</v>
      </c>
      <c r="Z1202" s="26">
        <v>3.2926208066231624</v>
      </c>
      <c r="AA1202" s="26">
        <v>0.49349999999999994</v>
      </c>
      <c r="AB1202" s="26">
        <f t="shared" si="158"/>
        <v>0.38063777547114719</v>
      </c>
      <c r="AC1202" s="26">
        <f t="shared" si="158"/>
        <v>0.8356893440256673</v>
      </c>
      <c r="AD1202" s="26">
        <f t="shared" si="158"/>
        <v>0.53508773845016566</v>
      </c>
      <c r="AE1202" s="26">
        <f t="shared" si="158"/>
        <v>6.8803009543729934E-2</v>
      </c>
      <c r="AF1202" s="17">
        <v>6</v>
      </c>
      <c r="AG1202" s="17">
        <v>5.6</v>
      </c>
      <c r="AH1202" s="17">
        <f t="shared" si="159"/>
        <v>2.5118864315095806E-6</v>
      </c>
      <c r="AI1202" s="17">
        <v>1.5</v>
      </c>
      <c r="AJ1202" s="17">
        <v>45</v>
      </c>
      <c r="AK1202" s="17">
        <v>1765</v>
      </c>
      <c r="AL1202" s="17">
        <v>257.5</v>
      </c>
      <c r="AM1202" s="17">
        <v>11</v>
      </c>
      <c r="AN1202" s="17">
        <v>13.5</v>
      </c>
      <c r="AO1202" s="17">
        <v>0.55000000000000004</v>
      </c>
      <c r="AP1202" s="17">
        <v>57</v>
      </c>
      <c r="AQ1202" s="17">
        <v>983.0625</v>
      </c>
      <c r="AR1202" s="17">
        <v>1317.9861111111109</v>
      </c>
      <c r="AS1202" s="26">
        <v>713.8125</v>
      </c>
      <c r="AT1202" s="26">
        <v>20.664589823468329</v>
      </c>
      <c r="AU1202" s="26">
        <v>2.165581256082044</v>
      </c>
      <c r="AV1202" s="17">
        <v>15</v>
      </c>
      <c r="AW1202" s="17">
        <v>45</v>
      </c>
      <c r="AX1202" s="17">
        <v>0.16</v>
      </c>
      <c r="AY1202" s="14">
        <v>3</v>
      </c>
      <c r="AZ1202" s="17" t="s">
        <v>149</v>
      </c>
      <c r="BA1202" s="28"/>
      <c r="BB1202" s="26"/>
      <c r="BC1202" s="31"/>
      <c r="BD1202" s="29"/>
    </row>
    <row r="1203" spans="1:56" x14ac:dyDescent="0.25">
      <c r="A1203" s="14">
        <v>2009</v>
      </c>
      <c r="B1203" s="15">
        <v>2012</v>
      </c>
      <c r="C1203" s="20" t="s">
        <v>205</v>
      </c>
      <c r="D1203" s="17" t="s">
        <v>206</v>
      </c>
      <c r="E1203" s="32">
        <v>3</v>
      </c>
      <c r="F1203" s="44" t="s">
        <v>143</v>
      </c>
      <c r="G1203" s="86" t="s">
        <v>143</v>
      </c>
      <c r="H1203" s="20" t="s">
        <v>143</v>
      </c>
      <c r="I1203" s="21">
        <v>5</v>
      </c>
      <c r="J1203" s="22" t="s">
        <v>143</v>
      </c>
      <c r="K1203" s="17" t="s">
        <v>54</v>
      </c>
      <c r="L1203" s="23">
        <v>100</v>
      </c>
      <c r="M1203" s="24">
        <f t="shared" si="157"/>
        <v>1</v>
      </c>
      <c r="N1203" s="25">
        <v>9.7687400318979272</v>
      </c>
      <c r="O1203" s="26">
        <v>49.382716049382715</v>
      </c>
      <c r="P1203" s="26">
        <f t="shared" si="160"/>
        <v>0.49382716049382713</v>
      </c>
      <c r="Q1203" s="63">
        <v>50.617283950617285</v>
      </c>
      <c r="R1203" s="25">
        <v>0.50617283950617287</v>
      </c>
      <c r="S1203" s="24">
        <v>4.9439178593616271</v>
      </c>
      <c r="T1203" s="25">
        <v>1.6479726197872091</v>
      </c>
      <c r="U1203" s="25">
        <v>2.2054291365663525</v>
      </c>
      <c r="V1203" s="25">
        <v>0.73514304552211751</v>
      </c>
      <c r="W1203" s="26">
        <v>17.01596167149188</v>
      </c>
      <c r="X1203" s="26">
        <v>39.208934258499099</v>
      </c>
      <c r="Y1203" s="26">
        <v>25.813004267510877</v>
      </c>
      <c r="Z1203" s="26">
        <v>3.848189788941454</v>
      </c>
      <c r="AA1203" s="26">
        <v>0.49818181818181823</v>
      </c>
      <c r="AB1203" s="26">
        <f t="shared" si="158"/>
        <v>0.28041838933967211</v>
      </c>
      <c r="AC1203" s="26">
        <f t="shared" si="158"/>
        <v>0.64615250109043221</v>
      </c>
      <c r="AD1203" s="26">
        <f t="shared" si="158"/>
        <v>0.42539124267308304</v>
      </c>
      <c r="AE1203" s="26">
        <f t="shared" si="158"/>
        <v>6.3417114079202364E-2</v>
      </c>
      <c r="AF1203" s="17">
        <v>10.5</v>
      </c>
      <c r="AG1203" s="17">
        <v>5.8</v>
      </c>
      <c r="AH1203" s="17">
        <f t="shared" si="159"/>
        <v>1.5848931924611111E-6</v>
      </c>
      <c r="AI1203" s="17">
        <v>2.5</v>
      </c>
      <c r="AJ1203" s="17">
        <v>62.5</v>
      </c>
      <c r="AK1203" s="17">
        <v>3335</v>
      </c>
      <c r="AL1203" s="17">
        <v>547.5</v>
      </c>
      <c r="AM1203" s="17">
        <v>13</v>
      </c>
      <c r="AN1203" s="17">
        <v>16.5</v>
      </c>
      <c r="AO1203" s="17">
        <v>1.25</v>
      </c>
      <c r="AP1203" s="17">
        <v>36</v>
      </c>
      <c r="AQ1203" s="17">
        <v>983.0625</v>
      </c>
      <c r="AR1203" s="17">
        <v>1317.9861111111109</v>
      </c>
      <c r="AS1203" s="26">
        <v>713.8125</v>
      </c>
      <c r="AT1203" s="26">
        <v>20.664589823468329</v>
      </c>
      <c r="AU1203" s="26">
        <v>2.165581256082044</v>
      </c>
      <c r="AV1203" s="17">
        <v>0</v>
      </c>
      <c r="AW1203" s="17">
        <v>15</v>
      </c>
      <c r="AX1203" s="17">
        <v>0.14000000000000001</v>
      </c>
      <c r="AY1203" s="14">
        <v>4</v>
      </c>
      <c r="AZ1203" s="17" t="s">
        <v>149</v>
      </c>
      <c r="BA1203" s="28"/>
      <c r="BB1203" s="26"/>
      <c r="BC1203" s="31"/>
      <c r="BD1203" s="29"/>
    </row>
    <row r="1204" spans="1:56" x14ac:dyDescent="0.25">
      <c r="A1204" s="14">
        <v>2009</v>
      </c>
      <c r="B1204" s="15">
        <v>2012</v>
      </c>
      <c r="C1204" s="20" t="s">
        <v>205</v>
      </c>
      <c r="D1204" s="17" t="s">
        <v>206</v>
      </c>
      <c r="E1204" s="32">
        <v>4</v>
      </c>
      <c r="F1204" s="44" t="s">
        <v>143</v>
      </c>
      <c r="G1204" s="86" t="s">
        <v>143</v>
      </c>
      <c r="H1204" s="20" t="s">
        <v>143</v>
      </c>
      <c r="I1204" s="21">
        <v>5</v>
      </c>
      <c r="J1204" s="22" t="s">
        <v>143</v>
      </c>
      <c r="K1204" s="17" t="s">
        <v>54</v>
      </c>
      <c r="L1204" s="23">
        <v>100</v>
      </c>
      <c r="M1204" s="24">
        <f t="shared" si="157"/>
        <v>1</v>
      </c>
      <c r="N1204" s="25">
        <v>14.354066985645932</v>
      </c>
      <c r="O1204" s="26">
        <v>48.750000000000007</v>
      </c>
      <c r="P1204" s="26">
        <f t="shared" si="160"/>
        <v>0.48750000000000004</v>
      </c>
      <c r="Q1204" s="63">
        <v>51.249999999999993</v>
      </c>
      <c r="R1204" s="25">
        <v>0.51249999999999996</v>
      </c>
      <c r="S1204" s="24">
        <v>7.3553390193359709</v>
      </c>
      <c r="T1204" s="25">
        <v>2.4517796731119903</v>
      </c>
      <c r="U1204" s="25">
        <v>3.2811384501160625</v>
      </c>
      <c r="V1204" s="25">
        <v>1.0937128167053543</v>
      </c>
      <c r="W1204" s="26">
        <v>18.074306633556702</v>
      </c>
      <c r="X1204" s="26">
        <v>40.428825937502168</v>
      </c>
      <c r="Y1204" s="26">
        <v>25.997616243754052</v>
      </c>
      <c r="Z1204" s="26">
        <v>2.83757816881905</v>
      </c>
      <c r="AA1204" s="26">
        <v>0.51700000000000002</v>
      </c>
      <c r="AB1204" s="26">
        <f t="shared" si="158"/>
        <v>0.4431421760974753</v>
      </c>
      <c r="AC1204" s="26">
        <f t="shared" si="158"/>
        <v>0.9912257364135062</v>
      </c>
      <c r="AD1204" s="26">
        <f t="shared" si="158"/>
        <v>0.63740427055802273</v>
      </c>
      <c r="AE1204" s="26">
        <f t="shared" si="158"/>
        <v>6.9571164751768902E-2</v>
      </c>
      <c r="AF1204" s="17">
        <v>4.9000000000000004</v>
      </c>
      <c r="AG1204" s="17">
        <v>5.7</v>
      </c>
      <c r="AH1204" s="17">
        <f t="shared" si="159"/>
        <v>1.9952623149688749E-6</v>
      </c>
      <c r="AI1204" s="17">
        <v>1</v>
      </c>
      <c r="AJ1204" s="17">
        <v>40</v>
      </c>
      <c r="AK1204" s="17">
        <v>1980</v>
      </c>
      <c r="AL1204" s="17">
        <v>307.5</v>
      </c>
      <c r="AM1204" s="17">
        <v>9.5</v>
      </c>
      <c r="AN1204" s="17">
        <v>9</v>
      </c>
      <c r="AO1204" s="17">
        <v>0.5</v>
      </c>
      <c r="AP1204" s="17">
        <v>35.5</v>
      </c>
      <c r="AQ1204" s="17">
        <v>983.0625</v>
      </c>
      <c r="AR1204" s="17">
        <v>1317.9861111111109</v>
      </c>
      <c r="AS1204" s="26">
        <v>713.8125</v>
      </c>
      <c r="AT1204" s="26">
        <v>20.664589823468329</v>
      </c>
      <c r="AU1204" s="26">
        <v>2.165581256082044</v>
      </c>
      <c r="AV1204" s="17">
        <v>15</v>
      </c>
      <c r="AW1204" s="17">
        <v>45</v>
      </c>
      <c r="AX1204" s="17">
        <v>0.16</v>
      </c>
      <c r="AY1204" s="14">
        <v>3</v>
      </c>
      <c r="AZ1204" s="17" t="s">
        <v>149</v>
      </c>
      <c r="BA1204" s="28"/>
      <c r="BB1204" s="26"/>
      <c r="BC1204" s="31"/>
      <c r="BD1204" s="29"/>
    </row>
    <row r="1205" spans="1:56" ht="15.75" x14ac:dyDescent="0.25">
      <c r="A1205" s="14">
        <v>2009</v>
      </c>
      <c r="B1205" s="15">
        <v>2012</v>
      </c>
      <c r="C1205" s="17" t="s">
        <v>209</v>
      </c>
      <c r="D1205" s="17" t="s">
        <v>210</v>
      </c>
      <c r="E1205" s="86">
        <v>1</v>
      </c>
      <c r="F1205" s="44">
        <v>9879</v>
      </c>
      <c r="G1205" s="45" t="str">
        <f>VLOOKUP(F1205,$BH$2:$BL$56,2)</f>
        <v>Oneonta</v>
      </c>
      <c r="H1205" s="20">
        <v>9879</v>
      </c>
      <c r="I1205" s="45">
        <v>9</v>
      </c>
      <c r="J1205" s="22">
        <v>9879</v>
      </c>
      <c r="K1205" s="17" t="s">
        <v>40</v>
      </c>
      <c r="L1205" s="92"/>
      <c r="M1205" s="93">
        <v>1</v>
      </c>
      <c r="N1205" s="25">
        <f t="shared" ref="N1205:N1268" si="161">T1205/P1205*3</f>
        <v>14.393870427268407</v>
      </c>
      <c r="O1205" s="26">
        <v>46.329215466067694</v>
      </c>
      <c r="P1205" s="26">
        <f t="shared" si="160"/>
        <v>0.46329215466067697</v>
      </c>
      <c r="Q1205" s="63">
        <v>53.670784533932306</v>
      </c>
      <c r="R1205" s="25">
        <f>Q1205/100</f>
        <v>0.53670784533932303</v>
      </c>
      <c r="S1205" s="25" t="s">
        <v>45</v>
      </c>
      <c r="T1205" s="25">
        <v>2.2228557480519266</v>
      </c>
      <c r="U1205" s="25" t="s">
        <v>45</v>
      </c>
      <c r="V1205" s="25">
        <f>T1205/2.242</f>
        <v>0.99146108298480229</v>
      </c>
      <c r="W1205" s="26">
        <v>19.165893580589284</v>
      </c>
      <c r="X1205" s="26">
        <v>38.702350346161637</v>
      </c>
      <c r="Y1205" s="26">
        <v>26.998639286260612</v>
      </c>
      <c r="Z1205" s="26">
        <v>2.3020198518635482</v>
      </c>
      <c r="AA1205" s="26" t="s">
        <v>45</v>
      </c>
      <c r="AB1205" s="26">
        <f t="shared" si="158"/>
        <v>0.4260301671216441</v>
      </c>
      <c r="AC1205" s="26">
        <f t="shared" si="158"/>
        <v>0.86029741930084858</v>
      </c>
      <c r="AD1205" s="26">
        <f t="shared" si="158"/>
        <v>0.60014080527044966</v>
      </c>
      <c r="AE1205" s="26">
        <f t="shared" si="158"/>
        <v>5.1170580598445321E-2</v>
      </c>
      <c r="AF1205" s="17">
        <v>3.2</v>
      </c>
      <c r="AG1205" s="17">
        <v>6.5</v>
      </c>
      <c r="AH1205" s="17">
        <f t="shared" si="159"/>
        <v>3.1622776601683734E-7</v>
      </c>
      <c r="AI1205" s="17">
        <v>1</v>
      </c>
      <c r="AJ1205" s="17">
        <v>40</v>
      </c>
      <c r="AK1205" s="17">
        <v>1110</v>
      </c>
      <c r="AL1205" s="17">
        <v>57.5</v>
      </c>
      <c r="AM1205" s="17">
        <v>10.65</v>
      </c>
      <c r="AN1205" s="17">
        <v>7.1</v>
      </c>
      <c r="AO1205" s="17">
        <v>0.15</v>
      </c>
      <c r="AP1205" s="17">
        <v>41.55</v>
      </c>
      <c r="AQ1205" s="17">
        <v>822.3125</v>
      </c>
      <c r="AR1205" s="17">
        <v>869.79166666666663</v>
      </c>
      <c r="AS1205" s="26">
        <v>580.625</v>
      </c>
      <c r="AT1205" s="26">
        <v>18.278206538321477</v>
      </c>
      <c r="AU1205" s="26">
        <v>0.14493122992500274</v>
      </c>
      <c r="AV1205" s="17">
        <v>30</v>
      </c>
      <c r="AW1205" s="17">
        <v>30</v>
      </c>
      <c r="AX1205" s="17">
        <v>0.14000000000000001</v>
      </c>
      <c r="AY1205" s="14">
        <v>3</v>
      </c>
      <c r="AZ1205" s="17" t="s">
        <v>41</v>
      </c>
      <c r="BA1205" s="28"/>
      <c r="BB1205" s="26"/>
      <c r="BC1205" s="31"/>
      <c r="BD1205" s="29"/>
    </row>
    <row r="1206" spans="1:56" ht="15.75" x14ac:dyDescent="0.25">
      <c r="A1206" s="14">
        <v>2009</v>
      </c>
      <c r="B1206" s="15">
        <v>2012</v>
      </c>
      <c r="C1206" s="17" t="s">
        <v>209</v>
      </c>
      <c r="D1206" s="17" t="s">
        <v>210</v>
      </c>
      <c r="E1206" s="86">
        <v>2</v>
      </c>
      <c r="F1206" s="44">
        <v>9879</v>
      </c>
      <c r="G1206" s="45" t="str">
        <f t="shared" ref="G1206:G1269" si="162">VLOOKUP(F1206,$BH$2:$BL$56,2)</f>
        <v>Oneonta</v>
      </c>
      <c r="H1206" s="20">
        <v>9879</v>
      </c>
      <c r="I1206" s="45">
        <v>9</v>
      </c>
      <c r="J1206" s="22">
        <v>9879</v>
      </c>
      <c r="K1206" s="17" t="s">
        <v>40</v>
      </c>
      <c r="L1206" s="92"/>
      <c r="M1206" s="93">
        <v>1</v>
      </c>
      <c r="N1206" s="25">
        <f t="shared" si="161"/>
        <v>23.407983650925935</v>
      </c>
      <c r="O1206" s="26">
        <v>46.699841338525886</v>
      </c>
      <c r="P1206" s="26">
        <f t="shared" si="160"/>
        <v>0.46699841338525888</v>
      </c>
      <c r="Q1206" s="63">
        <v>53.300158661474114</v>
      </c>
      <c r="R1206" s="25">
        <f t="shared" ref="R1206:R1269" si="163">Q1206/100</f>
        <v>0.53300158661474117</v>
      </c>
      <c r="S1206" s="25" t="s">
        <v>45</v>
      </c>
      <c r="T1206" s="25">
        <v>3.6438304085101634</v>
      </c>
      <c r="U1206" s="25" t="s">
        <v>45</v>
      </c>
      <c r="V1206" s="25">
        <f t="shared" ref="V1206:V1269" si="164">T1206/2.242</f>
        <v>1.6252588797993592</v>
      </c>
      <c r="W1206" s="26">
        <v>18.410165220577085</v>
      </c>
      <c r="X1206" s="26">
        <v>37.686286424033376</v>
      </c>
      <c r="Y1206" s="26">
        <v>27.70522837343961</v>
      </c>
      <c r="Z1206" s="26">
        <v>2.7428436436096604</v>
      </c>
      <c r="AA1206" s="26" t="s">
        <v>45</v>
      </c>
      <c r="AB1206" s="26">
        <f t="shared" si="158"/>
        <v>0.67083519856435003</v>
      </c>
      <c r="AC1206" s="26">
        <f t="shared" si="158"/>
        <v>1.3732243645571656</v>
      </c>
      <c r="AD1206" s="26">
        <f t="shared" si="158"/>
        <v>1.0095315362185782</v>
      </c>
      <c r="AE1206" s="26">
        <f t="shared" si="158"/>
        <v>9.9944570743736943E-2</v>
      </c>
      <c r="AF1206" s="17">
        <v>3.9</v>
      </c>
      <c r="AG1206" s="17">
        <v>6.9</v>
      </c>
      <c r="AH1206" s="17">
        <f t="shared" si="159"/>
        <v>1.2589254117941651E-7</v>
      </c>
      <c r="AI1206" s="17">
        <v>1</v>
      </c>
      <c r="AJ1206" s="17">
        <v>40.5</v>
      </c>
      <c r="AK1206" s="17">
        <v>1647</v>
      </c>
      <c r="AL1206" s="17">
        <v>163.5</v>
      </c>
      <c r="AM1206" s="17">
        <v>2.6</v>
      </c>
      <c r="AN1206" s="17">
        <v>9.15</v>
      </c>
      <c r="AO1206" s="17">
        <v>0.15</v>
      </c>
      <c r="AP1206" s="17">
        <v>19.600000000000001</v>
      </c>
      <c r="AQ1206" s="17">
        <v>822.3125</v>
      </c>
      <c r="AR1206" s="17">
        <v>869.79166666666663</v>
      </c>
      <c r="AS1206" s="26">
        <v>580.625</v>
      </c>
      <c r="AT1206" s="26">
        <v>18.278206538321477</v>
      </c>
      <c r="AU1206" s="26">
        <v>0.14493122992500274</v>
      </c>
      <c r="AV1206" s="17">
        <v>30</v>
      </c>
      <c r="AW1206" s="17">
        <v>30</v>
      </c>
      <c r="AX1206" s="17">
        <v>0.14000000000000001</v>
      </c>
      <c r="AY1206" s="14">
        <v>3</v>
      </c>
      <c r="AZ1206" s="17" t="s">
        <v>41</v>
      </c>
      <c r="BA1206" s="28"/>
      <c r="BB1206" s="26"/>
      <c r="BC1206" s="31"/>
      <c r="BD1206" s="29"/>
    </row>
    <row r="1207" spans="1:56" ht="15.75" x14ac:dyDescent="0.25">
      <c r="A1207" s="14">
        <v>2009</v>
      </c>
      <c r="B1207" s="15">
        <v>2012</v>
      </c>
      <c r="C1207" s="17" t="s">
        <v>209</v>
      </c>
      <c r="D1207" s="17" t="s">
        <v>210</v>
      </c>
      <c r="E1207" s="86">
        <v>3</v>
      </c>
      <c r="F1207" s="44">
        <v>9879</v>
      </c>
      <c r="G1207" s="45" t="str">
        <f t="shared" si="162"/>
        <v>Oneonta</v>
      </c>
      <c r="H1207" s="20">
        <v>9879</v>
      </c>
      <c r="I1207" s="45">
        <v>9</v>
      </c>
      <c r="J1207" s="22">
        <v>9879</v>
      </c>
      <c r="K1207" s="17" t="s">
        <v>40</v>
      </c>
      <c r="L1207" s="92"/>
      <c r="M1207" s="93">
        <v>0.94444444444444442</v>
      </c>
      <c r="N1207" s="25">
        <f t="shared" si="161"/>
        <v>19.007597499705938</v>
      </c>
      <c r="O1207" s="26">
        <v>44.772173260828794</v>
      </c>
      <c r="P1207" s="26">
        <f t="shared" si="160"/>
        <v>0.44772173260828796</v>
      </c>
      <c r="Q1207" s="63">
        <v>55.227826739171206</v>
      </c>
      <c r="R1207" s="25">
        <f t="shared" si="163"/>
        <v>0.55227826739171204</v>
      </c>
      <c r="S1207" s="25" t="s">
        <v>45</v>
      </c>
      <c r="T1207" s="25">
        <v>2.836704828429768</v>
      </c>
      <c r="U1207" s="25" t="s">
        <v>45</v>
      </c>
      <c r="V1207" s="25">
        <f t="shared" si="164"/>
        <v>1.2652563909142587</v>
      </c>
      <c r="W1207" s="26">
        <v>18.844121760078252</v>
      </c>
      <c r="X1207" s="26">
        <v>37.431269163723648</v>
      </c>
      <c r="Y1207" s="26">
        <v>27.673048828575304</v>
      </c>
      <c r="Z1207" s="26">
        <v>2.1597470765557745</v>
      </c>
      <c r="AA1207" s="26" t="s">
        <v>45</v>
      </c>
      <c r="AB1207" s="26">
        <f t="shared" si="158"/>
        <v>0.53455211184332441</v>
      </c>
      <c r="AC1207" s="26">
        <f t="shared" si="158"/>
        <v>1.0618146197098914</v>
      </c>
      <c r="AD1207" s="26">
        <f t="shared" si="158"/>
        <v>0.78500271229392293</v>
      </c>
      <c r="AE1207" s="26">
        <f t="shared" si="158"/>
        <v>6.1265649602528414E-2</v>
      </c>
      <c r="AF1207" s="17">
        <v>3.1</v>
      </c>
      <c r="AG1207" s="17">
        <v>5.89</v>
      </c>
      <c r="AH1207" s="17">
        <f t="shared" si="159"/>
        <v>1.2882495516931333E-6</v>
      </c>
      <c r="AI1207" s="17">
        <v>1</v>
      </c>
      <c r="AJ1207" s="17">
        <v>38</v>
      </c>
      <c r="AK1207" s="17">
        <v>667</v>
      </c>
      <c r="AL1207" s="17">
        <v>35</v>
      </c>
      <c r="AM1207" s="17">
        <v>14.2</v>
      </c>
      <c r="AN1207" s="17">
        <v>3.25</v>
      </c>
      <c r="AO1207" s="17">
        <v>0.2</v>
      </c>
      <c r="AP1207" s="17">
        <v>82.2</v>
      </c>
      <c r="AQ1207" s="17">
        <v>822.3125</v>
      </c>
      <c r="AR1207" s="17">
        <v>869.79166666666663</v>
      </c>
      <c r="AS1207" s="26">
        <v>580.625</v>
      </c>
      <c r="AT1207" s="26">
        <v>18.278206538321477</v>
      </c>
      <c r="AU1207" s="26">
        <v>0.14493122992500274</v>
      </c>
      <c r="AV1207" s="17">
        <v>30</v>
      </c>
      <c r="AW1207" s="17">
        <v>30</v>
      </c>
      <c r="AX1207" s="17">
        <v>0.14000000000000001</v>
      </c>
      <c r="AY1207" s="14">
        <v>3</v>
      </c>
      <c r="AZ1207" s="17" t="s">
        <v>41</v>
      </c>
      <c r="BA1207" s="28"/>
      <c r="BB1207" s="26"/>
      <c r="BC1207" s="31"/>
      <c r="BD1207" s="29"/>
    </row>
    <row r="1208" spans="1:56" ht="15.75" x14ac:dyDescent="0.25">
      <c r="A1208" s="14">
        <v>2009</v>
      </c>
      <c r="B1208" s="15">
        <v>2012</v>
      </c>
      <c r="C1208" s="17" t="s">
        <v>209</v>
      </c>
      <c r="D1208" s="17" t="s">
        <v>210</v>
      </c>
      <c r="E1208" s="86">
        <v>4</v>
      </c>
      <c r="F1208" s="44">
        <v>9879</v>
      </c>
      <c r="G1208" s="45" t="str">
        <f t="shared" si="162"/>
        <v>Oneonta</v>
      </c>
      <c r="H1208" s="20">
        <v>9879</v>
      </c>
      <c r="I1208" s="45">
        <v>9</v>
      </c>
      <c r="J1208" s="22">
        <v>9879</v>
      </c>
      <c r="K1208" s="17" t="s">
        <v>40</v>
      </c>
      <c r="L1208" s="92"/>
      <c r="M1208" s="93">
        <v>0.94444444444444442</v>
      </c>
      <c r="N1208" s="25">
        <f t="shared" si="161"/>
        <v>23.991481620832261</v>
      </c>
      <c r="O1208" s="26">
        <v>42.726324028176364</v>
      </c>
      <c r="P1208" s="26">
        <f t="shared" si="160"/>
        <v>0.42726324028176366</v>
      </c>
      <c r="Q1208" s="63">
        <v>57.273675971823636</v>
      </c>
      <c r="R1208" s="25">
        <f t="shared" si="163"/>
        <v>0.57273675971823634</v>
      </c>
      <c r="S1208" s="25" t="s">
        <v>45</v>
      </c>
      <c r="T1208" s="25">
        <v>3.4168927254923904</v>
      </c>
      <c r="U1208" s="25" t="s">
        <v>45</v>
      </c>
      <c r="V1208" s="25">
        <f t="shared" si="164"/>
        <v>1.5240377901393356</v>
      </c>
      <c r="W1208" s="26">
        <v>18.508959323848075</v>
      </c>
      <c r="X1208" s="26">
        <v>36.979950612129784</v>
      </c>
      <c r="Y1208" s="26">
        <v>28.069924696822</v>
      </c>
      <c r="Z1208" s="26">
        <v>2.8338988658999398</v>
      </c>
      <c r="AA1208" s="26" t="s">
        <v>45</v>
      </c>
      <c r="AB1208" s="26">
        <f t="shared" si="158"/>
        <v>0.63243128470091037</v>
      </c>
      <c r="AC1208" s="26">
        <f t="shared" si="158"/>
        <v>1.2635652423565413</v>
      </c>
      <c r="AD1208" s="26">
        <f t="shared" si="158"/>
        <v>0.95911921501690289</v>
      </c>
      <c r="AE1208" s="26">
        <f t="shared" si="158"/>
        <v>9.6831284196746401E-2</v>
      </c>
      <c r="AF1208" s="17">
        <v>4.3</v>
      </c>
      <c r="AG1208" s="17">
        <v>6.6</v>
      </c>
      <c r="AH1208" s="17">
        <f t="shared" si="159"/>
        <v>2.511886431509578E-7</v>
      </c>
      <c r="AI1208" s="17">
        <v>1</v>
      </c>
      <c r="AJ1208" s="17">
        <v>47.5</v>
      </c>
      <c r="AK1208" s="17">
        <v>1619</v>
      </c>
      <c r="AL1208" s="17">
        <v>154</v>
      </c>
      <c r="AM1208" s="17">
        <v>4.9000000000000004</v>
      </c>
      <c r="AN1208" s="17">
        <v>9.15</v>
      </c>
      <c r="AO1208" s="17">
        <v>0.2</v>
      </c>
      <c r="AP1208" s="17">
        <v>31</v>
      </c>
      <c r="AQ1208" s="17">
        <v>822.3125</v>
      </c>
      <c r="AR1208" s="17">
        <v>869.79166666666663</v>
      </c>
      <c r="AS1208" s="26">
        <v>580.625</v>
      </c>
      <c r="AT1208" s="26">
        <v>18.278206538321477</v>
      </c>
      <c r="AU1208" s="26">
        <v>0.14493122992500274</v>
      </c>
      <c r="AV1208" s="17">
        <v>30</v>
      </c>
      <c r="AW1208" s="17">
        <v>30</v>
      </c>
      <c r="AX1208" s="17">
        <v>0.14000000000000001</v>
      </c>
      <c r="AY1208" s="14">
        <v>3</v>
      </c>
      <c r="AZ1208" s="17" t="s">
        <v>41</v>
      </c>
      <c r="BA1208" s="28"/>
      <c r="BB1208" s="26"/>
      <c r="BC1208" s="31"/>
      <c r="BD1208" s="29"/>
    </row>
    <row r="1209" spans="1:56" ht="15.75" x14ac:dyDescent="0.25">
      <c r="A1209" s="14">
        <v>2009</v>
      </c>
      <c r="B1209" s="15">
        <v>2012</v>
      </c>
      <c r="C1209" s="17" t="s">
        <v>209</v>
      </c>
      <c r="D1209" s="17" t="s">
        <v>210</v>
      </c>
      <c r="E1209" s="86">
        <v>1</v>
      </c>
      <c r="F1209" s="44">
        <v>94001</v>
      </c>
      <c r="G1209" s="45">
        <f t="shared" si="162"/>
        <v>94001</v>
      </c>
      <c r="H1209" s="20">
        <v>94001</v>
      </c>
      <c r="I1209" s="45" t="s">
        <v>43</v>
      </c>
      <c r="J1209" s="22">
        <v>94001</v>
      </c>
      <c r="K1209" s="17" t="s">
        <v>42</v>
      </c>
      <c r="L1209" s="92"/>
      <c r="M1209" s="93">
        <v>1</v>
      </c>
      <c r="N1209" s="25">
        <f t="shared" si="161"/>
        <v>12.329776612799698</v>
      </c>
      <c r="O1209" s="26">
        <v>45.753379492251888</v>
      </c>
      <c r="P1209" s="26">
        <f t="shared" si="160"/>
        <v>0.45753379492251889</v>
      </c>
      <c r="Q1209" s="63">
        <v>54.246620507748112</v>
      </c>
      <c r="R1209" s="25">
        <f t="shared" si="163"/>
        <v>0.54246620507748111</v>
      </c>
      <c r="S1209" s="25" t="s">
        <v>45</v>
      </c>
      <c r="T1209" s="25">
        <v>1.8804298280670555</v>
      </c>
      <c r="U1209" s="25" t="s">
        <v>45</v>
      </c>
      <c r="V1209" s="25">
        <f t="shared" si="164"/>
        <v>0.8387287368720141</v>
      </c>
      <c r="W1209" s="26">
        <v>19.167989556301237</v>
      </c>
      <c r="X1209" s="26">
        <v>38.959660579790061</v>
      </c>
      <c r="Y1209" s="26">
        <v>27.570950294204309</v>
      </c>
      <c r="Z1209" s="26">
        <v>1.81778027040815</v>
      </c>
      <c r="AA1209" s="26" t="s">
        <v>45</v>
      </c>
      <c r="AB1209" s="26">
        <f t="shared" si="158"/>
        <v>0.36044059305746651</v>
      </c>
      <c r="AC1209" s="26">
        <f t="shared" si="158"/>
        <v>0.73260907845605461</v>
      </c>
      <c r="AD1209" s="26">
        <f t="shared" si="158"/>
        <v>0.51845237321375948</v>
      </c>
      <c r="AE1209" s="26">
        <f t="shared" ref="AE1209:AE1272" si="165">Z1209/100*$T1209</f>
        <v>3.4182082413472835E-2</v>
      </c>
      <c r="AF1209" s="17">
        <v>3.2</v>
      </c>
      <c r="AG1209" s="17">
        <v>6.5</v>
      </c>
      <c r="AH1209" s="17">
        <f t="shared" si="159"/>
        <v>3.1622776601683734E-7</v>
      </c>
      <c r="AI1209" s="17">
        <v>1</v>
      </c>
      <c r="AJ1209" s="17">
        <v>40</v>
      </c>
      <c r="AK1209" s="17">
        <v>1110</v>
      </c>
      <c r="AL1209" s="17">
        <v>57.5</v>
      </c>
      <c r="AM1209" s="17">
        <v>10.65</v>
      </c>
      <c r="AN1209" s="17">
        <v>7.1</v>
      </c>
      <c r="AO1209" s="17">
        <v>0.15</v>
      </c>
      <c r="AP1209" s="17">
        <v>41.55</v>
      </c>
      <c r="AQ1209" s="17">
        <v>822.3125</v>
      </c>
      <c r="AR1209" s="17">
        <v>869.79166666666663</v>
      </c>
      <c r="AS1209" s="26">
        <v>580.625</v>
      </c>
      <c r="AT1209" s="26">
        <v>18.278206538321477</v>
      </c>
      <c r="AU1209" s="26">
        <v>0.14493122992500274</v>
      </c>
      <c r="AV1209" s="17">
        <v>30</v>
      </c>
      <c r="AW1209" s="17">
        <v>30</v>
      </c>
      <c r="AX1209" s="17">
        <v>0.14000000000000001</v>
      </c>
      <c r="AY1209" s="14">
        <v>3</v>
      </c>
      <c r="AZ1209" s="17" t="s">
        <v>41</v>
      </c>
      <c r="BA1209" s="28"/>
      <c r="BB1209" s="26"/>
      <c r="BC1209" s="31"/>
      <c r="BD1209" s="29"/>
    </row>
    <row r="1210" spans="1:56" ht="15.75" x14ac:dyDescent="0.25">
      <c r="A1210" s="14">
        <v>2009</v>
      </c>
      <c r="B1210" s="15">
        <v>2012</v>
      </c>
      <c r="C1210" s="17" t="s">
        <v>209</v>
      </c>
      <c r="D1210" s="17" t="s">
        <v>210</v>
      </c>
      <c r="E1210" s="86">
        <v>2</v>
      </c>
      <c r="F1210" s="44">
        <v>94001</v>
      </c>
      <c r="G1210" s="45">
        <f t="shared" si="162"/>
        <v>94001</v>
      </c>
      <c r="H1210" s="20">
        <v>94001</v>
      </c>
      <c r="I1210" s="45" t="s">
        <v>43</v>
      </c>
      <c r="J1210" s="22">
        <v>94001</v>
      </c>
      <c r="K1210" s="17" t="s">
        <v>42</v>
      </c>
      <c r="L1210" s="92"/>
      <c r="M1210" s="93">
        <v>1</v>
      </c>
      <c r="N1210" s="25">
        <f t="shared" si="161"/>
        <v>12.7869722691721</v>
      </c>
      <c r="O1210" s="26">
        <v>44.808147797252488</v>
      </c>
      <c r="P1210" s="26">
        <f t="shared" si="160"/>
        <v>0.4480814779725249</v>
      </c>
      <c r="Q1210" s="63">
        <v>55.191852202747512</v>
      </c>
      <c r="R1210" s="25">
        <f t="shared" si="163"/>
        <v>0.55191852202747516</v>
      </c>
      <c r="S1210" s="25" t="s">
        <v>45</v>
      </c>
      <c r="T1210" s="25">
        <v>1.9098684777214416</v>
      </c>
      <c r="U1210" s="25" t="s">
        <v>45</v>
      </c>
      <c r="V1210" s="25">
        <f t="shared" si="164"/>
        <v>0.85185926749395258</v>
      </c>
      <c r="W1210" s="26">
        <v>18.924626818725145</v>
      </c>
      <c r="X1210" s="26">
        <v>37.721312190994851</v>
      </c>
      <c r="Y1210" s="26">
        <v>28.291593006132914</v>
      </c>
      <c r="Z1210" s="26">
        <v>2.1667757933833229</v>
      </c>
      <c r="AA1210" s="26" t="s">
        <v>45</v>
      </c>
      <c r="AB1210" s="26">
        <f t="shared" ref="AB1210:AE1273" si="166">W1210/100*$T1210</f>
        <v>0.36143548213724958</v>
      </c>
      <c r="AC1210" s="26">
        <f t="shared" si="166"/>
        <v>0.72042745091870586</v>
      </c>
      <c r="AD1210" s="26">
        <f t="shared" si="166"/>
        <v>0.54033221666937659</v>
      </c>
      <c r="AE1210" s="26">
        <f t="shared" si="165"/>
        <v>4.1382567860726756E-2</v>
      </c>
      <c r="AF1210" s="17">
        <v>3.9</v>
      </c>
      <c r="AG1210" s="17">
        <v>6.9</v>
      </c>
      <c r="AH1210" s="17">
        <f t="shared" ref="AH1210:AH1273" si="167">10^(-AG1210)</f>
        <v>1.2589254117941651E-7</v>
      </c>
      <c r="AI1210" s="17">
        <v>1</v>
      </c>
      <c r="AJ1210" s="17">
        <v>40.5</v>
      </c>
      <c r="AK1210" s="17">
        <v>1647</v>
      </c>
      <c r="AL1210" s="17">
        <v>163.5</v>
      </c>
      <c r="AM1210" s="17">
        <v>2.6</v>
      </c>
      <c r="AN1210" s="17">
        <v>9.15</v>
      </c>
      <c r="AO1210" s="17">
        <v>0.15</v>
      </c>
      <c r="AP1210" s="17">
        <v>19.600000000000001</v>
      </c>
      <c r="AQ1210" s="17">
        <v>822.3125</v>
      </c>
      <c r="AR1210" s="17">
        <v>869.79166666666663</v>
      </c>
      <c r="AS1210" s="26">
        <v>580.625</v>
      </c>
      <c r="AT1210" s="26">
        <v>18.278206538321477</v>
      </c>
      <c r="AU1210" s="26">
        <v>0.14493122992500274</v>
      </c>
      <c r="AV1210" s="17">
        <v>30</v>
      </c>
      <c r="AW1210" s="17">
        <v>30</v>
      </c>
      <c r="AX1210" s="17">
        <v>0.14000000000000001</v>
      </c>
      <c r="AY1210" s="14">
        <v>3</v>
      </c>
      <c r="AZ1210" s="17" t="s">
        <v>41</v>
      </c>
      <c r="BA1210" s="28"/>
      <c r="BB1210" s="26"/>
      <c r="BC1210" s="31"/>
      <c r="BD1210" s="29"/>
    </row>
    <row r="1211" spans="1:56" ht="15.75" x14ac:dyDescent="0.25">
      <c r="A1211" s="14">
        <v>2009</v>
      </c>
      <c r="B1211" s="15">
        <v>2012</v>
      </c>
      <c r="C1211" s="17" t="s">
        <v>209</v>
      </c>
      <c r="D1211" s="17" t="s">
        <v>210</v>
      </c>
      <c r="E1211" s="86">
        <v>3</v>
      </c>
      <c r="F1211" s="44">
        <v>94001</v>
      </c>
      <c r="G1211" s="45">
        <f t="shared" si="162"/>
        <v>94001</v>
      </c>
      <c r="H1211" s="20">
        <v>94001</v>
      </c>
      <c r="I1211" s="45" t="s">
        <v>43</v>
      </c>
      <c r="J1211" s="22">
        <v>94001</v>
      </c>
      <c r="K1211" s="17" t="s">
        <v>42</v>
      </c>
      <c r="L1211" s="92"/>
      <c r="M1211" s="93">
        <v>1</v>
      </c>
      <c r="N1211" s="25">
        <f t="shared" si="161"/>
        <v>16.805240678399866</v>
      </c>
      <c r="O1211" s="26">
        <v>42.930974679153657</v>
      </c>
      <c r="P1211" s="26">
        <f t="shared" si="160"/>
        <v>0.42930974679153655</v>
      </c>
      <c r="Q1211" s="63">
        <v>57.069025320846343</v>
      </c>
      <c r="R1211" s="25">
        <f t="shared" si="163"/>
        <v>0.57069025320846345</v>
      </c>
      <c r="S1211" s="25" t="s">
        <v>45</v>
      </c>
      <c r="T1211" s="25">
        <v>2.4048845401382253</v>
      </c>
      <c r="U1211" s="25" t="s">
        <v>45</v>
      </c>
      <c r="V1211" s="25">
        <f t="shared" si="164"/>
        <v>1.0726514451999221</v>
      </c>
      <c r="W1211" s="26">
        <v>18.467053658055292</v>
      </c>
      <c r="X1211" s="26">
        <v>38.515083032440089</v>
      </c>
      <c r="Y1211" s="26">
        <v>28.475843186265635</v>
      </c>
      <c r="Z1211" s="26">
        <v>1.6212920829643167</v>
      </c>
      <c r="AA1211" s="26" t="s">
        <v>45</v>
      </c>
      <c r="AB1211" s="26">
        <f t="shared" si="166"/>
        <v>0.44411131844160229</v>
      </c>
      <c r="AC1211" s="26">
        <f t="shared" si="166"/>
        <v>0.92624327746855251</v>
      </c>
      <c r="AD1211" s="26">
        <f t="shared" si="166"/>
        <v>0.68481115046050656</v>
      </c>
      <c r="AE1211" s="26">
        <f t="shared" si="165"/>
        <v>3.8990202653693858E-2</v>
      </c>
      <c r="AF1211" s="17">
        <v>3.1</v>
      </c>
      <c r="AG1211" s="17">
        <v>5.89</v>
      </c>
      <c r="AH1211" s="17">
        <f t="shared" si="167"/>
        <v>1.2882495516931333E-6</v>
      </c>
      <c r="AI1211" s="17">
        <v>1</v>
      </c>
      <c r="AJ1211" s="17">
        <v>38</v>
      </c>
      <c r="AK1211" s="17">
        <v>667</v>
      </c>
      <c r="AL1211" s="17">
        <v>35</v>
      </c>
      <c r="AM1211" s="17">
        <v>14.2</v>
      </c>
      <c r="AN1211" s="17">
        <v>3.25</v>
      </c>
      <c r="AO1211" s="17">
        <v>0.2</v>
      </c>
      <c r="AP1211" s="17">
        <v>82.2</v>
      </c>
      <c r="AQ1211" s="17">
        <v>822.3125</v>
      </c>
      <c r="AR1211" s="17">
        <v>869.79166666666663</v>
      </c>
      <c r="AS1211" s="26">
        <v>580.625</v>
      </c>
      <c r="AT1211" s="26">
        <v>18.278206538321477</v>
      </c>
      <c r="AU1211" s="26">
        <v>0.14493122992500274</v>
      </c>
      <c r="AV1211" s="17">
        <v>30</v>
      </c>
      <c r="AW1211" s="17">
        <v>30</v>
      </c>
      <c r="AX1211" s="17">
        <v>0.14000000000000001</v>
      </c>
      <c r="AY1211" s="14">
        <v>3</v>
      </c>
      <c r="AZ1211" s="17" t="s">
        <v>41</v>
      </c>
      <c r="BA1211" s="28"/>
      <c r="BB1211" s="26"/>
      <c r="BC1211" s="31"/>
      <c r="BD1211" s="29"/>
    </row>
    <row r="1212" spans="1:56" ht="15.75" x14ac:dyDescent="0.25">
      <c r="A1212" s="14">
        <v>2009</v>
      </c>
      <c r="B1212" s="15">
        <v>2012</v>
      </c>
      <c r="C1212" s="17" t="s">
        <v>209</v>
      </c>
      <c r="D1212" s="17" t="s">
        <v>210</v>
      </c>
      <c r="E1212" s="86">
        <v>4</v>
      </c>
      <c r="F1212" s="44">
        <v>94001</v>
      </c>
      <c r="G1212" s="45">
        <f t="shared" si="162"/>
        <v>94001</v>
      </c>
      <c r="H1212" s="20">
        <v>94001</v>
      </c>
      <c r="I1212" s="45" t="s">
        <v>43</v>
      </c>
      <c r="J1212" s="22">
        <v>94001</v>
      </c>
      <c r="K1212" s="17" t="s">
        <v>42</v>
      </c>
      <c r="L1212" s="92"/>
      <c r="M1212" s="93">
        <v>1</v>
      </c>
      <c r="N1212" s="25">
        <f t="shared" si="161"/>
        <v>26.581071823623752</v>
      </c>
      <c r="O1212" s="26">
        <v>41.643503198764606</v>
      </c>
      <c r="P1212" s="26">
        <f t="shared" si="160"/>
        <v>0.41643503198764603</v>
      </c>
      <c r="Q1212" s="63">
        <v>58.356496801235394</v>
      </c>
      <c r="R1212" s="25">
        <f t="shared" si="163"/>
        <v>0.58356496801235391</v>
      </c>
      <c r="S1212" s="25" t="s">
        <v>45</v>
      </c>
      <c r="T1212" s="25">
        <v>3.6897631650455582</v>
      </c>
      <c r="U1212" s="25" t="s">
        <v>45</v>
      </c>
      <c r="V1212" s="25">
        <f t="shared" si="164"/>
        <v>1.6457462823575193</v>
      </c>
      <c r="W1212" s="26">
        <v>18.011988144175305</v>
      </c>
      <c r="X1212" s="26">
        <v>37.107165540480921</v>
      </c>
      <c r="Y1212" s="26">
        <v>28.823662250136721</v>
      </c>
      <c r="Z1212" s="26">
        <v>2.5503188899278371</v>
      </c>
      <c r="AA1212" s="26" t="s">
        <v>45</v>
      </c>
      <c r="AB1212" s="26">
        <f t="shared" si="166"/>
        <v>0.66459970383615352</v>
      </c>
      <c r="AC1212" s="26">
        <f t="shared" si="166"/>
        <v>1.3691665257051435</v>
      </c>
      <c r="AD1212" s="26">
        <f t="shared" si="166"/>
        <v>1.0635248725226865</v>
      </c>
      <c r="AE1212" s="26">
        <f t="shared" si="165"/>
        <v>9.4100726991756103E-2</v>
      </c>
      <c r="AF1212" s="17">
        <v>4.3</v>
      </c>
      <c r="AG1212" s="17">
        <v>6.6</v>
      </c>
      <c r="AH1212" s="17">
        <f t="shared" si="167"/>
        <v>2.511886431509578E-7</v>
      </c>
      <c r="AI1212" s="17">
        <v>1</v>
      </c>
      <c r="AJ1212" s="17">
        <v>47.5</v>
      </c>
      <c r="AK1212" s="17">
        <v>1619</v>
      </c>
      <c r="AL1212" s="17">
        <v>154</v>
      </c>
      <c r="AM1212" s="17">
        <v>4.9000000000000004</v>
      </c>
      <c r="AN1212" s="17">
        <v>9.15</v>
      </c>
      <c r="AO1212" s="17">
        <v>0.2</v>
      </c>
      <c r="AP1212" s="17">
        <v>31</v>
      </c>
      <c r="AQ1212" s="17">
        <v>822.3125</v>
      </c>
      <c r="AR1212" s="17">
        <v>869.79166666666663</v>
      </c>
      <c r="AS1212" s="26">
        <v>580.625</v>
      </c>
      <c r="AT1212" s="26">
        <v>18.278206538321477</v>
      </c>
      <c r="AU1212" s="26">
        <v>0.14493122992500274</v>
      </c>
      <c r="AV1212" s="17">
        <v>30</v>
      </c>
      <c r="AW1212" s="17">
        <v>30</v>
      </c>
      <c r="AX1212" s="17">
        <v>0.14000000000000001</v>
      </c>
      <c r="AY1212" s="14">
        <v>3</v>
      </c>
      <c r="AZ1212" s="17" t="s">
        <v>41</v>
      </c>
      <c r="BA1212" s="28"/>
      <c r="BB1212" s="26"/>
      <c r="BC1212" s="31"/>
      <c r="BD1212" s="29"/>
    </row>
    <row r="1213" spans="1:56" ht="15.75" x14ac:dyDescent="0.25">
      <c r="A1213" s="14">
        <v>2009</v>
      </c>
      <c r="B1213" s="15">
        <v>2012</v>
      </c>
      <c r="C1213" s="17" t="s">
        <v>209</v>
      </c>
      <c r="D1213" s="17" t="s">
        <v>210</v>
      </c>
      <c r="E1213" s="86">
        <v>1</v>
      </c>
      <c r="F1213" s="44" t="s">
        <v>98</v>
      </c>
      <c r="G1213" s="45" t="str">
        <f t="shared" si="162"/>
        <v>Marcy</v>
      </c>
      <c r="H1213" s="20" t="s">
        <v>157</v>
      </c>
      <c r="I1213" s="45">
        <v>5</v>
      </c>
      <c r="J1213" s="22">
        <v>987023</v>
      </c>
      <c r="K1213" s="17" t="s">
        <v>54</v>
      </c>
      <c r="L1213" s="92"/>
      <c r="M1213" s="93">
        <v>1</v>
      </c>
      <c r="N1213" s="25">
        <f t="shared" si="161"/>
        <v>15.183019456232993</v>
      </c>
      <c r="O1213" s="26">
        <v>48.066834351419331</v>
      </c>
      <c r="P1213" s="26">
        <f t="shared" si="160"/>
        <v>0.4806683435141933</v>
      </c>
      <c r="Q1213" s="63">
        <v>51.933165648580669</v>
      </c>
      <c r="R1213" s="25">
        <f t="shared" si="163"/>
        <v>0.5193316564858067</v>
      </c>
      <c r="S1213" s="25" t="s">
        <v>45</v>
      </c>
      <c r="T1213" s="25">
        <v>2.4326656038570933</v>
      </c>
      <c r="U1213" s="25" t="s">
        <v>45</v>
      </c>
      <c r="V1213" s="25">
        <f t="shared" si="164"/>
        <v>1.0850426422199346</v>
      </c>
      <c r="W1213" s="26">
        <v>19.286120314155497</v>
      </c>
      <c r="X1213" s="26">
        <v>38.2791544037268</v>
      </c>
      <c r="Y1213" s="26">
        <v>26.324630934562151</v>
      </c>
      <c r="Z1213" s="26">
        <v>2.9965052723633931</v>
      </c>
      <c r="AA1213" s="26" t="s">
        <v>45</v>
      </c>
      <c r="AB1213" s="26">
        <f t="shared" si="166"/>
        <v>0.46916681520095638</v>
      </c>
      <c r="AC1213" s="26">
        <f t="shared" si="166"/>
        <v>0.93120382262680967</v>
      </c>
      <c r="AD1213" s="26">
        <f t="shared" si="166"/>
        <v>0.64039024208741746</v>
      </c>
      <c r="AE1213" s="26">
        <f t="shared" si="165"/>
        <v>7.2894953078548583E-2</v>
      </c>
      <c r="AF1213" s="17">
        <v>3.2</v>
      </c>
      <c r="AG1213" s="17">
        <v>6.5</v>
      </c>
      <c r="AH1213" s="17">
        <f t="shared" si="167"/>
        <v>3.1622776601683734E-7</v>
      </c>
      <c r="AI1213" s="17">
        <v>1</v>
      </c>
      <c r="AJ1213" s="17">
        <v>40</v>
      </c>
      <c r="AK1213" s="17">
        <v>1110</v>
      </c>
      <c r="AL1213" s="17">
        <v>57.5</v>
      </c>
      <c r="AM1213" s="17">
        <v>10.65</v>
      </c>
      <c r="AN1213" s="17">
        <v>7.1</v>
      </c>
      <c r="AO1213" s="17">
        <v>0.15</v>
      </c>
      <c r="AP1213" s="17">
        <v>41.55</v>
      </c>
      <c r="AQ1213" s="17">
        <v>822.3125</v>
      </c>
      <c r="AR1213" s="17">
        <v>869.79166666666663</v>
      </c>
      <c r="AS1213" s="26">
        <v>580.625</v>
      </c>
      <c r="AT1213" s="26">
        <v>18.278206538321477</v>
      </c>
      <c r="AU1213" s="26">
        <v>0.14493122992500274</v>
      </c>
      <c r="AV1213" s="17">
        <v>30</v>
      </c>
      <c r="AW1213" s="17">
        <v>30</v>
      </c>
      <c r="AX1213" s="17">
        <v>0.14000000000000001</v>
      </c>
      <c r="AY1213" s="14">
        <v>3</v>
      </c>
      <c r="AZ1213" s="17" t="s">
        <v>41</v>
      </c>
      <c r="BA1213" s="28"/>
      <c r="BB1213" s="26"/>
      <c r="BC1213" s="31"/>
      <c r="BD1213" s="29"/>
    </row>
    <row r="1214" spans="1:56" ht="15.75" x14ac:dyDescent="0.25">
      <c r="A1214" s="14">
        <v>2009</v>
      </c>
      <c r="B1214" s="15">
        <v>2012</v>
      </c>
      <c r="C1214" s="17" t="s">
        <v>209</v>
      </c>
      <c r="D1214" s="17" t="s">
        <v>210</v>
      </c>
      <c r="E1214" s="86">
        <v>2</v>
      </c>
      <c r="F1214" s="44" t="s">
        <v>98</v>
      </c>
      <c r="G1214" s="45" t="str">
        <f t="shared" si="162"/>
        <v>Marcy</v>
      </c>
      <c r="H1214" s="20" t="s">
        <v>157</v>
      </c>
      <c r="I1214" s="45">
        <v>5</v>
      </c>
      <c r="J1214" s="22">
        <v>987023</v>
      </c>
      <c r="K1214" s="17" t="s">
        <v>54</v>
      </c>
      <c r="L1214" s="92"/>
      <c r="M1214" s="93">
        <v>1</v>
      </c>
      <c r="N1214" s="25">
        <f t="shared" si="161"/>
        <v>11.372036687052987</v>
      </c>
      <c r="O1214" s="26">
        <v>48.196446530338591</v>
      </c>
      <c r="P1214" s="26">
        <f t="shared" si="160"/>
        <v>0.48196446530338588</v>
      </c>
      <c r="Q1214" s="63">
        <v>51.803553469661409</v>
      </c>
      <c r="R1214" s="25">
        <f t="shared" si="163"/>
        <v>0.51803553469661412</v>
      </c>
      <c r="S1214" s="25" t="s">
        <v>45</v>
      </c>
      <c r="T1214" s="25">
        <v>1.8269725270953268</v>
      </c>
      <c r="U1214" s="25" t="s">
        <v>45</v>
      </c>
      <c r="V1214" s="25">
        <f t="shared" si="164"/>
        <v>0.81488515927534644</v>
      </c>
      <c r="W1214" s="26">
        <v>19.166837330240426</v>
      </c>
      <c r="X1214" s="26">
        <v>36.030263889818244</v>
      </c>
      <c r="Y1214" s="26">
        <v>27.247139103992581</v>
      </c>
      <c r="Z1214" s="26">
        <v>3.9332289750925753</v>
      </c>
      <c r="AA1214" s="26" t="s">
        <v>45</v>
      </c>
      <c r="AB1214" s="26">
        <f t="shared" si="166"/>
        <v>0.35017285233654399</v>
      </c>
      <c r="AC1214" s="26">
        <f t="shared" si="166"/>
        <v>0.65826302270692727</v>
      </c>
      <c r="AD1214" s="26">
        <f t="shared" si="166"/>
        <v>0.49779774584939218</v>
      </c>
      <c r="AE1214" s="26">
        <f t="shared" si="165"/>
        <v>7.1859012802694439E-2</v>
      </c>
      <c r="AF1214" s="17">
        <v>3.9</v>
      </c>
      <c r="AG1214" s="17">
        <v>6.9</v>
      </c>
      <c r="AH1214" s="17">
        <f t="shared" si="167"/>
        <v>1.2589254117941651E-7</v>
      </c>
      <c r="AI1214" s="17">
        <v>1</v>
      </c>
      <c r="AJ1214" s="17">
        <v>40.5</v>
      </c>
      <c r="AK1214" s="17">
        <v>1647</v>
      </c>
      <c r="AL1214" s="17">
        <v>163.5</v>
      </c>
      <c r="AM1214" s="17">
        <v>2.6</v>
      </c>
      <c r="AN1214" s="17">
        <v>9.15</v>
      </c>
      <c r="AO1214" s="17">
        <v>0.15</v>
      </c>
      <c r="AP1214" s="17">
        <v>19.600000000000001</v>
      </c>
      <c r="AQ1214" s="17">
        <v>822.3125</v>
      </c>
      <c r="AR1214" s="17">
        <v>869.79166666666663</v>
      </c>
      <c r="AS1214" s="26">
        <v>580.625</v>
      </c>
      <c r="AT1214" s="26">
        <v>18.278206538321477</v>
      </c>
      <c r="AU1214" s="26">
        <v>0.14493122992500274</v>
      </c>
      <c r="AV1214" s="17">
        <v>30</v>
      </c>
      <c r="AW1214" s="17">
        <v>30</v>
      </c>
      <c r="AX1214" s="17">
        <v>0.14000000000000001</v>
      </c>
      <c r="AY1214" s="14">
        <v>3</v>
      </c>
      <c r="AZ1214" s="17" t="s">
        <v>41</v>
      </c>
      <c r="BA1214" s="28"/>
      <c r="BB1214" s="26"/>
      <c r="BC1214" s="31"/>
      <c r="BD1214" s="29"/>
    </row>
    <row r="1215" spans="1:56" ht="15.75" x14ac:dyDescent="0.25">
      <c r="A1215" s="14">
        <v>2009</v>
      </c>
      <c r="B1215" s="15">
        <v>2012</v>
      </c>
      <c r="C1215" s="17" t="s">
        <v>209</v>
      </c>
      <c r="D1215" s="17" t="s">
        <v>210</v>
      </c>
      <c r="E1215" s="86">
        <v>3</v>
      </c>
      <c r="F1215" s="44" t="s">
        <v>98</v>
      </c>
      <c r="G1215" s="45" t="str">
        <f t="shared" si="162"/>
        <v>Marcy</v>
      </c>
      <c r="H1215" s="20" t="s">
        <v>157</v>
      </c>
      <c r="I1215" s="45">
        <v>5</v>
      </c>
      <c r="J1215" s="22">
        <v>987023</v>
      </c>
      <c r="K1215" s="17" t="s">
        <v>54</v>
      </c>
      <c r="L1215" s="92"/>
      <c r="M1215" s="93">
        <v>1</v>
      </c>
      <c r="N1215" s="25">
        <f t="shared" si="161"/>
        <v>10.53110922085542</v>
      </c>
      <c r="O1215" s="26">
        <v>46.248179434896599</v>
      </c>
      <c r="P1215" s="26">
        <f t="shared" si="160"/>
        <v>0.46248179434896597</v>
      </c>
      <c r="Q1215" s="63">
        <v>53.751820565103401</v>
      </c>
      <c r="R1215" s="25">
        <f t="shared" si="163"/>
        <v>0.53751820565103403</v>
      </c>
      <c r="S1215" s="25" t="s">
        <v>45</v>
      </c>
      <c r="T1215" s="25">
        <v>1.6234820963153851</v>
      </c>
      <c r="U1215" s="25" t="s">
        <v>45</v>
      </c>
      <c r="V1215" s="25">
        <f t="shared" si="164"/>
        <v>0.72412225527002017</v>
      </c>
      <c r="W1215" s="26">
        <v>19.018521102892805</v>
      </c>
      <c r="X1215" s="26">
        <v>37.743617401925029</v>
      </c>
      <c r="Y1215" s="26">
        <v>27.139789154698576</v>
      </c>
      <c r="Z1215" s="26">
        <v>3.0563492304996487</v>
      </c>
      <c r="AA1215" s="26" t="s">
        <v>45</v>
      </c>
      <c r="AB1215" s="26">
        <f t="shared" si="166"/>
        <v>0.30876228508942799</v>
      </c>
      <c r="AC1215" s="26">
        <f t="shared" si="166"/>
        <v>0.61276087102203092</v>
      </c>
      <c r="AD1215" s="26">
        <f t="shared" si="166"/>
        <v>0.44060961790427594</v>
      </c>
      <c r="AE1215" s="26">
        <f t="shared" si="165"/>
        <v>4.9619282558034841E-2</v>
      </c>
      <c r="AF1215" s="17">
        <v>3.1</v>
      </c>
      <c r="AG1215" s="17">
        <v>5.89</v>
      </c>
      <c r="AH1215" s="17">
        <f t="shared" si="167"/>
        <v>1.2882495516931333E-6</v>
      </c>
      <c r="AI1215" s="17">
        <v>1</v>
      </c>
      <c r="AJ1215" s="17">
        <v>38</v>
      </c>
      <c r="AK1215" s="17">
        <v>667</v>
      </c>
      <c r="AL1215" s="17">
        <v>35</v>
      </c>
      <c r="AM1215" s="17">
        <v>14.2</v>
      </c>
      <c r="AN1215" s="17">
        <v>3.25</v>
      </c>
      <c r="AO1215" s="17">
        <v>0.2</v>
      </c>
      <c r="AP1215" s="17">
        <v>82.2</v>
      </c>
      <c r="AQ1215" s="17">
        <v>822.3125</v>
      </c>
      <c r="AR1215" s="17">
        <v>869.79166666666663</v>
      </c>
      <c r="AS1215" s="26">
        <v>580.625</v>
      </c>
      <c r="AT1215" s="26">
        <v>18.278206538321477</v>
      </c>
      <c r="AU1215" s="26">
        <v>0.14493122992500274</v>
      </c>
      <c r="AV1215" s="17">
        <v>30</v>
      </c>
      <c r="AW1215" s="17">
        <v>30</v>
      </c>
      <c r="AX1215" s="17">
        <v>0.14000000000000001</v>
      </c>
      <c r="AY1215" s="14">
        <v>3</v>
      </c>
      <c r="AZ1215" s="17" t="s">
        <v>41</v>
      </c>
      <c r="BA1215" s="28"/>
      <c r="BB1215" s="26"/>
      <c r="BC1215" s="31"/>
      <c r="BD1215" s="29"/>
    </row>
    <row r="1216" spans="1:56" ht="15.75" x14ac:dyDescent="0.25">
      <c r="A1216" s="14">
        <v>2009</v>
      </c>
      <c r="B1216" s="15">
        <v>2012</v>
      </c>
      <c r="C1216" s="17" t="s">
        <v>209</v>
      </c>
      <c r="D1216" s="17" t="s">
        <v>210</v>
      </c>
      <c r="E1216" s="86">
        <v>4</v>
      </c>
      <c r="F1216" s="44" t="s">
        <v>98</v>
      </c>
      <c r="G1216" s="45" t="str">
        <f t="shared" si="162"/>
        <v>Marcy</v>
      </c>
      <c r="H1216" s="20" t="s">
        <v>157</v>
      </c>
      <c r="I1216" s="45">
        <v>5</v>
      </c>
      <c r="J1216" s="22">
        <v>987023</v>
      </c>
      <c r="K1216" s="17" t="s">
        <v>54</v>
      </c>
      <c r="L1216" s="92"/>
      <c r="M1216" s="93">
        <v>1</v>
      </c>
      <c r="N1216" s="25">
        <f t="shared" si="161"/>
        <v>7.9456870655486593</v>
      </c>
      <c r="O1216" s="26">
        <v>46.639707800678323</v>
      </c>
      <c r="P1216" s="26">
        <f t="shared" si="160"/>
        <v>0.46639707800678321</v>
      </c>
      <c r="Q1216" s="63">
        <v>53.360292199321677</v>
      </c>
      <c r="R1216" s="25">
        <f t="shared" si="163"/>
        <v>0.53360292199321679</v>
      </c>
      <c r="S1216" s="25" t="s">
        <v>45</v>
      </c>
      <c r="T1216" s="25">
        <v>1.2352817433760621</v>
      </c>
      <c r="U1216" s="25" t="s">
        <v>45</v>
      </c>
      <c r="V1216" s="25">
        <f t="shared" si="164"/>
        <v>0.55097312371813656</v>
      </c>
      <c r="W1216" s="26">
        <v>17.990649471419985</v>
      </c>
      <c r="X1216" s="26">
        <v>36.142970947028957</v>
      </c>
      <c r="Y1216" s="26">
        <v>27.074154234665414</v>
      </c>
      <c r="Z1216" s="26">
        <v>4.4281199444172472</v>
      </c>
      <c r="AA1216" s="26" t="s">
        <v>45</v>
      </c>
      <c r="AB1216" s="26">
        <f t="shared" si="166"/>
        <v>0.22223520843523309</v>
      </c>
      <c r="AC1216" s="26">
        <f t="shared" si="166"/>
        <v>0.44646752162236292</v>
      </c>
      <c r="AD1216" s="26">
        <f t="shared" si="166"/>
        <v>0.3344420844342989</v>
      </c>
      <c r="AE1216" s="26">
        <f t="shared" si="165"/>
        <v>5.4699757248180478E-2</v>
      </c>
      <c r="AF1216" s="17">
        <v>4.3</v>
      </c>
      <c r="AG1216" s="17">
        <v>6.6</v>
      </c>
      <c r="AH1216" s="17">
        <f t="shared" si="167"/>
        <v>2.511886431509578E-7</v>
      </c>
      <c r="AI1216" s="17">
        <v>1</v>
      </c>
      <c r="AJ1216" s="17">
        <v>47.5</v>
      </c>
      <c r="AK1216" s="17">
        <v>1619</v>
      </c>
      <c r="AL1216" s="17">
        <v>154</v>
      </c>
      <c r="AM1216" s="17">
        <v>4.9000000000000004</v>
      </c>
      <c r="AN1216" s="17">
        <v>9.15</v>
      </c>
      <c r="AO1216" s="17">
        <v>0.2</v>
      </c>
      <c r="AP1216" s="17">
        <v>31</v>
      </c>
      <c r="AQ1216" s="17">
        <v>822.3125</v>
      </c>
      <c r="AR1216" s="17">
        <v>869.79166666666663</v>
      </c>
      <c r="AS1216" s="26">
        <v>580.625</v>
      </c>
      <c r="AT1216" s="26">
        <v>18.278206538321477</v>
      </c>
      <c r="AU1216" s="26">
        <v>0.14493122992500274</v>
      </c>
      <c r="AV1216" s="17">
        <v>30</v>
      </c>
      <c r="AW1216" s="17">
        <v>30</v>
      </c>
      <c r="AX1216" s="17">
        <v>0.14000000000000001</v>
      </c>
      <c r="AY1216" s="14">
        <v>3</v>
      </c>
      <c r="AZ1216" s="17" t="s">
        <v>41</v>
      </c>
      <c r="BA1216" s="28"/>
      <c r="BB1216" s="26"/>
      <c r="BC1216" s="31"/>
      <c r="BD1216" s="29"/>
    </row>
    <row r="1217" spans="1:56" ht="15.75" x14ac:dyDescent="0.25">
      <c r="A1217" s="14">
        <v>2009</v>
      </c>
      <c r="B1217" s="15">
        <v>2012</v>
      </c>
      <c r="C1217" s="17" t="s">
        <v>209</v>
      </c>
      <c r="D1217" s="17" t="s">
        <v>210</v>
      </c>
      <c r="E1217" s="86">
        <v>1</v>
      </c>
      <c r="F1217" s="44" t="s">
        <v>81</v>
      </c>
      <c r="G1217" s="45" t="str">
        <f t="shared" si="162"/>
        <v>Sherburne</v>
      </c>
      <c r="H1217" s="20" t="s">
        <v>83</v>
      </c>
      <c r="I1217" s="45">
        <v>5</v>
      </c>
      <c r="J1217" s="22">
        <v>987131</v>
      </c>
      <c r="K1217" s="17" t="s">
        <v>54</v>
      </c>
      <c r="L1217" s="92"/>
      <c r="M1217" s="93">
        <v>1</v>
      </c>
      <c r="N1217" s="25">
        <f t="shared" si="161"/>
        <v>19.277984345182432</v>
      </c>
      <c r="O1217" s="26">
        <v>47.019810508182601</v>
      </c>
      <c r="P1217" s="26">
        <f t="shared" si="160"/>
        <v>0.47019810508182602</v>
      </c>
      <c r="Q1217" s="63">
        <v>52.980189491817399</v>
      </c>
      <c r="R1217" s="25">
        <f t="shared" si="163"/>
        <v>0.52980189491817398</v>
      </c>
      <c r="S1217" s="25" t="s">
        <v>45</v>
      </c>
      <c r="T1217" s="25">
        <v>3.0214905696339618</v>
      </c>
      <c r="U1217" s="25" t="s">
        <v>45</v>
      </c>
      <c r="V1217" s="25">
        <f t="shared" si="164"/>
        <v>1.3476764360543987</v>
      </c>
      <c r="W1217" s="26">
        <v>18.29043365541105</v>
      </c>
      <c r="X1217" s="26">
        <v>37.127109210712597</v>
      </c>
      <c r="Y1217" s="26">
        <v>27.139876502960789</v>
      </c>
      <c r="Z1217" s="26">
        <v>3.715063183776536</v>
      </c>
      <c r="AA1217" s="26" t="s">
        <v>45</v>
      </c>
      <c r="AB1217" s="26">
        <f t="shared" si="166"/>
        <v>0.55264372804340123</v>
      </c>
      <c r="AC1217" s="26">
        <f t="shared" si="166"/>
        <v>1.121792103579383</v>
      </c>
      <c r="AD1217" s="26">
        <f t="shared" si="166"/>
        <v>0.82002880914726373</v>
      </c>
      <c r="AE1217" s="26">
        <f t="shared" si="165"/>
        <v>0.11225028375375126</v>
      </c>
      <c r="AF1217" s="17">
        <v>3.2</v>
      </c>
      <c r="AG1217" s="17">
        <v>6.5</v>
      </c>
      <c r="AH1217" s="17">
        <f t="shared" si="167"/>
        <v>3.1622776601683734E-7</v>
      </c>
      <c r="AI1217" s="17">
        <v>1</v>
      </c>
      <c r="AJ1217" s="17">
        <v>40</v>
      </c>
      <c r="AK1217" s="17">
        <v>1110</v>
      </c>
      <c r="AL1217" s="17">
        <v>57.5</v>
      </c>
      <c r="AM1217" s="17">
        <v>10.65</v>
      </c>
      <c r="AN1217" s="17">
        <v>7.1</v>
      </c>
      <c r="AO1217" s="17">
        <v>0.15</v>
      </c>
      <c r="AP1217" s="17">
        <v>41.55</v>
      </c>
      <c r="AQ1217" s="17">
        <v>822.3125</v>
      </c>
      <c r="AR1217" s="17">
        <v>869.79166666666663</v>
      </c>
      <c r="AS1217" s="26">
        <v>580.625</v>
      </c>
      <c r="AT1217" s="26">
        <v>18.278206538321477</v>
      </c>
      <c r="AU1217" s="26">
        <v>0.14493122992500274</v>
      </c>
      <c r="AV1217" s="17">
        <v>30</v>
      </c>
      <c r="AW1217" s="17">
        <v>30</v>
      </c>
      <c r="AX1217" s="17">
        <v>0.14000000000000001</v>
      </c>
      <c r="AY1217" s="14">
        <v>3</v>
      </c>
      <c r="AZ1217" s="17" t="s">
        <v>41</v>
      </c>
      <c r="BA1217" s="28"/>
      <c r="BB1217" s="26"/>
      <c r="BC1217" s="31"/>
      <c r="BD1217" s="29"/>
    </row>
    <row r="1218" spans="1:56" ht="15.75" x14ac:dyDescent="0.25">
      <c r="A1218" s="14">
        <v>2009</v>
      </c>
      <c r="B1218" s="15">
        <v>2012</v>
      </c>
      <c r="C1218" s="17" t="s">
        <v>209</v>
      </c>
      <c r="D1218" s="17" t="s">
        <v>210</v>
      </c>
      <c r="E1218" s="86">
        <v>2</v>
      </c>
      <c r="F1218" s="44" t="s">
        <v>81</v>
      </c>
      <c r="G1218" s="45" t="str">
        <f t="shared" si="162"/>
        <v>Sherburne</v>
      </c>
      <c r="H1218" s="20" t="s">
        <v>83</v>
      </c>
      <c r="I1218" s="45">
        <v>5</v>
      </c>
      <c r="J1218" s="22">
        <v>987131</v>
      </c>
      <c r="K1218" s="17" t="s">
        <v>54</v>
      </c>
      <c r="L1218" s="92"/>
      <c r="M1218" s="93">
        <v>1</v>
      </c>
      <c r="N1218" s="25">
        <f t="shared" si="161"/>
        <v>6.2577617686550315</v>
      </c>
      <c r="O1218" s="26">
        <v>48.816276202219477</v>
      </c>
      <c r="P1218" s="26">
        <f t="shared" si="160"/>
        <v>0.48816276202219477</v>
      </c>
      <c r="Q1218" s="63">
        <v>51.183723797780523</v>
      </c>
      <c r="R1218" s="25">
        <f t="shared" si="163"/>
        <v>0.51183723797780523</v>
      </c>
      <c r="S1218" s="25" t="s">
        <v>45</v>
      </c>
      <c r="T1218" s="25">
        <v>1.0182687563545116</v>
      </c>
      <c r="U1218" s="25" t="s">
        <v>45</v>
      </c>
      <c r="V1218" s="25">
        <f t="shared" si="164"/>
        <v>0.45417874948907744</v>
      </c>
      <c r="W1218" s="26">
        <v>18.283154058048055</v>
      </c>
      <c r="X1218" s="26">
        <v>34.642750860343327</v>
      </c>
      <c r="Y1218" s="26">
        <v>27.820158359128797</v>
      </c>
      <c r="Z1218" s="26">
        <v>4.6060600472584809</v>
      </c>
      <c r="AA1218" s="26" t="s">
        <v>45</v>
      </c>
      <c r="AB1218" s="26">
        <f t="shared" si="166"/>
        <v>0.18617164544926534</v>
      </c>
      <c r="AC1218" s="26">
        <f t="shared" si="166"/>
        <v>0.35275630835260985</v>
      </c>
      <c r="AD1218" s="26">
        <f t="shared" si="166"/>
        <v>0.28328398053935655</v>
      </c>
      <c r="AE1218" s="26">
        <f t="shared" si="165"/>
        <v>4.6902070360160968E-2</v>
      </c>
      <c r="AF1218" s="17">
        <v>3.9</v>
      </c>
      <c r="AG1218" s="17">
        <v>6.9</v>
      </c>
      <c r="AH1218" s="17">
        <f t="shared" si="167"/>
        <v>1.2589254117941651E-7</v>
      </c>
      <c r="AI1218" s="17">
        <v>1</v>
      </c>
      <c r="AJ1218" s="17">
        <v>40.5</v>
      </c>
      <c r="AK1218" s="17">
        <v>1647</v>
      </c>
      <c r="AL1218" s="17">
        <v>163.5</v>
      </c>
      <c r="AM1218" s="17">
        <v>2.6</v>
      </c>
      <c r="AN1218" s="17">
        <v>9.15</v>
      </c>
      <c r="AO1218" s="17">
        <v>0.15</v>
      </c>
      <c r="AP1218" s="17">
        <v>19.600000000000001</v>
      </c>
      <c r="AQ1218" s="17">
        <v>822.3125</v>
      </c>
      <c r="AR1218" s="17">
        <v>869.79166666666663</v>
      </c>
      <c r="AS1218" s="26">
        <v>580.625</v>
      </c>
      <c r="AT1218" s="26">
        <v>18.278206538321477</v>
      </c>
      <c r="AU1218" s="26">
        <v>0.14493122992500274</v>
      </c>
      <c r="AV1218" s="17">
        <v>30</v>
      </c>
      <c r="AW1218" s="17">
        <v>30</v>
      </c>
      <c r="AX1218" s="17">
        <v>0.14000000000000001</v>
      </c>
      <c r="AY1218" s="14">
        <v>3</v>
      </c>
      <c r="AZ1218" s="17" t="s">
        <v>41</v>
      </c>
      <c r="BA1218" s="28"/>
      <c r="BB1218" s="26"/>
      <c r="BC1218" s="31"/>
      <c r="BD1218" s="29"/>
    </row>
    <row r="1219" spans="1:56" ht="15.75" x14ac:dyDescent="0.25">
      <c r="A1219" s="14">
        <v>2009</v>
      </c>
      <c r="B1219" s="15">
        <v>2012</v>
      </c>
      <c r="C1219" s="17" t="s">
        <v>209</v>
      </c>
      <c r="D1219" s="17" t="s">
        <v>210</v>
      </c>
      <c r="E1219" s="86">
        <v>3</v>
      </c>
      <c r="F1219" s="44" t="s">
        <v>81</v>
      </c>
      <c r="G1219" s="45" t="str">
        <f t="shared" si="162"/>
        <v>Sherburne</v>
      </c>
      <c r="H1219" s="20" t="s">
        <v>83</v>
      </c>
      <c r="I1219" s="45">
        <v>5</v>
      </c>
      <c r="J1219" s="22">
        <v>987131</v>
      </c>
      <c r="K1219" s="17" t="s">
        <v>54</v>
      </c>
      <c r="L1219" s="92"/>
      <c r="M1219" s="93">
        <v>1</v>
      </c>
      <c r="N1219" s="25">
        <f t="shared" si="161"/>
        <v>10.269231432954911</v>
      </c>
      <c r="O1219" s="26">
        <v>46.016084132384783</v>
      </c>
      <c r="P1219" s="26">
        <f t="shared" si="160"/>
        <v>0.46016084132384782</v>
      </c>
      <c r="Q1219" s="63">
        <v>53.983915867615217</v>
      </c>
      <c r="R1219" s="25">
        <f t="shared" si="163"/>
        <v>0.53983915867615218</v>
      </c>
      <c r="S1219" s="25" t="s">
        <v>45</v>
      </c>
      <c r="T1219" s="25">
        <v>1.5751660586459451</v>
      </c>
      <c r="U1219" s="25" t="s">
        <v>45</v>
      </c>
      <c r="V1219" s="25">
        <f t="shared" si="164"/>
        <v>0.70257183704101034</v>
      </c>
      <c r="W1219" s="26">
        <v>18.5658132335342</v>
      </c>
      <c r="X1219" s="26">
        <v>38.182354960297005</v>
      </c>
      <c r="Y1219" s="26">
        <v>26.898276162208504</v>
      </c>
      <c r="Z1219" s="26">
        <v>3.4439855038060472</v>
      </c>
      <c r="AA1219" s="26" t="s">
        <v>45</v>
      </c>
      <c r="AB1219" s="26">
        <f t="shared" si="166"/>
        <v>0.29244238856622795</v>
      </c>
      <c r="AC1219" s="26">
        <f t="shared" si="166"/>
        <v>0.60143549572631483</v>
      </c>
      <c r="AD1219" s="26">
        <f t="shared" si="166"/>
        <v>0.42369251646796141</v>
      </c>
      <c r="AE1219" s="26">
        <f t="shared" si="165"/>
        <v>5.4248490720639406E-2</v>
      </c>
      <c r="AF1219" s="17">
        <v>3.1</v>
      </c>
      <c r="AG1219" s="17">
        <v>5.89</v>
      </c>
      <c r="AH1219" s="17">
        <f t="shared" si="167"/>
        <v>1.2882495516931333E-6</v>
      </c>
      <c r="AI1219" s="17">
        <v>1</v>
      </c>
      <c r="AJ1219" s="17">
        <v>38</v>
      </c>
      <c r="AK1219" s="17">
        <v>667</v>
      </c>
      <c r="AL1219" s="17">
        <v>35</v>
      </c>
      <c r="AM1219" s="17">
        <v>14.2</v>
      </c>
      <c r="AN1219" s="17">
        <v>3.25</v>
      </c>
      <c r="AO1219" s="17">
        <v>0.2</v>
      </c>
      <c r="AP1219" s="17">
        <v>82.2</v>
      </c>
      <c r="AQ1219" s="17">
        <v>822.3125</v>
      </c>
      <c r="AR1219" s="17">
        <v>869.79166666666663</v>
      </c>
      <c r="AS1219" s="26">
        <v>580.625</v>
      </c>
      <c r="AT1219" s="26">
        <v>18.278206538321477</v>
      </c>
      <c r="AU1219" s="26">
        <v>0.14493122992500274</v>
      </c>
      <c r="AV1219" s="17">
        <v>30</v>
      </c>
      <c r="AW1219" s="17">
        <v>30</v>
      </c>
      <c r="AX1219" s="17">
        <v>0.14000000000000001</v>
      </c>
      <c r="AY1219" s="14">
        <v>3</v>
      </c>
      <c r="AZ1219" s="17" t="s">
        <v>41</v>
      </c>
      <c r="BA1219" s="28"/>
      <c r="BB1219" s="26"/>
      <c r="BC1219" s="31"/>
      <c r="BD1219" s="29"/>
    </row>
    <row r="1220" spans="1:56" ht="15.75" x14ac:dyDescent="0.25">
      <c r="A1220" s="14">
        <v>2009</v>
      </c>
      <c r="B1220" s="15">
        <v>2012</v>
      </c>
      <c r="C1220" s="17" t="s">
        <v>209</v>
      </c>
      <c r="D1220" s="17" t="s">
        <v>210</v>
      </c>
      <c r="E1220" s="86">
        <v>4</v>
      </c>
      <c r="F1220" s="44" t="s">
        <v>81</v>
      </c>
      <c r="G1220" s="45" t="str">
        <f t="shared" si="162"/>
        <v>Sherburne</v>
      </c>
      <c r="H1220" s="20" t="s">
        <v>83</v>
      </c>
      <c r="I1220" s="45">
        <v>5</v>
      </c>
      <c r="J1220" s="22">
        <v>987131</v>
      </c>
      <c r="K1220" s="17" t="s">
        <v>54</v>
      </c>
      <c r="L1220" s="92"/>
      <c r="M1220" s="93">
        <v>1</v>
      </c>
      <c r="N1220" s="25">
        <f t="shared" si="161"/>
        <v>12.595585738095826</v>
      </c>
      <c r="O1220" s="26">
        <v>46.569261655141638</v>
      </c>
      <c r="P1220" s="26">
        <f t="shared" si="160"/>
        <v>0.46569261655141636</v>
      </c>
      <c r="Q1220" s="63">
        <v>53.430738344858362</v>
      </c>
      <c r="R1220" s="25">
        <f t="shared" si="163"/>
        <v>0.53430738344858364</v>
      </c>
      <c r="S1220" s="25" t="s">
        <v>45</v>
      </c>
      <c r="T1220" s="25">
        <v>1.955223759790516</v>
      </c>
      <c r="U1220" s="25" t="s">
        <v>45</v>
      </c>
      <c r="V1220" s="25">
        <f t="shared" si="164"/>
        <v>0.87208909892529707</v>
      </c>
      <c r="W1220" s="26">
        <v>18.698752419298643</v>
      </c>
      <c r="X1220" s="26">
        <v>35.611389602243172</v>
      </c>
      <c r="Y1220" s="26">
        <v>27.638419266463302</v>
      </c>
      <c r="Z1220" s="26">
        <v>4.0298116565963085</v>
      </c>
      <c r="AA1220" s="26" t="s">
        <v>45</v>
      </c>
      <c r="AB1220" s="26">
        <f t="shared" si="166"/>
        <v>0.36560245008653097</v>
      </c>
      <c r="AC1220" s="26">
        <f t="shared" si="166"/>
        <v>0.69628235069462785</v>
      </c>
      <c r="AD1220" s="26">
        <f t="shared" si="166"/>
        <v>0.54039294032841012</v>
      </c>
      <c r="AE1220" s="26">
        <f t="shared" si="165"/>
        <v>7.8791834984578812E-2</v>
      </c>
      <c r="AF1220" s="17">
        <v>4.3</v>
      </c>
      <c r="AG1220" s="17">
        <v>6.6</v>
      </c>
      <c r="AH1220" s="17">
        <f t="shared" si="167"/>
        <v>2.511886431509578E-7</v>
      </c>
      <c r="AI1220" s="17">
        <v>1</v>
      </c>
      <c r="AJ1220" s="17">
        <v>47.5</v>
      </c>
      <c r="AK1220" s="17">
        <v>1619</v>
      </c>
      <c r="AL1220" s="17">
        <v>154</v>
      </c>
      <c r="AM1220" s="17">
        <v>4.9000000000000004</v>
      </c>
      <c r="AN1220" s="17">
        <v>9.15</v>
      </c>
      <c r="AO1220" s="17">
        <v>0.2</v>
      </c>
      <c r="AP1220" s="17">
        <v>31</v>
      </c>
      <c r="AQ1220" s="17">
        <v>822.3125</v>
      </c>
      <c r="AR1220" s="17">
        <v>869.79166666666663</v>
      </c>
      <c r="AS1220" s="26">
        <v>580.625</v>
      </c>
      <c r="AT1220" s="26">
        <v>18.278206538321477</v>
      </c>
      <c r="AU1220" s="26">
        <v>0.14493122992500274</v>
      </c>
      <c r="AV1220" s="17">
        <v>30</v>
      </c>
      <c r="AW1220" s="17">
        <v>30</v>
      </c>
      <c r="AX1220" s="17">
        <v>0.14000000000000001</v>
      </c>
      <c r="AY1220" s="14">
        <v>3</v>
      </c>
      <c r="AZ1220" s="17" t="s">
        <v>41</v>
      </c>
      <c r="BA1220" s="28"/>
      <c r="BB1220" s="26"/>
      <c r="BC1220" s="31"/>
      <c r="BD1220" s="29"/>
    </row>
    <row r="1221" spans="1:56" ht="15.75" x14ac:dyDescent="0.25">
      <c r="A1221" s="14">
        <v>2009</v>
      </c>
      <c r="B1221" s="15">
        <v>2012</v>
      </c>
      <c r="C1221" s="17" t="s">
        <v>209</v>
      </c>
      <c r="D1221" s="17" t="s">
        <v>210</v>
      </c>
      <c r="E1221" s="86">
        <v>1</v>
      </c>
      <c r="F1221" s="44" t="s">
        <v>93</v>
      </c>
      <c r="G1221" s="45" t="str">
        <f t="shared" si="162"/>
        <v>Fish Creek</v>
      </c>
      <c r="H1221" s="20" t="s">
        <v>95</v>
      </c>
      <c r="I1221" s="45" t="s">
        <v>43</v>
      </c>
      <c r="J1221" s="22">
        <v>988234</v>
      </c>
      <c r="K1221" s="17" t="s">
        <v>42</v>
      </c>
      <c r="L1221" s="92"/>
      <c r="M1221" s="93">
        <v>1</v>
      </c>
      <c r="N1221" s="25">
        <f t="shared" si="161"/>
        <v>12.493806244374117</v>
      </c>
      <c r="O1221" s="26">
        <v>45.07844756399669</v>
      </c>
      <c r="P1221" s="26">
        <f t="shared" si="160"/>
        <v>0.45078447563996688</v>
      </c>
      <c r="Q1221" s="63">
        <v>54.92155243600331</v>
      </c>
      <c r="R1221" s="25">
        <f t="shared" si="163"/>
        <v>0.54921552436003307</v>
      </c>
      <c r="S1221" s="25" t="s">
        <v>45</v>
      </c>
      <c r="T1221" s="25">
        <v>1.8773379655391766</v>
      </c>
      <c r="U1221" s="25" t="s">
        <v>45</v>
      </c>
      <c r="V1221" s="25">
        <f t="shared" si="164"/>
        <v>0.83734967240819658</v>
      </c>
      <c r="W1221" s="26">
        <v>18.818917395893948</v>
      </c>
      <c r="X1221" s="26">
        <v>37.990141160654261</v>
      </c>
      <c r="Y1221" s="26">
        <v>27.849755269027028</v>
      </c>
      <c r="Z1221" s="26">
        <v>2.4083969861794259</v>
      </c>
      <c r="AA1221" s="26" t="s">
        <v>45</v>
      </c>
      <c r="AB1221" s="26">
        <f t="shared" si="166"/>
        <v>0.35329468097657363</v>
      </c>
      <c r="AC1221" s="26">
        <f t="shared" si="166"/>
        <v>0.71320334317088807</v>
      </c>
      <c r="AD1221" s="26">
        <f t="shared" si="166"/>
        <v>0.5228340289751916</v>
      </c>
      <c r="AE1221" s="26">
        <f t="shared" si="165"/>
        <v>4.5213750982447676E-2</v>
      </c>
      <c r="AF1221" s="17">
        <v>3.2</v>
      </c>
      <c r="AG1221" s="17">
        <v>6.5</v>
      </c>
      <c r="AH1221" s="17">
        <f t="shared" si="167"/>
        <v>3.1622776601683734E-7</v>
      </c>
      <c r="AI1221" s="17">
        <v>1</v>
      </c>
      <c r="AJ1221" s="17">
        <v>40</v>
      </c>
      <c r="AK1221" s="17">
        <v>1110</v>
      </c>
      <c r="AL1221" s="17">
        <v>57.5</v>
      </c>
      <c r="AM1221" s="17">
        <v>10.65</v>
      </c>
      <c r="AN1221" s="17">
        <v>7.1</v>
      </c>
      <c r="AO1221" s="17">
        <v>0.15</v>
      </c>
      <c r="AP1221" s="17">
        <v>41.55</v>
      </c>
      <c r="AQ1221" s="17">
        <v>822.3125</v>
      </c>
      <c r="AR1221" s="17">
        <v>869.79166666666663</v>
      </c>
      <c r="AS1221" s="26">
        <v>580.625</v>
      </c>
      <c r="AT1221" s="26">
        <v>18.278206538321477</v>
      </c>
      <c r="AU1221" s="26">
        <v>0.14493122992500274</v>
      </c>
      <c r="AV1221" s="17">
        <v>30</v>
      </c>
      <c r="AW1221" s="17">
        <v>30</v>
      </c>
      <c r="AX1221" s="17">
        <v>0.14000000000000001</v>
      </c>
      <c r="AY1221" s="14">
        <v>3</v>
      </c>
      <c r="AZ1221" s="17" t="s">
        <v>41</v>
      </c>
      <c r="BA1221" s="28"/>
      <c r="BB1221" s="26"/>
      <c r="BC1221" s="31"/>
      <c r="BD1221" s="29"/>
    </row>
    <row r="1222" spans="1:56" ht="15.75" x14ac:dyDescent="0.25">
      <c r="A1222" s="14">
        <v>2009</v>
      </c>
      <c r="B1222" s="15">
        <v>2012</v>
      </c>
      <c r="C1222" s="17" t="s">
        <v>209</v>
      </c>
      <c r="D1222" s="17" t="s">
        <v>210</v>
      </c>
      <c r="E1222" s="86">
        <v>2</v>
      </c>
      <c r="F1222" s="44" t="s">
        <v>93</v>
      </c>
      <c r="G1222" s="45" t="str">
        <f t="shared" si="162"/>
        <v>Fish Creek</v>
      </c>
      <c r="H1222" s="20" t="s">
        <v>95</v>
      </c>
      <c r="I1222" s="45" t="s">
        <v>43</v>
      </c>
      <c r="J1222" s="22">
        <v>988234</v>
      </c>
      <c r="K1222" s="17" t="s">
        <v>42</v>
      </c>
      <c r="L1222" s="92"/>
      <c r="M1222" s="93">
        <v>1</v>
      </c>
      <c r="N1222" s="25">
        <f t="shared" si="161"/>
        <v>13.327939259899656</v>
      </c>
      <c r="O1222" s="26">
        <v>45.611274425038907</v>
      </c>
      <c r="P1222" s="26">
        <f t="shared" si="160"/>
        <v>0.45611274425038906</v>
      </c>
      <c r="Q1222" s="63">
        <v>54.388725574961093</v>
      </c>
      <c r="R1222" s="25">
        <f t="shared" si="163"/>
        <v>0.54388725574961094</v>
      </c>
      <c r="S1222" s="25" t="s">
        <v>45</v>
      </c>
      <c r="T1222" s="25">
        <v>2.0263476503451106</v>
      </c>
      <c r="U1222" s="25" t="s">
        <v>45</v>
      </c>
      <c r="V1222" s="25">
        <f t="shared" si="164"/>
        <v>0.90381251130468798</v>
      </c>
      <c r="W1222" s="26">
        <v>19.616679865378416</v>
      </c>
      <c r="X1222" s="26">
        <v>39.47608588641792</v>
      </c>
      <c r="Y1222" s="26">
        <v>27.51636420424957</v>
      </c>
      <c r="Z1222" s="26">
        <v>1.7666455452105509</v>
      </c>
      <c r="AA1222" s="26" t="s">
        <v>45</v>
      </c>
      <c r="AB1222" s="26">
        <f t="shared" si="166"/>
        <v>0.39750213152781794</v>
      </c>
      <c r="AC1222" s="26">
        <f t="shared" si="166"/>
        <v>0.79992273880764742</v>
      </c>
      <c r="AD1222" s="26">
        <f t="shared" si="166"/>
        <v>0.55757719951321427</v>
      </c>
      <c r="AE1222" s="26">
        <f t="shared" si="165"/>
        <v>3.5798380495300569E-2</v>
      </c>
      <c r="AF1222" s="17">
        <v>3.9</v>
      </c>
      <c r="AG1222" s="17">
        <v>6.9</v>
      </c>
      <c r="AH1222" s="17">
        <f t="shared" si="167"/>
        <v>1.2589254117941651E-7</v>
      </c>
      <c r="AI1222" s="17">
        <v>1</v>
      </c>
      <c r="AJ1222" s="17">
        <v>40.5</v>
      </c>
      <c r="AK1222" s="17">
        <v>1647</v>
      </c>
      <c r="AL1222" s="17">
        <v>163.5</v>
      </c>
      <c r="AM1222" s="17">
        <v>2.6</v>
      </c>
      <c r="AN1222" s="17">
        <v>9.15</v>
      </c>
      <c r="AO1222" s="17">
        <v>0.15</v>
      </c>
      <c r="AP1222" s="17">
        <v>19.600000000000001</v>
      </c>
      <c r="AQ1222" s="17">
        <v>822.3125</v>
      </c>
      <c r="AR1222" s="17">
        <v>869.79166666666663</v>
      </c>
      <c r="AS1222" s="26">
        <v>580.625</v>
      </c>
      <c r="AT1222" s="26">
        <v>18.278206538321477</v>
      </c>
      <c r="AU1222" s="26">
        <v>0.14493122992500274</v>
      </c>
      <c r="AV1222" s="17">
        <v>30</v>
      </c>
      <c r="AW1222" s="17">
        <v>30</v>
      </c>
      <c r="AX1222" s="17">
        <v>0.14000000000000001</v>
      </c>
      <c r="AY1222" s="14">
        <v>3</v>
      </c>
      <c r="AZ1222" s="17" t="s">
        <v>41</v>
      </c>
      <c r="BA1222" s="28"/>
      <c r="BB1222" s="26"/>
      <c r="BC1222" s="31"/>
      <c r="BD1222" s="29"/>
    </row>
    <row r="1223" spans="1:56" ht="15.75" x14ac:dyDescent="0.25">
      <c r="A1223" s="14">
        <v>2009</v>
      </c>
      <c r="B1223" s="15">
        <v>2012</v>
      </c>
      <c r="C1223" s="17" t="s">
        <v>209</v>
      </c>
      <c r="D1223" s="17" t="s">
        <v>210</v>
      </c>
      <c r="E1223" s="86">
        <v>3</v>
      </c>
      <c r="F1223" s="44" t="s">
        <v>93</v>
      </c>
      <c r="G1223" s="45" t="str">
        <f t="shared" si="162"/>
        <v>Fish Creek</v>
      </c>
      <c r="H1223" s="20" t="s">
        <v>95</v>
      </c>
      <c r="I1223" s="45" t="s">
        <v>43</v>
      </c>
      <c r="J1223" s="22">
        <v>988234</v>
      </c>
      <c r="K1223" s="17" t="s">
        <v>42</v>
      </c>
      <c r="L1223" s="92"/>
      <c r="M1223" s="93">
        <v>1</v>
      </c>
      <c r="N1223" s="25">
        <f t="shared" si="161"/>
        <v>14.1422200064761</v>
      </c>
      <c r="O1223" s="26">
        <v>45.008572128337001</v>
      </c>
      <c r="P1223" s="26">
        <f t="shared" si="160"/>
        <v>0.45008572128336999</v>
      </c>
      <c r="Q1223" s="63">
        <v>54.991427871662999</v>
      </c>
      <c r="R1223" s="25">
        <f t="shared" si="163"/>
        <v>0.54991427871663001</v>
      </c>
      <c r="S1223" s="25" t="s">
        <v>45</v>
      </c>
      <c r="T1223" s="25">
        <v>2.1217370973876335</v>
      </c>
      <c r="U1223" s="25" t="s">
        <v>45</v>
      </c>
      <c r="V1223" s="25">
        <f t="shared" si="164"/>
        <v>0.94635909785353856</v>
      </c>
      <c r="W1223" s="26">
        <v>18.707320993932683</v>
      </c>
      <c r="X1223" s="26">
        <v>35.741765383266205</v>
      </c>
      <c r="Y1223" s="26">
        <v>29.453445783506922</v>
      </c>
      <c r="Z1223" s="26">
        <v>1.9325478234939482</v>
      </c>
      <c r="AA1223" s="26" t="s">
        <v>45</v>
      </c>
      <c r="AB1223" s="26">
        <f t="shared" si="166"/>
        <v>0.39692016945565467</v>
      </c>
      <c r="AC1223" s="26">
        <f t="shared" si="166"/>
        <v>0.75834629539801035</v>
      </c>
      <c r="AD1223" s="26">
        <f t="shared" si="166"/>
        <v>0.62492468564762005</v>
      </c>
      <c r="AE1223" s="26">
        <f t="shared" si="165"/>
        <v>4.1003584095828383E-2</v>
      </c>
      <c r="AF1223" s="17">
        <v>3.1</v>
      </c>
      <c r="AG1223" s="17">
        <v>5.89</v>
      </c>
      <c r="AH1223" s="17">
        <f t="shared" si="167"/>
        <v>1.2882495516931333E-6</v>
      </c>
      <c r="AI1223" s="17">
        <v>1</v>
      </c>
      <c r="AJ1223" s="17">
        <v>38</v>
      </c>
      <c r="AK1223" s="17">
        <v>667</v>
      </c>
      <c r="AL1223" s="17">
        <v>35</v>
      </c>
      <c r="AM1223" s="17">
        <v>14.2</v>
      </c>
      <c r="AN1223" s="17">
        <v>3.25</v>
      </c>
      <c r="AO1223" s="17">
        <v>0.2</v>
      </c>
      <c r="AP1223" s="17">
        <v>82.2</v>
      </c>
      <c r="AQ1223" s="17">
        <v>822.3125</v>
      </c>
      <c r="AR1223" s="17">
        <v>869.79166666666663</v>
      </c>
      <c r="AS1223" s="26">
        <v>580.625</v>
      </c>
      <c r="AT1223" s="26">
        <v>18.278206538321477</v>
      </c>
      <c r="AU1223" s="26">
        <v>0.14493122992500274</v>
      </c>
      <c r="AV1223" s="17">
        <v>30</v>
      </c>
      <c r="AW1223" s="17">
        <v>30</v>
      </c>
      <c r="AX1223" s="17">
        <v>0.14000000000000001</v>
      </c>
      <c r="AY1223" s="14">
        <v>3</v>
      </c>
      <c r="AZ1223" s="17" t="s">
        <v>41</v>
      </c>
      <c r="BA1223" s="28"/>
      <c r="BB1223" s="26"/>
      <c r="BC1223" s="31"/>
      <c r="BD1223" s="29"/>
    </row>
    <row r="1224" spans="1:56" ht="15.75" x14ac:dyDescent="0.25">
      <c r="A1224" s="14">
        <v>2009</v>
      </c>
      <c r="B1224" s="15">
        <v>2012</v>
      </c>
      <c r="C1224" s="17" t="s">
        <v>209</v>
      </c>
      <c r="D1224" s="17" t="s">
        <v>210</v>
      </c>
      <c r="E1224" s="86">
        <v>4</v>
      </c>
      <c r="F1224" s="44" t="s">
        <v>93</v>
      </c>
      <c r="G1224" s="45" t="str">
        <f t="shared" si="162"/>
        <v>Fish Creek</v>
      </c>
      <c r="H1224" s="20" t="s">
        <v>95</v>
      </c>
      <c r="I1224" s="45" t="s">
        <v>43</v>
      </c>
      <c r="J1224" s="22">
        <v>988234</v>
      </c>
      <c r="K1224" s="17" t="s">
        <v>42</v>
      </c>
      <c r="L1224" s="92"/>
      <c r="M1224" s="93">
        <v>1</v>
      </c>
      <c r="N1224" s="25">
        <f t="shared" si="161"/>
        <v>13.523684303228642</v>
      </c>
      <c r="O1224" s="26">
        <v>43.512705530642748</v>
      </c>
      <c r="P1224" s="26">
        <f t="shared" si="160"/>
        <v>0.43512705530642748</v>
      </c>
      <c r="Q1224" s="63">
        <v>56.487294469357252</v>
      </c>
      <c r="R1224" s="25">
        <f t="shared" si="163"/>
        <v>0.56487294469357252</v>
      </c>
      <c r="S1224" s="25" t="s">
        <v>45</v>
      </c>
      <c r="T1224" s="25">
        <v>1.9615069759192114</v>
      </c>
      <c r="U1224" s="25" t="s">
        <v>45</v>
      </c>
      <c r="V1224" s="25">
        <f t="shared" si="164"/>
        <v>0.87489160388903275</v>
      </c>
      <c r="W1224" s="26">
        <v>18.400537610084299</v>
      </c>
      <c r="X1224" s="26">
        <v>35.115602455681248</v>
      </c>
      <c r="Y1224" s="26">
        <v>28.825651336454513</v>
      </c>
      <c r="Z1224" s="26">
        <v>3.1763013608556889</v>
      </c>
      <c r="AA1224" s="26" t="s">
        <v>45</v>
      </c>
      <c r="AB1224" s="26">
        <f t="shared" si="166"/>
        <v>0.36092782882844171</v>
      </c>
      <c r="AC1224" s="26">
        <f t="shared" si="166"/>
        <v>0.68879499180424564</v>
      </c>
      <c r="AD1224" s="26">
        <f t="shared" si="166"/>
        <v>0.56541716181870461</v>
      </c>
      <c r="AE1224" s="26">
        <f t="shared" si="165"/>
        <v>6.2303372769401191E-2</v>
      </c>
      <c r="AF1224" s="17">
        <v>4.3</v>
      </c>
      <c r="AG1224" s="17">
        <v>6.6</v>
      </c>
      <c r="AH1224" s="17">
        <f t="shared" si="167"/>
        <v>2.511886431509578E-7</v>
      </c>
      <c r="AI1224" s="17">
        <v>1</v>
      </c>
      <c r="AJ1224" s="17">
        <v>47.5</v>
      </c>
      <c r="AK1224" s="17">
        <v>1619</v>
      </c>
      <c r="AL1224" s="17">
        <v>154</v>
      </c>
      <c r="AM1224" s="17">
        <v>4.9000000000000004</v>
      </c>
      <c r="AN1224" s="17">
        <v>9.15</v>
      </c>
      <c r="AO1224" s="17">
        <v>0.2</v>
      </c>
      <c r="AP1224" s="17">
        <v>31</v>
      </c>
      <c r="AQ1224" s="17">
        <v>822.3125</v>
      </c>
      <c r="AR1224" s="17">
        <v>869.79166666666663</v>
      </c>
      <c r="AS1224" s="26">
        <v>580.625</v>
      </c>
      <c r="AT1224" s="26">
        <v>18.278206538321477</v>
      </c>
      <c r="AU1224" s="26">
        <v>0.14493122992500274</v>
      </c>
      <c r="AV1224" s="17">
        <v>30</v>
      </c>
      <c r="AW1224" s="17">
        <v>30</v>
      </c>
      <c r="AX1224" s="17">
        <v>0.14000000000000001</v>
      </c>
      <c r="AY1224" s="14">
        <v>3</v>
      </c>
      <c r="AZ1224" s="17" t="s">
        <v>41</v>
      </c>
      <c r="BA1224" s="28"/>
      <c r="BB1224" s="26"/>
      <c r="BC1224" s="31"/>
      <c r="BD1224" s="29"/>
    </row>
    <row r="1225" spans="1:56" ht="15.75" x14ac:dyDescent="0.25">
      <c r="A1225" s="14">
        <v>2009</v>
      </c>
      <c r="B1225" s="15">
        <v>2012</v>
      </c>
      <c r="C1225" s="17" t="s">
        <v>209</v>
      </c>
      <c r="D1225" s="17" t="s">
        <v>210</v>
      </c>
      <c r="E1225" s="86">
        <v>1</v>
      </c>
      <c r="F1225" s="44" t="s">
        <v>100</v>
      </c>
      <c r="G1225" s="45" t="str">
        <f t="shared" si="162"/>
        <v>Onondaga</v>
      </c>
      <c r="H1225" s="20">
        <v>99113</v>
      </c>
      <c r="I1225" s="45" t="s">
        <v>52</v>
      </c>
      <c r="J1225" s="22">
        <v>99113012</v>
      </c>
      <c r="K1225" s="17" t="s">
        <v>42</v>
      </c>
      <c r="L1225" s="92"/>
      <c r="M1225" s="93">
        <v>0.94444444444444442</v>
      </c>
      <c r="N1225" s="25">
        <f t="shared" si="161"/>
        <v>14.1549945223514</v>
      </c>
      <c r="O1225" s="26">
        <v>50.827512090274041</v>
      </c>
      <c r="P1225" s="26">
        <f t="shared" si="160"/>
        <v>0.50827512090274041</v>
      </c>
      <c r="Q1225" s="63">
        <v>49.172487909725959</v>
      </c>
      <c r="R1225" s="25">
        <f t="shared" si="163"/>
        <v>0.49172487909725959</v>
      </c>
      <c r="S1225" s="25" t="s">
        <v>45</v>
      </c>
      <c r="T1225" s="25">
        <v>2.3982105174085953</v>
      </c>
      <c r="U1225" s="25" t="s">
        <v>45</v>
      </c>
      <c r="V1225" s="25">
        <f t="shared" si="164"/>
        <v>1.0696746286389809</v>
      </c>
      <c r="W1225" s="26">
        <v>18.2624703979955</v>
      </c>
      <c r="X1225" s="26">
        <v>35.747706597544529</v>
      </c>
      <c r="Y1225" s="26">
        <v>28.704692103722863</v>
      </c>
      <c r="Z1225" s="26">
        <v>3.2638783975873338</v>
      </c>
      <c r="AA1225" s="26" t="s">
        <v>45</v>
      </c>
      <c r="AB1225" s="26">
        <f t="shared" si="166"/>
        <v>0.43797248582335946</v>
      </c>
      <c r="AC1225" s="26">
        <f t="shared" si="166"/>
        <v>0.85730525935467916</v>
      </c>
      <c r="AD1225" s="26">
        <f t="shared" si="166"/>
        <v>0.68839894502123622</v>
      </c>
      <c r="AE1225" s="26">
        <f t="shared" si="165"/>
        <v>7.8274675006366562E-2</v>
      </c>
      <c r="AF1225" s="17">
        <v>3.2</v>
      </c>
      <c r="AG1225" s="17">
        <v>6.5</v>
      </c>
      <c r="AH1225" s="17">
        <f t="shared" si="167"/>
        <v>3.1622776601683734E-7</v>
      </c>
      <c r="AI1225" s="17">
        <v>1</v>
      </c>
      <c r="AJ1225" s="17">
        <v>40</v>
      </c>
      <c r="AK1225" s="17">
        <v>1110</v>
      </c>
      <c r="AL1225" s="17">
        <v>57.5</v>
      </c>
      <c r="AM1225" s="17">
        <v>10.65</v>
      </c>
      <c r="AN1225" s="17">
        <v>7.1</v>
      </c>
      <c r="AO1225" s="17">
        <v>0.15</v>
      </c>
      <c r="AP1225" s="17">
        <v>41.55</v>
      </c>
      <c r="AQ1225" s="17">
        <v>822.3125</v>
      </c>
      <c r="AR1225" s="17">
        <v>869.79166666666663</v>
      </c>
      <c r="AS1225" s="26">
        <v>580.625</v>
      </c>
      <c r="AT1225" s="26">
        <v>18.278206538321477</v>
      </c>
      <c r="AU1225" s="26">
        <v>0.14493122992500274</v>
      </c>
      <c r="AV1225" s="17">
        <v>30</v>
      </c>
      <c r="AW1225" s="17">
        <v>30</v>
      </c>
      <c r="AX1225" s="17">
        <v>0.14000000000000001</v>
      </c>
      <c r="AY1225" s="14">
        <v>3</v>
      </c>
      <c r="AZ1225" s="17" t="s">
        <v>41</v>
      </c>
      <c r="BA1225" s="28"/>
      <c r="BB1225" s="26"/>
      <c r="BC1225" s="31"/>
      <c r="BD1225" s="29"/>
    </row>
    <row r="1226" spans="1:56" ht="15.75" x14ac:dyDescent="0.25">
      <c r="A1226" s="14">
        <v>2009</v>
      </c>
      <c r="B1226" s="15">
        <v>2012</v>
      </c>
      <c r="C1226" s="17" t="s">
        <v>209</v>
      </c>
      <c r="D1226" s="17" t="s">
        <v>210</v>
      </c>
      <c r="E1226" s="86">
        <v>2</v>
      </c>
      <c r="F1226" s="44" t="s">
        <v>100</v>
      </c>
      <c r="G1226" s="45" t="str">
        <f t="shared" si="162"/>
        <v>Onondaga</v>
      </c>
      <c r="H1226" s="20">
        <v>99113</v>
      </c>
      <c r="I1226" s="45" t="s">
        <v>52</v>
      </c>
      <c r="J1226" s="22">
        <v>99113012</v>
      </c>
      <c r="K1226" s="17" t="s">
        <v>42</v>
      </c>
      <c r="L1226" s="92"/>
      <c r="M1226" s="93">
        <v>1</v>
      </c>
      <c r="N1226" s="25">
        <f t="shared" si="161"/>
        <v>12.922893844588982</v>
      </c>
      <c r="O1226" s="26">
        <v>48.614473345351527</v>
      </c>
      <c r="P1226" s="26">
        <f t="shared" si="160"/>
        <v>0.48614473345351528</v>
      </c>
      <c r="Q1226" s="63">
        <v>51.385526654648473</v>
      </c>
      <c r="R1226" s="25">
        <f t="shared" si="163"/>
        <v>0.51385526654648472</v>
      </c>
      <c r="S1226" s="25" t="s">
        <v>45</v>
      </c>
      <c r="T1226" s="25">
        <v>2.0941322611752615</v>
      </c>
      <c r="U1226" s="25" t="s">
        <v>45</v>
      </c>
      <c r="V1226" s="25">
        <f t="shared" si="164"/>
        <v>0.93404650364641462</v>
      </c>
      <c r="W1226" s="26">
        <v>16.828160540204991</v>
      </c>
      <c r="X1226" s="26">
        <v>33.097885162274956</v>
      </c>
      <c r="Y1226" s="26">
        <v>29.103009086024016</v>
      </c>
      <c r="Z1226" s="26">
        <v>5.7053703971792373</v>
      </c>
      <c r="AA1226" s="26" t="s">
        <v>45</v>
      </c>
      <c r="AB1226" s="26">
        <f t="shared" si="166"/>
        <v>0.35240393883479787</v>
      </c>
      <c r="AC1226" s="26">
        <f t="shared" si="166"/>
        <v>0.6931134909499399</v>
      </c>
      <c r="AD1226" s="26">
        <f t="shared" si="166"/>
        <v>0.60945550224319656</v>
      </c>
      <c r="AE1226" s="26">
        <f t="shared" si="165"/>
        <v>0.11947800210687357</v>
      </c>
      <c r="AF1226" s="17">
        <v>3.9</v>
      </c>
      <c r="AG1226" s="17">
        <v>6.9</v>
      </c>
      <c r="AH1226" s="17">
        <f t="shared" si="167"/>
        <v>1.2589254117941651E-7</v>
      </c>
      <c r="AI1226" s="17">
        <v>1</v>
      </c>
      <c r="AJ1226" s="17">
        <v>40.5</v>
      </c>
      <c r="AK1226" s="17">
        <v>1647</v>
      </c>
      <c r="AL1226" s="17">
        <v>163.5</v>
      </c>
      <c r="AM1226" s="17">
        <v>2.6</v>
      </c>
      <c r="AN1226" s="17">
        <v>9.15</v>
      </c>
      <c r="AO1226" s="17">
        <v>0.15</v>
      </c>
      <c r="AP1226" s="17">
        <v>19.600000000000001</v>
      </c>
      <c r="AQ1226" s="17">
        <v>822.3125</v>
      </c>
      <c r="AR1226" s="17">
        <v>869.79166666666663</v>
      </c>
      <c r="AS1226" s="26">
        <v>580.625</v>
      </c>
      <c r="AT1226" s="26">
        <v>18.278206538321477</v>
      </c>
      <c r="AU1226" s="26">
        <v>0.14493122992500274</v>
      </c>
      <c r="AV1226" s="17">
        <v>30</v>
      </c>
      <c r="AW1226" s="17">
        <v>30</v>
      </c>
      <c r="AX1226" s="17">
        <v>0.14000000000000001</v>
      </c>
      <c r="AY1226" s="14">
        <v>3</v>
      </c>
      <c r="AZ1226" s="17" t="s">
        <v>41</v>
      </c>
      <c r="BA1226" s="28"/>
      <c r="BB1226" s="26"/>
      <c r="BC1226" s="31"/>
      <c r="BD1226" s="29"/>
    </row>
    <row r="1227" spans="1:56" ht="15.75" x14ac:dyDescent="0.25">
      <c r="A1227" s="14">
        <v>2009</v>
      </c>
      <c r="B1227" s="15">
        <v>2012</v>
      </c>
      <c r="C1227" s="17" t="s">
        <v>209</v>
      </c>
      <c r="D1227" s="17" t="s">
        <v>210</v>
      </c>
      <c r="E1227" s="86">
        <v>3</v>
      </c>
      <c r="F1227" s="44" t="s">
        <v>100</v>
      </c>
      <c r="G1227" s="45" t="str">
        <f t="shared" si="162"/>
        <v>Onondaga</v>
      </c>
      <c r="H1227" s="20">
        <v>99113</v>
      </c>
      <c r="I1227" s="45" t="s">
        <v>52</v>
      </c>
      <c r="J1227" s="22">
        <v>99113012</v>
      </c>
      <c r="K1227" s="17" t="s">
        <v>42</v>
      </c>
      <c r="L1227" s="92"/>
      <c r="M1227" s="93">
        <v>1</v>
      </c>
      <c r="N1227" s="25">
        <f t="shared" si="161"/>
        <v>13.955397770303353</v>
      </c>
      <c r="O1227" s="26">
        <v>45.453852021357733</v>
      </c>
      <c r="P1227" s="26">
        <f t="shared" si="160"/>
        <v>0.45453852021357732</v>
      </c>
      <c r="Q1227" s="63">
        <v>54.546147978642267</v>
      </c>
      <c r="R1227" s="25">
        <f t="shared" si="163"/>
        <v>0.54546147978642268</v>
      </c>
      <c r="S1227" s="25" t="s">
        <v>45</v>
      </c>
      <c r="T1227" s="25">
        <v>2.1144219505018476</v>
      </c>
      <c r="U1227" s="25" t="s">
        <v>45</v>
      </c>
      <c r="V1227" s="25">
        <f t="shared" si="164"/>
        <v>0.94309632047361625</v>
      </c>
      <c r="W1227" s="26">
        <v>17.55575337813498</v>
      </c>
      <c r="X1227" s="26">
        <v>36.433595076619092</v>
      </c>
      <c r="Y1227" s="26">
        <v>28.712432977595739</v>
      </c>
      <c r="Z1227" s="26">
        <v>3.4604910002161233</v>
      </c>
      <c r="AA1227" s="26" t="s">
        <v>45</v>
      </c>
      <c r="AB1227" s="26">
        <f t="shared" si="166"/>
        <v>0.37120270300325564</v>
      </c>
      <c r="AC1227" s="26">
        <f t="shared" si="166"/>
        <v>0.77035993165699446</v>
      </c>
      <c r="AD1227" s="26">
        <f t="shared" si="166"/>
        <v>0.60710198540141547</v>
      </c>
      <c r="AE1227" s="26">
        <f t="shared" si="165"/>
        <v>7.3169381303710646E-2</v>
      </c>
      <c r="AF1227" s="17">
        <v>3.1</v>
      </c>
      <c r="AG1227" s="17">
        <v>5.89</v>
      </c>
      <c r="AH1227" s="17">
        <f t="shared" si="167"/>
        <v>1.2882495516931333E-6</v>
      </c>
      <c r="AI1227" s="17">
        <v>1</v>
      </c>
      <c r="AJ1227" s="17">
        <v>38</v>
      </c>
      <c r="AK1227" s="17">
        <v>667</v>
      </c>
      <c r="AL1227" s="17">
        <v>35</v>
      </c>
      <c r="AM1227" s="17">
        <v>14.2</v>
      </c>
      <c r="AN1227" s="17">
        <v>3.25</v>
      </c>
      <c r="AO1227" s="17">
        <v>0.2</v>
      </c>
      <c r="AP1227" s="17">
        <v>82.2</v>
      </c>
      <c r="AQ1227" s="17">
        <v>822.3125</v>
      </c>
      <c r="AR1227" s="17">
        <v>869.79166666666663</v>
      </c>
      <c r="AS1227" s="26">
        <v>580.625</v>
      </c>
      <c r="AT1227" s="26">
        <v>18.278206538321477</v>
      </c>
      <c r="AU1227" s="26">
        <v>0.14493122992500274</v>
      </c>
      <c r="AV1227" s="17">
        <v>30</v>
      </c>
      <c r="AW1227" s="17">
        <v>30</v>
      </c>
      <c r="AX1227" s="17">
        <v>0.14000000000000001</v>
      </c>
      <c r="AY1227" s="14">
        <v>3</v>
      </c>
      <c r="AZ1227" s="17" t="s">
        <v>41</v>
      </c>
      <c r="BA1227" s="28"/>
      <c r="BB1227" s="26"/>
      <c r="BC1227" s="31"/>
      <c r="BD1227" s="29"/>
    </row>
    <row r="1228" spans="1:56" ht="15.75" x14ac:dyDescent="0.25">
      <c r="A1228" s="14">
        <v>2009</v>
      </c>
      <c r="B1228" s="15">
        <v>2012</v>
      </c>
      <c r="C1228" s="17" t="s">
        <v>209</v>
      </c>
      <c r="D1228" s="17" t="s">
        <v>210</v>
      </c>
      <c r="E1228" s="86">
        <v>4</v>
      </c>
      <c r="F1228" s="44" t="s">
        <v>100</v>
      </c>
      <c r="G1228" s="45" t="str">
        <f t="shared" si="162"/>
        <v>Onondaga</v>
      </c>
      <c r="H1228" s="20">
        <v>99113</v>
      </c>
      <c r="I1228" s="45" t="s">
        <v>52</v>
      </c>
      <c r="J1228" s="22">
        <v>99113012</v>
      </c>
      <c r="K1228" s="17" t="s">
        <v>42</v>
      </c>
      <c r="L1228" s="92"/>
      <c r="M1228" s="93">
        <v>1</v>
      </c>
      <c r="N1228" s="25">
        <f t="shared" si="161"/>
        <v>10.257458335033794</v>
      </c>
      <c r="O1228" s="26">
        <v>47.735108007855111</v>
      </c>
      <c r="P1228" s="26">
        <f t="shared" si="160"/>
        <v>0.47735108007855109</v>
      </c>
      <c r="Q1228" s="63">
        <v>52.264891992144889</v>
      </c>
      <c r="R1228" s="25">
        <f t="shared" si="163"/>
        <v>0.52264891992144891</v>
      </c>
      <c r="S1228" s="25" t="s">
        <v>45</v>
      </c>
      <c r="T1228" s="25">
        <v>1.6321362716963728</v>
      </c>
      <c r="U1228" s="25" t="s">
        <v>45</v>
      </c>
      <c r="V1228" s="25">
        <f t="shared" si="164"/>
        <v>0.72798227997162035</v>
      </c>
      <c r="W1228" s="26">
        <v>17.6913539909946</v>
      </c>
      <c r="X1228" s="26">
        <v>35.718650750432609</v>
      </c>
      <c r="Y1228" s="26">
        <v>28.785796400255663</v>
      </c>
      <c r="Z1228" s="26">
        <v>3.7888359741212696</v>
      </c>
      <c r="AA1228" s="26" t="s">
        <v>45</v>
      </c>
      <c r="AB1228" s="26">
        <f t="shared" si="166"/>
        <v>0.28874700544122667</v>
      </c>
      <c r="AC1228" s="26">
        <f t="shared" si="166"/>
        <v>0.58297705465835925</v>
      </c>
      <c r="AD1228" s="26">
        <f t="shared" si="166"/>
        <v>0.46982342414524148</v>
      </c>
      <c r="AE1228" s="26">
        <f t="shared" si="165"/>
        <v>6.183896620871384E-2</v>
      </c>
      <c r="AF1228" s="17">
        <v>4.3</v>
      </c>
      <c r="AG1228" s="17">
        <v>6.6</v>
      </c>
      <c r="AH1228" s="17">
        <f t="shared" si="167"/>
        <v>2.511886431509578E-7</v>
      </c>
      <c r="AI1228" s="17">
        <v>1</v>
      </c>
      <c r="AJ1228" s="17">
        <v>47.5</v>
      </c>
      <c r="AK1228" s="17">
        <v>1619</v>
      </c>
      <c r="AL1228" s="17">
        <v>154</v>
      </c>
      <c r="AM1228" s="17">
        <v>4.9000000000000004</v>
      </c>
      <c r="AN1228" s="17">
        <v>9.15</v>
      </c>
      <c r="AO1228" s="17">
        <v>0.2</v>
      </c>
      <c r="AP1228" s="17">
        <v>31</v>
      </c>
      <c r="AQ1228" s="17">
        <v>822.3125</v>
      </c>
      <c r="AR1228" s="17">
        <v>869.79166666666663</v>
      </c>
      <c r="AS1228" s="26">
        <v>580.625</v>
      </c>
      <c r="AT1228" s="26">
        <v>18.278206538321477</v>
      </c>
      <c r="AU1228" s="26">
        <v>0.14493122992500274</v>
      </c>
      <c r="AV1228" s="17">
        <v>30</v>
      </c>
      <c r="AW1228" s="17">
        <v>30</v>
      </c>
      <c r="AX1228" s="17">
        <v>0.14000000000000001</v>
      </c>
      <c r="AY1228" s="14">
        <v>3</v>
      </c>
      <c r="AZ1228" s="17" t="s">
        <v>41</v>
      </c>
      <c r="BA1228" s="28"/>
      <c r="BB1228" s="26"/>
      <c r="BC1228" s="31"/>
      <c r="BD1228" s="29"/>
    </row>
    <row r="1229" spans="1:56" ht="15.75" x14ac:dyDescent="0.25">
      <c r="A1229" s="14">
        <v>2009</v>
      </c>
      <c r="B1229" s="15">
        <v>2012</v>
      </c>
      <c r="C1229" s="17" t="s">
        <v>209</v>
      </c>
      <c r="D1229" s="17" t="s">
        <v>210</v>
      </c>
      <c r="E1229" s="86">
        <v>1</v>
      </c>
      <c r="F1229" s="44" t="s">
        <v>106</v>
      </c>
      <c r="G1229" s="45" t="str">
        <f t="shared" si="162"/>
        <v>Verona</v>
      </c>
      <c r="H1229" s="20">
        <v>99201</v>
      </c>
      <c r="I1229" s="45">
        <v>8</v>
      </c>
      <c r="J1229" s="22">
        <v>99201002</v>
      </c>
      <c r="K1229" s="17" t="s">
        <v>40</v>
      </c>
      <c r="L1229" s="92"/>
      <c r="M1229" s="93">
        <v>1</v>
      </c>
      <c r="N1229" s="25">
        <f t="shared" si="161"/>
        <v>5.5021731217751109</v>
      </c>
      <c r="O1229" s="26">
        <v>47.019810508182601</v>
      </c>
      <c r="P1229" s="26">
        <f t="shared" si="160"/>
        <v>0.47019810508182602</v>
      </c>
      <c r="Q1229" s="63">
        <v>52.980189491817399</v>
      </c>
      <c r="R1229" s="25">
        <f t="shared" si="163"/>
        <v>0.52980189491817398</v>
      </c>
      <c r="S1229" s="25" t="s">
        <v>45</v>
      </c>
      <c r="T1229" s="25">
        <v>0.86237045856360417</v>
      </c>
      <c r="U1229" s="25" t="s">
        <v>45</v>
      </c>
      <c r="V1229" s="25">
        <f t="shared" si="164"/>
        <v>0.38464338026922579</v>
      </c>
      <c r="W1229" s="26">
        <v>17.851782028458459</v>
      </c>
      <c r="X1229" s="26">
        <v>37.529285123399603</v>
      </c>
      <c r="Y1229" s="26">
        <v>28.887790067806037</v>
      </c>
      <c r="Z1229" s="26">
        <v>2.9926644414626367</v>
      </c>
      <c r="AA1229" s="26" t="s">
        <v>45</v>
      </c>
      <c r="AB1229" s="26">
        <f t="shared" si="166"/>
        <v>0.15394849454059231</v>
      </c>
      <c r="AC1229" s="26">
        <f t="shared" si="166"/>
        <v>0.32364146821430362</v>
      </c>
      <c r="AD1229" s="26">
        <f t="shared" si="166"/>
        <v>0.24911976767663022</v>
      </c>
      <c r="AE1229" s="26">
        <f t="shared" si="165"/>
        <v>2.5807854067111263E-2</v>
      </c>
      <c r="AF1229" s="17">
        <v>3.2</v>
      </c>
      <c r="AG1229" s="17">
        <v>6.5</v>
      </c>
      <c r="AH1229" s="17">
        <f t="shared" si="167"/>
        <v>3.1622776601683734E-7</v>
      </c>
      <c r="AI1229" s="17">
        <v>1</v>
      </c>
      <c r="AJ1229" s="17">
        <v>40</v>
      </c>
      <c r="AK1229" s="17">
        <v>1110</v>
      </c>
      <c r="AL1229" s="17">
        <v>57.5</v>
      </c>
      <c r="AM1229" s="17">
        <v>10.65</v>
      </c>
      <c r="AN1229" s="17">
        <v>7.1</v>
      </c>
      <c r="AO1229" s="17">
        <v>0.15</v>
      </c>
      <c r="AP1229" s="17">
        <v>41.55</v>
      </c>
      <c r="AQ1229" s="17">
        <v>822.3125</v>
      </c>
      <c r="AR1229" s="17">
        <v>869.79166666666663</v>
      </c>
      <c r="AS1229" s="26">
        <v>580.625</v>
      </c>
      <c r="AT1229" s="26">
        <v>18.278206538321477</v>
      </c>
      <c r="AU1229" s="26">
        <v>0.14493122992500274</v>
      </c>
      <c r="AV1229" s="17">
        <v>30</v>
      </c>
      <c r="AW1229" s="17">
        <v>30</v>
      </c>
      <c r="AX1229" s="17">
        <v>0.14000000000000001</v>
      </c>
      <c r="AY1229" s="14">
        <v>3</v>
      </c>
      <c r="AZ1229" s="17" t="s">
        <v>41</v>
      </c>
      <c r="BA1229" s="28"/>
      <c r="BB1229" s="26"/>
      <c r="BC1229" s="31"/>
      <c r="BD1229" s="29"/>
    </row>
    <row r="1230" spans="1:56" ht="15.75" x14ac:dyDescent="0.25">
      <c r="A1230" s="14">
        <v>2009</v>
      </c>
      <c r="B1230" s="15">
        <v>2012</v>
      </c>
      <c r="C1230" s="17" t="s">
        <v>209</v>
      </c>
      <c r="D1230" s="17" t="s">
        <v>210</v>
      </c>
      <c r="E1230" s="86">
        <v>2</v>
      </c>
      <c r="F1230" s="44" t="s">
        <v>106</v>
      </c>
      <c r="G1230" s="45" t="str">
        <f t="shared" si="162"/>
        <v>Verona</v>
      </c>
      <c r="H1230" s="20">
        <v>99201</v>
      </c>
      <c r="I1230" s="45">
        <v>8</v>
      </c>
      <c r="J1230" s="22">
        <v>99201002</v>
      </c>
      <c r="K1230" s="17" t="s">
        <v>40</v>
      </c>
      <c r="L1230" s="92"/>
      <c r="M1230" s="93">
        <v>1</v>
      </c>
      <c r="N1230" s="25">
        <f t="shared" si="161"/>
        <v>22.255921626884554</v>
      </c>
      <c r="O1230" s="26">
        <v>47.957898878614991</v>
      </c>
      <c r="P1230" s="26">
        <f t="shared" si="160"/>
        <v>0.47957898878614991</v>
      </c>
      <c r="Q1230" s="63">
        <v>52.042101121385009</v>
      </c>
      <c r="R1230" s="25">
        <f t="shared" si="163"/>
        <v>0.52042101121385009</v>
      </c>
      <c r="S1230" s="25" t="s">
        <v>45</v>
      </c>
      <c r="T1230" s="25">
        <v>3.5578241294416997</v>
      </c>
      <c r="U1230" s="25" t="s">
        <v>45</v>
      </c>
      <c r="V1230" s="25">
        <f t="shared" si="164"/>
        <v>1.5868974707590098</v>
      </c>
      <c r="W1230" s="26">
        <v>17.121634371330558</v>
      </c>
      <c r="X1230" s="26">
        <v>34.307594488855166</v>
      </c>
      <c r="Y1230" s="26">
        <v>29.630287837844762</v>
      </c>
      <c r="Z1230" s="26">
        <v>4.1847384667449461</v>
      </c>
      <c r="AA1230" s="26" t="s">
        <v>45</v>
      </c>
      <c r="AB1230" s="26">
        <f t="shared" si="166"/>
        <v>0.60915763901798226</v>
      </c>
      <c r="AC1230" s="26">
        <f t="shared" si="166"/>
        <v>1.2206038749554997</v>
      </c>
      <c r="AD1230" s="26">
        <f t="shared" si="166"/>
        <v>1.0541935303178702</v>
      </c>
      <c r="AE1230" s="26">
        <f t="shared" si="165"/>
        <v>0.14888563492388029</v>
      </c>
      <c r="AF1230" s="17">
        <v>3.9</v>
      </c>
      <c r="AG1230" s="17">
        <v>6.9</v>
      </c>
      <c r="AH1230" s="17">
        <f t="shared" si="167"/>
        <v>1.2589254117941651E-7</v>
      </c>
      <c r="AI1230" s="17">
        <v>1</v>
      </c>
      <c r="AJ1230" s="17">
        <v>40.5</v>
      </c>
      <c r="AK1230" s="17">
        <v>1647</v>
      </c>
      <c r="AL1230" s="17">
        <v>163.5</v>
      </c>
      <c r="AM1230" s="17">
        <v>2.6</v>
      </c>
      <c r="AN1230" s="17">
        <v>9.15</v>
      </c>
      <c r="AO1230" s="17">
        <v>0.15</v>
      </c>
      <c r="AP1230" s="17">
        <v>19.600000000000001</v>
      </c>
      <c r="AQ1230" s="17">
        <v>822.3125</v>
      </c>
      <c r="AR1230" s="17">
        <v>869.79166666666663</v>
      </c>
      <c r="AS1230" s="26">
        <v>580.625</v>
      </c>
      <c r="AT1230" s="26">
        <v>18.278206538321477</v>
      </c>
      <c r="AU1230" s="26">
        <v>0.14493122992500274</v>
      </c>
      <c r="AV1230" s="17">
        <v>30</v>
      </c>
      <c r="AW1230" s="17">
        <v>30</v>
      </c>
      <c r="AX1230" s="17">
        <v>0.14000000000000001</v>
      </c>
      <c r="AY1230" s="14">
        <v>3</v>
      </c>
      <c r="AZ1230" s="17" t="s">
        <v>41</v>
      </c>
      <c r="BA1230" s="28"/>
      <c r="BB1230" s="26"/>
      <c r="BC1230" s="31"/>
      <c r="BD1230" s="29"/>
    </row>
    <row r="1231" spans="1:56" ht="15.75" x14ac:dyDescent="0.25">
      <c r="A1231" s="14">
        <v>2009</v>
      </c>
      <c r="B1231" s="15">
        <v>2012</v>
      </c>
      <c r="C1231" s="17" t="s">
        <v>209</v>
      </c>
      <c r="D1231" s="17" t="s">
        <v>210</v>
      </c>
      <c r="E1231" s="86">
        <v>3</v>
      </c>
      <c r="F1231" s="44" t="s">
        <v>106</v>
      </c>
      <c r="G1231" s="45" t="str">
        <f t="shared" si="162"/>
        <v>Verona</v>
      </c>
      <c r="H1231" s="20">
        <v>99201</v>
      </c>
      <c r="I1231" s="45">
        <v>8</v>
      </c>
      <c r="J1231" s="22">
        <v>99201002</v>
      </c>
      <c r="K1231" s="17" t="s">
        <v>40</v>
      </c>
      <c r="L1231" s="92"/>
      <c r="M1231" s="93">
        <v>1</v>
      </c>
      <c r="N1231" s="25">
        <f t="shared" si="161"/>
        <v>9.0938553371139825</v>
      </c>
      <c r="O1231" s="26">
        <v>46.725146198830394</v>
      </c>
      <c r="P1231" s="26">
        <f t="shared" si="160"/>
        <v>0.46725146198830392</v>
      </c>
      <c r="Q1231" s="63">
        <v>53.274853801169606</v>
      </c>
      <c r="R1231" s="25">
        <f t="shared" si="163"/>
        <v>0.53274853801169608</v>
      </c>
      <c r="S1231" s="25" t="s">
        <v>45</v>
      </c>
      <c r="T1231" s="25">
        <v>1.4163724004588829</v>
      </c>
      <c r="U1231" s="25" t="s">
        <v>45</v>
      </c>
      <c r="V1231" s="25">
        <f t="shared" si="164"/>
        <v>0.631745049268012</v>
      </c>
      <c r="W1231" s="26">
        <v>17.793152729663802</v>
      </c>
      <c r="X1231" s="26">
        <v>36.446981706103102</v>
      </c>
      <c r="Y1231" s="26">
        <v>29.302337344237145</v>
      </c>
      <c r="Z1231" s="26">
        <v>3.0260541940149608</v>
      </c>
      <c r="AA1231" s="26" t="s">
        <v>45</v>
      </c>
      <c r="AB1231" s="26">
        <f t="shared" si="166"/>
        <v>0.25201730443445447</v>
      </c>
      <c r="AC1231" s="26">
        <f t="shared" si="166"/>
        <v>0.51622498968554242</v>
      </c>
      <c r="AD1231" s="26">
        <f t="shared" si="166"/>
        <v>0.41503021883313135</v>
      </c>
      <c r="AE1231" s="26">
        <f t="shared" si="165"/>
        <v>4.2860196426956404E-2</v>
      </c>
      <c r="AF1231" s="17">
        <v>3.1</v>
      </c>
      <c r="AG1231" s="17">
        <v>5.89</v>
      </c>
      <c r="AH1231" s="17">
        <f t="shared" si="167"/>
        <v>1.2882495516931333E-6</v>
      </c>
      <c r="AI1231" s="17">
        <v>1</v>
      </c>
      <c r="AJ1231" s="17">
        <v>38</v>
      </c>
      <c r="AK1231" s="17">
        <v>667</v>
      </c>
      <c r="AL1231" s="17">
        <v>35</v>
      </c>
      <c r="AM1231" s="17">
        <v>14.2</v>
      </c>
      <c r="AN1231" s="17">
        <v>3.25</v>
      </c>
      <c r="AO1231" s="17">
        <v>0.2</v>
      </c>
      <c r="AP1231" s="17">
        <v>82.2</v>
      </c>
      <c r="AQ1231" s="17">
        <v>822.3125</v>
      </c>
      <c r="AR1231" s="17">
        <v>869.79166666666663</v>
      </c>
      <c r="AS1231" s="26">
        <v>580.625</v>
      </c>
      <c r="AT1231" s="26">
        <v>18.278206538321477</v>
      </c>
      <c r="AU1231" s="26">
        <v>0.14493122992500274</v>
      </c>
      <c r="AV1231" s="17">
        <v>30</v>
      </c>
      <c r="AW1231" s="17">
        <v>30</v>
      </c>
      <c r="AX1231" s="17">
        <v>0.14000000000000001</v>
      </c>
      <c r="AY1231" s="14">
        <v>3</v>
      </c>
      <c r="AZ1231" s="17" t="s">
        <v>41</v>
      </c>
      <c r="BA1231" s="28"/>
      <c r="BB1231" s="26"/>
      <c r="BC1231" s="31"/>
      <c r="BD1231" s="29"/>
    </row>
    <row r="1232" spans="1:56" ht="15.75" x14ac:dyDescent="0.25">
      <c r="A1232" s="14">
        <v>2009</v>
      </c>
      <c r="B1232" s="15">
        <v>2012</v>
      </c>
      <c r="C1232" s="17" t="s">
        <v>209</v>
      </c>
      <c r="D1232" s="17" t="s">
        <v>210</v>
      </c>
      <c r="E1232" s="86">
        <v>4</v>
      </c>
      <c r="F1232" s="44" t="s">
        <v>106</v>
      </c>
      <c r="G1232" s="45" t="str">
        <f t="shared" si="162"/>
        <v>Verona</v>
      </c>
      <c r="H1232" s="20">
        <v>99201</v>
      </c>
      <c r="I1232" s="45">
        <v>8</v>
      </c>
      <c r="J1232" s="22">
        <v>99201002</v>
      </c>
      <c r="K1232" s="17" t="s">
        <v>40</v>
      </c>
      <c r="L1232" s="92"/>
      <c r="M1232" s="93">
        <v>1</v>
      </c>
      <c r="N1232" s="25">
        <f t="shared" si="161"/>
        <v>17.167483646962697</v>
      </c>
      <c r="O1232" s="26">
        <v>45.709731858241135</v>
      </c>
      <c r="P1232" s="26">
        <f t="shared" si="160"/>
        <v>0.45709731858241137</v>
      </c>
      <c r="Q1232" s="63">
        <v>54.290268141758865</v>
      </c>
      <c r="R1232" s="25">
        <f t="shared" si="163"/>
        <v>0.54290268141758868</v>
      </c>
      <c r="S1232" s="25" t="s">
        <v>45</v>
      </c>
      <c r="T1232" s="25">
        <v>2.6157369139446818</v>
      </c>
      <c r="U1232" s="25" t="s">
        <v>45</v>
      </c>
      <c r="V1232" s="25">
        <f t="shared" si="164"/>
        <v>1.1666979990832658</v>
      </c>
      <c r="W1232" s="26">
        <v>17.697825614292412</v>
      </c>
      <c r="X1232" s="26">
        <v>38.94738607927794</v>
      </c>
      <c r="Y1232" s="26">
        <v>28.745457484600479</v>
      </c>
      <c r="Z1232" s="26">
        <v>2.4354832314396333</v>
      </c>
      <c r="AA1232" s="26" t="s">
        <v>45</v>
      </c>
      <c r="AB1232" s="26">
        <f t="shared" si="166"/>
        <v>0.46292855755860374</v>
      </c>
      <c r="AC1232" s="26">
        <f t="shared" si="166"/>
        <v>1.0187611546922253</v>
      </c>
      <c r="AD1232" s="26">
        <f t="shared" si="166"/>
        <v>0.75190554250696906</v>
      </c>
      <c r="AE1232" s="26">
        <f t="shared" si="165"/>
        <v>6.3705833917699267E-2</v>
      </c>
      <c r="AF1232" s="17">
        <v>4.3</v>
      </c>
      <c r="AG1232" s="17">
        <v>6.6</v>
      </c>
      <c r="AH1232" s="17">
        <f t="shared" si="167"/>
        <v>2.511886431509578E-7</v>
      </c>
      <c r="AI1232" s="17">
        <v>1</v>
      </c>
      <c r="AJ1232" s="17">
        <v>47.5</v>
      </c>
      <c r="AK1232" s="17">
        <v>1619</v>
      </c>
      <c r="AL1232" s="17">
        <v>154</v>
      </c>
      <c r="AM1232" s="17">
        <v>4.9000000000000004</v>
      </c>
      <c r="AN1232" s="17">
        <v>9.15</v>
      </c>
      <c r="AO1232" s="17">
        <v>0.2</v>
      </c>
      <c r="AP1232" s="17">
        <v>31</v>
      </c>
      <c r="AQ1232" s="17">
        <v>822.3125</v>
      </c>
      <c r="AR1232" s="17">
        <v>869.79166666666663</v>
      </c>
      <c r="AS1232" s="26">
        <v>580.625</v>
      </c>
      <c r="AT1232" s="26">
        <v>18.278206538321477</v>
      </c>
      <c r="AU1232" s="26">
        <v>0.14493122992500274</v>
      </c>
      <c r="AV1232" s="17">
        <v>30</v>
      </c>
      <c r="AW1232" s="17">
        <v>30</v>
      </c>
      <c r="AX1232" s="17">
        <v>0.14000000000000001</v>
      </c>
      <c r="AY1232" s="14">
        <v>3</v>
      </c>
      <c r="AZ1232" s="17" t="s">
        <v>41</v>
      </c>
      <c r="BA1232" s="28"/>
      <c r="BB1232" s="26"/>
      <c r="BC1232" s="31"/>
      <c r="BD1232" s="29"/>
    </row>
    <row r="1233" spans="1:56" ht="15.75" x14ac:dyDescent="0.25">
      <c r="A1233" s="14">
        <v>2009</v>
      </c>
      <c r="B1233" s="15">
        <v>2012</v>
      </c>
      <c r="C1233" s="17" t="s">
        <v>209</v>
      </c>
      <c r="D1233" s="17" t="s">
        <v>210</v>
      </c>
      <c r="E1233" s="86">
        <v>1</v>
      </c>
      <c r="F1233" s="44" t="s">
        <v>104</v>
      </c>
      <c r="G1233" s="45" t="str">
        <f t="shared" si="162"/>
        <v>Otisco</v>
      </c>
      <c r="H1233" s="20">
        <v>99201</v>
      </c>
      <c r="I1233" s="45">
        <v>8</v>
      </c>
      <c r="J1233" s="22">
        <v>99201007</v>
      </c>
      <c r="K1233" s="17" t="s">
        <v>40</v>
      </c>
      <c r="L1233" s="92"/>
      <c r="M1233" s="93">
        <v>1</v>
      </c>
      <c r="N1233" s="25">
        <f t="shared" si="161"/>
        <v>26.778765937920163</v>
      </c>
      <c r="O1233" s="26">
        <v>43.392639106924811</v>
      </c>
      <c r="P1233" s="26">
        <f t="shared" si="160"/>
        <v>0.43392639106924813</v>
      </c>
      <c r="Q1233" s="63">
        <v>56.607360893075189</v>
      </c>
      <c r="R1233" s="25">
        <f t="shared" si="163"/>
        <v>0.56607360893075187</v>
      </c>
      <c r="S1233" s="25" t="s">
        <v>45</v>
      </c>
      <c r="T1233" s="25">
        <v>3.8733377535766014</v>
      </c>
      <c r="U1233" s="25" t="s">
        <v>45</v>
      </c>
      <c r="V1233" s="25">
        <f t="shared" si="164"/>
        <v>1.7276261166710978</v>
      </c>
      <c r="W1233" s="26">
        <v>18.024943962920545</v>
      </c>
      <c r="X1233" s="26">
        <v>39.507022952136467</v>
      </c>
      <c r="Y1233" s="26">
        <v>26.997643186271048</v>
      </c>
      <c r="Z1233" s="26">
        <v>3.3235564685513879</v>
      </c>
      <c r="AA1233" s="26" t="s">
        <v>45</v>
      </c>
      <c r="AB1233" s="26">
        <f t="shared" si="166"/>
        <v>0.69816695957682784</v>
      </c>
      <c r="AC1233" s="26">
        <f t="shared" si="166"/>
        <v>1.5302404353192749</v>
      </c>
      <c r="AD1233" s="26">
        <f t="shared" si="166"/>
        <v>1.0457099061097375</v>
      </c>
      <c r="AE1233" s="26">
        <f t="shared" si="165"/>
        <v>0.12873256745783815</v>
      </c>
      <c r="AF1233" s="17">
        <v>3.2</v>
      </c>
      <c r="AG1233" s="17">
        <v>6.5</v>
      </c>
      <c r="AH1233" s="17">
        <f t="shared" si="167"/>
        <v>3.1622776601683734E-7</v>
      </c>
      <c r="AI1233" s="17">
        <v>1</v>
      </c>
      <c r="AJ1233" s="17">
        <v>40</v>
      </c>
      <c r="AK1233" s="17">
        <v>1110</v>
      </c>
      <c r="AL1233" s="17">
        <v>57.5</v>
      </c>
      <c r="AM1233" s="17">
        <v>10.65</v>
      </c>
      <c r="AN1233" s="17">
        <v>7.1</v>
      </c>
      <c r="AO1233" s="17">
        <v>0.15</v>
      </c>
      <c r="AP1233" s="17">
        <v>41.55</v>
      </c>
      <c r="AQ1233" s="17">
        <v>822.3125</v>
      </c>
      <c r="AR1233" s="17">
        <v>869.79166666666663</v>
      </c>
      <c r="AS1233" s="26">
        <v>580.625</v>
      </c>
      <c r="AT1233" s="26">
        <v>18.278206538321477</v>
      </c>
      <c r="AU1233" s="26">
        <v>0.14493122992500274</v>
      </c>
      <c r="AV1233" s="17">
        <v>30</v>
      </c>
      <c r="AW1233" s="17">
        <v>30</v>
      </c>
      <c r="AX1233" s="17">
        <v>0.14000000000000001</v>
      </c>
      <c r="AY1233" s="14">
        <v>3</v>
      </c>
      <c r="AZ1233" s="17" t="s">
        <v>41</v>
      </c>
      <c r="BA1233" s="28"/>
      <c r="BB1233" s="26"/>
      <c r="BC1233" s="31"/>
      <c r="BD1233" s="29"/>
    </row>
    <row r="1234" spans="1:56" ht="15.75" x14ac:dyDescent="0.25">
      <c r="A1234" s="14">
        <v>2009</v>
      </c>
      <c r="B1234" s="15">
        <v>2012</v>
      </c>
      <c r="C1234" s="17" t="s">
        <v>209</v>
      </c>
      <c r="D1234" s="17" t="s">
        <v>210</v>
      </c>
      <c r="E1234" s="86">
        <v>2</v>
      </c>
      <c r="F1234" s="44" t="s">
        <v>104</v>
      </c>
      <c r="G1234" s="45" t="str">
        <f t="shared" si="162"/>
        <v>Otisco</v>
      </c>
      <c r="H1234" s="20">
        <v>99201</v>
      </c>
      <c r="I1234" s="45">
        <v>8</v>
      </c>
      <c r="J1234" s="22">
        <v>99201007</v>
      </c>
      <c r="K1234" s="17" t="s">
        <v>40</v>
      </c>
      <c r="L1234" s="92"/>
      <c r="M1234" s="93">
        <v>1</v>
      </c>
      <c r="N1234" s="25">
        <f t="shared" si="161"/>
        <v>23.227584249775546</v>
      </c>
      <c r="O1234" s="26">
        <v>46.583221861265045</v>
      </c>
      <c r="P1234" s="26">
        <f t="shared" si="160"/>
        <v>0.46583221861265045</v>
      </c>
      <c r="Q1234" s="63">
        <v>53.416778138734955</v>
      </c>
      <c r="R1234" s="25">
        <f t="shared" si="163"/>
        <v>0.53416778138734955</v>
      </c>
      <c r="S1234" s="25" t="s">
        <v>45</v>
      </c>
      <c r="T1234" s="25">
        <v>3.6067190346950659</v>
      </c>
      <c r="U1234" s="25" t="s">
        <v>45</v>
      </c>
      <c r="V1234" s="25">
        <f t="shared" si="164"/>
        <v>1.6087060814875405</v>
      </c>
      <c r="W1234" s="26">
        <v>17.965154120298422</v>
      </c>
      <c r="X1234" s="26">
        <v>37.985183716823165</v>
      </c>
      <c r="Y1234" s="26">
        <v>28.761689143206056</v>
      </c>
      <c r="Z1234" s="26">
        <v>2.7021091764067364</v>
      </c>
      <c r="AA1234" s="26" t="s">
        <v>45</v>
      </c>
      <c r="AB1234" s="26">
        <f t="shared" si="166"/>
        <v>0.64795263326910812</v>
      </c>
      <c r="AC1234" s="26">
        <f t="shared" si="166"/>
        <v>1.3700188514785518</v>
      </c>
      <c r="AD1234" s="26">
        <f t="shared" si="166"/>
        <v>1.0373533170278371</v>
      </c>
      <c r="AE1234" s="26">
        <f t="shared" si="165"/>
        <v>9.7457486003703839E-2</v>
      </c>
      <c r="AF1234" s="17">
        <v>3.9</v>
      </c>
      <c r="AG1234" s="17">
        <v>6.9</v>
      </c>
      <c r="AH1234" s="17">
        <f t="shared" si="167"/>
        <v>1.2589254117941651E-7</v>
      </c>
      <c r="AI1234" s="17">
        <v>1</v>
      </c>
      <c r="AJ1234" s="17">
        <v>40.5</v>
      </c>
      <c r="AK1234" s="17">
        <v>1647</v>
      </c>
      <c r="AL1234" s="17">
        <v>163.5</v>
      </c>
      <c r="AM1234" s="17">
        <v>2.6</v>
      </c>
      <c r="AN1234" s="17">
        <v>9.15</v>
      </c>
      <c r="AO1234" s="17">
        <v>0.15</v>
      </c>
      <c r="AP1234" s="17">
        <v>19.600000000000001</v>
      </c>
      <c r="AQ1234" s="17">
        <v>822.3125</v>
      </c>
      <c r="AR1234" s="17">
        <v>869.79166666666663</v>
      </c>
      <c r="AS1234" s="26">
        <v>580.625</v>
      </c>
      <c r="AT1234" s="26">
        <v>18.278206538321477</v>
      </c>
      <c r="AU1234" s="26">
        <v>0.14493122992500274</v>
      </c>
      <c r="AV1234" s="17">
        <v>30</v>
      </c>
      <c r="AW1234" s="17">
        <v>30</v>
      </c>
      <c r="AX1234" s="17">
        <v>0.14000000000000001</v>
      </c>
      <c r="AY1234" s="14">
        <v>3</v>
      </c>
      <c r="AZ1234" s="17" t="s">
        <v>41</v>
      </c>
      <c r="BA1234" s="28"/>
      <c r="BB1234" s="26"/>
      <c r="BC1234" s="31"/>
      <c r="BD1234" s="29"/>
    </row>
    <row r="1235" spans="1:56" ht="15.75" x14ac:dyDescent="0.25">
      <c r="A1235" s="14">
        <v>2009</v>
      </c>
      <c r="B1235" s="15">
        <v>2012</v>
      </c>
      <c r="C1235" s="17" t="s">
        <v>209</v>
      </c>
      <c r="D1235" s="17" t="s">
        <v>210</v>
      </c>
      <c r="E1235" s="86">
        <v>3</v>
      </c>
      <c r="F1235" s="44" t="s">
        <v>104</v>
      </c>
      <c r="G1235" s="45" t="str">
        <f t="shared" si="162"/>
        <v>Otisco</v>
      </c>
      <c r="H1235" s="20">
        <v>99201</v>
      </c>
      <c r="I1235" s="45">
        <v>8</v>
      </c>
      <c r="J1235" s="22">
        <v>99201007</v>
      </c>
      <c r="K1235" s="17" t="s">
        <v>40</v>
      </c>
      <c r="L1235" s="92"/>
      <c r="M1235" s="93">
        <v>0.94444444444444442</v>
      </c>
      <c r="N1235" s="25">
        <f t="shared" si="161"/>
        <v>13.187297532908314</v>
      </c>
      <c r="O1235" s="26">
        <v>41.628247347237476</v>
      </c>
      <c r="P1235" s="26">
        <f t="shared" si="160"/>
        <v>0.41628247347237474</v>
      </c>
      <c r="Q1235" s="63">
        <v>58.371752652762524</v>
      </c>
      <c r="R1235" s="25">
        <f t="shared" si="163"/>
        <v>0.58371752652762521</v>
      </c>
      <c r="S1235" s="25" t="s">
        <v>45</v>
      </c>
      <c r="T1235" s="25">
        <v>1.8298802784717394</v>
      </c>
      <c r="U1235" s="25" t="s">
        <v>45</v>
      </c>
      <c r="V1235" s="25">
        <f t="shared" si="164"/>
        <v>0.81618210458150731</v>
      </c>
      <c r="W1235" s="26">
        <v>17.427350897827409</v>
      </c>
      <c r="X1235" s="26">
        <v>37.471165339928064</v>
      </c>
      <c r="Y1235" s="26">
        <v>29.641581097370974</v>
      </c>
      <c r="Z1235" s="26">
        <v>2.6667360210163906</v>
      </c>
      <c r="AA1235" s="26" t="s">
        <v>45</v>
      </c>
      <c r="AB1235" s="26">
        <f t="shared" si="166"/>
        <v>0.31889965713941137</v>
      </c>
      <c r="AC1235" s="26">
        <f t="shared" si="166"/>
        <v>0.68567746466888158</v>
      </c>
      <c r="AD1235" s="26">
        <f t="shared" si="166"/>
        <v>0.5424054467279984</v>
      </c>
      <c r="AE1235" s="26">
        <f t="shared" si="165"/>
        <v>4.8798076527480909E-2</v>
      </c>
      <c r="AF1235" s="17">
        <v>3.1</v>
      </c>
      <c r="AG1235" s="17">
        <v>5.89</v>
      </c>
      <c r="AH1235" s="17">
        <f t="shared" si="167"/>
        <v>1.2882495516931333E-6</v>
      </c>
      <c r="AI1235" s="17">
        <v>1</v>
      </c>
      <c r="AJ1235" s="17">
        <v>38</v>
      </c>
      <c r="AK1235" s="17">
        <v>667</v>
      </c>
      <c r="AL1235" s="17">
        <v>35</v>
      </c>
      <c r="AM1235" s="17">
        <v>14.2</v>
      </c>
      <c r="AN1235" s="17">
        <v>3.25</v>
      </c>
      <c r="AO1235" s="17">
        <v>0.2</v>
      </c>
      <c r="AP1235" s="17">
        <v>82.2</v>
      </c>
      <c r="AQ1235" s="17">
        <v>822.3125</v>
      </c>
      <c r="AR1235" s="17">
        <v>869.79166666666663</v>
      </c>
      <c r="AS1235" s="26">
        <v>580.625</v>
      </c>
      <c r="AT1235" s="26">
        <v>18.278206538321477</v>
      </c>
      <c r="AU1235" s="26">
        <v>0.14493122992500274</v>
      </c>
      <c r="AV1235" s="17">
        <v>30</v>
      </c>
      <c r="AW1235" s="17">
        <v>30</v>
      </c>
      <c r="AX1235" s="17">
        <v>0.14000000000000001</v>
      </c>
      <c r="AY1235" s="14">
        <v>3</v>
      </c>
      <c r="AZ1235" s="17" t="s">
        <v>41</v>
      </c>
      <c r="BA1235" s="28"/>
      <c r="BB1235" s="26"/>
      <c r="BC1235" s="31"/>
      <c r="BD1235" s="29"/>
    </row>
    <row r="1236" spans="1:56" ht="15.75" x14ac:dyDescent="0.25">
      <c r="A1236" s="14">
        <v>2009</v>
      </c>
      <c r="B1236" s="15">
        <v>2012</v>
      </c>
      <c r="C1236" s="17" t="s">
        <v>209</v>
      </c>
      <c r="D1236" s="17" t="s">
        <v>210</v>
      </c>
      <c r="E1236" s="86">
        <v>4</v>
      </c>
      <c r="F1236" s="44" t="s">
        <v>104</v>
      </c>
      <c r="G1236" s="45" t="str">
        <f t="shared" si="162"/>
        <v>Otisco</v>
      </c>
      <c r="H1236" s="20">
        <v>99201</v>
      </c>
      <c r="I1236" s="45">
        <v>8</v>
      </c>
      <c r="J1236" s="22">
        <v>99201007</v>
      </c>
      <c r="K1236" s="17" t="s">
        <v>40</v>
      </c>
      <c r="L1236" s="92"/>
      <c r="M1236" s="93">
        <v>0.94444444444444442</v>
      </c>
      <c r="N1236" s="25">
        <f t="shared" si="161"/>
        <v>23.999562591267367</v>
      </c>
      <c r="O1236" s="26">
        <v>42.559392603477832</v>
      </c>
      <c r="P1236" s="26">
        <f t="shared" si="160"/>
        <v>0.4255939260347783</v>
      </c>
      <c r="Q1236" s="63">
        <v>57.440607396522168</v>
      </c>
      <c r="R1236" s="25">
        <f t="shared" si="163"/>
        <v>0.5744060739652217</v>
      </c>
      <c r="S1236" s="25" t="s">
        <v>45</v>
      </c>
      <c r="T1236" s="25">
        <v>3.4046893554449587</v>
      </c>
      <c r="U1236" s="25" t="s">
        <v>45</v>
      </c>
      <c r="V1236" s="25">
        <f t="shared" si="164"/>
        <v>1.5185947169692056</v>
      </c>
      <c r="W1236" s="26">
        <v>17.297531104027939</v>
      </c>
      <c r="X1236" s="26">
        <v>36.49075433173364</v>
      </c>
      <c r="Y1236" s="26">
        <v>29.416372876242974</v>
      </c>
      <c r="Z1236" s="26">
        <v>2.9560320891330889</v>
      </c>
      <c r="AA1236" s="26" t="s">
        <v>45</v>
      </c>
      <c r="AB1236" s="26">
        <f t="shared" si="166"/>
        <v>0.58892720025362011</v>
      </c>
      <c r="AC1236" s="26">
        <f t="shared" si="166"/>
        <v>1.2423968284541054</v>
      </c>
      <c r="AD1236" s="26">
        <f t="shared" si="166"/>
        <v>1.0015361160754426</v>
      </c>
      <c r="AE1236" s="26">
        <f t="shared" si="165"/>
        <v>0.10064370988225151</v>
      </c>
      <c r="AF1236" s="17">
        <v>4.3</v>
      </c>
      <c r="AG1236" s="17">
        <v>6.6</v>
      </c>
      <c r="AH1236" s="17">
        <f t="shared" si="167"/>
        <v>2.511886431509578E-7</v>
      </c>
      <c r="AI1236" s="17">
        <v>1</v>
      </c>
      <c r="AJ1236" s="17">
        <v>47.5</v>
      </c>
      <c r="AK1236" s="17">
        <v>1619</v>
      </c>
      <c r="AL1236" s="17">
        <v>154</v>
      </c>
      <c r="AM1236" s="17">
        <v>4.9000000000000004</v>
      </c>
      <c r="AN1236" s="17">
        <v>9.15</v>
      </c>
      <c r="AO1236" s="17">
        <v>0.2</v>
      </c>
      <c r="AP1236" s="17">
        <v>31</v>
      </c>
      <c r="AQ1236" s="17">
        <v>822.3125</v>
      </c>
      <c r="AR1236" s="17">
        <v>869.79166666666663</v>
      </c>
      <c r="AS1236" s="26">
        <v>580.625</v>
      </c>
      <c r="AT1236" s="26">
        <v>18.278206538321477</v>
      </c>
      <c r="AU1236" s="26">
        <v>0.14493122992500274</v>
      </c>
      <c r="AV1236" s="17">
        <v>30</v>
      </c>
      <c r="AW1236" s="17">
        <v>30</v>
      </c>
      <c r="AX1236" s="17">
        <v>0.14000000000000001</v>
      </c>
      <c r="AY1236" s="14">
        <v>3</v>
      </c>
      <c r="AZ1236" s="17" t="s">
        <v>41</v>
      </c>
      <c r="BA1236" s="28"/>
      <c r="BB1236" s="26"/>
      <c r="BC1236" s="31"/>
      <c r="BD1236" s="29"/>
    </row>
    <row r="1237" spans="1:56" ht="15.75" x14ac:dyDescent="0.25">
      <c r="A1237" s="14">
        <v>2009</v>
      </c>
      <c r="B1237" s="15">
        <v>2012</v>
      </c>
      <c r="C1237" s="17" t="s">
        <v>209</v>
      </c>
      <c r="D1237" s="17" t="s">
        <v>210</v>
      </c>
      <c r="E1237" s="86">
        <v>1</v>
      </c>
      <c r="F1237" s="44" t="s">
        <v>108</v>
      </c>
      <c r="G1237" s="45" t="str">
        <f t="shared" si="162"/>
        <v>Fabius</v>
      </c>
      <c r="H1237" s="20">
        <v>99202</v>
      </c>
      <c r="I1237" s="45">
        <v>8</v>
      </c>
      <c r="J1237" s="22">
        <v>99202004</v>
      </c>
      <c r="K1237" s="17" t="s">
        <v>40</v>
      </c>
      <c r="L1237" s="92"/>
      <c r="M1237" s="93">
        <v>0.88888888888888884</v>
      </c>
      <c r="N1237" s="25">
        <f t="shared" si="161"/>
        <v>9.5901949131208148</v>
      </c>
      <c r="O1237" s="26">
        <v>47.158614604015</v>
      </c>
      <c r="P1237" s="26">
        <f t="shared" si="160"/>
        <v>0.47158614604014998</v>
      </c>
      <c r="Q1237" s="63">
        <v>52.841385395985</v>
      </c>
      <c r="R1237" s="25">
        <f t="shared" si="163"/>
        <v>0.52841385395984997</v>
      </c>
      <c r="S1237" s="25" t="s">
        <v>45</v>
      </c>
      <c r="T1237" s="25">
        <v>1.507534352950832</v>
      </c>
      <c r="U1237" s="25" t="s">
        <v>45</v>
      </c>
      <c r="V1237" s="25">
        <f t="shared" si="164"/>
        <v>0.67240604502713297</v>
      </c>
      <c r="W1237" s="26">
        <v>17.260396149986988</v>
      </c>
      <c r="X1237" s="26">
        <v>34.790028429150112</v>
      </c>
      <c r="Y1237" s="26">
        <v>30.367673454977904</v>
      </c>
      <c r="Z1237" s="26">
        <v>3.3309868445501536</v>
      </c>
      <c r="AA1237" s="26" t="s">
        <v>45</v>
      </c>
      <c r="AB1237" s="26">
        <f t="shared" si="166"/>
        <v>0.26020640141645668</v>
      </c>
      <c r="AC1237" s="26">
        <f t="shared" si="166"/>
        <v>0.52447162997079866</v>
      </c>
      <c r="AD1237" s="26">
        <f t="shared" si="166"/>
        <v>0.45780310952572278</v>
      </c>
      <c r="AE1237" s="26">
        <f t="shared" si="165"/>
        <v>5.0215770973866501E-2</v>
      </c>
      <c r="AF1237" s="17">
        <v>3.2</v>
      </c>
      <c r="AG1237" s="17">
        <v>6.5</v>
      </c>
      <c r="AH1237" s="17">
        <f t="shared" si="167"/>
        <v>3.1622776601683734E-7</v>
      </c>
      <c r="AI1237" s="17">
        <v>1</v>
      </c>
      <c r="AJ1237" s="17">
        <v>40</v>
      </c>
      <c r="AK1237" s="17">
        <v>1110</v>
      </c>
      <c r="AL1237" s="17">
        <v>57.5</v>
      </c>
      <c r="AM1237" s="17">
        <v>10.65</v>
      </c>
      <c r="AN1237" s="17">
        <v>7.1</v>
      </c>
      <c r="AO1237" s="17">
        <v>0.15</v>
      </c>
      <c r="AP1237" s="17">
        <v>41.55</v>
      </c>
      <c r="AQ1237" s="17">
        <v>822.3125</v>
      </c>
      <c r="AR1237" s="17">
        <v>869.79166666666663</v>
      </c>
      <c r="AS1237" s="26">
        <v>580.625</v>
      </c>
      <c r="AT1237" s="26">
        <v>18.278206538321477</v>
      </c>
      <c r="AU1237" s="26">
        <v>0.14493122992500274</v>
      </c>
      <c r="AV1237" s="17">
        <v>30</v>
      </c>
      <c r="AW1237" s="17">
        <v>30</v>
      </c>
      <c r="AX1237" s="17">
        <v>0.14000000000000001</v>
      </c>
      <c r="AY1237" s="14">
        <v>3</v>
      </c>
      <c r="AZ1237" s="17" t="s">
        <v>41</v>
      </c>
      <c r="BA1237" s="28"/>
      <c r="BB1237" s="26"/>
      <c r="BC1237" s="31"/>
      <c r="BD1237" s="29"/>
    </row>
    <row r="1238" spans="1:56" ht="15.75" x14ac:dyDescent="0.25">
      <c r="A1238" s="14">
        <v>2009</v>
      </c>
      <c r="B1238" s="15">
        <v>2012</v>
      </c>
      <c r="C1238" s="17" t="s">
        <v>209</v>
      </c>
      <c r="D1238" s="17" t="s">
        <v>210</v>
      </c>
      <c r="E1238" s="86">
        <v>2</v>
      </c>
      <c r="F1238" s="44" t="s">
        <v>108</v>
      </c>
      <c r="G1238" s="45" t="str">
        <f t="shared" si="162"/>
        <v>Fabius</v>
      </c>
      <c r="H1238" s="20">
        <v>99202</v>
      </c>
      <c r="I1238" s="45">
        <v>8</v>
      </c>
      <c r="J1238" s="22">
        <v>99202004</v>
      </c>
      <c r="K1238" s="17" t="s">
        <v>40</v>
      </c>
      <c r="L1238" s="92"/>
      <c r="M1238" s="93">
        <v>0.94444444444444442</v>
      </c>
      <c r="N1238" s="25">
        <f t="shared" si="161"/>
        <v>8.0680796248990099</v>
      </c>
      <c r="O1238" s="26">
        <v>48.906190657045201</v>
      </c>
      <c r="P1238" s="26">
        <f t="shared" si="160"/>
        <v>0.48906190657045201</v>
      </c>
      <c r="Q1238" s="63">
        <v>51.093809342954799</v>
      </c>
      <c r="R1238" s="25">
        <f t="shared" si="163"/>
        <v>0.51093809342954799</v>
      </c>
      <c r="S1238" s="25" t="s">
        <v>45</v>
      </c>
      <c r="T1238" s="25">
        <v>1.3152634679051092</v>
      </c>
      <c r="U1238" s="25" t="s">
        <v>45</v>
      </c>
      <c r="V1238" s="25">
        <f t="shared" si="164"/>
        <v>0.5866473987087909</v>
      </c>
      <c r="W1238" s="26">
        <v>17.411975703432987</v>
      </c>
      <c r="X1238" s="26">
        <v>35.174995817095201</v>
      </c>
      <c r="Y1238" s="26">
        <v>28.911904265058936</v>
      </c>
      <c r="Z1238" s="26">
        <v>4.3288627950827845</v>
      </c>
      <c r="AA1238" s="26" t="s">
        <v>45</v>
      </c>
      <c r="AB1238" s="26">
        <f t="shared" si="166"/>
        <v>0.22901335546776772</v>
      </c>
      <c r="AC1238" s="26">
        <f t="shared" si="166"/>
        <v>0.46264386981940342</v>
      </c>
      <c r="AD1238" s="26">
        <f t="shared" si="166"/>
        <v>0.38026771467401932</v>
      </c>
      <c r="AE1238" s="26">
        <f t="shared" si="165"/>
        <v>5.6935950919459868E-2</v>
      </c>
      <c r="AF1238" s="17">
        <v>3.9</v>
      </c>
      <c r="AG1238" s="17">
        <v>6.9</v>
      </c>
      <c r="AH1238" s="17">
        <f t="shared" si="167"/>
        <v>1.2589254117941651E-7</v>
      </c>
      <c r="AI1238" s="17">
        <v>1</v>
      </c>
      <c r="AJ1238" s="17">
        <v>40.5</v>
      </c>
      <c r="AK1238" s="17">
        <v>1647</v>
      </c>
      <c r="AL1238" s="17">
        <v>163.5</v>
      </c>
      <c r="AM1238" s="17">
        <v>2.6</v>
      </c>
      <c r="AN1238" s="17">
        <v>9.15</v>
      </c>
      <c r="AO1238" s="17">
        <v>0.15</v>
      </c>
      <c r="AP1238" s="17">
        <v>19.600000000000001</v>
      </c>
      <c r="AQ1238" s="17">
        <v>822.3125</v>
      </c>
      <c r="AR1238" s="17">
        <v>869.79166666666663</v>
      </c>
      <c r="AS1238" s="26">
        <v>580.625</v>
      </c>
      <c r="AT1238" s="26">
        <v>18.278206538321477</v>
      </c>
      <c r="AU1238" s="26">
        <v>0.14493122992500274</v>
      </c>
      <c r="AV1238" s="17">
        <v>30</v>
      </c>
      <c r="AW1238" s="17">
        <v>30</v>
      </c>
      <c r="AX1238" s="17">
        <v>0.14000000000000001</v>
      </c>
      <c r="AY1238" s="14">
        <v>3</v>
      </c>
      <c r="AZ1238" s="17" t="s">
        <v>41</v>
      </c>
      <c r="BA1238" s="28"/>
      <c r="BB1238" s="26"/>
      <c r="BC1238" s="31"/>
      <c r="BD1238" s="29"/>
    </row>
    <row r="1239" spans="1:56" ht="15.75" x14ac:dyDescent="0.25">
      <c r="A1239" s="14">
        <v>2009</v>
      </c>
      <c r="B1239" s="15">
        <v>2012</v>
      </c>
      <c r="C1239" s="17" t="s">
        <v>209</v>
      </c>
      <c r="D1239" s="17" t="s">
        <v>210</v>
      </c>
      <c r="E1239" s="86">
        <v>3</v>
      </c>
      <c r="F1239" s="44" t="s">
        <v>108</v>
      </c>
      <c r="G1239" s="45" t="str">
        <f t="shared" si="162"/>
        <v>Fabius</v>
      </c>
      <c r="H1239" s="20">
        <v>99202</v>
      </c>
      <c r="I1239" s="45">
        <v>8</v>
      </c>
      <c r="J1239" s="22">
        <v>99202004</v>
      </c>
      <c r="K1239" s="17" t="s">
        <v>40</v>
      </c>
      <c r="L1239" s="92"/>
      <c r="M1239" s="93">
        <v>0.83333333333333337</v>
      </c>
      <c r="N1239" s="25">
        <f t="shared" si="161"/>
        <v>15.678377233947515</v>
      </c>
      <c r="O1239" s="26">
        <v>47.457751653196176</v>
      </c>
      <c r="P1239" s="26">
        <f t="shared" si="160"/>
        <v>0.47457751653196178</v>
      </c>
      <c r="Q1239" s="63">
        <v>52.542248346803824</v>
      </c>
      <c r="R1239" s="25">
        <f t="shared" si="163"/>
        <v>0.52542248346803822</v>
      </c>
      <c r="S1239" s="25" t="s">
        <v>45</v>
      </c>
      <c r="T1239" s="25">
        <v>2.4802017769793534</v>
      </c>
      <c r="U1239" s="25" t="s">
        <v>45</v>
      </c>
      <c r="V1239" s="25">
        <f t="shared" si="164"/>
        <v>1.1062452172075616</v>
      </c>
      <c r="W1239" s="26">
        <v>17.744677500847871</v>
      </c>
      <c r="X1239" s="26">
        <v>36.980645378977165</v>
      </c>
      <c r="Y1239" s="26">
        <v>29.288647382700844</v>
      </c>
      <c r="Z1239" s="26">
        <v>2.7352247008257109</v>
      </c>
      <c r="AA1239" s="26" t="s">
        <v>45</v>
      </c>
      <c r="AB1239" s="26">
        <f t="shared" si="166"/>
        <v>0.44010380669528443</v>
      </c>
      <c r="AC1239" s="26">
        <f t="shared" si="166"/>
        <v>0.9171946238278248</v>
      </c>
      <c r="AD1239" s="26">
        <f t="shared" si="166"/>
        <v>0.72641755283896325</v>
      </c>
      <c r="AE1239" s="26">
        <f t="shared" si="165"/>
        <v>6.7839091634257484E-2</v>
      </c>
      <c r="AF1239" s="17">
        <v>3.1</v>
      </c>
      <c r="AG1239" s="17">
        <v>5.89</v>
      </c>
      <c r="AH1239" s="17">
        <f t="shared" si="167"/>
        <v>1.2882495516931333E-6</v>
      </c>
      <c r="AI1239" s="17">
        <v>1</v>
      </c>
      <c r="AJ1239" s="17">
        <v>38</v>
      </c>
      <c r="AK1239" s="17">
        <v>667</v>
      </c>
      <c r="AL1239" s="17">
        <v>35</v>
      </c>
      <c r="AM1239" s="17">
        <v>14.2</v>
      </c>
      <c r="AN1239" s="17">
        <v>3.25</v>
      </c>
      <c r="AO1239" s="17">
        <v>0.2</v>
      </c>
      <c r="AP1239" s="17">
        <v>82.2</v>
      </c>
      <c r="AQ1239" s="17">
        <v>822.3125</v>
      </c>
      <c r="AR1239" s="17">
        <v>869.79166666666663</v>
      </c>
      <c r="AS1239" s="26">
        <v>580.625</v>
      </c>
      <c r="AT1239" s="26">
        <v>18.278206538321477</v>
      </c>
      <c r="AU1239" s="26">
        <v>0.14493122992500274</v>
      </c>
      <c r="AV1239" s="17">
        <v>30</v>
      </c>
      <c r="AW1239" s="17">
        <v>30</v>
      </c>
      <c r="AX1239" s="17">
        <v>0.14000000000000001</v>
      </c>
      <c r="AY1239" s="14">
        <v>3</v>
      </c>
      <c r="AZ1239" s="17" t="s">
        <v>41</v>
      </c>
      <c r="BA1239" s="28"/>
      <c r="BB1239" s="26"/>
      <c r="BC1239" s="31"/>
      <c r="BD1239" s="29"/>
    </row>
    <row r="1240" spans="1:56" ht="15.75" x14ac:dyDescent="0.25">
      <c r="A1240" s="14">
        <v>2009</v>
      </c>
      <c r="B1240" s="15">
        <v>2012</v>
      </c>
      <c r="C1240" s="17" t="s">
        <v>209</v>
      </c>
      <c r="D1240" s="17" t="s">
        <v>210</v>
      </c>
      <c r="E1240" s="86">
        <v>4</v>
      </c>
      <c r="F1240" s="44" t="s">
        <v>108</v>
      </c>
      <c r="G1240" s="45" t="str">
        <f t="shared" si="162"/>
        <v>Fabius</v>
      </c>
      <c r="H1240" s="20">
        <v>99202</v>
      </c>
      <c r="I1240" s="45">
        <v>8</v>
      </c>
      <c r="J1240" s="22">
        <v>99202004</v>
      </c>
      <c r="K1240" s="17" t="s">
        <v>40</v>
      </c>
      <c r="L1240" s="92"/>
      <c r="M1240" s="93">
        <v>1</v>
      </c>
      <c r="N1240" s="25">
        <f t="shared" si="161"/>
        <v>16.871587935663555</v>
      </c>
      <c r="O1240" s="26">
        <v>44.148722365776635</v>
      </c>
      <c r="P1240" s="26">
        <f t="shared" si="160"/>
        <v>0.44148722365776633</v>
      </c>
      <c r="Q1240" s="63">
        <v>55.851277634223365</v>
      </c>
      <c r="R1240" s="25">
        <f t="shared" si="163"/>
        <v>0.55851277634223362</v>
      </c>
      <c r="S1240" s="25" t="s">
        <v>45</v>
      </c>
      <c r="T1240" s="25">
        <v>2.4828635054713231</v>
      </c>
      <c r="U1240" s="25" t="s">
        <v>45</v>
      </c>
      <c r="V1240" s="25">
        <f t="shared" si="164"/>
        <v>1.1074324288453716</v>
      </c>
      <c r="W1240" s="26">
        <v>18.235180856764927</v>
      </c>
      <c r="X1240" s="26">
        <v>37.524462860266468</v>
      </c>
      <c r="Y1240" s="26">
        <v>28.682686524279845</v>
      </c>
      <c r="Z1240" s="26">
        <v>2.5501182383998469</v>
      </c>
      <c r="AA1240" s="26" t="s">
        <v>45</v>
      </c>
      <c r="AB1240" s="26">
        <f t="shared" si="166"/>
        <v>0.45275465064930931</v>
      </c>
      <c r="AC1240" s="26">
        <f t="shared" si="166"/>
        <v>0.93168119398169669</v>
      </c>
      <c r="AD1240" s="26">
        <f t="shared" si="166"/>
        <v>0.7121519561000853</v>
      </c>
      <c r="AE1240" s="26">
        <f t="shared" si="165"/>
        <v>6.3315955087597992E-2</v>
      </c>
      <c r="AF1240" s="17">
        <v>4.3</v>
      </c>
      <c r="AG1240" s="17">
        <v>6.6</v>
      </c>
      <c r="AH1240" s="17">
        <f t="shared" si="167"/>
        <v>2.511886431509578E-7</v>
      </c>
      <c r="AI1240" s="17">
        <v>1</v>
      </c>
      <c r="AJ1240" s="17">
        <v>47.5</v>
      </c>
      <c r="AK1240" s="17">
        <v>1619</v>
      </c>
      <c r="AL1240" s="17">
        <v>154</v>
      </c>
      <c r="AM1240" s="17">
        <v>4.9000000000000004</v>
      </c>
      <c r="AN1240" s="17">
        <v>9.15</v>
      </c>
      <c r="AO1240" s="17">
        <v>0.2</v>
      </c>
      <c r="AP1240" s="17">
        <v>31</v>
      </c>
      <c r="AQ1240" s="17">
        <v>822.3125</v>
      </c>
      <c r="AR1240" s="17">
        <v>869.79166666666663</v>
      </c>
      <c r="AS1240" s="26">
        <v>580.625</v>
      </c>
      <c r="AT1240" s="26">
        <v>18.278206538321477</v>
      </c>
      <c r="AU1240" s="26">
        <v>0.14493122992500274</v>
      </c>
      <c r="AV1240" s="17">
        <v>30</v>
      </c>
      <c r="AW1240" s="17">
        <v>30</v>
      </c>
      <c r="AX1240" s="17">
        <v>0.14000000000000001</v>
      </c>
      <c r="AY1240" s="14">
        <v>3</v>
      </c>
      <c r="AZ1240" s="17" t="s">
        <v>41</v>
      </c>
      <c r="BA1240" s="28"/>
      <c r="BB1240" s="26"/>
      <c r="BC1240" s="31"/>
      <c r="BD1240" s="29"/>
    </row>
    <row r="1241" spans="1:56" ht="15.75" x14ac:dyDescent="0.25">
      <c r="A1241" s="14">
        <v>2009</v>
      </c>
      <c r="B1241" s="15">
        <v>2012</v>
      </c>
      <c r="C1241" s="17" t="s">
        <v>209</v>
      </c>
      <c r="D1241" s="17" t="s">
        <v>210</v>
      </c>
      <c r="E1241" s="86">
        <v>1</v>
      </c>
      <c r="F1241" s="44" t="s">
        <v>110</v>
      </c>
      <c r="G1241" s="45" t="str">
        <f t="shared" si="162"/>
        <v>Tully Champion</v>
      </c>
      <c r="H1241" s="20">
        <v>99202</v>
      </c>
      <c r="I1241" s="45">
        <v>8</v>
      </c>
      <c r="J1241" s="22">
        <v>99202011</v>
      </c>
      <c r="K1241" s="17" t="s">
        <v>40</v>
      </c>
      <c r="L1241" s="92"/>
      <c r="M1241" s="93">
        <v>1</v>
      </c>
      <c r="N1241" s="25">
        <f t="shared" si="161"/>
        <v>30.896769010037001</v>
      </c>
      <c r="O1241" s="26">
        <v>43.250877486210925</v>
      </c>
      <c r="P1241" s="26">
        <f t="shared" si="160"/>
        <v>0.43250877486210926</v>
      </c>
      <c r="Q1241" s="63">
        <v>56.749122513789075</v>
      </c>
      <c r="R1241" s="25">
        <f t="shared" si="163"/>
        <v>0.56749122513789074</v>
      </c>
      <c r="S1241" s="25" t="s">
        <v>45</v>
      </c>
      <c r="T1241" s="25">
        <v>4.4543745705762294</v>
      </c>
      <c r="U1241" s="25" t="s">
        <v>45</v>
      </c>
      <c r="V1241" s="25">
        <f t="shared" si="164"/>
        <v>1.986786159935874</v>
      </c>
      <c r="W1241" s="26">
        <v>18.555442783366203</v>
      </c>
      <c r="X1241" s="26">
        <v>39.957339395055833</v>
      </c>
      <c r="Y1241" s="26">
        <v>26.709836050416044</v>
      </c>
      <c r="Z1241" s="26">
        <v>2.7770802023640471</v>
      </c>
      <c r="AA1241" s="26" t="s">
        <v>45</v>
      </c>
      <c r="AB1241" s="26">
        <f t="shared" si="166"/>
        <v>0.82652892480008622</v>
      </c>
      <c r="AC1241" s="26">
        <f t="shared" si="166"/>
        <v>1.7798495650922048</v>
      </c>
      <c r="AD1241" s="26">
        <f t="shared" si="166"/>
        <v>1.1897561448723344</v>
      </c>
      <c r="AE1241" s="26">
        <f t="shared" si="165"/>
        <v>0.12370155433861101</v>
      </c>
      <c r="AF1241" s="17">
        <v>3.2</v>
      </c>
      <c r="AG1241" s="17">
        <v>6.5</v>
      </c>
      <c r="AH1241" s="17">
        <f t="shared" si="167"/>
        <v>3.1622776601683734E-7</v>
      </c>
      <c r="AI1241" s="17">
        <v>1</v>
      </c>
      <c r="AJ1241" s="17">
        <v>40</v>
      </c>
      <c r="AK1241" s="17">
        <v>1110</v>
      </c>
      <c r="AL1241" s="17">
        <v>57.5</v>
      </c>
      <c r="AM1241" s="17">
        <v>10.65</v>
      </c>
      <c r="AN1241" s="17">
        <v>7.1</v>
      </c>
      <c r="AO1241" s="17">
        <v>0.15</v>
      </c>
      <c r="AP1241" s="17">
        <v>41.55</v>
      </c>
      <c r="AQ1241" s="17">
        <v>822.3125</v>
      </c>
      <c r="AR1241" s="17">
        <v>869.79166666666663</v>
      </c>
      <c r="AS1241" s="26">
        <v>580.625</v>
      </c>
      <c r="AT1241" s="26">
        <v>18.278206538321477</v>
      </c>
      <c r="AU1241" s="26">
        <v>0.14493122992500274</v>
      </c>
      <c r="AV1241" s="17">
        <v>30</v>
      </c>
      <c r="AW1241" s="17">
        <v>30</v>
      </c>
      <c r="AX1241" s="17">
        <v>0.14000000000000001</v>
      </c>
      <c r="AY1241" s="14">
        <v>3</v>
      </c>
      <c r="AZ1241" s="17" t="s">
        <v>41</v>
      </c>
      <c r="BA1241" s="28"/>
      <c r="BB1241" s="26"/>
      <c r="BC1241" s="31"/>
      <c r="BD1241" s="29"/>
    </row>
    <row r="1242" spans="1:56" ht="15.75" x14ac:dyDescent="0.25">
      <c r="A1242" s="14">
        <v>2009</v>
      </c>
      <c r="B1242" s="15">
        <v>2012</v>
      </c>
      <c r="C1242" s="17" t="s">
        <v>209</v>
      </c>
      <c r="D1242" s="17" t="s">
        <v>210</v>
      </c>
      <c r="E1242" s="86">
        <v>2</v>
      </c>
      <c r="F1242" s="44" t="s">
        <v>110</v>
      </c>
      <c r="G1242" s="45" t="str">
        <f t="shared" si="162"/>
        <v>Tully Champion</v>
      </c>
      <c r="H1242" s="20">
        <v>99202</v>
      </c>
      <c r="I1242" s="45">
        <v>8</v>
      </c>
      <c r="J1242" s="22">
        <v>99202011</v>
      </c>
      <c r="K1242" s="17" t="s">
        <v>40</v>
      </c>
      <c r="L1242" s="92"/>
      <c r="M1242" s="93">
        <v>1</v>
      </c>
      <c r="N1242" s="25">
        <f t="shared" si="161"/>
        <v>25.439110484040398</v>
      </c>
      <c r="O1242" s="26">
        <v>43.68230544340804</v>
      </c>
      <c r="P1242" s="26">
        <f t="shared" si="160"/>
        <v>0.43682305443408043</v>
      </c>
      <c r="Q1242" s="63">
        <v>56.31769455659196</v>
      </c>
      <c r="R1242" s="25">
        <f t="shared" si="163"/>
        <v>0.56317694556591957</v>
      </c>
      <c r="S1242" s="25" t="s">
        <v>45</v>
      </c>
      <c r="T1242" s="25">
        <v>3.7041299812415214</v>
      </c>
      <c r="U1242" s="25" t="s">
        <v>45</v>
      </c>
      <c r="V1242" s="25">
        <f t="shared" si="164"/>
        <v>1.6521543181273513</v>
      </c>
      <c r="W1242" s="26">
        <v>17.786630226428315</v>
      </c>
      <c r="X1242" s="26">
        <v>37.691308323994932</v>
      </c>
      <c r="Y1242" s="26">
        <v>27.675429536967755</v>
      </c>
      <c r="Z1242" s="26">
        <v>3.614485228940012</v>
      </c>
      <c r="AA1242" s="26" t="s">
        <v>45</v>
      </c>
      <c r="AB1242" s="26">
        <f t="shared" si="166"/>
        <v>0.65883990286969796</v>
      </c>
      <c r="AC1242" s="26">
        <f t="shared" si="166"/>
        <v>1.3961350519512774</v>
      </c>
      <c r="AD1242" s="26">
        <f t="shared" si="166"/>
        <v>1.0251338829161942</v>
      </c>
      <c r="AE1242" s="26">
        <f t="shared" si="165"/>
        <v>0.13388523103271321</v>
      </c>
      <c r="AF1242" s="17">
        <v>3.9</v>
      </c>
      <c r="AG1242" s="17">
        <v>6.9</v>
      </c>
      <c r="AH1242" s="17">
        <f t="shared" si="167"/>
        <v>1.2589254117941651E-7</v>
      </c>
      <c r="AI1242" s="17">
        <v>1</v>
      </c>
      <c r="AJ1242" s="17">
        <v>40.5</v>
      </c>
      <c r="AK1242" s="17">
        <v>1647</v>
      </c>
      <c r="AL1242" s="17">
        <v>163.5</v>
      </c>
      <c r="AM1242" s="17">
        <v>2.6</v>
      </c>
      <c r="AN1242" s="17">
        <v>9.15</v>
      </c>
      <c r="AO1242" s="17">
        <v>0.15</v>
      </c>
      <c r="AP1242" s="17">
        <v>19.600000000000001</v>
      </c>
      <c r="AQ1242" s="17">
        <v>822.3125</v>
      </c>
      <c r="AR1242" s="17">
        <v>869.79166666666663</v>
      </c>
      <c r="AS1242" s="26">
        <v>580.625</v>
      </c>
      <c r="AT1242" s="26">
        <v>18.278206538321477</v>
      </c>
      <c r="AU1242" s="26">
        <v>0.14493122992500274</v>
      </c>
      <c r="AV1242" s="17">
        <v>30</v>
      </c>
      <c r="AW1242" s="17">
        <v>30</v>
      </c>
      <c r="AX1242" s="17">
        <v>0.14000000000000001</v>
      </c>
      <c r="AY1242" s="14">
        <v>3</v>
      </c>
      <c r="AZ1242" s="17" t="s">
        <v>41</v>
      </c>
      <c r="BA1242" s="28"/>
      <c r="BB1242" s="26"/>
      <c r="BC1242" s="31"/>
      <c r="BD1242" s="29"/>
    </row>
    <row r="1243" spans="1:56" ht="15.75" x14ac:dyDescent="0.25">
      <c r="A1243" s="14">
        <v>2009</v>
      </c>
      <c r="B1243" s="15">
        <v>2012</v>
      </c>
      <c r="C1243" s="17" t="s">
        <v>209</v>
      </c>
      <c r="D1243" s="17" t="s">
        <v>210</v>
      </c>
      <c r="E1243" s="86">
        <v>3</v>
      </c>
      <c r="F1243" s="44" t="s">
        <v>110</v>
      </c>
      <c r="G1243" s="45" t="str">
        <f t="shared" si="162"/>
        <v>Tully Champion</v>
      </c>
      <c r="H1243" s="20">
        <v>99202</v>
      </c>
      <c r="I1243" s="45">
        <v>8</v>
      </c>
      <c r="J1243" s="22">
        <v>99202011</v>
      </c>
      <c r="K1243" s="17" t="s">
        <v>40</v>
      </c>
      <c r="L1243" s="92"/>
      <c r="M1243" s="93">
        <v>1</v>
      </c>
      <c r="N1243" s="25">
        <f t="shared" si="161"/>
        <v>31.01291481036592</v>
      </c>
      <c r="O1243" s="26">
        <v>44.030785285677013</v>
      </c>
      <c r="P1243" s="26">
        <f t="shared" si="160"/>
        <v>0.4403078528567701</v>
      </c>
      <c r="Q1243" s="63">
        <v>55.969214714322987</v>
      </c>
      <c r="R1243" s="25">
        <f t="shared" si="163"/>
        <v>0.5596921471432299</v>
      </c>
      <c r="S1243" s="25" t="s">
        <v>45</v>
      </c>
      <c r="T1243" s="25">
        <v>4.5517433103273808</v>
      </c>
      <c r="U1243" s="25" t="s">
        <v>45</v>
      </c>
      <c r="V1243" s="25">
        <f t="shared" si="164"/>
        <v>2.0302155710648444</v>
      </c>
      <c r="W1243" s="26">
        <v>17.212961970193092</v>
      </c>
      <c r="X1243" s="26">
        <v>40.922051679629178</v>
      </c>
      <c r="Y1243" s="26">
        <v>27.59982597507566</v>
      </c>
      <c r="Z1243" s="26">
        <v>2.2529254332065989</v>
      </c>
      <c r="AA1243" s="26" t="s">
        <v>45</v>
      </c>
      <c r="AB1243" s="26">
        <f t="shared" si="166"/>
        <v>0.7834898449874601</v>
      </c>
      <c r="AC1243" s="26">
        <f t="shared" si="166"/>
        <v>1.8626667497762348</v>
      </c>
      <c r="AD1243" s="26">
        <f t="shared" si="166"/>
        <v>1.256273232482505</v>
      </c>
      <c r="AE1243" s="26">
        <f t="shared" si="165"/>
        <v>0.10254738269264552</v>
      </c>
      <c r="AF1243" s="17">
        <v>3.1</v>
      </c>
      <c r="AG1243" s="17">
        <v>5.89</v>
      </c>
      <c r="AH1243" s="17">
        <f t="shared" si="167"/>
        <v>1.2882495516931333E-6</v>
      </c>
      <c r="AI1243" s="17">
        <v>1</v>
      </c>
      <c r="AJ1243" s="17">
        <v>38</v>
      </c>
      <c r="AK1243" s="17">
        <v>667</v>
      </c>
      <c r="AL1243" s="17">
        <v>35</v>
      </c>
      <c r="AM1243" s="17">
        <v>14.2</v>
      </c>
      <c r="AN1243" s="17">
        <v>3.25</v>
      </c>
      <c r="AO1243" s="17">
        <v>0.2</v>
      </c>
      <c r="AP1243" s="17">
        <v>82.2</v>
      </c>
      <c r="AQ1243" s="17">
        <v>822.3125</v>
      </c>
      <c r="AR1243" s="17">
        <v>869.79166666666663</v>
      </c>
      <c r="AS1243" s="26">
        <v>580.625</v>
      </c>
      <c r="AT1243" s="26">
        <v>18.278206538321477</v>
      </c>
      <c r="AU1243" s="26">
        <v>0.14493122992500274</v>
      </c>
      <c r="AV1243" s="17">
        <v>30</v>
      </c>
      <c r="AW1243" s="17">
        <v>30</v>
      </c>
      <c r="AX1243" s="17">
        <v>0.14000000000000001</v>
      </c>
      <c r="AY1243" s="14">
        <v>3</v>
      </c>
      <c r="AZ1243" s="17" t="s">
        <v>41</v>
      </c>
      <c r="BA1243" s="28"/>
      <c r="BB1243" s="26"/>
      <c r="BC1243" s="31"/>
      <c r="BD1243" s="29"/>
    </row>
    <row r="1244" spans="1:56" ht="15.75" x14ac:dyDescent="0.25">
      <c r="A1244" s="14">
        <v>2009</v>
      </c>
      <c r="B1244" s="15">
        <v>2012</v>
      </c>
      <c r="C1244" s="17" t="s">
        <v>209</v>
      </c>
      <c r="D1244" s="17" t="s">
        <v>210</v>
      </c>
      <c r="E1244" s="86">
        <v>4</v>
      </c>
      <c r="F1244" s="44" t="s">
        <v>110</v>
      </c>
      <c r="G1244" s="45" t="str">
        <f t="shared" si="162"/>
        <v>Tully Champion</v>
      </c>
      <c r="H1244" s="20">
        <v>99202</v>
      </c>
      <c r="I1244" s="45">
        <v>8</v>
      </c>
      <c r="J1244" s="22">
        <v>99202011</v>
      </c>
      <c r="K1244" s="17" t="s">
        <v>40</v>
      </c>
      <c r="L1244" s="92"/>
      <c r="M1244" s="93">
        <v>1</v>
      </c>
      <c r="N1244" s="25">
        <f t="shared" si="161"/>
        <v>15.359017113278096</v>
      </c>
      <c r="O1244" s="26">
        <v>44.791727352170106</v>
      </c>
      <c r="P1244" s="26">
        <f t="shared" si="160"/>
        <v>0.44791727352170108</v>
      </c>
      <c r="Q1244" s="63">
        <v>55.208272647829894</v>
      </c>
      <c r="R1244" s="25">
        <f t="shared" si="163"/>
        <v>0.55208272647829892</v>
      </c>
      <c r="S1244" s="25" t="s">
        <v>45</v>
      </c>
      <c r="T1244" s="25">
        <v>2.2931896897842239</v>
      </c>
      <c r="U1244" s="25" t="s">
        <v>45</v>
      </c>
      <c r="V1244" s="25">
        <f t="shared" si="164"/>
        <v>1.0228321542302514</v>
      </c>
      <c r="W1244" s="26">
        <v>18.519475460403143</v>
      </c>
      <c r="X1244" s="26">
        <v>38.700070584454046</v>
      </c>
      <c r="Y1244" s="26">
        <v>28.234311426788366</v>
      </c>
      <c r="Z1244" s="26">
        <v>2.1625134652764757</v>
      </c>
      <c r="AA1244" s="26" t="s">
        <v>45</v>
      </c>
      <c r="AB1244" s="26">
        <f t="shared" si="166"/>
        <v>0.42468670186008428</v>
      </c>
      <c r="AC1244" s="26">
        <f t="shared" si="166"/>
        <v>0.88746602858191737</v>
      </c>
      <c r="AD1244" s="26">
        <f t="shared" si="166"/>
        <v>0.64746631862067983</v>
      </c>
      <c r="AE1244" s="26">
        <f t="shared" si="165"/>
        <v>4.9590535825915681E-2</v>
      </c>
      <c r="AF1244" s="17">
        <v>4.3</v>
      </c>
      <c r="AG1244" s="17">
        <v>6.6</v>
      </c>
      <c r="AH1244" s="17">
        <f t="shared" si="167"/>
        <v>2.511886431509578E-7</v>
      </c>
      <c r="AI1244" s="17">
        <v>1</v>
      </c>
      <c r="AJ1244" s="17">
        <v>47.5</v>
      </c>
      <c r="AK1244" s="17">
        <v>1619</v>
      </c>
      <c r="AL1244" s="17">
        <v>154</v>
      </c>
      <c r="AM1244" s="17">
        <v>4.9000000000000004</v>
      </c>
      <c r="AN1244" s="17">
        <v>9.15</v>
      </c>
      <c r="AO1244" s="17">
        <v>0.2</v>
      </c>
      <c r="AP1244" s="17">
        <v>31</v>
      </c>
      <c r="AQ1244" s="17">
        <v>822.3125</v>
      </c>
      <c r="AR1244" s="17">
        <v>869.79166666666663</v>
      </c>
      <c r="AS1244" s="26">
        <v>580.625</v>
      </c>
      <c r="AT1244" s="26">
        <v>18.278206538321477</v>
      </c>
      <c r="AU1244" s="26">
        <v>0.14493122992500274</v>
      </c>
      <c r="AV1244" s="17">
        <v>30</v>
      </c>
      <c r="AW1244" s="17">
        <v>30</v>
      </c>
      <c r="AX1244" s="17">
        <v>0.14000000000000001</v>
      </c>
      <c r="AY1244" s="14">
        <v>3</v>
      </c>
      <c r="AZ1244" s="17" t="s">
        <v>41</v>
      </c>
      <c r="BA1244" s="28"/>
      <c r="BB1244" s="26"/>
      <c r="BC1244" s="31"/>
      <c r="BD1244" s="29"/>
    </row>
    <row r="1245" spans="1:56" ht="15.75" x14ac:dyDescent="0.25">
      <c r="A1245" s="14">
        <v>2009</v>
      </c>
      <c r="B1245" s="15">
        <v>2012</v>
      </c>
      <c r="C1245" s="17" t="s">
        <v>209</v>
      </c>
      <c r="D1245" s="17" t="s">
        <v>210</v>
      </c>
      <c r="E1245" s="86">
        <v>1</v>
      </c>
      <c r="F1245" s="44" t="s">
        <v>114</v>
      </c>
      <c r="G1245" s="45" t="str">
        <f t="shared" si="162"/>
        <v>Owasco</v>
      </c>
      <c r="H1245" s="20">
        <v>99207</v>
      </c>
      <c r="I1245" s="45">
        <v>8</v>
      </c>
      <c r="J1245" s="22">
        <v>99207018</v>
      </c>
      <c r="K1245" s="17" t="s">
        <v>40</v>
      </c>
      <c r="L1245" s="92"/>
      <c r="M1245" s="93">
        <v>1</v>
      </c>
      <c r="N1245" s="25">
        <f t="shared" si="161"/>
        <v>24.436668599305765</v>
      </c>
      <c r="O1245" s="26">
        <v>45.300859598853862</v>
      </c>
      <c r="P1245" s="26">
        <f t="shared" si="160"/>
        <v>0.4530085959885386</v>
      </c>
      <c r="Q1245" s="63">
        <v>54.699140401146138</v>
      </c>
      <c r="R1245" s="25">
        <f t="shared" si="163"/>
        <v>0.5469914040114614</v>
      </c>
      <c r="S1245" s="25" t="s">
        <v>45</v>
      </c>
      <c r="T1245" s="25">
        <v>3.6900069776029039</v>
      </c>
      <c r="U1245" s="25" t="s">
        <v>45</v>
      </c>
      <c r="V1245" s="25">
        <f t="shared" si="164"/>
        <v>1.6458550301529455</v>
      </c>
      <c r="W1245" s="26">
        <v>18.229598580832914</v>
      </c>
      <c r="X1245" s="26">
        <v>37.065174843811903</v>
      </c>
      <c r="Y1245" s="26">
        <v>28.081145827508379</v>
      </c>
      <c r="Z1245" s="26">
        <v>3.3991377679528512</v>
      </c>
      <c r="AA1245" s="26" t="s">
        <v>45</v>
      </c>
      <c r="AB1245" s="26">
        <f t="shared" si="166"/>
        <v>0.67267345962173453</v>
      </c>
      <c r="AC1245" s="26">
        <f t="shared" si="166"/>
        <v>1.3677075379973755</v>
      </c>
      <c r="AD1245" s="26">
        <f t="shared" si="166"/>
        <v>1.036196240425906</v>
      </c>
      <c r="AE1245" s="26">
        <f t="shared" si="165"/>
        <v>0.1254284208157958</v>
      </c>
      <c r="AF1245" s="17">
        <v>3.2</v>
      </c>
      <c r="AG1245" s="17">
        <v>6.5</v>
      </c>
      <c r="AH1245" s="17">
        <f t="shared" si="167"/>
        <v>3.1622776601683734E-7</v>
      </c>
      <c r="AI1245" s="17">
        <v>1</v>
      </c>
      <c r="AJ1245" s="17">
        <v>40</v>
      </c>
      <c r="AK1245" s="17">
        <v>1110</v>
      </c>
      <c r="AL1245" s="17">
        <v>57.5</v>
      </c>
      <c r="AM1245" s="17">
        <v>10.65</v>
      </c>
      <c r="AN1245" s="17">
        <v>7.1</v>
      </c>
      <c r="AO1245" s="17">
        <v>0.15</v>
      </c>
      <c r="AP1245" s="17">
        <v>41.55</v>
      </c>
      <c r="AQ1245" s="17">
        <v>822.3125</v>
      </c>
      <c r="AR1245" s="17">
        <v>869.79166666666663</v>
      </c>
      <c r="AS1245" s="26">
        <v>580.625</v>
      </c>
      <c r="AT1245" s="26">
        <v>18.278206538321477</v>
      </c>
      <c r="AU1245" s="26">
        <v>0.14493122992500274</v>
      </c>
      <c r="AV1245" s="17">
        <v>30</v>
      </c>
      <c r="AW1245" s="17">
        <v>30</v>
      </c>
      <c r="AX1245" s="17">
        <v>0.14000000000000001</v>
      </c>
      <c r="AY1245" s="14">
        <v>3</v>
      </c>
      <c r="AZ1245" s="17" t="s">
        <v>41</v>
      </c>
      <c r="BA1245" s="28"/>
      <c r="BB1245" s="26"/>
      <c r="BC1245" s="31"/>
      <c r="BD1245" s="29"/>
    </row>
    <row r="1246" spans="1:56" ht="15.75" x14ac:dyDescent="0.25">
      <c r="A1246" s="14">
        <v>2009</v>
      </c>
      <c r="B1246" s="15">
        <v>2012</v>
      </c>
      <c r="C1246" s="17" t="s">
        <v>209</v>
      </c>
      <c r="D1246" s="17" t="s">
        <v>210</v>
      </c>
      <c r="E1246" s="86">
        <v>2</v>
      </c>
      <c r="F1246" s="44" t="s">
        <v>114</v>
      </c>
      <c r="G1246" s="45" t="str">
        <f t="shared" si="162"/>
        <v>Owasco</v>
      </c>
      <c r="H1246" s="20">
        <v>99207</v>
      </c>
      <c r="I1246" s="45">
        <v>8</v>
      </c>
      <c r="J1246" s="22">
        <v>99207018</v>
      </c>
      <c r="K1246" s="17" t="s">
        <v>40</v>
      </c>
      <c r="L1246" s="92"/>
      <c r="M1246" s="93">
        <v>1</v>
      </c>
      <c r="N1246" s="25">
        <f t="shared" si="161"/>
        <v>19.628956040841995</v>
      </c>
      <c r="O1246" s="26">
        <v>47.829091521995601</v>
      </c>
      <c r="P1246" s="26">
        <f t="shared" si="160"/>
        <v>0.47829091521995598</v>
      </c>
      <c r="Q1246" s="63">
        <v>52.170908478004399</v>
      </c>
      <c r="R1246" s="25">
        <f t="shared" si="163"/>
        <v>0.52170908478004396</v>
      </c>
      <c r="S1246" s="25" t="s">
        <v>45</v>
      </c>
      <c r="T1246" s="25">
        <v>3.1294504498622007</v>
      </c>
      <c r="U1246" s="25" t="s">
        <v>45</v>
      </c>
      <c r="V1246" s="25">
        <f t="shared" si="164"/>
        <v>1.3958298170661021</v>
      </c>
      <c r="W1246" s="26">
        <v>17.981693688579853</v>
      </c>
      <c r="X1246" s="26">
        <v>35.91766151062545</v>
      </c>
      <c r="Y1246" s="26">
        <v>29.873083336289767</v>
      </c>
      <c r="Z1246" s="26">
        <v>3.0285557171745836</v>
      </c>
      <c r="AA1246" s="26" t="s">
        <v>45</v>
      </c>
      <c r="AB1246" s="26">
        <f t="shared" si="166"/>
        <v>0.5627281940301051</v>
      </c>
      <c r="AC1246" s="26">
        <f t="shared" si="166"/>
        <v>1.1240254197242505</v>
      </c>
      <c r="AD1246" s="26">
        <f t="shared" si="166"/>
        <v>0.93486334085523026</v>
      </c>
      <c r="AE1246" s="26">
        <f t="shared" si="165"/>
        <v>9.4777150515447411E-2</v>
      </c>
      <c r="AF1246" s="17">
        <v>3.9</v>
      </c>
      <c r="AG1246" s="17">
        <v>6.9</v>
      </c>
      <c r="AH1246" s="17">
        <f t="shared" si="167"/>
        <v>1.2589254117941651E-7</v>
      </c>
      <c r="AI1246" s="17">
        <v>1</v>
      </c>
      <c r="AJ1246" s="17">
        <v>40.5</v>
      </c>
      <c r="AK1246" s="17">
        <v>1647</v>
      </c>
      <c r="AL1246" s="17">
        <v>163.5</v>
      </c>
      <c r="AM1246" s="17">
        <v>2.6</v>
      </c>
      <c r="AN1246" s="17">
        <v>9.15</v>
      </c>
      <c r="AO1246" s="17">
        <v>0.15</v>
      </c>
      <c r="AP1246" s="17">
        <v>19.600000000000001</v>
      </c>
      <c r="AQ1246" s="17">
        <v>822.3125</v>
      </c>
      <c r="AR1246" s="17">
        <v>869.79166666666663</v>
      </c>
      <c r="AS1246" s="26">
        <v>580.625</v>
      </c>
      <c r="AT1246" s="26">
        <v>18.278206538321477</v>
      </c>
      <c r="AU1246" s="26">
        <v>0.14493122992500274</v>
      </c>
      <c r="AV1246" s="17">
        <v>30</v>
      </c>
      <c r="AW1246" s="17">
        <v>30</v>
      </c>
      <c r="AX1246" s="17">
        <v>0.14000000000000001</v>
      </c>
      <c r="AY1246" s="14">
        <v>3</v>
      </c>
      <c r="AZ1246" s="17" t="s">
        <v>41</v>
      </c>
      <c r="BA1246" s="28"/>
      <c r="BB1246" s="26"/>
      <c r="BC1246" s="31"/>
      <c r="BD1246" s="29"/>
    </row>
    <row r="1247" spans="1:56" ht="15.75" x14ac:dyDescent="0.25">
      <c r="A1247" s="14">
        <v>2009</v>
      </c>
      <c r="B1247" s="15">
        <v>2012</v>
      </c>
      <c r="C1247" s="17" t="s">
        <v>209</v>
      </c>
      <c r="D1247" s="17" t="s">
        <v>210</v>
      </c>
      <c r="E1247" s="86">
        <v>3</v>
      </c>
      <c r="F1247" s="44" t="s">
        <v>114</v>
      </c>
      <c r="G1247" s="45" t="str">
        <f t="shared" si="162"/>
        <v>Owasco</v>
      </c>
      <c r="H1247" s="20">
        <v>99207</v>
      </c>
      <c r="I1247" s="45">
        <v>8</v>
      </c>
      <c r="J1247" s="22">
        <v>99207018</v>
      </c>
      <c r="K1247" s="17" t="s">
        <v>40</v>
      </c>
      <c r="L1247" s="92"/>
      <c r="M1247" s="93">
        <v>1</v>
      </c>
      <c r="N1247" s="25">
        <f t="shared" si="161"/>
        <v>21.038661661985572</v>
      </c>
      <c r="O1247" s="26">
        <v>45.673844664892314</v>
      </c>
      <c r="P1247" s="26">
        <f t="shared" si="160"/>
        <v>0.45673844664892316</v>
      </c>
      <c r="Q1247" s="63">
        <v>54.326155335107686</v>
      </c>
      <c r="R1247" s="25">
        <f t="shared" si="163"/>
        <v>0.54326155335107684</v>
      </c>
      <c r="S1247" s="25" t="s">
        <v>45</v>
      </c>
      <c r="T1247" s="25">
        <v>3.2030552156891807</v>
      </c>
      <c r="U1247" s="25" t="s">
        <v>45</v>
      </c>
      <c r="V1247" s="25">
        <f t="shared" si="164"/>
        <v>1.4286597750620789</v>
      </c>
      <c r="W1247" s="26">
        <v>18.187682657352624</v>
      </c>
      <c r="X1247" s="26">
        <v>37.718498289257965</v>
      </c>
      <c r="Y1247" s="26">
        <v>28.846860966569253</v>
      </c>
      <c r="Z1247" s="26">
        <v>2.7000400955164281</v>
      </c>
      <c r="AA1247" s="26" t="s">
        <v>45</v>
      </c>
      <c r="AB1247" s="26">
        <f t="shared" si="166"/>
        <v>0.58256151796932987</v>
      </c>
      <c r="AC1247" s="26">
        <f t="shared" si="166"/>
        <v>1.2081443267337117</v>
      </c>
      <c r="AD1247" s="26">
        <f t="shared" si="166"/>
        <v>0.92398088475230289</v>
      </c>
      <c r="AE1247" s="26">
        <f t="shared" si="165"/>
        <v>8.6483775105138092E-2</v>
      </c>
      <c r="AF1247" s="17">
        <v>3.1</v>
      </c>
      <c r="AG1247" s="17">
        <v>5.89</v>
      </c>
      <c r="AH1247" s="17">
        <f t="shared" si="167"/>
        <v>1.2882495516931333E-6</v>
      </c>
      <c r="AI1247" s="17">
        <v>1</v>
      </c>
      <c r="AJ1247" s="17">
        <v>38</v>
      </c>
      <c r="AK1247" s="17">
        <v>667</v>
      </c>
      <c r="AL1247" s="17">
        <v>35</v>
      </c>
      <c r="AM1247" s="17">
        <v>14.2</v>
      </c>
      <c r="AN1247" s="17">
        <v>3.25</v>
      </c>
      <c r="AO1247" s="17">
        <v>0.2</v>
      </c>
      <c r="AP1247" s="17">
        <v>82.2</v>
      </c>
      <c r="AQ1247" s="17">
        <v>822.3125</v>
      </c>
      <c r="AR1247" s="17">
        <v>869.79166666666663</v>
      </c>
      <c r="AS1247" s="26">
        <v>580.625</v>
      </c>
      <c r="AT1247" s="26">
        <v>18.278206538321477</v>
      </c>
      <c r="AU1247" s="26">
        <v>0.14493122992500274</v>
      </c>
      <c r="AV1247" s="17">
        <v>30</v>
      </c>
      <c r="AW1247" s="17">
        <v>30</v>
      </c>
      <c r="AX1247" s="17">
        <v>0.14000000000000001</v>
      </c>
      <c r="AY1247" s="14">
        <v>3</v>
      </c>
      <c r="AZ1247" s="17" t="s">
        <v>41</v>
      </c>
      <c r="BA1247" s="28"/>
      <c r="BB1247" s="26"/>
      <c r="BC1247" s="31"/>
      <c r="BD1247" s="29"/>
    </row>
    <row r="1248" spans="1:56" ht="15.75" x14ac:dyDescent="0.25">
      <c r="A1248" s="14">
        <v>2009</v>
      </c>
      <c r="B1248" s="15">
        <v>2012</v>
      </c>
      <c r="C1248" s="17" t="s">
        <v>209</v>
      </c>
      <c r="D1248" s="17" t="s">
        <v>210</v>
      </c>
      <c r="E1248" s="86">
        <v>4</v>
      </c>
      <c r="F1248" s="44" t="s">
        <v>114</v>
      </c>
      <c r="G1248" s="45" t="str">
        <f t="shared" si="162"/>
        <v>Owasco</v>
      </c>
      <c r="H1248" s="20">
        <v>99207</v>
      </c>
      <c r="I1248" s="45">
        <v>8</v>
      </c>
      <c r="J1248" s="22">
        <v>99207018</v>
      </c>
      <c r="K1248" s="17" t="s">
        <v>40</v>
      </c>
      <c r="L1248" s="92"/>
      <c r="M1248" s="93">
        <v>1</v>
      </c>
      <c r="N1248" s="25">
        <f t="shared" si="161"/>
        <v>16.94794432750011</v>
      </c>
      <c r="O1248" s="26">
        <v>45.584266436979618</v>
      </c>
      <c r="P1248" s="26">
        <f t="shared" si="160"/>
        <v>0.4558426643697962</v>
      </c>
      <c r="Q1248" s="63">
        <v>54.415733563020382</v>
      </c>
      <c r="R1248" s="25">
        <f t="shared" si="163"/>
        <v>0.54415733563020385</v>
      </c>
      <c r="S1248" s="25" t="s">
        <v>45</v>
      </c>
      <c r="T1248" s="25">
        <v>2.5751986992795417</v>
      </c>
      <c r="U1248" s="25" t="s">
        <v>45</v>
      </c>
      <c r="V1248" s="25">
        <f t="shared" si="164"/>
        <v>1.1486167258160311</v>
      </c>
      <c r="W1248" s="26">
        <v>18.368164823949485</v>
      </c>
      <c r="X1248" s="26">
        <v>37.616878175092218</v>
      </c>
      <c r="Y1248" s="26">
        <v>28.666601949206836</v>
      </c>
      <c r="Z1248" s="26">
        <v>2.7743347166257735</v>
      </c>
      <c r="AA1248" s="26" t="s">
        <v>45</v>
      </c>
      <c r="AB1248" s="26">
        <f t="shared" si="166"/>
        <v>0.47301674162786944</v>
      </c>
      <c r="AC1248" s="26">
        <f t="shared" si="166"/>
        <v>0.96870935747454456</v>
      </c>
      <c r="AD1248" s="26">
        <f t="shared" si="166"/>
        <v>0.73822196052361821</v>
      </c>
      <c r="AE1248" s="26">
        <f t="shared" si="165"/>
        <v>7.1444631536207684E-2</v>
      </c>
      <c r="AF1248" s="17">
        <v>4.3</v>
      </c>
      <c r="AG1248" s="17">
        <v>6.6</v>
      </c>
      <c r="AH1248" s="17">
        <f t="shared" si="167"/>
        <v>2.511886431509578E-7</v>
      </c>
      <c r="AI1248" s="17">
        <v>1</v>
      </c>
      <c r="AJ1248" s="17">
        <v>47.5</v>
      </c>
      <c r="AK1248" s="17">
        <v>1619</v>
      </c>
      <c r="AL1248" s="17">
        <v>154</v>
      </c>
      <c r="AM1248" s="17">
        <v>4.9000000000000004</v>
      </c>
      <c r="AN1248" s="17">
        <v>9.15</v>
      </c>
      <c r="AO1248" s="17">
        <v>0.2</v>
      </c>
      <c r="AP1248" s="17">
        <v>31</v>
      </c>
      <c r="AQ1248" s="17">
        <v>822.3125</v>
      </c>
      <c r="AR1248" s="17">
        <v>869.79166666666663</v>
      </c>
      <c r="AS1248" s="26">
        <v>580.625</v>
      </c>
      <c r="AT1248" s="26">
        <v>18.278206538321477</v>
      </c>
      <c r="AU1248" s="26">
        <v>0.14493122992500274</v>
      </c>
      <c r="AV1248" s="17">
        <v>30</v>
      </c>
      <c r="AW1248" s="17">
        <v>30</v>
      </c>
      <c r="AX1248" s="17">
        <v>0.14000000000000001</v>
      </c>
      <c r="AY1248" s="14">
        <v>3</v>
      </c>
      <c r="AZ1248" s="17" t="s">
        <v>41</v>
      </c>
      <c r="BA1248" s="28"/>
      <c r="BB1248" s="26"/>
      <c r="BC1248" s="31"/>
      <c r="BD1248" s="29"/>
    </row>
    <row r="1249" spans="1:56" ht="15.75" x14ac:dyDescent="0.25">
      <c r="A1249" s="14">
        <v>2009</v>
      </c>
      <c r="B1249" s="15">
        <v>2012</v>
      </c>
      <c r="C1249" s="17" t="s">
        <v>209</v>
      </c>
      <c r="D1249" s="17" t="s">
        <v>210</v>
      </c>
      <c r="E1249" s="86">
        <v>1</v>
      </c>
      <c r="F1249" s="44" t="s">
        <v>116</v>
      </c>
      <c r="G1249" s="45" t="str">
        <f t="shared" si="162"/>
        <v>Truxton</v>
      </c>
      <c r="H1249" s="20">
        <v>99207</v>
      </c>
      <c r="I1249" s="45">
        <v>8</v>
      </c>
      <c r="J1249" s="22">
        <v>99207020</v>
      </c>
      <c r="K1249" s="17" t="s">
        <v>40</v>
      </c>
      <c r="L1249" s="92"/>
      <c r="M1249" s="93">
        <v>0.88888888888888884</v>
      </c>
      <c r="N1249" s="25">
        <f t="shared" si="161"/>
        <v>30.007278984038649</v>
      </c>
      <c r="O1249" s="26">
        <v>45.993670051430833</v>
      </c>
      <c r="P1249" s="26">
        <f t="shared" si="160"/>
        <v>0.45993670051430835</v>
      </c>
      <c r="Q1249" s="63">
        <v>54.006329948569167</v>
      </c>
      <c r="R1249" s="25">
        <f t="shared" si="163"/>
        <v>0.54006329948569165</v>
      </c>
      <c r="S1249" s="25" t="s">
        <v>45</v>
      </c>
      <c r="T1249" s="25">
        <v>4.600482962443694</v>
      </c>
      <c r="U1249" s="25" t="s">
        <v>45</v>
      </c>
      <c r="V1249" s="25">
        <f t="shared" si="164"/>
        <v>2.051954934185412</v>
      </c>
      <c r="W1249" s="26">
        <v>18.488316679423676</v>
      </c>
      <c r="X1249" s="26">
        <v>35.234123431740379</v>
      </c>
      <c r="Y1249" s="26">
        <v>27.006133839241912</v>
      </c>
      <c r="Z1249" s="26">
        <v>4.917590533611218</v>
      </c>
      <c r="AA1249" s="26" t="s">
        <v>45</v>
      </c>
      <c r="AB1249" s="26">
        <f t="shared" si="166"/>
        <v>0.85055185887952189</v>
      </c>
      <c r="AC1249" s="26">
        <f t="shared" si="166"/>
        <v>1.6209398454435975</v>
      </c>
      <c r="AD1249" s="26">
        <f t="shared" si="166"/>
        <v>1.2424125860890654</v>
      </c>
      <c r="AE1249" s="26">
        <f t="shared" si="165"/>
        <v>0.22623291466152801</v>
      </c>
      <c r="AF1249" s="17">
        <v>3.2</v>
      </c>
      <c r="AG1249" s="17">
        <v>6.5</v>
      </c>
      <c r="AH1249" s="17">
        <f t="shared" si="167"/>
        <v>3.1622776601683734E-7</v>
      </c>
      <c r="AI1249" s="17">
        <v>1</v>
      </c>
      <c r="AJ1249" s="17">
        <v>40</v>
      </c>
      <c r="AK1249" s="17">
        <v>1110</v>
      </c>
      <c r="AL1249" s="17">
        <v>57.5</v>
      </c>
      <c r="AM1249" s="17">
        <v>10.65</v>
      </c>
      <c r="AN1249" s="17">
        <v>7.1</v>
      </c>
      <c r="AO1249" s="17">
        <v>0.15</v>
      </c>
      <c r="AP1249" s="17">
        <v>41.55</v>
      </c>
      <c r="AQ1249" s="17">
        <v>822.3125</v>
      </c>
      <c r="AR1249" s="17">
        <v>869.79166666666663</v>
      </c>
      <c r="AS1249" s="26">
        <v>580.625</v>
      </c>
      <c r="AT1249" s="26">
        <v>18.278206538321477</v>
      </c>
      <c r="AU1249" s="26">
        <v>0.14493122992500274</v>
      </c>
      <c r="AV1249" s="17">
        <v>30</v>
      </c>
      <c r="AW1249" s="17">
        <v>30</v>
      </c>
      <c r="AX1249" s="17">
        <v>0.14000000000000001</v>
      </c>
      <c r="AY1249" s="14">
        <v>3</v>
      </c>
      <c r="AZ1249" s="17" t="s">
        <v>41</v>
      </c>
      <c r="BA1249" s="28"/>
      <c r="BB1249" s="26"/>
      <c r="BC1249" s="31"/>
      <c r="BD1249" s="29"/>
    </row>
    <row r="1250" spans="1:56" ht="15.75" x14ac:dyDescent="0.25">
      <c r="A1250" s="14">
        <v>2009</v>
      </c>
      <c r="B1250" s="15">
        <v>2012</v>
      </c>
      <c r="C1250" s="17" t="s">
        <v>209</v>
      </c>
      <c r="D1250" s="17" t="s">
        <v>210</v>
      </c>
      <c r="E1250" s="86">
        <v>2</v>
      </c>
      <c r="F1250" s="44" t="s">
        <v>116</v>
      </c>
      <c r="G1250" s="45" t="str">
        <f t="shared" si="162"/>
        <v>Truxton</v>
      </c>
      <c r="H1250" s="20">
        <v>99207</v>
      </c>
      <c r="I1250" s="45">
        <v>8</v>
      </c>
      <c r="J1250" s="22">
        <v>99207020</v>
      </c>
      <c r="K1250" s="17" t="s">
        <v>40</v>
      </c>
      <c r="L1250" s="92"/>
      <c r="M1250" s="93">
        <v>1</v>
      </c>
      <c r="N1250" s="25">
        <f t="shared" si="161"/>
        <v>9.1965626878134881</v>
      </c>
      <c r="O1250" s="26">
        <v>48.920329119004613</v>
      </c>
      <c r="P1250" s="26">
        <f t="shared" si="160"/>
        <v>0.48920329119004613</v>
      </c>
      <c r="Q1250" s="63">
        <v>51.079670880995387</v>
      </c>
      <c r="R1250" s="25">
        <f t="shared" si="163"/>
        <v>0.51079670880995387</v>
      </c>
      <c r="S1250" s="25" t="s">
        <v>45</v>
      </c>
      <c r="T1250" s="25">
        <v>1.4996629115046451</v>
      </c>
      <c r="U1250" s="25" t="s">
        <v>45</v>
      </c>
      <c r="V1250" s="25">
        <f t="shared" si="164"/>
        <v>0.66889514340082301</v>
      </c>
      <c r="W1250" s="26">
        <v>18.416283974982164</v>
      </c>
      <c r="X1250" s="26">
        <v>35.241945496201133</v>
      </c>
      <c r="Y1250" s="26">
        <v>27.83920911214399</v>
      </c>
      <c r="Z1250" s="26">
        <v>4.133531525676247</v>
      </c>
      <c r="AA1250" s="26" t="s">
        <v>45</v>
      </c>
      <c r="AB1250" s="26">
        <f t="shared" si="166"/>
        <v>0.27618218045018095</v>
      </c>
      <c r="AC1250" s="26">
        <f t="shared" si="166"/>
        <v>0.52851038589921007</v>
      </c>
      <c r="AD1250" s="26">
        <f t="shared" si="166"/>
        <v>0.41749429391104509</v>
      </c>
      <c r="AE1250" s="26">
        <f t="shared" si="165"/>
        <v>6.1989039225918786E-2</v>
      </c>
      <c r="AF1250" s="17">
        <v>3.9</v>
      </c>
      <c r="AG1250" s="17">
        <v>6.9</v>
      </c>
      <c r="AH1250" s="17">
        <f t="shared" si="167"/>
        <v>1.2589254117941651E-7</v>
      </c>
      <c r="AI1250" s="17">
        <v>1</v>
      </c>
      <c r="AJ1250" s="17">
        <v>40.5</v>
      </c>
      <c r="AK1250" s="17">
        <v>1647</v>
      </c>
      <c r="AL1250" s="17">
        <v>163.5</v>
      </c>
      <c r="AM1250" s="17">
        <v>2.6</v>
      </c>
      <c r="AN1250" s="17">
        <v>9.15</v>
      </c>
      <c r="AO1250" s="17">
        <v>0.15</v>
      </c>
      <c r="AP1250" s="17">
        <v>19.600000000000001</v>
      </c>
      <c r="AQ1250" s="17">
        <v>822.3125</v>
      </c>
      <c r="AR1250" s="17">
        <v>869.79166666666663</v>
      </c>
      <c r="AS1250" s="26">
        <v>580.625</v>
      </c>
      <c r="AT1250" s="26">
        <v>18.278206538321477</v>
      </c>
      <c r="AU1250" s="26">
        <v>0.14493122992500274</v>
      </c>
      <c r="AV1250" s="17">
        <v>30</v>
      </c>
      <c r="AW1250" s="17">
        <v>30</v>
      </c>
      <c r="AX1250" s="17">
        <v>0.14000000000000001</v>
      </c>
      <c r="AY1250" s="14">
        <v>3</v>
      </c>
      <c r="AZ1250" s="17" t="s">
        <v>41</v>
      </c>
      <c r="BA1250" s="28"/>
      <c r="BB1250" s="26"/>
      <c r="BC1250" s="31"/>
      <c r="BD1250" s="29"/>
    </row>
    <row r="1251" spans="1:56" ht="15.75" x14ac:dyDescent="0.25">
      <c r="A1251" s="14">
        <v>2009</v>
      </c>
      <c r="B1251" s="15">
        <v>2012</v>
      </c>
      <c r="C1251" s="17" t="s">
        <v>209</v>
      </c>
      <c r="D1251" s="17" t="s">
        <v>210</v>
      </c>
      <c r="E1251" s="86">
        <v>3</v>
      </c>
      <c r="F1251" s="44" t="s">
        <v>116</v>
      </c>
      <c r="G1251" s="45" t="str">
        <f t="shared" si="162"/>
        <v>Truxton</v>
      </c>
      <c r="H1251" s="20">
        <v>99207</v>
      </c>
      <c r="I1251" s="45">
        <v>8</v>
      </c>
      <c r="J1251" s="22">
        <v>99207020</v>
      </c>
      <c r="K1251" s="17" t="s">
        <v>40</v>
      </c>
      <c r="L1251" s="92"/>
      <c r="M1251" s="93">
        <v>1</v>
      </c>
      <c r="N1251" s="25">
        <f t="shared" si="161"/>
        <v>24.008216880987668</v>
      </c>
      <c r="O1251" s="26">
        <v>44.791727352170106</v>
      </c>
      <c r="P1251" s="26">
        <f t="shared" si="160"/>
        <v>0.44791727352170108</v>
      </c>
      <c r="Q1251" s="63">
        <v>55.208272647829894</v>
      </c>
      <c r="R1251" s="25">
        <f t="shared" si="163"/>
        <v>0.55208272647829892</v>
      </c>
      <c r="S1251" s="25" t="s">
        <v>45</v>
      </c>
      <c r="T1251" s="25">
        <v>3.5845650158165587</v>
      </c>
      <c r="U1251" s="25" t="s">
        <v>45</v>
      </c>
      <c r="V1251" s="25">
        <f t="shared" si="164"/>
        <v>1.5988247171349503</v>
      </c>
      <c r="W1251" s="26">
        <v>18.359470844888122</v>
      </c>
      <c r="X1251" s="26">
        <v>37.40697201445132</v>
      </c>
      <c r="Y1251" s="26">
        <v>27.863082586975693</v>
      </c>
      <c r="Z1251" s="26">
        <v>3.2746897794896199</v>
      </c>
      <c r="AA1251" s="26" t="s">
        <v>45</v>
      </c>
      <c r="AB1251" s="26">
        <f t="shared" si="166"/>
        <v>0.6581071689949004</v>
      </c>
      <c r="AC1251" s="26">
        <f t="shared" si="166"/>
        <v>1.3408772323063125</v>
      </c>
      <c r="AD1251" s="26">
        <f t="shared" si="166"/>
        <v>0.99877031074080613</v>
      </c>
      <c r="AE1251" s="26">
        <f t="shared" si="165"/>
        <v>0.11738338421210534</v>
      </c>
      <c r="AF1251" s="17">
        <v>3.1</v>
      </c>
      <c r="AG1251" s="17">
        <v>5.89</v>
      </c>
      <c r="AH1251" s="17">
        <f t="shared" si="167"/>
        <v>1.2882495516931333E-6</v>
      </c>
      <c r="AI1251" s="17">
        <v>1</v>
      </c>
      <c r="AJ1251" s="17">
        <v>38</v>
      </c>
      <c r="AK1251" s="17">
        <v>667</v>
      </c>
      <c r="AL1251" s="17">
        <v>35</v>
      </c>
      <c r="AM1251" s="17">
        <v>14.2</v>
      </c>
      <c r="AN1251" s="17">
        <v>3.25</v>
      </c>
      <c r="AO1251" s="17">
        <v>0.2</v>
      </c>
      <c r="AP1251" s="17">
        <v>82.2</v>
      </c>
      <c r="AQ1251" s="17">
        <v>822.3125</v>
      </c>
      <c r="AR1251" s="17">
        <v>869.79166666666663</v>
      </c>
      <c r="AS1251" s="26">
        <v>580.625</v>
      </c>
      <c r="AT1251" s="26">
        <v>18.278206538321477</v>
      </c>
      <c r="AU1251" s="26">
        <v>0.14493122992500274</v>
      </c>
      <c r="AV1251" s="17">
        <v>30</v>
      </c>
      <c r="AW1251" s="17">
        <v>30</v>
      </c>
      <c r="AX1251" s="17">
        <v>0.14000000000000001</v>
      </c>
      <c r="AY1251" s="14">
        <v>3</v>
      </c>
      <c r="AZ1251" s="17" t="s">
        <v>41</v>
      </c>
      <c r="BA1251" s="28"/>
      <c r="BB1251" s="26"/>
      <c r="BC1251" s="31"/>
      <c r="BD1251" s="29"/>
    </row>
    <row r="1252" spans="1:56" ht="15.75" x14ac:dyDescent="0.25">
      <c r="A1252" s="14">
        <v>2009</v>
      </c>
      <c r="B1252" s="15">
        <v>2012</v>
      </c>
      <c r="C1252" s="17" t="s">
        <v>209</v>
      </c>
      <c r="D1252" s="17" t="s">
        <v>210</v>
      </c>
      <c r="E1252" s="86">
        <v>4</v>
      </c>
      <c r="F1252" s="44" t="s">
        <v>116</v>
      </c>
      <c r="G1252" s="45" t="str">
        <f t="shared" si="162"/>
        <v>Truxton</v>
      </c>
      <c r="H1252" s="20">
        <v>99207</v>
      </c>
      <c r="I1252" s="45">
        <v>8</v>
      </c>
      <c r="J1252" s="22">
        <v>99207020</v>
      </c>
      <c r="K1252" s="17" t="s">
        <v>40</v>
      </c>
      <c r="L1252" s="92"/>
      <c r="M1252" s="93">
        <v>1</v>
      </c>
      <c r="N1252" s="25">
        <f t="shared" si="161"/>
        <v>25.827163861216093</v>
      </c>
      <c r="O1252" s="26">
        <v>45.453937095694826</v>
      </c>
      <c r="P1252" s="26">
        <f t="shared" si="160"/>
        <v>0.45453937095694824</v>
      </c>
      <c r="Q1252" s="63">
        <v>54.546062904305174</v>
      </c>
      <c r="R1252" s="25">
        <f t="shared" si="163"/>
        <v>0.5454606290430517</v>
      </c>
      <c r="S1252" s="25" t="s">
        <v>45</v>
      </c>
      <c r="T1252" s="25">
        <v>3.9131542716930636</v>
      </c>
      <c r="U1252" s="25" t="s">
        <v>45</v>
      </c>
      <c r="V1252" s="25">
        <f t="shared" si="164"/>
        <v>1.7453854913885207</v>
      </c>
      <c r="W1252" s="26">
        <v>18.045387959257383</v>
      </c>
      <c r="X1252" s="26">
        <v>37.321536644806017</v>
      </c>
      <c r="Y1252" s="26">
        <v>28.121335733844433</v>
      </c>
      <c r="Z1252" s="26">
        <v>3.5242413180826588</v>
      </c>
      <c r="AA1252" s="26" t="s">
        <v>45</v>
      </c>
      <c r="AB1252" s="26">
        <f t="shared" si="166"/>
        <v>0.70614386977126609</v>
      </c>
      <c r="AC1252" s="26">
        <f t="shared" si="166"/>
        <v>1.4604493054777188</v>
      </c>
      <c r="AD1252" s="26">
        <f t="shared" si="166"/>
        <v>1.1004312505260814</v>
      </c>
      <c r="AE1252" s="26">
        <f t="shared" si="165"/>
        <v>0.13790899968332351</v>
      </c>
      <c r="AF1252" s="17">
        <v>4.3</v>
      </c>
      <c r="AG1252" s="17">
        <v>6.6</v>
      </c>
      <c r="AH1252" s="17">
        <f t="shared" si="167"/>
        <v>2.511886431509578E-7</v>
      </c>
      <c r="AI1252" s="17">
        <v>1</v>
      </c>
      <c r="AJ1252" s="17">
        <v>47.5</v>
      </c>
      <c r="AK1252" s="17">
        <v>1619</v>
      </c>
      <c r="AL1252" s="17">
        <v>154</v>
      </c>
      <c r="AM1252" s="17">
        <v>4.9000000000000004</v>
      </c>
      <c r="AN1252" s="17">
        <v>9.15</v>
      </c>
      <c r="AO1252" s="17">
        <v>0.2</v>
      </c>
      <c r="AP1252" s="17">
        <v>31</v>
      </c>
      <c r="AQ1252" s="17">
        <v>822.3125</v>
      </c>
      <c r="AR1252" s="17">
        <v>869.79166666666663</v>
      </c>
      <c r="AS1252" s="26">
        <v>580.625</v>
      </c>
      <c r="AT1252" s="26">
        <v>18.278206538321477</v>
      </c>
      <c r="AU1252" s="26">
        <v>0.14493122992500274</v>
      </c>
      <c r="AV1252" s="17">
        <v>30</v>
      </c>
      <c r="AW1252" s="17">
        <v>30</v>
      </c>
      <c r="AX1252" s="17">
        <v>0.14000000000000001</v>
      </c>
      <c r="AY1252" s="14">
        <v>3</v>
      </c>
      <c r="AZ1252" s="17" t="s">
        <v>41</v>
      </c>
      <c r="BA1252" s="28"/>
      <c r="BB1252" s="26"/>
      <c r="BC1252" s="31"/>
      <c r="BD1252" s="29"/>
    </row>
    <row r="1253" spans="1:56" ht="15.75" x14ac:dyDescent="0.25">
      <c r="A1253" s="14">
        <v>2009</v>
      </c>
      <c r="B1253" s="15">
        <v>2012</v>
      </c>
      <c r="C1253" s="17" t="s">
        <v>209</v>
      </c>
      <c r="D1253" s="17" t="s">
        <v>210</v>
      </c>
      <c r="E1253" s="86">
        <v>1</v>
      </c>
      <c r="F1253" s="44" t="s">
        <v>120</v>
      </c>
      <c r="G1253" s="45" t="str">
        <f t="shared" si="162"/>
        <v>Millbrook</v>
      </c>
      <c r="H1253" s="20">
        <v>99217</v>
      </c>
      <c r="I1253" s="45">
        <v>9</v>
      </c>
      <c r="J1253" s="22">
        <v>99217015</v>
      </c>
      <c r="K1253" s="17" t="s">
        <v>40</v>
      </c>
      <c r="L1253" s="92"/>
      <c r="M1253" s="93">
        <v>1</v>
      </c>
      <c r="N1253" s="25">
        <f t="shared" si="161"/>
        <v>9.1629389572272402</v>
      </c>
      <c r="O1253" s="26">
        <v>45.966614031130163</v>
      </c>
      <c r="P1253" s="26">
        <f t="shared" ref="P1253:P1316" si="168">O1253/100</f>
        <v>0.45966614031130165</v>
      </c>
      <c r="Q1253" s="63">
        <v>54.033385968869837</v>
      </c>
      <c r="R1253" s="25">
        <f t="shared" si="163"/>
        <v>0.5403338596886984</v>
      </c>
      <c r="S1253" s="25" t="s">
        <v>45</v>
      </c>
      <c r="T1253" s="25">
        <v>1.403964261458903</v>
      </c>
      <c r="U1253" s="25" t="s">
        <v>45</v>
      </c>
      <c r="V1253" s="25">
        <f t="shared" si="164"/>
        <v>0.62621064293439022</v>
      </c>
      <c r="W1253" s="26">
        <v>16.389468834244326</v>
      </c>
      <c r="X1253" s="26">
        <v>32.906502496224768</v>
      </c>
      <c r="Y1253" s="26">
        <v>30.204229683931487</v>
      </c>
      <c r="Z1253" s="26">
        <v>4.5691951231870291</v>
      </c>
      <c r="AA1253" s="26" t="s">
        <v>45</v>
      </c>
      <c r="AB1253" s="26">
        <f t="shared" si="166"/>
        <v>0.23010228507573541</v>
      </c>
      <c r="AC1253" s="26">
        <f t="shared" si="166"/>
        <v>0.46199553474307747</v>
      </c>
      <c r="AD1253" s="26">
        <f t="shared" si="166"/>
        <v>0.42405659021135944</v>
      </c>
      <c r="AE1253" s="26">
        <f t="shared" si="165"/>
        <v>6.4149866565868977E-2</v>
      </c>
      <c r="AF1253" s="17">
        <v>3.2</v>
      </c>
      <c r="AG1253" s="17">
        <v>6.5</v>
      </c>
      <c r="AH1253" s="17">
        <f t="shared" si="167"/>
        <v>3.1622776601683734E-7</v>
      </c>
      <c r="AI1253" s="17">
        <v>1</v>
      </c>
      <c r="AJ1253" s="17">
        <v>40</v>
      </c>
      <c r="AK1253" s="17">
        <v>1110</v>
      </c>
      <c r="AL1253" s="17">
        <v>57.5</v>
      </c>
      <c r="AM1253" s="17">
        <v>10.65</v>
      </c>
      <c r="AN1253" s="17">
        <v>7.1</v>
      </c>
      <c r="AO1253" s="17">
        <v>0.15</v>
      </c>
      <c r="AP1253" s="17">
        <v>41.55</v>
      </c>
      <c r="AQ1253" s="17">
        <v>822.3125</v>
      </c>
      <c r="AR1253" s="17">
        <v>869.79166666666663</v>
      </c>
      <c r="AS1253" s="26">
        <v>580.625</v>
      </c>
      <c r="AT1253" s="26">
        <v>18.278206538321477</v>
      </c>
      <c r="AU1253" s="26">
        <v>0.14493122992500274</v>
      </c>
      <c r="AV1253" s="17">
        <v>30</v>
      </c>
      <c r="AW1253" s="17">
        <v>30</v>
      </c>
      <c r="AX1253" s="17">
        <v>0.14000000000000001</v>
      </c>
      <c r="AY1253" s="14">
        <v>3</v>
      </c>
      <c r="AZ1253" s="17" t="s">
        <v>41</v>
      </c>
      <c r="BA1253" s="28"/>
      <c r="BB1253" s="26"/>
      <c r="BC1253" s="31"/>
      <c r="BD1253" s="29"/>
    </row>
    <row r="1254" spans="1:56" ht="15.75" x14ac:dyDescent="0.25">
      <c r="A1254" s="14">
        <v>2009</v>
      </c>
      <c r="B1254" s="15">
        <v>2012</v>
      </c>
      <c r="C1254" s="17" t="s">
        <v>209</v>
      </c>
      <c r="D1254" s="17" t="s">
        <v>210</v>
      </c>
      <c r="E1254" s="86">
        <v>2</v>
      </c>
      <c r="F1254" s="44" t="s">
        <v>120</v>
      </c>
      <c r="G1254" s="45" t="str">
        <f t="shared" si="162"/>
        <v>Millbrook</v>
      </c>
      <c r="H1254" s="20">
        <v>99217</v>
      </c>
      <c r="I1254" s="45">
        <v>9</v>
      </c>
      <c r="J1254" s="22">
        <v>99217015</v>
      </c>
      <c r="K1254" s="17" t="s">
        <v>40</v>
      </c>
      <c r="L1254" s="92"/>
      <c r="M1254" s="93">
        <v>0.94444444444444442</v>
      </c>
      <c r="N1254" s="25">
        <f t="shared" si="161"/>
        <v>5.5198436895007372</v>
      </c>
      <c r="O1254" s="26">
        <v>45.168080427269864</v>
      </c>
      <c r="P1254" s="26">
        <f t="shared" si="168"/>
        <v>0.45168080427269863</v>
      </c>
      <c r="Q1254" s="63">
        <v>54.831919572730136</v>
      </c>
      <c r="R1254" s="25">
        <f t="shared" si="163"/>
        <v>0.54831919572730137</v>
      </c>
      <c r="S1254" s="25" t="s">
        <v>45</v>
      </c>
      <c r="T1254" s="25">
        <v>0.83106914571109103</v>
      </c>
      <c r="U1254" s="25" t="s">
        <v>45</v>
      </c>
      <c r="V1254" s="25">
        <f t="shared" si="164"/>
        <v>0.37068204536623151</v>
      </c>
      <c r="W1254" s="26">
        <v>17.40934828025982</v>
      </c>
      <c r="X1254" s="26">
        <v>34.16930917608294</v>
      </c>
      <c r="Y1254" s="26">
        <v>28.340777021829865</v>
      </c>
      <c r="Z1254" s="26">
        <v>5.1181561487348262</v>
      </c>
      <c r="AA1254" s="26" t="s">
        <v>45</v>
      </c>
      <c r="AB1254" s="26">
        <f t="shared" si="166"/>
        <v>0.1446837220266238</v>
      </c>
      <c r="AC1254" s="26">
        <f t="shared" si="166"/>
        <v>0.28397058586505391</v>
      </c>
      <c r="AD1254" s="26">
        <f t="shared" si="166"/>
        <v>0.23553145348320664</v>
      </c>
      <c r="AE1254" s="26">
        <f t="shared" si="165"/>
        <v>4.2535416581450193E-2</v>
      </c>
      <c r="AF1254" s="17">
        <v>3.9</v>
      </c>
      <c r="AG1254" s="17">
        <v>6.9</v>
      </c>
      <c r="AH1254" s="17">
        <f t="shared" si="167"/>
        <v>1.2589254117941651E-7</v>
      </c>
      <c r="AI1254" s="17">
        <v>1</v>
      </c>
      <c r="AJ1254" s="17">
        <v>40.5</v>
      </c>
      <c r="AK1254" s="17">
        <v>1647</v>
      </c>
      <c r="AL1254" s="17">
        <v>163.5</v>
      </c>
      <c r="AM1254" s="17">
        <v>2.6</v>
      </c>
      <c r="AN1254" s="17">
        <v>9.15</v>
      </c>
      <c r="AO1254" s="17">
        <v>0.15</v>
      </c>
      <c r="AP1254" s="17">
        <v>19.600000000000001</v>
      </c>
      <c r="AQ1254" s="17">
        <v>822.3125</v>
      </c>
      <c r="AR1254" s="17">
        <v>869.79166666666663</v>
      </c>
      <c r="AS1254" s="26">
        <v>580.625</v>
      </c>
      <c r="AT1254" s="26">
        <v>18.278206538321477</v>
      </c>
      <c r="AU1254" s="26">
        <v>0.14493122992500274</v>
      </c>
      <c r="AV1254" s="17">
        <v>30</v>
      </c>
      <c r="AW1254" s="17">
        <v>30</v>
      </c>
      <c r="AX1254" s="17">
        <v>0.14000000000000001</v>
      </c>
      <c r="AY1254" s="14">
        <v>3</v>
      </c>
      <c r="AZ1254" s="17" t="s">
        <v>41</v>
      </c>
      <c r="BA1254" s="28"/>
      <c r="BB1254" s="26"/>
      <c r="BC1254" s="31"/>
      <c r="BD1254" s="29"/>
    </row>
    <row r="1255" spans="1:56" ht="15.75" x14ac:dyDescent="0.25">
      <c r="A1255" s="14">
        <v>2009</v>
      </c>
      <c r="B1255" s="15">
        <v>2012</v>
      </c>
      <c r="C1255" s="17" t="s">
        <v>209</v>
      </c>
      <c r="D1255" s="17" t="s">
        <v>210</v>
      </c>
      <c r="E1255" s="86">
        <v>3</v>
      </c>
      <c r="F1255" s="44" t="s">
        <v>120</v>
      </c>
      <c r="G1255" s="45" t="str">
        <f t="shared" si="162"/>
        <v>Millbrook</v>
      </c>
      <c r="H1255" s="20">
        <v>99217</v>
      </c>
      <c r="I1255" s="45">
        <v>9</v>
      </c>
      <c r="J1255" s="22">
        <v>99217015</v>
      </c>
      <c r="K1255" s="17" t="s">
        <v>40</v>
      </c>
      <c r="L1255" s="92"/>
      <c r="M1255" s="93">
        <v>0.94444444444444442</v>
      </c>
      <c r="N1255" s="25">
        <f t="shared" si="161"/>
        <v>18.710918384500442</v>
      </c>
      <c r="O1255" s="26">
        <v>44.751480813803759</v>
      </c>
      <c r="P1255" s="26">
        <f t="shared" si="168"/>
        <v>0.44751480813803757</v>
      </c>
      <c r="Q1255" s="63">
        <v>55.248519186196241</v>
      </c>
      <c r="R1255" s="25">
        <f t="shared" si="163"/>
        <v>0.55248519186196243</v>
      </c>
      <c r="S1255" s="25" t="s">
        <v>45</v>
      </c>
      <c r="T1255" s="25">
        <v>2.7911376836420652</v>
      </c>
      <c r="U1255" s="25" t="s">
        <v>45</v>
      </c>
      <c r="V1255" s="25">
        <f t="shared" si="164"/>
        <v>1.2449320622845965</v>
      </c>
      <c r="W1255" s="26">
        <v>17.663007666610653</v>
      </c>
      <c r="X1255" s="26">
        <v>35.864183350602652</v>
      </c>
      <c r="Y1255" s="26">
        <v>28.485886109542705</v>
      </c>
      <c r="Z1255" s="26">
        <v>3.4640427376365182</v>
      </c>
      <c r="AA1255" s="26" t="s">
        <v>45</v>
      </c>
      <c r="AB1255" s="26">
        <f t="shared" si="166"/>
        <v>0.49299886304735696</v>
      </c>
      <c r="AC1255" s="26">
        <f t="shared" si="166"/>
        <v>1.0010187364291541</v>
      </c>
      <c r="AD1255" s="26">
        <f t="shared" si="166"/>
        <v>0.79508030172280697</v>
      </c>
      <c r="AE1255" s="26">
        <f t="shared" si="165"/>
        <v>9.6686202227639101E-2</v>
      </c>
      <c r="AF1255" s="17">
        <v>3.1</v>
      </c>
      <c r="AG1255" s="17">
        <v>5.89</v>
      </c>
      <c r="AH1255" s="17">
        <f t="shared" si="167"/>
        <v>1.2882495516931333E-6</v>
      </c>
      <c r="AI1255" s="17">
        <v>1</v>
      </c>
      <c r="AJ1255" s="17">
        <v>38</v>
      </c>
      <c r="AK1255" s="17">
        <v>667</v>
      </c>
      <c r="AL1255" s="17">
        <v>35</v>
      </c>
      <c r="AM1255" s="17">
        <v>14.2</v>
      </c>
      <c r="AN1255" s="17">
        <v>3.25</v>
      </c>
      <c r="AO1255" s="17">
        <v>0.2</v>
      </c>
      <c r="AP1255" s="17">
        <v>82.2</v>
      </c>
      <c r="AQ1255" s="17">
        <v>822.3125</v>
      </c>
      <c r="AR1255" s="17">
        <v>869.79166666666663</v>
      </c>
      <c r="AS1255" s="26">
        <v>580.625</v>
      </c>
      <c r="AT1255" s="26">
        <v>18.278206538321477</v>
      </c>
      <c r="AU1255" s="26">
        <v>0.14493122992500274</v>
      </c>
      <c r="AV1255" s="17">
        <v>30</v>
      </c>
      <c r="AW1255" s="17">
        <v>30</v>
      </c>
      <c r="AX1255" s="17">
        <v>0.14000000000000001</v>
      </c>
      <c r="AY1255" s="14">
        <v>3</v>
      </c>
      <c r="AZ1255" s="17" t="s">
        <v>41</v>
      </c>
      <c r="BA1255" s="28"/>
      <c r="BB1255" s="26"/>
      <c r="BC1255" s="31"/>
      <c r="BD1255" s="29"/>
    </row>
    <row r="1256" spans="1:56" ht="15.75" x14ac:dyDescent="0.25">
      <c r="A1256" s="14">
        <v>2009</v>
      </c>
      <c r="B1256" s="15">
        <v>2012</v>
      </c>
      <c r="C1256" s="17" t="s">
        <v>209</v>
      </c>
      <c r="D1256" s="17" t="s">
        <v>210</v>
      </c>
      <c r="E1256" s="86">
        <v>4</v>
      </c>
      <c r="F1256" s="44" t="s">
        <v>120</v>
      </c>
      <c r="G1256" s="45" t="str">
        <f t="shared" si="162"/>
        <v>Millbrook</v>
      </c>
      <c r="H1256" s="20">
        <v>99217</v>
      </c>
      <c r="I1256" s="45">
        <v>9</v>
      </c>
      <c r="J1256" s="22">
        <v>99217015</v>
      </c>
      <c r="K1256" s="17" t="s">
        <v>40</v>
      </c>
      <c r="L1256" s="92"/>
      <c r="M1256" s="93">
        <v>1</v>
      </c>
      <c r="N1256" s="25">
        <f t="shared" si="161"/>
        <v>26.166180569693292</v>
      </c>
      <c r="O1256" s="26">
        <v>44.984752521698326</v>
      </c>
      <c r="P1256" s="26">
        <f t="shared" si="168"/>
        <v>0.44984752521698324</v>
      </c>
      <c r="Q1256" s="63">
        <v>55.015247478301674</v>
      </c>
      <c r="R1256" s="25">
        <f t="shared" si="163"/>
        <v>0.55015247478301676</v>
      </c>
      <c r="S1256" s="25" t="s">
        <v>45</v>
      </c>
      <c r="T1256" s="25">
        <v>3.9235971912190801</v>
      </c>
      <c r="U1256" s="25" t="s">
        <v>45</v>
      </c>
      <c r="V1256" s="25">
        <f t="shared" si="164"/>
        <v>1.7500433502315256</v>
      </c>
      <c r="W1256" s="26">
        <v>18.0079946491295</v>
      </c>
      <c r="X1256" s="26">
        <v>38.285537137944573</v>
      </c>
      <c r="Y1256" s="26">
        <v>27.888206060973332</v>
      </c>
      <c r="Z1256" s="26">
        <v>3.1135359567009999</v>
      </c>
      <c r="AA1256" s="26" t="s">
        <v>45</v>
      </c>
      <c r="AB1256" s="26">
        <f t="shared" si="166"/>
        <v>0.70656117224812731</v>
      </c>
      <c r="AC1256" s="26">
        <f t="shared" si="166"/>
        <v>1.502170259787531</v>
      </c>
      <c r="AD1256" s="26">
        <f t="shared" si="166"/>
        <v>1.0942208696897389</v>
      </c>
      <c r="AE1256" s="26">
        <f t="shared" si="165"/>
        <v>0.12216260934471655</v>
      </c>
      <c r="AF1256" s="17">
        <v>4.3</v>
      </c>
      <c r="AG1256" s="17">
        <v>6.6</v>
      </c>
      <c r="AH1256" s="17">
        <f t="shared" si="167"/>
        <v>2.511886431509578E-7</v>
      </c>
      <c r="AI1256" s="17">
        <v>1</v>
      </c>
      <c r="AJ1256" s="17">
        <v>47.5</v>
      </c>
      <c r="AK1256" s="17">
        <v>1619</v>
      </c>
      <c r="AL1256" s="17">
        <v>154</v>
      </c>
      <c r="AM1256" s="17">
        <v>4.9000000000000004</v>
      </c>
      <c r="AN1256" s="17">
        <v>9.15</v>
      </c>
      <c r="AO1256" s="17">
        <v>0.2</v>
      </c>
      <c r="AP1256" s="17">
        <v>31</v>
      </c>
      <c r="AQ1256" s="17">
        <v>822.3125</v>
      </c>
      <c r="AR1256" s="17">
        <v>869.79166666666663</v>
      </c>
      <c r="AS1256" s="26">
        <v>580.625</v>
      </c>
      <c r="AT1256" s="26">
        <v>18.278206538321477</v>
      </c>
      <c r="AU1256" s="26">
        <v>0.14493122992500274</v>
      </c>
      <c r="AV1256" s="17">
        <v>30</v>
      </c>
      <c r="AW1256" s="17">
        <v>30</v>
      </c>
      <c r="AX1256" s="17">
        <v>0.14000000000000001</v>
      </c>
      <c r="AY1256" s="14">
        <v>3</v>
      </c>
      <c r="AZ1256" s="17" t="s">
        <v>41</v>
      </c>
      <c r="BA1256" s="28"/>
      <c r="BB1256" s="26"/>
      <c r="BC1256" s="31"/>
      <c r="BD1256" s="29"/>
    </row>
    <row r="1257" spans="1:56" ht="15.75" x14ac:dyDescent="0.25">
      <c r="A1257" s="14">
        <v>2009</v>
      </c>
      <c r="B1257" s="15">
        <v>2012</v>
      </c>
      <c r="C1257" s="17" t="s">
        <v>209</v>
      </c>
      <c r="D1257" s="17" t="s">
        <v>210</v>
      </c>
      <c r="E1257" s="86">
        <v>1</v>
      </c>
      <c r="F1257" s="44" t="s">
        <v>124</v>
      </c>
      <c r="G1257" s="45" t="str">
        <f t="shared" si="162"/>
        <v>Allegany</v>
      </c>
      <c r="H1257" s="20">
        <v>99239</v>
      </c>
      <c r="I1257" s="45" t="s">
        <v>52</v>
      </c>
      <c r="J1257" s="22">
        <v>99239015</v>
      </c>
      <c r="K1257" s="17" t="s">
        <v>42</v>
      </c>
      <c r="L1257" s="92"/>
      <c r="M1257" s="93">
        <v>0.94444444444444442</v>
      </c>
      <c r="N1257" s="25">
        <f t="shared" si="161"/>
        <v>20.579400730630368</v>
      </c>
      <c r="O1257" s="26">
        <v>47.944169058178979</v>
      </c>
      <c r="P1257" s="26">
        <f t="shared" si="168"/>
        <v>0.47944169058178976</v>
      </c>
      <c r="Q1257" s="63">
        <v>52.055830941821021</v>
      </c>
      <c r="R1257" s="25">
        <f t="shared" si="163"/>
        <v>0.52055830941821024</v>
      </c>
      <c r="S1257" s="25" t="s">
        <v>45</v>
      </c>
      <c r="T1257" s="25">
        <v>3.2888742258178474</v>
      </c>
      <c r="U1257" s="25" t="s">
        <v>45</v>
      </c>
      <c r="V1257" s="25">
        <f t="shared" si="164"/>
        <v>1.4669376564754002</v>
      </c>
      <c r="W1257" s="26">
        <v>17.806486660838118</v>
      </c>
      <c r="X1257" s="26">
        <v>35.460067396083566</v>
      </c>
      <c r="Y1257" s="26">
        <v>29.224638333149429</v>
      </c>
      <c r="Z1257" s="26">
        <v>3.3508738572798791</v>
      </c>
      <c r="AA1257" s="26" t="s">
        <v>45</v>
      </c>
      <c r="AB1257" s="26">
        <f t="shared" si="166"/>
        <v>0.58563295031199791</v>
      </c>
      <c r="AC1257" s="26">
        <f t="shared" si="166"/>
        <v>1.1662370170474303</v>
      </c>
      <c r="AD1257" s="26">
        <f t="shared" si="166"/>
        <v>0.96116159772743415</v>
      </c>
      <c r="AE1257" s="26">
        <f t="shared" si="165"/>
        <v>0.11020602663174627</v>
      </c>
      <c r="AF1257" s="17">
        <v>3.2</v>
      </c>
      <c r="AG1257" s="17">
        <v>6.5</v>
      </c>
      <c r="AH1257" s="17">
        <f t="shared" si="167"/>
        <v>3.1622776601683734E-7</v>
      </c>
      <c r="AI1257" s="17">
        <v>1</v>
      </c>
      <c r="AJ1257" s="17">
        <v>40</v>
      </c>
      <c r="AK1257" s="17">
        <v>1110</v>
      </c>
      <c r="AL1257" s="17">
        <v>57.5</v>
      </c>
      <c r="AM1257" s="17">
        <v>10.65</v>
      </c>
      <c r="AN1257" s="17">
        <v>7.1</v>
      </c>
      <c r="AO1257" s="17">
        <v>0.15</v>
      </c>
      <c r="AP1257" s="17">
        <v>41.55</v>
      </c>
      <c r="AQ1257" s="17">
        <v>822.3125</v>
      </c>
      <c r="AR1257" s="17">
        <v>869.79166666666663</v>
      </c>
      <c r="AS1257" s="26">
        <v>580.625</v>
      </c>
      <c r="AT1257" s="26">
        <v>18.278206538321477</v>
      </c>
      <c r="AU1257" s="26">
        <v>0.14493122992500274</v>
      </c>
      <c r="AV1257" s="17">
        <v>30</v>
      </c>
      <c r="AW1257" s="17">
        <v>30</v>
      </c>
      <c r="AX1257" s="17">
        <v>0.14000000000000001</v>
      </c>
      <c r="AY1257" s="14">
        <v>3</v>
      </c>
      <c r="AZ1257" s="17" t="s">
        <v>41</v>
      </c>
      <c r="BA1257" s="28"/>
      <c r="BB1257" s="26"/>
      <c r="BC1257" s="31"/>
      <c r="BD1257" s="29"/>
    </row>
    <row r="1258" spans="1:56" ht="15.75" x14ac:dyDescent="0.25">
      <c r="A1258" s="14">
        <v>2009</v>
      </c>
      <c r="B1258" s="15">
        <v>2012</v>
      </c>
      <c r="C1258" s="17" t="s">
        <v>209</v>
      </c>
      <c r="D1258" s="17" t="s">
        <v>210</v>
      </c>
      <c r="E1258" s="86">
        <v>2</v>
      </c>
      <c r="F1258" s="44" t="s">
        <v>124</v>
      </c>
      <c r="G1258" s="45" t="str">
        <f t="shared" si="162"/>
        <v>Allegany</v>
      </c>
      <c r="H1258" s="20">
        <v>99239</v>
      </c>
      <c r="I1258" s="45" t="s">
        <v>52</v>
      </c>
      <c r="J1258" s="22">
        <v>99239015</v>
      </c>
      <c r="K1258" s="17" t="s">
        <v>42</v>
      </c>
      <c r="L1258" s="92"/>
      <c r="M1258" s="93">
        <v>0.94444444444444442</v>
      </c>
      <c r="N1258" s="25">
        <f t="shared" si="161"/>
        <v>6.8212152381773432</v>
      </c>
      <c r="O1258" s="26">
        <v>50.836952230556633</v>
      </c>
      <c r="P1258" s="26">
        <f t="shared" si="168"/>
        <v>0.50836952230556631</v>
      </c>
      <c r="Q1258" s="63">
        <v>49.163047769443367</v>
      </c>
      <c r="R1258" s="25">
        <f t="shared" si="163"/>
        <v>0.49163047769443369</v>
      </c>
      <c r="S1258" s="25" t="s">
        <v>45</v>
      </c>
      <c r="T1258" s="25">
        <v>1.1558993107252218</v>
      </c>
      <c r="U1258" s="25" t="s">
        <v>45</v>
      </c>
      <c r="V1258" s="25">
        <f t="shared" si="164"/>
        <v>0.51556615108172243</v>
      </c>
      <c r="W1258" s="26">
        <v>18.77107116064245</v>
      </c>
      <c r="X1258" s="26">
        <v>36.881615101638701</v>
      </c>
      <c r="Y1258" s="26">
        <v>28.23970733118216</v>
      </c>
      <c r="Z1258" s="26">
        <v>2.8028496343899434</v>
      </c>
      <c r="AA1258" s="26" t="s">
        <v>45</v>
      </c>
      <c r="AB1258" s="26">
        <f t="shared" si="166"/>
        <v>0.21697468216160695</v>
      </c>
      <c r="AC1258" s="26">
        <f t="shared" si="166"/>
        <v>0.42631433474417102</v>
      </c>
      <c r="AD1258" s="26">
        <f t="shared" si="166"/>
        <v>0.32642258239195454</v>
      </c>
      <c r="AE1258" s="26">
        <f t="shared" si="165"/>
        <v>3.2398119604577752E-2</v>
      </c>
      <c r="AF1258" s="17">
        <v>3.9</v>
      </c>
      <c r="AG1258" s="17">
        <v>6.9</v>
      </c>
      <c r="AH1258" s="17">
        <f t="shared" si="167"/>
        <v>1.2589254117941651E-7</v>
      </c>
      <c r="AI1258" s="17">
        <v>1</v>
      </c>
      <c r="AJ1258" s="17">
        <v>40.5</v>
      </c>
      <c r="AK1258" s="17">
        <v>1647</v>
      </c>
      <c r="AL1258" s="17">
        <v>163.5</v>
      </c>
      <c r="AM1258" s="17">
        <v>2.6</v>
      </c>
      <c r="AN1258" s="17">
        <v>9.15</v>
      </c>
      <c r="AO1258" s="17">
        <v>0.15</v>
      </c>
      <c r="AP1258" s="17">
        <v>19.600000000000001</v>
      </c>
      <c r="AQ1258" s="17">
        <v>822.3125</v>
      </c>
      <c r="AR1258" s="17">
        <v>869.79166666666663</v>
      </c>
      <c r="AS1258" s="26">
        <v>580.625</v>
      </c>
      <c r="AT1258" s="26">
        <v>18.278206538321477</v>
      </c>
      <c r="AU1258" s="26">
        <v>0.14493122992500274</v>
      </c>
      <c r="AV1258" s="17">
        <v>30</v>
      </c>
      <c r="AW1258" s="17">
        <v>30</v>
      </c>
      <c r="AX1258" s="17">
        <v>0.14000000000000001</v>
      </c>
      <c r="AY1258" s="14">
        <v>3</v>
      </c>
      <c r="AZ1258" s="17" t="s">
        <v>41</v>
      </c>
      <c r="BA1258" s="28"/>
      <c r="BB1258" s="26"/>
      <c r="BC1258" s="31"/>
      <c r="BD1258" s="29"/>
    </row>
    <row r="1259" spans="1:56" ht="15.75" x14ac:dyDescent="0.25">
      <c r="A1259" s="14">
        <v>2009</v>
      </c>
      <c r="B1259" s="15">
        <v>2012</v>
      </c>
      <c r="C1259" s="17" t="s">
        <v>209</v>
      </c>
      <c r="D1259" s="17" t="s">
        <v>210</v>
      </c>
      <c r="E1259" s="86">
        <v>3</v>
      </c>
      <c r="F1259" s="44" t="s">
        <v>124</v>
      </c>
      <c r="G1259" s="45" t="str">
        <f t="shared" si="162"/>
        <v>Allegany</v>
      </c>
      <c r="H1259" s="20">
        <v>99239</v>
      </c>
      <c r="I1259" s="45" t="s">
        <v>52</v>
      </c>
      <c r="J1259" s="22">
        <v>99239015</v>
      </c>
      <c r="K1259" s="17" t="s">
        <v>42</v>
      </c>
      <c r="L1259" s="92"/>
      <c r="M1259" s="93">
        <v>1</v>
      </c>
      <c r="N1259" s="25">
        <f t="shared" si="161"/>
        <v>9.7113222755193753</v>
      </c>
      <c r="O1259" s="26">
        <v>46.248179434896585</v>
      </c>
      <c r="P1259" s="26">
        <f t="shared" si="168"/>
        <v>0.46248179434896586</v>
      </c>
      <c r="Q1259" s="63">
        <v>53.751820565103415</v>
      </c>
      <c r="R1259" s="25">
        <f t="shared" si="163"/>
        <v>0.53751820565103414</v>
      </c>
      <c r="S1259" s="25" t="s">
        <v>45</v>
      </c>
      <c r="T1259" s="25">
        <v>1.4971032504944277</v>
      </c>
      <c r="U1259" s="25" t="s">
        <v>45</v>
      </c>
      <c r="V1259" s="25">
        <f t="shared" si="164"/>
        <v>0.66775345695558774</v>
      </c>
      <c r="W1259" s="26">
        <v>17.520876157801084</v>
      </c>
      <c r="X1259" s="26">
        <v>34.525344690751872</v>
      </c>
      <c r="Y1259" s="26">
        <v>30.269558766260971</v>
      </c>
      <c r="Z1259" s="26">
        <v>3.0538405229144843</v>
      </c>
      <c r="AA1259" s="26" t="s">
        <v>45</v>
      </c>
      <c r="AB1259" s="26">
        <f t="shared" si="166"/>
        <v>0.26230560647354323</v>
      </c>
      <c r="AC1259" s="26">
        <f t="shared" si="166"/>
        <v>0.51688005760965161</v>
      </c>
      <c r="AD1259" s="26">
        <f t="shared" si="166"/>
        <v>0.45316654820001401</v>
      </c>
      <c r="AE1259" s="26">
        <f t="shared" si="165"/>
        <v>4.5719145733468775E-2</v>
      </c>
      <c r="AF1259" s="17">
        <v>3.1</v>
      </c>
      <c r="AG1259" s="17">
        <v>5.89</v>
      </c>
      <c r="AH1259" s="17">
        <f t="shared" si="167"/>
        <v>1.2882495516931333E-6</v>
      </c>
      <c r="AI1259" s="17">
        <v>1</v>
      </c>
      <c r="AJ1259" s="17">
        <v>38</v>
      </c>
      <c r="AK1259" s="17">
        <v>667</v>
      </c>
      <c r="AL1259" s="17">
        <v>35</v>
      </c>
      <c r="AM1259" s="17">
        <v>14.2</v>
      </c>
      <c r="AN1259" s="17">
        <v>3.25</v>
      </c>
      <c r="AO1259" s="17">
        <v>0.2</v>
      </c>
      <c r="AP1259" s="17">
        <v>82.2</v>
      </c>
      <c r="AQ1259" s="17">
        <v>822.3125</v>
      </c>
      <c r="AR1259" s="17">
        <v>869.79166666666663</v>
      </c>
      <c r="AS1259" s="26">
        <v>580.625</v>
      </c>
      <c r="AT1259" s="26">
        <v>18.278206538321477</v>
      </c>
      <c r="AU1259" s="26">
        <v>0.14493122992500274</v>
      </c>
      <c r="AV1259" s="17">
        <v>30</v>
      </c>
      <c r="AW1259" s="17">
        <v>30</v>
      </c>
      <c r="AX1259" s="17">
        <v>0.14000000000000001</v>
      </c>
      <c r="AY1259" s="14">
        <v>3</v>
      </c>
      <c r="AZ1259" s="17" t="s">
        <v>41</v>
      </c>
      <c r="BA1259" s="28"/>
      <c r="BB1259" s="26"/>
      <c r="BC1259" s="31"/>
      <c r="BD1259" s="29"/>
    </row>
    <row r="1260" spans="1:56" ht="15.75" x14ac:dyDescent="0.25">
      <c r="A1260" s="14">
        <v>2009</v>
      </c>
      <c r="B1260" s="15">
        <v>2012</v>
      </c>
      <c r="C1260" s="17" t="s">
        <v>209</v>
      </c>
      <c r="D1260" s="17" t="s">
        <v>210</v>
      </c>
      <c r="E1260" s="86">
        <v>4</v>
      </c>
      <c r="F1260" s="44" t="s">
        <v>124</v>
      </c>
      <c r="G1260" s="45" t="str">
        <f t="shared" si="162"/>
        <v>Allegany</v>
      </c>
      <c r="H1260" s="20">
        <v>99239</v>
      </c>
      <c r="I1260" s="45" t="s">
        <v>52</v>
      </c>
      <c r="J1260" s="22">
        <v>99239015</v>
      </c>
      <c r="K1260" s="17" t="s">
        <v>42</v>
      </c>
      <c r="L1260" s="92"/>
      <c r="M1260" s="93">
        <v>1</v>
      </c>
      <c r="N1260" s="25">
        <f t="shared" si="161"/>
        <v>19.109777300123735</v>
      </c>
      <c r="O1260" s="26">
        <v>45.776045357902198</v>
      </c>
      <c r="P1260" s="26">
        <f t="shared" si="168"/>
        <v>0.45776045357902201</v>
      </c>
      <c r="Q1260" s="63">
        <v>54.223954642097802</v>
      </c>
      <c r="R1260" s="25">
        <f t="shared" si="163"/>
        <v>0.54223954642097805</v>
      </c>
      <c r="S1260" s="25" t="s">
        <v>45</v>
      </c>
      <c r="T1260" s="25">
        <v>2.915900108232913</v>
      </c>
      <c r="U1260" s="25" t="s">
        <v>45</v>
      </c>
      <c r="V1260" s="25">
        <f t="shared" si="164"/>
        <v>1.3005798877042432</v>
      </c>
      <c r="W1260" s="26">
        <v>16.957569466512723</v>
      </c>
      <c r="X1260" s="26">
        <v>34.070254993629383</v>
      </c>
      <c r="Y1260" s="26">
        <v>29.841325066321062</v>
      </c>
      <c r="Z1260" s="26">
        <v>3.9815197608357664</v>
      </c>
      <c r="AA1260" s="26" t="s">
        <v>45</v>
      </c>
      <c r="AB1260" s="26">
        <f t="shared" si="166"/>
        <v>0.49446578642771588</v>
      </c>
      <c r="AC1260" s="26">
        <f t="shared" si="166"/>
        <v>0.99345460223446869</v>
      </c>
      <c r="AD1260" s="26">
        <f t="shared" si="166"/>
        <v>0.87014322990699122</v>
      </c>
      <c r="AE1260" s="26">
        <f t="shared" si="165"/>
        <v>0.11609713901552494</v>
      </c>
      <c r="AF1260" s="17">
        <v>4.3</v>
      </c>
      <c r="AG1260" s="17">
        <v>6.6</v>
      </c>
      <c r="AH1260" s="17">
        <f t="shared" si="167"/>
        <v>2.511886431509578E-7</v>
      </c>
      <c r="AI1260" s="17">
        <v>1</v>
      </c>
      <c r="AJ1260" s="17">
        <v>47.5</v>
      </c>
      <c r="AK1260" s="17">
        <v>1619</v>
      </c>
      <c r="AL1260" s="17">
        <v>154</v>
      </c>
      <c r="AM1260" s="17">
        <v>4.9000000000000004</v>
      </c>
      <c r="AN1260" s="17">
        <v>9.15</v>
      </c>
      <c r="AO1260" s="17">
        <v>0.2</v>
      </c>
      <c r="AP1260" s="17">
        <v>31</v>
      </c>
      <c r="AQ1260" s="17">
        <v>822.3125</v>
      </c>
      <c r="AR1260" s="17">
        <v>869.79166666666663</v>
      </c>
      <c r="AS1260" s="26">
        <v>580.625</v>
      </c>
      <c r="AT1260" s="26">
        <v>18.278206538321477</v>
      </c>
      <c r="AU1260" s="26">
        <v>0.14493122992500274</v>
      </c>
      <c r="AV1260" s="17">
        <v>30</v>
      </c>
      <c r="AW1260" s="17">
        <v>30</v>
      </c>
      <c r="AX1260" s="17">
        <v>0.14000000000000001</v>
      </c>
      <c r="AY1260" s="14">
        <v>3</v>
      </c>
      <c r="AZ1260" s="17" t="s">
        <v>41</v>
      </c>
      <c r="BA1260" s="28"/>
      <c r="BB1260" s="26"/>
      <c r="BC1260" s="31"/>
      <c r="BD1260" s="29"/>
    </row>
    <row r="1261" spans="1:56" ht="15.75" x14ac:dyDescent="0.25">
      <c r="A1261" s="14">
        <v>2009</v>
      </c>
      <c r="B1261" s="15">
        <v>2012</v>
      </c>
      <c r="C1261" s="17" t="s">
        <v>209</v>
      </c>
      <c r="D1261" s="17" t="s">
        <v>210</v>
      </c>
      <c r="E1261" s="86">
        <v>1</v>
      </c>
      <c r="F1261" s="44" t="s">
        <v>126</v>
      </c>
      <c r="G1261" s="45" t="str">
        <f t="shared" si="162"/>
        <v>Canastota</v>
      </c>
      <c r="H1261" s="20">
        <v>9970</v>
      </c>
      <c r="I1261" s="45">
        <v>5</v>
      </c>
      <c r="J1261" s="22">
        <v>9970036</v>
      </c>
      <c r="K1261" s="17" t="s">
        <v>54</v>
      </c>
      <c r="L1261" s="92"/>
      <c r="M1261" s="93">
        <v>0.88888888888888884</v>
      </c>
      <c r="N1261" s="25">
        <f t="shared" si="161"/>
        <v>13.433034931377396</v>
      </c>
      <c r="O1261" s="26">
        <v>48.08703401158472</v>
      </c>
      <c r="P1261" s="26">
        <f t="shared" si="168"/>
        <v>0.48087034011584717</v>
      </c>
      <c r="Q1261" s="63">
        <v>51.91296598841528</v>
      </c>
      <c r="R1261" s="25">
        <f t="shared" si="163"/>
        <v>0.51912965988415283</v>
      </c>
      <c r="S1261" s="25" t="s">
        <v>45</v>
      </c>
      <c r="T1261" s="25">
        <v>2.1531826920798349</v>
      </c>
      <c r="U1261" s="25" t="s">
        <v>45</v>
      </c>
      <c r="V1261" s="25">
        <f t="shared" si="164"/>
        <v>0.96038478683311101</v>
      </c>
      <c r="W1261" s="26">
        <v>18.605400453402069</v>
      </c>
      <c r="X1261" s="26">
        <v>35.633889475482135</v>
      </c>
      <c r="Y1261" s="26">
        <v>27.386728090742523</v>
      </c>
      <c r="Z1261" s="26">
        <v>4.5522363435918152</v>
      </c>
      <c r="AA1261" s="26" t="s">
        <v>45</v>
      </c>
      <c r="AB1261" s="26">
        <f t="shared" si="166"/>
        <v>0.40060826235479646</v>
      </c>
      <c r="AC1261" s="26">
        <f t="shared" si="166"/>
        <v>0.76726274070093914</v>
      </c>
      <c r="AD1261" s="26">
        <f t="shared" si="166"/>
        <v>0.5896862891768343</v>
      </c>
      <c r="AE1261" s="26">
        <f t="shared" si="165"/>
        <v>9.8017965052786885E-2</v>
      </c>
      <c r="AF1261" s="17">
        <v>3.2</v>
      </c>
      <c r="AG1261" s="17">
        <v>6.5</v>
      </c>
      <c r="AH1261" s="17">
        <f t="shared" si="167"/>
        <v>3.1622776601683734E-7</v>
      </c>
      <c r="AI1261" s="17">
        <v>1</v>
      </c>
      <c r="AJ1261" s="17">
        <v>40</v>
      </c>
      <c r="AK1261" s="17">
        <v>1110</v>
      </c>
      <c r="AL1261" s="17">
        <v>57.5</v>
      </c>
      <c r="AM1261" s="17">
        <v>10.65</v>
      </c>
      <c r="AN1261" s="17">
        <v>7.1</v>
      </c>
      <c r="AO1261" s="17">
        <v>0.15</v>
      </c>
      <c r="AP1261" s="17">
        <v>41.55</v>
      </c>
      <c r="AQ1261" s="17">
        <v>822.3125</v>
      </c>
      <c r="AR1261" s="17">
        <v>869.79166666666663</v>
      </c>
      <c r="AS1261" s="26">
        <v>580.625</v>
      </c>
      <c r="AT1261" s="26">
        <v>18.278206538321477</v>
      </c>
      <c r="AU1261" s="26">
        <v>0.14493122992500274</v>
      </c>
      <c r="AV1261" s="17">
        <v>30</v>
      </c>
      <c r="AW1261" s="17">
        <v>30</v>
      </c>
      <c r="AX1261" s="17">
        <v>0.14000000000000001</v>
      </c>
      <c r="AY1261" s="14">
        <v>3</v>
      </c>
      <c r="AZ1261" s="17" t="s">
        <v>41</v>
      </c>
      <c r="BA1261" s="28"/>
      <c r="BB1261" s="26"/>
      <c r="BC1261" s="31"/>
      <c r="BD1261" s="29"/>
    </row>
    <row r="1262" spans="1:56" ht="15.75" x14ac:dyDescent="0.25">
      <c r="A1262" s="14">
        <v>2009</v>
      </c>
      <c r="B1262" s="15">
        <v>2012</v>
      </c>
      <c r="C1262" s="17" t="s">
        <v>209</v>
      </c>
      <c r="D1262" s="17" t="s">
        <v>210</v>
      </c>
      <c r="E1262" s="86">
        <v>2</v>
      </c>
      <c r="F1262" s="44" t="s">
        <v>126</v>
      </c>
      <c r="G1262" s="45" t="str">
        <f t="shared" si="162"/>
        <v>Canastota</v>
      </c>
      <c r="H1262" s="20">
        <v>9970</v>
      </c>
      <c r="I1262" s="45">
        <v>5</v>
      </c>
      <c r="J1262" s="22">
        <v>9970036</v>
      </c>
      <c r="K1262" s="17" t="s">
        <v>54</v>
      </c>
      <c r="L1262" s="92"/>
      <c r="M1262" s="93">
        <v>0.94444444444444442</v>
      </c>
      <c r="N1262" s="25">
        <f t="shared" si="161"/>
        <v>15.177061313344737</v>
      </c>
      <c r="O1262" s="26">
        <v>47.75335775335774</v>
      </c>
      <c r="P1262" s="26">
        <f t="shared" si="168"/>
        <v>0.47753357753357739</v>
      </c>
      <c r="Q1262" s="63">
        <v>52.24664224664226</v>
      </c>
      <c r="R1262" s="25">
        <f t="shared" si="163"/>
        <v>0.52246642246642261</v>
      </c>
      <c r="S1262" s="25" t="s">
        <v>45</v>
      </c>
      <c r="T1262" s="25">
        <v>2.4158521284693224</v>
      </c>
      <c r="U1262" s="25" t="s">
        <v>45</v>
      </c>
      <c r="V1262" s="25">
        <f t="shared" si="164"/>
        <v>1.0775433222432302</v>
      </c>
      <c r="W1262" s="26">
        <v>18.770875335466997</v>
      </c>
      <c r="X1262" s="26">
        <v>35.811907137329456</v>
      </c>
      <c r="Y1262" s="26">
        <v>27.098151560357664</v>
      </c>
      <c r="Z1262" s="26">
        <v>4.3648152094716011</v>
      </c>
      <c r="AA1262" s="26" t="s">
        <v>45</v>
      </c>
      <c r="AB1262" s="26">
        <f t="shared" si="166"/>
        <v>0.45347659132420248</v>
      </c>
      <c r="AC1262" s="26">
        <f t="shared" si="166"/>
        <v>0.8651627208226309</v>
      </c>
      <c r="AD1262" s="26">
        <f t="shared" si="166"/>
        <v>0.65465127124674349</v>
      </c>
      <c r="AE1262" s="26">
        <f t="shared" si="165"/>
        <v>0.10544748114177238</v>
      </c>
      <c r="AF1262" s="17">
        <v>3.9</v>
      </c>
      <c r="AG1262" s="17">
        <v>6.9</v>
      </c>
      <c r="AH1262" s="17">
        <f t="shared" si="167"/>
        <v>1.2589254117941651E-7</v>
      </c>
      <c r="AI1262" s="17">
        <v>1</v>
      </c>
      <c r="AJ1262" s="17">
        <v>40.5</v>
      </c>
      <c r="AK1262" s="17">
        <v>1647</v>
      </c>
      <c r="AL1262" s="17">
        <v>163.5</v>
      </c>
      <c r="AM1262" s="17">
        <v>2.6</v>
      </c>
      <c r="AN1262" s="17">
        <v>9.15</v>
      </c>
      <c r="AO1262" s="17">
        <v>0.15</v>
      </c>
      <c r="AP1262" s="17">
        <v>19.600000000000001</v>
      </c>
      <c r="AQ1262" s="17">
        <v>822.3125</v>
      </c>
      <c r="AR1262" s="17">
        <v>869.79166666666663</v>
      </c>
      <c r="AS1262" s="26">
        <v>580.625</v>
      </c>
      <c r="AT1262" s="26">
        <v>18.278206538321477</v>
      </c>
      <c r="AU1262" s="26">
        <v>0.14493122992500274</v>
      </c>
      <c r="AV1262" s="17">
        <v>30</v>
      </c>
      <c r="AW1262" s="17">
        <v>30</v>
      </c>
      <c r="AX1262" s="17">
        <v>0.14000000000000001</v>
      </c>
      <c r="AY1262" s="14">
        <v>3</v>
      </c>
      <c r="AZ1262" s="17" t="s">
        <v>41</v>
      </c>
      <c r="BA1262" s="28"/>
      <c r="BB1262" s="26"/>
      <c r="BC1262" s="31"/>
      <c r="BD1262" s="29"/>
    </row>
    <row r="1263" spans="1:56" ht="15.75" x14ac:dyDescent="0.25">
      <c r="A1263" s="14">
        <v>2009</v>
      </c>
      <c r="B1263" s="15">
        <v>2012</v>
      </c>
      <c r="C1263" s="17" t="s">
        <v>209</v>
      </c>
      <c r="D1263" s="17" t="s">
        <v>210</v>
      </c>
      <c r="E1263" s="86">
        <v>3</v>
      </c>
      <c r="F1263" s="44" t="s">
        <v>126</v>
      </c>
      <c r="G1263" s="45" t="str">
        <f t="shared" si="162"/>
        <v>Canastota</v>
      </c>
      <c r="H1263" s="20">
        <v>9970</v>
      </c>
      <c r="I1263" s="45">
        <v>5</v>
      </c>
      <c r="J1263" s="22">
        <v>9970036</v>
      </c>
      <c r="K1263" s="17" t="s">
        <v>54</v>
      </c>
      <c r="L1263" s="92"/>
      <c r="M1263" s="93">
        <v>1</v>
      </c>
      <c r="N1263" s="25">
        <f t="shared" si="161"/>
        <v>15.195608240054245</v>
      </c>
      <c r="O1263" s="26">
        <v>46.354373054061703</v>
      </c>
      <c r="P1263" s="26">
        <f t="shared" si="168"/>
        <v>0.46354373054061704</v>
      </c>
      <c r="Q1263" s="63">
        <v>53.645626945938297</v>
      </c>
      <c r="R1263" s="25">
        <f t="shared" si="163"/>
        <v>0.53645626945938296</v>
      </c>
      <c r="S1263" s="25" t="s">
        <v>45</v>
      </c>
      <c r="T1263" s="25">
        <v>2.3479429771428282</v>
      </c>
      <c r="U1263" s="25" t="s">
        <v>45</v>
      </c>
      <c r="V1263" s="25">
        <f t="shared" si="164"/>
        <v>1.0472537810628137</v>
      </c>
      <c r="W1263" s="26">
        <v>19.204348154299083</v>
      </c>
      <c r="X1263" s="26">
        <v>35.909131820847691</v>
      </c>
      <c r="Y1263" s="26">
        <v>26.521446074873282</v>
      </c>
      <c r="Z1263" s="26">
        <v>4.127946240367919</v>
      </c>
      <c r="AA1263" s="26" t="s">
        <v>45</v>
      </c>
      <c r="AB1263" s="26">
        <f t="shared" si="166"/>
        <v>0.45090714379492369</v>
      </c>
      <c r="AC1263" s="26">
        <f t="shared" si="166"/>
        <v>0.84312593874055386</v>
      </c>
      <c r="AD1263" s="26">
        <f t="shared" si="166"/>
        <v>0.62270843055170955</v>
      </c>
      <c r="AE1263" s="26">
        <f t="shared" si="165"/>
        <v>9.6921823850949967E-2</v>
      </c>
      <c r="AF1263" s="17">
        <v>3.1</v>
      </c>
      <c r="AG1263" s="17">
        <v>5.89</v>
      </c>
      <c r="AH1263" s="17">
        <f t="shared" si="167"/>
        <v>1.2882495516931333E-6</v>
      </c>
      <c r="AI1263" s="17">
        <v>1</v>
      </c>
      <c r="AJ1263" s="17">
        <v>38</v>
      </c>
      <c r="AK1263" s="17">
        <v>667</v>
      </c>
      <c r="AL1263" s="17">
        <v>35</v>
      </c>
      <c r="AM1263" s="17">
        <v>14.2</v>
      </c>
      <c r="AN1263" s="17">
        <v>3.25</v>
      </c>
      <c r="AO1263" s="17">
        <v>0.2</v>
      </c>
      <c r="AP1263" s="17">
        <v>82.2</v>
      </c>
      <c r="AQ1263" s="17">
        <v>822.3125</v>
      </c>
      <c r="AR1263" s="17">
        <v>869.79166666666663</v>
      </c>
      <c r="AS1263" s="26">
        <v>580.625</v>
      </c>
      <c r="AT1263" s="26">
        <v>18.278206538321477</v>
      </c>
      <c r="AU1263" s="26">
        <v>0.14493122992500274</v>
      </c>
      <c r="AV1263" s="17">
        <v>30</v>
      </c>
      <c r="AW1263" s="17">
        <v>30</v>
      </c>
      <c r="AX1263" s="17">
        <v>0.14000000000000001</v>
      </c>
      <c r="AY1263" s="14">
        <v>3</v>
      </c>
      <c r="AZ1263" s="17" t="s">
        <v>41</v>
      </c>
      <c r="BA1263" s="28"/>
      <c r="BB1263" s="26"/>
      <c r="BC1263" s="31"/>
      <c r="BD1263" s="29"/>
    </row>
    <row r="1264" spans="1:56" ht="15.75" x14ac:dyDescent="0.25">
      <c r="A1264" s="14">
        <v>2009</v>
      </c>
      <c r="B1264" s="15">
        <v>2012</v>
      </c>
      <c r="C1264" s="17" t="s">
        <v>209</v>
      </c>
      <c r="D1264" s="17" t="s">
        <v>210</v>
      </c>
      <c r="E1264" s="86">
        <v>4</v>
      </c>
      <c r="F1264" s="44" t="s">
        <v>126</v>
      </c>
      <c r="G1264" s="45" t="str">
        <f t="shared" si="162"/>
        <v>Canastota</v>
      </c>
      <c r="H1264" s="20">
        <v>9970</v>
      </c>
      <c r="I1264" s="45">
        <v>5</v>
      </c>
      <c r="J1264" s="22">
        <v>9970036</v>
      </c>
      <c r="K1264" s="17" t="s">
        <v>54</v>
      </c>
      <c r="L1264" s="92"/>
      <c r="M1264" s="93">
        <v>0.94444444444444442</v>
      </c>
      <c r="N1264" s="25">
        <f t="shared" si="161"/>
        <v>14.137057908894569</v>
      </c>
      <c r="O1264" s="26">
        <v>47.562635323229209</v>
      </c>
      <c r="P1264" s="26">
        <f t="shared" si="168"/>
        <v>0.47562635323229208</v>
      </c>
      <c r="Q1264" s="63">
        <v>52.437364676770791</v>
      </c>
      <c r="R1264" s="25">
        <f t="shared" si="163"/>
        <v>0.52437364676770792</v>
      </c>
      <c r="S1264" s="25" t="s">
        <v>45</v>
      </c>
      <c r="T1264" s="25">
        <v>2.2413190995470855</v>
      </c>
      <c r="U1264" s="25" t="s">
        <v>45</v>
      </c>
      <c r="V1264" s="25">
        <f t="shared" si="164"/>
        <v>0.99969629774624691</v>
      </c>
      <c r="W1264" s="26">
        <v>18.914849791401195</v>
      </c>
      <c r="X1264" s="26">
        <v>35.732988536416876</v>
      </c>
      <c r="Y1264" s="26">
        <v>27.293090055335412</v>
      </c>
      <c r="Z1264" s="26">
        <v>4.2226265495288118</v>
      </c>
      <c r="AA1264" s="26" t="s">
        <v>45</v>
      </c>
      <c r="AB1264" s="26">
        <f t="shared" si="166"/>
        <v>0.42394214102531702</v>
      </c>
      <c r="AC1264" s="26">
        <f t="shared" si="166"/>
        <v>0.80089029690568203</v>
      </c>
      <c r="AD1264" s="26">
        <f t="shared" si="166"/>
        <v>0.61172524026681885</v>
      </c>
      <c r="AE1264" s="26">
        <f t="shared" si="165"/>
        <v>9.4642535357135321E-2</v>
      </c>
      <c r="AF1264" s="17">
        <v>4.3</v>
      </c>
      <c r="AG1264" s="17">
        <v>6.6</v>
      </c>
      <c r="AH1264" s="17">
        <f t="shared" si="167"/>
        <v>2.511886431509578E-7</v>
      </c>
      <c r="AI1264" s="17">
        <v>1</v>
      </c>
      <c r="AJ1264" s="17">
        <v>47.5</v>
      </c>
      <c r="AK1264" s="17">
        <v>1619</v>
      </c>
      <c r="AL1264" s="17">
        <v>154</v>
      </c>
      <c r="AM1264" s="17">
        <v>4.9000000000000004</v>
      </c>
      <c r="AN1264" s="17">
        <v>9.15</v>
      </c>
      <c r="AO1264" s="17">
        <v>0.2</v>
      </c>
      <c r="AP1264" s="17">
        <v>31</v>
      </c>
      <c r="AQ1264" s="17">
        <v>822.3125</v>
      </c>
      <c r="AR1264" s="17">
        <v>869.79166666666663</v>
      </c>
      <c r="AS1264" s="26">
        <v>580.625</v>
      </c>
      <c r="AT1264" s="26">
        <v>18.278206538321477</v>
      </c>
      <c r="AU1264" s="26">
        <v>0.14493122992500274</v>
      </c>
      <c r="AV1264" s="17">
        <v>30</v>
      </c>
      <c r="AW1264" s="17">
        <v>30</v>
      </c>
      <c r="AX1264" s="17">
        <v>0.14000000000000001</v>
      </c>
      <c r="AY1264" s="14">
        <v>3</v>
      </c>
      <c r="AZ1264" s="17" t="s">
        <v>41</v>
      </c>
      <c r="BA1264" s="28"/>
      <c r="BB1264" s="26"/>
      <c r="BC1264" s="31"/>
      <c r="BD1264" s="29"/>
    </row>
    <row r="1265" spans="1:56" ht="15.75" x14ac:dyDescent="0.25">
      <c r="A1265" s="14">
        <v>2009</v>
      </c>
      <c r="B1265" s="15">
        <v>2012</v>
      </c>
      <c r="C1265" s="17" t="s">
        <v>209</v>
      </c>
      <c r="D1265" s="17" t="s">
        <v>210</v>
      </c>
      <c r="E1265" s="86">
        <v>1</v>
      </c>
      <c r="F1265" s="44" t="s">
        <v>128</v>
      </c>
      <c r="G1265" s="45" t="str">
        <f t="shared" si="162"/>
        <v>Oneida</v>
      </c>
      <c r="H1265" s="20">
        <v>9980</v>
      </c>
      <c r="I1265" s="45">
        <v>9</v>
      </c>
      <c r="J1265" s="22">
        <v>9980005</v>
      </c>
      <c r="K1265" s="17" t="s">
        <v>40</v>
      </c>
      <c r="L1265" s="92"/>
      <c r="M1265" s="93">
        <v>1</v>
      </c>
      <c r="N1265" s="25">
        <f t="shared" si="161"/>
        <v>16.388732800269722</v>
      </c>
      <c r="O1265" s="26">
        <v>44.138529808990924</v>
      </c>
      <c r="P1265" s="26">
        <f t="shared" si="168"/>
        <v>0.44138529808990923</v>
      </c>
      <c r="Q1265" s="63">
        <v>55.861470191009076</v>
      </c>
      <c r="R1265" s="25">
        <f t="shared" si="163"/>
        <v>0.55861470191009077</v>
      </c>
      <c r="S1265" s="25" t="s">
        <v>45</v>
      </c>
      <c r="T1265" s="25">
        <v>2.4112485707876412</v>
      </c>
      <c r="U1265" s="25" t="s">
        <v>45</v>
      </c>
      <c r="V1265" s="25">
        <f t="shared" si="164"/>
        <v>1.0754899958910085</v>
      </c>
      <c r="W1265" s="26">
        <v>18.948391482247985</v>
      </c>
      <c r="X1265" s="26">
        <v>38.316489698801469</v>
      </c>
      <c r="Y1265" s="26">
        <v>27.690680692942124</v>
      </c>
      <c r="Z1265" s="26">
        <v>2.43504193739561</v>
      </c>
      <c r="AA1265" s="26" t="s">
        <v>45</v>
      </c>
      <c r="AB1265" s="26">
        <f t="shared" si="166"/>
        <v>0.45689281880295163</v>
      </c>
      <c r="AC1265" s="26">
        <f t="shared" si="166"/>
        <v>0.92390581023834417</v>
      </c>
      <c r="AD1265" s="26">
        <f t="shared" si="166"/>
        <v>0.66769114244993621</v>
      </c>
      <c r="AE1265" s="26">
        <f t="shared" si="165"/>
        <v>5.8714913913531334E-2</v>
      </c>
      <c r="AF1265" s="17">
        <v>3.2</v>
      </c>
      <c r="AG1265" s="17">
        <v>6.5</v>
      </c>
      <c r="AH1265" s="17">
        <f t="shared" si="167"/>
        <v>3.1622776601683734E-7</v>
      </c>
      <c r="AI1265" s="17">
        <v>1</v>
      </c>
      <c r="AJ1265" s="17">
        <v>40</v>
      </c>
      <c r="AK1265" s="17">
        <v>1110</v>
      </c>
      <c r="AL1265" s="17">
        <v>57.5</v>
      </c>
      <c r="AM1265" s="17">
        <v>10.65</v>
      </c>
      <c r="AN1265" s="17">
        <v>7.1</v>
      </c>
      <c r="AO1265" s="17">
        <v>0.15</v>
      </c>
      <c r="AP1265" s="17">
        <v>41.55</v>
      </c>
      <c r="AQ1265" s="17">
        <v>822.3125</v>
      </c>
      <c r="AR1265" s="17">
        <v>869.79166666666663</v>
      </c>
      <c r="AS1265" s="26">
        <v>580.625</v>
      </c>
      <c r="AT1265" s="26">
        <v>18.278206538321477</v>
      </c>
      <c r="AU1265" s="26">
        <v>0.14493122992500274</v>
      </c>
      <c r="AV1265" s="17">
        <v>30</v>
      </c>
      <c r="AW1265" s="17">
        <v>30</v>
      </c>
      <c r="AX1265" s="17">
        <v>0.14000000000000001</v>
      </c>
      <c r="AY1265" s="14">
        <v>3</v>
      </c>
      <c r="AZ1265" s="17" t="s">
        <v>41</v>
      </c>
      <c r="BA1265" s="28"/>
      <c r="BB1265" s="26"/>
      <c r="BC1265" s="31"/>
      <c r="BD1265" s="29"/>
    </row>
    <row r="1266" spans="1:56" ht="15.75" x14ac:dyDescent="0.25">
      <c r="A1266" s="14">
        <v>2009</v>
      </c>
      <c r="B1266" s="15">
        <v>2012</v>
      </c>
      <c r="C1266" s="17" t="s">
        <v>209</v>
      </c>
      <c r="D1266" s="17" t="s">
        <v>210</v>
      </c>
      <c r="E1266" s="86">
        <v>2</v>
      </c>
      <c r="F1266" s="44" t="s">
        <v>128</v>
      </c>
      <c r="G1266" s="45" t="str">
        <f t="shared" si="162"/>
        <v>Oneida</v>
      </c>
      <c r="H1266" s="20">
        <v>9980</v>
      </c>
      <c r="I1266" s="45">
        <v>9</v>
      </c>
      <c r="J1266" s="22">
        <v>9980005</v>
      </c>
      <c r="K1266" s="17" t="s">
        <v>40</v>
      </c>
      <c r="L1266" s="92"/>
      <c r="M1266" s="93">
        <v>0.94444444444444442</v>
      </c>
      <c r="N1266" s="25">
        <f t="shared" si="161"/>
        <v>25.214587861920997</v>
      </c>
      <c r="O1266" s="26">
        <v>44.459237643625748</v>
      </c>
      <c r="P1266" s="26">
        <f t="shared" si="168"/>
        <v>0.44459237643625749</v>
      </c>
      <c r="Q1266" s="63">
        <v>55.540762356374252</v>
      </c>
      <c r="R1266" s="25">
        <f t="shared" si="163"/>
        <v>0.55540762356374251</v>
      </c>
      <c r="S1266" s="25" t="s">
        <v>45</v>
      </c>
      <c r="T1266" s="25">
        <v>3.7367378461307559</v>
      </c>
      <c r="U1266" s="25" t="s">
        <v>45</v>
      </c>
      <c r="V1266" s="25">
        <f t="shared" si="164"/>
        <v>1.666698414866528</v>
      </c>
      <c r="W1266" s="26">
        <v>18.544522306103019</v>
      </c>
      <c r="X1266" s="26">
        <v>38.982444191186268</v>
      </c>
      <c r="Y1266" s="26">
        <v>27.348540903078572</v>
      </c>
      <c r="Z1266" s="26">
        <v>2.7745913501855881</v>
      </c>
      <c r="AA1266" s="26" t="s">
        <v>45</v>
      </c>
      <c r="AB1266" s="26">
        <f t="shared" si="166"/>
        <v>0.6929601833963116</v>
      </c>
      <c r="AC1266" s="26">
        <f t="shared" si="166"/>
        <v>1.4566717454388576</v>
      </c>
      <c r="AD1266" s="26">
        <f t="shared" si="166"/>
        <v>1.021943278289887</v>
      </c>
      <c r="AE1266" s="26">
        <f t="shared" si="165"/>
        <v>0.1036792050578552</v>
      </c>
      <c r="AF1266" s="17">
        <v>3.9</v>
      </c>
      <c r="AG1266" s="17">
        <v>6.9</v>
      </c>
      <c r="AH1266" s="17">
        <f t="shared" si="167"/>
        <v>1.2589254117941651E-7</v>
      </c>
      <c r="AI1266" s="17">
        <v>1</v>
      </c>
      <c r="AJ1266" s="17">
        <v>40.5</v>
      </c>
      <c r="AK1266" s="17">
        <v>1647</v>
      </c>
      <c r="AL1266" s="17">
        <v>163.5</v>
      </c>
      <c r="AM1266" s="17">
        <v>2.6</v>
      </c>
      <c r="AN1266" s="17">
        <v>9.15</v>
      </c>
      <c r="AO1266" s="17">
        <v>0.15</v>
      </c>
      <c r="AP1266" s="17">
        <v>19.600000000000001</v>
      </c>
      <c r="AQ1266" s="17">
        <v>822.3125</v>
      </c>
      <c r="AR1266" s="17">
        <v>869.79166666666663</v>
      </c>
      <c r="AS1266" s="26">
        <v>580.625</v>
      </c>
      <c r="AT1266" s="26">
        <v>18.278206538321477</v>
      </c>
      <c r="AU1266" s="26">
        <v>0.14493122992500274</v>
      </c>
      <c r="AV1266" s="17">
        <v>30</v>
      </c>
      <c r="AW1266" s="17">
        <v>30</v>
      </c>
      <c r="AX1266" s="17">
        <v>0.14000000000000001</v>
      </c>
      <c r="AY1266" s="14">
        <v>3</v>
      </c>
      <c r="AZ1266" s="17" t="s">
        <v>41</v>
      </c>
      <c r="BA1266" s="28"/>
      <c r="BB1266" s="26"/>
      <c r="BC1266" s="31"/>
      <c r="BD1266" s="29"/>
    </row>
    <row r="1267" spans="1:56" ht="15.75" x14ac:dyDescent="0.25">
      <c r="A1267" s="14">
        <v>2009</v>
      </c>
      <c r="B1267" s="15">
        <v>2012</v>
      </c>
      <c r="C1267" s="17" t="s">
        <v>209</v>
      </c>
      <c r="D1267" s="17" t="s">
        <v>210</v>
      </c>
      <c r="E1267" s="86">
        <v>3</v>
      </c>
      <c r="F1267" s="44" t="s">
        <v>128</v>
      </c>
      <c r="G1267" s="45" t="str">
        <f t="shared" si="162"/>
        <v>Oneida</v>
      </c>
      <c r="H1267" s="20">
        <v>9980</v>
      </c>
      <c r="I1267" s="45">
        <v>9</v>
      </c>
      <c r="J1267" s="22">
        <v>9980005</v>
      </c>
      <c r="K1267" s="17" t="s">
        <v>40</v>
      </c>
      <c r="L1267" s="92"/>
      <c r="M1267" s="93">
        <v>1</v>
      </c>
      <c r="N1267" s="25">
        <f t="shared" si="161"/>
        <v>19.846085217812011</v>
      </c>
      <c r="O1267" s="26">
        <v>44.023214637025376</v>
      </c>
      <c r="P1267" s="26">
        <f t="shared" si="168"/>
        <v>0.44023214637025376</v>
      </c>
      <c r="Q1267" s="63">
        <v>55.976785362974624</v>
      </c>
      <c r="R1267" s="25">
        <f t="shared" si="163"/>
        <v>0.55976785362974624</v>
      </c>
      <c r="S1267" s="25" t="s">
        <v>45</v>
      </c>
      <c r="T1267" s="25">
        <v>2.9122948974947818</v>
      </c>
      <c r="U1267" s="25" t="s">
        <v>45</v>
      </c>
      <c r="V1267" s="25">
        <f t="shared" si="164"/>
        <v>1.2989718543687698</v>
      </c>
      <c r="W1267" s="26">
        <v>18.706672563804204</v>
      </c>
      <c r="X1267" s="26">
        <v>39.573374335296641</v>
      </c>
      <c r="Y1267" s="26">
        <v>27.266520155034982</v>
      </c>
      <c r="Z1267" s="26">
        <v>2.2495025953763701</v>
      </c>
      <c r="AA1267" s="26" t="s">
        <v>45</v>
      </c>
      <c r="AB1267" s="26">
        <f t="shared" si="166"/>
        <v>0.54479347056672611</v>
      </c>
      <c r="AC1267" s="26">
        <f t="shared" si="166"/>
        <v>1.1524933615333535</v>
      </c>
      <c r="AD1267" s="26">
        <f t="shared" si="166"/>
        <v>0.79408147519947014</v>
      </c>
      <c r="AE1267" s="26">
        <f t="shared" si="165"/>
        <v>6.5512149304158718E-2</v>
      </c>
      <c r="AF1267" s="17">
        <v>3.1</v>
      </c>
      <c r="AG1267" s="17">
        <v>5.89</v>
      </c>
      <c r="AH1267" s="17">
        <f t="shared" si="167"/>
        <v>1.2882495516931333E-6</v>
      </c>
      <c r="AI1267" s="17">
        <v>1</v>
      </c>
      <c r="AJ1267" s="17">
        <v>38</v>
      </c>
      <c r="AK1267" s="17">
        <v>667</v>
      </c>
      <c r="AL1267" s="17">
        <v>35</v>
      </c>
      <c r="AM1267" s="17">
        <v>14.2</v>
      </c>
      <c r="AN1267" s="17">
        <v>3.25</v>
      </c>
      <c r="AO1267" s="17">
        <v>0.2</v>
      </c>
      <c r="AP1267" s="17">
        <v>82.2</v>
      </c>
      <c r="AQ1267" s="17">
        <v>822.3125</v>
      </c>
      <c r="AR1267" s="17">
        <v>869.79166666666663</v>
      </c>
      <c r="AS1267" s="26">
        <v>580.625</v>
      </c>
      <c r="AT1267" s="26">
        <v>18.278206538321477</v>
      </c>
      <c r="AU1267" s="26">
        <v>0.14493122992500274</v>
      </c>
      <c r="AV1267" s="17">
        <v>30</v>
      </c>
      <c r="AW1267" s="17">
        <v>30</v>
      </c>
      <c r="AX1267" s="17">
        <v>0.14000000000000001</v>
      </c>
      <c r="AY1267" s="14">
        <v>3</v>
      </c>
      <c r="AZ1267" s="17" t="s">
        <v>41</v>
      </c>
      <c r="BA1267" s="28"/>
      <c r="BB1267" s="26"/>
      <c r="BC1267" s="31"/>
      <c r="BD1267" s="29"/>
    </row>
    <row r="1268" spans="1:56" ht="15.75" x14ac:dyDescent="0.25">
      <c r="A1268" s="14">
        <v>2009</v>
      </c>
      <c r="B1268" s="15">
        <v>2012</v>
      </c>
      <c r="C1268" s="17" t="s">
        <v>209</v>
      </c>
      <c r="D1268" s="17" t="s">
        <v>210</v>
      </c>
      <c r="E1268" s="86">
        <v>4</v>
      </c>
      <c r="F1268" s="44" t="s">
        <v>128</v>
      </c>
      <c r="G1268" s="45" t="str">
        <f t="shared" si="162"/>
        <v>Oneida</v>
      </c>
      <c r="H1268" s="20">
        <v>9980</v>
      </c>
      <c r="I1268" s="45">
        <v>9</v>
      </c>
      <c r="J1268" s="22">
        <v>9980005</v>
      </c>
      <c r="K1268" s="17" t="s">
        <v>40</v>
      </c>
      <c r="L1268" s="92"/>
      <c r="M1268" s="93">
        <v>1</v>
      </c>
      <c r="N1268" s="25">
        <f t="shared" si="161"/>
        <v>28.821662324337666</v>
      </c>
      <c r="O1268" s="26">
        <v>41.117248305297508</v>
      </c>
      <c r="P1268" s="26">
        <f t="shared" si="168"/>
        <v>0.4111724830529751</v>
      </c>
      <c r="Q1268" s="63">
        <v>58.882751694702492</v>
      </c>
      <c r="R1268" s="25">
        <f t="shared" si="163"/>
        <v>0.58882751694702495</v>
      </c>
      <c r="S1268" s="25" t="s">
        <v>45</v>
      </c>
      <c r="T1268" s="25">
        <v>3.9502248212041002</v>
      </c>
      <c r="U1268" s="25" t="s">
        <v>45</v>
      </c>
      <c r="V1268" s="25">
        <f t="shared" si="164"/>
        <v>1.7619200808225246</v>
      </c>
      <c r="W1268" s="26">
        <v>18.395150353382746</v>
      </c>
      <c r="X1268" s="26">
        <v>37.973403738187429</v>
      </c>
      <c r="Y1268" s="26">
        <v>27.858639046804441</v>
      </c>
      <c r="Z1268" s="26">
        <v>2.7339750231022037</v>
      </c>
      <c r="AA1268" s="26" t="s">
        <v>45</v>
      </c>
      <c r="AB1268" s="26">
        <f t="shared" si="166"/>
        <v>0.72664979515713901</v>
      </c>
      <c r="AC1268" s="26">
        <f t="shared" si="166"/>
        <v>1.5000348199219253</v>
      </c>
      <c r="AD1268" s="26">
        <f t="shared" si="166"/>
        <v>1.1004788744765264</v>
      </c>
      <c r="AE1268" s="26">
        <f t="shared" si="165"/>
        <v>0.10799815996810379</v>
      </c>
      <c r="AF1268" s="17">
        <v>4.3</v>
      </c>
      <c r="AG1268" s="17">
        <v>6.6</v>
      </c>
      <c r="AH1268" s="17">
        <f t="shared" si="167"/>
        <v>2.511886431509578E-7</v>
      </c>
      <c r="AI1268" s="17">
        <v>1</v>
      </c>
      <c r="AJ1268" s="17">
        <v>47.5</v>
      </c>
      <c r="AK1268" s="17">
        <v>1619</v>
      </c>
      <c r="AL1268" s="17">
        <v>154</v>
      </c>
      <c r="AM1268" s="17">
        <v>4.9000000000000004</v>
      </c>
      <c r="AN1268" s="17">
        <v>9.15</v>
      </c>
      <c r="AO1268" s="17">
        <v>0.2</v>
      </c>
      <c r="AP1268" s="17">
        <v>31</v>
      </c>
      <c r="AQ1268" s="17">
        <v>822.3125</v>
      </c>
      <c r="AR1268" s="17">
        <v>869.79166666666663</v>
      </c>
      <c r="AS1268" s="26">
        <v>580.625</v>
      </c>
      <c r="AT1268" s="26">
        <v>18.278206538321477</v>
      </c>
      <c r="AU1268" s="26">
        <v>0.14493122992500274</v>
      </c>
      <c r="AV1268" s="17">
        <v>30</v>
      </c>
      <c r="AW1268" s="17">
        <v>30</v>
      </c>
      <c r="AX1268" s="17">
        <v>0.14000000000000001</v>
      </c>
      <c r="AY1268" s="14">
        <v>3</v>
      </c>
      <c r="AZ1268" s="17" t="s">
        <v>41</v>
      </c>
      <c r="BA1268" s="28"/>
      <c r="BB1268" s="26"/>
      <c r="BC1268" s="31"/>
      <c r="BD1268" s="29"/>
    </row>
    <row r="1269" spans="1:56" ht="15.75" x14ac:dyDescent="0.25">
      <c r="A1269" s="14">
        <v>2009</v>
      </c>
      <c r="B1269" s="15">
        <v>2012</v>
      </c>
      <c r="C1269" s="17" t="s">
        <v>209</v>
      </c>
      <c r="D1269" s="17" t="s">
        <v>210</v>
      </c>
      <c r="E1269" s="86">
        <v>1</v>
      </c>
      <c r="F1269" s="44" t="s">
        <v>138</v>
      </c>
      <c r="G1269" s="45" t="str">
        <f t="shared" si="162"/>
        <v>S25</v>
      </c>
      <c r="H1269" s="20" t="s">
        <v>138</v>
      </c>
      <c r="I1269" s="45">
        <v>4</v>
      </c>
      <c r="J1269" s="22" t="s">
        <v>138</v>
      </c>
      <c r="K1269" s="17" t="s">
        <v>42</v>
      </c>
      <c r="L1269" s="92"/>
      <c r="M1269" s="93">
        <v>1</v>
      </c>
      <c r="N1269" s="25">
        <f t="shared" ref="N1269:N1332" si="169">T1269/P1269*3</f>
        <v>13.690746478859769</v>
      </c>
      <c r="O1269" s="26">
        <v>47.33498861990482</v>
      </c>
      <c r="P1269" s="26">
        <f t="shared" si="168"/>
        <v>0.47334988619904822</v>
      </c>
      <c r="Q1269" s="63">
        <v>52.66501138009518</v>
      </c>
      <c r="R1269" s="25">
        <f t="shared" si="163"/>
        <v>0.52665011380095184</v>
      </c>
      <c r="S1269" s="25" t="s">
        <v>45</v>
      </c>
      <c r="T1269" s="25">
        <v>2.1601710959160974</v>
      </c>
      <c r="U1269" s="25" t="s">
        <v>45</v>
      </c>
      <c r="V1269" s="25">
        <f t="shared" si="164"/>
        <v>0.96350182690280883</v>
      </c>
      <c r="W1269" s="26">
        <v>18.774160101522511</v>
      </c>
      <c r="X1269" s="26">
        <v>37.941258790189984</v>
      </c>
      <c r="Y1269" s="26">
        <v>27.594792518121082</v>
      </c>
      <c r="Z1269" s="26">
        <v>2.7362235340141723</v>
      </c>
      <c r="AA1269" s="26" t="s">
        <v>45</v>
      </c>
      <c r="AB1269" s="26">
        <f t="shared" si="166"/>
        <v>0.40555398001410153</v>
      </c>
      <c r="AC1269" s="26">
        <f t="shared" si="166"/>
        <v>0.8195961058124096</v>
      </c>
      <c r="AD1269" s="26">
        <f t="shared" si="166"/>
        <v>0.59609473195446938</v>
      </c>
      <c r="AE1269" s="26">
        <f t="shared" si="165"/>
        <v>5.9107109901428111E-2</v>
      </c>
      <c r="AF1269" s="17">
        <v>3.2</v>
      </c>
      <c r="AG1269" s="17">
        <v>6.5</v>
      </c>
      <c r="AH1269" s="17">
        <f t="shared" si="167"/>
        <v>3.1622776601683734E-7</v>
      </c>
      <c r="AI1269" s="17">
        <v>1</v>
      </c>
      <c r="AJ1269" s="17">
        <v>40</v>
      </c>
      <c r="AK1269" s="17">
        <v>1110</v>
      </c>
      <c r="AL1269" s="17">
        <v>57.5</v>
      </c>
      <c r="AM1269" s="17">
        <v>10.65</v>
      </c>
      <c r="AN1269" s="17">
        <v>7.1</v>
      </c>
      <c r="AO1269" s="17">
        <v>0.15</v>
      </c>
      <c r="AP1269" s="17">
        <v>41.55</v>
      </c>
      <c r="AQ1269" s="17">
        <v>822.3125</v>
      </c>
      <c r="AR1269" s="17">
        <v>869.79166666666663</v>
      </c>
      <c r="AS1269" s="26">
        <v>580.625</v>
      </c>
      <c r="AT1269" s="26">
        <v>18.278206538321477</v>
      </c>
      <c r="AU1269" s="26">
        <v>0.14493122992500274</v>
      </c>
      <c r="AV1269" s="17">
        <v>30</v>
      </c>
      <c r="AW1269" s="17">
        <v>30</v>
      </c>
      <c r="AX1269" s="17">
        <v>0.14000000000000001</v>
      </c>
      <c r="AY1269" s="14">
        <v>3</v>
      </c>
      <c r="AZ1269" s="17" t="s">
        <v>41</v>
      </c>
      <c r="BA1269" s="28"/>
      <c r="BB1269" s="26"/>
      <c r="BC1269" s="31"/>
      <c r="BD1269" s="29"/>
    </row>
    <row r="1270" spans="1:56" ht="15.75" x14ac:dyDescent="0.25">
      <c r="A1270" s="14">
        <v>2009</v>
      </c>
      <c r="B1270" s="15">
        <v>2012</v>
      </c>
      <c r="C1270" s="17" t="s">
        <v>209</v>
      </c>
      <c r="D1270" s="17" t="s">
        <v>210</v>
      </c>
      <c r="E1270" s="86">
        <v>2</v>
      </c>
      <c r="F1270" s="44" t="s">
        <v>138</v>
      </c>
      <c r="G1270" s="45" t="str">
        <f t="shared" ref="G1270:G1284" si="170">VLOOKUP(F1270,$BH$2:$BL$56,2)</f>
        <v>S25</v>
      </c>
      <c r="H1270" s="20" t="s">
        <v>138</v>
      </c>
      <c r="I1270" s="45">
        <v>4</v>
      </c>
      <c r="J1270" s="22" t="s">
        <v>138</v>
      </c>
      <c r="K1270" s="17" t="s">
        <v>42</v>
      </c>
      <c r="L1270" s="92"/>
      <c r="M1270" s="93">
        <v>1</v>
      </c>
      <c r="N1270" s="25">
        <f t="shared" si="169"/>
        <v>11.725998261201639</v>
      </c>
      <c r="O1270" s="26">
        <v>46.784444909052901</v>
      </c>
      <c r="P1270" s="26">
        <f t="shared" si="168"/>
        <v>0.46784444909052902</v>
      </c>
      <c r="Q1270" s="63">
        <v>53.215555090947099</v>
      </c>
      <c r="R1270" s="25">
        <f t="shared" ref="R1270:R1284" si="171">Q1270/100</f>
        <v>0.53215555090947098</v>
      </c>
      <c r="S1270" s="25" t="s">
        <v>45</v>
      </c>
      <c r="T1270" s="25">
        <v>1.8286477321827939</v>
      </c>
      <c r="U1270" s="25" t="s">
        <v>45</v>
      </c>
      <c r="V1270" s="25">
        <f t="shared" ref="V1270:V1284" si="172">T1270/2.242</f>
        <v>0.81563235155343172</v>
      </c>
      <c r="W1270" s="26">
        <v>18.196582819795793</v>
      </c>
      <c r="X1270" s="26">
        <v>37.79729402288163</v>
      </c>
      <c r="Y1270" s="26">
        <v>27.265771878008366</v>
      </c>
      <c r="Z1270" s="26">
        <v>4.1410356321914321</v>
      </c>
      <c r="AA1270" s="26" t="s">
        <v>45</v>
      </c>
      <c r="AB1270" s="26">
        <f t="shared" si="166"/>
        <v>0.33275139906895962</v>
      </c>
      <c r="AC1270" s="26">
        <f t="shared" si="166"/>
        <v>0.69117935997588753</v>
      </c>
      <c r="AD1270" s="26">
        <f t="shared" si="166"/>
        <v>0.49859491910933396</v>
      </c>
      <c r="AE1270" s="26">
        <f t="shared" si="165"/>
        <v>7.5724954176950049E-2</v>
      </c>
      <c r="AF1270" s="17">
        <v>3.9</v>
      </c>
      <c r="AG1270" s="17">
        <v>6.9</v>
      </c>
      <c r="AH1270" s="17">
        <f t="shared" si="167"/>
        <v>1.2589254117941651E-7</v>
      </c>
      <c r="AI1270" s="17">
        <v>1</v>
      </c>
      <c r="AJ1270" s="17">
        <v>40.5</v>
      </c>
      <c r="AK1270" s="17">
        <v>1647</v>
      </c>
      <c r="AL1270" s="17">
        <v>163.5</v>
      </c>
      <c r="AM1270" s="17">
        <v>2.6</v>
      </c>
      <c r="AN1270" s="17">
        <v>9.15</v>
      </c>
      <c r="AO1270" s="17">
        <v>0.15</v>
      </c>
      <c r="AP1270" s="17">
        <v>19.600000000000001</v>
      </c>
      <c r="AQ1270" s="17">
        <v>822.3125</v>
      </c>
      <c r="AR1270" s="17">
        <v>869.79166666666663</v>
      </c>
      <c r="AS1270" s="26">
        <v>580.625</v>
      </c>
      <c r="AT1270" s="26">
        <v>18.278206538321477</v>
      </c>
      <c r="AU1270" s="26">
        <v>0.14493122992500274</v>
      </c>
      <c r="AV1270" s="17">
        <v>30</v>
      </c>
      <c r="AW1270" s="17">
        <v>30</v>
      </c>
      <c r="AX1270" s="17">
        <v>0.14000000000000001</v>
      </c>
      <c r="AY1270" s="14">
        <v>3</v>
      </c>
      <c r="AZ1270" s="17" t="s">
        <v>41</v>
      </c>
      <c r="BA1270" s="28"/>
      <c r="BB1270" s="26"/>
      <c r="BC1270" s="31"/>
      <c r="BD1270" s="29"/>
    </row>
    <row r="1271" spans="1:56" ht="15.75" x14ac:dyDescent="0.25">
      <c r="A1271" s="14">
        <v>2009</v>
      </c>
      <c r="B1271" s="15">
        <v>2012</v>
      </c>
      <c r="C1271" s="17" t="s">
        <v>209</v>
      </c>
      <c r="D1271" s="17" t="s">
        <v>210</v>
      </c>
      <c r="E1271" s="86">
        <v>3</v>
      </c>
      <c r="F1271" s="44" t="s">
        <v>138</v>
      </c>
      <c r="G1271" s="45" t="str">
        <f t="shared" si="170"/>
        <v>S25</v>
      </c>
      <c r="H1271" s="20" t="s">
        <v>138</v>
      </c>
      <c r="I1271" s="45">
        <v>4</v>
      </c>
      <c r="J1271" s="22" t="s">
        <v>138</v>
      </c>
      <c r="K1271" s="17" t="s">
        <v>42</v>
      </c>
      <c r="L1271" s="92"/>
      <c r="M1271" s="93">
        <v>1</v>
      </c>
      <c r="N1271" s="25">
        <f t="shared" si="169"/>
        <v>17.621248995425859</v>
      </c>
      <c r="O1271" s="26">
        <v>48.539234319847949</v>
      </c>
      <c r="P1271" s="26">
        <f t="shared" si="168"/>
        <v>0.48539234319847951</v>
      </c>
      <c r="Q1271" s="63">
        <v>51.460765680152051</v>
      </c>
      <c r="R1271" s="25">
        <f t="shared" si="171"/>
        <v>0.51460765680152054</v>
      </c>
      <c r="S1271" s="25" t="s">
        <v>45</v>
      </c>
      <c r="T1271" s="25">
        <v>2.8510731133245373</v>
      </c>
      <c r="U1271" s="25" t="s">
        <v>45</v>
      </c>
      <c r="V1271" s="25">
        <f t="shared" si="172"/>
        <v>1.271665081768304</v>
      </c>
      <c r="W1271" s="26">
        <v>17.616475249172041</v>
      </c>
      <c r="X1271" s="26">
        <v>38.290958057991965</v>
      </c>
      <c r="Y1271" s="26">
        <v>28.153782163598279</v>
      </c>
      <c r="Z1271" s="26">
        <v>3.3273722684662914</v>
      </c>
      <c r="AA1271" s="26" t="s">
        <v>45</v>
      </c>
      <c r="AB1271" s="26">
        <f t="shared" si="166"/>
        <v>0.50225858934461576</v>
      </c>
      <c r="AC1271" s="26">
        <f t="shared" si="166"/>
        <v>1.0917032100257842</v>
      </c>
      <c r="AD1271" s="26">
        <f t="shared" si="166"/>
        <v>0.80268491365030969</v>
      </c>
      <c r="AE1271" s="26">
        <f t="shared" si="165"/>
        <v>9.4865816126459182E-2</v>
      </c>
      <c r="AF1271" s="17">
        <v>3.1</v>
      </c>
      <c r="AG1271" s="17">
        <v>5.89</v>
      </c>
      <c r="AH1271" s="17">
        <f t="shared" si="167"/>
        <v>1.2882495516931333E-6</v>
      </c>
      <c r="AI1271" s="17">
        <v>1</v>
      </c>
      <c r="AJ1271" s="17">
        <v>38</v>
      </c>
      <c r="AK1271" s="17">
        <v>667</v>
      </c>
      <c r="AL1271" s="17">
        <v>35</v>
      </c>
      <c r="AM1271" s="17">
        <v>14.2</v>
      </c>
      <c r="AN1271" s="17">
        <v>3.25</v>
      </c>
      <c r="AO1271" s="17">
        <v>0.2</v>
      </c>
      <c r="AP1271" s="17">
        <v>82.2</v>
      </c>
      <c r="AQ1271" s="17">
        <v>822.3125</v>
      </c>
      <c r="AR1271" s="17">
        <v>869.79166666666663</v>
      </c>
      <c r="AS1271" s="26">
        <v>580.625</v>
      </c>
      <c r="AT1271" s="26">
        <v>18.278206538321477</v>
      </c>
      <c r="AU1271" s="26">
        <v>0.14493122992500274</v>
      </c>
      <c r="AV1271" s="17">
        <v>30</v>
      </c>
      <c r="AW1271" s="17">
        <v>30</v>
      </c>
      <c r="AX1271" s="17">
        <v>0.14000000000000001</v>
      </c>
      <c r="AY1271" s="14">
        <v>3</v>
      </c>
      <c r="AZ1271" s="17" t="s">
        <v>41</v>
      </c>
      <c r="BA1271" s="28"/>
      <c r="BB1271" s="26"/>
      <c r="BC1271" s="31"/>
      <c r="BD1271" s="29"/>
    </row>
    <row r="1272" spans="1:56" ht="15.75" x14ac:dyDescent="0.25">
      <c r="A1272" s="14">
        <v>2009</v>
      </c>
      <c r="B1272" s="15">
        <v>2012</v>
      </c>
      <c r="C1272" s="17" t="s">
        <v>209</v>
      </c>
      <c r="D1272" s="17" t="s">
        <v>210</v>
      </c>
      <c r="E1272" s="86">
        <v>4</v>
      </c>
      <c r="F1272" s="44" t="s">
        <v>138</v>
      </c>
      <c r="G1272" s="45" t="str">
        <f t="shared" si="170"/>
        <v>S25</v>
      </c>
      <c r="H1272" s="20" t="s">
        <v>138</v>
      </c>
      <c r="I1272" s="45">
        <v>4</v>
      </c>
      <c r="J1272" s="22" t="s">
        <v>138</v>
      </c>
      <c r="K1272" s="17" t="s">
        <v>42</v>
      </c>
      <c r="L1272" s="92"/>
      <c r="M1272" s="93">
        <v>1</v>
      </c>
      <c r="N1272" s="25">
        <f t="shared" si="169"/>
        <v>18.079896672287695</v>
      </c>
      <c r="O1272" s="26">
        <v>45.24165304692972</v>
      </c>
      <c r="P1272" s="26">
        <f t="shared" si="168"/>
        <v>0.4524165304692972</v>
      </c>
      <c r="Q1272" s="63">
        <v>54.75834695307028</v>
      </c>
      <c r="R1272" s="25">
        <f t="shared" si="171"/>
        <v>0.5475834695307028</v>
      </c>
      <c r="S1272" s="25" t="s">
        <v>45</v>
      </c>
      <c r="T1272" s="25">
        <v>2.7265480412399303</v>
      </c>
      <c r="U1272" s="25" t="s">
        <v>45</v>
      </c>
      <c r="V1272" s="25">
        <f t="shared" si="172"/>
        <v>1.2161231227653571</v>
      </c>
      <c r="W1272" s="26">
        <v>18.943940988601852</v>
      </c>
      <c r="X1272" s="26">
        <v>38.534668807092991</v>
      </c>
      <c r="Y1272" s="26">
        <v>27.844500060345482</v>
      </c>
      <c r="Z1272" s="26">
        <v>2.6254829261202559</v>
      </c>
      <c r="AA1272" s="26" t="s">
        <v>45</v>
      </c>
      <c r="AB1272" s="26">
        <f t="shared" si="166"/>
        <v>0.51651565195837201</v>
      </c>
      <c r="AC1272" s="26">
        <f t="shared" si="166"/>
        <v>1.0506662575580885</v>
      </c>
      <c r="AD1272" s="26">
        <f t="shared" si="166"/>
        <v>0.75919367098840096</v>
      </c>
      <c r="AE1272" s="26">
        <f t="shared" si="165"/>
        <v>7.1585053295220649E-2</v>
      </c>
      <c r="AF1272" s="17">
        <v>4.3</v>
      </c>
      <c r="AG1272" s="17">
        <v>6.6</v>
      </c>
      <c r="AH1272" s="17">
        <f t="shared" si="167"/>
        <v>2.511886431509578E-7</v>
      </c>
      <c r="AI1272" s="17">
        <v>1</v>
      </c>
      <c r="AJ1272" s="17">
        <v>47.5</v>
      </c>
      <c r="AK1272" s="17">
        <v>1619</v>
      </c>
      <c r="AL1272" s="17">
        <v>154</v>
      </c>
      <c r="AM1272" s="17">
        <v>4.9000000000000004</v>
      </c>
      <c r="AN1272" s="17">
        <v>9.15</v>
      </c>
      <c r="AO1272" s="17">
        <v>0.2</v>
      </c>
      <c r="AP1272" s="17">
        <v>31</v>
      </c>
      <c r="AQ1272" s="17">
        <v>822.3125</v>
      </c>
      <c r="AR1272" s="17">
        <v>869.79166666666663</v>
      </c>
      <c r="AS1272" s="26">
        <v>580.625</v>
      </c>
      <c r="AT1272" s="26">
        <v>18.278206538321477</v>
      </c>
      <c r="AU1272" s="26">
        <v>0.14493122992500274</v>
      </c>
      <c r="AV1272" s="17">
        <v>30</v>
      </c>
      <c r="AW1272" s="17">
        <v>30</v>
      </c>
      <c r="AX1272" s="17">
        <v>0.14000000000000001</v>
      </c>
      <c r="AY1272" s="14">
        <v>3</v>
      </c>
      <c r="AZ1272" s="17" t="s">
        <v>41</v>
      </c>
      <c r="BA1272" s="28"/>
      <c r="BB1272" s="26"/>
      <c r="BC1272" s="31"/>
      <c r="BD1272" s="29"/>
    </row>
    <row r="1273" spans="1:56" ht="15.75" x14ac:dyDescent="0.25">
      <c r="A1273" s="14">
        <v>2009</v>
      </c>
      <c r="B1273" s="15">
        <v>2012</v>
      </c>
      <c r="C1273" s="17" t="s">
        <v>209</v>
      </c>
      <c r="D1273" s="17" t="s">
        <v>210</v>
      </c>
      <c r="E1273" s="86">
        <v>1</v>
      </c>
      <c r="F1273" s="44" t="s">
        <v>141</v>
      </c>
      <c r="G1273" s="45" t="str">
        <f t="shared" si="170"/>
        <v>SV1</v>
      </c>
      <c r="H1273" s="20" t="s">
        <v>141</v>
      </c>
      <c r="I1273" s="45">
        <v>1</v>
      </c>
      <c r="J1273" s="22" t="s">
        <v>141</v>
      </c>
      <c r="K1273" s="17" t="s">
        <v>42</v>
      </c>
      <c r="L1273" s="92"/>
      <c r="M1273" s="93">
        <v>1</v>
      </c>
      <c r="N1273" s="25">
        <f t="shared" si="169"/>
        <v>21.428032491003489</v>
      </c>
      <c r="O1273" s="26">
        <v>49.449646474297715</v>
      </c>
      <c r="P1273" s="26">
        <f t="shared" si="168"/>
        <v>0.49449646474297715</v>
      </c>
      <c r="Q1273" s="63">
        <v>50.550353525702285</v>
      </c>
      <c r="R1273" s="25">
        <f t="shared" si="171"/>
        <v>0.50550353525702285</v>
      </c>
      <c r="S1273" s="25" t="s">
        <v>45</v>
      </c>
      <c r="T1273" s="25">
        <v>3.5320287710662917</v>
      </c>
      <c r="U1273" s="25" t="s">
        <v>45</v>
      </c>
      <c r="V1273" s="25">
        <f t="shared" si="172"/>
        <v>1.5753919585487475</v>
      </c>
      <c r="W1273" s="26">
        <v>18.316360691926192</v>
      </c>
      <c r="X1273" s="26">
        <v>40.38953411756102</v>
      </c>
      <c r="Y1273" s="26">
        <v>27.424063394320072</v>
      </c>
      <c r="Z1273" s="26">
        <v>2.4843209051804536</v>
      </c>
      <c r="AA1273" s="26" t="s">
        <v>45</v>
      </c>
      <c r="AB1273" s="26">
        <f t="shared" si="166"/>
        <v>0.64693912945110998</v>
      </c>
      <c r="AC1273" s="26">
        <f t="shared" si="166"/>
        <v>1.4265699655318911</v>
      </c>
      <c r="AD1273" s="26">
        <f t="shared" si="166"/>
        <v>0.96862580928284392</v>
      </c>
      <c r="AE1273" s="26">
        <f t="shared" si="166"/>
        <v>8.7746929136588145E-2</v>
      </c>
      <c r="AF1273" s="17">
        <v>3.2</v>
      </c>
      <c r="AG1273" s="17">
        <v>6.5</v>
      </c>
      <c r="AH1273" s="17">
        <f t="shared" si="167"/>
        <v>3.1622776601683734E-7</v>
      </c>
      <c r="AI1273" s="17">
        <v>1</v>
      </c>
      <c r="AJ1273" s="17">
        <v>40</v>
      </c>
      <c r="AK1273" s="17">
        <v>1110</v>
      </c>
      <c r="AL1273" s="17">
        <v>57.5</v>
      </c>
      <c r="AM1273" s="17">
        <v>10.65</v>
      </c>
      <c r="AN1273" s="17">
        <v>7.1</v>
      </c>
      <c r="AO1273" s="17">
        <v>0.15</v>
      </c>
      <c r="AP1273" s="17">
        <v>41.55</v>
      </c>
      <c r="AQ1273" s="17">
        <v>822.3125</v>
      </c>
      <c r="AR1273" s="17">
        <v>869.79166666666663</v>
      </c>
      <c r="AS1273" s="26">
        <v>580.625</v>
      </c>
      <c r="AT1273" s="26">
        <v>18.278206538321477</v>
      </c>
      <c r="AU1273" s="26">
        <v>0.14493122992500274</v>
      </c>
      <c r="AV1273" s="17">
        <v>30</v>
      </c>
      <c r="AW1273" s="17">
        <v>30</v>
      </c>
      <c r="AX1273" s="17">
        <v>0.14000000000000001</v>
      </c>
      <c r="AY1273" s="14">
        <v>3</v>
      </c>
      <c r="AZ1273" s="17" t="s">
        <v>41</v>
      </c>
      <c r="BA1273" s="28"/>
      <c r="BB1273" s="26"/>
      <c r="BC1273" s="31"/>
      <c r="BD1273" s="29"/>
    </row>
    <row r="1274" spans="1:56" ht="15.75" x14ac:dyDescent="0.25">
      <c r="A1274" s="14">
        <v>2009</v>
      </c>
      <c r="B1274" s="15">
        <v>2012</v>
      </c>
      <c r="C1274" s="17" t="s">
        <v>209</v>
      </c>
      <c r="D1274" s="17" t="s">
        <v>210</v>
      </c>
      <c r="E1274" s="86">
        <v>2</v>
      </c>
      <c r="F1274" s="44" t="s">
        <v>141</v>
      </c>
      <c r="G1274" s="45" t="str">
        <f t="shared" si="170"/>
        <v>SV1</v>
      </c>
      <c r="H1274" s="20" t="s">
        <v>141</v>
      </c>
      <c r="I1274" s="45">
        <v>1</v>
      </c>
      <c r="J1274" s="22" t="s">
        <v>141</v>
      </c>
      <c r="K1274" s="17" t="s">
        <v>42</v>
      </c>
      <c r="L1274" s="92"/>
      <c r="M1274" s="93">
        <v>0.94444444444444442</v>
      </c>
      <c r="N1274" s="25">
        <f t="shared" si="169"/>
        <v>17.806442570133395</v>
      </c>
      <c r="O1274" s="26">
        <v>46.009070294784571</v>
      </c>
      <c r="P1274" s="26">
        <f t="shared" si="168"/>
        <v>0.46009070294784571</v>
      </c>
      <c r="Q1274" s="63">
        <v>53.990929705215429</v>
      </c>
      <c r="R1274" s="25">
        <f t="shared" si="171"/>
        <v>0.53990929705215429</v>
      </c>
      <c r="S1274" s="25" t="s">
        <v>45</v>
      </c>
      <c r="T1274" s="25">
        <v>2.7308595596977061</v>
      </c>
      <c r="U1274" s="25" t="s">
        <v>45</v>
      </c>
      <c r="V1274" s="25">
        <f t="shared" si="172"/>
        <v>1.2180461907661491</v>
      </c>
      <c r="W1274" s="26">
        <v>17.325772090628774</v>
      </c>
      <c r="X1274" s="26">
        <v>39.93336057786717</v>
      </c>
      <c r="Y1274" s="26">
        <v>28.253133209848372</v>
      </c>
      <c r="Z1274" s="26">
        <v>2.950367535838069</v>
      </c>
      <c r="AA1274" s="26" t="s">
        <v>45</v>
      </c>
      <c r="AB1274" s="26">
        <f t="shared" ref="AB1274:AE1337" si="173">W1274/100*$T1274</f>
        <v>0.473142503428373</v>
      </c>
      <c r="AC1274" s="26">
        <f t="shared" si="173"/>
        <v>1.0905239948492409</v>
      </c>
      <c r="AD1274" s="26">
        <f t="shared" si="173"/>
        <v>0.7715533891752715</v>
      </c>
      <c r="AE1274" s="26">
        <f t="shared" si="173"/>
        <v>8.0570393898651546E-2</v>
      </c>
      <c r="AF1274" s="17">
        <v>3.9</v>
      </c>
      <c r="AG1274" s="17">
        <v>6.9</v>
      </c>
      <c r="AH1274" s="17">
        <f t="shared" ref="AH1274:AH1337" si="174">10^(-AG1274)</f>
        <v>1.2589254117941651E-7</v>
      </c>
      <c r="AI1274" s="17">
        <v>1</v>
      </c>
      <c r="AJ1274" s="17">
        <v>40.5</v>
      </c>
      <c r="AK1274" s="17">
        <v>1647</v>
      </c>
      <c r="AL1274" s="17">
        <v>163.5</v>
      </c>
      <c r="AM1274" s="17">
        <v>2.6</v>
      </c>
      <c r="AN1274" s="17">
        <v>9.15</v>
      </c>
      <c r="AO1274" s="17">
        <v>0.15</v>
      </c>
      <c r="AP1274" s="17">
        <v>19.600000000000001</v>
      </c>
      <c r="AQ1274" s="17">
        <v>822.3125</v>
      </c>
      <c r="AR1274" s="17">
        <v>869.79166666666663</v>
      </c>
      <c r="AS1274" s="26">
        <v>580.625</v>
      </c>
      <c r="AT1274" s="26">
        <v>18.278206538321477</v>
      </c>
      <c r="AU1274" s="26">
        <v>0.14493122992500274</v>
      </c>
      <c r="AV1274" s="17">
        <v>30</v>
      </c>
      <c r="AW1274" s="17">
        <v>30</v>
      </c>
      <c r="AX1274" s="17">
        <v>0.14000000000000001</v>
      </c>
      <c r="AY1274" s="14">
        <v>3</v>
      </c>
      <c r="AZ1274" s="17" t="s">
        <v>41</v>
      </c>
      <c r="BA1274" s="28"/>
      <c r="BB1274" s="26"/>
      <c r="BC1274" s="31"/>
      <c r="BD1274" s="29"/>
    </row>
    <row r="1275" spans="1:56" ht="15.75" x14ac:dyDescent="0.25">
      <c r="A1275" s="14">
        <v>2009</v>
      </c>
      <c r="B1275" s="15">
        <v>2012</v>
      </c>
      <c r="C1275" s="17" t="s">
        <v>209</v>
      </c>
      <c r="D1275" s="17" t="s">
        <v>210</v>
      </c>
      <c r="E1275" s="86">
        <v>3</v>
      </c>
      <c r="F1275" s="44" t="s">
        <v>141</v>
      </c>
      <c r="G1275" s="45" t="str">
        <f t="shared" si="170"/>
        <v>SV1</v>
      </c>
      <c r="H1275" s="20" t="s">
        <v>141</v>
      </c>
      <c r="I1275" s="45">
        <v>1</v>
      </c>
      <c r="J1275" s="22" t="s">
        <v>141</v>
      </c>
      <c r="K1275" s="17" t="s">
        <v>42</v>
      </c>
      <c r="L1275" s="92"/>
      <c r="M1275" s="93">
        <v>1</v>
      </c>
      <c r="N1275" s="25">
        <f t="shared" si="169"/>
        <v>9.0454418450926877</v>
      </c>
      <c r="O1275" s="26">
        <v>46.05559232296492</v>
      </c>
      <c r="P1275" s="26">
        <f t="shared" si="168"/>
        <v>0.46055592322964922</v>
      </c>
      <c r="Q1275" s="63">
        <v>53.94440767703508</v>
      </c>
      <c r="R1275" s="25">
        <f t="shared" si="171"/>
        <v>0.53944407677035078</v>
      </c>
      <c r="S1275" s="25" t="s">
        <v>45</v>
      </c>
      <c r="T1275" s="25">
        <v>1.3886439399955881</v>
      </c>
      <c r="U1275" s="25" t="s">
        <v>45</v>
      </c>
      <c r="V1275" s="25">
        <f t="shared" si="172"/>
        <v>0.61937731489544523</v>
      </c>
      <c r="W1275" s="26">
        <v>17.405321110766067</v>
      </c>
      <c r="X1275" s="26">
        <v>37.89413274597532</v>
      </c>
      <c r="Y1275" s="26">
        <v>29.457901537022323</v>
      </c>
      <c r="Z1275" s="26">
        <v>3.582888597510248</v>
      </c>
      <c r="AA1275" s="26" t="s">
        <v>45</v>
      </c>
      <c r="AB1275" s="26">
        <f t="shared" si="173"/>
        <v>0.24169793684142576</v>
      </c>
      <c r="AC1275" s="26">
        <f t="shared" si="173"/>
        <v>0.52621457799087001</v>
      </c>
      <c r="AD1275" s="26">
        <f t="shared" si="173"/>
        <v>0.40906536454372772</v>
      </c>
      <c r="AE1275" s="26">
        <f t="shared" si="173"/>
        <v>4.9753565386118984E-2</v>
      </c>
      <c r="AF1275" s="17">
        <v>3.1</v>
      </c>
      <c r="AG1275" s="17">
        <v>5.89</v>
      </c>
      <c r="AH1275" s="17">
        <f t="shared" si="174"/>
        <v>1.2882495516931333E-6</v>
      </c>
      <c r="AI1275" s="17">
        <v>1</v>
      </c>
      <c r="AJ1275" s="17">
        <v>38</v>
      </c>
      <c r="AK1275" s="17">
        <v>667</v>
      </c>
      <c r="AL1275" s="17">
        <v>35</v>
      </c>
      <c r="AM1275" s="17">
        <v>14.2</v>
      </c>
      <c r="AN1275" s="17">
        <v>3.25</v>
      </c>
      <c r="AO1275" s="17">
        <v>0.2</v>
      </c>
      <c r="AP1275" s="17">
        <v>82.2</v>
      </c>
      <c r="AQ1275" s="17">
        <v>822.3125</v>
      </c>
      <c r="AR1275" s="17">
        <v>869.79166666666663</v>
      </c>
      <c r="AS1275" s="26">
        <v>580.625</v>
      </c>
      <c r="AT1275" s="26">
        <v>18.278206538321477</v>
      </c>
      <c r="AU1275" s="26">
        <v>0.14493122992500274</v>
      </c>
      <c r="AV1275" s="17">
        <v>30</v>
      </c>
      <c r="AW1275" s="17">
        <v>30</v>
      </c>
      <c r="AX1275" s="17">
        <v>0.14000000000000001</v>
      </c>
      <c r="AY1275" s="14">
        <v>3</v>
      </c>
      <c r="AZ1275" s="17" t="s">
        <v>41</v>
      </c>
      <c r="BA1275" s="28"/>
      <c r="BB1275" s="26"/>
      <c r="BC1275" s="31"/>
      <c r="BD1275" s="29"/>
    </row>
    <row r="1276" spans="1:56" ht="15.75" x14ac:dyDescent="0.25">
      <c r="A1276" s="14">
        <v>2009</v>
      </c>
      <c r="B1276" s="15">
        <v>2012</v>
      </c>
      <c r="C1276" s="17" t="s">
        <v>209</v>
      </c>
      <c r="D1276" s="17" t="s">
        <v>210</v>
      </c>
      <c r="E1276" s="86">
        <v>4</v>
      </c>
      <c r="F1276" s="44" t="s">
        <v>141</v>
      </c>
      <c r="G1276" s="45" t="str">
        <f t="shared" si="170"/>
        <v>SV1</v>
      </c>
      <c r="H1276" s="20" t="s">
        <v>141</v>
      </c>
      <c r="I1276" s="45">
        <v>1</v>
      </c>
      <c r="J1276" s="22" t="s">
        <v>141</v>
      </c>
      <c r="K1276" s="17" t="s">
        <v>42</v>
      </c>
      <c r="L1276" s="92"/>
      <c r="M1276" s="93">
        <v>1</v>
      </c>
      <c r="N1276" s="25">
        <f t="shared" si="169"/>
        <v>14.477868746802212</v>
      </c>
      <c r="O1276" s="26">
        <v>45.966614031130149</v>
      </c>
      <c r="P1276" s="26">
        <f t="shared" si="168"/>
        <v>0.45966614031130149</v>
      </c>
      <c r="Q1276" s="63">
        <v>54.033385968869851</v>
      </c>
      <c r="R1276" s="25">
        <f t="shared" si="171"/>
        <v>0.54033385968869851</v>
      </c>
      <c r="S1276" s="25" t="s">
        <v>45</v>
      </c>
      <c r="T1276" s="25">
        <v>2.2183286822587305</v>
      </c>
      <c r="U1276" s="25" t="s">
        <v>45</v>
      </c>
      <c r="V1276" s="25">
        <f t="shared" si="172"/>
        <v>0.98944187433484854</v>
      </c>
      <c r="W1276" s="26">
        <v>17.588533037554711</v>
      </c>
      <c r="X1276" s="26">
        <v>40.308574041773767</v>
      </c>
      <c r="Y1276" s="26">
        <v>28.23641362957953</v>
      </c>
      <c r="Z1276" s="26">
        <v>2.5848519769788396</v>
      </c>
      <c r="AA1276" s="26" t="s">
        <v>45</v>
      </c>
      <c r="AB1276" s="26">
        <f t="shared" si="173"/>
        <v>0.39017147316062883</v>
      </c>
      <c r="AC1276" s="26">
        <f t="shared" si="173"/>
        <v>0.89417665937816471</v>
      </c>
      <c r="AD1276" s="26">
        <f t="shared" si="173"/>
        <v>0.62637646238617617</v>
      </c>
      <c r="AE1276" s="26">
        <f t="shared" si="173"/>
        <v>5.7340512799253437E-2</v>
      </c>
      <c r="AF1276" s="17">
        <v>4.3</v>
      </c>
      <c r="AG1276" s="17">
        <v>6.6</v>
      </c>
      <c r="AH1276" s="17">
        <f t="shared" si="174"/>
        <v>2.511886431509578E-7</v>
      </c>
      <c r="AI1276" s="17">
        <v>1</v>
      </c>
      <c r="AJ1276" s="17">
        <v>47.5</v>
      </c>
      <c r="AK1276" s="17">
        <v>1619</v>
      </c>
      <c r="AL1276" s="17">
        <v>154</v>
      </c>
      <c r="AM1276" s="17">
        <v>4.9000000000000004</v>
      </c>
      <c r="AN1276" s="17">
        <v>9.15</v>
      </c>
      <c r="AO1276" s="17">
        <v>0.2</v>
      </c>
      <c r="AP1276" s="17">
        <v>31</v>
      </c>
      <c r="AQ1276" s="17">
        <v>822.3125</v>
      </c>
      <c r="AR1276" s="17">
        <v>869.79166666666663</v>
      </c>
      <c r="AS1276" s="26">
        <v>580.625</v>
      </c>
      <c r="AT1276" s="26">
        <v>18.278206538321477</v>
      </c>
      <c r="AU1276" s="26">
        <v>0.14493122992500274</v>
      </c>
      <c r="AV1276" s="17">
        <v>30</v>
      </c>
      <c r="AW1276" s="17">
        <v>30</v>
      </c>
      <c r="AX1276" s="17">
        <v>0.14000000000000001</v>
      </c>
      <c r="AY1276" s="14">
        <v>3</v>
      </c>
      <c r="AZ1276" s="17" t="s">
        <v>41</v>
      </c>
      <c r="BA1276" s="28"/>
      <c r="BB1276" s="26"/>
      <c r="BC1276" s="31"/>
      <c r="BD1276" s="29"/>
    </row>
    <row r="1277" spans="1:56" ht="15.75" x14ac:dyDescent="0.25">
      <c r="A1277" s="14">
        <v>2009</v>
      </c>
      <c r="B1277" s="15">
        <v>2012</v>
      </c>
      <c r="C1277" s="17" t="s">
        <v>209</v>
      </c>
      <c r="D1277" s="17" t="s">
        <v>210</v>
      </c>
      <c r="E1277" s="86">
        <v>1</v>
      </c>
      <c r="F1277" s="44" t="s">
        <v>142</v>
      </c>
      <c r="G1277" s="45" t="str">
        <f t="shared" si="170"/>
        <v>SX61</v>
      </c>
      <c r="H1277" s="20" t="s">
        <v>142</v>
      </c>
      <c r="I1277" s="45">
        <v>5</v>
      </c>
      <c r="J1277" s="22" t="s">
        <v>142</v>
      </c>
      <c r="K1277" s="17" t="s">
        <v>54</v>
      </c>
      <c r="L1277" s="92"/>
      <c r="M1277" s="93">
        <v>1</v>
      </c>
      <c r="N1277" s="25">
        <f t="shared" si="169"/>
        <v>20.43014071536404</v>
      </c>
      <c r="O1277" s="26">
        <v>47.142857142857132</v>
      </c>
      <c r="P1277" s="26">
        <f t="shared" si="168"/>
        <v>0.47142857142857131</v>
      </c>
      <c r="Q1277" s="63">
        <v>52.857142857142868</v>
      </c>
      <c r="R1277" s="25">
        <f t="shared" si="171"/>
        <v>0.52857142857142869</v>
      </c>
      <c r="S1277" s="25" t="s">
        <v>45</v>
      </c>
      <c r="T1277" s="25">
        <v>3.2104506838429199</v>
      </c>
      <c r="U1277" s="25" t="s">
        <v>45</v>
      </c>
      <c r="V1277" s="25">
        <f t="shared" si="172"/>
        <v>1.4319583781636573</v>
      </c>
      <c r="W1277" s="26">
        <v>18.951606878013337</v>
      </c>
      <c r="X1277" s="26">
        <v>35.703117424417059</v>
      </c>
      <c r="Y1277" s="26">
        <v>26.930418692783235</v>
      </c>
      <c r="Z1277" s="26">
        <v>4.4342981860726098</v>
      </c>
      <c r="AA1277" s="26" t="s">
        <v>45</v>
      </c>
      <c r="AB1277" s="26">
        <f t="shared" si="173"/>
        <v>0.60843199261440095</v>
      </c>
      <c r="AC1277" s="26">
        <f t="shared" si="173"/>
        <v>1.146230977505438</v>
      </c>
      <c r="AD1277" s="26">
        <f t="shared" si="173"/>
        <v>0.86458781108422089</v>
      </c>
      <c r="AE1277" s="26">
        <f t="shared" si="173"/>
        <v>0.1423609564384023</v>
      </c>
      <c r="AF1277" s="17">
        <v>3.2</v>
      </c>
      <c r="AG1277" s="17">
        <v>6.5</v>
      </c>
      <c r="AH1277" s="17">
        <f t="shared" si="174"/>
        <v>3.1622776601683734E-7</v>
      </c>
      <c r="AI1277" s="17">
        <v>1</v>
      </c>
      <c r="AJ1277" s="17">
        <v>40</v>
      </c>
      <c r="AK1277" s="17">
        <v>1110</v>
      </c>
      <c r="AL1277" s="17">
        <v>57.5</v>
      </c>
      <c r="AM1277" s="17">
        <v>10.65</v>
      </c>
      <c r="AN1277" s="17">
        <v>7.1</v>
      </c>
      <c r="AO1277" s="17">
        <v>0.15</v>
      </c>
      <c r="AP1277" s="17">
        <v>41.55</v>
      </c>
      <c r="AQ1277" s="17">
        <v>822.3125</v>
      </c>
      <c r="AR1277" s="17">
        <v>869.79166666666663</v>
      </c>
      <c r="AS1277" s="26">
        <v>580.625</v>
      </c>
      <c r="AT1277" s="26">
        <v>18.278206538321477</v>
      </c>
      <c r="AU1277" s="26">
        <v>0.14493122992500274</v>
      </c>
      <c r="AV1277" s="17">
        <v>30</v>
      </c>
      <c r="AW1277" s="17">
        <v>30</v>
      </c>
      <c r="AX1277" s="17">
        <v>0.14000000000000001</v>
      </c>
      <c r="AY1277" s="14">
        <v>3</v>
      </c>
      <c r="AZ1277" s="17" t="s">
        <v>41</v>
      </c>
      <c r="BA1277" s="28"/>
      <c r="BB1277" s="26"/>
      <c r="BC1277" s="31"/>
      <c r="BD1277" s="29"/>
    </row>
    <row r="1278" spans="1:56" ht="15.75" x14ac:dyDescent="0.25">
      <c r="A1278" s="14">
        <v>2009</v>
      </c>
      <c r="B1278" s="15">
        <v>2012</v>
      </c>
      <c r="C1278" s="17" t="s">
        <v>209</v>
      </c>
      <c r="D1278" s="17" t="s">
        <v>210</v>
      </c>
      <c r="E1278" s="86">
        <v>2</v>
      </c>
      <c r="F1278" s="44" t="s">
        <v>142</v>
      </c>
      <c r="G1278" s="45" t="str">
        <f t="shared" si="170"/>
        <v>SX61</v>
      </c>
      <c r="H1278" s="20" t="s">
        <v>142</v>
      </c>
      <c r="I1278" s="45">
        <v>5</v>
      </c>
      <c r="J1278" s="22" t="s">
        <v>142</v>
      </c>
      <c r="K1278" s="17" t="s">
        <v>54</v>
      </c>
      <c r="L1278" s="92"/>
      <c r="M1278" s="93">
        <v>1</v>
      </c>
      <c r="N1278" s="25">
        <f t="shared" si="169"/>
        <v>26.940874608879124</v>
      </c>
      <c r="O1278" s="26">
        <v>47.094518384840953</v>
      </c>
      <c r="P1278" s="26">
        <f t="shared" si="168"/>
        <v>0.47094518384840955</v>
      </c>
      <c r="Q1278" s="63">
        <v>52.905481615159047</v>
      </c>
      <c r="R1278" s="25">
        <f t="shared" si="171"/>
        <v>0.52905481615159045</v>
      </c>
      <c r="S1278" s="25" t="s">
        <v>45</v>
      </c>
      <c r="T1278" s="25">
        <v>4.229225048571843</v>
      </c>
      <c r="U1278" s="25" t="s">
        <v>45</v>
      </c>
      <c r="V1278" s="25">
        <f t="shared" si="172"/>
        <v>1.8863626443228558</v>
      </c>
      <c r="W1278" s="26">
        <v>17.516627689344048</v>
      </c>
      <c r="X1278" s="26">
        <v>32.455851037307568</v>
      </c>
      <c r="Y1278" s="26">
        <v>27.427812903986876</v>
      </c>
      <c r="Z1278" s="26">
        <v>6.5052360955546362</v>
      </c>
      <c r="AA1278" s="26" t="s">
        <v>45</v>
      </c>
      <c r="AB1278" s="26">
        <f t="shared" si="173"/>
        <v>0.74081760590280965</v>
      </c>
      <c r="AC1278" s="26">
        <f t="shared" si="173"/>
        <v>1.3726309817969762</v>
      </c>
      <c r="AD1278" s="26">
        <f t="shared" si="173"/>
        <v>1.1599839336108331</v>
      </c>
      <c r="AE1278" s="26">
        <f t="shared" si="173"/>
        <v>0.27512107442193368</v>
      </c>
      <c r="AF1278" s="17">
        <v>3.9</v>
      </c>
      <c r="AG1278" s="17">
        <v>6.9</v>
      </c>
      <c r="AH1278" s="17">
        <f t="shared" si="174"/>
        <v>1.2589254117941651E-7</v>
      </c>
      <c r="AI1278" s="17">
        <v>1</v>
      </c>
      <c r="AJ1278" s="17">
        <v>40.5</v>
      </c>
      <c r="AK1278" s="17">
        <v>1647</v>
      </c>
      <c r="AL1278" s="17">
        <v>163.5</v>
      </c>
      <c r="AM1278" s="17">
        <v>2.6</v>
      </c>
      <c r="AN1278" s="17">
        <v>9.15</v>
      </c>
      <c r="AO1278" s="17">
        <v>0.15</v>
      </c>
      <c r="AP1278" s="17">
        <v>19.600000000000001</v>
      </c>
      <c r="AQ1278" s="17">
        <v>822.3125</v>
      </c>
      <c r="AR1278" s="17">
        <v>869.79166666666663</v>
      </c>
      <c r="AS1278" s="26">
        <v>580.625</v>
      </c>
      <c r="AT1278" s="26">
        <v>18.278206538321477</v>
      </c>
      <c r="AU1278" s="26">
        <v>0.14493122992500274</v>
      </c>
      <c r="AV1278" s="17">
        <v>30</v>
      </c>
      <c r="AW1278" s="17">
        <v>30</v>
      </c>
      <c r="AX1278" s="17">
        <v>0.14000000000000001</v>
      </c>
      <c r="AY1278" s="14">
        <v>3</v>
      </c>
      <c r="AZ1278" s="17" t="s">
        <v>41</v>
      </c>
      <c r="BA1278" s="28"/>
      <c r="BB1278" s="26"/>
      <c r="BC1278" s="31"/>
      <c r="BD1278" s="29"/>
    </row>
    <row r="1279" spans="1:56" ht="15.75" x14ac:dyDescent="0.25">
      <c r="A1279" s="14">
        <v>2009</v>
      </c>
      <c r="B1279" s="15">
        <v>2012</v>
      </c>
      <c r="C1279" s="17" t="s">
        <v>209</v>
      </c>
      <c r="D1279" s="17" t="s">
        <v>210</v>
      </c>
      <c r="E1279" s="86">
        <v>3</v>
      </c>
      <c r="F1279" s="44" t="s">
        <v>142</v>
      </c>
      <c r="G1279" s="45" t="str">
        <f t="shared" si="170"/>
        <v>SX61</v>
      </c>
      <c r="H1279" s="20" t="s">
        <v>142</v>
      </c>
      <c r="I1279" s="45">
        <v>5</v>
      </c>
      <c r="J1279" s="22" t="s">
        <v>142</v>
      </c>
      <c r="K1279" s="17" t="s">
        <v>54</v>
      </c>
      <c r="L1279" s="92"/>
      <c r="M1279" s="93">
        <v>1</v>
      </c>
      <c r="N1279" s="25">
        <f t="shared" si="169"/>
        <v>11.069714375297359</v>
      </c>
      <c r="O1279" s="26">
        <v>45.98141695702671</v>
      </c>
      <c r="P1279" s="26">
        <f t="shared" si="168"/>
        <v>0.45981416957026711</v>
      </c>
      <c r="Q1279" s="63">
        <v>54.01858304297329</v>
      </c>
      <c r="R1279" s="25">
        <f t="shared" si="171"/>
        <v>0.54018583042973289</v>
      </c>
      <c r="S1279" s="25" t="s">
        <v>45</v>
      </c>
      <c r="T1279" s="25">
        <v>1.6966705076191344</v>
      </c>
      <c r="U1279" s="25" t="s">
        <v>45</v>
      </c>
      <c r="V1279" s="25">
        <f t="shared" si="172"/>
        <v>0.75676650652057731</v>
      </c>
      <c r="W1279" s="26">
        <v>18.473380020434746</v>
      </c>
      <c r="X1279" s="26">
        <v>36.074205303385774</v>
      </c>
      <c r="Y1279" s="26">
        <v>27.410145235766947</v>
      </c>
      <c r="Z1279" s="26">
        <v>4.0878589783505674</v>
      </c>
      <c r="AA1279" s="26" t="s">
        <v>45</v>
      </c>
      <c r="AB1279" s="26">
        <f t="shared" si="173"/>
        <v>0.31343239056712197</v>
      </c>
      <c r="AC1279" s="26">
        <f t="shared" si="173"/>
        <v>0.61206040224052416</v>
      </c>
      <c r="AD1279" s="26">
        <f t="shared" si="173"/>
        <v>0.46505985031082903</v>
      </c>
      <c r="AE1279" s="26">
        <f t="shared" si="173"/>
        <v>6.9357497678734933E-2</v>
      </c>
      <c r="AF1279" s="17">
        <v>3.1</v>
      </c>
      <c r="AG1279" s="17">
        <v>5.89</v>
      </c>
      <c r="AH1279" s="17">
        <f t="shared" si="174"/>
        <v>1.2882495516931333E-6</v>
      </c>
      <c r="AI1279" s="17">
        <v>1</v>
      </c>
      <c r="AJ1279" s="17">
        <v>38</v>
      </c>
      <c r="AK1279" s="17">
        <v>667</v>
      </c>
      <c r="AL1279" s="17">
        <v>35</v>
      </c>
      <c r="AM1279" s="17">
        <v>14.2</v>
      </c>
      <c r="AN1279" s="17">
        <v>3.25</v>
      </c>
      <c r="AO1279" s="17">
        <v>0.2</v>
      </c>
      <c r="AP1279" s="17">
        <v>82.2</v>
      </c>
      <c r="AQ1279" s="17">
        <v>822.3125</v>
      </c>
      <c r="AR1279" s="17">
        <v>869.79166666666663</v>
      </c>
      <c r="AS1279" s="26">
        <v>580.625</v>
      </c>
      <c r="AT1279" s="26">
        <v>18.278206538321477</v>
      </c>
      <c r="AU1279" s="26">
        <v>0.14493122992500274</v>
      </c>
      <c r="AV1279" s="17">
        <v>30</v>
      </c>
      <c r="AW1279" s="17">
        <v>30</v>
      </c>
      <c r="AX1279" s="17">
        <v>0.14000000000000001</v>
      </c>
      <c r="AY1279" s="14">
        <v>3</v>
      </c>
      <c r="AZ1279" s="17" t="s">
        <v>41</v>
      </c>
      <c r="BA1279" s="28"/>
      <c r="BB1279" s="26"/>
      <c r="BC1279" s="31"/>
      <c r="BD1279" s="29"/>
    </row>
    <row r="1280" spans="1:56" ht="15.75" x14ac:dyDescent="0.25">
      <c r="A1280" s="14">
        <v>2009</v>
      </c>
      <c r="B1280" s="15">
        <v>2012</v>
      </c>
      <c r="C1280" s="17" t="s">
        <v>209</v>
      </c>
      <c r="D1280" s="17" t="s">
        <v>210</v>
      </c>
      <c r="E1280" s="86">
        <v>4</v>
      </c>
      <c r="F1280" s="44" t="s">
        <v>142</v>
      </c>
      <c r="G1280" s="45" t="str">
        <f t="shared" si="170"/>
        <v>SX61</v>
      </c>
      <c r="H1280" s="20" t="s">
        <v>142</v>
      </c>
      <c r="I1280" s="45">
        <v>5</v>
      </c>
      <c r="J1280" s="22" t="s">
        <v>142</v>
      </c>
      <c r="K1280" s="17" t="s">
        <v>54</v>
      </c>
      <c r="L1280" s="92"/>
      <c r="M1280" s="93">
        <v>1</v>
      </c>
      <c r="N1280" s="25">
        <f t="shared" si="169"/>
        <v>19.436625768043498</v>
      </c>
      <c r="O1280" s="26">
        <v>47.181645397773551</v>
      </c>
      <c r="P1280" s="26">
        <f t="shared" si="168"/>
        <v>0.47181645397773553</v>
      </c>
      <c r="Q1280" s="63">
        <v>52.818354602226449</v>
      </c>
      <c r="R1280" s="25">
        <f t="shared" si="171"/>
        <v>0.52818354602226447</v>
      </c>
      <c r="S1280" s="25" t="s">
        <v>45</v>
      </c>
      <c r="T1280" s="25">
        <v>3.0568399490568545</v>
      </c>
      <c r="U1280" s="25" t="s">
        <v>45</v>
      </c>
      <c r="V1280" s="25">
        <f t="shared" si="172"/>
        <v>1.363443331425894</v>
      </c>
      <c r="W1280" s="26">
        <v>19.18342388138467</v>
      </c>
      <c r="X1280" s="26">
        <v>37.95663895541535</v>
      </c>
      <c r="Y1280" s="26">
        <v>26.739178159142483</v>
      </c>
      <c r="Z1280" s="26">
        <v>3.3714279596680683</v>
      </c>
      <c r="AA1280" s="26" t="s">
        <v>45</v>
      </c>
      <c r="AB1280" s="26">
        <f t="shared" si="173"/>
        <v>0.58640656480307962</v>
      </c>
      <c r="AC1280" s="26">
        <f t="shared" si="173"/>
        <v>1.1602737029084127</v>
      </c>
      <c r="AD1280" s="26">
        <f t="shared" si="173"/>
        <v>0.8173738800181527</v>
      </c>
      <c r="AE1280" s="26">
        <f t="shared" si="173"/>
        <v>0.10305915672480594</v>
      </c>
      <c r="AF1280" s="17">
        <v>4.3</v>
      </c>
      <c r="AG1280" s="17">
        <v>6.6</v>
      </c>
      <c r="AH1280" s="17">
        <f t="shared" si="174"/>
        <v>2.511886431509578E-7</v>
      </c>
      <c r="AI1280" s="17">
        <v>1</v>
      </c>
      <c r="AJ1280" s="17">
        <v>47.5</v>
      </c>
      <c r="AK1280" s="17">
        <v>1619</v>
      </c>
      <c r="AL1280" s="17">
        <v>154</v>
      </c>
      <c r="AM1280" s="17">
        <v>4.9000000000000004</v>
      </c>
      <c r="AN1280" s="17">
        <v>9.15</v>
      </c>
      <c r="AO1280" s="17">
        <v>0.2</v>
      </c>
      <c r="AP1280" s="17">
        <v>31</v>
      </c>
      <c r="AQ1280" s="17">
        <v>822.3125</v>
      </c>
      <c r="AR1280" s="17">
        <v>869.79166666666663</v>
      </c>
      <c r="AS1280" s="26">
        <v>580.625</v>
      </c>
      <c r="AT1280" s="26">
        <v>18.278206538321477</v>
      </c>
      <c r="AU1280" s="26">
        <v>0.14493122992500274</v>
      </c>
      <c r="AV1280" s="17">
        <v>30</v>
      </c>
      <c r="AW1280" s="17">
        <v>30</v>
      </c>
      <c r="AX1280" s="17">
        <v>0.14000000000000001</v>
      </c>
      <c r="AY1280" s="14">
        <v>3</v>
      </c>
      <c r="AZ1280" s="17" t="s">
        <v>41</v>
      </c>
      <c r="BA1280" s="28"/>
      <c r="BB1280" s="26"/>
      <c r="BC1280" s="31"/>
      <c r="BD1280" s="29"/>
    </row>
    <row r="1281" spans="1:56" ht="15.75" x14ac:dyDescent="0.25">
      <c r="A1281" s="14">
        <v>2009</v>
      </c>
      <c r="B1281" s="15">
        <v>2012</v>
      </c>
      <c r="C1281" s="17" t="s">
        <v>209</v>
      </c>
      <c r="D1281" s="17" t="s">
        <v>210</v>
      </c>
      <c r="E1281" s="86">
        <v>1</v>
      </c>
      <c r="F1281" s="44" t="s">
        <v>143</v>
      </c>
      <c r="G1281" s="45" t="str">
        <f t="shared" si="170"/>
        <v>SX64</v>
      </c>
      <c r="H1281" s="20" t="s">
        <v>143</v>
      </c>
      <c r="I1281" s="45">
        <v>5</v>
      </c>
      <c r="J1281" s="22" t="s">
        <v>143</v>
      </c>
      <c r="K1281" s="17" t="s">
        <v>54</v>
      </c>
      <c r="L1281" s="92"/>
      <c r="M1281" s="93">
        <v>1</v>
      </c>
      <c r="N1281" s="25">
        <f t="shared" si="169"/>
        <v>10.805746218102882</v>
      </c>
      <c r="O1281" s="26">
        <v>44.906682721252245</v>
      </c>
      <c r="P1281" s="26">
        <f t="shared" si="168"/>
        <v>0.44906682721252245</v>
      </c>
      <c r="Q1281" s="63">
        <v>55.093317278747755</v>
      </c>
      <c r="R1281" s="25">
        <f t="shared" si="171"/>
        <v>0.55093317278747755</v>
      </c>
      <c r="S1281" s="25" t="s">
        <v>45</v>
      </c>
      <c r="T1281" s="25">
        <v>1.617500723275725</v>
      </c>
      <c r="U1281" s="25" t="s">
        <v>45</v>
      </c>
      <c r="V1281" s="25">
        <f t="shared" si="172"/>
        <v>0.72145438147891394</v>
      </c>
      <c r="W1281" s="26">
        <v>18.480032342994221</v>
      </c>
      <c r="X1281" s="26">
        <v>37.348945971352322</v>
      </c>
      <c r="Y1281" s="26">
        <v>27.845075527014316</v>
      </c>
      <c r="Z1281" s="26">
        <v>3.1485661752788587</v>
      </c>
      <c r="AA1281" s="26" t="s">
        <v>45</v>
      </c>
      <c r="AB1281" s="26">
        <f t="shared" si="173"/>
        <v>0.29891465680951945</v>
      </c>
      <c r="AC1281" s="26">
        <f t="shared" si="173"/>
        <v>0.60411947122248355</v>
      </c>
      <c r="AD1281" s="26">
        <f t="shared" si="173"/>
        <v>0.45039429804612852</v>
      </c>
      <c r="AE1281" s="26">
        <f t="shared" si="173"/>
        <v>5.0928080657950368E-2</v>
      </c>
      <c r="AF1281" s="17">
        <v>3.2</v>
      </c>
      <c r="AG1281" s="17">
        <v>6.5</v>
      </c>
      <c r="AH1281" s="17">
        <f t="shared" si="174"/>
        <v>3.1622776601683734E-7</v>
      </c>
      <c r="AI1281" s="17">
        <v>1</v>
      </c>
      <c r="AJ1281" s="17">
        <v>40</v>
      </c>
      <c r="AK1281" s="17">
        <v>1110</v>
      </c>
      <c r="AL1281" s="17">
        <v>57.5</v>
      </c>
      <c r="AM1281" s="17">
        <v>10.65</v>
      </c>
      <c r="AN1281" s="17">
        <v>7.1</v>
      </c>
      <c r="AO1281" s="17">
        <v>0.15</v>
      </c>
      <c r="AP1281" s="17">
        <v>41.55</v>
      </c>
      <c r="AQ1281" s="17">
        <v>822.3125</v>
      </c>
      <c r="AR1281" s="17">
        <v>869.79166666666663</v>
      </c>
      <c r="AS1281" s="26">
        <v>580.625</v>
      </c>
      <c r="AT1281" s="26">
        <v>18.278206538321477</v>
      </c>
      <c r="AU1281" s="26">
        <v>0.14493122992500274</v>
      </c>
      <c r="AV1281" s="17">
        <v>30</v>
      </c>
      <c r="AW1281" s="17">
        <v>30</v>
      </c>
      <c r="AX1281" s="17">
        <v>0.14000000000000001</v>
      </c>
      <c r="AY1281" s="14">
        <v>3</v>
      </c>
      <c r="AZ1281" s="17" t="s">
        <v>41</v>
      </c>
      <c r="BA1281" s="28"/>
      <c r="BB1281" s="26"/>
      <c r="BC1281" s="31"/>
      <c r="BD1281" s="29"/>
    </row>
    <row r="1282" spans="1:56" ht="15.75" x14ac:dyDescent="0.25">
      <c r="A1282" s="14">
        <v>2009</v>
      </c>
      <c r="B1282" s="15">
        <v>2012</v>
      </c>
      <c r="C1282" s="17" t="s">
        <v>209</v>
      </c>
      <c r="D1282" s="17" t="s">
        <v>210</v>
      </c>
      <c r="E1282" s="86">
        <v>2</v>
      </c>
      <c r="F1282" s="44" t="s">
        <v>143</v>
      </c>
      <c r="G1282" s="45" t="str">
        <f t="shared" si="170"/>
        <v>SX64</v>
      </c>
      <c r="H1282" s="20" t="s">
        <v>143</v>
      </c>
      <c r="I1282" s="45">
        <v>5</v>
      </c>
      <c r="J1282" s="22" t="s">
        <v>143</v>
      </c>
      <c r="K1282" s="17" t="s">
        <v>54</v>
      </c>
      <c r="L1282" s="92"/>
      <c r="M1282" s="93">
        <v>0.94444444444444442</v>
      </c>
      <c r="N1282" s="25">
        <f t="shared" si="169"/>
        <v>23.54028474598411</v>
      </c>
      <c r="O1282" s="26">
        <v>46.756326595575359</v>
      </c>
      <c r="P1282" s="26">
        <f t="shared" si="168"/>
        <v>0.46756326595575359</v>
      </c>
      <c r="Q1282" s="63">
        <v>53.243673404424641</v>
      </c>
      <c r="R1282" s="25">
        <f t="shared" si="171"/>
        <v>0.53243673404424641</v>
      </c>
      <c r="S1282" s="25" t="s">
        <v>45</v>
      </c>
      <c r="T1282" s="25">
        <v>3.6688574724535794</v>
      </c>
      <c r="U1282" s="25" t="s">
        <v>45</v>
      </c>
      <c r="V1282" s="25">
        <f t="shared" si="172"/>
        <v>1.6364217093905349</v>
      </c>
      <c r="W1282" s="26">
        <v>18.317147738512716</v>
      </c>
      <c r="X1282" s="26">
        <v>35.350411705011119</v>
      </c>
      <c r="Y1282" s="26">
        <v>27.227175099875396</v>
      </c>
      <c r="Z1282" s="26">
        <v>4.6694965766182435</v>
      </c>
      <c r="AA1282" s="26" t="s">
        <v>45</v>
      </c>
      <c r="AB1282" s="26">
        <f t="shared" si="173"/>
        <v>0.67203004354478557</v>
      </c>
      <c r="AC1282" s="26">
        <f t="shared" si="173"/>
        <v>1.2969562213824053</v>
      </c>
      <c r="AD1282" s="26">
        <f t="shared" si="173"/>
        <v>0.99892624818979869</v>
      </c>
      <c r="AE1282" s="26">
        <f t="shared" si="173"/>
        <v>0.17131717407722249</v>
      </c>
      <c r="AF1282" s="17">
        <v>3.9</v>
      </c>
      <c r="AG1282" s="17">
        <v>6.9</v>
      </c>
      <c r="AH1282" s="17">
        <f t="shared" si="174"/>
        <v>1.2589254117941651E-7</v>
      </c>
      <c r="AI1282" s="17">
        <v>1</v>
      </c>
      <c r="AJ1282" s="17">
        <v>40.5</v>
      </c>
      <c r="AK1282" s="17">
        <v>1647</v>
      </c>
      <c r="AL1282" s="17">
        <v>163.5</v>
      </c>
      <c r="AM1282" s="17">
        <v>2.6</v>
      </c>
      <c r="AN1282" s="17">
        <v>9.15</v>
      </c>
      <c r="AO1282" s="17">
        <v>0.15</v>
      </c>
      <c r="AP1282" s="17">
        <v>19.600000000000001</v>
      </c>
      <c r="AQ1282" s="17">
        <v>822.3125</v>
      </c>
      <c r="AR1282" s="17">
        <v>869.79166666666663</v>
      </c>
      <c r="AS1282" s="26">
        <v>580.625</v>
      </c>
      <c r="AT1282" s="26">
        <v>18.278206538321477</v>
      </c>
      <c r="AU1282" s="26">
        <v>0.14493122992500274</v>
      </c>
      <c r="AV1282" s="17">
        <v>30</v>
      </c>
      <c r="AW1282" s="17">
        <v>30</v>
      </c>
      <c r="AX1282" s="17">
        <v>0.14000000000000001</v>
      </c>
      <c r="AY1282" s="14">
        <v>3</v>
      </c>
      <c r="AZ1282" s="17" t="s">
        <v>41</v>
      </c>
      <c r="BA1282" s="28"/>
      <c r="BB1282" s="26"/>
      <c r="BC1282" s="31"/>
      <c r="BD1282" s="29"/>
    </row>
    <row r="1283" spans="1:56" ht="15.75" x14ac:dyDescent="0.25">
      <c r="A1283" s="14">
        <v>2009</v>
      </c>
      <c r="B1283" s="15">
        <v>2012</v>
      </c>
      <c r="C1283" s="17" t="s">
        <v>209</v>
      </c>
      <c r="D1283" s="17" t="s">
        <v>210</v>
      </c>
      <c r="E1283" s="86">
        <v>3</v>
      </c>
      <c r="F1283" s="44" t="s">
        <v>143</v>
      </c>
      <c r="G1283" s="45" t="str">
        <f t="shared" si="170"/>
        <v>SX64</v>
      </c>
      <c r="H1283" s="20" t="s">
        <v>143</v>
      </c>
      <c r="I1283" s="45">
        <v>5</v>
      </c>
      <c r="J1283" s="22" t="s">
        <v>143</v>
      </c>
      <c r="K1283" s="17" t="s">
        <v>54</v>
      </c>
      <c r="L1283" s="92"/>
      <c r="M1283" s="93">
        <v>1</v>
      </c>
      <c r="N1283" s="25">
        <f t="shared" si="169"/>
        <v>22.447540826549524</v>
      </c>
      <c r="O1283" s="26">
        <v>44.594849988188031</v>
      </c>
      <c r="P1283" s="26">
        <f t="shared" si="168"/>
        <v>0.44594849988188029</v>
      </c>
      <c r="Q1283" s="63">
        <v>55.405150011811969</v>
      </c>
      <c r="R1283" s="25">
        <f t="shared" si="171"/>
        <v>0.55405150011811966</v>
      </c>
      <c r="S1283" s="25" t="s">
        <v>45</v>
      </c>
      <c r="T1283" s="25">
        <v>3.3368157192123413</v>
      </c>
      <c r="U1283" s="25" t="s">
        <v>45</v>
      </c>
      <c r="V1283" s="25">
        <f t="shared" si="172"/>
        <v>1.4883210165978329</v>
      </c>
      <c r="W1283" s="26">
        <v>19.126719980373466</v>
      </c>
      <c r="X1283" s="26">
        <v>38.969301018000586</v>
      </c>
      <c r="Y1283" s="26">
        <v>26.745763337710073</v>
      </c>
      <c r="Z1283" s="26">
        <v>2.6777257769561089</v>
      </c>
      <c r="AA1283" s="26" t="s">
        <v>45</v>
      </c>
      <c r="AB1283" s="26">
        <f t="shared" si="173"/>
        <v>0.63822339887482948</v>
      </c>
      <c r="AC1283" s="26">
        <f t="shared" si="173"/>
        <v>1.3003337620358184</v>
      </c>
      <c r="AD1283" s="26">
        <f t="shared" si="173"/>
        <v>0.89245683527604103</v>
      </c>
      <c r="AE1283" s="26">
        <f t="shared" si="173"/>
        <v>8.9350774642872249E-2</v>
      </c>
      <c r="AF1283" s="17">
        <v>3.1</v>
      </c>
      <c r="AG1283" s="17">
        <v>5.89</v>
      </c>
      <c r="AH1283" s="17">
        <f t="shared" si="174"/>
        <v>1.2882495516931333E-6</v>
      </c>
      <c r="AI1283" s="17">
        <v>1</v>
      </c>
      <c r="AJ1283" s="17">
        <v>38</v>
      </c>
      <c r="AK1283" s="17">
        <v>667</v>
      </c>
      <c r="AL1283" s="17">
        <v>35</v>
      </c>
      <c r="AM1283" s="17">
        <v>14.2</v>
      </c>
      <c r="AN1283" s="17">
        <v>3.25</v>
      </c>
      <c r="AO1283" s="17">
        <v>0.2</v>
      </c>
      <c r="AP1283" s="17">
        <v>82.2</v>
      </c>
      <c r="AQ1283" s="17">
        <v>822.3125</v>
      </c>
      <c r="AR1283" s="17">
        <v>869.79166666666663</v>
      </c>
      <c r="AS1283" s="26">
        <v>580.625</v>
      </c>
      <c r="AT1283" s="26">
        <v>18.278206538321477</v>
      </c>
      <c r="AU1283" s="26">
        <v>0.14493122992500274</v>
      </c>
      <c r="AV1283" s="17">
        <v>30</v>
      </c>
      <c r="AW1283" s="17">
        <v>30</v>
      </c>
      <c r="AX1283" s="17">
        <v>0.14000000000000001</v>
      </c>
      <c r="AY1283" s="14">
        <v>3</v>
      </c>
      <c r="AZ1283" s="17" t="s">
        <v>41</v>
      </c>
      <c r="BA1283" s="28"/>
      <c r="BB1283" s="26"/>
      <c r="BC1283" s="31"/>
      <c r="BD1283" s="29"/>
    </row>
    <row r="1284" spans="1:56" ht="15.75" x14ac:dyDescent="0.25">
      <c r="A1284" s="14">
        <v>2009</v>
      </c>
      <c r="B1284" s="15">
        <v>2012</v>
      </c>
      <c r="C1284" s="17" t="s">
        <v>209</v>
      </c>
      <c r="D1284" s="17" t="s">
        <v>210</v>
      </c>
      <c r="E1284" s="86">
        <v>4</v>
      </c>
      <c r="F1284" s="44" t="s">
        <v>143</v>
      </c>
      <c r="G1284" s="45" t="str">
        <f t="shared" si="170"/>
        <v>SX64</v>
      </c>
      <c r="H1284" s="20" t="s">
        <v>143</v>
      </c>
      <c r="I1284" s="45">
        <v>5</v>
      </c>
      <c r="J1284" s="22" t="s">
        <v>143</v>
      </c>
      <c r="K1284" s="17" t="s">
        <v>54</v>
      </c>
      <c r="L1284" s="92"/>
      <c r="M1284" s="93">
        <v>1</v>
      </c>
      <c r="N1284" s="25">
        <f t="shared" si="169"/>
        <v>29.301795731449332</v>
      </c>
      <c r="O1284" s="26">
        <v>43.223287976801238</v>
      </c>
      <c r="P1284" s="26">
        <f t="shared" si="168"/>
        <v>0.43223287976801239</v>
      </c>
      <c r="Q1284" s="63">
        <v>56.776712023198762</v>
      </c>
      <c r="R1284" s="25">
        <f t="shared" si="171"/>
        <v>0.56776712023198761</v>
      </c>
      <c r="S1284" s="25" t="s">
        <v>45</v>
      </c>
      <c r="T1284" s="25">
        <v>4.2217331837927992</v>
      </c>
      <c r="U1284" s="25" t="s">
        <v>45</v>
      </c>
      <c r="V1284" s="25">
        <f t="shared" si="172"/>
        <v>1.8830210454026759</v>
      </c>
      <c r="W1284" s="26">
        <v>18.701587137324651</v>
      </c>
      <c r="X1284" s="26">
        <v>37.606887128625047</v>
      </c>
      <c r="Y1284" s="26">
        <v>27.355813182570543</v>
      </c>
      <c r="Z1284" s="26">
        <v>3.0116665652660686</v>
      </c>
      <c r="AA1284" s="26" t="s">
        <v>45</v>
      </c>
      <c r="AB1284" s="26">
        <f t="shared" si="173"/>
        <v>0.78953111007236065</v>
      </c>
      <c r="AC1284" s="26">
        <f t="shared" si="173"/>
        <v>1.5876624333006666</v>
      </c>
      <c r="AD1284" s="26">
        <f t="shared" si="173"/>
        <v>1.1548894428249457</v>
      </c>
      <c r="AE1284" s="26">
        <f t="shared" si="173"/>
        <v>0.12714452677103044</v>
      </c>
      <c r="AF1284" s="17">
        <v>4.3</v>
      </c>
      <c r="AG1284" s="17">
        <v>6.6</v>
      </c>
      <c r="AH1284" s="17">
        <f t="shared" si="174"/>
        <v>2.511886431509578E-7</v>
      </c>
      <c r="AI1284" s="17">
        <v>1</v>
      </c>
      <c r="AJ1284" s="17">
        <v>47.5</v>
      </c>
      <c r="AK1284" s="17">
        <v>1619</v>
      </c>
      <c r="AL1284" s="17">
        <v>154</v>
      </c>
      <c r="AM1284" s="17">
        <v>4.9000000000000004</v>
      </c>
      <c r="AN1284" s="17">
        <v>9.15</v>
      </c>
      <c r="AO1284" s="17">
        <v>0.2</v>
      </c>
      <c r="AP1284" s="17">
        <v>31</v>
      </c>
      <c r="AQ1284" s="17">
        <v>822.3125</v>
      </c>
      <c r="AR1284" s="17">
        <v>869.79166666666663</v>
      </c>
      <c r="AS1284" s="26">
        <v>580.625</v>
      </c>
      <c r="AT1284" s="26">
        <v>18.278206538321477</v>
      </c>
      <c r="AU1284" s="26">
        <v>0.14493122992500274</v>
      </c>
      <c r="AV1284" s="17">
        <v>30</v>
      </c>
      <c r="AW1284" s="17">
        <v>30</v>
      </c>
      <c r="AX1284" s="17">
        <v>0.14000000000000001</v>
      </c>
      <c r="AY1284" s="14">
        <v>3</v>
      </c>
      <c r="AZ1284" s="17" t="s">
        <v>41</v>
      </c>
      <c r="BA1284" s="28"/>
      <c r="BB1284" s="26"/>
      <c r="BC1284" s="31"/>
      <c r="BD1284" s="29"/>
    </row>
    <row r="1285" spans="1:56" x14ac:dyDescent="0.25">
      <c r="A1285" s="14">
        <v>2009</v>
      </c>
      <c r="B1285" s="15">
        <v>2012</v>
      </c>
      <c r="C1285" s="20" t="s">
        <v>211</v>
      </c>
      <c r="D1285" s="17" t="s">
        <v>212</v>
      </c>
      <c r="E1285" s="32">
        <v>1</v>
      </c>
      <c r="F1285" s="44" t="s">
        <v>96</v>
      </c>
      <c r="G1285" s="86" t="s">
        <v>97</v>
      </c>
      <c r="H1285" s="20">
        <v>9870</v>
      </c>
      <c r="I1285" s="21">
        <v>5</v>
      </c>
      <c r="J1285" s="22">
        <v>98701</v>
      </c>
      <c r="K1285" s="17" t="s">
        <v>54</v>
      </c>
      <c r="L1285" s="23">
        <v>100</v>
      </c>
      <c r="M1285" s="24">
        <v>1</v>
      </c>
      <c r="N1285" s="25">
        <f t="shared" si="169"/>
        <v>73.474880382775126</v>
      </c>
      <c r="O1285" s="26">
        <v>42.283298097251588</v>
      </c>
      <c r="P1285" s="26">
        <f t="shared" si="168"/>
        <v>0.42283298097251587</v>
      </c>
      <c r="Q1285" s="63">
        <v>57.716701902748412</v>
      </c>
      <c r="R1285" s="25">
        <v>0.57716701902748413</v>
      </c>
      <c r="S1285" s="24">
        <v>31.067602698847832</v>
      </c>
      <c r="T1285" s="25">
        <v>10.35586756628261</v>
      </c>
      <c r="U1285" s="25">
        <v>13.856150803686134</v>
      </c>
      <c r="V1285" s="25">
        <v>4.6187169345620438</v>
      </c>
      <c r="W1285" s="26">
        <v>19.221136843417213</v>
      </c>
      <c r="X1285" s="26">
        <v>47.084225914587449</v>
      </c>
      <c r="Y1285" s="26">
        <v>24.162450437397268</v>
      </c>
      <c r="Z1285" s="26">
        <v>0.71897517390728183</v>
      </c>
      <c r="AA1285" s="26" t="s">
        <v>45</v>
      </c>
      <c r="AB1285" s="26">
        <f t="shared" si="173"/>
        <v>1.9905154762382402</v>
      </c>
      <c r="AC1285" s="26">
        <f t="shared" si="173"/>
        <v>4.8759800803239939</v>
      </c>
      <c r="AD1285" s="26">
        <f t="shared" si="173"/>
        <v>2.5022313680655341</v>
      </c>
      <c r="AE1285" s="26">
        <f t="shared" si="173"/>
        <v>7.4456116844288184E-2</v>
      </c>
      <c r="AF1285" s="17">
        <v>3.16</v>
      </c>
      <c r="AG1285" s="17">
        <v>5.89</v>
      </c>
      <c r="AH1285" s="17">
        <f t="shared" si="174"/>
        <v>1.2882495516931333E-6</v>
      </c>
      <c r="AI1285" s="17">
        <v>1</v>
      </c>
      <c r="AJ1285" s="17">
        <v>61.4</v>
      </c>
      <c r="AK1285" s="17">
        <v>456.2</v>
      </c>
      <c r="AL1285" s="17">
        <v>65.3</v>
      </c>
      <c r="AM1285" s="17">
        <v>5.6</v>
      </c>
      <c r="AN1285" s="17">
        <v>5.3</v>
      </c>
      <c r="AO1285" s="17">
        <v>0.1</v>
      </c>
      <c r="AP1285" s="17">
        <v>180.7</v>
      </c>
      <c r="AQ1285" s="17">
        <v>1273.8499999999995</v>
      </c>
      <c r="AR1285" s="17">
        <v>1487.4374999999995</v>
      </c>
      <c r="AS1285" s="26">
        <v>847.82499999999982</v>
      </c>
      <c r="AT1285" s="26">
        <v>21.06436915887851</v>
      </c>
      <c r="AU1285" s="26">
        <v>5.4430150158061101</v>
      </c>
      <c r="AV1285" s="17">
        <v>45</v>
      </c>
      <c r="AW1285" s="17">
        <v>75</v>
      </c>
      <c r="AX1285" s="17">
        <v>0.12</v>
      </c>
      <c r="AY1285" s="14">
        <v>2</v>
      </c>
      <c r="AZ1285" s="17" t="s">
        <v>149</v>
      </c>
      <c r="BA1285" s="28"/>
      <c r="BB1285" s="26"/>
      <c r="BC1285" s="31"/>
      <c r="BD1285" s="29"/>
    </row>
    <row r="1286" spans="1:56" x14ac:dyDescent="0.25">
      <c r="A1286" s="14">
        <v>2009</v>
      </c>
      <c r="B1286" s="15">
        <v>2012</v>
      </c>
      <c r="C1286" s="20" t="s">
        <v>211</v>
      </c>
      <c r="D1286" s="17" t="s">
        <v>212</v>
      </c>
      <c r="E1286" s="32">
        <v>2</v>
      </c>
      <c r="F1286" s="44" t="s">
        <v>96</v>
      </c>
      <c r="G1286" s="86" t="s">
        <v>97</v>
      </c>
      <c r="H1286" s="20">
        <v>9870</v>
      </c>
      <c r="I1286" s="21">
        <v>5</v>
      </c>
      <c r="J1286" s="22">
        <v>98701</v>
      </c>
      <c r="K1286" s="17" t="s">
        <v>54</v>
      </c>
      <c r="L1286" s="23">
        <v>88.888888888888886</v>
      </c>
      <c r="M1286" s="24">
        <v>0.88888888888888884</v>
      </c>
      <c r="N1286" s="25">
        <f t="shared" si="169"/>
        <v>86.05064948235011</v>
      </c>
      <c r="O1286" s="26">
        <v>39.953810623556585</v>
      </c>
      <c r="P1286" s="26">
        <f t="shared" si="168"/>
        <v>0.39953810623556585</v>
      </c>
      <c r="Q1286" s="63">
        <v>60.046189376443415</v>
      </c>
      <c r="R1286" s="25">
        <v>0.60046189376443415</v>
      </c>
      <c r="S1286" s="24">
        <v>34.380513534518641</v>
      </c>
      <c r="T1286" s="25">
        <v>11.46017117817288</v>
      </c>
      <c r="U1286" s="25">
        <v>15.333709036395314</v>
      </c>
      <c r="V1286" s="25">
        <v>5.1112363454651044</v>
      </c>
      <c r="W1286" s="26">
        <v>20.142786915594172</v>
      </c>
      <c r="X1286" s="26">
        <v>45.817643133051547</v>
      </c>
      <c r="Y1286" s="26">
        <v>23.569101959985119</v>
      </c>
      <c r="Z1286" s="26">
        <v>0.76254653389565874</v>
      </c>
      <c r="AA1286" s="26" t="s">
        <v>45</v>
      </c>
      <c r="AB1286" s="26">
        <f t="shared" si="173"/>
        <v>2.3083978605817013</v>
      </c>
      <c r="AC1286" s="26">
        <f t="shared" si="173"/>
        <v>5.250780332852079</v>
      </c>
      <c r="AD1286" s="26">
        <f t="shared" si="173"/>
        <v>2.701059429772394</v>
      </c>
      <c r="AE1286" s="26">
        <f t="shared" si="173"/>
        <v>8.7389138097666574E-2</v>
      </c>
      <c r="AF1286" s="17">
        <v>3.31</v>
      </c>
      <c r="AG1286" s="17">
        <v>6.09</v>
      </c>
      <c r="AH1286" s="17">
        <f t="shared" si="174"/>
        <v>8.1283051616409889E-7</v>
      </c>
      <c r="AI1286" s="17">
        <v>1</v>
      </c>
      <c r="AJ1286" s="17">
        <v>57.2</v>
      </c>
      <c r="AK1286" s="17">
        <v>519.4</v>
      </c>
      <c r="AL1286" s="17">
        <v>59.9</v>
      </c>
      <c r="AM1286" s="17">
        <v>4.9000000000000004</v>
      </c>
      <c r="AN1286" s="17">
        <v>4.3</v>
      </c>
      <c r="AO1286" s="17">
        <v>0.1</v>
      </c>
      <c r="AP1286" s="17">
        <v>192.8</v>
      </c>
      <c r="AQ1286" s="17">
        <v>1273.8499999999995</v>
      </c>
      <c r="AR1286" s="17">
        <v>1487.4374999999995</v>
      </c>
      <c r="AS1286" s="26">
        <v>847.82499999999982</v>
      </c>
      <c r="AT1286" s="26">
        <v>21.06436915887851</v>
      </c>
      <c r="AU1286" s="26">
        <v>5.4430150158061101</v>
      </c>
      <c r="AV1286" s="17">
        <v>45</v>
      </c>
      <c r="AW1286" s="17">
        <v>75</v>
      </c>
      <c r="AX1286" s="17">
        <v>0.12</v>
      </c>
      <c r="AY1286" s="14">
        <v>2</v>
      </c>
      <c r="AZ1286" s="17" t="s">
        <v>149</v>
      </c>
      <c r="BA1286" s="28"/>
      <c r="BB1286" s="26"/>
      <c r="BC1286" s="31"/>
      <c r="BD1286" s="29"/>
    </row>
    <row r="1287" spans="1:56" x14ac:dyDescent="0.25">
      <c r="A1287" s="14">
        <v>2009</v>
      </c>
      <c r="B1287" s="15">
        <v>2012</v>
      </c>
      <c r="C1287" s="20" t="s">
        <v>211</v>
      </c>
      <c r="D1287" s="17" t="s">
        <v>212</v>
      </c>
      <c r="E1287" s="32">
        <v>3</v>
      </c>
      <c r="F1287" s="44" t="s">
        <v>96</v>
      </c>
      <c r="G1287" s="86" t="s">
        <v>97</v>
      </c>
      <c r="H1287" s="20">
        <v>9870</v>
      </c>
      <c r="I1287" s="21">
        <v>5</v>
      </c>
      <c r="J1287" s="22">
        <v>98701</v>
      </c>
      <c r="K1287" s="17" t="s">
        <v>54</v>
      </c>
      <c r="L1287" s="23">
        <v>94.444444444444443</v>
      </c>
      <c r="M1287" s="24">
        <v>0.94444444444444442</v>
      </c>
      <c r="N1287" s="25">
        <f t="shared" si="169"/>
        <v>75.654376583169181</v>
      </c>
      <c r="O1287" s="26">
        <v>38.263665594855297</v>
      </c>
      <c r="P1287" s="26">
        <f t="shared" si="168"/>
        <v>0.38263665594855295</v>
      </c>
      <c r="Q1287" s="63">
        <v>61.736334405144703</v>
      </c>
      <c r="R1287" s="25">
        <v>0.61736334405144699</v>
      </c>
      <c r="S1287" s="24">
        <v>28.948137663656365</v>
      </c>
      <c r="T1287" s="25">
        <v>9.6493792212187888</v>
      </c>
      <c r="U1287" s="25">
        <v>12.910869397990739</v>
      </c>
      <c r="V1287" s="25">
        <v>4.3036231326635797</v>
      </c>
      <c r="W1287" s="26">
        <v>20.270268789395715</v>
      </c>
      <c r="X1287" s="26">
        <v>43.875901882227112</v>
      </c>
      <c r="Y1287" s="26">
        <v>25.213200903854741</v>
      </c>
      <c r="Z1287" s="26">
        <v>0.99522155838235449</v>
      </c>
      <c r="AA1287" s="26" t="s">
        <v>45</v>
      </c>
      <c r="AB1287" s="26">
        <f t="shared" si="173"/>
        <v>1.9559551046491475</v>
      </c>
      <c r="AC1287" s="26">
        <f t="shared" si="173"/>
        <v>4.2337521593459666</v>
      </c>
      <c r="AD1287" s="26">
        <f t="shared" si="173"/>
        <v>2.4329173690207075</v>
      </c>
      <c r="AE1287" s="26">
        <f t="shared" si="173"/>
        <v>9.603270225963674E-2</v>
      </c>
      <c r="AF1287" s="17">
        <v>3.65</v>
      </c>
      <c r="AG1287" s="17">
        <v>6.18</v>
      </c>
      <c r="AH1287" s="17">
        <f t="shared" si="174"/>
        <v>6.6069344800759506E-7</v>
      </c>
      <c r="AI1287" s="17">
        <v>1.6</v>
      </c>
      <c r="AJ1287" s="17">
        <v>95.1</v>
      </c>
      <c r="AK1287" s="17">
        <v>850</v>
      </c>
      <c r="AL1287" s="17">
        <v>171.2</v>
      </c>
      <c r="AM1287" s="17">
        <v>3.4</v>
      </c>
      <c r="AN1287" s="17">
        <v>4.0999999999999996</v>
      </c>
      <c r="AO1287" s="17">
        <v>0.1</v>
      </c>
      <c r="AP1287" s="17">
        <v>124.3</v>
      </c>
      <c r="AQ1287" s="17">
        <v>1273.8499999999995</v>
      </c>
      <c r="AR1287" s="17">
        <v>1487.4374999999995</v>
      </c>
      <c r="AS1287" s="26">
        <v>847.82499999999982</v>
      </c>
      <c r="AT1287" s="26">
        <v>21.06436915887851</v>
      </c>
      <c r="AU1287" s="26">
        <v>5.4430150158061101</v>
      </c>
      <c r="AV1287" s="17">
        <v>45</v>
      </c>
      <c r="AW1287" s="17">
        <v>75</v>
      </c>
      <c r="AX1287" s="17">
        <v>0.12</v>
      </c>
      <c r="AY1287" s="14">
        <v>2</v>
      </c>
      <c r="AZ1287" s="17" t="s">
        <v>149</v>
      </c>
      <c r="BA1287" s="28"/>
      <c r="BB1287" s="26"/>
      <c r="BC1287" s="31"/>
      <c r="BD1287" s="29"/>
    </row>
    <row r="1288" spans="1:56" x14ac:dyDescent="0.25">
      <c r="A1288" s="14">
        <v>2009</v>
      </c>
      <c r="B1288" s="15">
        <v>2012</v>
      </c>
      <c r="C1288" s="20" t="s">
        <v>211</v>
      </c>
      <c r="D1288" s="17" t="s">
        <v>212</v>
      </c>
      <c r="E1288" s="32">
        <v>4</v>
      </c>
      <c r="F1288" s="44" t="s">
        <v>96</v>
      </c>
      <c r="G1288" s="86" t="s">
        <v>97</v>
      </c>
      <c r="H1288" s="20">
        <v>9870</v>
      </c>
      <c r="I1288" s="21">
        <v>5</v>
      </c>
      <c r="J1288" s="22">
        <v>98701</v>
      </c>
      <c r="K1288" s="17" t="s">
        <v>54</v>
      </c>
      <c r="L1288" s="23">
        <v>55.555555555555557</v>
      </c>
      <c r="M1288" s="24">
        <v>0.55555555555555558</v>
      </c>
      <c r="N1288" s="25">
        <f t="shared" si="169"/>
        <v>45.645582487687747</v>
      </c>
      <c r="O1288" s="26">
        <v>41.615853658536587</v>
      </c>
      <c r="P1288" s="26">
        <f t="shared" si="168"/>
        <v>0.41615853658536589</v>
      </c>
      <c r="Q1288" s="63">
        <v>58.384146341463413</v>
      </c>
      <c r="R1288" s="25">
        <v>0.58384146341463417</v>
      </c>
      <c r="S1288" s="24">
        <v>18.995798809662737</v>
      </c>
      <c r="T1288" s="25">
        <v>6.3319329365542458</v>
      </c>
      <c r="U1288" s="25">
        <v>8.4721262691095802</v>
      </c>
      <c r="V1288" s="25">
        <v>2.8240420897031937</v>
      </c>
      <c r="W1288" s="26">
        <v>19.633265560040044</v>
      </c>
      <c r="X1288" s="26">
        <v>45.574699630476033</v>
      </c>
      <c r="Y1288" s="26">
        <v>24.752094474881474</v>
      </c>
      <c r="Z1288" s="26">
        <v>0.76679023037472405</v>
      </c>
      <c r="AA1288" s="26" t="s">
        <v>45</v>
      </c>
      <c r="AB1288" s="26">
        <f t="shared" si="173"/>
        <v>1.243165208517337</v>
      </c>
      <c r="AC1288" s="26">
        <f t="shared" si="173"/>
        <v>2.8857594166377782</v>
      </c>
      <c r="AD1288" s="26">
        <f t="shared" si="173"/>
        <v>1.5672860225420437</v>
      </c>
      <c r="AE1288" s="26">
        <f t="shared" si="173"/>
        <v>4.8552643151377334E-2</v>
      </c>
      <c r="AF1288" s="17">
        <v>3.62</v>
      </c>
      <c r="AG1288" s="17">
        <v>6.3</v>
      </c>
      <c r="AH1288" s="17">
        <f t="shared" si="174"/>
        <v>5.0118723362727218E-7</v>
      </c>
      <c r="AI1288" s="17">
        <v>1.1000000000000001</v>
      </c>
      <c r="AJ1288" s="17">
        <v>77.5</v>
      </c>
      <c r="AK1288" s="17">
        <v>888.4</v>
      </c>
      <c r="AL1288" s="17">
        <v>171.1</v>
      </c>
      <c r="AM1288" s="17">
        <v>3.1</v>
      </c>
      <c r="AN1288" s="17">
        <v>4</v>
      </c>
      <c r="AO1288" s="17">
        <v>0.1</v>
      </c>
      <c r="AP1288" s="17">
        <v>136.5</v>
      </c>
      <c r="AQ1288" s="17">
        <v>1273.8499999999995</v>
      </c>
      <c r="AR1288" s="17">
        <v>1487.4374999999995</v>
      </c>
      <c r="AS1288" s="26">
        <v>847.82499999999982</v>
      </c>
      <c r="AT1288" s="26">
        <v>21.06436915887851</v>
      </c>
      <c r="AU1288" s="26">
        <v>5.4430150158061101</v>
      </c>
      <c r="AV1288" s="17">
        <v>45</v>
      </c>
      <c r="AW1288" s="17">
        <v>75</v>
      </c>
      <c r="AX1288" s="17">
        <v>0.12</v>
      </c>
      <c r="AY1288" s="14">
        <v>2</v>
      </c>
      <c r="AZ1288" s="17" t="s">
        <v>149</v>
      </c>
      <c r="BA1288" s="28"/>
      <c r="BB1288" s="26"/>
      <c r="BC1288" s="31"/>
      <c r="BD1288" s="29"/>
    </row>
    <row r="1289" spans="1:56" x14ac:dyDescent="0.25">
      <c r="A1289" s="14">
        <v>2009</v>
      </c>
      <c r="B1289" s="15">
        <v>2012</v>
      </c>
      <c r="C1289" s="20" t="s">
        <v>211</v>
      </c>
      <c r="D1289" s="17" t="s">
        <v>212</v>
      </c>
      <c r="E1289" s="32">
        <v>1</v>
      </c>
      <c r="F1289" s="44" t="s">
        <v>81</v>
      </c>
      <c r="G1289" s="86" t="s">
        <v>82</v>
      </c>
      <c r="H1289" s="20" t="s">
        <v>83</v>
      </c>
      <c r="I1289" s="21">
        <v>5</v>
      </c>
      <c r="J1289" s="22">
        <v>987131</v>
      </c>
      <c r="K1289" s="17" t="s">
        <v>54</v>
      </c>
      <c r="L1289" s="23">
        <v>94.444444444444443</v>
      </c>
      <c r="M1289" s="24">
        <v>0.94444444444444442</v>
      </c>
      <c r="N1289" s="25">
        <f t="shared" si="169"/>
        <v>75.226087331350499</v>
      </c>
      <c r="O1289" s="26">
        <v>44.25837320574162</v>
      </c>
      <c r="P1289" s="26">
        <f t="shared" si="168"/>
        <v>0.44258373205741619</v>
      </c>
      <c r="Q1289" s="63">
        <v>55.74162679425838</v>
      </c>
      <c r="R1289" s="25">
        <v>0.55741626794258381</v>
      </c>
      <c r="S1289" s="24">
        <v>33.293842479186225</v>
      </c>
      <c r="T1289" s="25">
        <v>11.097947493062074</v>
      </c>
      <c r="U1289" s="25">
        <v>14.849053745717056</v>
      </c>
      <c r="V1289" s="25">
        <v>4.9496845819056849</v>
      </c>
      <c r="W1289" s="26">
        <v>19.422913977935877</v>
      </c>
      <c r="X1289" s="26">
        <v>46.198621602389878</v>
      </c>
      <c r="Y1289" s="26">
        <v>23.654436631144478</v>
      </c>
      <c r="Z1289" s="26">
        <v>0.80443254833882349</v>
      </c>
      <c r="AA1289" s="26" t="s">
        <v>45</v>
      </c>
      <c r="AB1289" s="26">
        <f t="shared" si="173"/>
        <v>2.1555447948939377</v>
      </c>
      <c r="AC1289" s="26">
        <f t="shared" si="173"/>
        <v>5.1270987679516615</v>
      </c>
      <c r="AD1289" s="26">
        <f t="shared" si="173"/>
        <v>2.6251569571040556</v>
      </c>
      <c r="AE1289" s="26">
        <f t="shared" si="173"/>
        <v>8.927550183174382E-2</v>
      </c>
      <c r="AF1289" s="17">
        <v>3.16</v>
      </c>
      <c r="AG1289" s="17">
        <v>5.89</v>
      </c>
      <c r="AH1289" s="17">
        <f t="shared" si="174"/>
        <v>1.2882495516931333E-6</v>
      </c>
      <c r="AI1289" s="17">
        <v>1</v>
      </c>
      <c r="AJ1289" s="17">
        <v>61.4</v>
      </c>
      <c r="AK1289" s="17">
        <v>456.2</v>
      </c>
      <c r="AL1289" s="17">
        <v>65.3</v>
      </c>
      <c r="AM1289" s="17">
        <v>5.6</v>
      </c>
      <c r="AN1289" s="17">
        <v>5.3</v>
      </c>
      <c r="AO1289" s="17">
        <v>0.1</v>
      </c>
      <c r="AP1289" s="17">
        <v>180.7</v>
      </c>
      <c r="AQ1289" s="17">
        <v>1273.8499999999995</v>
      </c>
      <c r="AR1289" s="17">
        <v>1487.4374999999995</v>
      </c>
      <c r="AS1289" s="26">
        <v>847.82499999999982</v>
      </c>
      <c r="AT1289" s="26">
        <v>21.06436915887851</v>
      </c>
      <c r="AU1289" s="26">
        <v>5.4430150158061101</v>
      </c>
      <c r="AV1289" s="17">
        <v>45</v>
      </c>
      <c r="AW1289" s="17">
        <v>75</v>
      </c>
      <c r="AX1289" s="17">
        <v>0.12</v>
      </c>
      <c r="AY1289" s="14">
        <v>2</v>
      </c>
      <c r="AZ1289" s="17" t="s">
        <v>149</v>
      </c>
      <c r="BA1289" s="28"/>
      <c r="BB1289" s="26"/>
      <c r="BC1289" s="31"/>
      <c r="BD1289" s="29"/>
    </row>
    <row r="1290" spans="1:56" x14ac:dyDescent="0.25">
      <c r="A1290" s="14">
        <v>2009</v>
      </c>
      <c r="B1290" s="15">
        <v>2012</v>
      </c>
      <c r="C1290" s="20" t="s">
        <v>211</v>
      </c>
      <c r="D1290" s="17" t="s">
        <v>212</v>
      </c>
      <c r="E1290" s="32">
        <v>2</v>
      </c>
      <c r="F1290" s="44" t="s">
        <v>81</v>
      </c>
      <c r="G1290" s="86" t="s">
        <v>82</v>
      </c>
      <c r="H1290" s="20" t="s">
        <v>83</v>
      </c>
      <c r="I1290" s="21">
        <v>5</v>
      </c>
      <c r="J1290" s="22">
        <v>987131</v>
      </c>
      <c r="K1290" s="17" t="s">
        <v>54</v>
      </c>
      <c r="L1290" s="23">
        <v>77.777777777777771</v>
      </c>
      <c r="M1290" s="24">
        <v>0.77777777777777768</v>
      </c>
      <c r="N1290" s="25">
        <f t="shared" si="169"/>
        <v>61.717007294869475</v>
      </c>
      <c r="O1290" s="26">
        <v>45.186335403726709</v>
      </c>
      <c r="P1290" s="26">
        <f t="shared" si="168"/>
        <v>0.45186335403726707</v>
      </c>
      <c r="Q1290" s="63">
        <v>54.813664596273291</v>
      </c>
      <c r="R1290" s="25">
        <v>0.54813664596273293</v>
      </c>
      <c r="S1290" s="24">
        <v>27.887653917402201</v>
      </c>
      <c r="T1290" s="25">
        <v>9.2958846391340675</v>
      </c>
      <c r="U1290" s="25">
        <v>12.437893647161381</v>
      </c>
      <c r="V1290" s="25">
        <v>4.1459645490537937</v>
      </c>
      <c r="W1290" s="26">
        <v>18.83187960038974</v>
      </c>
      <c r="X1290" s="26">
        <v>44.743115410351834</v>
      </c>
      <c r="Y1290" s="26">
        <v>24.848694223025717</v>
      </c>
      <c r="Z1290" s="26">
        <v>0.99101698695749008</v>
      </c>
      <c r="AA1290" s="26" t="s">
        <v>45</v>
      </c>
      <c r="AB1290" s="26">
        <f t="shared" si="173"/>
        <v>1.7505898030328517</v>
      </c>
      <c r="AC1290" s="26">
        <f t="shared" si="173"/>
        <v>4.1592683925009242</v>
      </c>
      <c r="AD1290" s="26">
        <f t="shared" si="173"/>
        <v>2.309905949303642</v>
      </c>
      <c r="AE1290" s="26">
        <f t="shared" si="173"/>
        <v>9.2123795861790592E-2</v>
      </c>
      <c r="AF1290" s="17">
        <v>3.31</v>
      </c>
      <c r="AG1290" s="17">
        <v>6.09</v>
      </c>
      <c r="AH1290" s="17">
        <f t="shared" si="174"/>
        <v>8.1283051616409889E-7</v>
      </c>
      <c r="AI1290" s="17">
        <v>1</v>
      </c>
      <c r="AJ1290" s="17">
        <v>57.2</v>
      </c>
      <c r="AK1290" s="17">
        <v>519.4</v>
      </c>
      <c r="AL1290" s="17">
        <v>59.9</v>
      </c>
      <c r="AM1290" s="17">
        <v>4.9000000000000004</v>
      </c>
      <c r="AN1290" s="17">
        <v>4.3</v>
      </c>
      <c r="AO1290" s="17">
        <v>0.1</v>
      </c>
      <c r="AP1290" s="17">
        <v>192.8</v>
      </c>
      <c r="AQ1290" s="17">
        <v>1273.8499999999995</v>
      </c>
      <c r="AR1290" s="17">
        <v>1487.4374999999995</v>
      </c>
      <c r="AS1290" s="26">
        <v>847.82499999999982</v>
      </c>
      <c r="AT1290" s="26">
        <v>21.06436915887851</v>
      </c>
      <c r="AU1290" s="26">
        <v>5.4430150158061101</v>
      </c>
      <c r="AV1290" s="17">
        <v>45</v>
      </c>
      <c r="AW1290" s="17">
        <v>75</v>
      </c>
      <c r="AX1290" s="17">
        <v>0.12</v>
      </c>
      <c r="AY1290" s="14">
        <v>2</v>
      </c>
      <c r="AZ1290" s="17" t="s">
        <v>149</v>
      </c>
      <c r="BA1290" s="28"/>
      <c r="BB1290" s="26"/>
      <c r="BC1290" s="31"/>
      <c r="BD1290" s="29"/>
    </row>
    <row r="1291" spans="1:56" x14ac:dyDescent="0.25">
      <c r="A1291" s="14">
        <v>2009</v>
      </c>
      <c r="B1291" s="15">
        <v>2012</v>
      </c>
      <c r="C1291" s="20" t="s">
        <v>211</v>
      </c>
      <c r="D1291" s="17" t="s">
        <v>212</v>
      </c>
      <c r="E1291" s="32">
        <v>3</v>
      </c>
      <c r="F1291" s="44" t="s">
        <v>81</v>
      </c>
      <c r="G1291" s="86" t="s">
        <v>82</v>
      </c>
      <c r="H1291" s="20" t="s">
        <v>83</v>
      </c>
      <c r="I1291" s="21">
        <v>5</v>
      </c>
      <c r="J1291" s="22">
        <v>987131</v>
      </c>
      <c r="K1291" s="17" t="s">
        <v>54</v>
      </c>
      <c r="L1291" s="23">
        <v>88.888888888888886</v>
      </c>
      <c r="M1291" s="24">
        <v>0.88888888888888884</v>
      </c>
      <c r="N1291" s="25">
        <f t="shared" si="169"/>
        <v>87.017187458234233</v>
      </c>
      <c r="O1291" s="26">
        <v>42.117647058823529</v>
      </c>
      <c r="P1291" s="26">
        <f t="shared" si="168"/>
        <v>0.42117647058823526</v>
      </c>
      <c r="Q1291" s="63">
        <v>57.882352941176471</v>
      </c>
      <c r="R1291" s="25">
        <v>0.57882352941176474</v>
      </c>
      <c r="S1291" s="24">
        <v>36.649591894173945</v>
      </c>
      <c r="T1291" s="25">
        <v>12.216530631391315</v>
      </c>
      <c r="U1291" s="25">
        <v>16.345717984801581</v>
      </c>
      <c r="V1291" s="25">
        <v>5.4485726616005268</v>
      </c>
      <c r="W1291" s="26">
        <v>19.791271610993192</v>
      </c>
      <c r="X1291" s="26">
        <v>44.747578039835517</v>
      </c>
      <c r="Y1291" s="26">
        <v>24.929658413767498</v>
      </c>
      <c r="Z1291" s="26">
        <v>0.66717432354886341</v>
      </c>
      <c r="AA1291" s="26" t="s">
        <v>45</v>
      </c>
      <c r="AB1291" s="26">
        <f t="shared" si="173"/>
        <v>2.4178067586988368</v>
      </c>
      <c r="AC1291" s="26">
        <f t="shared" si="173"/>
        <v>5.4666015780422397</v>
      </c>
      <c r="AD1291" s="26">
        <f t="shared" si="173"/>
        <v>3.0455393564191287</v>
      </c>
      <c r="AE1291" s="26">
        <f t="shared" si="173"/>
        <v>8.1505555601124699E-2</v>
      </c>
      <c r="AF1291" s="17">
        <v>3.65</v>
      </c>
      <c r="AG1291" s="17">
        <v>6.18</v>
      </c>
      <c r="AH1291" s="17">
        <f t="shared" si="174"/>
        <v>6.6069344800759506E-7</v>
      </c>
      <c r="AI1291" s="17">
        <v>1.6</v>
      </c>
      <c r="AJ1291" s="17">
        <v>95.1</v>
      </c>
      <c r="AK1291" s="17">
        <v>850</v>
      </c>
      <c r="AL1291" s="17">
        <v>171.2</v>
      </c>
      <c r="AM1291" s="17">
        <v>3.4</v>
      </c>
      <c r="AN1291" s="17">
        <v>4.0999999999999996</v>
      </c>
      <c r="AO1291" s="17">
        <v>0.1</v>
      </c>
      <c r="AP1291" s="17">
        <v>124.3</v>
      </c>
      <c r="AQ1291" s="17">
        <v>1273.8499999999995</v>
      </c>
      <c r="AR1291" s="17">
        <v>1487.4374999999995</v>
      </c>
      <c r="AS1291" s="26">
        <v>847.82499999999982</v>
      </c>
      <c r="AT1291" s="26">
        <v>21.06436915887851</v>
      </c>
      <c r="AU1291" s="26">
        <v>5.4430150158061101</v>
      </c>
      <c r="AV1291" s="17">
        <v>45</v>
      </c>
      <c r="AW1291" s="17">
        <v>75</v>
      </c>
      <c r="AX1291" s="17">
        <v>0.12</v>
      </c>
      <c r="AY1291" s="14">
        <v>2</v>
      </c>
      <c r="AZ1291" s="17" t="s">
        <v>149</v>
      </c>
      <c r="BA1291" s="28"/>
      <c r="BB1291" s="26"/>
      <c r="BC1291" s="31"/>
      <c r="BD1291" s="29"/>
    </row>
    <row r="1292" spans="1:56" x14ac:dyDescent="0.25">
      <c r="A1292" s="14">
        <v>2009</v>
      </c>
      <c r="B1292" s="15">
        <v>2012</v>
      </c>
      <c r="C1292" s="20" t="s">
        <v>211</v>
      </c>
      <c r="D1292" s="17" t="s">
        <v>212</v>
      </c>
      <c r="E1292" s="32">
        <v>4</v>
      </c>
      <c r="F1292" s="44" t="s">
        <v>81</v>
      </c>
      <c r="G1292" s="86" t="s">
        <v>82</v>
      </c>
      <c r="H1292" s="20" t="s">
        <v>83</v>
      </c>
      <c r="I1292" s="21">
        <v>5</v>
      </c>
      <c r="J1292" s="22">
        <v>987131</v>
      </c>
      <c r="K1292" s="17" t="s">
        <v>54</v>
      </c>
      <c r="L1292" s="23">
        <v>77.777777777777771</v>
      </c>
      <c r="M1292" s="24">
        <v>0.77777777777777768</v>
      </c>
      <c r="N1292" s="25">
        <f t="shared" si="169"/>
        <v>44.995749285107038</v>
      </c>
      <c r="O1292" s="26">
        <v>44.422700587084151</v>
      </c>
      <c r="P1292" s="26">
        <f t="shared" si="168"/>
        <v>0.44422700587084152</v>
      </c>
      <c r="Q1292" s="63">
        <v>55.577299412915849</v>
      </c>
      <c r="R1292" s="25">
        <v>0.55577299412915848</v>
      </c>
      <c r="S1292" s="24">
        <v>19.988326981838156</v>
      </c>
      <c r="T1292" s="25">
        <v>6.6627756606127191</v>
      </c>
      <c r="U1292" s="25">
        <v>8.9147938338998181</v>
      </c>
      <c r="V1292" s="25">
        <v>2.971597944633273</v>
      </c>
      <c r="W1292" s="26">
        <v>20.005782649697494</v>
      </c>
      <c r="X1292" s="26">
        <v>44.073153880679072</v>
      </c>
      <c r="Y1292" s="26">
        <v>24.691866019592652</v>
      </c>
      <c r="Z1292" s="26">
        <v>1.1958810948259355</v>
      </c>
      <c r="AA1292" s="26" t="s">
        <v>45</v>
      </c>
      <c r="AB1292" s="26">
        <f t="shared" si="173"/>
        <v>1.3329404170991268</v>
      </c>
      <c r="AC1292" s="26">
        <f t="shared" si="173"/>
        <v>2.9364953696262752</v>
      </c>
      <c r="AD1292" s="26">
        <f t="shared" si="173"/>
        <v>1.6451636393045217</v>
      </c>
      <c r="AE1292" s="26">
        <f t="shared" si="173"/>
        <v>7.9678874515931336E-2</v>
      </c>
      <c r="AF1292" s="17">
        <v>3.62</v>
      </c>
      <c r="AG1292" s="17">
        <v>6.3</v>
      </c>
      <c r="AH1292" s="17">
        <f t="shared" si="174"/>
        <v>5.0118723362727218E-7</v>
      </c>
      <c r="AI1292" s="17">
        <v>1.1000000000000001</v>
      </c>
      <c r="AJ1292" s="17">
        <v>77.5</v>
      </c>
      <c r="AK1292" s="17">
        <v>888.4</v>
      </c>
      <c r="AL1292" s="17">
        <v>171.1</v>
      </c>
      <c r="AM1292" s="17">
        <v>3.1</v>
      </c>
      <c r="AN1292" s="17">
        <v>4</v>
      </c>
      <c r="AO1292" s="17">
        <v>0.1</v>
      </c>
      <c r="AP1292" s="17">
        <v>136.5</v>
      </c>
      <c r="AQ1292" s="17">
        <v>1273.8499999999995</v>
      </c>
      <c r="AR1292" s="17">
        <v>1487.4374999999995</v>
      </c>
      <c r="AS1292" s="26">
        <v>847.82499999999982</v>
      </c>
      <c r="AT1292" s="26">
        <v>21.06436915887851</v>
      </c>
      <c r="AU1292" s="26">
        <v>5.4430150158061101</v>
      </c>
      <c r="AV1292" s="17">
        <v>45</v>
      </c>
      <c r="AW1292" s="17">
        <v>75</v>
      </c>
      <c r="AX1292" s="17">
        <v>0.12</v>
      </c>
      <c r="AY1292" s="14">
        <v>2</v>
      </c>
      <c r="AZ1292" s="17" t="s">
        <v>149</v>
      </c>
      <c r="BA1292" s="28"/>
      <c r="BB1292" s="26"/>
      <c r="BC1292" s="31"/>
      <c r="BD1292" s="29"/>
    </row>
    <row r="1293" spans="1:56" x14ac:dyDescent="0.25">
      <c r="A1293" s="14">
        <v>2009</v>
      </c>
      <c r="B1293" s="15">
        <v>2012</v>
      </c>
      <c r="C1293" s="20" t="s">
        <v>211</v>
      </c>
      <c r="D1293" s="17" t="s">
        <v>212</v>
      </c>
      <c r="E1293" s="32">
        <v>1</v>
      </c>
      <c r="F1293" s="44" t="s">
        <v>93</v>
      </c>
      <c r="G1293" s="86" t="s">
        <v>94</v>
      </c>
      <c r="H1293" s="20" t="s">
        <v>95</v>
      </c>
      <c r="I1293" s="21" t="s">
        <v>43</v>
      </c>
      <c r="J1293" s="22">
        <v>988234</v>
      </c>
      <c r="K1293" s="17" t="s">
        <v>42</v>
      </c>
      <c r="L1293" s="23">
        <v>100</v>
      </c>
      <c r="M1293" s="24">
        <v>1</v>
      </c>
      <c r="N1293" s="25">
        <f t="shared" si="169"/>
        <v>50.25192112512687</v>
      </c>
      <c r="O1293" s="26">
        <v>43.03178484107579</v>
      </c>
      <c r="P1293" s="26">
        <f t="shared" si="168"/>
        <v>0.43031784841075793</v>
      </c>
      <c r="Q1293" s="63">
        <v>56.96821515892421</v>
      </c>
      <c r="R1293" s="25">
        <v>0.56968215158924207</v>
      </c>
      <c r="S1293" s="24">
        <v>21.624298577071709</v>
      </c>
      <c r="T1293" s="25">
        <v>7.20809952569057</v>
      </c>
      <c r="U1293" s="25">
        <v>9.6444371653739829</v>
      </c>
      <c r="V1293" s="25">
        <v>3.2148123884579944</v>
      </c>
      <c r="W1293" s="26">
        <v>20.394800556509594</v>
      </c>
      <c r="X1293" s="26">
        <v>43.377909215241175</v>
      </c>
      <c r="Y1293" s="26">
        <v>25.033075471296996</v>
      </c>
      <c r="Z1293" s="26">
        <v>0.7010749894296282</v>
      </c>
      <c r="AA1293" s="26" t="s">
        <v>45</v>
      </c>
      <c r="AB1293" s="26">
        <f t="shared" si="173"/>
        <v>1.4700775221793057</v>
      </c>
      <c r="AC1293" s="26">
        <f t="shared" si="173"/>
        <v>3.1267228683982848</v>
      </c>
      <c r="AD1293" s="26">
        <f t="shared" si="173"/>
        <v>1.8044089943123212</v>
      </c>
      <c r="AE1293" s="26">
        <f t="shared" si="173"/>
        <v>5.0534182987812246E-2</v>
      </c>
      <c r="AF1293" s="17">
        <v>3.16</v>
      </c>
      <c r="AG1293" s="17">
        <v>5.89</v>
      </c>
      <c r="AH1293" s="17">
        <f t="shared" si="174"/>
        <v>1.2882495516931333E-6</v>
      </c>
      <c r="AI1293" s="17">
        <v>1</v>
      </c>
      <c r="AJ1293" s="17">
        <v>61.4</v>
      </c>
      <c r="AK1293" s="17">
        <v>456.2</v>
      </c>
      <c r="AL1293" s="17">
        <v>65.3</v>
      </c>
      <c r="AM1293" s="17">
        <v>5.6</v>
      </c>
      <c r="AN1293" s="17">
        <v>5.3</v>
      </c>
      <c r="AO1293" s="17">
        <v>0.1</v>
      </c>
      <c r="AP1293" s="17">
        <v>180.7</v>
      </c>
      <c r="AQ1293" s="17">
        <v>1273.8499999999995</v>
      </c>
      <c r="AR1293" s="17">
        <v>1487.4374999999995</v>
      </c>
      <c r="AS1293" s="26">
        <v>847.82499999999982</v>
      </c>
      <c r="AT1293" s="26">
        <v>21.06436915887851</v>
      </c>
      <c r="AU1293" s="26">
        <v>5.4430150158061101</v>
      </c>
      <c r="AV1293" s="17">
        <v>45</v>
      </c>
      <c r="AW1293" s="17">
        <v>75</v>
      </c>
      <c r="AX1293" s="17">
        <v>0.12</v>
      </c>
      <c r="AY1293" s="14">
        <v>2</v>
      </c>
      <c r="AZ1293" s="17" t="s">
        <v>149</v>
      </c>
      <c r="BA1293" s="28"/>
      <c r="BB1293" s="26"/>
      <c r="BC1293" s="31"/>
      <c r="BD1293" s="29"/>
    </row>
    <row r="1294" spans="1:56" x14ac:dyDescent="0.25">
      <c r="A1294" s="14">
        <v>2009</v>
      </c>
      <c r="B1294" s="15">
        <v>2012</v>
      </c>
      <c r="C1294" s="20" t="s">
        <v>211</v>
      </c>
      <c r="D1294" s="17" t="s">
        <v>212</v>
      </c>
      <c r="E1294" s="32">
        <v>2</v>
      </c>
      <c r="F1294" s="44" t="s">
        <v>93</v>
      </c>
      <c r="G1294" s="86" t="s">
        <v>94</v>
      </c>
      <c r="H1294" s="20" t="s">
        <v>95</v>
      </c>
      <c r="I1294" s="21" t="s">
        <v>43</v>
      </c>
      <c r="J1294" s="22">
        <v>988234</v>
      </c>
      <c r="K1294" s="17" t="s">
        <v>42</v>
      </c>
      <c r="L1294" s="23">
        <v>88.888888888888886</v>
      </c>
      <c r="M1294" s="24">
        <v>0.88888888888888884</v>
      </c>
      <c r="N1294" s="25">
        <f t="shared" si="169"/>
        <v>60.097127394584525</v>
      </c>
      <c r="O1294" s="26">
        <v>41.013824884792626</v>
      </c>
      <c r="P1294" s="26">
        <f t="shared" si="168"/>
        <v>0.41013824884792627</v>
      </c>
      <c r="Q1294" s="63">
        <v>58.986175115207374</v>
      </c>
      <c r="R1294" s="25">
        <v>0.58986175115207373</v>
      </c>
      <c r="S1294" s="24">
        <v>24.648130590405632</v>
      </c>
      <c r="T1294" s="25">
        <v>8.2160435301352113</v>
      </c>
      <c r="U1294" s="25">
        <v>10.993066243320913</v>
      </c>
      <c r="V1294" s="25">
        <v>3.6643554144403043</v>
      </c>
      <c r="W1294" s="26">
        <v>20.990509300005868</v>
      </c>
      <c r="X1294" s="26">
        <v>42.941156193158491</v>
      </c>
      <c r="Y1294" s="26">
        <v>24.402122572317083</v>
      </c>
      <c r="Z1294" s="26">
        <v>0.8225561814234652</v>
      </c>
      <c r="AA1294" s="26" t="s">
        <v>45</v>
      </c>
      <c r="AB1294" s="26">
        <f t="shared" si="173"/>
        <v>1.7245893812855619</v>
      </c>
      <c r="AC1294" s="26">
        <f t="shared" si="173"/>
        <v>3.5280640851732539</v>
      </c>
      <c r="AD1294" s="26">
        <f t="shared" si="173"/>
        <v>2.0048890128185217</v>
      </c>
      <c r="AE1294" s="26">
        <f t="shared" si="173"/>
        <v>6.7581573925569863E-2</v>
      </c>
      <c r="AF1294" s="17">
        <v>3.31</v>
      </c>
      <c r="AG1294" s="17">
        <v>6.09</v>
      </c>
      <c r="AH1294" s="17">
        <f t="shared" si="174"/>
        <v>8.1283051616409889E-7</v>
      </c>
      <c r="AI1294" s="17">
        <v>1</v>
      </c>
      <c r="AJ1294" s="17">
        <v>57.2</v>
      </c>
      <c r="AK1294" s="17">
        <v>519.4</v>
      </c>
      <c r="AL1294" s="17">
        <v>59.9</v>
      </c>
      <c r="AM1294" s="17">
        <v>4.9000000000000004</v>
      </c>
      <c r="AN1294" s="17">
        <v>4.3</v>
      </c>
      <c r="AO1294" s="17">
        <v>0.1</v>
      </c>
      <c r="AP1294" s="17">
        <v>192.8</v>
      </c>
      <c r="AQ1294" s="17">
        <v>1273.8499999999995</v>
      </c>
      <c r="AR1294" s="17">
        <v>1487.4374999999995</v>
      </c>
      <c r="AS1294" s="26">
        <v>847.82499999999982</v>
      </c>
      <c r="AT1294" s="26">
        <v>21.06436915887851</v>
      </c>
      <c r="AU1294" s="26">
        <v>5.4430150158061101</v>
      </c>
      <c r="AV1294" s="17">
        <v>45</v>
      </c>
      <c r="AW1294" s="17">
        <v>75</v>
      </c>
      <c r="AX1294" s="17">
        <v>0.12</v>
      </c>
      <c r="AY1294" s="14">
        <v>2</v>
      </c>
      <c r="AZ1294" s="17" t="s">
        <v>149</v>
      </c>
      <c r="BA1294" s="28"/>
      <c r="BB1294" s="26"/>
      <c r="BC1294" s="31"/>
      <c r="BD1294" s="29"/>
    </row>
    <row r="1295" spans="1:56" x14ac:dyDescent="0.25">
      <c r="A1295" s="14">
        <v>2009</v>
      </c>
      <c r="B1295" s="15">
        <v>2012</v>
      </c>
      <c r="C1295" s="20" t="s">
        <v>211</v>
      </c>
      <c r="D1295" s="17" t="s">
        <v>212</v>
      </c>
      <c r="E1295" s="32">
        <v>3</v>
      </c>
      <c r="F1295" s="44" t="s">
        <v>93</v>
      </c>
      <c r="G1295" s="86" t="s">
        <v>94</v>
      </c>
      <c r="H1295" s="20" t="s">
        <v>95</v>
      </c>
      <c r="I1295" s="21" t="s">
        <v>43</v>
      </c>
      <c r="J1295" s="22">
        <v>988234</v>
      </c>
      <c r="K1295" s="17" t="s">
        <v>42</v>
      </c>
      <c r="L1295" s="23">
        <v>100</v>
      </c>
      <c r="M1295" s="24">
        <v>1</v>
      </c>
      <c r="N1295" s="25">
        <f t="shared" si="169"/>
        <v>121.46542827657376</v>
      </c>
      <c r="O1295" s="26">
        <v>43.589743589743591</v>
      </c>
      <c r="P1295" s="26">
        <f t="shared" si="168"/>
        <v>0.4358974358974359</v>
      </c>
      <c r="Q1295" s="63">
        <v>56.410256410256409</v>
      </c>
      <c r="R1295" s="25">
        <v>0.5641025641025641</v>
      </c>
      <c r="S1295" s="24">
        <v>52.946468735942418</v>
      </c>
      <c r="T1295" s="25">
        <v>17.648822911980805</v>
      </c>
      <c r="U1295" s="25">
        <v>23.614125056230318</v>
      </c>
      <c r="V1295" s="25">
        <v>7.8713750187434393</v>
      </c>
      <c r="W1295" s="26">
        <v>21.781885984769474</v>
      </c>
      <c r="X1295" s="26">
        <v>42.709397243623314</v>
      </c>
      <c r="Y1295" s="26">
        <v>24.504747351513259</v>
      </c>
      <c r="Z1295" s="26">
        <v>0.6691960471137719</v>
      </c>
      <c r="AA1295" s="26" t="s">
        <v>45</v>
      </c>
      <c r="AB1295" s="26">
        <f t="shared" si="173"/>
        <v>3.8442464843415309</v>
      </c>
      <c r="AC1295" s="26">
        <f t="shared" si="173"/>
        <v>7.5377058863014899</v>
      </c>
      <c r="AD1295" s="26">
        <f t="shared" si="173"/>
        <v>4.3247994650968815</v>
      </c>
      <c r="AE1295" s="26">
        <f t="shared" si="173"/>
        <v>0.11810522528908524</v>
      </c>
      <c r="AF1295" s="17">
        <v>3.65</v>
      </c>
      <c r="AG1295" s="17">
        <v>6.18</v>
      </c>
      <c r="AH1295" s="17">
        <f t="shared" si="174"/>
        <v>6.6069344800759506E-7</v>
      </c>
      <c r="AI1295" s="17">
        <v>1.6</v>
      </c>
      <c r="AJ1295" s="17">
        <v>95.1</v>
      </c>
      <c r="AK1295" s="17">
        <v>850</v>
      </c>
      <c r="AL1295" s="17">
        <v>171.2</v>
      </c>
      <c r="AM1295" s="17">
        <v>3.4</v>
      </c>
      <c r="AN1295" s="17">
        <v>4.0999999999999996</v>
      </c>
      <c r="AO1295" s="17">
        <v>0.1</v>
      </c>
      <c r="AP1295" s="17">
        <v>124.3</v>
      </c>
      <c r="AQ1295" s="17">
        <v>1273.8499999999995</v>
      </c>
      <c r="AR1295" s="17">
        <v>1487.4374999999995</v>
      </c>
      <c r="AS1295" s="26">
        <v>847.82499999999982</v>
      </c>
      <c r="AT1295" s="26">
        <v>21.06436915887851</v>
      </c>
      <c r="AU1295" s="26">
        <v>5.4430150158061101</v>
      </c>
      <c r="AV1295" s="17">
        <v>45</v>
      </c>
      <c r="AW1295" s="17">
        <v>75</v>
      </c>
      <c r="AX1295" s="17">
        <v>0.12</v>
      </c>
      <c r="AY1295" s="14">
        <v>2</v>
      </c>
      <c r="AZ1295" s="17" t="s">
        <v>149</v>
      </c>
      <c r="BA1295" s="28"/>
      <c r="BB1295" s="26"/>
      <c r="BC1295" s="31"/>
      <c r="BD1295" s="29"/>
    </row>
    <row r="1296" spans="1:56" x14ac:dyDescent="0.25">
      <c r="A1296" s="14">
        <v>2009</v>
      </c>
      <c r="B1296" s="15">
        <v>2012</v>
      </c>
      <c r="C1296" s="20" t="s">
        <v>211</v>
      </c>
      <c r="D1296" s="17" t="s">
        <v>212</v>
      </c>
      <c r="E1296" s="32">
        <v>4</v>
      </c>
      <c r="F1296" s="44" t="s">
        <v>93</v>
      </c>
      <c r="G1296" s="86" t="s">
        <v>94</v>
      </c>
      <c r="H1296" s="20" t="s">
        <v>95</v>
      </c>
      <c r="I1296" s="21" t="s">
        <v>43</v>
      </c>
      <c r="J1296" s="22">
        <v>988234</v>
      </c>
      <c r="K1296" s="17" t="s">
        <v>42</v>
      </c>
      <c r="L1296" s="23">
        <v>94.444444444444443</v>
      </c>
      <c r="M1296" s="24">
        <v>0.94444444444444442</v>
      </c>
      <c r="N1296" s="25">
        <f t="shared" si="169"/>
        <v>44.721407624633436</v>
      </c>
      <c r="O1296" s="26">
        <v>40.390879478827358</v>
      </c>
      <c r="P1296" s="26">
        <f t="shared" si="168"/>
        <v>0.40390879478827357</v>
      </c>
      <c r="Q1296" s="63">
        <v>59.609120521172642</v>
      </c>
      <c r="R1296" s="25">
        <v>0.59609120521172643</v>
      </c>
      <c r="S1296" s="24">
        <v>18.063369854900799</v>
      </c>
      <c r="T1296" s="25">
        <v>6.0211232849669329</v>
      </c>
      <c r="U1296" s="25">
        <v>8.0562629552857565</v>
      </c>
      <c r="V1296" s="25">
        <v>2.6854209850952522</v>
      </c>
      <c r="W1296" s="26">
        <v>21.328278249706514</v>
      </c>
      <c r="X1296" s="26">
        <v>42.849137847556207</v>
      </c>
      <c r="Y1296" s="26">
        <v>25.039154457028872</v>
      </c>
      <c r="Z1296" s="26">
        <v>0.70537230211348856</v>
      </c>
      <c r="AA1296" s="26" t="s">
        <v>45</v>
      </c>
      <c r="AB1296" s="26">
        <f t="shared" si="173"/>
        <v>1.2842019279756167</v>
      </c>
      <c r="AC1296" s="26">
        <f t="shared" si="173"/>
        <v>2.5799994163467854</v>
      </c>
      <c r="AD1296" s="26">
        <f t="shared" si="173"/>
        <v>1.507638359371001</v>
      </c>
      <c r="AE1296" s="26">
        <f t="shared" si="173"/>
        <v>4.2471335928262563E-2</v>
      </c>
      <c r="AF1296" s="17">
        <v>3.62</v>
      </c>
      <c r="AG1296" s="17">
        <v>6.3</v>
      </c>
      <c r="AH1296" s="17">
        <f t="shared" si="174"/>
        <v>5.0118723362727218E-7</v>
      </c>
      <c r="AI1296" s="17">
        <v>1.1000000000000001</v>
      </c>
      <c r="AJ1296" s="17">
        <v>77.5</v>
      </c>
      <c r="AK1296" s="17">
        <v>888.4</v>
      </c>
      <c r="AL1296" s="17">
        <v>171.1</v>
      </c>
      <c r="AM1296" s="17">
        <v>3.1</v>
      </c>
      <c r="AN1296" s="17">
        <v>4</v>
      </c>
      <c r="AO1296" s="17">
        <v>0.1</v>
      </c>
      <c r="AP1296" s="17">
        <v>136.5</v>
      </c>
      <c r="AQ1296" s="17">
        <v>1273.8499999999995</v>
      </c>
      <c r="AR1296" s="17">
        <v>1487.4374999999995</v>
      </c>
      <c r="AS1296" s="26">
        <v>847.82499999999982</v>
      </c>
      <c r="AT1296" s="26">
        <v>21.06436915887851</v>
      </c>
      <c r="AU1296" s="26">
        <v>5.4430150158061101</v>
      </c>
      <c r="AV1296" s="17">
        <v>45</v>
      </c>
      <c r="AW1296" s="17">
        <v>75</v>
      </c>
      <c r="AX1296" s="17">
        <v>0.12</v>
      </c>
      <c r="AY1296" s="14">
        <v>2</v>
      </c>
      <c r="AZ1296" s="17" t="s">
        <v>149</v>
      </c>
      <c r="BA1296" s="28"/>
      <c r="BB1296" s="26"/>
      <c r="BC1296" s="31"/>
      <c r="BD1296" s="29"/>
    </row>
    <row r="1297" spans="1:56" x14ac:dyDescent="0.25">
      <c r="A1297" s="14">
        <v>2009</v>
      </c>
      <c r="B1297" s="15">
        <v>2012</v>
      </c>
      <c r="C1297" s="20" t="s">
        <v>211</v>
      </c>
      <c r="D1297" s="17" t="s">
        <v>212</v>
      </c>
      <c r="E1297" s="32">
        <v>1</v>
      </c>
      <c r="F1297" s="44" t="s">
        <v>102</v>
      </c>
      <c r="G1297" s="86" t="s">
        <v>103</v>
      </c>
      <c r="H1297" s="20" t="s">
        <v>95</v>
      </c>
      <c r="I1297" s="21" t="s">
        <v>43</v>
      </c>
      <c r="J1297" s="22">
        <v>988241</v>
      </c>
      <c r="K1297" s="17" t="s">
        <v>42</v>
      </c>
      <c r="L1297" s="23">
        <v>100</v>
      </c>
      <c r="M1297" s="24">
        <v>1</v>
      </c>
      <c r="N1297" s="25">
        <f t="shared" si="169"/>
        <v>51.980547493921094</v>
      </c>
      <c r="O1297" s="26">
        <v>46.387832699619771</v>
      </c>
      <c r="P1297" s="26">
        <f t="shared" si="168"/>
        <v>0.46387832699619769</v>
      </c>
      <c r="Q1297" s="63">
        <v>53.612167300380229</v>
      </c>
      <c r="R1297" s="25">
        <v>0.53612167300380231</v>
      </c>
      <c r="S1297" s="24">
        <v>24.112649407826517</v>
      </c>
      <c r="T1297" s="25">
        <v>8.0375498026088383</v>
      </c>
      <c r="U1297" s="25">
        <v>10.754241635890626</v>
      </c>
      <c r="V1297" s="25">
        <v>3.584747211963542</v>
      </c>
      <c r="W1297" s="26">
        <v>20.187753584148226</v>
      </c>
      <c r="X1297" s="26">
        <v>44.546959850865107</v>
      </c>
      <c r="Y1297" s="26">
        <v>24.610923844895893</v>
      </c>
      <c r="Z1297" s="26">
        <v>0.70133019933919627</v>
      </c>
      <c r="AA1297" s="26" t="s">
        <v>45</v>
      </c>
      <c r="AB1297" s="26">
        <f t="shared" si="173"/>
        <v>1.6226007483538645</v>
      </c>
      <c r="AC1297" s="26">
        <f t="shared" si="173"/>
        <v>3.5804840835614469</v>
      </c>
      <c r="AD1297" s="26">
        <f t="shared" si="173"/>
        <v>1.9781152609156414</v>
      </c>
      <c r="AE1297" s="26">
        <f t="shared" si="173"/>
        <v>5.6369764052623741E-2</v>
      </c>
      <c r="AF1297" s="17">
        <v>3.16</v>
      </c>
      <c r="AG1297" s="17">
        <v>5.89</v>
      </c>
      <c r="AH1297" s="17">
        <f t="shared" si="174"/>
        <v>1.2882495516931333E-6</v>
      </c>
      <c r="AI1297" s="17">
        <v>1</v>
      </c>
      <c r="AJ1297" s="17">
        <v>61.4</v>
      </c>
      <c r="AK1297" s="17">
        <v>456.2</v>
      </c>
      <c r="AL1297" s="17">
        <v>65.3</v>
      </c>
      <c r="AM1297" s="17">
        <v>5.6</v>
      </c>
      <c r="AN1297" s="17">
        <v>5.3</v>
      </c>
      <c r="AO1297" s="17">
        <v>0.1</v>
      </c>
      <c r="AP1297" s="17">
        <v>180.7</v>
      </c>
      <c r="AQ1297" s="17">
        <v>1273.8499999999995</v>
      </c>
      <c r="AR1297" s="17">
        <v>1487.4374999999995</v>
      </c>
      <c r="AS1297" s="26">
        <v>847.82499999999982</v>
      </c>
      <c r="AT1297" s="26">
        <v>21.06436915887851</v>
      </c>
      <c r="AU1297" s="26">
        <v>5.4430150158061101</v>
      </c>
      <c r="AV1297" s="17">
        <v>45</v>
      </c>
      <c r="AW1297" s="17">
        <v>75</v>
      </c>
      <c r="AX1297" s="17">
        <v>0.12</v>
      </c>
      <c r="AY1297" s="14">
        <v>2</v>
      </c>
      <c r="AZ1297" s="17" t="s">
        <v>149</v>
      </c>
      <c r="BA1297" s="28"/>
      <c r="BB1297" s="26"/>
      <c r="BC1297" s="31"/>
      <c r="BD1297" s="29"/>
    </row>
    <row r="1298" spans="1:56" x14ac:dyDescent="0.25">
      <c r="A1298" s="14">
        <v>2009</v>
      </c>
      <c r="B1298" s="15">
        <v>2012</v>
      </c>
      <c r="C1298" s="20" t="s">
        <v>211</v>
      </c>
      <c r="D1298" s="17" t="s">
        <v>212</v>
      </c>
      <c r="E1298" s="32">
        <v>2</v>
      </c>
      <c r="F1298" s="44" t="s">
        <v>102</v>
      </c>
      <c r="G1298" s="86" t="s">
        <v>103</v>
      </c>
      <c r="H1298" s="20" t="s">
        <v>95</v>
      </c>
      <c r="I1298" s="21" t="s">
        <v>43</v>
      </c>
      <c r="J1298" s="22">
        <v>988241</v>
      </c>
      <c r="K1298" s="17" t="s">
        <v>42</v>
      </c>
      <c r="L1298" s="23">
        <v>100</v>
      </c>
      <c r="M1298" s="24">
        <v>1</v>
      </c>
      <c r="N1298" s="25">
        <f t="shared" si="169"/>
        <v>52.363636363636346</v>
      </c>
      <c r="O1298" s="26">
        <v>46.468401486988853</v>
      </c>
      <c r="P1298" s="26">
        <f t="shared" si="168"/>
        <v>0.46468401486988853</v>
      </c>
      <c r="Q1298" s="63">
        <v>53.531598513011147</v>
      </c>
      <c r="R1298" s="25">
        <v>0.53531598513011147</v>
      </c>
      <c r="S1298" s="24">
        <v>24.332544778641431</v>
      </c>
      <c r="T1298" s="25">
        <v>8.1108482595471436</v>
      </c>
      <c r="U1298" s="25">
        <v>10.852314971274078</v>
      </c>
      <c r="V1298" s="25">
        <v>3.6174383237580261</v>
      </c>
      <c r="W1298" s="26">
        <v>20.710311994845739</v>
      </c>
      <c r="X1298" s="26">
        <v>43.131835858381265</v>
      </c>
      <c r="Y1298" s="26">
        <v>25.159746414972048</v>
      </c>
      <c r="Z1298" s="26">
        <v>0.77620581166112856</v>
      </c>
      <c r="AA1298" s="26" t="s">
        <v>45</v>
      </c>
      <c r="AB1298" s="26">
        <f t="shared" si="173"/>
        <v>1.679781979980729</v>
      </c>
      <c r="AC1298" s="26">
        <f t="shared" si="173"/>
        <v>3.4983577580302478</v>
      </c>
      <c r="AD1298" s="26">
        <f t="shared" si="173"/>
        <v>2.0406688542052356</v>
      </c>
      <c r="AE1298" s="26">
        <f t="shared" si="173"/>
        <v>6.2956875565620421E-2</v>
      </c>
      <c r="AF1298" s="17">
        <v>3.31</v>
      </c>
      <c r="AG1298" s="17">
        <v>6.09</v>
      </c>
      <c r="AH1298" s="17">
        <f t="shared" si="174"/>
        <v>8.1283051616409889E-7</v>
      </c>
      <c r="AI1298" s="17">
        <v>1</v>
      </c>
      <c r="AJ1298" s="17">
        <v>57.2</v>
      </c>
      <c r="AK1298" s="17">
        <v>519.4</v>
      </c>
      <c r="AL1298" s="17">
        <v>59.9</v>
      </c>
      <c r="AM1298" s="17">
        <v>4.9000000000000004</v>
      </c>
      <c r="AN1298" s="17">
        <v>4.3</v>
      </c>
      <c r="AO1298" s="17">
        <v>0.1</v>
      </c>
      <c r="AP1298" s="17">
        <v>192.8</v>
      </c>
      <c r="AQ1298" s="17">
        <v>1273.8499999999995</v>
      </c>
      <c r="AR1298" s="17">
        <v>1487.4374999999995</v>
      </c>
      <c r="AS1298" s="26">
        <v>847.82499999999982</v>
      </c>
      <c r="AT1298" s="26">
        <v>21.06436915887851</v>
      </c>
      <c r="AU1298" s="26">
        <v>5.4430150158061101</v>
      </c>
      <c r="AV1298" s="17">
        <v>45</v>
      </c>
      <c r="AW1298" s="17">
        <v>75</v>
      </c>
      <c r="AX1298" s="17">
        <v>0.12</v>
      </c>
      <c r="AY1298" s="14">
        <v>2</v>
      </c>
      <c r="AZ1298" s="17" t="s">
        <v>149</v>
      </c>
      <c r="BA1298" s="28"/>
      <c r="BB1298" s="26"/>
      <c r="BC1298" s="31"/>
      <c r="BD1298" s="29"/>
    </row>
    <row r="1299" spans="1:56" x14ac:dyDescent="0.25">
      <c r="A1299" s="14">
        <v>2009</v>
      </c>
      <c r="B1299" s="15">
        <v>2012</v>
      </c>
      <c r="C1299" s="20" t="s">
        <v>211</v>
      </c>
      <c r="D1299" s="17" t="s">
        <v>212</v>
      </c>
      <c r="E1299" s="32">
        <v>3</v>
      </c>
      <c r="F1299" s="44" t="s">
        <v>102</v>
      </c>
      <c r="G1299" s="86" t="s">
        <v>103</v>
      </c>
      <c r="H1299" s="20" t="s">
        <v>95</v>
      </c>
      <c r="I1299" s="21" t="s">
        <v>43</v>
      </c>
      <c r="J1299" s="22">
        <v>988241</v>
      </c>
      <c r="K1299" s="17" t="s">
        <v>42</v>
      </c>
      <c r="L1299" s="23">
        <v>88.888888888888886</v>
      </c>
      <c r="M1299" s="24">
        <v>0.88888888888888884</v>
      </c>
      <c r="N1299" s="25">
        <f t="shared" si="169"/>
        <v>30.047132757266304</v>
      </c>
      <c r="O1299" s="26">
        <v>44.078947368421048</v>
      </c>
      <c r="P1299" s="26">
        <f t="shared" si="168"/>
        <v>0.44078947368421045</v>
      </c>
      <c r="Q1299" s="63">
        <v>55.921052631578952</v>
      </c>
      <c r="R1299" s="25">
        <v>0.55921052631578949</v>
      </c>
      <c r="S1299" s="24">
        <v>13.244459833795014</v>
      </c>
      <c r="T1299" s="25">
        <v>4.4148199445983378</v>
      </c>
      <c r="U1299" s="25">
        <v>5.9070290858725762</v>
      </c>
      <c r="V1299" s="25">
        <v>1.9690096952908587</v>
      </c>
      <c r="W1299" s="26">
        <v>20.425560538385895</v>
      </c>
      <c r="X1299" s="26">
        <v>42.341603950869967</v>
      </c>
      <c r="Y1299" s="26">
        <v>24.744812621355138</v>
      </c>
      <c r="Z1299" s="26">
        <v>0.81678639272911369</v>
      </c>
      <c r="AA1299" s="26" t="s">
        <v>45</v>
      </c>
      <c r="AB1299" s="26">
        <f t="shared" si="173"/>
        <v>0.90175172044466811</v>
      </c>
      <c r="AC1299" s="26">
        <f t="shared" si="173"/>
        <v>1.869305576085845</v>
      </c>
      <c r="AD1299" s="26">
        <f t="shared" si="173"/>
        <v>1.0924389228610734</v>
      </c>
      <c r="AE1299" s="26">
        <f t="shared" si="173"/>
        <v>3.6059648570970222E-2</v>
      </c>
      <c r="AF1299" s="17">
        <v>3.65</v>
      </c>
      <c r="AG1299" s="17">
        <v>6.18</v>
      </c>
      <c r="AH1299" s="17">
        <f t="shared" si="174"/>
        <v>6.6069344800759506E-7</v>
      </c>
      <c r="AI1299" s="17">
        <v>1.6</v>
      </c>
      <c r="AJ1299" s="17">
        <v>95.1</v>
      </c>
      <c r="AK1299" s="17">
        <v>850</v>
      </c>
      <c r="AL1299" s="17">
        <v>171.2</v>
      </c>
      <c r="AM1299" s="17">
        <v>3.4</v>
      </c>
      <c r="AN1299" s="17">
        <v>4.0999999999999996</v>
      </c>
      <c r="AO1299" s="17">
        <v>0.1</v>
      </c>
      <c r="AP1299" s="17">
        <v>124.3</v>
      </c>
      <c r="AQ1299" s="17">
        <v>1273.8499999999995</v>
      </c>
      <c r="AR1299" s="17">
        <v>1487.4374999999995</v>
      </c>
      <c r="AS1299" s="26">
        <v>847.82499999999982</v>
      </c>
      <c r="AT1299" s="26">
        <v>21.06436915887851</v>
      </c>
      <c r="AU1299" s="26">
        <v>5.4430150158061101</v>
      </c>
      <c r="AV1299" s="17">
        <v>45</v>
      </c>
      <c r="AW1299" s="17">
        <v>75</v>
      </c>
      <c r="AX1299" s="17">
        <v>0.12</v>
      </c>
      <c r="AY1299" s="14">
        <v>2</v>
      </c>
      <c r="AZ1299" s="17" t="s">
        <v>149</v>
      </c>
      <c r="BA1299" s="28"/>
      <c r="BB1299" s="26"/>
      <c r="BC1299" s="31"/>
      <c r="BD1299" s="29"/>
    </row>
    <row r="1300" spans="1:56" x14ac:dyDescent="0.25">
      <c r="A1300" s="14">
        <v>2009</v>
      </c>
      <c r="B1300" s="15">
        <v>2012</v>
      </c>
      <c r="C1300" s="20" t="s">
        <v>211</v>
      </c>
      <c r="D1300" s="17" t="s">
        <v>212</v>
      </c>
      <c r="E1300" s="32">
        <v>4</v>
      </c>
      <c r="F1300" s="44" t="s">
        <v>102</v>
      </c>
      <c r="G1300" s="86" t="s">
        <v>103</v>
      </c>
      <c r="H1300" s="20" t="s">
        <v>95</v>
      </c>
      <c r="I1300" s="21" t="s">
        <v>43</v>
      </c>
      <c r="J1300" s="22">
        <v>988241</v>
      </c>
      <c r="K1300" s="17" t="s">
        <v>42</v>
      </c>
      <c r="L1300" s="23">
        <v>88.888888888888886</v>
      </c>
      <c r="M1300" s="24">
        <v>0.88888888888888884</v>
      </c>
      <c r="N1300" s="25">
        <f t="shared" si="169"/>
        <v>30.382775119617225</v>
      </c>
      <c r="O1300" s="26">
        <v>50</v>
      </c>
      <c r="P1300" s="26">
        <f t="shared" si="168"/>
        <v>0.5</v>
      </c>
      <c r="Q1300" s="63">
        <v>50</v>
      </c>
      <c r="R1300" s="25">
        <v>0.5</v>
      </c>
      <c r="S1300" s="24">
        <v>15.191387559808613</v>
      </c>
      <c r="T1300" s="25">
        <v>5.0637958532695375</v>
      </c>
      <c r="U1300" s="25">
        <v>6.7753588516746417</v>
      </c>
      <c r="V1300" s="25">
        <v>2.2584529505582136</v>
      </c>
      <c r="W1300" s="26">
        <v>21.077473653697851</v>
      </c>
      <c r="X1300" s="26">
        <v>42.25384882292893</v>
      </c>
      <c r="Y1300" s="26">
        <v>25.34706378926991</v>
      </c>
      <c r="Z1300" s="26">
        <v>0.78999793155313114</v>
      </c>
      <c r="AA1300" s="26" t="s">
        <v>45</v>
      </c>
      <c r="AB1300" s="26">
        <f t="shared" si="173"/>
        <v>1.067320236849931</v>
      </c>
      <c r="AC1300" s="26">
        <f t="shared" si="173"/>
        <v>2.1396486445422545</v>
      </c>
      <c r="AD1300" s="26">
        <f t="shared" si="173"/>
        <v>1.2835235650866341</v>
      </c>
      <c r="AE1300" s="26">
        <f t="shared" si="173"/>
        <v>4.000388249890257E-2</v>
      </c>
      <c r="AF1300" s="17">
        <v>3.62</v>
      </c>
      <c r="AG1300" s="17">
        <v>6.3</v>
      </c>
      <c r="AH1300" s="17">
        <f t="shared" si="174"/>
        <v>5.0118723362727218E-7</v>
      </c>
      <c r="AI1300" s="17">
        <v>1.1000000000000001</v>
      </c>
      <c r="AJ1300" s="17">
        <v>77.5</v>
      </c>
      <c r="AK1300" s="17">
        <v>888.4</v>
      </c>
      <c r="AL1300" s="17">
        <v>171.1</v>
      </c>
      <c r="AM1300" s="17">
        <v>3.1</v>
      </c>
      <c r="AN1300" s="17">
        <v>4</v>
      </c>
      <c r="AO1300" s="17">
        <v>0.1</v>
      </c>
      <c r="AP1300" s="17">
        <v>136.5</v>
      </c>
      <c r="AQ1300" s="17">
        <v>1273.8499999999995</v>
      </c>
      <c r="AR1300" s="17">
        <v>1487.4374999999995</v>
      </c>
      <c r="AS1300" s="26">
        <v>847.82499999999982</v>
      </c>
      <c r="AT1300" s="26">
        <v>21.06436915887851</v>
      </c>
      <c r="AU1300" s="26">
        <v>5.4430150158061101</v>
      </c>
      <c r="AV1300" s="17">
        <v>45</v>
      </c>
      <c r="AW1300" s="17">
        <v>75</v>
      </c>
      <c r="AX1300" s="17">
        <v>0.12</v>
      </c>
      <c r="AY1300" s="14">
        <v>2</v>
      </c>
      <c r="AZ1300" s="17" t="s">
        <v>149</v>
      </c>
      <c r="BA1300" s="28"/>
      <c r="BB1300" s="26"/>
      <c r="BC1300" s="31"/>
      <c r="BD1300" s="29"/>
    </row>
    <row r="1301" spans="1:56" x14ac:dyDescent="0.25">
      <c r="A1301" s="14">
        <v>2009</v>
      </c>
      <c r="B1301" s="15">
        <v>2012</v>
      </c>
      <c r="C1301" s="20" t="s">
        <v>211</v>
      </c>
      <c r="D1301" s="17" t="s">
        <v>212</v>
      </c>
      <c r="E1301" s="32">
        <v>1</v>
      </c>
      <c r="F1301" s="44" t="s">
        <v>100</v>
      </c>
      <c r="G1301" s="86" t="s">
        <v>101</v>
      </c>
      <c r="H1301" s="20">
        <v>99113</v>
      </c>
      <c r="I1301" s="21" t="s">
        <v>52</v>
      </c>
      <c r="J1301" s="22">
        <v>99113012</v>
      </c>
      <c r="K1301" s="17" t="s">
        <v>42</v>
      </c>
      <c r="L1301" s="23">
        <v>77.777777777777771</v>
      </c>
      <c r="M1301" s="24">
        <v>0.77777777777777768</v>
      </c>
      <c r="N1301" s="25">
        <f t="shared" si="169"/>
        <v>45.261614446673875</v>
      </c>
      <c r="O1301" s="26">
        <v>44.71153846153846</v>
      </c>
      <c r="P1301" s="26">
        <f t="shared" si="168"/>
        <v>0.44711538461538458</v>
      </c>
      <c r="Q1301" s="63">
        <v>55.28846153846154</v>
      </c>
      <c r="R1301" s="25">
        <v>0.55288461538461542</v>
      </c>
      <c r="S1301" s="24">
        <v>20.237164151637835</v>
      </c>
      <c r="T1301" s="25">
        <v>6.7457213838792782</v>
      </c>
      <c r="U1301" s="25">
        <v>9.0257752116304744</v>
      </c>
      <c r="V1301" s="25">
        <v>3.0085917372101583</v>
      </c>
      <c r="W1301" s="26">
        <v>18.986128987931721</v>
      </c>
      <c r="X1301" s="26">
        <v>46.293390247807409</v>
      </c>
      <c r="Y1301" s="26">
        <v>24.487969547562713</v>
      </c>
      <c r="Z1301" s="26">
        <v>0.98735812878118168</v>
      </c>
      <c r="AA1301" s="26" t="s">
        <v>45</v>
      </c>
      <c r="AB1301" s="26">
        <f t="shared" si="173"/>
        <v>1.2807513631098126</v>
      </c>
      <c r="AC1301" s="26">
        <f t="shared" si="173"/>
        <v>3.1228231252690288</v>
      </c>
      <c r="AD1301" s="26">
        <f t="shared" si="173"/>
        <v>1.6518901982477836</v>
      </c>
      <c r="AE1301" s="26">
        <f t="shared" si="173"/>
        <v>6.6604428428662474E-2</v>
      </c>
      <c r="AF1301" s="17">
        <v>3.16</v>
      </c>
      <c r="AG1301" s="17">
        <v>5.89</v>
      </c>
      <c r="AH1301" s="17">
        <f t="shared" si="174"/>
        <v>1.2882495516931333E-6</v>
      </c>
      <c r="AI1301" s="17">
        <v>1</v>
      </c>
      <c r="AJ1301" s="17">
        <v>61.4</v>
      </c>
      <c r="AK1301" s="17">
        <v>456.2</v>
      </c>
      <c r="AL1301" s="17">
        <v>65.3</v>
      </c>
      <c r="AM1301" s="17">
        <v>5.6</v>
      </c>
      <c r="AN1301" s="17">
        <v>5.3</v>
      </c>
      <c r="AO1301" s="17">
        <v>0.1</v>
      </c>
      <c r="AP1301" s="17">
        <v>180.7</v>
      </c>
      <c r="AQ1301" s="17">
        <v>1273.8499999999995</v>
      </c>
      <c r="AR1301" s="17">
        <v>1487.4374999999995</v>
      </c>
      <c r="AS1301" s="26">
        <v>847.82499999999982</v>
      </c>
      <c r="AT1301" s="26">
        <v>21.06436915887851</v>
      </c>
      <c r="AU1301" s="26">
        <v>5.4430150158061101</v>
      </c>
      <c r="AV1301" s="17">
        <v>45</v>
      </c>
      <c r="AW1301" s="17">
        <v>75</v>
      </c>
      <c r="AX1301" s="17">
        <v>0.12</v>
      </c>
      <c r="AY1301" s="14">
        <v>2</v>
      </c>
      <c r="AZ1301" s="17" t="s">
        <v>149</v>
      </c>
      <c r="BA1301" s="28"/>
      <c r="BB1301" s="26"/>
      <c r="BC1301" s="31"/>
      <c r="BD1301" s="29"/>
    </row>
    <row r="1302" spans="1:56" x14ac:dyDescent="0.25">
      <c r="A1302" s="14">
        <v>2009</v>
      </c>
      <c r="B1302" s="15">
        <v>2012</v>
      </c>
      <c r="C1302" s="20" t="s">
        <v>211</v>
      </c>
      <c r="D1302" s="17" t="s">
        <v>212</v>
      </c>
      <c r="E1302" s="32">
        <v>2</v>
      </c>
      <c r="F1302" s="44" t="s">
        <v>100</v>
      </c>
      <c r="G1302" s="86" t="s">
        <v>101</v>
      </c>
      <c r="H1302" s="20">
        <v>99113</v>
      </c>
      <c r="I1302" s="21" t="s">
        <v>52</v>
      </c>
      <c r="J1302" s="22">
        <v>99113012</v>
      </c>
      <c r="K1302" s="17" t="s">
        <v>42</v>
      </c>
      <c r="L1302" s="23">
        <v>83.333333333333329</v>
      </c>
      <c r="M1302" s="24">
        <v>0.83333333333333326</v>
      </c>
      <c r="N1302" s="25">
        <f t="shared" si="169"/>
        <v>45.028395905588894</v>
      </c>
      <c r="O1302" s="26">
        <v>45.107398568019086</v>
      </c>
      <c r="P1302" s="26">
        <f t="shared" si="168"/>
        <v>0.45107398568019086</v>
      </c>
      <c r="Q1302" s="63">
        <v>54.892601431980914</v>
      </c>
      <c r="R1302" s="25">
        <v>0.54892601431980914</v>
      </c>
      <c r="S1302" s="24">
        <v>20.311138009919571</v>
      </c>
      <c r="T1302" s="25">
        <v>6.7703793366398566</v>
      </c>
      <c r="U1302" s="25">
        <v>9.0587675524241291</v>
      </c>
      <c r="V1302" s="25">
        <v>3.0195891841413762</v>
      </c>
      <c r="W1302" s="26">
        <v>18.23975462730985</v>
      </c>
      <c r="X1302" s="26">
        <v>48.855038795001448</v>
      </c>
      <c r="Y1302" s="26">
        <v>24.410713311772113</v>
      </c>
      <c r="Z1302" s="26">
        <v>0.58260562717320852</v>
      </c>
      <c r="AA1302" s="26" t="s">
        <v>45</v>
      </c>
      <c r="AB1302" s="26">
        <f t="shared" si="173"/>
        <v>1.2349005783411982</v>
      </c>
      <c r="AC1302" s="26">
        <f t="shared" si="173"/>
        <v>3.3076714514841639</v>
      </c>
      <c r="AD1302" s="26">
        <f t="shared" si="173"/>
        <v>1.652697889986614</v>
      </c>
      <c r="AE1302" s="26">
        <f t="shared" si="173"/>
        <v>3.9444610996235953E-2</v>
      </c>
      <c r="AF1302" s="17">
        <v>3.31</v>
      </c>
      <c r="AG1302" s="17">
        <v>6.09</v>
      </c>
      <c r="AH1302" s="17">
        <f t="shared" si="174"/>
        <v>8.1283051616409889E-7</v>
      </c>
      <c r="AI1302" s="17">
        <v>1</v>
      </c>
      <c r="AJ1302" s="17">
        <v>57.2</v>
      </c>
      <c r="AK1302" s="17">
        <v>519.4</v>
      </c>
      <c r="AL1302" s="17">
        <v>59.9</v>
      </c>
      <c r="AM1302" s="17">
        <v>4.9000000000000004</v>
      </c>
      <c r="AN1302" s="17">
        <v>4.3</v>
      </c>
      <c r="AO1302" s="17">
        <v>0.1</v>
      </c>
      <c r="AP1302" s="17">
        <v>192.8</v>
      </c>
      <c r="AQ1302" s="17">
        <v>1273.8499999999995</v>
      </c>
      <c r="AR1302" s="17">
        <v>1487.4374999999995</v>
      </c>
      <c r="AS1302" s="26">
        <v>847.82499999999982</v>
      </c>
      <c r="AT1302" s="26">
        <v>21.06436915887851</v>
      </c>
      <c r="AU1302" s="26">
        <v>5.4430150158061101</v>
      </c>
      <c r="AV1302" s="17">
        <v>45</v>
      </c>
      <c r="AW1302" s="17">
        <v>75</v>
      </c>
      <c r="AX1302" s="17">
        <v>0.12</v>
      </c>
      <c r="AY1302" s="14">
        <v>2</v>
      </c>
      <c r="AZ1302" s="17" t="s">
        <v>149</v>
      </c>
      <c r="BA1302" s="28"/>
      <c r="BB1302" s="26"/>
      <c r="BC1302" s="31"/>
      <c r="BD1302" s="29"/>
    </row>
    <row r="1303" spans="1:56" x14ac:dyDescent="0.25">
      <c r="A1303" s="14">
        <v>2009</v>
      </c>
      <c r="B1303" s="15">
        <v>2012</v>
      </c>
      <c r="C1303" s="20" t="s">
        <v>211</v>
      </c>
      <c r="D1303" s="17" t="s">
        <v>212</v>
      </c>
      <c r="E1303" s="32">
        <v>3</v>
      </c>
      <c r="F1303" s="44" t="s">
        <v>100</v>
      </c>
      <c r="G1303" s="86" t="s">
        <v>101</v>
      </c>
      <c r="H1303" s="20">
        <v>99113</v>
      </c>
      <c r="I1303" s="21" t="s">
        <v>52</v>
      </c>
      <c r="J1303" s="22">
        <v>99113012</v>
      </c>
      <c r="K1303" s="17" t="s">
        <v>42</v>
      </c>
      <c r="L1303" s="23">
        <v>100</v>
      </c>
      <c r="M1303" s="24">
        <v>1</v>
      </c>
      <c r="N1303" s="25">
        <f t="shared" si="169"/>
        <v>32.178547634910061</v>
      </c>
      <c r="O1303" s="26">
        <v>44.382022471910112</v>
      </c>
      <c r="P1303" s="26">
        <f t="shared" si="168"/>
        <v>0.4438202247191011</v>
      </c>
      <c r="Q1303" s="63">
        <v>55.617977528089888</v>
      </c>
      <c r="R1303" s="25">
        <v>0.5561797752808989</v>
      </c>
      <c r="S1303" s="24">
        <v>14.281490242460084</v>
      </c>
      <c r="T1303" s="25">
        <v>4.7604967474866946</v>
      </c>
      <c r="U1303" s="25">
        <v>6.3695446481371976</v>
      </c>
      <c r="V1303" s="25">
        <v>2.123181549379066</v>
      </c>
      <c r="W1303" s="26">
        <v>19.981604815235954</v>
      </c>
      <c r="X1303" s="26">
        <v>44.885114241853515</v>
      </c>
      <c r="Y1303" s="26">
        <v>25.026936433441477</v>
      </c>
      <c r="Z1303" s="26">
        <v>1.0675199866536076</v>
      </c>
      <c r="AA1303" s="26" t="s">
        <v>45</v>
      </c>
      <c r="AB1303" s="26">
        <f t="shared" si="173"/>
        <v>0.95122364732495235</v>
      </c>
      <c r="AC1303" s="26">
        <f t="shared" si="173"/>
        <v>2.1367544035891237</v>
      </c>
      <c r="AD1303" s="26">
        <f t="shared" si="173"/>
        <v>1.191406494909544</v>
      </c>
      <c r="AE1303" s="26">
        <f t="shared" si="173"/>
        <v>5.0819254243415386E-2</v>
      </c>
      <c r="AF1303" s="17">
        <v>3.65</v>
      </c>
      <c r="AG1303" s="17">
        <v>6.18</v>
      </c>
      <c r="AH1303" s="17">
        <f t="shared" si="174"/>
        <v>6.6069344800759506E-7</v>
      </c>
      <c r="AI1303" s="17">
        <v>1.6</v>
      </c>
      <c r="AJ1303" s="17">
        <v>95.1</v>
      </c>
      <c r="AK1303" s="17">
        <v>850</v>
      </c>
      <c r="AL1303" s="17">
        <v>171.2</v>
      </c>
      <c r="AM1303" s="17">
        <v>3.4</v>
      </c>
      <c r="AN1303" s="17">
        <v>4.0999999999999996</v>
      </c>
      <c r="AO1303" s="17">
        <v>0.1</v>
      </c>
      <c r="AP1303" s="17">
        <v>124.3</v>
      </c>
      <c r="AQ1303" s="17">
        <v>1273.8499999999995</v>
      </c>
      <c r="AR1303" s="17">
        <v>1487.4374999999995</v>
      </c>
      <c r="AS1303" s="26">
        <v>847.82499999999982</v>
      </c>
      <c r="AT1303" s="26">
        <v>21.06436915887851</v>
      </c>
      <c r="AU1303" s="26">
        <v>5.4430150158061101</v>
      </c>
      <c r="AV1303" s="17">
        <v>45</v>
      </c>
      <c r="AW1303" s="17">
        <v>75</v>
      </c>
      <c r="AX1303" s="17">
        <v>0.12</v>
      </c>
      <c r="AY1303" s="14">
        <v>2</v>
      </c>
      <c r="AZ1303" s="17" t="s">
        <v>149</v>
      </c>
      <c r="BA1303" s="28"/>
      <c r="BB1303" s="26"/>
      <c r="BC1303" s="31"/>
      <c r="BD1303" s="29"/>
    </row>
    <row r="1304" spans="1:56" x14ac:dyDescent="0.25">
      <c r="A1304" s="14">
        <v>2009</v>
      </c>
      <c r="B1304" s="15">
        <v>2012</v>
      </c>
      <c r="C1304" s="20" t="s">
        <v>211</v>
      </c>
      <c r="D1304" s="17" t="s">
        <v>212</v>
      </c>
      <c r="E1304" s="32">
        <v>4</v>
      </c>
      <c r="F1304" s="44" t="s">
        <v>100</v>
      </c>
      <c r="G1304" s="86" t="s">
        <v>101</v>
      </c>
      <c r="H1304" s="20">
        <v>99113</v>
      </c>
      <c r="I1304" s="21" t="s">
        <v>52</v>
      </c>
      <c r="J1304" s="22">
        <v>99113012</v>
      </c>
      <c r="K1304" s="17" t="s">
        <v>42</v>
      </c>
      <c r="L1304" s="23">
        <v>83.333333333333329</v>
      </c>
      <c r="M1304" s="24">
        <v>0.83333333333333326</v>
      </c>
      <c r="N1304" s="25">
        <f t="shared" si="169"/>
        <v>22.350425540923915</v>
      </c>
      <c r="O1304" s="26">
        <v>52.193995381062351</v>
      </c>
      <c r="P1304" s="26">
        <f t="shared" si="168"/>
        <v>0.52193995381062352</v>
      </c>
      <c r="Q1304" s="63">
        <v>47.806004618937649</v>
      </c>
      <c r="R1304" s="25">
        <v>0.47806004618937648</v>
      </c>
      <c r="S1304" s="24">
        <v>11.665580074477608</v>
      </c>
      <c r="T1304" s="25">
        <v>3.8885266914925363</v>
      </c>
      <c r="U1304" s="25">
        <v>5.2028487132170138</v>
      </c>
      <c r="V1304" s="25">
        <v>1.7342829044056711</v>
      </c>
      <c r="W1304" s="26">
        <v>18.098904486567378</v>
      </c>
      <c r="X1304" s="26">
        <v>46.393965542787569</v>
      </c>
      <c r="Y1304" s="26">
        <v>25.394895683184359</v>
      </c>
      <c r="Z1304" s="26">
        <v>0.9760242269949515</v>
      </c>
      <c r="AA1304" s="26" t="s">
        <v>45</v>
      </c>
      <c r="AB1304" s="26">
        <f t="shared" si="173"/>
        <v>0.70378073182791268</v>
      </c>
      <c r="AC1304" s="26">
        <f t="shared" si="173"/>
        <v>1.8040417333731447</v>
      </c>
      <c r="AD1304" s="26">
        <f t="shared" si="173"/>
        <v>0.98748729691730974</v>
      </c>
      <c r="AE1304" s="26">
        <f t="shared" si="173"/>
        <v>3.7952962582132391E-2</v>
      </c>
      <c r="AF1304" s="17">
        <v>3.62</v>
      </c>
      <c r="AG1304" s="17">
        <v>6.3</v>
      </c>
      <c r="AH1304" s="17">
        <f t="shared" si="174"/>
        <v>5.0118723362727218E-7</v>
      </c>
      <c r="AI1304" s="17">
        <v>1.1000000000000001</v>
      </c>
      <c r="AJ1304" s="17">
        <v>77.5</v>
      </c>
      <c r="AK1304" s="17">
        <v>888.4</v>
      </c>
      <c r="AL1304" s="17">
        <v>171.1</v>
      </c>
      <c r="AM1304" s="17">
        <v>3.1</v>
      </c>
      <c r="AN1304" s="17">
        <v>4</v>
      </c>
      <c r="AO1304" s="17">
        <v>0.1</v>
      </c>
      <c r="AP1304" s="17">
        <v>136.5</v>
      </c>
      <c r="AQ1304" s="17">
        <v>1273.8499999999995</v>
      </c>
      <c r="AR1304" s="17">
        <v>1487.4374999999995</v>
      </c>
      <c r="AS1304" s="26">
        <v>847.82499999999982</v>
      </c>
      <c r="AT1304" s="26">
        <v>21.06436915887851</v>
      </c>
      <c r="AU1304" s="26">
        <v>5.4430150158061101</v>
      </c>
      <c r="AV1304" s="17">
        <v>45</v>
      </c>
      <c r="AW1304" s="17">
        <v>75</v>
      </c>
      <c r="AX1304" s="17">
        <v>0.12</v>
      </c>
      <c r="AY1304" s="14">
        <v>2</v>
      </c>
      <c r="AZ1304" s="17" t="s">
        <v>149</v>
      </c>
      <c r="BA1304" s="28"/>
      <c r="BB1304" s="26"/>
      <c r="BC1304" s="31"/>
      <c r="BD1304" s="29"/>
    </row>
    <row r="1305" spans="1:56" x14ac:dyDescent="0.25">
      <c r="A1305" s="14">
        <v>2009</v>
      </c>
      <c r="B1305" s="15">
        <v>2012</v>
      </c>
      <c r="C1305" s="20" t="s">
        <v>211</v>
      </c>
      <c r="D1305" s="17" t="s">
        <v>212</v>
      </c>
      <c r="E1305" s="32">
        <v>1</v>
      </c>
      <c r="F1305" s="44" t="s">
        <v>104</v>
      </c>
      <c r="G1305" s="86" t="s">
        <v>105</v>
      </c>
      <c r="H1305" s="20">
        <v>99201</v>
      </c>
      <c r="I1305" s="21">
        <v>8</v>
      </c>
      <c r="J1305" s="22">
        <v>99201007</v>
      </c>
      <c r="K1305" s="17" t="s">
        <v>40</v>
      </c>
      <c r="L1305" s="23">
        <v>100</v>
      </c>
      <c r="M1305" s="24">
        <v>1</v>
      </c>
      <c r="N1305" s="25">
        <f t="shared" si="169"/>
        <v>121.7945612016232</v>
      </c>
      <c r="O1305" s="26">
        <v>41.578947368421048</v>
      </c>
      <c r="P1305" s="26">
        <f t="shared" si="168"/>
        <v>0.41578947368421049</v>
      </c>
      <c r="Q1305" s="63">
        <v>58.421052631578952</v>
      </c>
      <c r="R1305" s="25">
        <v>0.58421052631578951</v>
      </c>
      <c r="S1305" s="24">
        <v>50.640896499622265</v>
      </c>
      <c r="T1305" s="25">
        <v>16.880298833207423</v>
      </c>
      <c r="U1305" s="25">
        <v>22.585839838831532</v>
      </c>
      <c r="V1305" s="25">
        <v>7.5286132796105107</v>
      </c>
      <c r="W1305" s="26">
        <v>19.075658146064356</v>
      </c>
      <c r="X1305" s="26">
        <v>47.931164884665947</v>
      </c>
      <c r="Y1305" s="26">
        <v>23.864778535606945</v>
      </c>
      <c r="Z1305" s="26">
        <v>0.67323480484026277</v>
      </c>
      <c r="AA1305" s="26" t="s">
        <v>45</v>
      </c>
      <c r="AB1305" s="26">
        <f t="shared" si="173"/>
        <v>3.2200280994567381</v>
      </c>
      <c r="AC1305" s="26">
        <f t="shared" si="173"/>
        <v>8.0909238667689909</v>
      </c>
      <c r="AD1305" s="26">
        <f t="shared" si="173"/>
        <v>4.0284459326935949</v>
      </c>
      <c r="AE1305" s="26">
        <f t="shared" si="173"/>
        <v>0.11364404690619714</v>
      </c>
      <c r="AF1305" s="17">
        <v>3.16</v>
      </c>
      <c r="AG1305" s="17">
        <v>5.89</v>
      </c>
      <c r="AH1305" s="17">
        <f t="shared" si="174"/>
        <v>1.2882495516931333E-6</v>
      </c>
      <c r="AI1305" s="17">
        <v>1</v>
      </c>
      <c r="AJ1305" s="17">
        <v>61.4</v>
      </c>
      <c r="AK1305" s="17">
        <v>456.2</v>
      </c>
      <c r="AL1305" s="17">
        <v>65.3</v>
      </c>
      <c r="AM1305" s="17">
        <v>5.6</v>
      </c>
      <c r="AN1305" s="17">
        <v>5.3</v>
      </c>
      <c r="AO1305" s="17">
        <v>0.1</v>
      </c>
      <c r="AP1305" s="17">
        <v>180.7</v>
      </c>
      <c r="AQ1305" s="17">
        <v>1273.8499999999995</v>
      </c>
      <c r="AR1305" s="17">
        <v>1487.4374999999995</v>
      </c>
      <c r="AS1305" s="26">
        <v>847.82499999999982</v>
      </c>
      <c r="AT1305" s="26">
        <v>21.06436915887851</v>
      </c>
      <c r="AU1305" s="26">
        <v>5.4430150158061101</v>
      </c>
      <c r="AV1305" s="17">
        <v>45</v>
      </c>
      <c r="AW1305" s="17">
        <v>75</v>
      </c>
      <c r="AX1305" s="17">
        <v>0.12</v>
      </c>
      <c r="AY1305" s="14">
        <v>2</v>
      </c>
      <c r="AZ1305" s="17" t="s">
        <v>149</v>
      </c>
      <c r="BA1305" s="28"/>
      <c r="BB1305" s="26"/>
      <c r="BC1305" s="31"/>
      <c r="BD1305" s="29"/>
    </row>
    <row r="1306" spans="1:56" x14ac:dyDescent="0.25">
      <c r="A1306" s="14">
        <v>2009</v>
      </c>
      <c r="B1306" s="15">
        <v>2012</v>
      </c>
      <c r="C1306" s="20" t="s">
        <v>211</v>
      </c>
      <c r="D1306" s="17" t="s">
        <v>212</v>
      </c>
      <c r="E1306" s="32">
        <v>2</v>
      </c>
      <c r="F1306" s="44" t="s">
        <v>104</v>
      </c>
      <c r="G1306" s="86" t="s">
        <v>105</v>
      </c>
      <c r="H1306" s="20">
        <v>99201</v>
      </c>
      <c r="I1306" s="21">
        <v>8</v>
      </c>
      <c r="J1306" s="22">
        <v>99201007</v>
      </c>
      <c r="K1306" s="17" t="s">
        <v>40</v>
      </c>
      <c r="L1306" s="23">
        <v>100</v>
      </c>
      <c r="M1306" s="24">
        <v>1</v>
      </c>
      <c r="N1306" s="25">
        <f t="shared" si="169"/>
        <v>80.033747081802005</v>
      </c>
      <c r="O1306" s="26">
        <v>42.768595041322314</v>
      </c>
      <c r="P1306" s="26">
        <f t="shared" si="168"/>
        <v>0.42768595041322316</v>
      </c>
      <c r="Q1306" s="63">
        <v>57.231404958677686</v>
      </c>
      <c r="R1306" s="25">
        <v>0.5723140495867769</v>
      </c>
      <c r="S1306" s="24">
        <v>34.229309185812014</v>
      </c>
      <c r="T1306" s="25">
        <v>11.409769728604005</v>
      </c>
      <c r="U1306" s="25">
        <v>15.266271896872158</v>
      </c>
      <c r="V1306" s="25">
        <v>5.0887572989573862</v>
      </c>
      <c r="W1306" s="26">
        <v>18.94780735653066</v>
      </c>
      <c r="X1306" s="26">
        <v>46.819013622516323</v>
      </c>
      <c r="Y1306" s="26">
        <v>25.097881325545998</v>
      </c>
      <c r="Z1306" s="26">
        <v>0.58676685019482022</v>
      </c>
      <c r="AA1306" s="26" t="s">
        <v>45</v>
      </c>
      <c r="AB1306" s="26">
        <f t="shared" si="173"/>
        <v>2.1619011879996379</v>
      </c>
      <c r="AC1306" s="26">
        <f t="shared" si="173"/>
        <v>5.3419416435328531</v>
      </c>
      <c r="AD1306" s="26">
        <f t="shared" si="173"/>
        <v>2.863610466003105</v>
      </c>
      <c r="AE1306" s="26">
        <f t="shared" si="173"/>
        <v>6.6948746451011801E-2</v>
      </c>
      <c r="AF1306" s="17">
        <v>3.31</v>
      </c>
      <c r="AG1306" s="17">
        <v>6.09</v>
      </c>
      <c r="AH1306" s="17">
        <f t="shared" si="174"/>
        <v>8.1283051616409889E-7</v>
      </c>
      <c r="AI1306" s="17">
        <v>1</v>
      </c>
      <c r="AJ1306" s="17">
        <v>57.2</v>
      </c>
      <c r="AK1306" s="17">
        <v>519.4</v>
      </c>
      <c r="AL1306" s="17">
        <v>59.9</v>
      </c>
      <c r="AM1306" s="17">
        <v>4.9000000000000004</v>
      </c>
      <c r="AN1306" s="17">
        <v>4.3</v>
      </c>
      <c r="AO1306" s="17">
        <v>0.1</v>
      </c>
      <c r="AP1306" s="17">
        <v>192.8</v>
      </c>
      <c r="AQ1306" s="17">
        <v>1273.8499999999995</v>
      </c>
      <c r="AR1306" s="17">
        <v>1487.4374999999995</v>
      </c>
      <c r="AS1306" s="26">
        <v>847.82499999999982</v>
      </c>
      <c r="AT1306" s="26">
        <v>21.06436915887851</v>
      </c>
      <c r="AU1306" s="26">
        <v>5.4430150158061101</v>
      </c>
      <c r="AV1306" s="17">
        <v>45</v>
      </c>
      <c r="AW1306" s="17">
        <v>75</v>
      </c>
      <c r="AX1306" s="17">
        <v>0.12</v>
      </c>
      <c r="AY1306" s="14">
        <v>2</v>
      </c>
      <c r="AZ1306" s="17" t="s">
        <v>149</v>
      </c>
      <c r="BA1306" s="28"/>
      <c r="BB1306" s="26"/>
      <c r="BC1306" s="31"/>
      <c r="BD1306" s="29"/>
    </row>
    <row r="1307" spans="1:56" x14ac:dyDescent="0.25">
      <c r="A1307" s="14">
        <v>2009</v>
      </c>
      <c r="B1307" s="15">
        <v>2012</v>
      </c>
      <c r="C1307" s="20" t="s">
        <v>211</v>
      </c>
      <c r="D1307" s="17" t="s">
        <v>212</v>
      </c>
      <c r="E1307" s="32">
        <v>3</v>
      </c>
      <c r="F1307" s="44" t="s">
        <v>104</v>
      </c>
      <c r="G1307" s="86" t="s">
        <v>105</v>
      </c>
      <c r="H1307" s="20">
        <v>99201</v>
      </c>
      <c r="I1307" s="21">
        <v>8</v>
      </c>
      <c r="J1307" s="22">
        <v>99201007</v>
      </c>
      <c r="K1307" s="17" t="s">
        <v>40</v>
      </c>
      <c r="L1307" s="23">
        <v>88.888888888888886</v>
      </c>
      <c r="M1307" s="24">
        <v>0.88888888888888884</v>
      </c>
      <c r="N1307" s="25">
        <f t="shared" si="169"/>
        <v>61.481399057898457</v>
      </c>
      <c r="O1307" s="26">
        <v>40.186915887850461</v>
      </c>
      <c r="P1307" s="26">
        <f t="shared" si="168"/>
        <v>0.40186915887850461</v>
      </c>
      <c r="Q1307" s="63">
        <v>59.813084112149539</v>
      </c>
      <c r="R1307" s="25">
        <v>0.59813084112149539</v>
      </c>
      <c r="S1307" s="24">
        <v>24.70747812607134</v>
      </c>
      <c r="T1307" s="25">
        <v>8.2358260420237794</v>
      </c>
      <c r="U1307" s="25">
        <v>11.019535244227818</v>
      </c>
      <c r="V1307" s="25">
        <v>3.6731784147426056</v>
      </c>
      <c r="W1307" s="26">
        <v>19.229815906202859</v>
      </c>
      <c r="X1307" s="26">
        <v>44.336597810379175</v>
      </c>
      <c r="Y1307" s="26">
        <v>25.423200309399633</v>
      </c>
      <c r="Z1307" s="26">
        <v>1.1605258982803122</v>
      </c>
      <c r="AA1307" s="26" t="s">
        <v>45</v>
      </c>
      <c r="AB1307" s="26">
        <f t="shared" si="173"/>
        <v>1.5837341862362861</v>
      </c>
      <c r="AC1307" s="26">
        <f t="shared" si="173"/>
        <v>3.6514850686145528</v>
      </c>
      <c r="AD1307" s="26">
        <f t="shared" si="173"/>
        <v>2.0938105517974051</v>
      </c>
      <c r="AE1307" s="26">
        <f t="shared" si="173"/>
        <v>9.5578894155000343E-2</v>
      </c>
      <c r="AF1307" s="17">
        <v>3.65</v>
      </c>
      <c r="AG1307" s="17">
        <v>6.18</v>
      </c>
      <c r="AH1307" s="17">
        <f t="shared" si="174"/>
        <v>6.6069344800759506E-7</v>
      </c>
      <c r="AI1307" s="17">
        <v>1.6</v>
      </c>
      <c r="AJ1307" s="17">
        <v>95.1</v>
      </c>
      <c r="AK1307" s="17">
        <v>850</v>
      </c>
      <c r="AL1307" s="17">
        <v>171.2</v>
      </c>
      <c r="AM1307" s="17">
        <v>3.4</v>
      </c>
      <c r="AN1307" s="17">
        <v>4.0999999999999996</v>
      </c>
      <c r="AO1307" s="17">
        <v>0.1</v>
      </c>
      <c r="AP1307" s="17">
        <v>124.3</v>
      </c>
      <c r="AQ1307" s="17">
        <v>1273.8499999999995</v>
      </c>
      <c r="AR1307" s="17">
        <v>1487.4374999999995</v>
      </c>
      <c r="AS1307" s="26">
        <v>847.82499999999982</v>
      </c>
      <c r="AT1307" s="26">
        <v>21.06436915887851</v>
      </c>
      <c r="AU1307" s="26">
        <v>5.4430150158061101</v>
      </c>
      <c r="AV1307" s="17">
        <v>45</v>
      </c>
      <c r="AW1307" s="17">
        <v>75</v>
      </c>
      <c r="AX1307" s="17">
        <v>0.12</v>
      </c>
      <c r="AY1307" s="14">
        <v>2</v>
      </c>
      <c r="AZ1307" s="17" t="s">
        <v>149</v>
      </c>
      <c r="BA1307" s="28"/>
      <c r="BB1307" s="26"/>
      <c r="BC1307" s="31"/>
      <c r="BD1307" s="29"/>
    </row>
    <row r="1308" spans="1:56" x14ac:dyDescent="0.25">
      <c r="A1308" s="14">
        <v>2009</v>
      </c>
      <c r="B1308" s="15">
        <v>2012</v>
      </c>
      <c r="C1308" s="20" t="s">
        <v>211</v>
      </c>
      <c r="D1308" s="17" t="s">
        <v>212</v>
      </c>
      <c r="E1308" s="32">
        <v>4</v>
      </c>
      <c r="F1308" s="44" t="s">
        <v>104</v>
      </c>
      <c r="G1308" s="86" t="s">
        <v>105</v>
      </c>
      <c r="H1308" s="20">
        <v>99201</v>
      </c>
      <c r="I1308" s="21">
        <v>8</v>
      </c>
      <c r="J1308" s="22">
        <v>99201007</v>
      </c>
      <c r="K1308" s="17" t="s">
        <v>40</v>
      </c>
      <c r="L1308" s="23">
        <v>100</v>
      </c>
      <c r="M1308" s="24">
        <v>1</v>
      </c>
      <c r="N1308" s="25">
        <f t="shared" si="169"/>
        <v>49.743094823836429</v>
      </c>
      <c r="O1308" s="26">
        <v>47.439353099730461</v>
      </c>
      <c r="P1308" s="26">
        <f t="shared" si="168"/>
        <v>0.47439353099730464</v>
      </c>
      <c r="Q1308" s="63">
        <v>52.560646900269539</v>
      </c>
      <c r="R1308" s="25">
        <v>0.52560646900269536</v>
      </c>
      <c r="S1308" s="24">
        <v>23.597802396213513</v>
      </c>
      <c r="T1308" s="25">
        <v>7.8659341320711711</v>
      </c>
      <c r="U1308" s="25">
        <v>10.524619868711227</v>
      </c>
      <c r="V1308" s="25">
        <v>3.5082066229037423</v>
      </c>
      <c r="W1308" s="26">
        <v>19.446225621538247</v>
      </c>
      <c r="X1308" s="26">
        <v>45.010682583492112</v>
      </c>
      <c r="Y1308" s="26">
        <v>25.290342138290413</v>
      </c>
      <c r="Z1308" s="26">
        <v>1.0920196398289761</v>
      </c>
      <c r="AA1308" s="26" t="s">
        <v>45</v>
      </c>
      <c r="AB1308" s="26">
        <f t="shared" si="173"/>
        <v>1.5296272985641461</v>
      </c>
      <c r="AC1308" s="26">
        <f t="shared" si="173"/>
        <v>3.54051064441312</v>
      </c>
      <c r="AD1308" s="26">
        <f t="shared" si="173"/>
        <v>1.9893216543733636</v>
      </c>
      <c r="AE1308" s="26">
        <f t="shared" si="173"/>
        <v>8.5897545578228096E-2</v>
      </c>
      <c r="AF1308" s="17">
        <v>3.62</v>
      </c>
      <c r="AG1308" s="17">
        <v>6.3</v>
      </c>
      <c r="AH1308" s="17">
        <f t="shared" si="174"/>
        <v>5.0118723362727218E-7</v>
      </c>
      <c r="AI1308" s="17">
        <v>1.1000000000000001</v>
      </c>
      <c r="AJ1308" s="17">
        <v>77.5</v>
      </c>
      <c r="AK1308" s="17">
        <v>888.4</v>
      </c>
      <c r="AL1308" s="17">
        <v>171.1</v>
      </c>
      <c r="AM1308" s="17">
        <v>3.1</v>
      </c>
      <c r="AN1308" s="17">
        <v>4</v>
      </c>
      <c r="AO1308" s="17">
        <v>0.1</v>
      </c>
      <c r="AP1308" s="17">
        <v>136.5</v>
      </c>
      <c r="AQ1308" s="17">
        <v>1273.8499999999995</v>
      </c>
      <c r="AR1308" s="17">
        <v>1487.4374999999995</v>
      </c>
      <c r="AS1308" s="26">
        <v>847.82499999999982</v>
      </c>
      <c r="AT1308" s="26">
        <v>21.06436915887851</v>
      </c>
      <c r="AU1308" s="26">
        <v>5.4430150158061101</v>
      </c>
      <c r="AV1308" s="17">
        <v>45</v>
      </c>
      <c r="AW1308" s="17">
        <v>75</v>
      </c>
      <c r="AX1308" s="17">
        <v>0.12</v>
      </c>
      <c r="AY1308" s="14">
        <v>2</v>
      </c>
      <c r="AZ1308" s="17" t="s">
        <v>149</v>
      </c>
      <c r="BA1308" s="28"/>
      <c r="BB1308" s="26"/>
      <c r="BC1308" s="31"/>
      <c r="BD1308" s="29"/>
    </row>
    <row r="1309" spans="1:56" x14ac:dyDescent="0.25">
      <c r="A1309" s="14">
        <v>2009</v>
      </c>
      <c r="B1309" s="15">
        <v>2012</v>
      </c>
      <c r="C1309" s="20" t="s">
        <v>211</v>
      </c>
      <c r="D1309" s="17" t="s">
        <v>212</v>
      </c>
      <c r="E1309" s="32">
        <v>1</v>
      </c>
      <c r="F1309" s="44" t="s">
        <v>108</v>
      </c>
      <c r="G1309" s="86" t="s">
        <v>109</v>
      </c>
      <c r="H1309" s="20">
        <v>99202</v>
      </c>
      <c r="I1309" s="21">
        <v>8</v>
      </c>
      <c r="J1309" s="22">
        <v>99202004</v>
      </c>
      <c r="K1309" s="17" t="s">
        <v>40</v>
      </c>
      <c r="L1309" s="23">
        <v>83.333333333333329</v>
      </c>
      <c r="M1309" s="24">
        <v>0.83333333333333326</v>
      </c>
      <c r="N1309" s="25">
        <f t="shared" si="169"/>
        <v>112.17030768444889</v>
      </c>
      <c r="O1309" s="26">
        <v>43.90625</v>
      </c>
      <c r="P1309" s="26">
        <f t="shared" si="168"/>
        <v>0.43906250000000002</v>
      </c>
      <c r="Q1309" s="63">
        <v>56.09375</v>
      </c>
      <c r="R1309" s="25">
        <v>0.56093749999999998</v>
      </c>
      <c r="S1309" s="24">
        <v>49.249775717703344</v>
      </c>
      <c r="T1309" s="25">
        <v>16.416591905901115</v>
      </c>
      <c r="U1309" s="25">
        <v>21.965399970095692</v>
      </c>
      <c r="V1309" s="25">
        <v>7.3217999900318969</v>
      </c>
      <c r="W1309" s="26">
        <v>18.597013883470837</v>
      </c>
      <c r="X1309" s="26">
        <v>46.611238178928829</v>
      </c>
      <c r="Y1309" s="26">
        <v>24.495958353693851</v>
      </c>
      <c r="Z1309" s="26">
        <v>0.73144456261523771</v>
      </c>
      <c r="AA1309" s="26" t="s">
        <v>45</v>
      </c>
      <c r="AB1309" s="26">
        <f t="shared" si="173"/>
        <v>3.0529958759331799</v>
      </c>
      <c r="AC1309" s="26">
        <f t="shared" si="173"/>
        <v>7.6519767541223196</v>
      </c>
      <c r="AD1309" s="26">
        <f t="shared" si="173"/>
        <v>4.0214015163654127</v>
      </c>
      <c r="AE1309" s="26">
        <f t="shared" si="173"/>
        <v>0.12007826886244694</v>
      </c>
      <c r="AF1309" s="17">
        <v>3.16</v>
      </c>
      <c r="AG1309" s="17">
        <v>5.89</v>
      </c>
      <c r="AH1309" s="17">
        <f t="shared" si="174"/>
        <v>1.2882495516931333E-6</v>
      </c>
      <c r="AI1309" s="17">
        <v>1</v>
      </c>
      <c r="AJ1309" s="17">
        <v>61.4</v>
      </c>
      <c r="AK1309" s="17">
        <v>456.2</v>
      </c>
      <c r="AL1309" s="17">
        <v>65.3</v>
      </c>
      <c r="AM1309" s="17">
        <v>5.6</v>
      </c>
      <c r="AN1309" s="17">
        <v>5.3</v>
      </c>
      <c r="AO1309" s="17">
        <v>0.1</v>
      </c>
      <c r="AP1309" s="17">
        <v>180.7</v>
      </c>
      <c r="AQ1309" s="17">
        <v>1273.8499999999995</v>
      </c>
      <c r="AR1309" s="17">
        <v>1487.4374999999995</v>
      </c>
      <c r="AS1309" s="26">
        <v>847.82499999999982</v>
      </c>
      <c r="AT1309" s="26">
        <v>21.06436915887851</v>
      </c>
      <c r="AU1309" s="26">
        <v>5.4430150158061101</v>
      </c>
      <c r="AV1309" s="17">
        <v>45</v>
      </c>
      <c r="AW1309" s="17">
        <v>75</v>
      </c>
      <c r="AX1309" s="17">
        <v>0.12</v>
      </c>
      <c r="AY1309" s="14">
        <v>2</v>
      </c>
      <c r="AZ1309" s="17" t="s">
        <v>149</v>
      </c>
      <c r="BA1309" s="28"/>
      <c r="BB1309" s="26"/>
      <c r="BC1309" s="31"/>
      <c r="BD1309" s="29"/>
    </row>
    <row r="1310" spans="1:56" x14ac:dyDescent="0.25">
      <c r="A1310" s="14">
        <v>2009</v>
      </c>
      <c r="B1310" s="15">
        <v>2012</v>
      </c>
      <c r="C1310" s="20" t="s">
        <v>211</v>
      </c>
      <c r="D1310" s="17" t="s">
        <v>212</v>
      </c>
      <c r="E1310" s="32">
        <v>2</v>
      </c>
      <c r="F1310" s="44" t="s">
        <v>108</v>
      </c>
      <c r="G1310" s="86" t="s">
        <v>109</v>
      </c>
      <c r="H1310" s="20">
        <v>99202</v>
      </c>
      <c r="I1310" s="21">
        <v>8</v>
      </c>
      <c r="J1310" s="22">
        <v>99202004</v>
      </c>
      <c r="K1310" s="17" t="s">
        <v>40</v>
      </c>
      <c r="L1310" s="23">
        <v>77.777777777777771</v>
      </c>
      <c r="M1310" s="24">
        <v>0.77777777777777768</v>
      </c>
      <c r="N1310" s="25">
        <f t="shared" si="169"/>
        <v>106.32468562910242</v>
      </c>
      <c r="O1310" s="26">
        <v>41.63179916317992</v>
      </c>
      <c r="P1310" s="26">
        <f t="shared" si="168"/>
        <v>0.41631799163179922</v>
      </c>
      <c r="Q1310" s="63">
        <v>58.36820083682008</v>
      </c>
      <c r="R1310" s="25">
        <v>0.58368200836820083</v>
      </c>
      <c r="S1310" s="24">
        <v>44.26487958199035</v>
      </c>
      <c r="T1310" s="25">
        <v>14.754959860663449</v>
      </c>
      <c r="U1310" s="25">
        <v>19.742136293567697</v>
      </c>
      <c r="V1310" s="25">
        <v>6.5807120978558986</v>
      </c>
      <c r="W1310" s="26">
        <v>18.122673259719392</v>
      </c>
      <c r="X1310" s="26">
        <v>46.590566629619886</v>
      </c>
      <c r="Y1310" s="26">
        <v>24.677633881008902</v>
      </c>
      <c r="Z1310" s="26">
        <v>0.79920014211865009</v>
      </c>
      <c r="AA1310" s="26" t="s">
        <v>45</v>
      </c>
      <c r="AB1310" s="26">
        <f t="shared" si="173"/>
        <v>2.6739931651507844</v>
      </c>
      <c r="AC1310" s="26">
        <f t="shared" si="173"/>
        <v>6.8744194050560736</v>
      </c>
      <c r="AD1310" s="26">
        <f t="shared" si="173"/>
        <v>3.6411749737043473</v>
      </c>
      <c r="AE1310" s="26">
        <f t="shared" si="173"/>
        <v>0.11792166017597207</v>
      </c>
      <c r="AF1310" s="17">
        <v>3.31</v>
      </c>
      <c r="AG1310" s="17">
        <v>6.09</v>
      </c>
      <c r="AH1310" s="17">
        <f t="shared" si="174"/>
        <v>8.1283051616409889E-7</v>
      </c>
      <c r="AI1310" s="17">
        <v>1</v>
      </c>
      <c r="AJ1310" s="17">
        <v>57.2</v>
      </c>
      <c r="AK1310" s="17">
        <v>519.4</v>
      </c>
      <c r="AL1310" s="17">
        <v>59.9</v>
      </c>
      <c r="AM1310" s="17">
        <v>4.9000000000000004</v>
      </c>
      <c r="AN1310" s="17">
        <v>4.3</v>
      </c>
      <c r="AO1310" s="17">
        <v>0.1</v>
      </c>
      <c r="AP1310" s="17">
        <v>192.8</v>
      </c>
      <c r="AQ1310" s="17">
        <v>1273.8499999999995</v>
      </c>
      <c r="AR1310" s="17">
        <v>1487.4374999999995</v>
      </c>
      <c r="AS1310" s="26">
        <v>847.82499999999982</v>
      </c>
      <c r="AT1310" s="26">
        <v>21.06436915887851</v>
      </c>
      <c r="AU1310" s="26">
        <v>5.4430150158061101</v>
      </c>
      <c r="AV1310" s="17">
        <v>45</v>
      </c>
      <c r="AW1310" s="17">
        <v>75</v>
      </c>
      <c r="AX1310" s="17">
        <v>0.12</v>
      </c>
      <c r="AY1310" s="14">
        <v>2</v>
      </c>
      <c r="AZ1310" s="17" t="s">
        <v>149</v>
      </c>
      <c r="BA1310" s="28"/>
      <c r="BB1310" s="26"/>
      <c r="BC1310" s="31"/>
      <c r="BD1310" s="29"/>
    </row>
    <row r="1311" spans="1:56" x14ac:dyDescent="0.25">
      <c r="A1311" s="14">
        <v>2009</v>
      </c>
      <c r="B1311" s="15">
        <v>2012</v>
      </c>
      <c r="C1311" s="20" t="s">
        <v>211</v>
      </c>
      <c r="D1311" s="17" t="s">
        <v>212</v>
      </c>
      <c r="E1311" s="32">
        <v>3</v>
      </c>
      <c r="F1311" s="44" t="s">
        <v>108</v>
      </c>
      <c r="G1311" s="86" t="s">
        <v>109</v>
      </c>
      <c r="H1311" s="20">
        <v>99202</v>
      </c>
      <c r="I1311" s="21">
        <v>8</v>
      </c>
      <c r="J1311" s="22">
        <v>99202004</v>
      </c>
      <c r="K1311" s="17" t="s">
        <v>40</v>
      </c>
      <c r="L1311" s="23">
        <v>88.888888888888886</v>
      </c>
      <c r="M1311" s="24">
        <v>0.88888888888888884</v>
      </c>
      <c r="N1311" s="34">
        <v>150.83608009923796</v>
      </c>
      <c r="O1311" s="26">
        <v>45.63894523326573</v>
      </c>
      <c r="P1311" s="26">
        <f t="shared" si="168"/>
        <v>0.45638945233265732</v>
      </c>
      <c r="Q1311" s="63">
        <v>54.36105476673427</v>
      </c>
      <c r="R1311" s="25">
        <v>0.54361054766734274</v>
      </c>
      <c r="S1311" s="24" t="s">
        <v>45</v>
      </c>
      <c r="T1311" s="24" t="s">
        <v>45</v>
      </c>
      <c r="U1311" s="24" t="s">
        <v>45</v>
      </c>
      <c r="V1311" s="24" t="s">
        <v>45</v>
      </c>
      <c r="W1311" s="26">
        <v>18.283823619921606</v>
      </c>
      <c r="X1311" s="26">
        <v>44.888977200134974</v>
      </c>
      <c r="Y1311" s="26">
        <v>26.428409527427533</v>
      </c>
      <c r="Z1311" s="26">
        <v>1.0660990222565516</v>
      </c>
      <c r="AA1311" s="26" t="s">
        <v>45</v>
      </c>
      <c r="AB1311" s="24" t="s">
        <v>45</v>
      </c>
      <c r="AC1311" s="24" t="s">
        <v>45</v>
      </c>
      <c r="AD1311" s="24" t="s">
        <v>45</v>
      </c>
      <c r="AE1311" s="24" t="s">
        <v>45</v>
      </c>
      <c r="AF1311" s="17">
        <v>3.65</v>
      </c>
      <c r="AG1311" s="17">
        <v>6.18</v>
      </c>
      <c r="AH1311" s="17">
        <f t="shared" si="174"/>
        <v>6.6069344800759506E-7</v>
      </c>
      <c r="AI1311" s="17">
        <v>1.6</v>
      </c>
      <c r="AJ1311" s="17">
        <v>95.1</v>
      </c>
      <c r="AK1311" s="17">
        <v>850</v>
      </c>
      <c r="AL1311" s="17">
        <v>171.2</v>
      </c>
      <c r="AM1311" s="17">
        <v>3.4</v>
      </c>
      <c r="AN1311" s="17">
        <v>4.0999999999999996</v>
      </c>
      <c r="AO1311" s="17">
        <v>0.1</v>
      </c>
      <c r="AP1311" s="17">
        <v>124.3</v>
      </c>
      <c r="AQ1311" s="17">
        <v>1273.8499999999995</v>
      </c>
      <c r="AR1311" s="17">
        <v>1487.4374999999995</v>
      </c>
      <c r="AS1311" s="26">
        <v>847.82499999999982</v>
      </c>
      <c r="AT1311" s="26">
        <v>21.06436915887851</v>
      </c>
      <c r="AU1311" s="26">
        <v>5.4430150158061101</v>
      </c>
      <c r="AV1311" s="17">
        <v>45</v>
      </c>
      <c r="AW1311" s="17">
        <v>75</v>
      </c>
      <c r="AX1311" s="17">
        <v>0.12</v>
      </c>
      <c r="AY1311" s="14">
        <v>2</v>
      </c>
      <c r="AZ1311" s="17" t="s">
        <v>149</v>
      </c>
      <c r="BA1311" s="28"/>
      <c r="BB1311" s="26"/>
      <c r="BC1311" s="35" t="s">
        <v>213</v>
      </c>
      <c r="BD1311" s="29"/>
    </row>
    <row r="1312" spans="1:56" x14ac:dyDescent="0.25">
      <c r="A1312" s="14">
        <v>2009</v>
      </c>
      <c r="B1312" s="15">
        <v>2012</v>
      </c>
      <c r="C1312" s="20" t="s">
        <v>211</v>
      </c>
      <c r="D1312" s="17" t="s">
        <v>212</v>
      </c>
      <c r="E1312" s="32">
        <v>4</v>
      </c>
      <c r="F1312" s="44" t="s">
        <v>108</v>
      </c>
      <c r="G1312" s="86" t="s">
        <v>109</v>
      </c>
      <c r="H1312" s="20">
        <v>99202</v>
      </c>
      <c r="I1312" s="21">
        <v>8</v>
      </c>
      <c r="J1312" s="22">
        <v>99202004</v>
      </c>
      <c r="K1312" s="17" t="s">
        <v>40</v>
      </c>
      <c r="L1312" s="23">
        <v>77.777777777777771</v>
      </c>
      <c r="M1312" s="24">
        <v>0.77777777777777768</v>
      </c>
      <c r="N1312" s="25">
        <f t="shared" si="169"/>
        <v>69.019778420285036</v>
      </c>
      <c r="O1312" s="26">
        <v>42.88990825688073</v>
      </c>
      <c r="P1312" s="26">
        <f t="shared" si="168"/>
        <v>0.42889908256880732</v>
      </c>
      <c r="Q1312" s="63">
        <v>57.11009174311927</v>
      </c>
      <c r="R1312" s="25">
        <v>0.57110091743119273</v>
      </c>
      <c r="S1312" s="24">
        <v>29.602519643562623</v>
      </c>
      <c r="T1312" s="25">
        <v>9.867506547854207</v>
      </c>
      <c r="U1312" s="25">
        <v>13.202723761028929</v>
      </c>
      <c r="V1312" s="25">
        <v>4.4009079203429762</v>
      </c>
      <c r="W1312" s="26">
        <v>19.56626029593437</v>
      </c>
      <c r="X1312" s="26">
        <v>46.40950459964256</v>
      </c>
      <c r="Y1312" s="26">
        <v>24.28688450467628</v>
      </c>
      <c r="Z1312" s="26">
        <v>0.61655779364295427</v>
      </c>
      <c r="AA1312" s="26" t="s">
        <v>45</v>
      </c>
      <c r="AB1312" s="26">
        <f t="shared" si="173"/>
        <v>1.930702015871522</v>
      </c>
      <c r="AC1312" s="26">
        <f t="shared" si="173"/>
        <v>4.579460905196429</v>
      </c>
      <c r="AD1312" s="26">
        <f t="shared" si="173"/>
        <v>2.3965099187687207</v>
      </c>
      <c r="AE1312" s="26">
        <f t="shared" si="173"/>
        <v>6.0838880659023944E-2</v>
      </c>
      <c r="AF1312" s="17">
        <v>3.62</v>
      </c>
      <c r="AG1312" s="17">
        <v>6.3</v>
      </c>
      <c r="AH1312" s="17">
        <f t="shared" si="174"/>
        <v>5.0118723362727218E-7</v>
      </c>
      <c r="AI1312" s="17">
        <v>1.1000000000000001</v>
      </c>
      <c r="AJ1312" s="17">
        <v>77.5</v>
      </c>
      <c r="AK1312" s="17">
        <v>888.4</v>
      </c>
      <c r="AL1312" s="17">
        <v>171.1</v>
      </c>
      <c r="AM1312" s="17">
        <v>3.1</v>
      </c>
      <c r="AN1312" s="17">
        <v>4</v>
      </c>
      <c r="AO1312" s="17">
        <v>0.1</v>
      </c>
      <c r="AP1312" s="17">
        <v>136.5</v>
      </c>
      <c r="AQ1312" s="17">
        <v>1273.8499999999995</v>
      </c>
      <c r="AR1312" s="17">
        <v>1487.4374999999995</v>
      </c>
      <c r="AS1312" s="26">
        <v>847.82499999999982</v>
      </c>
      <c r="AT1312" s="26">
        <v>21.06436915887851</v>
      </c>
      <c r="AU1312" s="26">
        <v>5.4430150158061101</v>
      </c>
      <c r="AV1312" s="17">
        <v>45</v>
      </c>
      <c r="AW1312" s="17">
        <v>75</v>
      </c>
      <c r="AX1312" s="17">
        <v>0.12</v>
      </c>
      <c r="AY1312" s="14">
        <v>2</v>
      </c>
      <c r="AZ1312" s="17" t="s">
        <v>149</v>
      </c>
      <c r="BA1312" s="28"/>
      <c r="BB1312" s="26"/>
      <c r="BC1312" s="31"/>
      <c r="BD1312" s="29"/>
    </row>
    <row r="1313" spans="1:56" x14ac:dyDescent="0.25">
      <c r="A1313" s="14">
        <v>2009</v>
      </c>
      <c r="B1313" s="15">
        <v>2012</v>
      </c>
      <c r="C1313" s="20" t="s">
        <v>211</v>
      </c>
      <c r="D1313" s="17" t="s">
        <v>212</v>
      </c>
      <c r="E1313" s="32">
        <v>1</v>
      </c>
      <c r="F1313" s="44" t="s">
        <v>110</v>
      </c>
      <c r="G1313" s="86" t="s">
        <v>111</v>
      </c>
      <c r="H1313" s="20">
        <v>99202</v>
      </c>
      <c r="I1313" s="21">
        <v>8</v>
      </c>
      <c r="J1313" s="22">
        <v>99202011</v>
      </c>
      <c r="K1313" s="17" t="s">
        <v>40</v>
      </c>
      <c r="L1313" s="23">
        <v>100</v>
      </c>
      <c r="M1313" s="24">
        <v>1</v>
      </c>
      <c r="N1313" s="25">
        <f t="shared" si="169"/>
        <v>26.763389411946282</v>
      </c>
      <c r="O1313" s="26">
        <v>63.265306122448983</v>
      </c>
      <c r="P1313" s="46">
        <f t="shared" si="168"/>
        <v>0.63265306122448983</v>
      </c>
      <c r="Q1313" s="63">
        <v>36.734693877551017</v>
      </c>
      <c r="R1313" s="25">
        <v>0.36734693877551017</v>
      </c>
      <c r="S1313" s="24">
        <v>16.931940240210913</v>
      </c>
      <c r="T1313" s="25">
        <v>5.6439800800703042</v>
      </c>
      <c r="U1313" s="25">
        <v>7.5516453471340679</v>
      </c>
      <c r="V1313" s="25">
        <v>2.5172151157113558</v>
      </c>
      <c r="W1313" s="26">
        <v>18.284806664703169</v>
      </c>
      <c r="X1313" s="26">
        <v>48.138329055693461</v>
      </c>
      <c r="Y1313" s="26">
        <v>24.523416992749063</v>
      </c>
      <c r="Z1313" s="26">
        <v>0.70235971445001155</v>
      </c>
      <c r="AA1313" s="26" t="s">
        <v>45</v>
      </c>
      <c r="AB1313" s="26">
        <f t="shared" si="173"/>
        <v>1.0319908458352143</v>
      </c>
      <c r="AC1313" s="26">
        <f t="shared" si="173"/>
        <v>2.7169177027820344</v>
      </c>
      <c r="AD1313" s="26">
        <f t="shared" si="173"/>
        <v>1.3840967700233331</v>
      </c>
      <c r="AE1313" s="26">
        <f t="shared" si="173"/>
        <v>3.9641042373997321E-2</v>
      </c>
      <c r="AF1313" s="17">
        <v>3.16</v>
      </c>
      <c r="AG1313" s="17">
        <v>5.89</v>
      </c>
      <c r="AH1313" s="17">
        <f t="shared" si="174"/>
        <v>1.2882495516931333E-6</v>
      </c>
      <c r="AI1313" s="17">
        <v>1</v>
      </c>
      <c r="AJ1313" s="17">
        <v>61.4</v>
      </c>
      <c r="AK1313" s="17">
        <v>456.2</v>
      </c>
      <c r="AL1313" s="17">
        <v>65.3</v>
      </c>
      <c r="AM1313" s="17">
        <v>5.6</v>
      </c>
      <c r="AN1313" s="17">
        <v>5.3</v>
      </c>
      <c r="AO1313" s="17">
        <v>0.1</v>
      </c>
      <c r="AP1313" s="17">
        <v>180.7</v>
      </c>
      <c r="AQ1313" s="17">
        <v>1273.8499999999995</v>
      </c>
      <c r="AR1313" s="17">
        <v>1487.4374999999995</v>
      </c>
      <c r="AS1313" s="26">
        <v>847.82499999999982</v>
      </c>
      <c r="AT1313" s="26">
        <v>21.06436915887851</v>
      </c>
      <c r="AU1313" s="26">
        <v>5.4430150158061101</v>
      </c>
      <c r="AV1313" s="17">
        <v>45</v>
      </c>
      <c r="AW1313" s="17">
        <v>75</v>
      </c>
      <c r="AX1313" s="17">
        <v>0.12</v>
      </c>
      <c r="AY1313" s="14">
        <v>2</v>
      </c>
      <c r="AZ1313" s="17" t="s">
        <v>149</v>
      </c>
      <c r="BA1313" s="28"/>
      <c r="BB1313" s="26"/>
      <c r="BC1313" s="31"/>
      <c r="BD1313" s="29"/>
    </row>
    <row r="1314" spans="1:56" x14ac:dyDescent="0.25">
      <c r="A1314" s="14">
        <v>2009</v>
      </c>
      <c r="B1314" s="15">
        <v>2012</v>
      </c>
      <c r="C1314" s="20" t="s">
        <v>211</v>
      </c>
      <c r="D1314" s="17" t="s">
        <v>212</v>
      </c>
      <c r="E1314" s="32">
        <v>2</v>
      </c>
      <c r="F1314" s="44" t="s">
        <v>110</v>
      </c>
      <c r="G1314" s="86" t="s">
        <v>111</v>
      </c>
      <c r="H1314" s="20">
        <v>99202</v>
      </c>
      <c r="I1314" s="21">
        <v>8</v>
      </c>
      <c r="J1314" s="22">
        <v>99202011</v>
      </c>
      <c r="K1314" s="17" t="s">
        <v>40</v>
      </c>
      <c r="L1314" s="23">
        <v>100</v>
      </c>
      <c r="M1314" s="24">
        <v>1</v>
      </c>
      <c r="N1314" s="25">
        <f t="shared" si="169"/>
        <v>29.708462332301337</v>
      </c>
      <c r="O1314" s="26">
        <v>63.84976525821596</v>
      </c>
      <c r="P1314" s="46">
        <f t="shared" si="168"/>
        <v>0.63849765258215962</v>
      </c>
      <c r="Q1314" s="63">
        <v>36.15023474178404</v>
      </c>
      <c r="R1314" s="25">
        <v>0.36150234741784038</v>
      </c>
      <c r="S1314" s="24">
        <v>18.968783460999916</v>
      </c>
      <c r="T1314" s="25">
        <v>6.3229278203333052</v>
      </c>
      <c r="U1314" s="25">
        <v>8.4600774236059628</v>
      </c>
      <c r="V1314" s="25">
        <v>2.820025807868654</v>
      </c>
      <c r="W1314" s="26">
        <v>19.474027164801583</v>
      </c>
      <c r="X1314" s="26">
        <v>46.865624907132442</v>
      </c>
      <c r="Y1314" s="26">
        <v>24.472692481370302</v>
      </c>
      <c r="Z1314" s="26">
        <v>0.65296621686756851</v>
      </c>
      <c r="AA1314" s="26" t="s">
        <v>45</v>
      </c>
      <c r="AB1314" s="26">
        <f t="shared" si="173"/>
        <v>1.2313286813425044</v>
      </c>
      <c r="AC1314" s="26">
        <f t="shared" si="173"/>
        <v>2.9632796354261317</v>
      </c>
      <c r="AD1314" s="26">
        <f t="shared" si="173"/>
        <v>1.54739068128918</v>
      </c>
      <c r="AE1314" s="26">
        <f t="shared" si="173"/>
        <v>4.1286582583697391E-2</v>
      </c>
      <c r="AF1314" s="17">
        <v>3.31</v>
      </c>
      <c r="AG1314" s="17">
        <v>6.09</v>
      </c>
      <c r="AH1314" s="17">
        <f t="shared" si="174"/>
        <v>8.1283051616409889E-7</v>
      </c>
      <c r="AI1314" s="17">
        <v>1</v>
      </c>
      <c r="AJ1314" s="17">
        <v>57.2</v>
      </c>
      <c r="AK1314" s="17">
        <v>519.4</v>
      </c>
      <c r="AL1314" s="17">
        <v>59.9</v>
      </c>
      <c r="AM1314" s="17">
        <v>4.9000000000000004</v>
      </c>
      <c r="AN1314" s="17">
        <v>4.3</v>
      </c>
      <c r="AO1314" s="17">
        <v>0.1</v>
      </c>
      <c r="AP1314" s="17">
        <v>192.8</v>
      </c>
      <c r="AQ1314" s="17">
        <v>1273.8499999999995</v>
      </c>
      <c r="AR1314" s="17">
        <v>1487.4374999999995</v>
      </c>
      <c r="AS1314" s="26">
        <v>847.82499999999982</v>
      </c>
      <c r="AT1314" s="26">
        <v>21.06436915887851</v>
      </c>
      <c r="AU1314" s="26">
        <v>5.4430150158061101</v>
      </c>
      <c r="AV1314" s="17">
        <v>45</v>
      </c>
      <c r="AW1314" s="17">
        <v>75</v>
      </c>
      <c r="AX1314" s="17">
        <v>0.12</v>
      </c>
      <c r="AY1314" s="14">
        <v>2</v>
      </c>
      <c r="AZ1314" s="17" t="s">
        <v>149</v>
      </c>
      <c r="BA1314" s="28"/>
      <c r="BB1314" s="26"/>
      <c r="BC1314" s="31"/>
      <c r="BD1314" s="29"/>
    </row>
    <row r="1315" spans="1:56" x14ac:dyDescent="0.25">
      <c r="A1315" s="14">
        <v>2009</v>
      </c>
      <c r="B1315" s="15">
        <v>2012</v>
      </c>
      <c r="C1315" s="20" t="s">
        <v>211</v>
      </c>
      <c r="D1315" s="17" t="s">
        <v>212</v>
      </c>
      <c r="E1315" s="32">
        <v>3</v>
      </c>
      <c r="F1315" s="44" t="s">
        <v>110</v>
      </c>
      <c r="G1315" s="86" t="s">
        <v>111</v>
      </c>
      <c r="H1315" s="20">
        <v>99202</v>
      </c>
      <c r="I1315" s="21">
        <v>8</v>
      </c>
      <c r="J1315" s="22">
        <v>99202011</v>
      </c>
      <c r="K1315" s="17" t="s">
        <v>40</v>
      </c>
      <c r="L1315" s="23">
        <v>94.444444444444443</v>
      </c>
      <c r="M1315" s="24">
        <v>0.94444444444444442</v>
      </c>
      <c r="N1315" s="25">
        <f t="shared" si="169"/>
        <v>52.008119472234327</v>
      </c>
      <c r="O1315" s="26">
        <v>39.285714285714278</v>
      </c>
      <c r="P1315" s="46">
        <f t="shared" si="168"/>
        <v>0.39285714285714279</v>
      </c>
      <c r="Q1315" s="63">
        <v>60.714285714285722</v>
      </c>
      <c r="R1315" s="25">
        <v>0.60714285714285721</v>
      </c>
      <c r="S1315" s="24">
        <v>20.431761221234911</v>
      </c>
      <c r="T1315" s="25">
        <v>6.8105870737449701</v>
      </c>
      <c r="U1315" s="25">
        <v>9.112565504670771</v>
      </c>
      <c r="V1315" s="25">
        <v>3.0375218348902568</v>
      </c>
      <c r="W1315" s="26">
        <v>18.692627678139402</v>
      </c>
      <c r="X1315" s="26">
        <v>46.387495786294636</v>
      </c>
      <c r="Y1315" s="26">
        <v>25.283168454195021</v>
      </c>
      <c r="Z1315" s="26">
        <v>0.79192493527519048</v>
      </c>
      <c r="AA1315" s="26" t="s">
        <v>45</v>
      </c>
      <c r="AB1315" s="26">
        <f t="shared" si="173"/>
        <v>1.2730776843906368</v>
      </c>
      <c r="AC1315" s="26">
        <f t="shared" si="173"/>
        <v>3.1592607918553752</v>
      </c>
      <c r="AD1315" s="26">
        <f t="shared" si="173"/>
        <v>1.721932202574572</v>
      </c>
      <c r="AE1315" s="26">
        <f t="shared" si="173"/>
        <v>5.3934737275615346E-2</v>
      </c>
      <c r="AF1315" s="17">
        <v>3.65</v>
      </c>
      <c r="AG1315" s="17">
        <v>6.18</v>
      </c>
      <c r="AH1315" s="17">
        <f t="shared" si="174"/>
        <v>6.6069344800759506E-7</v>
      </c>
      <c r="AI1315" s="17">
        <v>1.6</v>
      </c>
      <c r="AJ1315" s="17">
        <v>95.1</v>
      </c>
      <c r="AK1315" s="17">
        <v>850</v>
      </c>
      <c r="AL1315" s="17">
        <v>171.2</v>
      </c>
      <c r="AM1315" s="17">
        <v>3.4</v>
      </c>
      <c r="AN1315" s="17">
        <v>4.0999999999999996</v>
      </c>
      <c r="AO1315" s="17">
        <v>0.1</v>
      </c>
      <c r="AP1315" s="17">
        <v>124.3</v>
      </c>
      <c r="AQ1315" s="17">
        <v>1273.8499999999995</v>
      </c>
      <c r="AR1315" s="17">
        <v>1487.4374999999995</v>
      </c>
      <c r="AS1315" s="26">
        <v>847.82499999999982</v>
      </c>
      <c r="AT1315" s="26">
        <v>21.06436915887851</v>
      </c>
      <c r="AU1315" s="26">
        <v>5.4430150158061101</v>
      </c>
      <c r="AV1315" s="17">
        <v>45</v>
      </c>
      <c r="AW1315" s="17">
        <v>75</v>
      </c>
      <c r="AX1315" s="17">
        <v>0.12</v>
      </c>
      <c r="AY1315" s="14">
        <v>2</v>
      </c>
      <c r="AZ1315" s="17" t="s">
        <v>149</v>
      </c>
      <c r="BA1315" s="28"/>
      <c r="BB1315" s="26"/>
      <c r="BC1315" s="31"/>
      <c r="BD1315" s="29"/>
    </row>
    <row r="1316" spans="1:56" x14ac:dyDescent="0.25">
      <c r="A1316" s="14">
        <v>2009</v>
      </c>
      <c r="B1316" s="15">
        <v>2012</v>
      </c>
      <c r="C1316" s="20" t="s">
        <v>211</v>
      </c>
      <c r="D1316" s="17" t="s">
        <v>212</v>
      </c>
      <c r="E1316" s="32">
        <v>4</v>
      </c>
      <c r="F1316" s="44" t="s">
        <v>110</v>
      </c>
      <c r="G1316" s="86" t="s">
        <v>111</v>
      </c>
      <c r="H1316" s="20">
        <v>99202</v>
      </c>
      <c r="I1316" s="21">
        <v>8</v>
      </c>
      <c r="J1316" s="22">
        <v>99202011</v>
      </c>
      <c r="K1316" s="17" t="s">
        <v>40</v>
      </c>
      <c r="L1316" s="23">
        <v>100</v>
      </c>
      <c r="M1316" s="24">
        <v>1</v>
      </c>
      <c r="N1316" s="25">
        <f t="shared" si="169"/>
        <v>62.906237727713531</v>
      </c>
      <c r="O1316" s="26">
        <v>37.335834896810503</v>
      </c>
      <c r="P1316" s="46">
        <f t="shared" si="168"/>
        <v>0.37335834896810505</v>
      </c>
      <c r="Q1316" s="63">
        <v>62.664165103189497</v>
      </c>
      <c r="R1316" s="25">
        <v>0.62664165103189495</v>
      </c>
      <c r="S1316" s="24">
        <v>23.486569057814243</v>
      </c>
      <c r="T1316" s="25">
        <v>7.8288563526047481</v>
      </c>
      <c r="U1316" s="25">
        <v>10.475009799785152</v>
      </c>
      <c r="V1316" s="25">
        <v>3.4916699332617176</v>
      </c>
      <c r="W1316" s="26">
        <v>19.373230005309125</v>
      </c>
      <c r="X1316" s="26">
        <v>47.054278194228701</v>
      </c>
      <c r="Y1316" s="26">
        <v>24.717260924854358</v>
      </c>
      <c r="Z1316" s="26">
        <v>0.56901201378396138</v>
      </c>
      <c r="AA1316" s="26" t="s">
        <v>45</v>
      </c>
      <c r="AB1316" s="26">
        <f t="shared" si="173"/>
        <v>1.5167023479753725</v>
      </c>
      <c r="AC1316" s="26">
        <f t="shared" si="173"/>
        <v>3.6838118475811843</v>
      </c>
      <c r="AD1316" s="26">
        <f t="shared" si="173"/>
        <v>1.9350788521053517</v>
      </c>
      <c r="AE1316" s="26">
        <f t="shared" si="173"/>
        <v>4.4547133188209867E-2</v>
      </c>
      <c r="AF1316" s="17">
        <v>3.62</v>
      </c>
      <c r="AG1316" s="17">
        <v>6.3</v>
      </c>
      <c r="AH1316" s="17">
        <f t="shared" si="174"/>
        <v>5.0118723362727218E-7</v>
      </c>
      <c r="AI1316" s="17">
        <v>1.1000000000000001</v>
      </c>
      <c r="AJ1316" s="17">
        <v>77.5</v>
      </c>
      <c r="AK1316" s="17">
        <v>888.4</v>
      </c>
      <c r="AL1316" s="17">
        <v>171.1</v>
      </c>
      <c r="AM1316" s="17">
        <v>3.1</v>
      </c>
      <c r="AN1316" s="17">
        <v>4</v>
      </c>
      <c r="AO1316" s="17">
        <v>0.1</v>
      </c>
      <c r="AP1316" s="17">
        <v>136.5</v>
      </c>
      <c r="AQ1316" s="17">
        <v>1273.8499999999995</v>
      </c>
      <c r="AR1316" s="17">
        <v>1487.4374999999995</v>
      </c>
      <c r="AS1316" s="26">
        <v>847.82499999999982</v>
      </c>
      <c r="AT1316" s="26">
        <v>21.06436915887851</v>
      </c>
      <c r="AU1316" s="26">
        <v>5.4430150158061101</v>
      </c>
      <c r="AV1316" s="17">
        <v>45</v>
      </c>
      <c r="AW1316" s="17">
        <v>75</v>
      </c>
      <c r="AX1316" s="17">
        <v>0.12</v>
      </c>
      <c r="AY1316" s="14">
        <v>2</v>
      </c>
      <c r="AZ1316" s="17" t="s">
        <v>149</v>
      </c>
      <c r="BA1316" s="28"/>
      <c r="BB1316" s="26"/>
      <c r="BC1316" s="31"/>
      <c r="BD1316" s="29"/>
    </row>
    <row r="1317" spans="1:56" x14ac:dyDescent="0.25">
      <c r="A1317" s="14">
        <v>2009</v>
      </c>
      <c r="B1317" s="15">
        <v>2012</v>
      </c>
      <c r="C1317" s="20" t="s">
        <v>211</v>
      </c>
      <c r="D1317" s="17" t="s">
        <v>212</v>
      </c>
      <c r="E1317" s="32">
        <v>1</v>
      </c>
      <c r="F1317" s="44" t="s">
        <v>114</v>
      </c>
      <c r="G1317" s="86" t="s">
        <v>115</v>
      </c>
      <c r="H1317" s="20">
        <v>99207</v>
      </c>
      <c r="I1317" s="21">
        <v>8</v>
      </c>
      <c r="J1317" s="22">
        <v>99207018</v>
      </c>
      <c r="K1317" s="17" t="s">
        <v>40</v>
      </c>
      <c r="L1317" s="23">
        <v>100</v>
      </c>
      <c r="M1317" s="24">
        <v>1</v>
      </c>
      <c r="N1317" s="25">
        <f t="shared" si="169"/>
        <v>61.36102788832747</v>
      </c>
      <c r="O1317" s="26">
        <v>42.209072978303738</v>
      </c>
      <c r="P1317" s="26">
        <f t="shared" ref="P1317:P1364" si="175">O1317/100</f>
        <v>0.42209072978303736</v>
      </c>
      <c r="Q1317" s="63">
        <v>57.790927021696262</v>
      </c>
      <c r="R1317" s="25">
        <v>0.57790927021696259</v>
      </c>
      <c r="S1317" s="24">
        <v>25.899921041621447</v>
      </c>
      <c r="T1317" s="25">
        <v>8.6333070138738162</v>
      </c>
      <c r="U1317" s="25">
        <v>11.551364784563166</v>
      </c>
      <c r="V1317" s="25">
        <v>3.8504549281877223</v>
      </c>
      <c r="W1317" s="26">
        <v>18.253946439400309</v>
      </c>
      <c r="X1317" s="26">
        <v>45.474062328747124</v>
      </c>
      <c r="Y1317" s="26">
        <v>25.902048506546052</v>
      </c>
      <c r="Z1317" s="26">
        <v>0.92418661861135831</v>
      </c>
      <c r="AA1317" s="26" t="s">
        <v>45</v>
      </c>
      <c r="AB1317" s="26">
        <f t="shared" si="173"/>
        <v>1.5759192382615166</v>
      </c>
      <c r="AC1317" s="26">
        <f t="shared" si="173"/>
        <v>3.9259154125210762</v>
      </c>
      <c r="AD1317" s="26">
        <f t="shared" si="173"/>
        <v>2.2362033704526381</v>
      </c>
      <c r="AE1317" s="26">
        <f t="shared" si="173"/>
        <v>7.9787868165857645E-2</v>
      </c>
      <c r="AF1317" s="17">
        <v>3.16</v>
      </c>
      <c r="AG1317" s="17">
        <v>5.89</v>
      </c>
      <c r="AH1317" s="17">
        <f t="shared" si="174"/>
        <v>1.2882495516931333E-6</v>
      </c>
      <c r="AI1317" s="17">
        <v>1</v>
      </c>
      <c r="AJ1317" s="17">
        <v>61.4</v>
      </c>
      <c r="AK1317" s="17">
        <v>456.2</v>
      </c>
      <c r="AL1317" s="17">
        <v>65.3</v>
      </c>
      <c r="AM1317" s="17">
        <v>5.6</v>
      </c>
      <c r="AN1317" s="17">
        <v>5.3</v>
      </c>
      <c r="AO1317" s="17">
        <v>0.1</v>
      </c>
      <c r="AP1317" s="17">
        <v>180.7</v>
      </c>
      <c r="AQ1317" s="17">
        <v>1273.8499999999995</v>
      </c>
      <c r="AR1317" s="17">
        <v>1487.4374999999995</v>
      </c>
      <c r="AS1317" s="26">
        <v>847.82499999999982</v>
      </c>
      <c r="AT1317" s="26">
        <v>21.06436915887851</v>
      </c>
      <c r="AU1317" s="26">
        <v>5.4430150158061101</v>
      </c>
      <c r="AV1317" s="17">
        <v>45</v>
      </c>
      <c r="AW1317" s="17">
        <v>75</v>
      </c>
      <c r="AX1317" s="17">
        <v>0.12</v>
      </c>
      <c r="AY1317" s="14">
        <v>2</v>
      </c>
      <c r="AZ1317" s="17" t="s">
        <v>149</v>
      </c>
      <c r="BA1317" s="28"/>
      <c r="BB1317" s="26"/>
      <c r="BC1317" s="31"/>
      <c r="BD1317" s="29"/>
    </row>
    <row r="1318" spans="1:56" x14ac:dyDescent="0.25">
      <c r="A1318" s="14">
        <v>2009</v>
      </c>
      <c r="B1318" s="15">
        <v>2012</v>
      </c>
      <c r="C1318" s="20" t="s">
        <v>211</v>
      </c>
      <c r="D1318" s="17" t="s">
        <v>212</v>
      </c>
      <c r="E1318" s="32">
        <v>2</v>
      </c>
      <c r="F1318" s="44" t="s">
        <v>114</v>
      </c>
      <c r="G1318" s="86" t="s">
        <v>115</v>
      </c>
      <c r="H1318" s="20">
        <v>99207</v>
      </c>
      <c r="I1318" s="21">
        <v>8</v>
      </c>
      <c r="J1318" s="22">
        <v>99207018</v>
      </c>
      <c r="K1318" s="17" t="s">
        <v>40</v>
      </c>
      <c r="L1318" s="23">
        <v>88.888888888888886</v>
      </c>
      <c r="M1318" s="24">
        <v>0.88888888888888884</v>
      </c>
      <c r="N1318" s="25">
        <f t="shared" si="169"/>
        <v>74.587688113121814</v>
      </c>
      <c r="O1318" s="26">
        <v>41.149425287356323</v>
      </c>
      <c r="P1318" s="46">
        <f t="shared" si="175"/>
        <v>0.41149425287356323</v>
      </c>
      <c r="Q1318" s="63">
        <v>58.850574712643677</v>
      </c>
      <c r="R1318" s="25">
        <v>0.58850574712643677</v>
      </c>
      <c r="S1318" s="24">
        <v>30.692404993675414</v>
      </c>
      <c r="T1318" s="25">
        <v>10.230801664558472</v>
      </c>
      <c r="U1318" s="25">
        <v>13.688812627179235</v>
      </c>
      <c r="V1318" s="25">
        <v>4.5629375423930787</v>
      </c>
      <c r="W1318" s="26" t="s">
        <v>45</v>
      </c>
      <c r="X1318" s="26" t="s">
        <v>45</v>
      </c>
      <c r="Y1318" s="26" t="s">
        <v>45</v>
      </c>
      <c r="Z1318" s="26" t="s">
        <v>45</v>
      </c>
      <c r="AA1318" s="26" t="s">
        <v>45</v>
      </c>
      <c r="AB1318" s="26" t="s">
        <v>45</v>
      </c>
      <c r="AC1318" s="26" t="s">
        <v>45</v>
      </c>
      <c r="AD1318" s="26" t="s">
        <v>45</v>
      </c>
      <c r="AE1318" s="26" t="s">
        <v>45</v>
      </c>
      <c r="AF1318" s="17">
        <v>3.31</v>
      </c>
      <c r="AG1318" s="17">
        <v>6.09</v>
      </c>
      <c r="AH1318" s="17">
        <f t="shared" si="174"/>
        <v>8.1283051616409889E-7</v>
      </c>
      <c r="AI1318" s="17">
        <v>1</v>
      </c>
      <c r="AJ1318" s="17">
        <v>57.2</v>
      </c>
      <c r="AK1318" s="17">
        <v>519.4</v>
      </c>
      <c r="AL1318" s="17">
        <v>59.9</v>
      </c>
      <c r="AM1318" s="17">
        <v>4.9000000000000004</v>
      </c>
      <c r="AN1318" s="17">
        <v>4.3</v>
      </c>
      <c r="AO1318" s="17">
        <v>0.1</v>
      </c>
      <c r="AP1318" s="17">
        <v>192.8</v>
      </c>
      <c r="AQ1318" s="17">
        <v>1273.8499999999995</v>
      </c>
      <c r="AR1318" s="17">
        <v>1487.4374999999995</v>
      </c>
      <c r="AS1318" s="26">
        <v>847.82499999999982</v>
      </c>
      <c r="AT1318" s="26">
        <v>21.06436915887851</v>
      </c>
      <c r="AU1318" s="26">
        <v>5.4430150158061101</v>
      </c>
      <c r="AV1318" s="17">
        <v>45</v>
      </c>
      <c r="AW1318" s="17">
        <v>75</v>
      </c>
      <c r="AX1318" s="17">
        <v>0.12</v>
      </c>
      <c r="AY1318" s="14">
        <v>2</v>
      </c>
      <c r="AZ1318" s="17" t="s">
        <v>149</v>
      </c>
      <c r="BA1318" s="28"/>
      <c r="BB1318" s="26"/>
      <c r="BC1318" s="31"/>
      <c r="BD1318" s="29"/>
    </row>
    <row r="1319" spans="1:56" x14ac:dyDescent="0.25">
      <c r="A1319" s="14">
        <v>2009</v>
      </c>
      <c r="B1319" s="15">
        <v>2012</v>
      </c>
      <c r="C1319" s="20" t="s">
        <v>211</v>
      </c>
      <c r="D1319" s="17" t="s">
        <v>212</v>
      </c>
      <c r="E1319" s="32">
        <v>3</v>
      </c>
      <c r="F1319" s="44" t="s">
        <v>114</v>
      </c>
      <c r="G1319" s="86" t="s">
        <v>115</v>
      </c>
      <c r="H1319" s="20">
        <v>99207</v>
      </c>
      <c r="I1319" s="21">
        <v>8</v>
      </c>
      <c r="J1319" s="22">
        <v>99207018</v>
      </c>
      <c r="K1319" s="17" t="s">
        <v>40</v>
      </c>
      <c r="L1319" s="23">
        <v>72.222222222222229</v>
      </c>
      <c r="M1319" s="24">
        <v>0.72222222222222232</v>
      </c>
      <c r="N1319" s="25">
        <f t="shared" si="169"/>
        <v>40.187678498572012</v>
      </c>
      <c r="O1319" s="26">
        <v>39.570552147239255</v>
      </c>
      <c r="P1319" s="47">
        <f t="shared" si="175"/>
        <v>0.39570552147239257</v>
      </c>
      <c r="Q1319" s="63">
        <v>60.429447852760745</v>
      </c>
      <c r="R1319" s="25">
        <v>0.60429447852760743</v>
      </c>
      <c r="S1319" s="24">
        <v>15.9024862770423</v>
      </c>
      <c r="T1319" s="25">
        <v>5.3008287590140997</v>
      </c>
      <c r="U1319" s="25">
        <v>7.0925088795608655</v>
      </c>
      <c r="V1319" s="25">
        <v>2.3641696265202885</v>
      </c>
      <c r="W1319" s="26">
        <v>18.934154487999294</v>
      </c>
      <c r="X1319" s="26">
        <v>41.396845267053997</v>
      </c>
      <c r="Y1319" s="26">
        <v>27.761942280623131</v>
      </c>
      <c r="Z1319" s="26">
        <v>2.0155360551389663</v>
      </c>
      <c r="AA1319" s="26" t="s">
        <v>45</v>
      </c>
      <c r="AB1319" s="26">
        <f t="shared" si="173"/>
        <v>1.0036671063760254</v>
      </c>
      <c r="AC1319" s="26">
        <f t="shared" si="173"/>
        <v>2.1943758792405657</v>
      </c>
      <c r="AD1319" s="26">
        <f t="shared" si="173"/>
        <v>1.4716130204721658</v>
      </c>
      <c r="AE1319" s="26">
        <f t="shared" si="173"/>
        <v>0.10684011485910461</v>
      </c>
      <c r="AF1319" s="17">
        <v>3.65</v>
      </c>
      <c r="AG1319" s="17">
        <v>6.18</v>
      </c>
      <c r="AH1319" s="17">
        <f t="shared" si="174"/>
        <v>6.6069344800759506E-7</v>
      </c>
      <c r="AI1319" s="17">
        <v>1.6</v>
      </c>
      <c r="AJ1319" s="17">
        <v>95.1</v>
      </c>
      <c r="AK1319" s="17">
        <v>850</v>
      </c>
      <c r="AL1319" s="17">
        <v>171.2</v>
      </c>
      <c r="AM1319" s="17">
        <v>3.4</v>
      </c>
      <c r="AN1319" s="17">
        <v>4.0999999999999996</v>
      </c>
      <c r="AO1319" s="17">
        <v>0.1</v>
      </c>
      <c r="AP1319" s="17">
        <v>124.3</v>
      </c>
      <c r="AQ1319" s="17">
        <v>1273.8499999999995</v>
      </c>
      <c r="AR1319" s="17">
        <v>1487.4374999999995</v>
      </c>
      <c r="AS1319" s="26">
        <v>847.82499999999982</v>
      </c>
      <c r="AT1319" s="26">
        <v>21.06436915887851</v>
      </c>
      <c r="AU1319" s="26">
        <v>5.4430150158061101</v>
      </c>
      <c r="AV1319" s="17">
        <v>45</v>
      </c>
      <c r="AW1319" s="17">
        <v>75</v>
      </c>
      <c r="AX1319" s="17">
        <v>0.12</v>
      </c>
      <c r="AY1319" s="14">
        <v>2</v>
      </c>
      <c r="AZ1319" s="17" t="s">
        <v>149</v>
      </c>
      <c r="BA1319" s="28"/>
      <c r="BB1319" s="26"/>
      <c r="BC1319" s="31"/>
      <c r="BD1319" s="29"/>
    </row>
    <row r="1320" spans="1:56" x14ac:dyDescent="0.25">
      <c r="A1320" s="14">
        <v>2009</v>
      </c>
      <c r="B1320" s="15">
        <v>2012</v>
      </c>
      <c r="C1320" s="20" t="s">
        <v>211</v>
      </c>
      <c r="D1320" s="17" t="s">
        <v>212</v>
      </c>
      <c r="E1320" s="32">
        <v>4</v>
      </c>
      <c r="F1320" s="44" t="s">
        <v>114</v>
      </c>
      <c r="G1320" s="86" t="s">
        <v>115</v>
      </c>
      <c r="H1320" s="20">
        <v>99207</v>
      </c>
      <c r="I1320" s="21">
        <v>8</v>
      </c>
      <c r="J1320" s="22">
        <v>99207018</v>
      </c>
      <c r="K1320" s="17" t="s">
        <v>40</v>
      </c>
      <c r="L1320" s="23">
        <v>72.222222222222229</v>
      </c>
      <c r="M1320" s="24">
        <v>0.72222222222222232</v>
      </c>
      <c r="N1320" s="25">
        <f t="shared" si="169"/>
        <v>30.171038882472644</v>
      </c>
      <c r="O1320" s="26">
        <v>45.194805194805184</v>
      </c>
      <c r="P1320" s="26">
        <f t="shared" si="175"/>
        <v>0.45194805194805182</v>
      </c>
      <c r="Q1320" s="63">
        <v>54.805194805194816</v>
      </c>
      <c r="R1320" s="25">
        <v>0.54805194805194812</v>
      </c>
      <c r="S1320" s="24">
        <v>13.63574224818244</v>
      </c>
      <c r="T1320" s="25">
        <v>4.5452474160608132</v>
      </c>
      <c r="U1320" s="25">
        <v>6.0815410426893681</v>
      </c>
      <c r="V1320" s="25">
        <v>2.0271803475631227</v>
      </c>
      <c r="W1320" s="26">
        <v>19.519404035366364</v>
      </c>
      <c r="X1320" s="26">
        <v>44.400052877306635</v>
      </c>
      <c r="Y1320" s="26">
        <v>26.37390331331072</v>
      </c>
      <c r="Z1320" s="26">
        <v>0.68664387334283106</v>
      </c>
      <c r="AA1320" s="26" t="s">
        <v>45</v>
      </c>
      <c r="AB1320" s="26">
        <f t="shared" si="173"/>
        <v>0.88720520754795973</v>
      </c>
      <c r="AC1320" s="26">
        <f t="shared" si="173"/>
        <v>2.0180922561354144</v>
      </c>
      <c r="AD1320" s="26">
        <f t="shared" si="173"/>
        <v>1.1987591588626327</v>
      </c>
      <c r="AE1320" s="26">
        <f t="shared" si="173"/>
        <v>3.1209662910654908E-2</v>
      </c>
      <c r="AF1320" s="17">
        <v>3.62</v>
      </c>
      <c r="AG1320" s="17">
        <v>6.3</v>
      </c>
      <c r="AH1320" s="17">
        <f t="shared" si="174"/>
        <v>5.0118723362727218E-7</v>
      </c>
      <c r="AI1320" s="17">
        <v>1.1000000000000001</v>
      </c>
      <c r="AJ1320" s="17">
        <v>77.5</v>
      </c>
      <c r="AK1320" s="17">
        <v>888.4</v>
      </c>
      <c r="AL1320" s="17">
        <v>171.1</v>
      </c>
      <c r="AM1320" s="17">
        <v>3.1</v>
      </c>
      <c r="AN1320" s="17">
        <v>4</v>
      </c>
      <c r="AO1320" s="17">
        <v>0.1</v>
      </c>
      <c r="AP1320" s="17">
        <v>136.5</v>
      </c>
      <c r="AQ1320" s="17">
        <v>1273.8499999999995</v>
      </c>
      <c r="AR1320" s="17">
        <v>1487.4374999999995</v>
      </c>
      <c r="AS1320" s="26">
        <v>847.82499999999982</v>
      </c>
      <c r="AT1320" s="26">
        <v>21.06436915887851</v>
      </c>
      <c r="AU1320" s="26">
        <v>5.4430150158061101</v>
      </c>
      <c r="AV1320" s="17">
        <v>45</v>
      </c>
      <c r="AW1320" s="17">
        <v>75</v>
      </c>
      <c r="AX1320" s="17">
        <v>0.12</v>
      </c>
      <c r="AY1320" s="14">
        <v>2</v>
      </c>
      <c r="AZ1320" s="17" t="s">
        <v>149</v>
      </c>
      <c r="BA1320" s="28"/>
      <c r="BB1320" s="26"/>
      <c r="BC1320" s="31"/>
      <c r="BD1320" s="29"/>
    </row>
    <row r="1321" spans="1:56" x14ac:dyDescent="0.25">
      <c r="A1321" s="14">
        <v>2009</v>
      </c>
      <c r="B1321" s="15">
        <v>2012</v>
      </c>
      <c r="C1321" s="20" t="s">
        <v>211</v>
      </c>
      <c r="D1321" s="17" t="s">
        <v>212</v>
      </c>
      <c r="E1321" s="32">
        <v>1</v>
      </c>
      <c r="F1321" s="44" t="s">
        <v>116</v>
      </c>
      <c r="G1321" s="86" t="s">
        <v>117</v>
      </c>
      <c r="H1321" s="20">
        <v>99207</v>
      </c>
      <c r="I1321" s="21">
        <v>8</v>
      </c>
      <c r="J1321" s="22">
        <v>99207020</v>
      </c>
      <c r="K1321" s="17" t="s">
        <v>40</v>
      </c>
      <c r="L1321" s="23">
        <v>88.888888888888886</v>
      </c>
      <c r="M1321" s="24">
        <v>0.88888888888888884</v>
      </c>
      <c r="N1321" s="25">
        <f t="shared" si="169"/>
        <v>98.129063918537582</v>
      </c>
      <c r="O1321" s="26">
        <v>43.333333333333336</v>
      </c>
      <c r="P1321" s="26">
        <f t="shared" si="175"/>
        <v>0.43333333333333335</v>
      </c>
      <c r="Q1321" s="63">
        <v>56.666666666666664</v>
      </c>
      <c r="R1321" s="25">
        <v>0.56666666666666665</v>
      </c>
      <c r="S1321" s="24">
        <v>42.522594364699628</v>
      </c>
      <c r="T1321" s="25">
        <v>14.174198121566542</v>
      </c>
      <c r="U1321" s="25">
        <v>18.965077086656034</v>
      </c>
      <c r="V1321" s="25">
        <v>6.3216923622186778</v>
      </c>
      <c r="W1321" s="26">
        <v>18.447478700501378</v>
      </c>
      <c r="X1321" s="26">
        <v>47.936021883041818</v>
      </c>
      <c r="Y1321" s="26">
        <v>24.573776334411264</v>
      </c>
      <c r="Z1321" s="26">
        <v>0.84629548310688563</v>
      </c>
      <c r="AA1321" s="26" t="s">
        <v>45</v>
      </c>
      <c r="AB1321" s="26">
        <f t="shared" si="173"/>
        <v>2.6147821794428543</v>
      </c>
      <c r="AC1321" s="26">
        <f t="shared" si="173"/>
        <v>6.7945467132998401</v>
      </c>
      <c r="AD1321" s="26">
        <f t="shared" si="173"/>
        <v>3.4831357435900845</v>
      </c>
      <c r="AE1321" s="26">
        <f t="shared" si="173"/>
        <v>0.11995559846943868</v>
      </c>
      <c r="AF1321" s="17">
        <v>3.16</v>
      </c>
      <c r="AG1321" s="17">
        <v>5.89</v>
      </c>
      <c r="AH1321" s="17">
        <f t="shared" si="174"/>
        <v>1.2882495516931333E-6</v>
      </c>
      <c r="AI1321" s="17">
        <v>1</v>
      </c>
      <c r="AJ1321" s="17">
        <v>61.4</v>
      </c>
      <c r="AK1321" s="17">
        <v>456.2</v>
      </c>
      <c r="AL1321" s="17">
        <v>65.3</v>
      </c>
      <c r="AM1321" s="17">
        <v>5.6</v>
      </c>
      <c r="AN1321" s="17">
        <v>5.3</v>
      </c>
      <c r="AO1321" s="17">
        <v>0.1</v>
      </c>
      <c r="AP1321" s="17">
        <v>180.7</v>
      </c>
      <c r="AQ1321" s="17">
        <v>1273.8499999999995</v>
      </c>
      <c r="AR1321" s="17">
        <v>1487.4374999999995</v>
      </c>
      <c r="AS1321" s="26">
        <v>847.82499999999982</v>
      </c>
      <c r="AT1321" s="26">
        <v>21.06436915887851</v>
      </c>
      <c r="AU1321" s="26">
        <v>5.4430150158061101</v>
      </c>
      <c r="AV1321" s="17">
        <v>45</v>
      </c>
      <c r="AW1321" s="17">
        <v>75</v>
      </c>
      <c r="AX1321" s="17">
        <v>0.12</v>
      </c>
      <c r="AY1321" s="14">
        <v>2</v>
      </c>
      <c r="AZ1321" s="17" t="s">
        <v>149</v>
      </c>
      <c r="BA1321" s="28"/>
      <c r="BB1321" s="26"/>
      <c r="BC1321" s="31"/>
      <c r="BD1321" s="29"/>
    </row>
    <row r="1322" spans="1:56" x14ac:dyDescent="0.25">
      <c r="A1322" s="14">
        <v>2009</v>
      </c>
      <c r="B1322" s="15">
        <v>2012</v>
      </c>
      <c r="C1322" s="20" t="s">
        <v>211</v>
      </c>
      <c r="D1322" s="17" t="s">
        <v>212</v>
      </c>
      <c r="E1322" s="32">
        <v>2</v>
      </c>
      <c r="F1322" s="44" t="s">
        <v>116</v>
      </c>
      <c r="G1322" s="86" t="s">
        <v>117</v>
      </c>
      <c r="H1322" s="20">
        <v>99207</v>
      </c>
      <c r="I1322" s="21">
        <v>8</v>
      </c>
      <c r="J1322" s="22">
        <v>99207020</v>
      </c>
      <c r="K1322" s="17" t="s">
        <v>40</v>
      </c>
      <c r="L1322" s="23">
        <v>100</v>
      </c>
      <c r="M1322" s="24">
        <v>1</v>
      </c>
      <c r="N1322" s="25">
        <f t="shared" si="169"/>
        <v>79.819532451111399</v>
      </c>
      <c r="O1322" s="26">
        <v>43.415906127770533</v>
      </c>
      <c r="P1322" s="26">
        <f t="shared" si="175"/>
        <v>0.43415906127770532</v>
      </c>
      <c r="Q1322" s="63">
        <v>56.584093872229467</v>
      </c>
      <c r="R1322" s="25">
        <v>0.56584093872229468</v>
      </c>
      <c r="S1322" s="24">
        <v>34.654373280599863</v>
      </c>
      <c r="T1322" s="25">
        <v>11.551457760199954</v>
      </c>
      <c r="U1322" s="25">
        <v>15.45585048314754</v>
      </c>
      <c r="V1322" s="25">
        <v>5.1519501610491796</v>
      </c>
      <c r="W1322" s="26">
        <v>19.376488050390279</v>
      </c>
      <c r="X1322" s="26">
        <v>45.808797768301133</v>
      </c>
      <c r="Y1322" s="26">
        <v>24.707943740393603</v>
      </c>
      <c r="Z1322" s="26">
        <v>0.7772765287363228</v>
      </c>
      <c r="AA1322" s="26" t="s">
        <v>45</v>
      </c>
      <c r="AB1322" s="26">
        <f t="shared" si="173"/>
        <v>2.2382668325510244</v>
      </c>
      <c r="AC1322" s="26">
        <f t="shared" si="173"/>
        <v>5.291583924660725</v>
      </c>
      <c r="AD1322" s="26">
        <f t="shared" si="173"/>
        <v>2.8541276845855355</v>
      </c>
      <c r="AE1322" s="26">
        <f t="shared" si="173"/>
        <v>8.9786769896924787E-2</v>
      </c>
      <c r="AF1322" s="17">
        <v>3.31</v>
      </c>
      <c r="AG1322" s="17">
        <v>6.09</v>
      </c>
      <c r="AH1322" s="17">
        <f t="shared" si="174"/>
        <v>8.1283051616409889E-7</v>
      </c>
      <c r="AI1322" s="17">
        <v>1</v>
      </c>
      <c r="AJ1322" s="17">
        <v>57.2</v>
      </c>
      <c r="AK1322" s="17">
        <v>519.4</v>
      </c>
      <c r="AL1322" s="17">
        <v>59.9</v>
      </c>
      <c r="AM1322" s="17">
        <v>4.9000000000000004</v>
      </c>
      <c r="AN1322" s="17">
        <v>4.3</v>
      </c>
      <c r="AO1322" s="17">
        <v>0.1</v>
      </c>
      <c r="AP1322" s="17">
        <v>192.8</v>
      </c>
      <c r="AQ1322" s="17">
        <v>1273.8499999999995</v>
      </c>
      <c r="AR1322" s="17">
        <v>1487.4374999999995</v>
      </c>
      <c r="AS1322" s="26">
        <v>847.82499999999982</v>
      </c>
      <c r="AT1322" s="26">
        <v>21.06436915887851</v>
      </c>
      <c r="AU1322" s="26">
        <v>5.4430150158061101</v>
      </c>
      <c r="AV1322" s="17">
        <v>45</v>
      </c>
      <c r="AW1322" s="17">
        <v>75</v>
      </c>
      <c r="AX1322" s="17">
        <v>0.12</v>
      </c>
      <c r="AY1322" s="14">
        <v>2</v>
      </c>
      <c r="AZ1322" s="17" t="s">
        <v>149</v>
      </c>
      <c r="BA1322" s="28"/>
      <c r="BB1322" s="26"/>
      <c r="BC1322" s="31"/>
      <c r="BD1322" s="29"/>
    </row>
    <row r="1323" spans="1:56" x14ac:dyDescent="0.25">
      <c r="A1323" s="14">
        <v>2009</v>
      </c>
      <c r="B1323" s="15">
        <v>2012</v>
      </c>
      <c r="C1323" s="20" t="s">
        <v>211</v>
      </c>
      <c r="D1323" s="17" t="s">
        <v>212</v>
      </c>
      <c r="E1323" s="32">
        <v>3</v>
      </c>
      <c r="F1323" s="44" t="s">
        <v>116</v>
      </c>
      <c r="G1323" s="86" t="s">
        <v>117</v>
      </c>
      <c r="H1323" s="20">
        <v>99207</v>
      </c>
      <c r="I1323" s="21">
        <v>8</v>
      </c>
      <c r="J1323" s="22">
        <v>99207020</v>
      </c>
      <c r="K1323" s="17" t="s">
        <v>40</v>
      </c>
      <c r="L1323" s="23">
        <v>94.444444444444443</v>
      </c>
      <c r="M1323" s="24">
        <v>0.94444444444444442</v>
      </c>
      <c r="N1323" s="25">
        <f t="shared" si="169"/>
        <v>44.612573099415208</v>
      </c>
      <c r="O1323" s="26">
        <v>39.087947882736152</v>
      </c>
      <c r="P1323" s="26">
        <f t="shared" si="175"/>
        <v>0.39087947882736152</v>
      </c>
      <c r="Q1323" s="63">
        <v>60.912052117263848</v>
      </c>
      <c r="R1323" s="25">
        <v>0.60912052117263848</v>
      </c>
      <c r="S1323" s="24">
        <v>17.438139322246986</v>
      </c>
      <c r="T1323" s="25">
        <v>5.8127131074156617</v>
      </c>
      <c r="U1323" s="25">
        <v>7.7774101377221561</v>
      </c>
      <c r="V1323" s="25">
        <v>2.5924700459073851</v>
      </c>
      <c r="W1323" s="26">
        <v>20.146955922430223</v>
      </c>
      <c r="X1323" s="26">
        <v>44.278018035081075</v>
      </c>
      <c r="Y1323" s="26">
        <v>24.931843650367753</v>
      </c>
      <c r="Z1323" s="26">
        <v>1.0457755926639152</v>
      </c>
      <c r="AA1323" s="26" t="s">
        <v>45</v>
      </c>
      <c r="AB1323" s="26">
        <f t="shared" si="173"/>
        <v>1.1710847476483575</v>
      </c>
      <c r="AC1323" s="26">
        <f t="shared" si="173"/>
        <v>2.5737541580290282</v>
      </c>
      <c r="AD1323" s="26">
        <f t="shared" si="173"/>
        <v>1.4492165437853057</v>
      </c>
      <c r="AE1323" s="26">
        <f t="shared" si="173"/>
        <v>6.0787934948929215E-2</v>
      </c>
      <c r="AF1323" s="17">
        <v>3.65</v>
      </c>
      <c r="AG1323" s="17">
        <v>6.18</v>
      </c>
      <c r="AH1323" s="17">
        <f t="shared" si="174"/>
        <v>6.6069344800759506E-7</v>
      </c>
      <c r="AI1323" s="17">
        <v>1.6</v>
      </c>
      <c r="AJ1323" s="17">
        <v>95.1</v>
      </c>
      <c r="AK1323" s="17">
        <v>850</v>
      </c>
      <c r="AL1323" s="17">
        <v>171.2</v>
      </c>
      <c r="AM1323" s="17">
        <v>3.4</v>
      </c>
      <c r="AN1323" s="17">
        <v>4.0999999999999996</v>
      </c>
      <c r="AO1323" s="17">
        <v>0.1</v>
      </c>
      <c r="AP1323" s="17">
        <v>124.3</v>
      </c>
      <c r="AQ1323" s="17">
        <v>1273.8499999999995</v>
      </c>
      <c r="AR1323" s="17">
        <v>1487.4374999999995</v>
      </c>
      <c r="AS1323" s="26">
        <v>847.82499999999982</v>
      </c>
      <c r="AT1323" s="26">
        <v>21.06436915887851</v>
      </c>
      <c r="AU1323" s="26">
        <v>5.4430150158061101</v>
      </c>
      <c r="AV1323" s="17">
        <v>45</v>
      </c>
      <c r="AW1323" s="17">
        <v>75</v>
      </c>
      <c r="AX1323" s="17">
        <v>0.12</v>
      </c>
      <c r="AY1323" s="14">
        <v>2</v>
      </c>
      <c r="AZ1323" s="17" t="s">
        <v>149</v>
      </c>
      <c r="BA1323" s="28"/>
      <c r="BB1323" s="26"/>
      <c r="BC1323" s="31"/>
      <c r="BD1323" s="29"/>
    </row>
    <row r="1324" spans="1:56" x14ac:dyDescent="0.25">
      <c r="A1324" s="14">
        <v>2009</v>
      </c>
      <c r="B1324" s="15">
        <v>2012</v>
      </c>
      <c r="C1324" s="20" t="s">
        <v>211</v>
      </c>
      <c r="D1324" s="17" t="s">
        <v>212</v>
      </c>
      <c r="E1324" s="32">
        <v>4</v>
      </c>
      <c r="F1324" s="44" t="s">
        <v>116</v>
      </c>
      <c r="G1324" s="86" t="s">
        <v>117</v>
      </c>
      <c r="H1324" s="20">
        <v>99207</v>
      </c>
      <c r="I1324" s="21">
        <v>8</v>
      </c>
      <c r="J1324" s="22">
        <v>99207020</v>
      </c>
      <c r="K1324" s="17" t="s">
        <v>40</v>
      </c>
      <c r="L1324" s="23">
        <v>83.333333333333329</v>
      </c>
      <c r="M1324" s="24">
        <v>0.83333333333333326</v>
      </c>
      <c r="N1324" s="25">
        <f t="shared" si="169"/>
        <v>57.173367064474121</v>
      </c>
      <c r="O1324" s="26">
        <v>41.03773584905661</v>
      </c>
      <c r="P1324" s="26">
        <f t="shared" si="175"/>
        <v>0.41037735849056611</v>
      </c>
      <c r="Q1324" s="63">
        <v>58.96226415094339</v>
      </c>
      <c r="R1324" s="25">
        <v>0.58962264150943389</v>
      </c>
      <c r="S1324" s="24">
        <v>23.462655351930422</v>
      </c>
      <c r="T1324" s="25">
        <v>7.8208851173101408</v>
      </c>
      <c r="U1324" s="25">
        <v>10.464344286960969</v>
      </c>
      <c r="V1324" s="25">
        <v>3.4881147623203228</v>
      </c>
      <c r="W1324" s="26">
        <v>20.294330521710407</v>
      </c>
      <c r="X1324" s="26">
        <v>45.709095382647789</v>
      </c>
      <c r="Y1324" s="26">
        <v>24.356224423588159</v>
      </c>
      <c r="Z1324" s="26">
        <v>0.58417046091091152</v>
      </c>
      <c r="AA1324" s="26" t="s">
        <v>45</v>
      </c>
      <c r="AB1324" s="26">
        <f t="shared" si="173"/>
        <v>1.5871962754301787</v>
      </c>
      <c r="AC1324" s="26">
        <f t="shared" si="173"/>
        <v>3.574855838038598</v>
      </c>
      <c r="AD1324" s="26">
        <f t="shared" si="173"/>
        <v>1.904872331083064</v>
      </c>
      <c r="AE1324" s="26">
        <f t="shared" si="173"/>
        <v>4.568730063710353E-2</v>
      </c>
      <c r="AF1324" s="17">
        <v>3.62</v>
      </c>
      <c r="AG1324" s="17">
        <v>6.3</v>
      </c>
      <c r="AH1324" s="17">
        <f t="shared" si="174"/>
        <v>5.0118723362727218E-7</v>
      </c>
      <c r="AI1324" s="17">
        <v>1.1000000000000001</v>
      </c>
      <c r="AJ1324" s="17">
        <v>77.5</v>
      </c>
      <c r="AK1324" s="17">
        <v>888.4</v>
      </c>
      <c r="AL1324" s="17">
        <v>171.1</v>
      </c>
      <c r="AM1324" s="17">
        <v>3.1</v>
      </c>
      <c r="AN1324" s="17">
        <v>4</v>
      </c>
      <c r="AO1324" s="17">
        <v>0.1</v>
      </c>
      <c r="AP1324" s="17">
        <v>136.5</v>
      </c>
      <c r="AQ1324" s="17">
        <v>1273.8499999999995</v>
      </c>
      <c r="AR1324" s="17">
        <v>1487.4374999999995</v>
      </c>
      <c r="AS1324" s="26">
        <v>847.82499999999982</v>
      </c>
      <c r="AT1324" s="26">
        <v>21.06436915887851</v>
      </c>
      <c r="AU1324" s="26">
        <v>5.4430150158061101</v>
      </c>
      <c r="AV1324" s="17">
        <v>45</v>
      </c>
      <c r="AW1324" s="17">
        <v>75</v>
      </c>
      <c r="AX1324" s="17">
        <v>0.12</v>
      </c>
      <c r="AY1324" s="14">
        <v>2</v>
      </c>
      <c r="AZ1324" s="17" t="s">
        <v>149</v>
      </c>
      <c r="BA1324" s="28"/>
      <c r="BB1324" s="26"/>
      <c r="BC1324" s="31"/>
      <c r="BD1324" s="29"/>
    </row>
    <row r="1325" spans="1:56" x14ac:dyDescent="0.25">
      <c r="A1325" s="14">
        <v>2009</v>
      </c>
      <c r="B1325" s="15">
        <v>2012</v>
      </c>
      <c r="C1325" s="20" t="s">
        <v>211</v>
      </c>
      <c r="D1325" s="17" t="s">
        <v>212</v>
      </c>
      <c r="E1325" s="32">
        <v>1</v>
      </c>
      <c r="F1325" s="44" t="s">
        <v>120</v>
      </c>
      <c r="G1325" s="86" t="s">
        <v>121</v>
      </c>
      <c r="H1325" s="20">
        <v>99217</v>
      </c>
      <c r="I1325" s="21">
        <v>9</v>
      </c>
      <c r="J1325" s="22">
        <v>99217015</v>
      </c>
      <c r="K1325" s="17" t="s">
        <v>40</v>
      </c>
      <c r="L1325" s="23">
        <v>100</v>
      </c>
      <c r="M1325" s="24">
        <v>1</v>
      </c>
      <c r="N1325" s="25">
        <f t="shared" si="169"/>
        <v>73.46260387811634</v>
      </c>
      <c r="O1325" s="26">
        <v>48.223350253807105</v>
      </c>
      <c r="P1325" s="26">
        <f t="shared" si="175"/>
        <v>0.48223350253807107</v>
      </c>
      <c r="Q1325" s="63">
        <v>51.776649746192895</v>
      </c>
      <c r="R1325" s="25">
        <v>0.51776649746192893</v>
      </c>
      <c r="S1325" s="24">
        <v>35.426128773710921</v>
      </c>
      <c r="T1325" s="25">
        <v>11.808709591236974</v>
      </c>
      <c r="U1325" s="25">
        <v>15.800053433075071</v>
      </c>
      <c r="V1325" s="25">
        <v>5.2666844776916903</v>
      </c>
      <c r="W1325" s="26">
        <v>19.468093242923487</v>
      </c>
      <c r="X1325" s="26">
        <v>45.851960247710878</v>
      </c>
      <c r="Y1325" s="26">
        <v>24.533979578910632</v>
      </c>
      <c r="Z1325" s="26">
        <v>0.85507336438881509</v>
      </c>
      <c r="AA1325" s="26" t="s">
        <v>45</v>
      </c>
      <c r="AB1325" s="26">
        <f t="shared" si="173"/>
        <v>2.2989305940080631</v>
      </c>
      <c r="AC1325" s="26">
        <f t="shared" si="173"/>
        <v>5.4145248275415989</v>
      </c>
      <c r="AD1325" s="26">
        <f t="shared" si="173"/>
        <v>2.8971463996469402</v>
      </c>
      <c r="AE1325" s="26">
        <f t="shared" si="173"/>
        <v>0.10097313039269469</v>
      </c>
      <c r="AF1325" s="17">
        <v>3.16</v>
      </c>
      <c r="AG1325" s="17">
        <v>5.89</v>
      </c>
      <c r="AH1325" s="17">
        <f t="shared" si="174"/>
        <v>1.2882495516931333E-6</v>
      </c>
      <c r="AI1325" s="17">
        <v>1</v>
      </c>
      <c r="AJ1325" s="17">
        <v>61.4</v>
      </c>
      <c r="AK1325" s="17">
        <v>456.2</v>
      </c>
      <c r="AL1325" s="17">
        <v>65.3</v>
      </c>
      <c r="AM1325" s="17">
        <v>5.6</v>
      </c>
      <c r="AN1325" s="17">
        <v>5.3</v>
      </c>
      <c r="AO1325" s="17">
        <v>0.1</v>
      </c>
      <c r="AP1325" s="17">
        <v>180.7</v>
      </c>
      <c r="AQ1325" s="17">
        <v>1273.8499999999995</v>
      </c>
      <c r="AR1325" s="17">
        <v>1487.4374999999995</v>
      </c>
      <c r="AS1325" s="26">
        <v>847.82499999999982</v>
      </c>
      <c r="AT1325" s="26">
        <v>21.06436915887851</v>
      </c>
      <c r="AU1325" s="26">
        <v>5.4430150158061101</v>
      </c>
      <c r="AV1325" s="17">
        <v>45</v>
      </c>
      <c r="AW1325" s="17">
        <v>75</v>
      </c>
      <c r="AX1325" s="17">
        <v>0.12</v>
      </c>
      <c r="AY1325" s="14">
        <v>2</v>
      </c>
      <c r="AZ1325" s="17" t="s">
        <v>149</v>
      </c>
      <c r="BA1325" s="28"/>
      <c r="BB1325" s="26"/>
      <c r="BC1325" s="31"/>
      <c r="BD1325" s="29"/>
    </row>
    <row r="1326" spans="1:56" x14ac:dyDescent="0.25">
      <c r="A1326" s="14">
        <v>2009</v>
      </c>
      <c r="B1326" s="15">
        <v>2012</v>
      </c>
      <c r="C1326" s="20" t="s">
        <v>211</v>
      </c>
      <c r="D1326" s="17" t="s">
        <v>212</v>
      </c>
      <c r="E1326" s="32">
        <v>2</v>
      </c>
      <c r="F1326" s="44" t="s">
        <v>120</v>
      </c>
      <c r="G1326" s="86" t="s">
        <v>121</v>
      </c>
      <c r="H1326" s="20">
        <v>99217</v>
      </c>
      <c r="I1326" s="21">
        <v>9</v>
      </c>
      <c r="J1326" s="22">
        <v>99217015</v>
      </c>
      <c r="K1326" s="17" t="s">
        <v>40</v>
      </c>
      <c r="L1326" s="23">
        <v>100</v>
      </c>
      <c r="M1326" s="24">
        <v>1</v>
      </c>
      <c r="N1326" s="25">
        <f t="shared" si="169"/>
        <v>75.374377214153625</v>
      </c>
      <c r="O1326" s="26">
        <v>47.083333333333336</v>
      </c>
      <c r="P1326" s="26">
        <f t="shared" si="175"/>
        <v>0.47083333333333338</v>
      </c>
      <c r="Q1326" s="63">
        <v>52.916666666666664</v>
      </c>
      <c r="R1326" s="25">
        <v>0.52916666666666667</v>
      </c>
      <c r="S1326" s="24">
        <v>35.488769271664005</v>
      </c>
      <c r="T1326" s="25">
        <v>11.829589757221335</v>
      </c>
      <c r="U1326" s="25">
        <v>15.827991095162146</v>
      </c>
      <c r="V1326" s="25">
        <v>5.2759970317207152</v>
      </c>
      <c r="W1326" s="26">
        <v>19.241293420181208</v>
      </c>
      <c r="X1326" s="26">
        <v>45.400629416662412</v>
      </c>
      <c r="Y1326" s="26">
        <v>24.821920772853929</v>
      </c>
      <c r="Z1326" s="26">
        <v>0.70796249149606183</v>
      </c>
      <c r="AA1326" s="26" t="s">
        <v>45</v>
      </c>
      <c r="AB1326" s="26">
        <f t="shared" si="173"/>
        <v>2.276166075590659</v>
      </c>
      <c r="AC1326" s="26">
        <f t="shared" si="173"/>
        <v>5.370708207187513</v>
      </c>
      <c r="AD1326" s="26">
        <f t="shared" si="173"/>
        <v>2.9363313972911231</v>
      </c>
      <c r="AE1326" s="26">
        <f t="shared" si="173"/>
        <v>8.3749058378987093E-2</v>
      </c>
      <c r="AF1326" s="17">
        <v>3.31</v>
      </c>
      <c r="AG1326" s="17">
        <v>6.09</v>
      </c>
      <c r="AH1326" s="17">
        <f t="shared" si="174"/>
        <v>8.1283051616409889E-7</v>
      </c>
      <c r="AI1326" s="17">
        <v>1</v>
      </c>
      <c r="AJ1326" s="17">
        <v>57.2</v>
      </c>
      <c r="AK1326" s="17">
        <v>519.4</v>
      </c>
      <c r="AL1326" s="17">
        <v>59.9</v>
      </c>
      <c r="AM1326" s="17">
        <v>4.9000000000000004</v>
      </c>
      <c r="AN1326" s="17">
        <v>4.3</v>
      </c>
      <c r="AO1326" s="17">
        <v>0.1</v>
      </c>
      <c r="AP1326" s="17">
        <v>192.8</v>
      </c>
      <c r="AQ1326" s="17">
        <v>1273.8499999999995</v>
      </c>
      <c r="AR1326" s="17">
        <v>1487.4374999999995</v>
      </c>
      <c r="AS1326" s="26">
        <v>847.82499999999982</v>
      </c>
      <c r="AT1326" s="26">
        <v>21.06436915887851</v>
      </c>
      <c r="AU1326" s="26">
        <v>5.4430150158061101</v>
      </c>
      <c r="AV1326" s="17">
        <v>45</v>
      </c>
      <c r="AW1326" s="17">
        <v>75</v>
      </c>
      <c r="AX1326" s="17">
        <v>0.12</v>
      </c>
      <c r="AY1326" s="14">
        <v>2</v>
      </c>
      <c r="AZ1326" s="17" t="s">
        <v>149</v>
      </c>
      <c r="BA1326" s="28"/>
      <c r="BB1326" s="26"/>
      <c r="BC1326" s="31"/>
      <c r="BD1326" s="29"/>
    </row>
    <row r="1327" spans="1:56" x14ac:dyDescent="0.25">
      <c r="A1327" s="14">
        <v>2009</v>
      </c>
      <c r="B1327" s="15">
        <v>2012</v>
      </c>
      <c r="C1327" s="20" t="s">
        <v>211</v>
      </c>
      <c r="D1327" s="17" t="s">
        <v>212</v>
      </c>
      <c r="E1327" s="32">
        <v>3</v>
      </c>
      <c r="F1327" s="44" t="s">
        <v>120</v>
      </c>
      <c r="G1327" s="86" t="s">
        <v>121</v>
      </c>
      <c r="H1327" s="20">
        <v>99217</v>
      </c>
      <c r="I1327" s="21">
        <v>9</v>
      </c>
      <c r="J1327" s="22">
        <v>99217015</v>
      </c>
      <c r="K1327" s="17" t="s">
        <v>40</v>
      </c>
      <c r="L1327" s="23">
        <v>94.444444444444443</v>
      </c>
      <c r="M1327" s="24">
        <v>0.94444444444444442</v>
      </c>
      <c r="N1327" s="25">
        <f t="shared" si="169"/>
        <v>27.306903622693088</v>
      </c>
      <c r="O1327" s="26">
        <v>45.161290322580648</v>
      </c>
      <c r="P1327" s="26">
        <f t="shared" si="175"/>
        <v>0.45161290322580649</v>
      </c>
      <c r="Q1327" s="63">
        <v>54.838709677419352</v>
      </c>
      <c r="R1327" s="25">
        <v>0.54838709677419351</v>
      </c>
      <c r="S1327" s="24">
        <v>12.332150023151719</v>
      </c>
      <c r="T1327" s="25">
        <v>4.1107166743839061</v>
      </c>
      <c r="U1327" s="25">
        <v>5.500138910325667</v>
      </c>
      <c r="V1327" s="25">
        <v>1.8333796367752222</v>
      </c>
      <c r="W1327" s="26">
        <v>20.564997401295443</v>
      </c>
      <c r="X1327" s="26">
        <v>43.94941462382468</v>
      </c>
      <c r="Y1327" s="26">
        <v>25.059112824863746</v>
      </c>
      <c r="Z1327" s="26">
        <v>0.87101283739505675</v>
      </c>
      <c r="AA1327" s="26" t="s">
        <v>45</v>
      </c>
      <c r="AB1327" s="26">
        <f t="shared" si="173"/>
        <v>0.8453687772616687</v>
      </c>
      <c r="AC1327" s="26">
        <f t="shared" si="173"/>
        <v>1.8066359152356799</v>
      </c>
      <c r="AD1327" s="26">
        <f t="shared" si="173"/>
        <v>1.0301091293443498</v>
      </c>
      <c r="AE1327" s="26">
        <f t="shared" si="173"/>
        <v>3.5804869942822976E-2</v>
      </c>
      <c r="AF1327" s="17">
        <v>3.65</v>
      </c>
      <c r="AG1327" s="17">
        <v>6.18</v>
      </c>
      <c r="AH1327" s="17">
        <f t="shared" si="174"/>
        <v>6.6069344800759506E-7</v>
      </c>
      <c r="AI1327" s="17">
        <v>1.6</v>
      </c>
      <c r="AJ1327" s="17">
        <v>95.1</v>
      </c>
      <c r="AK1327" s="17">
        <v>850</v>
      </c>
      <c r="AL1327" s="17">
        <v>171.2</v>
      </c>
      <c r="AM1327" s="17">
        <v>3.4</v>
      </c>
      <c r="AN1327" s="17">
        <v>4.0999999999999996</v>
      </c>
      <c r="AO1327" s="17">
        <v>0.1</v>
      </c>
      <c r="AP1327" s="17">
        <v>124.3</v>
      </c>
      <c r="AQ1327" s="17">
        <v>1273.8499999999995</v>
      </c>
      <c r="AR1327" s="17">
        <v>1487.4374999999995</v>
      </c>
      <c r="AS1327" s="26">
        <v>847.82499999999982</v>
      </c>
      <c r="AT1327" s="26">
        <v>21.06436915887851</v>
      </c>
      <c r="AU1327" s="26">
        <v>5.4430150158061101</v>
      </c>
      <c r="AV1327" s="17">
        <v>45</v>
      </c>
      <c r="AW1327" s="17">
        <v>75</v>
      </c>
      <c r="AX1327" s="17">
        <v>0.12</v>
      </c>
      <c r="AY1327" s="14">
        <v>2</v>
      </c>
      <c r="AZ1327" s="17" t="s">
        <v>149</v>
      </c>
      <c r="BA1327" s="28"/>
      <c r="BB1327" s="26"/>
      <c r="BC1327" s="31"/>
      <c r="BD1327" s="29"/>
    </row>
    <row r="1328" spans="1:56" x14ac:dyDescent="0.25">
      <c r="A1328" s="14">
        <v>2009</v>
      </c>
      <c r="B1328" s="15">
        <v>2012</v>
      </c>
      <c r="C1328" s="20" t="s">
        <v>211</v>
      </c>
      <c r="D1328" s="17" t="s">
        <v>212</v>
      </c>
      <c r="E1328" s="32">
        <v>4</v>
      </c>
      <c r="F1328" s="44" t="s">
        <v>120</v>
      </c>
      <c r="G1328" s="86" t="s">
        <v>121</v>
      </c>
      <c r="H1328" s="20">
        <v>99217</v>
      </c>
      <c r="I1328" s="21">
        <v>9</v>
      </c>
      <c r="J1328" s="22">
        <v>99217015</v>
      </c>
      <c r="K1328" s="17" t="s">
        <v>40</v>
      </c>
      <c r="L1328" s="23">
        <v>88.888888888888886</v>
      </c>
      <c r="M1328" s="24">
        <v>0.88888888888888884</v>
      </c>
      <c r="N1328" s="25">
        <f t="shared" si="169"/>
        <v>59.475088521761819</v>
      </c>
      <c r="O1328" s="26">
        <v>46.220930232558132</v>
      </c>
      <c r="P1328" s="26">
        <f t="shared" si="175"/>
        <v>0.46220930232558133</v>
      </c>
      <c r="Q1328" s="63">
        <v>53.779069767441868</v>
      </c>
      <c r="R1328" s="25">
        <v>0.53779069767441867</v>
      </c>
      <c r="S1328" s="24">
        <v>27.489939171395719</v>
      </c>
      <c r="T1328" s="25">
        <v>9.1633130571319068</v>
      </c>
      <c r="U1328" s="25">
        <v>12.26051287044249</v>
      </c>
      <c r="V1328" s="25">
        <v>4.0868376234808306</v>
      </c>
      <c r="W1328" s="26">
        <v>18.887930414779689</v>
      </c>
      <c r="X1328" s="26">
        <v>42.999819779868176</v>
      </c>
      <c r="Y1328" s="26">
        <v>25.366965649840395</v>
      </c>
      <c r="Z1328" s="26">
        <v>1.8989253615286685</v>
      </c>
      <c r="AA1328" s="26" t="s">
        <v>45</v>
      </c>
      <c r="AB1328" s="26">
        <f t="shared" si="173"/>
        <v>1.7307601939194959</v>
      </c>
      <c r="AC1328" s="26">
        <f t="shared" si="173"/>
        <v>3.9402081004318488</v>
      </c>
      <c r="AD1328" s="26">
        <f t="shared" si="173"/>
        <v>2.3244544755899907</v>
      </c>
      <c r="AE1328" s="26">
        <f t="shared" si="173"/>
        <v>0.17400447559814575</v>
      </c>
      <c r="AF1328" s="17">
        <v>3.62</v>
      </c>
      <c r="AG1328" s="17">
        <v>6.3</v>
      </c>
      <c r="AH1328" s="17">
        <f t="shared" si="174"/>
        <v>5.0118723362727218E-7</v>
      </c>
      <c r="AI1328" s="17">
        <v>1.1000000000000001</v>
      </c>
      <c r="AJ1328" s="17">
        <v>77.5</v>
      </c>
      <c r="AK1328" s="17">
        <v>888.4</v>
      </c>
      <c r="AL1328" s="17">
        <v>171.1</v>
      </c>
      <c r="AM1328" s="17">
        <v>3.1</v>
      </c>
      <c r="AN1328" s="17">
        <v>4</v>
      </c>
      <c r="AO1328" s="17">
        <v>0.1</v>
      </c>
      <c r="AP1328" s="17">
        <v>136.5</v>
      </c>
      <c r="AQ1328" s="17">
        <v>1273.8499999999995</v>
      </c>
      <c r="AR1328" s="17">
        <v>1487.4374999999995</v>
      </c>
      <c r="AS1328" s="26">
        <v>847.82499999999982</v>
      </c>
      <c r="AT1328" s="26">
        <v>21.06436915887851</v>
      </c>
      <c r="AU1328" s="26">
        <v>5.4430150158061101</v>
      </c>
      <c r="AV1328" s="17">
        <v>45</v>
      </c>
      <c r="AW1328" s="17">
        <v>75</v>
      </c>
      <c r="AX1328" s="17">
        <v>0.12</v>
      </c>
      <c r="AY1328" s="14">
        <v>2</v>
      </c>
      <c r="AZ1328" s="17" t="s">
        <v>149</v>
      </c>
      <c r="BA1328" s="28"/>
      <c r="BB1328" s="26"/>
      <c r="BC1328" s="31"/>
    </row>
    <row r="1329" spans="1:56" x14ac:dyDescent="0.25">
      <c r="A1329" s="14">
        <v>2009</v>
      </c>
      <c r="B1329" s="15">
        <v>2012</v>
      </c>
      <c r="C1329" s="20" t="s">
        <v>211</v>
      </c>
      <c r="D1329" s="17" t="s">
        <v>212</v>
      </c>
      <c r="E1329" s="32">
        <v>1</v>
      </c>
      <c r="F1329" s="44" t="s">
        <v>122</v>
      </c>
      <c r="G1329" s="86" t="s">
        <v>123</v>
      </c>
      <c r="H1329" s="20">
        <v>99217</v>
      </c>
      <c r="I1329" s="21">
        <v>9</v>
      </c>
      <c r="J1329" s="22">
        <v>99217023</v>
      </c>
      <c r="K1329" s="17" t="s">
        <v>40</v>
      </c>
      <c r="L1329" s="23">
        <v>100</v>
      </c>
      <c r="M1329" s="24">
        <v>1</v>
      </c>
      <c r="N1329" s="25">
        <f t="shared" si="169"/>
        <v>79.797149122807014</v>
      </c>
      <c r="O1329" s="26">
        <v>43.835616438356162</v>
      </c>
      <c r="P1329" s="26">
        <f t="shared" si="175"/>
        <v>0.43835616438356162</v>
      </c>
      <c r="Q1329" s="63">
        <v>56.164383561643838</v>
      </c>
      <c r="R1329" s="25">
        <v>0.56164383561643838</v>
      </c>
      <c r="S1329" s="24">
        <v>34.979572218216774</v>
      </c>
      <c r="T1329" s="25">
        <v>11.659857406072257</v>
      </c>
      <c r="U1329" s="25">
        <v>15.600889209324681</v>
      </c>
      <c r="V1329" s="25">
        <v>5.2002964031082266</v>
      </c>
      <c r="W1329" s="26">
        <v>19.41693588182369</v>
      </c>
      <c r="X1329" s="26">
        <v>46.028189879014775</v>
      </c>
      <c r="Y1329" s="26">
        <v>24.561864258110049</v>
      </c>
      <c r="Z1329" s="26">
        <v>0.77286978056869771</v>
      </c>
      <c r="AA1329" s="26" t="s">
        <v>45</v>
      </c>
      <c r="AB1329" s="26">
        <f t="shared" si="173"/>
        <v>2.2639870364491212</v>
      </c>
      <c r="AC1329" s="26">
        <f t="shared" si="173"/>
        <v>5.3668213064893058</v>
      </c>
      <c r="AD1329" s="26">
        <f t="shared" si="173"/>
        <v>2.8638783487686594</v>
      </c>
      <c r="AE1329" s="26">
        <f t="shared" si="173"/>
        <v>9.0115514348933695E-2</v>
      </c>
      <c r="AF1329" s="17">
        <v>3.16</v>
      </c>
      <c r="AG1329" s="17">
        <v>5.89</v>
      </c>
      <c r="AH1329" s="17">
        <f t="shared" si="174"/>
        <v>1.2882495516931333E-6</v>
      </c>
      <c r="AI1329" s="17">
        <v>1</v>
      </c>
      <c r="AJ1329" s="17">
        <v>61.4</v>
      </c>
      <c r="AK1329" s="17">
        <v>456.2</v>
      </c>
      <c r="AL1329" s="17">
        <v>65.3</v>
      </c>
      <c r="AM1329" s="17">
        <v>5.6</v>
      </c>
      <c r="AN1329" s="17">
        <v>5.3</v>
      </c>
      <c r="AO1329" s="17">
        <v>0.1</v>
      </c>
      <c r="AP1329" s="17">
        <v>180.7</v>
      </c>
      <c r="AQ1329" s="17">
        <v>1273.8499999999995</v>
      </c>
      <c r="AR1329" s="17">
        <v>1487.4374999999995</v>
      </c>
      <c r="AS1329" s="26">
        <v>847.82499999999982</v>
      </c>
      <c r="AT1329" s="26">
        <v>21.06436915887851</v>
      </c>
      <c r="AU1329" s="26">
        <v>5.4430150158061101</v>
      </c>
      <c r="AV1329" s="17">
        <v>45</v>
      </c>
      <c r="AW1329" s="17">
        <v>75</v>
      </c>
      <c r="AX1329" s="17">
        <v>0.12</v>
      </c>
      <c r="AY1329" s="14">
        <v>2</v>
      </c>
      <c r="AZ1329" s="17" t="s">
        <v>149</v>
      </c>
      <c r="BA1329" s="28"/>
      <c r="BB1329" s="26"/>
      <c r="BC1329" s="31"/>
    </row>
    <row r="1330" spans="1:56" x14ac:dyDescent="0.25">
      <c r="A1330" s="14">
        <v>2009</v>
      </c>
      <c r="B1330" s="15">
        <v>2012</v>
      </c>
      <c r="C1330" s="20" t="s">
        <v>211</v>
      </c>
      <c r="D1330" s="17" t="s">
        <v>212</v>
      </c>
      <c r="E1330" s="32">
        <v>2</v>
      </c>
      <c r="F1330" s="44" t="s">
        <v>122</v>
      </c>
      <c r="G1330" s="86" t="s">
        <v>123</v>
      </c>
      <c r="H1330" s="20">
        <v>99217</v>
      </c>
      <c r="I1330" s="21">
        <v>9</v>
      </c>
      <c r="J1330" s="22">
        <v>99217023</v>
      </c>
      <c r="K1330" s="17" t="s">
        <v>40</v>
      </c>
      <c r="L1330" s="23">
        <v>100</v>
      </c>
      <c r="M1330" s="24">
        <v>1</v>
      </c>
      <c r="N1330" s="25">
        <f t="shared" si="169"/>
        <v>75.921375921375926</v>
      </c>
      <c r="O1330" s="26">
        <v>39.361702127659569</v>
      </c>
      <c r="P1330" s="26">
        <f t="shared" si="175"/>
        <v>0.3936170212765957</v>
      </c>
      <c r="Q1330" s="63">
        <v>60.638297872340431</v>
      </c>
      <c r="R1330" s="25">
        <v>0.6063829787234043</v>
      </c>
      <c r="S1330" s="24">
        <v>29.883945841392649</v>
      </c>
      <c r="T1330" s="25">
        <v>9.9613152804642162</v>
      </c>
      <c r="U1330" s="25">
        <v>13.328239845261121</v>
      </c>
      <c r="V1330" s="25">
        <v>4.4427466150870405</v>
      </c>
      <c r="W1330" s="26">
        <v>18.794228016557696</v>
      </c>
      <c r="X1330" s="26">
        <v>46.248295872180748</v>
      </c>
      <c r="Y1330" s="26">
        <v>24.894660528453699</v>
      </c>
      <c r="Z1330" s="26">
        <v>0.85969592634144476</v>
      </c>
      <c r="AA1330" s="26" t="s">
        <v>45</v>
      </c>
      <c r="AB1330" s="26">
        <f t="shared" si="173"/>
        <v>1.8721523072586486</v>
      </c>
      <c r="AC1330" s="26">
        <f t="shared" si="173"/>
        <v>4.6069385636698428</v>
      </c>
      <c r="AD1330" s="26">
        <f t="shared" si="173"/>
        <v>2.4798356232405521</v>
      </c>
      <c r="AE1330" s="26">
        <f t="shared" si="173"/>
        <v>8.5637021676178732E-2</v>
      </c>
      <c r="AF1330" s="17">
        <v>3.31</v>
      </c>
      <c r="AG1330" s="17">
        <v>6.09</v>
      </c>
      <c r="AH1330" s="17">
        <f t="shared" si="174"/>
        <v>8.1283051616409889E-7</v>
      </c>
      <c r="AI1330" s="17">
        <v>1</v>
      </c>
      <c r="AJ1330" s="17">
        <v>57.2</v>
      </c>
      <c r="AK1330" s="17">
        <v>519.4</v>
      </c>
      <c r="AL1330" s="17">
        <v>59.9</v>
      </c>
      <c r="AM1330" s="17">
        <v>4.9000000000000004</v>
      </c>
      <c r="AN1330" s="17">
        <v>4.3</v>
      </c>
      <c r="AO1330" s="17">
        <v>0.1</v>
      </c>
      <c r="AP1330" s="17">
        <v>192.8</v>
      </c>
      <c r="AQ1330" s="17">
        <v>1273.8499999999995</v>
      </c>
      <c r="AR1330" s="17">
        <v>1487.4374999999995</v>
      </c>
      <c r="AS1330" s="26">
        <v>847.82499999999982</v>
      </c>
      <c r="AT1330" s="26">
        <v>21.06436915887851</v>
      </c>
      <c r="AU1330" s="26">
        <v>5.4430150158061101</v>
      </c>
      <c r="AV1330" s="17">
        <v>45</v>
      </c>
      <c r="AW1330" s="17">
        <v>75</v>
      </c>
      <c r="AX1330" s="17">
        <v>0.12</v>
      </c>
      <c r="AY1330" s="14">
        <v>2</v>
      </c>
      <c r="AZ1330" s="17" t="s">
        <v>149</v>
      </c>
      <c r="BA1330" s="28"/>
      <c r="BB1330" s="26"/>
      <c r="BC1330" s="31"/>
    </row>
    <row r="1331" spans="1:56" x14ac:dyDescent="0.25">
      <c r="A1331" s="14">
        <v>2009</v>
      </c>
      <c r="B1331" s="15">
        <v>2012</v>
      </c>
      <c r="C1331" s="20" t="s">
        <v>211</v>
      </c>
      <c r="D1331" s="17" t="s">
        <v>212</v>
      </c>
      <c r="E1331" s="32">
        <v>3</v>
      </c>
      <c r="F1331" s="44" t="s">
        <v>122</v>
      </c>
      <c r="G1331" s="86" t="s">
        <v>123</v>
      </c>
      <c r="H1331" s="20">
        <v>99217</v>
      </c>
      <c r="I1331" s="21">
        <v>9</v>
      </c>
      <c r="J1331" s="22">
        <v>99217023</v>
      </c>
      <c r="K1331" s="17" t="s">
        <v>40</v>
      </c>
      <c r="L1331" s="23">
        <v>100</v>
      </c>
      <c r="M1331" s="24">
        <v>1</v>
      </c>
      <c r="N1331" s="25">
        <f t="shared" si="169"/>
        <v>48.525007745000181</v>
      </c>
      <c r="O1331" s="26">
        <v>38.504155124653735</v>
      </c>
      <c r="P1331" s="26">
        <f t="shared" si="175"/>
        <v>0.38504155124653733</v>
      </c>
      <c r="Q1331" s="63">
        <v>61.495844875346265</v>
      </c>
      <c r="R1331" s="25">
        <v>0.61495844875346262</v>
      </c>
      <c r="S1331" s="24">
        <v>18.68414425638511</v>
      </c>
      <c r="T1331" s="25">
        <v>6.2280480854617037</v>
      </c>
      <c r="U1331" s="25">
        <v>8.333128338347759</v>
      </c>
      <c r="V1331" s="25">
        <v>2.77770944611592</v>
      </c>
      <c r="W1331" s="26">
        <v>19.459939231149548</v>
      </c>
      <c r="X1331" s="26">
        <v>42.640088364578148</v>
      </c>
      <c r="Y1331" s="26">
        <v>25.084903826340607</v>
      </c>
      <c r="Z1331" s="26">
        <v>1.4986657210821903</v>
      </c>
      <c r="AA1331" s="26" t="s">
        <v>45</v>
      </c>
      <c r="AB1331" s="26">
        <f t="shared" si="173"/>
        <v>1.2119743727176204</v>
      </c>
      <c r="AC1331" s="26">
        <f t="shared" si="173"/>
        <v>2.6556452070292882</v>
      </c>
      <c r="AD1331" s="26">
        <f t="shared" si="173"/>
        <v>1.562299872496316</v>
      </c>
      <c r="AE1331" s="26">
        <f t="shared" si="173"/>
        <v>9.3337621749330191E-2</v>
      </c>
      <c r="AF1331" s="17">
        <v>3.65</v>
      </c>
      <c r="AG1331" s="17">
        <v>6.18</v>
      </c>
      <c r="AH1331" s="17">
        <f t="shared" si="174"/>
        <v>6.6069344800759506E-7</v>
      </c>
      <c r="AI1331" s="17">
        <v>1.6</v>
      </c>
      <c r="AJ1331" s="17">
        <v>95.1</v>
      </c>
      <c r="AK1331" s="17">
        <v>850</v>
      </c>
      <c r="AL1331" s="17">
        <v>171.2</v>
      </c>
      <c r="AM1331" s="17">
        <v>3.4</v>
      </c>
      <c r="AN1331" s="17">
        <v>4.0999999999999996</v>
      </c>
      <c r="AO1331" s="17">
        <v>0.1</v>
      </c>
      <c r="AP1331" s="17">
        <v>124.3</v>
      </c>
      <c r="AQ1331" s="17">
        <v>1273.8499999999995</v>
      </c>
      <c r="AR1331" s="17">
        <v>1487.4374999999995</v>
      </c>
      <c r="AS1331" s="26">
        <v>847.82499999999982</v>
      </c>
      <c r="AT1331" s="26">
        <v>21.06436915887851</v>
      </c>
      <c r="AU1331" s="26">
        <v>5.4430150158061101</v>
      </c>
      <c r="AV1331" s="17">
        <v>45</v>
      </c>
      <c r="AW1331" s="17">
        <v>75</v>
      </c>
      <c r="AX1331" s="17">
        <v>0.12</v>
      </c>
      <c r="AY1331" s="14">
        <v>2</v>
      </c>
      <c r="AZ1331" s="17" t="s">
        <v>149</v>
      </c>
      <c r="BA1331" s="28"/>
      <c r="BB1331" s="26"/>
      <c r="BC1331" s="31"/>
    </row>
    <row r="1332" spans="1:56" x14ac:dyDescent="0.25">
      <c r="A1332" s="14">
        <v>2009</v>
      </c>
      <c r="B1332" s="15">
        <v>2012</v>
      </c>
      <c r="C1332" s="20" t="s">
        <v>211</v>
      </c>
      <c r="D1332" s="17" t="s">
        <v>212</v>
      </c>
      <c r="E1332" s="32">
        <v>4</v>
      </c>
      <c r="F1332" s="44" t="s">
        <v>122</v>
      </c>
      <c r="G1332" s="86" t="s">
        <v>123</v>
      </c>
      <c r="H1332" s="20">
        <v>99217</v>
      </c>
      <c r="I1332" s="21">
        <v>9</v>
      </c>
      <c r="J1332" s="22">
        <v>99217023</v>
      </c>
      <c r="K1332" s="17" t="s">
        <v>40</v>
      </c>
      <c r="L1332" s="23">
        <v>61.111111111111114</v>
      </c>
      <c r="M1332" s="24">
        <v>0.61111111111111116</v>
      </c>
      <c r="N1332" s="25">
        <f t="shared" si="169"/>
        <v>36.802232854864442</v>
      </c>
      <c r="O1332" s="26">
        <v>43.199999999999996</v>
      </c>
      <c r="P1332" s="26">
        <f t="shared" si="175"/>
        <v>0.43199999999999994</v>
      </c>
      <c r="Q1332" s="63">
        <v>56.800000000000004</v>
      </c>
      <c r="R1332" s="25">
        <v>0.56800000000000006</v>
      </c>
      <c r="S1332" s="24">
        <v>15.898564593301437</v>
      </c>
      <c r="T1332" s="25">
        <v>5.2995215311004786</v>
      </c>
      <c r="U1332" s="25">
        <v>7.0907598086124413</v>
      </c>
      <c r="V1332" s="25">
        <v>2.3635866028708135</v>
      </c>
      <c r="W1332" s="26">
        <v>19.822717049011672</v>
      </c>
      <c r="X1332" s="26">
        <v>44.955879286820633</v>
      </c>
      <c r="Y1332" s="26">
        <v>24.757958036257634</v>
      </c>
      <c r="Z1332" s="26">
        <v>0.72772467583077116</v>
      </c>
      <c r="AA1332" s="26" t="s">
        <v>45</v>
      </c>
      <c r="AB1332" s="26">
        <f t="shared" si="173"/>
        <v>1.0505091580614991</v>
      </c>
      <c r="AC1332" s="26">
        <f t="shared" si="173"/>
        <v>2.3824465023005996</v>
      </c>
      <c r="AD1332" s="26">
        <f t="shared" si="173"/>
        <v>1.3120533167922945</v>
      </c>
      <c r="AE1332" s="26">
        <f t="shared" si="173"/>
        <v>3.8565925882782882E-2</v>
      </c>
      <c r="AF1332" s="17">
        <v>3.62</v>
      </c>
      <c r="AG1332" s="17">
        <v>6.3</v>
      </c>
      <c r="AH1332" s="17">
        <f t="shared" si="174"/>
        <v>5.0118723362727218E-7</v>
      </c>
      <c r="AI1332" s="17">
        <v>1.1000000000000001</v>
      </c>
      <c r="AJ1332" s="17">
        <v>77.5</v>
      </c>
      <c r="AK1332" s="17">
        <v>888.4</v>
      </c>
      <c r="AL1332" s="17">
        <v>171.1</v>
      </c>
      <c r="AM1332" s="17">
        <v>3.1</v>
      </c>
      <c r="AN1332" s="17">
        <v>4</v>
      </c>
      <c r="AO1332" s="17">
        <v>0.1</v>
      </c>
      <c r="AP1332" s="17">
        <v>136.5</v>
      </c>
      <c r="AQ1332" s="17">
        <v>1273.8499999999995</v>
      </c>
      <c r="AR1332" s="17">
        <v>1487.4374999999995</v>
      </c>
      <c r="AS1332" s="26">
        <v>847.82499999999982</v>
      </c>
      <c r="AT1332" s="26">
        <v>21.06436915887851</v>
      </c>
      <c r="AU1332" s="26">
        <v>5.4430150158061101</v>
      </c>
      <c r="AV1332" s="17">
        <v>45</v>
      </c>
      <c r="AW1332" s="17">
        <v>75</v>
      </c>
      <c r="AX1332" s="17">
        <v>0.12</v>
      </c>
      <c r="AY1332" s="14">
        <v>2</v>
      </c>
      <c r="AZ1332" s="17" t="s">
        <v>149</v>
      </c>
      <c r="BA1332" s="28"/>
      <c r="BB1332" s="26"/>
      <c r="BC1332" s="31"/>
    </row>
    <row r="1333" spans="1:56" x14ac:dyDescent="0.25">
      <c r="A1333" s="14">
        <v>2009</v>
      </c>
      <c r="B1333" s="15">
        <v>2012</v>
      </c>
      <c r="C1333" s="20" t="s">
        <v>211</v>
      </c>
      <c r="D1333" s="17" t="s">
        <v>212</v>
      </c>
      <c r="E1333" s="32">
        <v>1</v>
      </c>
      <c r="F1333" s="44" t="s">
        <v>124</v>
      </c>
      <c r="G1333" s="86" t="s">
        <v>125</v>
      </c>
      <c r="H1333" s="20">
        <v>99239</v>
      </c>
      <c r="I1333" s="21" t="s">
        <v>52</v>
      </c>
      <c r="J1333" s="22">
        <v>99239015</v>
      </c>
      <c r="K1333" s="17" t="s">
        <v>42</v>
      </c>
      <c r="L1333" s="23">
        <v>94.444444444444443</v>
      </c>
      <c r="M1333" s="24">
        <v>0.94444444444444442</v>
      </c>
      <c r="N1333" s="25">
        <f t="shared" ref="N1333:N1364" si="176">T1333/P1333*3</f>
        <v>55.961594040011562</v>
      </c>
      <c r="O1333" s="26">
        <v>40.161725067385447</v>
      </c>
      <c r="P1333" s="26">
        <f t="shared" si="175"/>
        <v>0.40161725067385445</v>
      </c>
      <c r="Q1333" s="63">
        <v>59.838274932614553</v>
      </c>
      <c r="R1333" s="25">
        <v>0.59838274932614555</v>
      </c>
      <c r="S1333" s="24">
        <v>22.475141541675804</v>
      </c>
      <c r="T1333" s="25">
        <v>7.4917138472252676</v>
      </c>
      <c r="U1333" s="25">
        <v>10.023913127587409</v>
      </c>
      <c r="V1333" s="25">
        <v>3.3413043758624692</v>
      </c>
      <c r="W1333" s="26">
        <v>18.995617847662018</v>
      </c>
      <c r="X1333" s="26">
        <v>45.942555369273123</v>
      </c>
      <c r="Y1333" s="26">
        <v>23.891106751765747</v>
      </c>
      <c r="Z1333" s="26">
        <v>0.80824949476442498</v>
      </c>
      <c r="AA1333" s="26" t="s">
        <v>45</v>
      </c>
      <c r="AB1333" s="26">
        <f t="shared" si="173"/>
        <v>1.4230973326592897</v>
      </c>
      <c r="AC1333" s="26">
        <f t="shared" si="173"/>
        <v>3.4418847823689704</v>
      </c>
      <c r="AD1333" s="26">
        <f t="shared" si="173"/>
        <v>1.7898533527774054</v>
      </c>
      <c r="AE1333" s="26">
        <f t="shared" si="173"/>
        <v>6.0551739319394692E-2</v>
      </c>
      <c r="AF1333" s="17">
        <v>3.16</v>
      </c>
      <c r="AG1333" s="17">
        <v>5.89</v>
      </c>
      <c r="AH1333" s="17">
        <f t="shared" si="174"/>
        <v>1.2882495516931333E-6</v>
      </c>
      <c r="AI1333" s="17">
        <v>1</v>
      </c>
      <c r="AJ1333" s="17">
        <v>61.4</v>
      </c>
      <c r="AK1333" s="17">
        <v>456.2</v>
      </c>
      <c r="AL1333" s="17">
        <v>65.3</v>
      </c>
      <c r="AM1333" s="17">
        <v>5.6</v>
      </c>
      <c r="AN1333" s="17">
        <v>5.3</v>
      </c>
      <c r="AO1333" s="17">
        <v>0.1</v>
      </c>
      <c r="AP1333" s="17">
        <v>180.7</v>
      </c>
      <c r="AQ1333" s="17">
        <v>1273.8499999999995</v>
      </c>
      <c r="AR1333" s="17">
        <v>1487.4374999999995</v>
      </c>
      <c r="AS1333" s="26">
        <v>847.82499999999982</v>
      </c>
      <c r="AT1333" s="26">
        <v>21.06436915887851</v>
      </c>
      <c r="AU1333" s="26">
        <v>5.4430150158061101</v>
      </c>
      <c r="AV1333" s="17">
        <v>45</v>
      </c>
      <c r="AW1333" s="17">
        <v>75</v>
      </c>
      <c r="AX1333" s="17">
        <v>0.12</v>
      </c>
      <c r="AY1333" s="14">
        <v>2</v>
      </c>
      <c r="AZ1333" s="17" t="s">
        <v>149</v>
      </c>
      <c r="BA1333" s="28"/>
      <c r="BB1333" s="26"/>
      <c r="BC1333" s="31"/>
      <c r="BD1333" s="29"/>
    </row>
    <row r="1334" spans="1:56" x14ac:dyDescent="0.25">
      <c r="A1334" s="14">
        <v>2009</v>
      </c>
      <c r="B1334" s="15">
        <v>2012</v>
      </c>
      <c r="C1334" s="20" t="s">
        <v>211</v>
      </c>
      <c r="D1334" s="17" t="s">
        <v>212</v>
      </c>
      <c r="E1334" s="32">
        <v>2</v>
      </c>
      <c r="F1334" s="44" t="s">
        <v>124</v>
      </c>
      <c r="G1334" s="86" t="s">
        <v>125</v>
      </c>
      <c r="H1334" s="20">
        <v>99239</v>
      </c>
      <c r="I1334" s="21" t="s">
        <v>52</v>
      </c>
      <c r="J1334" s="22">
        <v>99239015</v>
      </c>
      <c r="K1334" s="17" t="s">
        <v>42</v>
      </c>
      <c r="L1334" s="23">
        <v>94.444444444444443</v>
      </c>
      <c r="M1334" s="24">
        <v>0.94444444444444442</v>
      </c>
      <c r="N1334" s="25">
        <f t="shared" si="176"/>
        <v>67.424629535002538</v>
      </c>
      <c r="O1334" s="26">
        <v>36.140350877192986</v>
      </c>
      <c r="P1334" s="26">
        <f t="shared" si="175"/>
        <v>0.36140350877192984</v>
      </c>
      <c r="Q1334" s="63">
        <v>63.859649122807014</v>
      </c>
      <c r="R1334" s="25">
        <v>0.63859649122807016</v>
      </c>
      <c r="S1334" s="24">
        <v>24.367497691597414</v>
      </c>
      <c r="T1334" s="25">
        <v>8.1224992305324708</v>
      </c>
      <c r="U1334" s="25">
        <v>10.867903970452447</v>
      </c>
      <c r="V1334" s="25">
        <v>3.6226346568174819</v>
      </c>
      <c r="W1334" s="26">
        <v>19.529290691281176</v>
      </c>
      <c r="X1334" s="26">
        <v>45.29579908881125</v>
      </c>
      <c r="Y1334" s="26">
        <v>24.798554831773458</v>
      </c>
      <c r="Z1334" s="26">
        <v>0.64888319083659951</v>
      </c>
      <c r="AA1334" s="26" t="s">
        <v>45</v>
      </c>
      <c r="AB1334" s="26">
        <f t="shared" si="173"/>
        <v>1.5862664861277629</v>
      </c>
      <c r="AC1334" s="26">
        <f t="shared" si="173"/>
        <v>3.6791509324522278</v>
      </c>
      <c r="AD1334" s="26">
        <f t="shared" si="173"/>
        <v>2.014262425393972</v>
      </c>
      <c r="AE1334" s="26">
        <f t="shared" si="173"/>
        <v>5.2705532182757336E-2</v>
      </c>
      <c r="AF1334" s="17">
        <v>3.31</v>
      </c>
      <c r="AG1334" s="17">
        <v>6.09</v>
      </c>
      <c r="AH1334" s="17">
        <f t="shared" si="174"/>
        <v>8.1283051616409889E-7</v>
      </c>
      <c r="AI1334" s="17">
        <v>1</v>
      </c>
      <c r="AJ1334" s="17">
        <v>57.2</v>
      </c>
      <c r="AK1334" s="17">
        <v>519.4</v>
      </c>
      <c r="AL1334" s="17">
        <v>59.9</v>
      </c>
      <c r="AM1334" s="17">
        <v>4.9000000000000004</v>
      </c>
      <c r="AN1334" s="17">
        <v>4.3</v>
      </c>
      <c r="AO1334" s="17">
        <v>0.1</v>
      </c>
      <c r="AP1334" s="17">
        <v>192.8</v>
      </c>
      <c r="AQ1334" s="17">
        <v>1273.8499999999995</v>
      </c>
      <c r="AR1334" s="17">
        <v>1487.4374999999995</v>
      </c>
      <c r="AS1334" s="26">
        <v>847.82499999999982</v>
      </c>
      <c r="AT1334" s="26">
        <v>21.06436915887851</v>
      </c>
      <c r="AU1334" s="26">
        <v>5.4430150158061101</v>
      </c>
      <c r="AV1334" s="17">
        <v>45</v>
      </c>
      <c r="AW1334" s="17">
        <v>75</v>
      </c>
      <c r="AX1334" s="17">
        <v>0.12</v>
      </c>
      <c r="AY1334" s="14">
        <v>2</v>
      </c>
      <c r="AZ1334" s="17" t="s">
        <v>149</v>
      </c>
      <c r="BA1334" s="28"/>
      <c r="BB1334" s="26"/>
      <c r="BC1334" s="31"/>
      <c r="BD1334" s="29"/>
    </row>
    <row r="1335" spans="1:56" x14ac:dyDescent="0.25">
      <c r="A1335" s="14">
        <v>2009</v>
      </c>
      <c r="B1335" s="15">
        <v>2012</v>
      </c>
      <c r="C1335" s="20" t="s">
        <v>211</v>
      </c>
      <c r="D1335" s="17" t="s">
        <v>212</v>
      </c>
      <c r="E1335" s="32">
        <v>3</v>
      </c>
      <c r="F1335" s="44" t="s">
        <v>124</v>
      </c>
      <c r="G1335" s="86" t="s">
        <v>125</v>
      </c>
      <c r="H1335" s="20">
        <v>99239</v>
      </c>
      <c r="I1335" s="21" t="s">
        <v>52</v>
      </c>
      <c r="J1335" s="22">
        <v>99239015</v>
      </c>
      <c r="K1335" s="17" t="s">
        <v>42</v>
      </c>
      <c r="L1335" s="23">
        <v>100</v>
      </c>
      <c r="M1335" s="24">
        <v>1</v>
      </c>
      <c r="N1335" s="25">
        <f t="shared" si="176"/>
        <v>46.317326723160591</v>
      </c>
      <c r="O1335" s="26">
        <v>38.785046728971963</v>
      </c>
      <c r="P1335" s="26">
        <f t="shared" si="175"/>
        <v>0.38785046728971961</v>
      </c>
      <c r="Q1335" s="63">
        <v>61.214953271028037</v>
      </c>
      <c r="R1335" s="25">
        <v>0.61214953271028039</v>
      </c>
      <c r="S1335" s="24">
        <v>17.964196813188451</v>
      </c>
      <c r="T1335" s="25">
        <v>5.9880656043961507</v>
      </c>
      <c r="U1335" s="25">
        <v>8.012031778682049</v>
      </c>
      <c r="V1335" s="25">
        <v>2.6706772595606831</v>
      </c>
      <c r="W1335" s="26">
        <v>19.267946700953544</v>
      </c>
      <c r="X1335" s="26">
        <v>45.725544650130161</v>
      </c>
      <c r="Y1335" s="26">
        <v>24.552636701592419</v>
      </c>
      <c r="Z1335" s="26">
        <v>0.75772153364532358</v>
      </c>
      <c r="AA1335" s="26" t="s">
        <v>45</v>
      </c>
      <c r="AB1335" s="26">
        <f t="shared" si="173"/>
        <v>1.1537772890731821</v>
      </c>
      <c r="AC1335" s="26">
        <f t="shared" si="173"/>
        <v>2.7380756116172482</v>
      </c>
      <c r="AD1335" s="26">
        <f t="shared" si="173"/>
        <v>1.4702279933004012</v>
      </c>
      <c r="AE1335" s="26">
        <f t="shared" si="173"/>
        <v>4.5372862533318625E-2</v>
      </c>
      <c r="AF1335" s="17">
        <v>3.65</v>
      </c>
      <c r="AG1335" s="17">
        <v>6.18</v>
      </c>
      <c r="AH1335" s="17">
        <f t="shared" si="174"/>
        <v>6.6069344800759506E-7</v>
      </c>
      <c r="AI1335" s="17">
        <v>1.6</v>
      </c>
      <c r="AJ1335" s="17">
        <v>95.1</v>
      </c>
      <c r="AK1335" s="17">
        <v>850</v>
      </c>
      <c r="AL1335" s="17">
        <v>171.2</v>
      </c>
      <c r="AM1335" s="17">
        <v>3.4</v>
      </c>
      <c r="AN1335" s="17">
        <v>4.0999999999999996</v>
      </c>
      <c r="AO1335" s="17">
        <v>0.1</v>
      </c>
      <c r="AP1335" s="17">
        <v>124.3</v>
      </c>
      <c r="AQ1335" s="17">
        <v>1273.8499999999995</v>
      </c>
      <c r="AR1335" s="17">
        <v>1487.4374999999995</v>
      </c>
      <c r="AS1335" s="26">
        <v>847.82499999999982</v>
      </c>
      <c r="AT1335" s="26">
        <v>21.06436915887851</v>
      </c>
      <c r="AU1335" s="26">
        <v>5.4430150158061101</v>
      </c>
      <c r="AV1335" s="17">
        <v>45</v>
      </c>
      <c r="AW1335" s="17">
        <v>75</v>
      </c>
      <c r="AX1335" s="17">
        <v>0.12</v>
      </c>
      <c r="AY1335" s="14">
        <v>2</v>
      </c>
      <c r="AZ1335" s="17" t="s">
        <v>149</v>
      </c>
      <c r="BA1335" s="28"/>
      <c r="BB1335" s="26"/>
      <c r="BC1335" s="31"/>
      <c r="BD1335" s="29"/>
    </row>
    <row r="1336" spans="1:56" x14ac:dyDescent="0.25">
      <c r="A1336" s="14">
        <v>2009</v>
      </c>
      <c r="B1336" s="15">
        <v>2012</v>
      </c>
      <c r="C1336" s="20" t="s">
        <v>211</v>
      </c>
      <c r="D1336" s="17" t="s">
        <v>212</v>
      </c>
      <c r="E1336" s="32">
        <v>4</v>
      </c>
      <c r="F1336" s="44" t="s">
        <v>124</v>
      </c>
      <c r="G1336" s="86" t="s">
        <v>125</v>
      </c>
      <c r="H1336" s="20">
        <v>99239</v>
      </c>
      <c r="I1336" s="21" t="s">
        <v>52</v>
      </c>
      <c r="J1336" s="22">
        <v>99239015</v>
      </c>
      <c r="K1336" s="17" t="s">
        <v>42</v>
      </c>
      <c r="L1336" s="23">
        <v>100</v>
      </c>
      <c r="M1336" s="24">
        <v>1</v>
      </c>
      <c r="N1336" s="25">
        <f t="shared" si="176"/>
        <v>42.166437263769637</v>
      </c>
      <c r="O1336" s="26">
        <v>42.196531791907518</v>
      </c>
      <c r="P1336" s="26">
        <f t="shared" si="175"/>
        <v>0.42196531791907516</v>
      </c>
      <c r="Q1336" s="63">
        <v>57.803468208092482</v>
      </c>
      <c r="R1336" s="25">
        <v>0.57803468208092479</v>
      </c>
      <c r="S1336" s="24">
        <v>17.792774105521293</v>
      </c>
      <c r="T1336" s="25">
        <v>5.9309247018404312</v>
      </c>
      <c r="U1336" s="25">
        <v>7.9355772510624965</v>
      </c>
      <c r="V1336" s="25">
        <v>2.6451924170208323</v>
      </c>
      <c r="W1336" s="26">
        <v>19.98674456247744</v>
      </c>
      <c r="X1336" s="26">
        <v>45.483171732400166</v>
      </c>
      <c r="Y1336" s="26">
        <v>24.310434484551763</v>
      </c>
      <c r="Z1336" s="26">
        <v>0.66639994868863539</v>
      </c>
      <c r="AA1336" s="26" t="s">
        <v>45</v>
      </c>
      <c r="AB1336" s="26">
        <f t="shared" si="173"/>
        <v>1.1853987703497237</v>
      </c>
      <c r="AC1336" s="26">
        <f t="shared" si="173"/>
        <v>2.6975726674574259</v>
      </c>
      <c r="AD1336" s="26">
        <f t="shared" si="173"/>
        <v>1.441833563969015</v>
      </c>
      <c r="AE1336" s="26">
        <f t="shared" si="173"/>
        <v>3.9523679169826235E-2</v>
      </c>
      <c r="AF1336" s="17">
        <v>3.62</v>
      </c>
      <c r="AG1336" s="17">
        <v>6.3</v>
      </c>
      <c r="AH1336" s="17">
        <f t="shared" si="174"/>
        <v>5.0118723362727218E-7</v>
      </c>
      <c r="AI1336" s="17">
        <v>1.1000000000000001</v>
      </c>
      <c r="AJ1336" s="17">
        <v>77.5</v>
      </c>
      <c r="AK1336" s="17">
        <v>888.4</v>
      </c>
      <c r="AL1336" s="17">
        <v>171.1</v>
      </c>
      <c r="AM1336" s="17">
        <v>3.1</v>
      </c>
      <c r="AN1336" s="17">
        <v>4</v>
      </c>
      <c r="AO1336" s="17">
        <v>0.1</v>
      </c>
      <c r="AP1336" s="17">
        <v>136.5</v>
      </c>
      <c r="AQ1336" s="17">
        <v>1273.8499999999995</v>
      </c>
      <c r="AR1336" s="17">
        <v>1487.4374999999995</v>
      </c>
      <c r="AS1336" s="26">
        <v>847.82499999999982</v>
      </c>
      <c r="AT1336" s="26">
        <v>21.06436915887851</v>
      </c>
      <c r="AU1336" s="26">
        <v>5.4430150158061101</v>
      </c>
      <c r="AV1336" s="17">
        <v>45</v>
      </c>
      <c r="AW1336" s="17">
        <v>75</v>
      </c>
      <c r="AX1336" s="17">
        <v>0.12</v>
      </c>
      <c r="AY1336" s="14">
        <v>2</v>
      </c>
      <c r="AZ1336" s="17" t="s">
        <v>149</v>
      </c>
      <c r="BA1336" s="28"/>
      <c r="BB1336" s="26"/>
      <c r="BC1336" s="31"/>
      <c r="BD1336" s="29"/>
    </row>
    <row r="1337" spans="1:56" x14ac:dyDescent="0.25">
      <c r="A1337" s="14">
        <v>2009</v>
      </c>
      <c r="B1337" s="15">
        <v>2012</v>
      </c>
      <c r="C1337" s="20" t="s">
        <v>211</v>
      </c>
      <c r="D1337" s="17" t="s">
        <v>212</v>
      </c>
      <c r="E1337" s="32">
        <v>1</v>
      </c>
      <c r="F1337" s="44" t="s">
        <v>126</v>
      </c>
      <c r="G1337" s="86" t="s">
        <v>127</v>
      </c>
      <c r="H1337" s="20">
        <v>9970</v>
      </c>
      <c r="I1337" s="21">
        <v>5</v>
      </c>
      <c r="J1337" s="22">
        <v>9970036</v>
      </c>
      <c r="K1337" s="17" t="s">
        <v>54</v>
      </c>
      <c r="L1337" s="23">
        <v>94.444444444444443</v>
      </c>
      <c r="M1337" s="24">
        <v>0.94444444444444442</v>
      </c>
      <c r="N1337" s="25">
        <f t="shared" si="176"/>
        <v>71.841044617814148</v>
      </c>
      <c r="O1337" s="26">
        <v>44.42013129102844</v>
      </c>
      <c r="P1337" s="26">
        <f t="shared" si="175"/>
        <v>0.44420131291028442</v>
      </c>
      <c r="Q1337" s="63">
        <v>55.57986870897156</v>
      </c>
      <c r="R1337" s="25">
        <v>0.55579868708971558</v>
      </c>
      <c r="S1337" s="24">
        <v>31.911886340079366</v>
      </c>
      <c r="T1337" s="25">
        <v>10.637295446693122</v>
      </c>
      <c r="U1337" s="25">
        <v>14.232701307675399</v>
      </c>
      <c r="V1337" s="25">
        <v>4.744233769225132</v>
      </c>
      <c r="W1337" s="26">
        <v>18.413505257026486</v>
      </c>
      <c r="X1337" s="26">
        <v>45.340870709415711</v>
      </c>
      <c r="Y1337" s="26">
        <v>24.785049846416882</v>
      </c>
      <c r="Z1337" s="26">
        <v>1.3278197064111055</v>
      </c>
      <c r="AA1337" s="26" t="s">
        <v>45</v>
      </c>
      <c r="AB1337" s="26">
        <f t="shared" si="173"/>
        <v>1.958698956282277</v>
      </c>
      <c r="AC1337" s="26">
        <f t="shared" si="173"/>
        <v>4.8230423754636922</v>
      </c>
      <c r="AD1337" s="26">
        <f t="shared" si="173"/>
        <v>2.6364589787735233</v>
      </c>
      <c r="AE1337" s="26">
        <f t="shared" si="173"/>
        <v>0.14124410517036251</v>
      </c>
      <c r="AF1337" s="17">
        <v>3.16</v>
      </c>
      <c r="AG1337" s="17">
        <v>5.89</v>
      </c>
      <c r="AH1337" s="17">
        <f t="shared" si="174"/>
        <v>1.2882495516931333E-6</v>
      </c>
      <c r="AI1337" s="17">
        <v>1</v>
      </c>
      <c r="AJ1337" s="17">
        <v>61.4</v>
      </c>
      <c r="AK1337" s="17">
        <v>456.2</v>
      </c>
      <c r="AL1337" s="17">
        <v>65.3</v>
      </c>
      <c r="AM1337" s="17">
        <v>5.6</v>
      </c>
      <c r="AN1337" s="17">
        <v>5.3</v>
      </c>
      <c r="AO1337" s="17">
        <v>0.1</v>
      </c>
      <c r="AP1337" s="17">
        <v>180.7</v>
      </c>
      <c r="AQ1337" s="17">
        <v>1273.8499999999995</v>
      </c>
      <c r="AR1337" s="17">
        <v>1487.4374999999995</v>
      </c>
      <c r="AS1337" s="26">
        <v>847.82499999999982</v>
      </c>
      <c r="AT1337" s="26">
        <v>21.06436915887851</v>
      </c>
      <c r="AU1337" s="26">
        <v>5.4430150158061101</v>
      </c>
      <c r="AV1337" s="17">
        <v>45</v>
      </c>
      <c r="AW1337" s="17">
        <v>75</v>
      </c>
      <c r="AX1337" s="17">
        <v>0.12</v>
      </c>
      <c r="AY1337" s="14">
        <v>2</v>
      </c>
      <c r="AZ1337" s="17" t="s">
        <v>149</v>
      </c>
      <c r="BA1337" s="28"/>
      <c r="BB1337" s="26"/>
      <c r="BC1337" s="31"/>
      <c r="BD1337" s="29"/>
    </row>
    <row r="1338" spans="1:56" x14ac:dyDescent="0.25">
      <c r="A1338" s="14">
        <v>2009</v>
      </c>
      <c r="B1338" s="15">
        <v>2012</v>
      </c>
      <c r="C1338" s="20" t="s">
        <v>211</v>
      </c>
      <c r="D1338" s="17" t="s">
        <v>212</v>
      </c>
      <c r="E1338" s="32">
        <v>2</v>
      </c>
      <c r="F1338" s="44" t="s">
        <v>126</v>
      </c>
      <c r="G1338" s="86" t="s">
        <v>127</v>
      </c>
      <c r="H1338" s="20">
        <v>9970</v>
      </c>
      <c r="I1338" s="21">
        <v>5</v>
      </c>
      <c r="J1338" s="22">
        <v>9970036</v>
      </c>
      <c r="K1338" s="17" t="s">
        <v>54</v>
      </c>
      <c r="L1338" s="23">
        <v>94.444444444444443</v>
      </c>
      <c r="M1338" s="24">
        <v>0.94444444444444442</v>
      </c>
      <c r="N1338" s="38">
        <f>S1338/P1338</f>
        <v>76.373885899200218</v>
      </c>
      <c r="O1338" s="37">
        <f>AVERAGE(O1337,O1339:O1340)</f>
        <v>41.224979988339577</v>
      </c>
      <c r="P1338" s="37">
        <f>AVERAGE(P1337,P1339:P1340)</f>
        <v>0.41224979988339577</v>
      </c>
      <c r="Q1338" s="94">
        <f>100-O1338</f>
        <v>58.775020011660423</v>
      </c>
      <c r="R1338" s="38">
        <f>1-P1338</f>
        <v>0.58775020011660417</v>
      </c>
      <c r="S1338" s="68">
        <v>31.48511917826259</v>
      </c>
      <c r="T1338" s="38">
        <f>S1338/3</f>
        <v>10.49503972608753</v>
      </c>
      <c r="U1338" s="38">
        <f>S1338/2.242</f>
        <v>14.043318099135856</v>
      </c>
      <c r="V1338" s="38">
        <f>T1338/2.242</f>
        <v>4.6811060330452854</v>
      </c>
      <c r="W1338" s="26">
        <v>20.442952911709511</v>
      </c>
      <c r="X1338" s="26">
        <v>43.825781465047754</v>
      </c>
      <c r="Y1338" s="26">
        <v>24.657583257165328</v>
      </c>
      <c r="Z1338" s="26">
        <v>0.99908163449177323</v>
      </c>
      <c r="AA1338" s="26" t="s">
        <v>45</v>
      </c>
      <c r="AB1338" s="26">
        <f t="shared" ref="AB1338:AE1397" si="177">W1338/100*$T1338</f>
        <v>2.1454960292692804</v>
      </c>
      <c r="AC1338" s="26">
        <f t="shared" si="177"/>
        <v>4.5995331750250674</v>
      </c>
      <c r="AD1338" s="26">
        <f t="shared" si="177"/>
        <v>2.5878231583326086</v>
      </c>
      <c r="AE1338" s="26">
        <f t="shared" si="177"/>
        <v>0.10485401443595622</v>
      </c>
      <c r="AF1338" s="17">
        <v>3.31</v>
      </c>
      <c r="AG1338" s="17">
        <v>6.09</v>
      </c>
      <c r="AH1338" s="17">
        <f t="shared" ref="AH1338:AH1397" si="178">10^(-AG1338)</f>
        <v>8.1283051616409889E-7</v>
      </c>
      <c r="AI1338" s="17">
        <v>1</v>
      </c>
      <c r="AJ1338" s="17">
        <v>57.2</v>
      </c>
      <c r="AK1338" s="17">
        <v>519.4</v>
      </c>
      <c r="AL1338" s="17">
        <v>59.9</v>
      </c>
      <c r="AM1338" s="17">
        <v>4.9000000000000004</v>
      </c>
      <c r="AN1338" s="17">
        <v>4.3</v>
      </c>
      <c r="AO1338" s="17">
        <v>0.1</v>
      </c>
      <c r="AP1338" s="17">
        <v>192.8</v>
      </c>
      <c r="AQ1338" s="17">
        <v>1273.8499999999995</v>
      </c>
      <c r="AR1338" s="17">
        <v>1487.4374999999995</v>
      </c>
      <c r="AS1338" s="26">
        <v>847.82499999999982</v>
      </c>
      <c r="AT1338" s="26">
        <v>21.06436915887851</v>
      </c>
      <c r="AU1338" s="26">
        <v>5.4430150158061101</v>
      </c>
      <c r="AV1338" s="17">
        <v>45</v>
      </c>
      <c r="AW1338" s="17">
        <v>75</v>
      </c>
      <c r="AX1338" s="17">
        <v>0.12</v>
      </c>
      <c r="AY1338" s="14">
        <v>2</v>
      </c>
      <c r="AZ1338" s="17" t="s">
        <v>149</v>
      </c>
      <c r="BA1338" s="28"/>
      <c r="BB1338" s="26"/>
      <c r="BC1338" s="39" t="s">
        <v>196</v>
      </c>
      <c r="BD1338" s="29"/>
    </row>
    <row r="1339" spans="1:56" x14ac:dyDescent="0.25">
      <c r="A1339" s="14">
        <v>2009</v>
      </c>
      <c r="B1339" s="15">
        <v>2012</v>
      </c>
      <c r="C1339" s="20" t="s">
        <v>211</v>
      </c>
      <c r="D1339" s="17" t="s">
        <v>212</v>
      </c>
      <c r="E1339" s="32">
        <v>3</v>
      </c>
      <c r="F1339" s="44" t="s">
        <v>126</v>
      </c>
      <c r="G1339" s="86" t="s">
        <v>127</v>
      </c>
      <c r="H1339" s="20">
        <v>9970</v>
      </c>
      <c r="I1339" s="21">
        <v>5</v>
      </c>
      <c r="J1339" s="22">
        <v>9970036</v>
      </c>
      <c r="K1339" s="17" t="s">
        <v>54</v>
      </c>
      <c r="L1339" s="23">
        <v>83.333333333333329</v>
      </c>
      <c r="M1339" s="24">
        <v>0.83333333333333326</v>
      </c>
      <c r="N1339" s="25">
        <f t="shared" si="176"/>
        <v>51.324863883847527</v>
      </c>
      <c r="O1339" s="26">
        <v>38.563829787234049</v>
      </c>
      <c r="P1339" s="26">
        <f t="shared" si="175"/>
        <v>0.3856382978723405</v>
      </c>
      <c r="Q1339" s="63">
        <v>61.436170212765951</v>
      </c>
      <c r="R1339" s="25">
        <v>0.6143617021276595</v>
      </c>
      <c r="S1339" s="24">
        <v>19.792833146696527</v>
      </c>
      <c r="T1339" s="25">
        <v>6.597611048898842</v>
      </c>
      <c r="U1339" s="25">
        <v>8.8276035834266509</v>
      </c>
      <c r="V1339" s="25">
        <v>2.9425345278088835</v>
      </c>
      <c r="W1339" s="26">
        <v>19.778594492940684</v>
      </c>
      <c r="X1339" s="26">
        <v>43.55215229355602</v>
      </c>
      <c r="Y1339" s="26">
        <v>24.936258852030306</v>
      </c>
      <c r="Z1339" s="26">
        <v>1.1988845924882696</v>
      </c>
      <c r="AA1339" s="26" t="s">
        <v>45</v>
      </c>
      <c r="AB1339" s="26">
        <f t="shared" si="177"/>
        <v>1.3049147355831525</v>
      </c>
      <c r="AC1339" s="26">
        <f t="shared" si="177"/>
        <v>2.8734016117529024</v>
      </c>
      <c r="AD1339" s="26">
        <f t="shared" si="177"/>
        <v>1.6451973692035671</v>
      </c>
      <c r="AE1339" s="26">
        <f t="shared" si="177"/>
        <v>7.909774233755193E-2</v>
      </c>
      <c r="AF1339" s="17">
        <v>3.65</v>
      </c>
      <c r="AG1339" s="17">
        <v>6.18</v>
      </c>
      <c r="AH1339" s="17">
        <f t="shared" si="178"/>
        <v>6.6069344800759506E-7</v>
      </c>
      <c r="AI1339" s="17">
        <v>1.6</v>
      </c>
      <c r="AJ1339" s="17">
        <v>95.1</v>
      </c>
      <c r="AK1339" s="17">
        <v>850</v>
      </c>
      <c r="AL1339" s="17">
        <v>171.2</v>
      </c>
      <c r="AM1339" s="17">
        <v>3.4</v>
      </c>
      <c r="AN1339" s="17">
        <v>4.0999999999999996</v>
      </c>
      <c r="AO1339" s="17">
        <v>0.1</v>
      </c>
      <c r="AP1339" s="17">
        <v>124.3</v>
      </c>
      <c r="AQ1339" s="17">
        <v>1273.8499999999995</v>
      </c>
      <c r="AR1339" s="17">
        <v>1487.4374999999995</v>
      </c>
      <c r="AS1339" s="26">
        <v>847.82499999999982</v>
      </c>
      <c r="AT1339" s="26">
        <v>21.06436915887851</v>
      </c>
      <c r="AU1339" s="26">
        <v>5.4430150158061101</v>
      </c>
      <c r="AV1339" s="17">
        <v>45</v>
      </c>
      <c r="AW1339" s="17">
        <v>75</v>
      </c>
      <c r="AX1339" s="17">
        <v>0.12</v>
      </c>
      <c r="AY1339" s="14">
        <v>2</v>
      </c>
      <c r="AZ1339" s="17" t="s">
        <v>149</v>
      </c>
      <c r="BA1339" s="28"/>
      <c r="BB1339" s="26"/>
      <c r="BC1339" s="31"/>
      <c r="BD1339" s="29"/>
    </row>
    <row r="1340" spans="1:56" x14ac:dyDescent="0.25">
      <c r="A1340" s="14">
        <v>2009</v>
      </c>
      <c r="B1340" s="15">
        <v>2012</v>
      </c>
      <c r="C1340" s="20" t="s">
        <v>211</v>
      </c>
      <c r="D1340" s="17" t="s">
        <v>212</v>
      </c>
      <c r="E1340" s="32">
        <v>4</v>
      </c>
      <c r="F1340" s="44" t="s">
        <v>126</v>
      </c>
      <c r="G1340" s="86" t="s">
        <v>127</v>
      </c>
      <c r="H1340" s="20">
        <v>9970</v>
      </c>
      <c r="I1340" s="21">
        <v>5</v>
      </c>
      <c r="J1340" s="22">
        <v>9970036</v>
      </c>
      <c r="K1340" s="17" t="s">
        <v>54</v>
      </c>
      <c r="L1340" s="23">
        <v>55.555555555555557</v>
      </c>
      <c r="M1340" s="24">
        <v>0.55555555555555558</v>
      </c>
      <c r="N1340" s="25">
        <f t="shared" si="176"/>
        <v>44.168096054888522</v>
      </c>
      <c r="O1340" s="26">
        <v>40.690978886756234</v>
      </c>
      <c r="P1340" s="26">
        <f t="shared" si="175"/>
        <v>0.40690978886756235</v>
      </c>
      <c r="Q1340" s="63">
        <v>59.309021113243766</v>
      </c>
      <c r="R1340" s="25">
        <v>0.59309021113243765</v>
      </c>
      <c r="S1340" s="24">
        <v>17.972430640376899</v>
      </c>
      <c r="T1340" s="25">
        <v>5.9908102134589667</v>
      </c>
      <c r="U1340" s="25">
        <v>8.015704065608098</v>
      </c>
      <c r="V1340" s="25">
        <v>2.6719013552026993</v>
      </c>
      <c r="W1340" s="26">
        <v>19.969568540611249</v>
      </c>
      <c r="X1340" s="26">
        <v>45.587053709560607</v>
      </c>
      <c r="Y1340" s="26">
        <v>23.551639819970191</v>
      </c>
      <c r="Z1340" s="26">
        <v>0.97434525113689574</v>
      </c>
      <c r="AA1340" s="26" t="s">
        <v>45</v>
      </c>
      <c r="AB1340" s="26">
        <f t="shared" si="177"/>
        <v>1.1963389517146275</v>
      </c>
      <c r="AC1340" s="26">
        <f t="shared" si="177"/>
        <v>2.7310338696473813</v>
      </c>
      <c r="AD1340" s="26">
        <f t="shared" si="177"/>
        <v>1.4109340437718432</v>
      </c>
      <c r="AE1340" s="26">
        <f t="shared" si="177"/>
        <v>5.8371174819461566E-2</v>
      </c>
      <c r="AF1340" s="17">
        <v>3.62</v>
      </c>
      <c r="AG1340" s="17">
        <v>6.3</v>
      </c>
      <c r="AH1340" s="17">
        <f t="shared" si="178"/>
        <v>5.0118723362727218E-7</v>
      </c>
      <c r="AI1340" s="17">
        <v>1.1000000000000001</v>
      </c>
      <c r="AJ1340" s="17">
        <v>77.5</v>
      </c>
      <c r="AK1340" s="17">
        <v>888.4</v>
      </c>
      <c r="AL1340" s="17">
        <v>171.1</v>
      </c>
      <c r="AM1340" s="17">
        <v>3.1</v>
      </c>
      <c r="AN1340" s="17">
        <v>4</v>
      </c>
      <c r="AO1340" s="17">
        <v>0.1</v>
      </c>
      <c r="AP1340" s="17">
        <v>136.5</v>
      </c>
      <c r="AQ1340" s="17">
        <v>1273.8499999999995</v>
      </c>
      <c r="AR1340" s="17">
        <v>1487.4374999999995</v>
      </c>
      <c r="AS1340" s="26">
        <v>847.82499999999982</v>
      </c>
      <c r="AT1340" s="26">
        <v>21.06436915887851</v>
      </c>
      <c r="AU1340" s="26">
        <v>5.4430150158061101</v>
      </c>
      <c r="AV1340" s="17">
        <v>45</v>
      </c>
      <c r="AW1340" s="17">
        <v>75</v>
      </c>
      <c r="AX1340" s="17">
        <v>0.12</v>
      </c>
      <c r="AY1340" s="14">
        <v>2</v>
      </c>
      <c r="AZ1340" s="17" t="s">
        <v>149</v>
      </c>
      <c r="BA1340" s="28"/>
      <c r="BB1340" s="26"/>
      <c r="BC1340" s="31"/>
      <c r="BD1340" s="29"/>
    </row>
    <row r="1341" spans="1:56" x14ac:dyDescent="0.25">
      <c r="A1341" s="14">
        <v>2009</v>
      </c>
      <c r="B1341" s="15">
        <v>2012</v>
      </c>
      <c r="C1341" s="20" t="s">
        <v>211</v>
      </c>
      <c r="D1341" s="17" t="s">
        <v>212</v>
      </c>
      <c r="E1341" s="32">
        <v>1</v>
      </c>
      <c r="F1341" s="44" t="s">
        <v>128</v>
      </c>
      <c r="G1341" s="86" t="s">
        <v>129</v>
      </c>
      <c r="H1341" s="20">
        <v>9980</v>
      </c>
      <c r="I1341" s="21">
        <v>9</v>
      </c>
      <c r="J1341" s="22">
        <v>9980005</v>
      </c>
      <c r="K1341" s="17" t="s">
        <v>40</v>
      </c>
      <c r="L1341" s="23">
        <v>100</v>
      </c>
      <c r="M1341" s="24">
        <v>1</v>
      </c>
      <c r="N1341" s="25">
        <f t="shared" si="176"/>
        <v>100.173825779976</v>
      </c>
      <c r="O1341" s="26">
        <v>38.307030129124819</v>
      </c>
      <c r="P1341" s="26">
        <f t="shared" si="175"/>
        <v>0.38307030129124819</v>
      </c>
      <c r="Q1341" s="63">
        <v>61.692969870875181</v>
      </c>
      <c r="R1341" s="25">
        <v>0.61692969870875181</v>
      </c>
      <c r="S1341" s="24">
        <v>38.373617623032409</v>
      </c>
      <c r="T1341" s="25">
        <v>12.791205874344136</v>
      </c>
      <c r="U1341" s="25">
        <v>17.114633459872454</v>
      </c>
      <c r="V1341" s="25">
        <v>5.7048778199574848</v>
      </c>
      <c r="W1341" s="26">
        <v>19.545557756602491</v>
      </c>
      <c r="X1341" s="26">
        <v>44.955574521098299</v>
      </c>
      <c r="Y1341" s="26">
        <v>25.208136391831587</v>
      </c>
      <c r="Z1341" s="26">
        <v>0.643750549174257</v>
      </c>
      <c r="AA1341" s="26" t="s">
        <v>45</v>
      </c>
      <c r="AB1341" s="26">
        <f t="shared" si="177"/>
        <v>2.5001125319358639</v>
      </c>
      <c r="AC1341" s="26">
        <f t="shared" si="177"/>
        <v>5.7503600889878816</v>
      </c>
      <c r="AD1341" s="26">
        <f t="shared" si="177"/>
        <v>3.2244246229646438</v>
      </c>
      <c r="AE1341" s="26">
        <f t="shared" si="177"/>
        <v>8.2343458062100194E-2</v>
      </c>
      <c r="AF1341" s="17">
        <v>3.16</v>
      </c>
      <c r="AG1341" s="17">
        <v>5.89</v>
      </c>
      <c r="AH1341" s="17">
        <f t="shared" si="178"/>
        <v>1.2882495516931333E-6</v>
      </c>
      <c r="AI1341" s="17">
        <v>1</v>
      </c>
      <c r="AJ1341" s="17">
        <v>61.4</v>
      </c>
      <c r="AK1341" s="17">
        <v>456.2</v>
      </c>
      <c r="AL1341" s="17">
        <v>65.3</v>
      </c>
      <c r="AM1341" s="17">
        <v>5.6</v>
      </c>
      <c r="AN1341" s="17">
        <v>5.3</v>
      </c>
      <c r="AO1341" s="17">
        <v>0.1</v>
      </c>
      <c r="AP1341" s="17">
        <v>180.7</v>
      </c>
      <c r="AQ1341" s="17">
        <v>1273.8499999999995</v>
      </c>
      <c r="AR1341" s="17">
        <v>1487.4374999999995</v>
      </c>
      <c r="AS1341" s="26">
        <v>847.82499999999982</v>
      </c>
      <c r="AT1341" s="26">
        <v>21.06436915887851</v>
      </c>
      <c r="AU1341" s="26">
        <v>5.4430150158061101</v>
      </c>
      <c r="AV1341" s="17">
        <v>45</v>
      </c>
      <c r="AW1341" s="17">
        <v>75</v>
      </c>
      <c r="AX1341" s="17">
        <v>0.12</v>
      </c>
      <c r="AY1341" s="14">
        <v>2</v>
      </c>
      <c r="AZ1341" s="17" t="s">
        <v>149</v>
      </c>
      <c r="BA1341" s="28"/>
      <c r="BB1341" s="26"/>
      <c r="BC1341" s="31"/>
      <c r="BD1341" s="29"/>
    </row>
    <row r="1342" spans="1:56" x14ac:dyDescent="0.25">
      <c r="A1342" s="14">
        <v>2009</v>
      </c>
      <c r="B1342" s="15">
        <v>2012</v>
      </c>
      <c r="C1342" s="20" t="s">
        <v>211</v>
      </c>
      <c r="D1342" s="17" t="s">
        <v>212</v>
      </c>
      <c r="E1342" s="32">
        <v>2</v>
      </c>
      <c r="F1342" s="44" t="s">
        <v>128</v>
      </c>
      <c r="G1342" s="86" t="s">
        <v>129</v>
      </c>
      <c r="H1342" s="20">
        <v>9980</v>
      </c>
      <c r="I1342" s="21">
        <v>9</v>
      </c>
      <c r="J1342" s="22">
        <v>9980005</v>
      </c>
      <c r="K1342" s="17" t="s">
        <v>40</v>
      </c>
      <c r="L1342" s="23">
        <v>88.888888888888886</v>
      </c>
      <c r="M1342" s="24">
        <v>0.88888888888888884</v>
      </c>
      <c r="N1342" s="25">
        <f t="shared" si="176"/>
        <v>76.752392344497622</v>
      </c>
      <c r="O1342" s="26">
        <v>49.382716049382715</v>
      </c>
      <c r="P1342" s="26">
        <f t="shared" si="175"/>
        <v>0.49382716049382713</v>
      </c>
      <c r="Q1342" s="63">
        <v>50.617283950617285</v>
      </c>
      <c r="R1342" s="25">
        <v>0.50617283950617287</v>
      </c>
      <c r="S1342" s="24">
        <v>37.902415972591413</v>
      </c>
      <c r="T1342" s="25">
        <v>12.634138657530471</v>
      </c>
      <c r="U1342" s="25">
        <v>16.904477523775771</v>
      </c>
      <c r="V1342" s="25">
        <v>5.6348258412585901</v>
      </c>
      <c r="W1342" s="26">
        <v>19.756508527858458</v>
      </c>
      <c r="X1342" s="26">
        <v>44.933689529035476</v>
      </c>
      <c r="Y1342" s="26">
        <v>24.833226640098218</v>
      </c>
      <c r="Z1342" s="26">
        <v>0.76743510809689042</v>
      </c>
      <c r="AA1342" s="26" t="s">
        <v>45</v>
      </c>
      <c r="AB1342" s="26">
        <f t="shared" si="177"/>
        <v>2.4960646812964695</v>
      </c>
      <c r="AC1342" s="26">
        <f t="shared" si="177"/>
        <v>5.6769846390425922</v>
      </c>
      <c r="AD1342" s="26">
        <f t="shared" si="177"/>
        <v>3.1374642868488043</v>
      </c>
      <c r="AE1342" s="26">
        <f t="shared" si="177"/>
        <v>9.6958815663529999E-2</v>
      </c>
      <c r="AF1342" s="17">
        <v>3.31</v>
      </c>
      <c r="AG1342" s="17">
        <v>6.09</v>
      </c>
      <c r="AH1342" s="17">
        <f t="shared" si="178"/>
        <v>8.1283051616409889E-7</v>
      </c>
      <c r="AI1342" s="17">
        <v>1</v>
      </c>
      <c r="AJ1342" s="17">
        <v>57.2</v>
      </c>
      <c r="AK1342" s="17">
        <v>519.4</v>
      </c>
      <c r="AL1342" s="17">
        <v>59.9</v>
      </c>
      <c r="AM1342" s="17">
        <v>4.9000000000000004</v>
      </c>
      <c r="AN1342" s="17">
        <v>4.3</v>
      </c>
      <c r="AO1342" s="17">
        <v>0.1</v>
      </c>
      <c r="AP1342" s="17">
        <v>192.8</v>
      </c>
      <c r="AQ1342" s="17">
        <v>1273.8499999999995</v>
      </c>
      <c r="AR1342" s="17">
        <v>1487.4374999999995</v>
      </c>
      <c r="AS1342" s="26">
        <v>847.82499999999982</v>
      </c>
      <c r="AT1342" s="26">
        <v>21.06436915887851</v>
      </c>
      <c r="AU1342" s="26">
        <v>5.4430150158061101</v>
      </c>
      <c r="AV1342" s="17">
        <v>45</v>
      </c>
      <c r="AW1342" s="17">
        <v>75</v>
      </c>
      <c r="AX1342" s="17">
        <v>0.12</v>
      </c>
      <c r="AY1342" s="14">
        <v>2</v>
      </c>
      <c r="AZ1342" s="17" t="s">
        <v>149</v>
      </c>
      <c r="BA1342" s="28"/>
      <c r="BB1342" s="26"/>
      <c r="BC1342" s="31"/>
      <c r="BD1342" s="29"/>
    </row>
    <row r="1343" spans="1:56" x14ac:dyDescent="0.25">
      <c r="A1343" s="14">
        <v>2009</v>
      </c>
      <c r="B1343" s="15">
        <v>2012</v>
      </c>
      <c r="C1343" s="20" t="s">
        <v>211</v>
      </c>
      <c r="D1343" s="17" t="s">
        <v>212</v>
      </c>
      <c r="E1343" s="32">
        <v>3</v>
      </c>
      <c r="F1343" s="44" t="s">
        <v>128</v>
      </c>
      <c r="G1343" s="86" t="s">
        <v>129</v>
      </c>
      <c r="H1343" s="20">
        <v>9980</v>
      </c>
      <c r="I1343" s="21">
        <v>9</v>
      </c>
      <c r="J1343" s="22">
        <v>9980005</v>
      </c>
      <c r="K1343" s="17" t="s">
        <v>40</v>
      </c>
      <c r="L1343" s="23">
        <v>94.444444444444443</v>
      </c>
      <c r="M1343" s="24">
        <v>0.94444444444444442</v>
      </c>
      <c r="N1343" s="25">
        <f t="shared" si="176"/>
        <v>76.416300054590408</v>
      </c>
      <c r="O1343" s="26">
        <v>41.046831955922869</v>
      </c>
      <c r="P1343" s="26">
        <f t="shared" si="175"/>
        <v>0.41046831955922869</v>
      </c>
      <c r="Q1343" s="63">
        <v>58.953168044077131</v>
      </c>
      <c r="R1343" s="25">
        <v>0.58953168044077131</v>
      </c>
      <c r="S1343" s="24">
        <v>31.366470270341519</v>
      </c>
      <c r="T1343" s="25">
        <v>10.455490090113839</v>
      </c>
      <c r="U1343" s="25">
        <v>13.989445740572318</v>
      </c>
      <c r="V1343" s="25">
        <v>4.6631485801907724</v>
      </c>
      <c r="W1343" s="26">
        <v>20.351756779080645</v>
      </c>
      <c r="X1343" s="26">
        <v>44.985273967293182</v>
      </c>
      <c r="Y1343" s="26">
        <v>24.448401146860959</v>
      </c>
      <c r="Z1343" s="26">
        <v>0.69685864238221029</v>
      </c>
      <c r="AA1343" s="26" t="s">
        <v>45</v>
      </c>
      <c r="AB1343" s="26">
        <f t="shared" si="177"/>
        <v>2.1278759132008482</v>
      </c>
      <c r="AC1343" s="26">
        <f t="shared" si="177"/>
        <v>4.7034308616608991</v>
      </c>
      <c r="AD1343" s="26">
        <f t="shared" si="177"/>
        <v>2.5562001591013259</v>
      </c>
      <c r="AE1343" s="26">
        <f t="shared" si="177"/>
        <v>7.285998629637383E-2</v>
      </c>
      <c r="AF1343" s="17">
        <v>3.65</v>
      </c>
      <c r="AG1343" s="17">
        <v>6.18</v>
      </c>
      <c r="AH1343" s="17">
        <f t="shared" si="178"/>
        <v>6.6069344800759506E-7</v>
      </c>
      <c r="AI1343" s="17">
        <v>1.6</v>
      </c>
      <c r="AJ1343" s="17">
        <v>95.1</v>
      </c>
      <c r="AK1343" s="17">
        <v>850</v>
      </c>
      <c r="AL1343" s="17">
        <v>171.2</v>
      </c>
      <c r="AM1343" s="17">
        <v>3.4</v>
      </c>
      <c r="AN1343" s="17">
        <v>4.0999999999999996</v>
      </c>
      <c r="AO1343" s="17">
        <v>0.1</v>
      </c>
      <c r="AP1343" s="17">
        <v>124.3</v>
      </c>
      <c r="AQ1343" s="17">
        <v>1273.8499999999995</v>
      </c>
      <c r="AR1343" s="17">
        <v>1487.4374999999995</v>
      </c>
      <c r="AS1343" s="26">
        <v>847.82499999999982</v>
      </c>
      <c r="AT1343" s="26">
        <v>21.06436915887851</v>
      </c>
      <c r="AU1343" s="26">
        <v>5.4430150158061101</v>
      </c>
      <c r="AV1343" s="17">
        <v>45</v>
      </c>
      <c r="AW1343" s="17">
        <v>75</v>
      </c>
      <c r="AX1343" s="17">
        <v>0.12</v>
      </c>
      <c r="AY1343" s="14">
        <v>2</v>
      </c>
      <c r="AZ1343" s="17" t="s">
        <v>149</v>
      </c>
      <c r="BA1343" s="28"/>
      <c r="BB1343" s="26"/>
      <c r="BC1343" s="31"/>
      <c r="BD1343" s="29"/>
    </row>
    <row r="1344" spans="1:56" x14ac:dyDescent="0.25">
      <c r="A1344" s="14">
        <v>2009</v>
      </c>
      <c r="B1344" s="15">
        <v>2012</v>
      </c>
      <c r="C1344" s="20" t="s">
        <v>211</v>
      </c>
      <c r="D1344" s="17" t="s">
        <v>212</v>
      </c>
      <c r="E1344" s="32">
        <v>4</v>
      </c>
      <c r="F1344" s="44" t="s">
        <v>128</v>
      </c>
      <c r="G1344" s="86" t="s">
        <v>129</v>
      </c>
      <c r="H1344" s="20">
        <v>9980</v>
      </c>
      <c r="I1344" s="21">
        <v>9</v>
      </c>
      <c r="J1344" s="22">
        <v>9980005</v>
      </c>
      <c r="K1344" s="17" t="s">
        <v>40</v>
      </c>
      <c r="L1344" s="23">
        <v>94.444444444444443</v>
      </c>
      <c r="M1344" s="24">
        <v>0.94444444444444442</v>
      </c>
      <c r="N1344" s="25">
        <f t="shared" si="176"/>
        <v>94.185094185094187</v>
      </c>
      <c r="O1344" s="26">
        <v>42.52873563218391</v>
      </c>
      <c r="P1344" s="26">
        <f t="shared" si="175"/>
        <v>0.42528735632183912</v>
      </c>
      <c r="Q1344" s="63">
        <v>57.47126436781609</v>
      </c>
      <c r="R1344" s="25">
        <v>0.57471264367816088</v>
      </c>
      <c r="S1344" s="24">
        <v>40.055729710902128</v>
      </c>
      <c r="T1344" s="25">
        <v>13.351909903634043</v>
      </c>
      <c r="U1344" s="25">
        <v>17.864855451062351</v>
      </c>
      <c r="V1344" s="25">
        <v>5.9549518170207838</v>
      </c>
      <c r="W1344" s="26">
        <v>21.107618727537002</v>
      </c>
      <c r="X1344" s="26">
        <v>43.648077650694475</v>
      </c>
      <c r="Y1344" s="26">
        <v>24.55026742451625</v>
      </c>
      <c r="Z1344" s="26">
        <v>0.79500506947542249</v>
      </c>
      <c r="AA1344" s="26" t="s">
        <v>45</v>
      </c>
      <c r="AB1344" s="26">
        <f t="shared" si="177"/>
        <v>2.8182702353033271</v>
      </c>
      <c r="AC1344" s="26">
        <f t="shared" si="177"/>
        <v>5.8278520025889531</v>
      </c>
      <c r="AD1344" s="26">
        <f t="shared" si="177"/>
        <v>3.2779295876226278</v>
      </c>
      <c r="AE1344" s="26">
        <f t="shared" si="177"/>
        <v>0.10614836060568164</v>
      </c>
      <c r="AF1344" s="17">
        <v>3.62</v>
      </c>
      <c r="AG1344" s="17">
        <v>6.3</v>
      </c>
      <c r="AH1344" s="17">
        <f t="shared" si="178"/>
        <v>5.0118723362727218E-7</v>
      </c>
      <c r="AI1344" s="17">
        <v>1.1000000000000001</v>
      </c>
      <c r="AJ1344" s="17">
        <v>77.5</v>
      </c>
      <c r="AK1344" s="17">
        <v>888.4</v>
      </c>
      <c r="AL1344" s="17">
        <v>171.1</v>
      </c>
      <c r="AM1344" s="17">
        <v>3.1</v>
      </c>
      <c r="AN1344" s="17">
        <v>4</v>
      </c>
      <c r="AO1344" s="17">
        <v>0.1</v>
      </c>
      <c r="AP1344" s="17">
        <v>136.5</v>
      </c>
      <c r="AQ1344" s="17">
        <v>1273.8499999999995</v>
      </c>
      <c r="AR1344" s="17">
        <v>1487.4374999999995</v>
      </c>
      <c r="AS1344" s="26">
        <v>847.82499999999982</v>
      </c>
      <c r="AT1344" s="26">
        <v>21.06436915887851</v>
      </c>
      <c r="AU1344" s="26">
        <v>5.4430150158061101</v>
      </c>
      <c r="AV1344" s="17">
        <v>45</v>
      </c>
      <c r="AW1344" s="17">
        <v>75</v>
      </c>
      <c r="AX1344" s="17">
        <v>0.12</v>
      </c>
      <c r="AY1344" s="14">
        <v>2</v>
      </c>
      <c r="AZ1344" s="17" t="s">
        <v>149</v>
      </c>
      <c r="BA1344" s="28"/>
      <c r="BB1344" s="26"/>
      <c r="BC1344" s="31"/>
      <c r="BD1344" s="29"/>
    </row>
    <row r="1345" spans="1:56" x14ac:dyDescent="0.25">
      <c r="A1345" s="14">
        <v>2009</v>
      </c>
      <c r="B1345" s="15">
        <v>2012</v>
      </c>
      <c r="C1345" s="20" t="s">
        <v>211</v>
      </c>
      <c r="D1345" s="17" t="s">
        <v>212</v>
      </c>
      <c r="E1345" s="32">
        <v>1</v>
      </c>
      <c r="F1345" s="44" t="s">
        <v>138</v>
      </c>
      <c r="G1345" s="86" t="s">
        <v>138</v>
      </c>
      <c r="H1345" s="20" t="s">
        <v>138</v>
      </c>
      <c r="I1345" s="21">
        <v>4</v>
      </c>
      <c r="J1345" s="22" t="s">
        <v>138</v>
      </c>
      <c r="K1345" s="17" t="s">
        <v>42</v>
      </c>
      <c r="L1345" s="23">
        <v>83.333333333333329</v>
      </c>
      <c r="M1345" s="24">
        <v>0.83333333333333326</v>
      </c>
      <c r="N1345" s="25">
        <f t="shared" si="176"/>
        <v>37.932808560991909</v>
      </c>
      <c r="O1345" s="26">
        <v>47.938144329896915</v>
      </c>
      <c r="P1345" s="26">
        <f t="shared" si="175"/>
        <v>0.47938144329896915</v>
      </c>
      <c r="Q1345" s="63">
        <v>52.061855670103085</v>
      </c>
      <c r="R1345" s="25">
        <v>0.52061855670103085</v>
      </c>
      <c r="S1345" s="24">
        <v>18.184284516351795</v>
      </c>
      <c r="T1345" s="25">
        <v>6.0614281721172647</v>
      </c>
      <c r="U1345" s="25">
        <v>8.1101908942929004</v>
      </c>
      <c r="V1345" s="25">
        <v>2.7033969647643001</v>
      </c>
      <c r="W1345" s="26">
        <v>18.397008293029501</v>
      </c>
      <c r="X1345" s="26">
        <v>46.952798385113525</v>
      </c>
      <c r="Y1345" s="26">
        <v>23.668032044976371</v>
      </c>
      <c r="Z1345" s="26">
        <v>1.0873381014837236</v>
      </c>
      <c r="AA1345" s="26" t="s">
        <v>45</v>
      </c>
      <c r="AB1345" s="26">
        <f t="shared" si="177"/>
        <v>1.1151214435004397</v>
      </c>
      <c r="AC1345" s="26">
        <f t="shared" si="177"/>
        <v>2.8460101489126912</v>
      </c>
      <c r="AD1345" s="26">
        <f t="shared" si="177"/>
        <v>1.4346207621599398</v>
      </c>
      <c r="AE1345" s="26">
        <f t="shared" si="177"/>
        <v>6.5908218009499434E-2</v>
      </c>
      <c r="AF1345" s="17">
        <v>3.16</v>
      </c>
      <c r="AG1345" s="17">
        <v>5.89</v>
      </c>
      <c r="AH1345" s="17">
        <f t="shared" si="178"/>
        <v>1.2882495516931333E-6</v>
      </c>
      <c r="AI1345" s="17">
        <v>1</v>
      </c>
      <c r="AJ1345" s="17">
        <v>61.4</v>
      </c>
      <c r="AK1345" s="17">
        <v>456.2</v>
      </c>
      <c r="AL1345" s="17">
        <v>65.3</v>
      </c>
      <c r="AM1345" s="17">
        <v>5.6</v>
      </c>
      <c r="AN1345" s="17">
        <v>5.3</v>
      </c>
      <c r="AO1345" s="17">
        <v>0.1</v>
      </c>
      <c r="AP1345" s="17">
        <v>180.7</v>
      </c>
      <c r="AQ1345" s="17">
        <v>1273.8499999999995</v>
      </c>
      <c r="AR1345" s="17">
        <v>1487.4374999999995</v>
      </c>
      <c r="AS1345" s="26">
        <v>847.82499999999982</v>
      </c>
      <c r="AT1345" s="26">
        <v>21.06436915887851</v>
      </c>
      <c r="AU1345" s="26">
        <v>5.4430150158061101</v>
      </c>
      <c r="AV1345" s="17">
        <v>45</v>
      </c>
      <c r="AW1345" s="17">
        <v>75</v>
      </c>
      <c r="AX1345" s="17">
        <v>0.12</v>
      </c>
      <c r="AY1345" s="14">
        <v>2</v>
      </c>
      <c r="AZ1345" s="17" t="s">
        <v>149</v>
      </c>
      <c r="BA1345" s="28"/>
      <c r="BB1345" s="26"/>
      <c r="BC1345" s="31"/>
      <c r="BD1345" s="29"/>
    </row>
    <row r="1346" spans="1:56" x14ac:dyDescent="0.25">
      <c r="A1346" s="14">
        <v>2009</v>
      </c>
      <c r="B1346" s="15">
        <v>2012</v>
      </c>
      <c r="C1346" s="20" t="s">
        <v>211</v>
      </c>
      <c r="D1346" s="17" t="s">
        <v>212</v>
      </c>
      <c r="E1346" s="32">
        <v>2</v>
      </c>
      <c r="F1346" s="44" t="s">
        <v>138</v>
      </c>
      <c r="G1346" s="86" t="s">
        <v>138</v>
      </c>
      <c r="H1346" s="20" t="s">
        <v>138</v>
      </c>
      <c r="I1346" s="21">
        <v>4</v>
      </c>
      <c r="J1346" s="22" t="s">
        <v>138</v>
      </c>
      <c r="K1346" s="17" t="s">
        <v>42</v>
      </c>
      <c r="L1346" s="23">
        <v>83.333333333333329</v>
      </c>
      <c r="M1346" s="24">
        <v>0.83333333333333326</v>
      </c>
      <c r="N1346" s="25">
        <f t="shared" si="176"/>
        <v>36.762360446570973</v>
      </c>
      <c r="O1346" s="26">
        <v>50</v>
      </c>
      <c r="P1346" s="26">
        <f t="shared" si="175"/>
        <v>0.5</v>
      </c>
      <c r="Q1346" s="63">
        <v>50</v>
      </c>
      <c r="R1346" s="25">
        <v>0.5</v>
      </c>
      <c r="S1346" s="24">
        <v>18.381180223285487</v>
      </c>
      <c r="T1346" s="25">
        <v>6.1270600744284955</v>
      </c>
      <c r="U1346" s="25">
        <v>8.198006379585328</v>
      </c>
      <c r="V1346" s="25">
        <v>2.732668793195109</v>
      </c>
      <c r="W1346" s="26">
        <v>18.262039175284229</v>
      </c>
      <c r="X1346" s="26">
        <v>47.005230691238538</v>
      </c>
      <c r="Y1346" s="26">
        <v>24.055244649871909</v>
      </c>
      <c r="Z1346" s="26">
        <v>0.81534421756310849</v>
      </c>
      <c r="AA1346" s="26" t="s">
        <v>45</v>
      </c>
      <c r="AB1346" s="26">
        <f t="shared" si="177"/>
        <v>1.1189261110853308</v>
      </c>
      <c r="AC1346" s="26">
        <f t="shared" si="177"/>
        <v>2.8800387225758861</v>
      </c>
      <c r="AD1346" s="26">
        <f t="shared" si="177"/>
        <v>1.4738792907483986</v>
      </c>
      <c r="AE1346" s="26">
        <f t="shared" si="177"/>
        <v>4.995663002347063E-2</v>
      </c>
      <c r="AF1346" s="17">
        <v>3.31</v>
      </c>
      <c r="AG1346" s="17">
        <v>6.09</v>
      </c>
      <c r="AH1346" s="17">
        <f t="shared" si="178"/>
        <v>8.1283051616409889E-7</v>
      </c>
      <c r="AI1346" s="17">
        <v>1</v>
      </c>
      <c r="AJ1346" s="17">
        <v>57.2</v>
      </c>
      <c r="AK1346" s="17">
        <v>519.4</v>
      </c>
      <c r="AL1346" s="17">
        <v>59.9</v>
      </c>
      <c r="AM1346" s="17">
        <v>4.9000000000000004</v>
      </c>
      <c r="AN1346" s="17">
        <v>4.3</v>
      </c>
      <c r="AO1346" s="17">
        <v>0.1</v>
      </c>
      <c r="AP1346" s="17">
        <v>192.8</v>
      </c>
      <c r="AQ1346" s="17">
        <v>1273.8499999999995</v>
      </c>
      <c r="AR1346" s="17">
        <v>1487.4374999999995</v>
      </c>
      <c r="AS1346" s="26">
        <v>847.82499999999982</v>
      </c>
      <c r="AT1346" s="26">
        <v>21.06436915887851</v>
      </c>
      <c r="AU1346" s="26">
        <v>5.4430150158061101</v>
      </c>
      <c r="AV1346" s="17">
        <v>45</v>
      </c>
      <c r="AW1346" s="17">
        <v>75</v>
      </c>
      <c r="AX1346" s="17">
        <v>0.12</v>
      </c>
      <c r="AY1346" s="14">
        <v>2</v>
      </c>
      <c r="AZ1346" s="17" t="s">
        <v>149</v>
      </c>
      <c r="BA1346" s="28"/>
      <c r="BB1346" s="26"/>
      <c r="BC1346" s="31"/>
      <c r="BD1346" s="29"/>
    </row>
    <row r="1347" spans="1:56" x14ac:dyDescent="0.25">
      <c r="A1347" s="14">
        <v>2009</v>
      </c>
      <c r="B1347" s="15">
        <v>2012</v>
      </c>
      <c r="C1347" s="20" t="s">
        <v>211</v>
      </c>
      <c r="D1347" s="17" t="s">
        <v>212</v>
      </c>
      <c r="E1347" s="32">
        <v>3</v>
      </c>
      <c r="F1347" s="44" t="s">
        <v>138</v>
      </c>
      <c r="G1347" s="86" t="s">
        <v>138</v>
      </c>
      <c r="H1347" s="20" t="s">
        <v>138</v>
      </c>
      <c r="I1347" s="21">
        <v>4</v>
      </c>
      <c r="J1347" s="22" t="s">
        <v>138</v>
      </c>
      <c r="K1347" s="17" t="s">
        <v>42</v>
      </c>
      <c r="L1347" s="23">
        <v>77.777777777777771</v>
      </c>
      <c r="M1347" s="24">
        <v>0.77777777777777768</v>
      </c>
      <c r="N1347" s="25">
        <f t="shared" si="176"/>
        <v>27.846686780645879</v>
      </c>
      <c r="O1347" s="26">
        <v>46.865671641791053</v>
      </c>
      <c r="P1347" s="26">
        <f t="shared" si="175"/>
        <v>0.46865671641791051</v>
      </c>
      <c r="Q1347" s="63">
        <v>53.134328358208947</v>
      </c>
      <c r="R1347" s="25">
        <v>0.53134328358208949</v>
      </c>
      <c r="S1347" s="24">
        <v>13.050536789735533</v>
      </c>
      <c r="T1347" s="25">
        <v>4.3501789299118441</v>
      </c>
      <c r="U1347" s="25">
        <v>5.8205394082220483</v>
      </c>
      <c r="V1347" s="25">
        <v>1.9401798027406825</v>
      </c>
      <c r="W1347" s="26">
        <v>18.684604885006465</v>
      </c>
      <c r="X1347" s="26">
        <v>45.719658900499837</v>
      </c>
      <c r="Y1347" s="26">
        <v>25.050808760560187</v>
      </c>
      <c r="Z1347" s="26">
        <v>0.87437707753905158</v>
      </c>
      <c r="AA1347" s="26" t="s">
        <v>45</v>
      </c>
      <c r="AB1347" s="26">
        <f t="shared" si="177"/>
        <v>0.81281374484483038</v>
      </c>
      <c r="AC1347" s="26">
        <f t="shared" si="177"/>
        <v>1.9888869683171091</v>
      </c>
      <c r="AD1347" s="26">
        <f t="shared" si="177"/>
        <v>1.0897550044743998</v>
      </c>
      <c r="AE1347" s="26">
        <f t="shared" si="177"/>
        <v>3.803696739508277E-2</v>
      </c>
      <c r="AF1347" s="17">
        <v>3.65</v>
      </c>
      <c r="AG1347" s="17">
        <v>6.18</v>
      </c>
      <c r="AH1347" s="17">
        <f t="shared" si="178"/>
        <v>6.6069344800759506E-7</v>
      </c>
      <c r="AI1347" s="17">
        <v>1.6</v>
      </c>
      <c r="AJ1347" s="17">
        <v>95.1</v>
      </c>
      <c r="AK1347" s="17">
        <v>850</v>
      </c>
      <c r="AL1347" s="17">
        <v>171.2</v>
      </c>
      <c r="AM1347" s="17">
        <v>3.4</v>
      </c>
      <c r="AN1347" s="17">
        <v>4.0999999999999996</v>
      </c>
      <c r="AO1347" s="17">
        <v>0.1</v>
      </c>
      <c r="AP1347" s="17">
        <v>124.3</v>
      </c>
      <c r="AQ1347" s="17">
        <v>1273.8499999999995</v>
      </c>
      <c r="AR1347" s="17">
        <v>1487.4374999999995</v>
      </c>
      <c r="AS1347" s="26">
        <v>847.82499999999982</v>
      </c>
      <c r="AT1347" s="26">
        <v>21.06436915887851</v>
      </c>
      <c r="AU1347" s="26">
        <v>5.4430150158061101</v>
      </c>
      <c r="AV1347" s="17">
        <v>45</v>
      </c>
      <c r="AW1347" s="17">
        <v>75</v>
      </c>
      <c r="AX1347" s="17">
        <v>0.12</v>
      </c>
      <c r="AY1347" s="14">
        <v>2</v>
      </c>
      <c r="AZ1347" s="17" t="s">
        <v>149</v>
      </c>
      <c r="BA1347" s="28"/>
      <c r="BB1347" s="26"/>
      <c r="BC1347" s="31"/>
      <c r="BD1347" s="29"/>
    </row>
    <row r="1348" spans="1:56" x14ac:dyDescent="0.25">
      <c r="A1348" s="14">
        <v>2009</v>
      </c>
      <c r="B1348" s="15">
        <v>2012</v>
      </c>
      <c r="C1348" s="20" t="s">
        <v>211</v>
      </c>
      <c r="D1348" s="17" t="s">
        <v>212</v>
      </c>
      <c r="E1348" s="32">
        <v>4</v>
      </c>
      <c r="F1348" s="44" t="s">
        <v>138</v>
      </c>
      <c r="G1348" s="86" t="s">
        <v>138</v>
      </c>
      <c r="H1348" s="20" t="s">
        <v>138</v>
      </c>
      <c r="I1348" s="21">
        <v>4</v>
      </c>
      <c r="J1348" s="22" t="s">
        <v>138</v>
      </c>
      <c r="K1348" s="17" t="s">
        <v>42</v>
      </c>
      <c r="L1348" s="23">
        <v>72.222222222222229</v>
      </c>
      <c r="M1348" s="24">
        <v>0.72222222222222232</v>
      </c>
      <c r="N1348" s="25">
        <f t="shared" si="176"/>
        <v>28.083392811511459</v>
      </c>
      <c r="O1348" s="26">
        <v>53.550295857988161</v>
      </c>
      <c r="P1348" s="26">
        <f t="shared" si="175"/>
        <v>0.53550295857988162</v>
      </c>
      <c r="Q1348" s="63">
        <v>46.449704142011839</v>
      </c>
      <c r="R1348" s="25">
        <v>0.46449704142011838</v>
      </c>
      <c r="S1348" s="24">
        <v>15.038739937525365</v>
      </c>
      <c r="T1348" s="25">
        <v>5.0129133125084548</v>
      </c>
      <c r="U1348" s="25">
        <v>6.7072780121363129</v>
      </c>
      <c r="V1348" s="25">
        <v>2.235759337378771</v>
      </c>
      <c r="W1348" s="26">
        <v>19.328915033643369</v>
      </c>
      <c r="X1348" s="26">
        <v>44.184128339374709</v>
      </c>
      <c r="Y1348" s="26">
        <v>24.960768381448858</v>
      </c>
      <c r="Z1348" s="26">
        <v>1.3187254743932471</v>
      </c>
      <c r="AA1348" s="26" t="s">
        <v>45</v>
      </c>
      <c r="AB1348" s="26">
        <f t="shared" si="177"/>
        <v>0.96894175488495649</v>
      </c>
      <c r="AC1348" s="26">
        <f t="shared" si="177"/>
        <v>2.2149120515403355</v>
      </c>
      <c r="AD1348" s="26">
        <f t="shared" si="177"/>
        <v>1.251261681098051</v>
      </c>
      <c r="AE1348" s="26">
        <f t="shared" si="177"/>
        <v>6.6106564861299358E-2</v>
      </c>
      <c r="AF1348" s="17">
        <v>3.62</v>
      </c>
      <c r="AG1348" s="17">
        <v>6.3</v>
      </c>
      <c r="AH1348" s="17">
        <f t="shared" si="178"/>
        <v>5.0118723362727218E-7</v>
      </c>
      <c r="AI1348" s="17">
        <v>1.1000000000000001</v>
      </c>
      <c r="AJ1348" s="17">
        <v>77.5</v>
      </c>
      <c r="AK1348" s="17">
        <v>888.4</v>
      </c>
      <c r="AL1348" s="17">
        <v>171.1</v>
      </c>
      <c r="AM1348" s="17">
        <v>3.1</v>
      </c>
      <c r="AN1348" s="17">
        <v>4</v>
      </c>
      <c r="AO1348" s="17">
        <v>0.1</v>
      </c>
      <c r="AP1348" s="17">
        <v>136.5</v>
      </c>
      <c r="AQ1348" s="17">
        <v>1273.8499999999995</v>
      </c>
      <c r="AR1348" s="17">
        <v>1487.4374999999995</v>
      </c>
      <c r="AS1348" s="26">
        <v>847.82499999999982</v>
      </c>
      <c r="AT1348" s="26">
        <v>21.06436915887851</v>
      </c>
      <c r="AU1348" s="26">
        <v>5.4430150158061101</v>
      </c>
      <c r="AV1348" s="17">
        <v>45</v>
      </c>
      <c r="AW1348" s="17">
        <v>75</v>
      </c>
      <c r="AX1348" s="17">
        <v>0.12</v>
      </c>
      <c r="AY1348" s="14">
        <v>2</v>
      </c>
      <c r="AZ1348" s="17" t="s">
        <v>149</v>
      </c>
      <c r="BA1348" s="28"/>
      <c r="BB1348" s="26"/>
      <c r="BC1348" s="31"/>
      <c r="BD1348" s="29"/>
    </row>
    <row r="1349" spans="1:56" x14ac:dyDescent="0.25">
      <c r="A1349" s="14">
        <v>2009</v>
      </c>
      <c r="B1349" s="15">
        <v>2012</v>
      </c>
      <c r="C1349" s="20" t="s">
        <v>211</v>
      </c>
      <c r="D1349" s="17" t="s">
        <v>212</v>
      </c>
      <c r="E1349" s="32">
        <v>1</v>
      </c>
      <c r="F1349" s="44" t="s">
        <v>139</v>
      </c>
      <c r="G1349" s="85" t="s">
        <v>139</v>
      </c>
      <c r="H1349" s="20" t="s">
        <v>139</v>
      </c>
      <c r="I1349" s="21">
        <v>3</v>
      </c>
      <c r="J1349" s="44" t="s">
        <v>139</v>
      </c>
      <c r="K1349" s="56" t="s">
        <v>42</v>
      </c>
      <c r="L1349" s="23">
        <v>100</v>
      </c>
      <c r="M1349" s="24">
        <v>1</v>
      </c>
      <c r="N1349" s="25">
        <f t="shared" si="176"/>
        <v>42.628884373657257</v>
      </c>
      <c r="O1349" s="26">
        <v>48.775055679287306</v>
      </c>
      <c r="P1349" s="26">
        <f t="shared" si="175"/>
        <v>0.48775055679287305</v>
      </c>
      <c r="Q1349" s="63">
        <v>51.224944320712694</v>
      </c>
      <c r="R1349" s="25">
        <v>0.51224944320712695</v>
      </c>
      <c r="S1349" s="24">
        <v>20.792262088710334</v>
      </c>
      <c r="T1349" s="25">
        <v>6.9307540295701111</v>
      </c>
      <c r="U1349" s="25">
        <v>9.2733488915648099</v>
      </c>
      <c r="V1349" s="25">
        <v>3.0911162971882695</v>
      </c>
      <c r="W1349" s="26">
        <v>19.86545953820773</v>
      </c>
      <c r="X1349" s="26">
        <v>42.481496830852791</v>
      </c>
      <c r="Y1349" s="26">
        <v>24.090979121749982</v>
      </c>
      <c r="Z1349" s="26">
        <v>1.3991456668812674</v>
      </c>
      <c r="AA1349" s="26" t="s">
        <v>45</v>
      </c>
      <c r="AB1349" s="26">
        <f t="shared" si="177"/>
        <v>1.3768261374369524</v>
      </c>
      <c r="AC1349" s="26">
        <f t="shared" si="177"/>
        <v>2.9442880534260287</v>
      </c>
      <c r="AD1349" s="26">
        <f t="shared" si="177"/>
        <v>1.6696865062435811</v>
      </c>
      <c r="AE1349" s="26">
        <f t="shared" si="177"/>
        <v>9.6971344686929042E-2</v>
      </c>
      <c r="AF1349" s="17">
        <v>3.16</v>
      </c>
      <c r="AG1349" s="17">
        <v>5.89</v>
      </c>
      <c r="AH1349" s="17">
        <f t="shared" si="178"/>
        <v>1.2882495516931333E-6</v>
      </c>
      <c r="AI1349" s="17">
        <v>1</v>
      </c>
      <c r="AJ1349" s="17">
        <v>61.4</v>
      </c>
      <c r="AK1349" s="17">
        <v>456.2</v>
      </c>
      <c r="AL1349" s="17">
        <v>65.3</v>
      </c>
      <c r="AM1349" s="17">
        <v>5.6</v>
      </c>
      <c r="AN1349" s="17">
        <v>5.3</v>
      </c>
      <c r="AO1349" s="17">
        <v>0.1</v>
      </c>
      <c r="AP1349" s="17">
        <v>180.7</v>
      </c>
      <c r="AQ1349" s="17">
        <v>1273.8499999999995</v>
      </c>
      <c r="AR1349" s="17">
        <v>1487.4374999999995</v>
      </c>
      <c r="AS1349" s="26">
        <v>847.82499999999982</v>
      </c>
      <c r="AT1349" s="26">
        <v>21.06436915887851</v>
      </c>
      <c r="AU1349" s="26">
        <v>5.4430150158061101</v>
      </c>
      <c r="AV1349" s="17">
        <v>45</v>
      </c>
      <c r="AW1349" s="17">
        <v>75</v>
      </c>
      <c r="AX1349" s="17">
        <v>0.12</v>
      </c>
      <c r="AY1349" s="14">
        <v>2</v>
      </c>
      <c r="AZ1349" s="17" t="s">
        <v>149</v>
      </c>
      <c r="BA1349" s="28"/>
      <c r="BB1349" s="26"/>
      <c r="BC1349" s="31"/>
      <c r="BD1349" s="29"/>
    </row>
    <row r="1350" spans="1:56" x14ac:dyDescent="0.25">
      <c r="A1350" s="14">
        <v>2009</v>
      </c>
      <c r="B1350" s="15">
        <v>2012</v>
      </c>
      <c r="C1350" s="20" t="s">
        <v>211</v>
      </c>
      <c r="D1350" s="17" t="s">
        <v>212</v>
      </c>
      <c r="E1350" s="32">
        <v>2</v>
      </c>
      <c r="F1350" s="44" t="s">
        <v>139</v>
      </c>
      <c r="G1350" s="85" t="s">
        <v>139</v>
      </c>
      <c r="H1350" s="20" t="s">
        <v>139</v>
      </c>
      <c r="I1350" s="21">
        <v>3</v>
      </c>
      <c r="J1350" s="44" t="s">
        <v>139</v>
      </c>
      <c r="K1350" s="56" t="s">
        <v>42</v>
      </c>
      <c r="L1350" s="23">
        <v>100</v>
      </c>
      <c r="M1350" s="24">
        <v>1</v>
      </c>
      <c r="N1350" s="25">
        <f t="shared" si="176"/>
        <v>46.799131667552729</v>
      </c>
      <c r="O1350" s="26">
        <v>49.315068493150683</v>
      </c>
      <c r="P1350" s="26">
        <f t="shared" si="175"/>
        <v>0.49315068493150682</v>
      </c>
      <c r="Q1350" s="63">
        <v>50.684931506849317</v>
      </c>
      <c r="R1350" s="25">
        <v>0.50684931506849318</v>
      </c>
      <c r="S1350" s="24">
        <v>23.079023836053398</v>
      </c>
      <c r="T1350" s="25">
        <v>7.6930079453511331</v>
      </c>
      <c r="U1350" s="25">
        <v>10.293244630879816</v>
      </c>
      <c r="V1350" s="25">
        <v>3.4310815436266053</v>
      </c>
      <c r="W1350" s="26">
        <v>20.936958039017</v>
      </c>
      <c r="X1350" s="26">
        <v>42.0446339883256</v>
      </c>
      <c r="Y1350" s="26">
        <v>24.33249797903332</v>
      </c>
      <c r="Z1350" s="26">
        <v>1.1490198873395343</v>
      </c>
      <c r="AA1350" s="26" t="s">
        <v>45</v>
      </c>
      <c r="AB1350" s="26">
        <f t="shared" si="177"/>
        <v>1.6106818454564107</v>
      </c>
      <c r="AC1350" s="26">
        <f t="shared" si="177"/>
        <v>3.2344970333156917</v>
      </c>
      <c r="AD1350" s="26">
        <f t="shared" si="177"/>
        <v>1.8719010028294374</v>
      </c>
      <c r="AE1350" s="26">
        <f t="shared" si="177"/>
        <v>8.8394191226695007E-2</v>
      </c>
      <c r="AF1350" s="17">
        <v>3.31</v>
      </c>
      <c r="AG1350" s="17">
        <v>6.09</v>
      </c>
      <c r="AH1350" s="17">
        <f t="shared" si="178"/>
        <v>8.1283051616409889E-7</v>
      </c>
      <c r="AI1350" s="17">
        <v>1</v>
      </c>
      <c r="AJ1350" s="17">
        <v>57.2</v>
      </c>
      <c r="AK1350" s="17">
        <v>519.4</v>
      </c>
      <c r="AL1350" s="17">
        <v>59.9</v>
      </c>
      <c r="AM1350" s="17">
        <v>4.9000000000000004</v>
      </c>
      <c r="AN1350" s="17">
        <v>4.3</v>
      </c>
      <c r="AO1350" s="17">
        <v>0.1</v>
      </c>
      <c r="AP1350" s="17">
        <v>192.8</v>
      </c>
      <c r="AQ1350" s="17">
        <v>1273.8499999999995</v>
      </c>
      <c r="AR1350" s="17">
        <v>1487.4374999999995</v>
      </c>
      <c r="AS1350" s="26">
        <v>847.82499999999982</v>
      </c>
      <c r="AT1350" s="26">
        <v>21.06436915887851</v>
      </c>
      <c r="AU1350" s="26">
        <v>5.4430150158061101</v>
      </c>
      <c r="AV1350" s="17">
        <v>45</v>
      </c>
      <c r="AW1350" s="17">
        <v>75</v>
      </c>
      <c r="AX1350" s="17">
        <v>0.12</v>
      </c>
      <c r="AY1350" s="14">
        <v>2</v>
      </c>
      <c r="AZ1350" s="17" t="s">
        <v>149</v>
      </c>
      <c r="BA1350" s="28"/>
      <c r="BB1350" s="26"/>
      <c r="BC1350" s="31"/>
      <c r="BD1350" s="29"/>
    </row>
    <row r="1351" spans="1:56" x14ac:dyDescent="0.25">
      <c r="A1351" s="14">
        <v>2009</v>
      </c>
      <c r="B1351" s="15">
        <v>2012</v>
      </c>
      <c r="C1351" s="20" t="s">
        <v>211</v>
      </c>
      <c r="D1351" s="17" t="s">
        <v>212</v>
      </c>
      <c r="E1351" s="32">
        <v>3</v>
      </c>
      <c r="F1351" s="44" t="s">
        <v>139</v>
      </c>
      <c r="G1351" s="85" t="s">
        <v>139</v>
      </c>
      <c r="H1351" s="20" t="s">
        <v>139</v>
      </c>
      <c r="I1351" s="21">
        <v>3</v>
      </c>
      <c r="J1351" s="44" t="s">
        <v>139</v>
      </c>
      <c r="K1351" s="56" t="s">
        <v>42</v>
      </c>
      <c r="L1351" s="23">
        <v>100</v>
      </c>
      <c r="M1351" s="24">
        <v>1</v>
      </c>
      <c r="N1351" s="25">
        <f t="shared" si="176"/>
        <v>24.98316498316499</v>
      </c>
      <c r="O1351" s="26">
        <v>45.918367346938773</v>
      </c>
      <c r="P1351" s="26">
        <f t="shared" si="175"/>
        <v>0.45918367346938771</v>
      </c>
      <c r="Q1351" s="63">
        <v>54.081632653061227</v>
      </c>
      <c r="R1351" s="25">
        <v>0.54081632653061229</v>
      </c>
      <c r="S1351" s="24">
        <v>11.471861471861473</v>
      </c>
      <c r="T1351" s="25">
        <v>3.8239538239538242</v>
      </c>
      <c r="U1351" s="25">
        <v>5.1164502164502172</v>
      </c>
      <c r="V1351" s="25">
        <v>1.7054834054834056</v>
      </c>
      <c r="W1351" s="26">
        <v>20.523458237570978</v>
      </c>
      <c r="X1351" s="26">
        <v>43.367593198795802</v>
      </c>
      <c r="Y1351" s="26">
        <v>24.367459656543019</v>
      </c>
      <c r="Z1351" s="26">
        <v>1.0495024010212148</v>
      </c>
      <c r="AA1351" s="26" t="s">
        <v>45</v>
      </c>
      <c r="AB1351" s="26">
        <f t="shared" si="177"/>
        <v>0.78480756608316149</v>
      </c>
      <c r="AC1351" s="26">
        <f t="shared" si="177"/>
        <v>1.6583567384820905</v>
      </c>
      <c r="AD1351" s="26">
        <f t="shared" si="177"/>
        <v>0.93180040533678221</v>
      </c>
      <c r="AE1351" s="26">
        <f t="shared" si="177"/>
        <v>4.0132487196337947E-2</v>
      </c>
      <c r="AF1351" s="17">
        <v>3.65</v>
      </c>
      <c r="AG1351" s="17">
        <v>6.18</v>
      </c>
      <c r="AH1351" s="17">
        <f t="shared" si="178"/>
        <v>6.6069344800759506E-7</v>
      </c>
      <c r="AI1351" s="17">
        <v>1.6</v>
      </c>
      <c r="AJ1351" s="17">
        <v>95.1</v>
      </c>
      <c r="AK1351" s="17">
        <v>850</v>
      </c>
      <c r="AL1351" s="17">
        <v>171.2</v>
      </c>
      <c r="AM1351" s="17">
        <v>3.4</v>
      </c>
      <c r="AN1351" s="17">
        <v>4.0999999999999996</v>
      </c>
      <c r="AO1351" s="17">
        <v>0.1</v>
      </c>
      <c r="AP1351" s="17">
        <v>124.3</v>
      </c>
      <c r="AQ1351" s="17">
        <v>1273.8499999999995</v>
      </c>
      <c r="AR1351" s="17">
        <v>1487.4374999999995</v>
      </c>
      <c r="AS1351" s="26">
        <v>847.82499999999982</v>
      </c>
      <c r="AT1351" s="26">
        <v>21.06436915887851</v>
      </c>
      <c r="AU1351" s="26">
        <v>5.4430150158061101</v>
      </c>
      <c r="AV1351" s="17">
        <v>45</v>
      </c>
      <c r="AW1351" s="17">
        <v>75</v>
      </c>
      <c r="AX1351" s="17">
        <v>0.12</v>
      </c>
      <c r="AY1351" s="14">
        <v>2</v>
      </c>
      <c r="AZ1351" s="17" t="s">
        <v>149</v>
      </c>
      <c r="BA1351" s="28"/>
      <c r="BB1351" s="26"/>
      <c r="BC1351" s="31"/>
      <c r="BD1351" s="29"/>
    </row>
    <row r="1352" spans="1:56" x14ac:dyDescent="0.25">
      <c r="A1352" s="14">
        <v>2009</v>
      </c>
      <c r="B1352" s="15">
        <v>2012</v>
      </c>
      <c r="C1352" s="20" t="s">
        <v>211</v>
      </c>
      <c r="D1352" s="17" t="s">
        <v>212</v>
      </c>
      <c r="E1352" s="32">
        <v>4</v>
      </c>
      <c r="F1352" s="44" t="s">
        <v>139</v>
      </c>
      <c r="G1352" s="85" t="s">
        <v>139</v>
      </c>
      <c r="H1352" s="20" t="s">
        <v>139</v>
      </c>
      <c r="I1352" s="21">
        <v>3</v>
      </c>
      <c r="J1352" s="44" t="s">
        <v>139</v>
      </c>
      <c r="K1352" s="56" t="s">
        <v>42</v>
      </c>
      <c r="L1352" s="23">
        <v>100</v>
      </c>
      <c r="M1352" s="24">
        <v>1</v>
      </c>
      <c r="N1352" s="25">
        <f t="shared" si="176"/>
        <v>16.863743028677657</v>
      </c>
      <c r="O1352" s="26">
        <v>50.645161290322584</v>
      </c>
      <c r="P1352" s="26">
        <f t="shared" si="175"/>
        <v>0.50645161290322582</v>
      </c>
      <c r="Q1352" s="63">
        <v>49.354838709677416</v>
      </c>
      <c r="R1352" s="25">
        <v>0.49354838709677418</v>
      </c>
      <c r="S1352" s="24">
        <v>8.5406698564593295</v>
      </c>
      <c r="T1352" s="25">
        <v>2.8468899521531097</v>
      </c>
      <c r="U1352" s="25">
        <v>3.8091387559808609</v>
      </c>
      <c r="V1352" s="25">
        <v>1.2697129186602869</v>
      </c>
      <c r="W1352" s="26">
        <v>20.033647176588048</v>
      </c>
      <c r="X1352" s="26">
        <v>44.071979707486008</v>
      </c>
      <c r="Y1352" s="26">
        <v>24.909907129584212</v>
      </c>
      <c r="Z1352" s="26">
        <v>0.89770376556795384</v>
      </c>
      <c r="AA1352" s="26" t="s">
        <v>45</v>
      </c>
      <c r="AB1352" s="26">
        <f t="shared" si="177"/>
        <v>0.57033588852009032</v>
      </c>
      <c r="AC1352" s="26">
        <f t="shared" si="177"/>
        <v>1.2546807620073765</v>
      </c>
      <c r="AD1352" s="26">
        <f t="shared" si="177"/>
        <v>0.70915764316280405</v>
      </c>
      <c r="AE1352" s="26">
        <f t="shared" si="177"/>
        <v>2.5556638302054187E-2</v>
      </c>
      <c r="AF1352" s="17">
        <v>3.62</v>
      </c>
      <c r="AG1352" s="17">
        <v>6.3</v>
      </c>
      <c r="AH1352" s="17">
        <f t="shared" si="178"/>
        <v>5.0118723362727218E-7</v>
      </c>
      <c r="AI1352" s="17">
        <v>1.1000000000000001</v>
      </c>
      <c r="AJ1352" s="17">
        <v>77.5</v>
      </c>
      <c r="AK1352" s="17">
        <v>888.4</v>
      </c>
      <c r="AL1352" s="17">
        <v>171.1</v>
      </c>
      <c r="AM1352" s="17">
        <v>3.1</v>
      </c>
      <c r="AN1352" s="17">
        <v>4</v>
      </c>
      <c r="AO1352" s="17">
        <v>0.1</v>
      </c>
      <c r="AP1352" s="17">
        <v>136.5</v>
      </c>
      <c r="AQ1352" s="17">
        <v>1273.8499999999995</v>
      </c>
      <c r="AR1352" s="17">
        <v>1487.4374999999995</v>
      </c>
      <c r="AS1352" s="26">
        <v>847.82499999999982</v>
      </c>
      <c r="AT1352" s="26">
        <v>21.06436915887851</v>
      </c>
      <c r="AU1352" s="26">
        <v>5.4430150158061101</v>
      </c>
      <c r="AV1352" s="17">
        <v>45</v>
      </c>
      <c r="AW1352" s="17">
        <v>75</v>
      </c>
      <c r="AX1352" s="17">
        <v>0.12</v>
      </c>
      <c r="AY1352" s="14">
        <v>2</v>
      </c>
      <c r="AZ1352" s="17" t="s">
        <v>149</v>
      </c>
      <c r="BA1352" s="28"/>
      <c r="BB1352" s="26"/>
      <c r="BC1352" s="31"/>
      <c r="BD1352" s="29"/>
    </row>
    <row r="1353" spans="1:56" x14ac:dyDescent="0.25">
      <c r="A1353" s="14">
        <v>2009</v>
      </c>
      <c r="B1353" s="15">
        <v>2012</v>
      </c>
      <c r="C1353" s="20" t="s">
        <v>211</v>
      </c>
      <c r="D1353" s="17" t="s">
        <v>212</v>
      </c>
      <c r="E1353" s="32">
        <v>1</v>
      </c>
      <c r="F1353" s="44" t="s">
        <v>141</v>
      </c>
      <c r="G1353" s="86" t="s">
        <v>141</v>
      </c>
      <c r="H1353" s="20" t="s">
        <v>141</v>
      </c>
      <c r="I1353" s="21">
        <v>1</v>
      </c>
      <c r="J1353" s="22" t="s">
        <v>141</v>
      </c>
      <c r="K1353" s="17" t="s">
        <v>42</v>
      </c>
      <c r="L1353" s="23">
        <v>100</v>
      </c>
      <c r="M1353" s="24">
        <v>1</v>
      </c>
      <c r="N1353" s="25">
        <f t="shared" si="176"/>
        <v>45.167022621038285</v>
      </c>
      <c r="O1353" s="26">
        <v>47.768595041322314</v>
      </c>
      <c r="P1353" s="26">
        <f t="shared" si="175"/>
        <v>0.47768595041322315</v>
      </c>
      <c r="Q1353" s="63">
        <v>52.231404958677686</v>
      </c>
      <c r="R1353" s="25">
        <v>0.52231404958677685</v>
      </c>
      <c r="S1353" s="24">
        <v>21.575652128066221</v>
      </c>
      <c r="T1353" s="25">
        <v>7.1918840426887405</v>
      </c>
      <c r="U1353" s="25">
        <v>9.6227408491175339</v>
      </c>
      <c r="V1353" s="25">
        <v>3.2075802830391784</v>
      </c>
      <c r="W1353" s="26">
        <v>18.479165587883884</v>
      </c>
      <c r="X1353" s="26">
        <v>48.553150908766625</v>
      </c>
      <c r="Y1353" s="26">
        <v>24.277014638842701</v>
      </c>
      <c r="Z1353" s="26">
        <v>0.55420955427571528</v>
      </c>
      <c r="AA1353" s="26" t="s">
        <v>45</v>
      </c>
      <c r="AB1353" s="26">
        <f t="shared" si="177"/>
        <v>1.3290001611370499</v>
      </c>
      <c r="AC1353" s="26">
        <f t="shared" si="177"/>
        <v>3.4918863124301698</v>
      </c>
      <c r="AD1353" s="26">
        <f t="shared" si="177"/>
        <v>1.7459747418521376</v>
      </c>
      <c r="AE1353" s="26">
        <f t="shared" si="177"/>
        <v>3.985810849701156E-2</v>
      </c>
      <c r="AF1353" s="17">
        <v>3.16</v>
      </c>
      <c r="AG1353" s="17">
        <v>5.89</v>
      </c>
      <c r="AH1353" s="17">
        <f t="shared" si="178"/>
        <v>1.2882495516931333E-6</v>
      </c>
      <c r="AI1353" s="17">
        <v>1</v>
      </c>
      <c r="AJ1353" s="17">
        <v>61.4</v>
      </c>
      <c r="AK1353" s="17">
        <v>456.2</v>
      </c>
      <c r="AL1353" s="17">
        <v>65.3</v>
      </c>
      <c r="AM1353" s="17">
        <v>5.6</v>
      </c>
      <c r="AN1353" s="17">
        <v>5.3</v>
      </c>
      <c r="AO1353" s="17">
        <v>0.1</v>
      </c>
      <c r="AP1353" s="17">
        <v>180.7</v>
      </c>
      <c r="AQ1353" s="17">
        <v>1273.8499999999995</v>
      </c>
      <c r="AR1353" s="17">
        <v>1487.4374999999995</v>
      </c>
      <c r="AS1353" s="26">
        <v>847.82499999999982</v>
      </c>
      <c r="AT1353" s="26">
        <v>21.06436915887851</v>
      </c>
      <c r="AU1353" s="26">
        <v>5.4430150158061101</v>
      </c>
      <c r="AV1353" s="17">
        <v>45</v>
      </c>
      <c r="AW1353" s="17">
        <v>75</v>
      </c>
      <c r="AX1353" s="17">
        <v>0.12</v>
      </c>
      <c r="AY1353" s="14">
        <v>2</v>
      </c>
      <c r="AZ1353" s="17" t="s">
        <v>149</v>
      </c>
      <c r="BA1353" s="28"/>
      <c r="BB1353" s="26"/>
      <c r="BC1353" s="31"/>
      <c r="BD1353" s="29"/>
    </row>
    <row r="1354" spans="1:56" x14ac:dyDescent="0.25">
      <c r="A1354" s="14">
        <v>2009</v>
      </c>
      <c r="B1354" s="15">
        <v>2012</v>
      </c>
      <c r="C1354" s="20" t="s">
        <v>211</v>
      </c>
      <c r="D1354" s="17" t="s">
        <v>212</v>
      </c>
      <c r="E1354" s="32">
        <v>2</v>
      </c>
      <c r="F1354" s="44" t="s">
        <v>141</v>
      </c>
      <c r="G1354" s="86" t="s">
        <v>141</v>
      </c>
      <c r="H1354" s="20" t="s">
        <v>141</v>
      </c>
      <c r="I1354" s="21">
        <v>1</v>
      </c>
      <c r="J1354" s="22" t="s">
        <v>141</v>
      </c>
      <c r="K1354" s="17" t="s">
        <v>42</v>
      </c>
      <c r="L1354" s="23">
        <v>100</v>
      </c>
      <c r="M1354" s="24">
        <v>1</v>
      </c>
      <c r="N1354" s="25">
        <f t="shared" si="176"/>
        <v>62.317106996740861</v>
      </c>
      <c r="O1354" s="26">
        <v>44.16</v>
      </c>
      <c r="P1354" s="26">
        <f t="shared" si="175"/>
        <v>0.44159999999999999</v>
      </c>
      <c r="Q1354" s="63">
        <v>55.84</v>
      </c>
      <c r="R1354" s="25">
        <v>0.55840000000000001</v>
      </c>
      <c r="S1354" s="24">
        <v>27.519234449760763</v>
      </c>
      <c r="T1354" s="25">
        <v>9.1730781499202543</v>
      </c>
      <c r="U1354" s="25">
        <v>12.273578564593301</v>
      </c>
      <c r="V1354" s="25">
        <v>4.0911928548644338</v>
      </c>
      <c r="W1354" s="26">
        <v>18.389618564291055</v>
      </c>
      <c r="X1354" s="26">
        <v>48.778602058078022</v>
      </c>
      <c r="Y1354" s="26">
        <v>24.190026583039682</v>
      </c>
      <c r="Z1354" s="26">
        <v>0.61798261143239586</v>
      </c>
      <c r="AA1354" s="26" t="s">
        <v>45</v>
      </c>
      <c r="AB1354" s="26">
        <f t="shared" si="177"/>
        <v>1.6868940823746614</v>
      </c>
      <c r="AC1354" s="26">
        <f t="shared" si="177"/>
        <v>4.4744992872261067</v>
      </c>
      <c r="AD1354" s="26">
        <f t="shared" si="177"/>
        <v>2.218970042948714</v>
      </c>
      <c r="AE1354" s="26">
        <f t="shared" si="177"/>
        <v>5.6688027899611693E-2</v>
      </c>
      <c r="AF1354" s="17">
        <v>3.31</v>
      </c>
      <c r="AG1354" s="17">
        <v>6.09</v>
      </c>
      <c r="AH1354" s="17">
        <f t="shared" si="178"/>
        <v>8.1283051616409889E-7</v>
      </c>
      <c r="AI1354" s="17">
        <v>1</v>
      </c>
      <c r="AJ1354" s="17">
        <v>57.2</v>
      </c>
      <c r="AK1354" s="17">
        <v>519.4</v>
      </c>
      <c r="AL1354" s="17">
        <v>59.9</v>
      </c>
      <c r="AM1354" s="17">
        <v>4.9000000000000004</v>
      </c>
      <c r="AN1354" s="17">
        <v>4.3</v>
      </c>
      <c r="AO1354" s="17">
        <v>0.1</v>
      </c>
      <c r="AP1354" s="17">
        <v>192.8</v>
      </c>
      <c r="AQ1354" s="17">
        <v>1273.8499999999995</v>
      </c>
      <c r="AR1354" s="17">
        <v>1487.4374999999995</v>
      </c>
      <c r="AS1354" s="26">
        <v>847.82499999999982</v>
      </c>
      <c r="AT1354" s="26">
        <v>21.06436915887851</v>
      </c>
      <c r="AU1354" s="26">
        <v>5.4430150158061101</v>
      </c>
      <c r="AV1354" s="17">
        <v>45</v>
      </c>
      <c r="AW1354" s="17">
        <v>75</v>
      </c>
      <c r="AX1354" s="17">
        <v>0.12</v>
      </c>
      <c r="AY1354" s="14">
        <v>2</v>
      </c>
      <c r="AZ1354" s="17" t="s">
        <v>149</v>
      </c>
      <c r="BA1354" s="28"/>
      <c r="BB1354" s="26"/>
      <c r="BC1354" s="31"/>
      <c r="BD1354" s="29"/>
    </row>
    <row r="1355" spans="1:56" x14ac:dyDescent="0.25">
      <c r="A1355" s="14">
        <v>2009</v>
      </c>
      <c r="B1355" s="15">
        <v>2012</v>
      </c>
      <c r="C1355" s="20" t="s">
        <v>211</v>
      </c>
      <c r="D1355" s="17" t="s">
        <v>212</v>
      </c>
      <c r="E1355" s="32">
        <v>3</v>
      </c>
      <c r="F1355" s="44" t="s">
        <v>141</v>
      </c>
      <c r="G1355" s="86" t="s">
        <v>141</v>
      </c>
      <c r="H1355" s="20" t="s">
        <v>141</v>
      </c>
      <c r="I1355" s="21">
        <v>1</v>
      </c>
      <c r="J1355" s="22" t="s">
        <v>141</v>
      </c>
      <c r="K1355" s="17" t="s">
        <v>42</v>
      </c>
      <c r="L1355" s="23">
        <v>88.888888888888886</v>
      </c>
      <c r="M1355" s="24">
        <v>0.88888888888888884</v>
      </c>
      <c r="N1355" s="25">
        <f t="shared" si="176"/>
        <v>30.111861222171257</v>
      </c>
      <c r="O1355" s="26">
        <v>44.108761329305132</v>
      </c>
      <c r="P1355" s="26">
        <f t="shared" si="175"/>
        <v>0.44108761329305129</v>
      </c>
      <c r="Q1355" s="63">
        <v>55.891238670694868</v>
      </c>
      <c r="R1355" s="25">
        <v>0.55891238670694865</v>
      </c>
      <c r="S1355" s="24">
        <v>13.281968998299099</v>
      </c>
      <c r="T1355" s="25">
        <v>4.4273229994330334</v>
      </c>
      <c r="U1355" s="25">
        <v>5.9237581732413984</v>
      </c>
      <c r="V1355" s="25">
        <v>1.974586057747133</v>
      </c>
      <c r="W1355" s="26" t="s">
        <v>45</v>
      </c>
      <c r="X1355" s="26" t="s">
        <v>45</v>
      </c>
      <c r="Y1355" s="26" t="s">
        <v>45</v>
      </c>
      <c r="Z1355" s="26" t="s">
        <v>45</v>
      </c>
      <c r="AA1355" s="26" t="s">
        <v>45</v>
      </c>
      <c r="AB1355" s="26" t="s">
        <v>45</v>
      </c>
      <c r="AC1355" s="26" t="s">
        <v>45</v>
      </c>
      <c r="AD1355" s="26" t="s">
        <v>45</v>
      </c>
      <c r="AE1355" s="26" t="s">
        <v>45</v>
      </c>
      <c r="AF1355" s="17">
        <v>3.65</v>
      </c>
      <c r="AG1355" s="17">
        <v>6.18</v>
      </c>
      <c r="AH1355" s="17">
        <f t="shared" si="178"/>
        <v>6.6069344800759506E-7</v>
      </c>
      <c r="AI1355" s="17">
        <v>1.6</v>
      </c>
      <c r="AJ1355" s="17">
        <v>95.1</v>
      </c>
      <c r="AK1355" s="17">
        <v>850</v>
      </c>
      <c r="AL1355" s="17">
        <v>171.2</v>
      </c>
      <c r="AM1355" s="17">
        <v>3.4</v>
      </c>
      <c r="AN1355" s="17">
        <v>4.0999999999999996</v>
      </c>
      <c r="AO1355" s="17">
        <v>0.1</v>
      </c>
      <c r="AP1355" s="17">
        <v>124.3</v>
      </c>
      <c r="AQ1355" s="17">
        <v>1273.8499999999995</v>
      </c>
      <c r="AR1355" s="17">
        <v>1487.4374999999995</v>
      </c>
      <c r="AS1355" s="26">
        <v>847.82499999999982</v>
      </c>
      <c r="AT1355" s="26">
        <v>21.06436915887851</v>
      </c>
      <c r="AU1355" s="26">
        <v>5.4430150158061101</v>
      </c>
      <c r="AV1355" s="17">
        <v>45</v>
      </c>
      <c r="AW1355" s="17">
        <v>75</v>
      </c>
      <c r="AX1355" s="17">
        <v>0.12</v>
      </c>
      <c r="AY1355" s="14">
        <v>2</v>
      </c>
      <c r="AZ1355" s="17" t="s">
        <v>149</v>
      </c>
      <c r="BA1355" s="28"/>
      <c r="BB1355" s="26"/>
      <c r="BC1355" s="31"/>
      <c r="BD1355" s="29"/>
    </row>
    <row r="1356" spans="1:56" x14ac:dyDescent="0.25">
      <c r="A1356" s="14">
        <v>2009</v>
      </c>
      <c r="B1356" s="15">
        <v>2012</v>
      </c>
      <c r="C1356" s="20" t="s">
        <v>211</v>
      </c>
      <c r="D1356" s="17" t="s">
        <v>212</v>
      </c>
      <c r="E1356" s="32">
        <v>4</v>
      </c>
      <c r="F1356" s="44" t="s">
        <v>141</v>
      </c>
      <c r="G1356" s="86" t="s">
        <v>141</v>
      </c>
      <c r="H1356" s="20" t="s">
        <v>141</v>
      </c>
      <c r="I1356" s="21">
        <v>1</v>
      </c>
      <c r="J1356" s="22" t="s">
        <v>141</v>
      </c>
      <c r="K1356" s="17" t="s">
        <v>42</v>
      </c>
      <c r="L1356" s="23">
        <v>100</v>
      </c>
      <c r="M1356" s="24">
        <v>1</v>
      </c>
      <c r="N1356" s="25">
        <f t="shared" si="176"/>
        <v>22.59123745191857</v>
      </c>
      <c r="O1356" s="26">
        <v>44.15584415584415</v>
      </c>
      <c r="P1356" s="26">
        <f t="shared" si="175"/>
        <v>0.44155844155844148</v>
      </c>
      <c r="Q1356" s="63">
        <v>55.84415584415585</v>
      </c>
      <c r="R1356" s="25">
        <v>0.55844155844155852</v>
      </c>
      <c r="S1356" s="24">
        <v>9.9753516021458601</v>
      </c>
      <c r="T1356" s="25">
        <v>3.3251172007152867</v>
      </c>
      <c r="U1356" s="25">
        <v>4.4490068145570536</v>
      </c>
      <c r="V1356" s="25">
        <v>1.4830022715190179</v>
      </c>
      <c r="W1356" s="26">
        <v>18.912416358849541</v>
      </c>
      <c r="X1356" s="26">
        <v>45.385555032395402</v>
      </c>
      <c r="Y1356" s="26">
        <v>25.322455949546736</v>
      </c>
      <c r="Z1356" s="26">
        <v>1.1500474159941092</v>
      </c>
      <c r="AA1356" s="26" t="s">
        <v>45</v>
      </c>
      <c r="AB1356" s="26">
        <f t="shared" si="177"/>
        <v>0.62886000941899778</v>
      </c>
      <c r="AC1356" s="26">
        <f t="shared" si="177"/>
        <v>1.5091228970222819</v>
      </c>
      <c r="AD1356" s="26">
        <f t="shared" si="177"/>
        <v>0.84200133842192992</v>
      </c>
      <c r="AE1356" s="26">
        <f t="shared" si="177"/>
        <v>3.8240424445601814E-2</v>
      </c>
      <c r="AF1356" s="17">
        <v>3.62</v>
      </c>
      <c r="AG1356" s="17">
        <v>6.3</v>
      </c>
      <c r="AH1356" s="17">
        <f t="shared" si="178"/>
        <v>5.0118723362727218E-7</v>
      </c>
      <c r="AI1356" s="17">
        <v>1.1000000000000001</v>
      </c>
      <c r="AJ1356" s="17">
        <v>77.5</v>
      </c>
      <c r="AK1356" s="17">
        <v>888.4</v>
      </c>
      <c r="AL1356" s="17">
        <v>171.1</v>
      </c>
      <c r="AM1356" s="17">
        <v>3.1</v>
      </c>
      <c r="AN1356" s="17">
        <v>4</v>
      </c>
      <c r="AO1356" s="17">
        <v>0.1</v>
      </c>
      <c r="AP1356" s="17">
        <v>136.5</v>
      </c>
      <c r="AQ1356" s="17">
        <v>1273.8499999999995</v>
      </c>
      <c r="AR1356" s="17">
        <v>1487.4374999999995</v>
      </c>
      <c r="AS1356" s="26">
        <v>847.82499999999982</v>
      </c>
      <c r="AT1356" s="26">
        <v>21.06436915887851</v>
      </c>
      <c r="AU1356" s="26">
        <v>5.4430150158061101</v>
      </c>
      <c r="AV1356" s="17">
        <v>45</v>
      </c>
      <c r="AW1356" s="17">
        <v>75</v>
      </c>
      <c r="AX1356" s="17">
        <v>0.12</v>
      </c>
      <c r="AY1356" s="14">
        <v>2</v>
      </c>
      <c r="AZ1356" s="17" t="s">
        <v>149</v>
      </c>
      <c r="BA1356" s="28"/>
      <c r="BB1356" s="26"/>
      <c r="BC1356" s="31"/>
      <c r="BD1356" s="29"/>
    </row>
    <row r="1357" spans="1:56" x14ac:dyDescent="0.25">
      <c r="A1357" s="14">
        <v>2009</v>
      </c>
      <c r="B1357" s="15">
        <v>2012</v>
      </c>
      <c r="C1357" s="20" t="s">
        <v>211</v>
      </c>
      <c r="D1357" s="17" t="s">
        <v>212</v>
      </c>
      <c r="E1357" s="32">
        <v>1</v>
      </c>
      <c r="F1357" s="44" t="s">
        <v>142</v>
      </c>
      <c r="G1357" s="86" t="s">
        <v>142</v>
      </c>
      <c r="H1357" s="20" t="s">
        <v>142</v>
      </c>
      <c r="I1357" s="21">
        <v>5</v>
      </c>
      <c r="J1357" s="22" t="s">
        <v>142</v>
      </c>
      <c r="K1357" s="17" t="s">
        <v>54</v>
      </c>
      <c r="L1357" s="23">
        <v>100</v>
      </c>
      <c r="M1357" s="24">
        <v>1</v>
      </c>
      <c r="N1357" s="25">
        <f t="shared" si="176"/>
        <v>106.96976154039866</v>
      </c>
      <c r="O1357" s="26">
        <v>43.872113676731793</v>
      </c>
      <c r="P1357" s="26">
        <f t="shared" si="175"/>
        <v>0.43872113676731794</v>
      </c>
      <c r="Q1357" s="63">
        <v>56.127886323268207</v>
      </c>
      <c r="R1357" s="25">
        <v>0.56127886323268206</v>
      </c>
      <c r="S1357" s="24">
        <v>46.929895382732624</v>
      </c>
      <c r="T1357" s="25">
        <v>15.643298460910875</v>
      </c>
      <c r="U1357" s="25">
        <v>20.930733340698751</v>
      </c>
      <c r="V1357" s="25">
        <v>6.9769111135662509</v>
      </c>
      <c r="W1357" s="26">
        <v>19.140869765169157</v>
      </c>
      <c r="X1357" s="26">
        <v>45.815009628927015</v>
      </c>
      <c r="Y1357" s="26">
        <v>23.692687764076922</v>
      </c>
      <c r="Z1357" s="26">
        <v>0.86672918283464639</v>
      </c>
      <c r="AA1357" s="26" t="s">
        <v>45</v>
      </c>
      <c r="AB1357" s="26">
        <f t="shared" si="177"/>
        <v>2.9942633853796621</v>
      </c>
      <c r="AC1357" s="26">
        <f t="shared" si="177"/>
        <v>7.1669786961481092</v>
      </c>
      <c r="AD1357" s="26">
        <f t="shared" si="177"/>
        <v>3.7063178603462643</v>
      </c>
      <c r="AE1357" s="26">
        <f t="shared" si="177"/>
        <v>0.13558503291863763</v>
      </c>
      <c r="AF1357" s="17">
        <v>3.16</v>
      </c>
      <c r="AG1357" s="17">
        <v>5.89</v>
      </c>
      <c r="AH1357" s="17">
        <f t="shared" si="178"/>
        <v>1.2882495516931333E-6</v>
      </c>
      <c r="AI1357" s="17">
        <v>1</v>
      </c>
      <c r="AJ1357" s="17">
        <v>61.4</v>
      </c>
      <c r="AK1357" s="17">
        <v>456.2</v>
      </c>
      <c r="AL1357" s="17">
        <v>65.3</v>
      </c>
      <c r="AM1357" s="17">
        <v>5.6</v>
      </c>
      <c r="AN1357" s="17">
        <v>5.3</v>
      </c>
      <c r="AO1357" s="17">
        <v>0.1</v>
      </c>
      <c r="AP1357" s="17">
        <v>180.7</v>
      </c>
      <c r="AQ1357" s="17">
        <v>1273.8499999999995</v>
      </c>
      <c r="AR1357" s="17">
        <v>1487.4374999999995</v>
      </c>
      <c r="AS1357" s="26">
        <v>847.82499999999982</v>
      </c>
      <c r="AT1357" s="26">
        <v>21.06436915887851</v>
      </c>
      <c r="AU1357" s="26">
        <v>5.4430150158061101</v>
      </c>
      <c r="AV1357" s="17">
        <v>45</v>
      </c>
      <c r="AW1357" s="17">
        <v>75</v>
      </c>
      <c r="AX1357" s="17">
        <v>0.12</v>
      </c>
      <c r="AY1357" s="14">
        <v>2</v>
      </c>
      <c r="AZ1357" s="17" t="s">
        <v>149</v>
      </c>
      <c r="BA1357" s="28"/>
      <c r="BB1357" s="26"/>
      <c r="BC1357" s="31"/>
      <c r="BD1357" s="29"/>
    </row>
    <row r="1358" spans="1:56" x14ac:dyDescent="0.25">
      <c r="A1358" s="14">
        <v>2009</v>
      </c>
      <c r="B1358" s="15">
        <v>2012</v>
      </c>
      <c r="C1358" s="20" t="s">
        <v>211</v>
      </c>
      <c r="D1358" s="17" t="s">
        <v>212</v>
      </c>
      <c r="E1358" s="32">
        <v>2</v>
      </c>
      <c r="F1358" s="44" t="s">
        <v>142</v>
      </c>
      <c r="G1358" s="86" t="s">
        <v>142</v>
      </c>
      <c r="H1358" s="20" t="s">
        <v>142</v>
      </c>
      <c r="I1358" s="21">
        <v>5</v>
      </c>
      <c r="J1358" s="22" t="s">
        <v>142</v>
      </c>
      <c r="K1358" s="17" t="s">
        <v>54</v>
      </c>
      <c r="L1358" s="23">
        <v>100</v>
      </c>
      <c r="M1358" s="24">
        <v>1</v>
      </c>
      <c r="N1358" s="25">
        <f t="shared" si="176"/>
        <v>77.458798511430118</v>
      </c>
      <c r="O1358" s="26">
        <v>42.056074766355131</v>
      </c>
      <c r="P1358" s="26">
        <f t="shared" si="175"/>
        <v>0.42056074766355134</v>
      </c>
      <c r="Q1358" s="63">
        <v>57.943925233644869</v>
      </c>
      <c r="R1358" s="25">
        <v>0.57943925233644866</v>
      </c>
      <c r="S1358" s="24">
        <v>32.576130215087424</v>
      </c>
      <c r="T1358" s="25">
        <v>10.858710071695809</v>
      </c>
      <c r="U1358" s="25">
        <v>14.528954075928992</v>
      </c>
      <c r="V1358" s="25">
        <v>4.8429846919763309</v>
      </c>
      <c r="W1358" s="26">
        <v>19.429823412854304</v>
      </c>
      <c r="X1358" s="26">
        <v>44.992772409458709</v>
      </c>
      <c r="Y1358" s="26">
        <v>24.643184417035457</v>
      </c>
      <c r="Z1358" s="26">
        <v>0.74975951676400143</v>
      </c>
      <c r="AA1358" s="26" t="s">
        <v>45</v>
      </c>
      <c r="AB1358" s="26">
        <f t="shared" si="177"/>
        <v>2.1098281918443207</v>
      </c>
      <c r="AC1358" s="26">
        <f t="shared" si="177"/>
        <v>4.8856347091610655</v>
      </c>
      <c r="AD1358" s="26">
        <f t="shared" si="177"/>
        <v>2.6759319482792012</v>
      </c>
      <c r="AE1358" s="26">
        <f t="shared" si="177"/>
        <v>8.1414212160350441E-2</v>
      </c>
      <c r="AF1358" s="17">
        <v>3.31</v>
      </c>
      <c r="AG1358" s="17">
        <v>6.09</v>
      </c>
      <c r="AH1358" s="17">
        <f t="shared" si="178"/>
        <v>8.1283051616409889E-7</v>
      </c>
      <c r="AI1358" s="17">
        <v>1</v>
      </c>
      <c r="AJ1358" s="17">
        <v>57.2</v>
      </c>
      <c r="AK1358" s="17">
        <v>519.4</v>
      </c>
      <c r="AL1358" s="17">
        <v>59.9</v>
      </c>
      <c r="AM1358" s="17">
        <v>4.9000000000000004</v>
      </c>
      <c r="AN1358" s="17">
        <v>4.3</v>
      </c>
      <c r="AO1358" s="17">
        <v>0.1</v>
      </c>
      <c r="AP1358" s="17">
        <v>192.8</v>
      </c>
      <c r="AQ1358" s="17">
        <v>1273.8499999999995</v>
      </c>
      <c r="AR1358" s="17">
        <v>1487.4374999999995</v>
      </c>
      <c r="AS1358" s="26">
        <v>847.82499999999982</v>
      </c>
      <c r="AT1358" s="26">
        <v>21.06436915887851</v>
      </c>
      <c r="AU1358" s="26">
        <v>5.4430150158061101</v>
      </c>
      <c r="AV1358" s="17">
        <v>45</v>
      </c>
      <c r="AW1358" s="17">
        <v>75</v>
      </c>
      <c r="AX1358" s="17">
        <v>0.12</v>
      </c>
      <c r="AY1358" s="14">
        <v>2</v>
      </c>
      <c r="AZ1358" s="17" t="s">
        <v>149</v>
      </c>
      <c r="BA1358" s="28"/>
      <c r="BB1358" s="26"/>
      <c r="BC1358" s="31"/>
      <c r="BD1358" s="29"/>
    </row>
    <row r="1359" spans="1:56" x14ac:dyDescent="0.25">
      <c r="A1359" s="14">
        <v>2009</v>
      </c>
      <c r="B1359" s="15">
        <v>2012</v>
      </c>
      <c r="C1359" s="20" t="s">
        <v>211</v>
      </c>
      <c r="D1359" s="17" t="s">
        <v>212</v>
      </c>
      <c r="E1359" s="32">
        <v>3</v>
      </c>
      <c r="F1359" s="44" t="s">
        <v>142</v>
      </c>
      <c r="G1359" s="86" t="s">
        <v>142</v>
      </c>
      <c r="H1359" s="20" t="s">
        <v>142</v>
      </c>
      <c r="I1359" s="21">
        <v>5</v>
      </c>
      <c r="J1359" s="22" t="s">
        <v>142</v>
      </c>
      <c r="K1359" s="17" t="s">
        <v>54</v>
      </c>
      <c r="L1359" s="23">
        <v>83.333333333333329</v>
      </c>
      <c r="M1359" s="24">
        <v>0.83333333333333326</v>
      </c>
      <c r="N1359" s="25">
        <f t="shared" si="176"/>
        <v>16.215864336165083</v>
      </c>
      <c r="O1359" s="26">
        <v>48.039215686274517</v>
      </c>
      <c r="P1359" s="26">
        <f t="shared" si="175"/>
        <v>0.48039215686274517</v>
      </c>
      <c r="Q1359" s="63">
        <v>51.960784313725483</v>
      </c>
      <c r="R1359" s="25">
        <v>0.51960784313725483</v>
      </c>
      <c r="S1359" s="24">
        <v>7.7899740438440119</v>
      </c>
      <c r="T1359" s="25">
        <v>2.5966580146146705</v>
      </c>
      <c r="U1359" s="25">
        <v>3.4743284235544292</v>
      </c>
      <c r="V1359" s="25">
        <v>1.1581094745181431</v>
      </c>
      <c r="W1359" s="26">
        <v>19.29783650225076</v>
      </c>
      <c r="X1359" s="26">
        <v>43.699332698180413</v>
      </c>
      <c r="Y1359" s="26">
        <v>25.583653746456605</v>
      </c>
      <c r="Z1359" s="26">
        <v>1.2479486973822418</v>
      </c>
      <c r="AA1359" s="26" t="s">
        <v>45</v>
      </c>
      <c r="AB1359" s="26">
        <f t="shared" si="177"/>
        <v>0.50109881818292978</v>
      </c>
      <c r="AC1359" s="26">
        <f t="shared" si="177"/>
        <v>1.1347222248404312</v>
      </c>
      <c r="AD1359" s="26">
        <f t="shared" si="177"/>
        <v>0.66431999543863174</v>
      </c>
      <c r="AE1359" s="26">
        <f t="shared" si="177"/>
        <v>3.240495986885536E-2</v>
      </c>
      <c r="AF1359" s="17">
        <v>3.65</v>
      </c>
      <c r="AG1359" s="17">
        <v>6.18</v>
      </c>
      <c r="AH1359" s="17">
        <f t="shared" si="178"/>
        <v>6.6069344800759506E-7</v>
      </c>
      <c r="AI1359" s="17">
        <v>1.6</v>
      </c>
      <c r="AJ1359" s="17">
        <v>95.1</v>
      </c>
      <c r="AK1359" s="17">
        <v>850</v>
      </c>
      <c r="AL1359" s="17">
        <v>171.2</v>
      </c>
      <c r="AM1359" s="17">
        <v>3.4</v>
      </c>
      <c r="AN1359" s="17">
        <v>4.0999999999999996</v>
      </c>
      <c r="AO1359" s="17">
        <v>0.1</v>
      </c>
      <c r="AP1359" s="17">
        <v>124.3</v>
      </c>
      <c r="AQ1359" s="17">
        <v>1273.8499999999995</v>
      </c>
      <c r="AR1359" s="17">
        <v>1487.4374999999995</v>
      </c>
      <c r="AS1359" s="26">
        <v>847.82499999999982</v>
      </c>
      <c r="AT1359" s="26">
        <v>21.06436915887851</v>
      </c>
      <c r="AU1359" s="26">
        <v>5.4430150158061101</v>
      </c>
      <c r="AV1359" s="17">
        <v>45</v>
      </c>
      <c r="AW1359" s="17">
        <v>75</v>
      </c>
      <c r="AX1359" s="17">
        <v>0.12</v>
      </c>
      <c r="AY1359" s="14">
        <v>2</v>
      </c>
      <c r="AZ1359" s="17" t="s">
        <v>149</v>
      </c>
      <c r="BA1359" s="28"/>
      <c r="BB1359" s="26"/>
      <c r="BC1359" s="31"/>
      <c r="BD1359" s="29"/>
    </row>
    <row r="1360" spans="1:56" x14ac:dyDescent="0.25">
      <c r="A1360" s="14">
        <v>2009</v>
      </c>
      <c r="B1360" s="15">
        <v>2012</v>
      </c>
      <c r="C1360" s="20" t="s">
        <v>211</v>
      </c>
      <c r="D1360" s="17" t="s">
        <v>212</v>
      </c>
      <c r="E1360" s="32">
        <v>4</v>
      </c>
      <c r="F1360" s="44" t="s">
        <v>142</v>
      </c>
      <c r="G1360" s="86" t="s">
        <v>142</v>
      </c>
      <c r="H1360" s="20" t="s">
        <v>142</v>
      </c>
      <c r="I1360" s="21">
        <v>5</v>
      </c>
      <c r="J1360" s="22" t="s">
        <v>142</v>
      </c>
      <c r="K1360" s="17" t="s">
        <v>54</v>
      </c>
      <c r="L1360" s="23">
        <v>72.222222222222229</v>
      </c>
      <c r="M1360" s="24">
        <v>0.72222222222222232</v>
      </c>
      <c r="N1360" s="25">
        <f t="shared" si="176"/>
        <v>51.660665252634885</v>
      </c>
      <c r="O1360" s="26">
        <v>50.389610389610382</v>
      </c>
      <c r="P1360" s="26">
        <f t="shared" si="175"/>
        <v>0.50389610389610384</v>
      </c>
      <c r="Q1360" s="63">
        <v>49.610389610389618</v>
      </c>
      <c r="R1360" s="25">
        <v>0.49610389610389616</v>
      </c>
      <c r="S1360" s="24">
        <v>26.031607945483547</v>
      </c>
      <c r="T1360" s="25">
        <v>8.6772026484945162</v>
      </c>
      <c r="U1360" s="25">
        <v>11.610097143685662</v>
      </c>
      <c r="V1360" s="25">
        <v>3.8700323812285542</v>
      </c>
      <c r="W1360" s="26">
        <v>20.164346976179218</v>
      </c>
      <c r="X1360" s="26">
        <v>44.190070267784478</v>
      </c>
      <c r="Y1360" s="26">
        <v>24.589985935717237</v>
      </c>
      <c r="Z1360" s="26">
        <v>0.98782212771548927</v>
      </c>
      <c r="AA1360" s="26" t="s">
        <v>45</v>
      </c>
      <c r="AB1360" s="26">
        <f t="shared" si="177"/>
        <v>1.7497012498686471</v>
      </c>
      <c r="AC1360" s="26">
        <f t="shared" si="177"/>
        <v>3.8344619476477821</v>
      </c>
      <c r="AD1360" s="26">
        <f t="shared" si="177"/>
        <v>2.1337229108784852</v>
      </c>
      <c r="AE1360" s="26">
        <f t="shared" si="177"/>
        <v>8.5715327828543311E-2</v>
      </c>
      <c r="AF1360" s="17">
        <v>3.62</v>
      </c>
      <c r="AG1360" s="17">
        <v>6.3</v>
      </c>
      <c r="AH1360" s="17">
        <f t="shared" si="178"/>
        <v>5.0118723362727218E-7</v>
      </c>
      <c r="AI1360" s="17">
        <v>1.1000000000000001</v>
      </c>
      <c r="AJ1360" s="17">
        <v>77.5</v>
      </c>
      <c r="AK1360" s="17">
        <v>888.4</v>
      </c>
      <c r="AL1360" s="17">
        <v>171.1</v>
      </c>
      <c r="AM1360" s="17">
        <v>3.1</v>
      </c>
      <c r="AN1360" s="17">
        <v>4</v>
      </c>
      <c r="AO1360" s="17">
        <v>0.1</v>
      </c>
      <c r="AP1360" s="17">
        <v>136.5</v>
      </c>
      <c r="AQ1360" s="17">
        <v>1273.8499999999995</v>
      </c>
      <c r="AR1360" s="17">
        <v>1487.4374999999995</v>
      </c>
      <c r="AS1360" s="26">
        <v>847.82499999999982</v>
      </c>
      <c r="AT1360" s="26">
        <v>21.06436915887851</v>
      </c>
      <c r="AU1360" s="26">
        <v>5.4430150158061101</v>
      </c>
      <c r="AV1360" s="17">
        <v>45</v>
      </c>
      <c r="AW1360" s="17">
        <v>75</v>
      </c>
      <c r="AX1360" s="17">
        <v>0.12</v>
      </c>
      <c r="AY1360" s="14">
        <v>2</v>
      </c>
      <c r="AZ1360" s="17" t="s">
        <v>149</v>
      </c>
      <c r="BA1360" s="28"/>
      <c r="BB1360" s="26"/>
      <c r="BC1360" s="31"/>
      <c r="BD1360" s="29"/>
    </row>
    <row r="1361" spans="1:56" x14ac:dyDescent="0.25">
      <c r="A1361" s="14">
        <v>2009</v>
      </c>
      <c r="B1361" s="15">
        <v>2012</v>
      </c>
      <c r="C1361" s="20" t="s">
        <v>211</v>
      </c>
      <c r="D1361" s="17" t="s">
        <v>212</v>
      </c>
      <c r="E1361" s="32">
        <v>1</v>
      </c>
      <c r="F1361" s="44" t="s">
        <v>143</v>
      </c>
      <c r="G1361" s="86" t="s">
        <v>143</v>
      </c>
      <c r="H1361" s="20" t="s">
        <v>143</v>
      </c>
      <c r="I1361" s="21">
        <v>5</v>
      </c>
      <c r="J1361" s="22" t="s">
        <v>143</v>
      </c>
      <c r="K1361" s="17" t="s">
        <v>54</v>
      </c>
      <c r="L1361" s="23">
        <v>94.444444444444443</v>
      </c>
      <c r="M1361" s="24">
        <v>0.94444444444444442</v>
      </c>
      <c r="N1361" s="25">
        <f t="shared" si="176"/>
        <v>75.028812908182871</v>
      </c>
      <c r="O1361" s="26">
        <v>42.024539877300612</v>
      </c>
      <c r="P1361" s="26">
        <f t="shared" si="175"/>
        <v>0.4202453987730061</v>
      </c>
      <c r="Q1361" s="63">
        <v>57.975460122699388</v>
      </c>
      <c r="R1361" s="25">
        <v>0.57975460122699385</v>
      </c>
      <c r="S1361" s="24">
        <v>31.530513400064578</v>
      </c>
      <c r="T1361" s="25">
        <v>10.510171133354859</v>
      </c>
      <c r="U1361" s="25">
        <v>14.062608976428802</v>
      </c>
      <c r="V1361" s="25">
        <v>4.687536325476267</v>
      </c>
      <c r="W1361" s="26">
        <v>18.446227892889539</v>
      </c>
      <c r="X1361" s="26">
        <v>46.065745982979166</v>
      </c>
      <c r="Y1361" s="26">
        <v>25.064388634336041</v>
      </c>
      <c r="Z1361" s="26">
        <v>0.82109629674528151</v>
      </c>
      <c r="AA1361" s="26" t="s">
        <v>45</v>
      </c>
      <c r="AB1361" s="26">
        <f t="shared" si="177"/>
        <v>1.9387301191913286</v>
      </c>
      <c r="AC1361" s="26">
        <f t="shared" si="177"/>
        <v>4.841588736667652</v>
      </c>
      <c r="AD1361" s="26">
        <f t="shared" si="177"/>
        <v>2.6343101389978631</v>
      </c>
      <c r="AE1361" s="26">
        <f t="shared" si="177"/>
        <v>8.629862595756832E-2</v>
      </c>
      <c r="AF1361" s="17">
        <v>3.16</v>
      </c>
      <c r="AG1361" s="17">
        <v>5.89</v>
      </c>
      <c r="AH1361" s="17">
        <f t="shared" si="178"/>
        <v>1.2882495516931333E-6</v>
      </c>
      <c r="AI1361" s="17">
        <v>1</v>
      </c>
      <c r="AJ1361" s="17">
        <v>61.4</v>
      </c>
      <c r="AK1361" s="17">
        <v>456.2</v>
      </c>
      <c r="AL1361" s="17">
        <v>65.3</v>
      </c>
      <c r="AM1361" s="17">
        <v>5.6</v>
      </c>
      <c r="AN1361" s="17">
        <v>5.3</v>
      </c>
      <c r="AO1361" s="17">
        <v>0.1</v>
      </c>
      <c r="AP1361" s="17">
        <v>180.7</v>
      </c>
      <c r="AQ1361" s="17">
        <v>1273.8499999999995</v>
      </c>
      <c r="AR1361" s="17">
        <v>1487.4374999999995</v>
      </c>
      <c r="AS1361" s="26">
        <v>847.82499999999982</v>
      </c>
      <c r="AT1361" s="26">
        <v>21.06436915887851</v>
      </c>
      <c r="AU1361" s="26">
        <v>5.4430150158061101</v>
      </c>
      <c r="AV1361" s="17">
        <v>45</v>
      </c>
      <c r="AW1361" s="17">
        <v>75</v>
      </c>
      <c r="AX1361" s="17">
        <v>0.12</v>
      </c>
      <c r="AY1361" s="14">
        <v>2</v>
      </c>
      <c r="AZ1361" s="17" t="s">
        <v>149</v>
      </c>
      <c r="BA1361" s="28"/>
      <c r="BB1361" s="26"/>
      <c r="BC1361" s="31"/>
      <c r="BD1361" s="29"/>
    </row>
    <row r="1362" spans="1:56" x14ac:dyDescent="0.25">
      <c r="A1362" s="14">
        <v>2009</v>
      </c>
      <c r="B1362" s="15">
        <v>2012</v>
      </c>
      <c r="C1362" s="20" t="s">
        <v>211</v>
      </c>
      <c r="D1362" s="17" t="s">
        <v>212</v>
      </c>
      <c r="E1362" s="32">
        <v>2</v>
      </c>
      <c r="F1362" s="44" t="s">
        <v>143</v>
      </c>
      <c r="G1362" s="86" t="s">
        <v>143</v>
      </c>
      <c r="H1362" s="20" t="s">
        <v>143</v>
      </c>
      <c r="I1362" s="21">
        <v>5</v>
      </c>
      <c r="J1362" s="22" t="s">
        <v>143</v>
      </c>
      <c r="K1362" s="17" t="s">
        <v>54</v>
      </c>
      <c r="L1362" s="23">
        <v>83.333333333333329</v>
      </c>
      <c r="M1362" s="24">
        <v>0.83333333333333326</v>
      </c>
      <c r="N1362" s="25">
        <f t="shared" si="176"/>
        <v>88.958250265816091</v>
      </c>
      <c r="O1362" s="26">
        <v>39.587628865979376</v>
      </c>
      <c r="P1362" s="26">
        <f t="shared" si="175"/>
        <v>0.39587628865979374</v>
      </c>
      <c r="Q1362" s="63">
        <v>60.412371134020624</v>
      </c>
      <c r="R1362" s="25">
        <v>0.60412371134020626</v>
      </c>
      <c r="S1362" s="24">
        <v>35.216461960900382</v>
      </c>
      <c r="T1362" s="25">
        <v>11.738820653633461</v>
      </c>
      <c r="U1362" s="25">
        <v>15.70654203456157</v>
      </c>
      <c r="V1362" s="25">
        <v>5.2355140115205234</v>
      </c>
      <c r="W1362" s="26">
        <v>20.826686388088675</v>
      </c>
      <c r="X1362" s="26">
        <v>44.969340158390906</v>
      </c>
      <c r="Y1362" s="26">
        <v>24.424919849456373</v>
      </c>
      <c r="Z1362" s="26">
        <v>0.76609270617146308</v>
      </c>
      <c r="AA1362" s="26" t="s">
        <v>45</v>
      </c>
      <c r="AB1362" s="26">
        <f t="shared" si="177"/>
        <v>2.4448073631924219</v>
      </c>
      <c r="AC1362" s="26">
        <f t="shared" si="177"/>
        <v>5.2788701903158781</v>
      </c>
      <c r="AD1362" s="26">
        <f t="shared" si="177"/>
        <v>2.8671975359214033</v>
      </c>
      <c r="AE1362" s="26">
        <f t="shared" si="177"/>
        <v>8.9930248818035199E-2</v>
      </c>
      <c r="AF1362" s="17">
        <v>3.31</v>
      </c>
      <c r="AG1362" s="17">
        <v>6.09</v>
      </c>
      <c r="AH1362" s="17">
        <f t="shared" si="178"/>
        <v>8.1283051616409889E-7</v>
      </c>
      <c r="AI1362" s="17">
        <v>1</v>
      </c>
      <c r="AJ1362" s="17">
        <v>57.2</v>
      </c>
      <c r="AK1362" s="17">
        <v>519.4</v>
      </c>
      <c r="AL1362" s="17">
        <v>59.9</v>
      </c>
      <c r="AM1362" s="17">
        <v>4.9000000000000004</v>
      </c>
      <c r="AN1362" s="17">
        <v>4.3</v>
      </c>
      <c r="AO1362" s="17">
        <v>0.1</v>
      </c>
      <c r="AP1362" s="17">
        <v>192.8</v>
      </c>
      <c r="AQ1362" s="17">
        <v>1273.8499999999995</v>
      </c>
      <c r="AR1362" s="17">
        <v>1487.4374999999995</v>
      </c>
      <c r="AS1362" s="26">
        <v>847.82499999999982</v>
      </c>
      <c r="AT1362" s="26">
        <v>21.06436915887851</v>
      </c>
      <c r="AU1362" s="26">
        <v>5.4430150158061101</v>
      </c>
      <c r="AV1362" s="17">
        <v>45</v>
      </c>
      <c r="AW1362" s="17">
        <v>75</v>
      </c>
      <c r="AX1362" s="17">
        <v>0.12</v>
      </c>
      <c r="AY1362" s="14">
        <v>2</v>
      </c>
      <c r="AZ1362" s="17" t="s">
        <v>149</v>
      </c>
      <c r="BA1362" s="28"/>
      <c r="BB1362" s="26"/>
      <c r="BC1362" s="31"/>
      <c r="BD1362" s="29"/>
    </row>
    <row r="1363" spans="1:56" x14ac:dyDescent="0.25">
      <c r="A1363" s="14">
        <v>2009</v>
      </c>
      <c r="B1363" s="15">
        <v>2012</v>
      </c>
      <c r="C1363" s="20" t="s">
        <v>211</v>
      </c>
      <c r="D1363" s="17" t="s">
        <v>212</v>
      </c>
      <c r="E1363" s="32">
        <v>3</v>
      </c>
      <c r="F1363" s="44" t="s">
        <v>143</v>
      </c>
      <c r="G1363" s="86" t="s">
        <v>143</v>
      </c>
      <c r="H1363" s="20" t="s">
        <v>143</v>
      </c>
      <c r="I1363" s="21">
        <v>5</v>
      </c>
      <c r="J1363" s="22" t="s">
        <v>143</v>
      </c>
      <c r="K1363" s="17" t="s">
        <v>54</v>
      </c>
      <c r="L1363" s="23">
        <v>94.444444444444443</v>
      </c>
      <c r="M1363" s="24">
        <v>0.94444444444444442</v>
      </c>
      <c r="N1363" s="25">
        <f t="shared" si="176"/>
        <v>44.834307992202731</v>
      </c>
      <c r="O1363" s="26">
        <v>44.999999999999993</v>
      </c>
      <c r="P1363" s="26">
        <f t="shared" si="175"/>
        <v>0.44999999999999996</v>
      </c>
      <c r="Q1363" s="63">
        <v>55.000000000000007</v>
      </c>
      <c r="R1363" s="25">
        <v>0.55000000000000004</v>
      </c>
      <c r="S1363" s="24">
        <v>20.17543859649123</v>
      </c>
      <c r="T1363" s="25">
        <v>6.7251461988304095</v>
      </c>
      <c r="U1363" s="25">
        <v>8.9982456140350884</v>
      </c>
      <c r="V1363" s="25">
        <v>2.9994152046783626</v>
      </c>
      <c r="W1363" s="26">
        <v>20.303668094695965</v>
      </c>
      <c r="X1363" s="26">
        <v>43.912159362798661</v>
      </c>
      <c r="Y1363" s="26">
        <v>25.389527969545341</v>
      </c>
      <c r="Z1363" s="26">
        <v>0.89466287268612632</v>
      </c>
      <c r="AA1363" s="26" t="s">
        <v>45</v>
      </c>
      <c r="AB1363" s="26">
        <f t="shared" si="177"/>
        <v>1.3654513630935883</v>
      </c>
      <c r="AC1363" s="26">
        <f t="shared" si="177"/>
        <v>2.953156916211606</v>
      </c>
      <c r="AD1363" s="26">
        <f t="shared" si="177"/>
        <v>1.7074828751448621</v>
      </c>
      <c r="AE1363" s="26">
        <f t="shared" si="177"/>
        <v>6.0167386174797971E-2</v>
      </c>
      <c r="AF1363" s="17">
        <v>3.65</v>
      </c>
      <c r="AG1363" s="17">
        <v>6.18</v>
      </c>
      <c r="AH1363" s="17">
        <f t="shared" si="178"/>
        <v>6.6069344800759506E-7</v>
      </c>
      <c r="AI1363" s="17">
        <v>1.6</v>
      </c>
      <c r="AJ1363" s="17">
        <v>95.1</v>
      </c>
      <c r="AK1363" s="17">
        <v>850</v>
      </c>
      <c r="AL1363" s="17">
        <v>171.2</v>
      </c>
      <c r="AM1363" s="17">
        <v>3.4</v>
      </c>
      <c r="AN1363" s="17">
        <v>4.0999999999999996</v>
      </c>
      <c r="AO1363" s="17">
        <v>0.1</v>
      </c>
      <c r="AP1363" s="17">
        <v>124.3</v>
      </c>
      <c r="AQ1363" s="17">
        <v>1273.8499999999995</v>
      </c>
      <c r="AR1363" s="17">
        <v>1487.4374999999995</v>
      </c>
      <c r="AS1363" s="26">
        <v>847.82499999999982</v>
      </c>
      <c r="AT1363" s="26">
        <v>21.06436915887851</v>
      </c>
      <c r="AU1363" s="26">
        <v>5.4430150158061101</v>
      </c>
      <c r="AV1363" s="17">
        <v>45</v>
      </c>
      <c r="AW1363" s="17">
        <v>75</v>
      </c>
      <c r="AX1363" s="17">
        <v>0.12</v>
      </c>
      <c r="AY1363" s="14">
        <v>2</v>
      </c>
      <c r="AZ1363" s="17" t="s">
        <v>149</v>
      </c>
      <c r="BA1363" s="28"/>
      <c r="BB1363" s="26"/>
      <c r="BC1363" s="31"/>
      <c r="BD1363" s="29"/>
    </row>
    <row r="1364" spans="1:56" x14ac:dyDescent="0.25">
      <c r="A1364" s="14">
        <v>2009</v>
      </c>
      <c r="B1364" s="15">
        <v>2012</v>
      </c>
      <c r="C1364" s="20" t="s">
        <v>211</v>
      </c>
      <c r="D1364" s="17" t="s">
        <v>212</v>
      </c>
      <c r="E1364" s="32">
        <v>4</v>
      </c>
      <c r="F1364" s="44" t="s">
        <v>143</v>
      </c>
      <c r="G1364" s="86" t="s">
        <v>143</v>
      </c>
      <c r="H1364" s="20" t="s">
        <v>143</v>
      </c>
      <c r="I1364" s="21">
        <v>5</v>
      </c>
      <c r="J1364" s="22" t="s">
        <v>143</v>
      </c>
      <c r="K1364" s="17" t="s">
        <v>54</v>
      </c>
      <c r="L1364" s="23">
        <v>83.333333333333329</v>
      </c>
      <c r="M1364" s="24">
        <v>0.83333333333333326</v>
      </c>
      <c r="N1364" s="25">
        <f t="shared" si="176"/>
        <v>58.460751681575459</v>
      </c>
      <c r="O1364" s="26">
        <v>39.06581740976646</v>
      </c>
      <c r="P1364" s="26">
        <f t="shared" si="175"/>
        <v>0.39065817409766462</v>
      </c>
      <c r="Q1364" s="63">
        <v>60.93418259023354</v>
      </c>
      <c r="R1364" s="25">
        <v>0.60934182590233543</v>
      </c>
      <c r="S1364" s="24">
        <v>22.83817050830125</v>
      </c>
      <c r="T1364" s="25">
        <v>7.612723502767083</v>
      </c>
      <c r="U1364" s="25">
        <v>10.185824046702358</v>
      </c>
      <c r="V1364" s="25">
        <v>3.3952746822341191</v>
      </c>
      <c r="W1364" s="26">
        <v>20.700977447714735</v>
      </c>
      <c r="X1364" s="26">
        <v>43.478796483372463</v>
      </c>
      <c r="Y1364" s="26">
        <v>25.329031835308257</v>
      </c>
      <c r="Z1364" s="26">
        <v>0.93488942281439336</v>
      </c>
      <c r="AA1364" s="26" t="s">
        <v>45</v>
      </c>
      <c r="AB1364" s="26">
        <f t="shared" si="177"/>
        <v>1.5759081754646931</v>
      </c>
      <c r="AC1364" s="26">
        <f t="shared" si="177"/>
        <v>3.3099205586099631</v>
      </c>
      <c r="AD1364" s="26">
        <f t="shared" si="177"/>
        <v>1.9282291595498684</v>
      </c>
      <c r="AE1364" s="26">
        <f t="shared" si="177"/>
        <v>7.1170546815474856E-2</v>
      </c>
      <c r="AF1364" s="17">
        <v>3.62</v>
      </c>
      <c r="AG1364" s="17">
        <v>6.3</v>
      </c>
      <c r="AH1364" s="17">
        <f t="shared" si="178"/>
        <v>5.0118723362727218E-7</v>
      </c>
      <c r="AI1364" s="17">
        <v>1.1000000000000001</v>
      </c>
      <c r="AJ1364" s="17">
        <v>77.5</v>
      </c>
      <c r="AK1364" s="17">
        <v>888.4</v>
      </c>
      <c r="AL1364" s="17">
        <v>171.1</v>
      </c>
      <c r="AM1364" s="17">
        <v>3.1</v>
      </c>
      <c r="AN1364" s="17">
        <v>4</v>
      </c>
      <c r="AO1364" s="17">
        <v>0.1</v>
      </c>
      <c r="AP1364" s="17">
        <v>136.5</v>
      </c>
      <c r="AQ1364" s="17">
        <v>1273.8499999999995</v>
      </c>
      <c r="AR1364" s="17">
        <v>1487.4374999999995</v>
      </c>
      <c r="AS1364" s="26">
        <v>847.82499999999982</v>
      </c>
      <c r="AT1364" s="26">
        <v>21.06436915887851</v>
      </c>
      <c r="AU1364" s="26">
        <v>5.4430150158061101</v>
      </c>
      <c r="AV1364" s="17">
        <v>45</v>
      </c>
      <c r="AW1364" s="17">
        <v>75</v>
      </c>
      <c r="AX1364" s="17">
        <v>0.12</v>
      </c>
      <c r="AY1364" s="14">
        <v>2</v>
      </c>
      <c r="AZ1364" s="17" t="s">
        <v>149</v>
      </c>
      <c r="BA1364" s="28"/>
      <c r="BB1364" s="26"/>
      <c r="BC1364" s="31"/>
      <c r="BD1364" s="29"/>
    </row>
    <row r="1365" spans="1:56" x14ac:dyDescent="0.25">
      <c r="A1365" s="17">
        <v>2010</v>
      </c>
      <c r="B1365" s="15">
        <v>2013</v>
      </c>
      <c r="C1365" s="66" t="s">
        <v>214</v>
      </c>
      <c r="D1365" s="52" t="s">
        <v>215</v>
      </c>
      <c r="E1365" s="17">
        <v>1</v>
      </c>
      <c r="F1365" s="67" t="s">
        <v>55</v>
      </c>
      <c r="G1365" s="45" t="s">
        <v>56</v>
      </c>
      <c r="H1365" s="20" t="s">
        <v>192</v>
      </c>
      <c r="I1365" s="45" t="s">
        <v>52</v>
      </c>
      <c r="J1365" s="22" t="s">
        <v>216</v>
      </c>
      <c r="K1365" s="17" t="str">
        <f t="shared" ref="K1365:K1424" si="179">VLOOKUP(F1365,$BH$2:$BL$56,5)</f>
        <v>Diploid</v>
      </c>
      <c r="L1365" s="27">
        <f>100*M1365</f>
        <v>77.777777777777786</v>
      </c>
      <c r="M1365" s="26">
        <v>0.77777777777777779</v>
      </c>
      <c r="N1365" s="17" t="s">
        <v>45</v>
      </c>
      <c r="O1365" s="26">
        <f>P1365*100</f>
        <v>44.871794871794869</v>
      </c>
      <c r="P1365" s="26">
        <v>0.44871794871794868</v>
      </c>
      <c r="Q1365" s="26">
        <f>100-O1365</f>
        <v>55.128205128205131</v>
      </c>
      <c r="R1365" s="26">
        <f>1-P1365</f>
        <v>0.55128205128205132</v>
      </c>
      <c r="S1365" s="17" t="s">
        <v>45</v>
      </c>
      <c r="T1365" s="95">
        <v>2.9147982062780269</v>
      </c>
      <c r="U1365" s="17">
        <f t="shared" ref="U1365:U1424" si="180">V1365*3</f>
        <v>3.9000000000000004</v>
      </c>
      <c r="V1365" s="17">
        <v>1.3</v>
      </c>
      <c r="W1365" s="26">
        <v>17.617776961356256</v>
      </c>
      <c r="X1365" s="26">
        <v>40.108347915891265</v>
      </c>
      <c r="Y1365" s="26">
        <v>27.930987877742538</v>
      </c>
      <c r="Z1365" s="26">
        <v>2.6839866693081689</v>
      </c>
      <c r="AA1365" s="26">
        <v>0.46105263157894738</v>
      </c>
      <c r="AB1365" s="26">
        <f t="shared" si="177"/>
        <v>0.51352264685567561</v>
      </c>
      <c r="AC1365" s="26">
        <f t="shared" si="177"/>
        <v>1.1690774056201489</v>
      </c>
      <c r="AD1365" s="26">
        <f t="shared" si="177"/>
        <v>0.81413193365617254</v>
      </c>
      <c r="AE1365" s="26">
        <f t="shared" si="177"/>
        <v>7.8232795293735863E-2</v>
      </c>
      <c r="AF1365" s="17">
        <v>1.8</v>
      </c>
      <c r="AG1365" s="17">
        <v>6.7</v>
      </c>
      <c r="AH1365" s="17">
        <f t="shared" si="178"/>
        <v>1.9952623149688761E-7</v>
      </c>
      <c r="AI1365" s="17">
        <v>1</v>
      </c>
      <c r="AJ1365" s="17">
        <v>52.5</v>
      </c>
      <c r="AK1365" s="17">
        <v>813.5</v>
      </c>
      <c r="AL1365" s="17">
        <v>64.5</v>
      </c>
      <c r="AM1365" s="17">
        <v>1.45</v>
      </c>
      <c r="AN1365" s="17">
        <v>3.25</v>
      </c>
      <c r="AO1365" s="17">
        <v>0.65</v>
      </c>
      <c r="AP1365" s="17">
        <v>14.25</v>
      </c>
      <c r="AQ1365" s="17">
        <v>861.9375</v>
      </c>
      <c r="AR1365" s="17">
        <v>1214.4444444444448</v>
      </c>
      <c r="AS1365" s="26">
        <v>627.875</v>
      </c>
      <c r="AT1365" s="26">
        <v>21.286993769470403</v>
      </c>
      <c r="AU1365" s="26">
        <v>1.1074930758290282</v>
      </c>
      <c r="AV1365" s="17">
        <v>200</v>
      </c>
      <c r="AW1365" s="17">
        <v>200</v>
      </c>
      <c r="AX1365" s="17">
        <v>0.14000000000000001</v>
      </c>
      <c r="AY1365" s="14">
        <v>3</v>
      </c>
      <c r="AZ1365" s="17" t="s">
        <v>217</v>
      </c>
      <c r="BA1365" s="28"/>
      <c r="BB1365" s="26"/>
      <c r="BC1365" s="17"/>
      <c r="BD1365" s="29"/>
    </row>
    <row r="1366" spans="1:56" x14ac:dyDescent="0.25">
      <c r="A1366" s="17">
        <v>2010</v>
      </c>
      <c r="B1366" s="15">
        <v>2013</v>
      </c>
      <c r="C1366" s="66" t="s">
        <v>214</v>
      </c>
      <c r="D1366" s="52" t="s">
        <v>215</v>
      </c>
      <c r="E1366" s="17">
        <v>2</v>
      </c>
      <c r="F1366" s="67" t="s">
        <v>55</v>
      </c>
      <c r="G1366" s="45" t="s">
        <v>56</v>
      </c>
      <c r="H1366" s="20" t="s">
        <v>192</v>
      </c>
      <c r="I1366" s="45" t="s">
        <v>52</v>
      </c>
      <c r="J1366" s="22" t="s">
        <v>216</v>
      </c>
      <c r="K1366" s="17" t="str">
        <f t="shared" si="179"/>
        <v>Diploid</v>
      </c>
      <c r="L1366" s="27">
        <f t="shared" ref="L1366:L1425" si="181">100*M1366</f>
        <v>94.444444444444443</v>
      </c>
      <c r="M1366" s="26">
        <v>0.94444444444444442</v>
      </c>
      <c r="N1366" s="17" t="s">
        <v>45</v>
      </c>
      <c r="O1366" s="26">
        <f t="shared" ref="O1366:O1425" si="182">P1366*100</f>
        <v>50.35128805620608</v>
      </c>
      <c r="P1366" s="26">
        <v>0.50351288056206078</v>
      </c>
      <c r="Q1366" s="26">
        <f t="shared" ref="Q1366:Q1425" si="183">100-O1366</f>
        <v>49.64871194379392</v>
      </c>
      <c r="R1366" s="26">
        <f t="shared" ref="R1366:R1425" si="184">1-P1366</f>
        <v>0.49648711943793922</v>
      </c>
      <c r="S1366" s="17" t="s">
        <v>45</v>
      </c>
      <c r="T1366" s="95">
        <v>1.4798206278026906</v>
      </c>
      <c r="U1366" s="17">
        <f t="shared" si="180"/>
        <v>1.98</v>
      </c>
      <c r="V1366" s="17">
        <v>0.66</v>
      </c>
      <c r="W1366" s="26">
        <v>17.327063783214086</v>
      </c>
      <c r="X1366" s="26">
        <v>39.484560245418798</v>
      </c>
      <c r="Y1366" s="26">
        <v>28.139711602773275</v>
      </c>
      <c r="Z1366" s="26">
        <v>1.9291962825475935</v>
      </c>
      <c r="AA1366" s="26">
        <v>0.42875000000000002</v>
      </c>
      <c r="AB1366" s="26">
        <f t="shared" si="177"/>
        <v>0.25640946405653131</v>
      </c>
      <c r="AC1366" s="26">
        <f t="shared" si="177"/>
        <v>0.58430066730888808</v>
      </c>
      <c r="AD1366" s="26">
        <f t="shared" si="177"/>
        <v>0.41641725690202608</v>
      </c>
      <c r="AE1366" s="26">
        <f t="shared" si="177"/>
        <v>2.8548644539941964E-2</v>
      </c>
      <c r="AF1366" s="17">
        <v>2</v>
      </c>
      <c r="AG1366" s="17">
        <v>6.4</v>
      </c>
      <c r="AH1366" s="17">
        <f t="shared" si="178"/>
        <v>3.9810717055349618E-7</v>
      </c>
      <c r="AI1366" s="17">
        <v>1</v>
      </c>
      <c r="AJ1366" s="17">
        <v>28</v>
      </c>
      <c r="AK1366" s="17">
        <v>729</v>
      </c>
      <c r="AL1366" s="17">
        <v>53.5</v>
      </c>
      <c r="AM1366" s="17">
        <v>1.2</v>
      </c>
      <c r="AN1366" s="17">
        <v>2.0499999999999998</v>
      </c>
      <c r="AO1366" s="17">
        <v>0.4</v>
      </c>
      <c r="AP1366" s="17">
        <v>17.399999999999999</v>
      </c>
      <c r="AQ1366" s="17">
        <v>861.9375</v>
      </c>
      <c r="AR1366" s="17">
        <v>1214.4444444444448</v>
      </c>
      <c r="AS1366" s="26">
        <v>627.875</v>
      </c>
      <c r="AT1366" s="26">
        <v>21.286993769470403</v>
      </c>
      <c r="AU1366" s="26">
        <v>1.1074930758290282</v>
      </c>
      <c r="AV1366" s="17">
        <v>200</v>
      </c>
      <c r="AW1366" s="17">
        <v>200</v>
      </c>
      <c r="AX1366" s="17">
        <v>0.14000000000000001</v>
      </c>
      <c r="AY1366" s="14">
        <v>3</v>
      </c>
      <c r="AZ1366" s="17" t="s">
        <v>217</v>
      </c>
      <c r="BA1366" s="28"/>
      <c r="BB1366" s="26"/>
      <c r="BC1366" s="17"/>
      <c r="BD1366" s="29"/>
    </row>
    <row r="1367" spans="1:56" x14ac:dyDescent="0.25">
      <c r="A1367" s="17">
        <v>2010</v>
      </c>
      <c r="B1367" s="15">
        <v>2013</v>
      </c>
      <c r="C1367" s="66" t="s">
        <v>214</v>
      </c>
      <c r="D1367" s="52" t="s">
        <v>215</v>
      </c>
      <c r="E1367" s="17">
        <v>3</v>
      </c>
      <c r="F1367" s="67" t="s">
        <v>55</v>
      </c>
      <c r="G1367" s="45" t="s">
        <v>56</v>
      </c>
      <c r="H1367" s="20" t="s">
        <v>192</v>
      </c>
      <c r="I1367" s="45" t="s">
        <v>52</v>
      </c>
      <c r="J1367" s="22" t="s">
        <v>216</v>
      </c>
      <c r="K1367" s="17" t="str">
        <f t="shared" si="179"/>
        <v>Diploid</v>
      </c>
      <c r="L1367" s="27">
        <f t="shared" si="181"/>
        <v>88.888888888888886</v>
      </c>
      <c r="M1367" s="26">
        <v>0.88888888888888884</v>
      </c>
      <c r="N1367" s="17" t="s">
        <v>45</v>
      </c>
      <c r="O1367" s="26">
        <f t="shared" si="182"/>
        <v>47.826086956521742</v>
      </c>
      <c r="P1367" s="26">
        <v>0.47826086956521741</v>
      </c>
      <c r="Q1367" s="26">
        <f t="shared" si="183"/>
        <v>52.173913043478258</v>
      </c>
      <c r="R1367" s="26">
        <f t="shared" si="184"/>
        <v>0.52173913043478259</v>
      </c>
      <c r="S1367" s="17" t="s">
        <v>45</v>
      </c>
      <c r="T1367" s="95">
        <v>2.2645739910313902</v>
      </c>
      <c r="U1367" s="17">
        <f t="shared" si="180"/>
        <v>3.0300000000000002</v>
      </c>
      <c r="V1367" s="17">
        <v>1.01</v>
      </c>
      <c r="W1367" s="26">
        <v>18.8328968464062</v>
      </c>
      <c r="X1367" s="26">
        <v>39.606048038219143</v>
      </c>
      <c r="Y1367" s="26">
        <v>26.261732577439375</v>
      </c>
      <c r="Z1367" s="26">
        <v>2.0665560142523844</v>
      </c>
      <c r="AA1367" s="26">
        <v>0.34952380952380951</v>
      </c>
      <c r="AB1367" s="26">
        <f t="shared" si="177"/>
        <v>0.42648488374148569</v>
      </c>
      <c r="AC1367" s="26">
        <f t="shared" si="177"/>
        <v>0.89690826274890889</v>
      </c>
      <c r="AD1367" s="26">
        <f t="shared" si="177"/>
        <v>0.59471636554290963</v>
      </c>
      <c r="AE1367" s="26">
        <f t="shared" si="177"/>
        <v>4.6798690008854442E-2</v>
      </c>
      <c r="AF1367" s="17">
        <v>1.6</v>
      </c>
      <c r="AG1367" s="17">
        <v>6.7</v>
      </c>
      <c r="AH1367" s="17">
        <f t="shared" si="178"/>
        <v>1.9952623149688761E-7</v>
      </c>
      <c r="AI1367" s="17">
        <v>1.5</v>
      </c>
      <c r="AJ1367" s="17">
        <v>48</v>
      </c>
      <c r="AK1367" s="17">
        <v>729.5</v>
      </c>
      <c r="AL1367" s="17">
        <v>76</v>
      </c>
      <c r="AM1367" s="17">
        <v>1.1000000000000001</v>
      </c>
      <c r="AN1367" s="17">
        <v>3.5</v>
      </c>
      <c r="AO1367" s="17">
        <v>0.45</v>
      </c>
      <c r="AP1367" s="17">
        <v>10.75</v>
      </c>
      <c r="AQ1367" s="17">
        <v>861.9375</v>
      </c>
      <c r="AR1367" s="17">
        <v>1214.4444444444448</v>
      </c>
      <c r="AS1367" s="26">
        <v>627.875</v>
      </c>
      <c r="AT1367" s="26">
        <v>21.286993769470403</v>
      </c>
      <c r="AU1367" s="26">
        <v>1.1074930758290282</v>
      </c>
      <c r="AV1367" s="17">
        <v>200</v>
      </c>
      <c r="AW1367" s="17">
        <v>200</v>
      </c>
      <c r="AX1367" s="17">
        <v>0.14000000000000001</v>
      </c>
      <c r="AY1367" s="14">
        <v>3</v>
      </c>
      <c r="AZ1367" s="17" t="s">
        <v>217</v>
      </c>
      <c r="BA1367" s="28"/>
      <c r="BB1367" s="26"/>
      <c r="BC1367" s="17"/>
      <c r="BD1367" s="29"/>
    </row>
    <row r="1368" spans="1:56" x14ac:dyDescent="0.25">
      <c r="A1368" s="17">
        <v>2010</v>
      </c>
      <c r="B1368" s="15">
        <v>2013</v>
      </c>
      <c r="C1368" s="66" t="s">
        <v>214</v>
      </c>
      <c r="D1368" s="52" t="s">
        <v>215</v>
      </c>
      <c r="E1368" s="17">
        <v>4</v>
      </c>
      <c r="F1368" s="67" t="s">
        <v>55</v>
      </c>
      <c r="G1368" s="45" t="s">
        <v>56</v>
      </c>
      <c r="H1368" s="20" t="s">
        <v>192</v>
      </c>
      <c r="I1368" s="45" t="s">
        <v>52</v>
      </c>
      <c r="J1368" s="22" t="s">
        <v>216</v>
      </c>
      <c r="K1368" s="17" t="str">
        <f t="shared" si="179"/>
        <v>Diploid</v>
      </c>
      <c r="L1368" s="27">
        <f t="shared" si="181"/>
        <v>88.888888888888886</v>
      </c>
      <c r="M1368" s="26">
        <v>0.88888888888888884</v>
      </c>
      <c r="N1368" s="17" t="s">
        <v>45</v>
      </c>
      <c r="O1368" s="26">
        <f t="shared" si="182"/>
        <v>44.782608695652172</v>
      </c>
      <c r="P1368" s="26">
        <v>0.44782608695652171</v>
      </c>
      <c r="Q1368" s="26">
        <f t="shared" si="183"/>
        <v>55.217391304347828</v>
      </c>
      <c r="R1368" s="26">
        <f t="shared" si="184"/>
        <v>0.55217391304347829</v>
      </c>
      <c r="S1368" s="17" t="s">
        <v>45</v>
      </c>
      <c r="T1368" s="95">
        <v>3.2286995515695067</v>
      </c>
      <c r="U1368" s="17">
        <f t="shared" si="180"/>
        <v>4.32</v>
      </c>
      <c r="V1368" s="17">
        <v>1.44</v>
      </c>
      <c r="W1368" s="26">
        <v>18.28440522262315</v>
      </c>
      <c r="X1368" s="26">
        <v>41.074838620328848</v>
      </c>
      <c r="Y1368" s="26">
        <v>26.194106468266497</v>
      </c>
      <c r="Z1368" s="26">
        <v>2.4612142521908424</v>
      </c>
      <c r="AA1368" s="26">
        <v>0.46772727272727271</v>
      </c>
      <c r="AB1368" s="26">
        <f t="shared" si="177"/>
        <v>0.59034850942998507</v>
      </c>
      <c r="AC1368" s="26">
        <f t="shared" si="177"/>
        <v>1.3261831303424561</v>
      </c>
      <c r="AD1368" s="26">
        <f t="shared" si="177"/>
        <v>0.84572899807855961</v>
      </c>
      <c r="AE1368" s="26">
        <f t="shared" si="177"/>
        <v>7.9465213523650519E-2</v>
      </c>
      <c r="AF1368" s="17">
        <v>2.1</v>
      </c>
      <c r="AG1368" s="17">
        <v>6.5</v>
      </c>
      <c r="AH1368" s="17">
        <f t="shared" si="178"/>
        <v>3.1622776601683734E-7</v>
      </c>
      <c r="AI1368" s="17">
        <v>1</v>
      </c>
      <c r="AJ1368" s="17">
        <v>43</v>
      </c>
      <c r="AK1368" s="17">
        <v>795</v>
      </c>
      <c r="AL1368" s="17">
        <v>68.5</v>
      </c>
      <c r="AM1368" s="17">
        <v>1.55</v>
      </c>
      <c r="AN1368" s="17">
        <v>2.7</v>
      </c>
      <c r="AO1368" s="17">
        <v>0.45</v>
      </c>
      <c r="AP1368" s="17">
        <v>25.9</v>
      </c>
      <c r="AQ1368" s="17">
        <v>861.9375</v>
      </c>
      <c r="AR1368" s="17">
        <v>1214.4444444444448</v>
      </c>
      <c r="AS1368" s="26">
        <v>627.875</v>
      </c>
      <c r="AT1368" s="26">
        <v>21.286993769470403</v>
      </c>
      <c r="AU1368" s="26">
        <v>1.1074930758290282</v>
      </c>
      <c r="AV1368" s="17">
        <v>200</v>
      </c>
      <c r="AW1368" s="17">
        <v>200</v>
      </c>
      <c r="AX1368" s="17">
        <v>0.14000000000000001</v>
      </c>
      <c r="AY1368" s="14">
        <v>3</v>
      </c>
      <c r="AZ1368" s="17" t="s">
        <v>217</v>
      </c>
      <c r="BA1368" s="28"/>
      <c r="BB1368" s="26"/>
      <c r="BC1368" s="17"/>
      <c r="BD1368" s="29"/>
    </row>
    <row r="1369" spans="1:56" x14ac:dyDescent="0.25">
      <c r="A1369" s="17">
        <v>2010</v>
      </c>
      <c r="B1369" s="15">
        <v>2013</v>
      </c>
      <c r="C1369" s="66" t="s">
        <v>214</v>
      </c>
      <c r="D1369" s="52" t="s">
        <v>215</v>
      </c>
      <c r="E1369" s="17">
        <v>1</v>
      </c>
      <c r="F1369" s="67" t="s">
        <v>58</v>
      </c>
      <c r="G1369" s="45" t="s">
        <v>59</v>
      </c>
      <c r="H1369" s="20" t="s">
        <v>193</v>
      </c>
      <c r="I1369" s="45">
        <v>8</v>
      </c>
      <c r="J1369" s="22" t="s">
        <v>218</v>
      </c>
      <c r="K1369" s="17" t="str">
        <f t="shared" si="179"/>
        <v>Triploid</v>
      </c>
      <c r="L1369" s="27">
        <f t="shared" si="181"/>
        <v>100</v>
      </c>
      <c r="M1369" s="26">
        <v>1</v>
      </c>
      <c r="N1369" s="17" t="s">
        <v>45</v>
      </c>
      <c r="O1369" s="26">
        <f t="shared" si="182"/>
        <v>46.886446886446883</v>
      </c>
      <c r="P1369" s="26">
        <v>0.46886446886446886</v>
      </c>
      <c r="Q1369" s="26">
        <f t="shared" si="183"/>
        <v>53.113553113553117</v>
      </c>
      <c r="R1369" s="26">
        <f t="shared" si="184"/>
        <v>0.53113553113553114</v>
      </c>
      <c r="S1369" s="17" t="s">
        <v>45</v>
      </c>
      <c r="T1369" s="95">
        <v>2.376681614349776</v>
      </c>
      <c r="U1369" s="17">
        <f t="shared" si="180"/>
        <v>3.18</v>
      </c>
      <c r="V1369" s="17">
        <v>1.06</v>
      </c>
      <c r="W1369" s="26">
        <v>18.520700881886697</v>
      </c>
      <c r="X1369" s="26">
        <v>39.03506062096924</v>
      </c>
      <c r="Y1369" s="26">
        <v>29.010750576207485</v>
      </c>
      <c r="Z1369" s="26">
        <v>2.2627658722440174</v>
      </c>
      <c r="AA1369" s="26">
        <v>0.37071428571428572</v>
      </c>
      <c r="AB1369" s="26">
        <f t="shared" si="177"/>
        <v>0.44017809270851799</v>
      </c>
      <c r="AC1369" s="26">
        <f t="shared" si="177"/>
        <v>0.92773910892886546</v>
      </c>
      <c r="AD1369" s="26">
        <f t="shared" si="177"/>
        <v>0.68949317512959496</v>
      </c>
      <c r="AE1369" s="26">
        <f t="shared" si="177"/>
        <v>5.3778740461404899E-2</v>
      </c>
      <c r="AF1369" s="17">
        <v>1.8</v>
      </c>
      <c r="AG1369" s="17">
        <v>6.7</v>
      </c>
      <c r="AH1369" s="17">
        <f t="shared" si="178"/>
        <v>1.9952623149688761E-7</v>
      </c>
      <c r="AI1369" s="17">
        <v>1</v>
      </c>
      <c r="AJ1369" s="17">
        <v>52.5</v>
      </c>
      <c r="AK1369" s="17">
        <v>813.5</v>
      </c>
      <c r="AL1369" s="17">
        <v>64.5</v>
      </c>
      <c r="AM1369" s="17">
        <v>1.45</v>
      </c>
      <c r="AN1369" s="17">
        <v>3.25</v>
      </c>
      <c r="AO1369" s="17">
        <v>0.65</v>
      </c>
      <c r="AP1369" s="17">
        <v>14.25</v>
      </c>
      <c r="AQ1369" s="17">
        <v>861.9375</v>
      </c>
      <c r="AR1369" s="17">
        <v>1214.4444444444448</v>
      </c>
      <c r="AS1369" s="26">
        <v>627.875</v>
      </c>
      <c r="AT1369" s="26">
        <v>21.286993769470403</v>
      </c>
      <c r="AU1369" s="26">
        <v>1.1074930758290282</v>
      </c>
      <c r="AV1369" s="17">
        <v>200</v>
      </c>
      <c r="AW1369" s="17">
        <v>200</v>
      </c>
      <c r="AX1369" s="17">
        <v>0.14000000000000001</v>
      </c>
      <c r="AY1369" s="14">
        <v>3</v>
      </c>
      <c r="AZ1369" s="17" t="s">
        <v>217</v>
      </c>
      <c r="BA1369" s="28"/>
      <c r="BB1369" s="26"/>
      <c r="BC1369" s="17"/>
      <c r="BD1369" s="29"/>
    </row>
    <row r="1370" spans="1:56" x14ac:dyDescent="0.25">
      <c r="A1370" s="17">
        <v>2010</v>
      </c>
      <c r="B1370" s="15">
        <v>2013</v>
      </c>
      <c r="C1370" s="66" t="s">
        <v>214</v>
      </c>
      <c r="D1370" s="52" t="s">
        <v>215</v>
      </c>
      <c r="E1370" s="17">
        <v>2</v>
      </c>
      <c r="F1370" s="67" t="s">
        <v>58</v>
      </c>
      <c r="G1370" s="45" t="s">
        <v>59</v>
      </c>
      <c r="H1370" s="20" t="s">
        <v>193</v>
      </c>
      <c r="I1370" s="45">
        <v>8</v>
      </c>
      <c r="J1370" s="22" t="s">
        <v>218</v>
      </c>
      <c r="K1370" s="17" t="str">
        <f t="shared" si="179"/>
        <v>Triploid</v>
      </c>
      <c r="L1370" s="27">
        <f t="shared" si="181"/>
        <v>100</v>
      </c>
      <c r="M1370" s="26">
        <v>1</v>
      </c>
      <c r="N1370" s="17" t="s">
        <v>45</v>
      </c>
      <c r="O1370" s="26">
        <f t="shared" si="182"/>
        <v>46.153846153846153</v>
      </c>
      <c r="P1370" s="26">
        <v>0.46153846153846156</v>
      </c>
      <c r="Q1370" s="26">
        <f t="shared" si="183"/>
        <v>53.846153846153847</v>
      </c>
      <c r="R1370" s="26">
        <f t="shared" si="184"/>
        <v>0.53846153846153844</v>
      </c>
      <c r="S1370" s="17" t="s">
        <v>45</v>
      </c>
      <c r="T1370" s="95">
        <v>1.4125560538116593</v>
      </c>
      <c r="U1370" s="17">
        <f t="shared" si="180"/>
        <v>1.8900000000000001</v>
      </c>
      <c r="V1370" s="17">
        <v>0.63</v>
      </c>
      <c r="W1370" s="26">
        <v>17.818005294678784</v>
      </c>
      <c r="X1370" s="26">
        <v>36.581855847007489</v>
      </c>
      <c r="Y1370" s="26">
        <v>27.647907247162152</v>
      </c>
      <c r="Z1370" s="26">
        <v>3.6884956451549158</v>
      </c>
      <c r="AA1370" s="26">
        <v>0.45600000000000002</v>
      </c>
      <c r="AB1370" s="26">
        <f t="shared" si="177"/>
        <v>0.25168931245846715</v>
      </c>
      <c r="AC1370" s="26">
        <f t="shared" si="177"/>
        <v>0.51673921936355871</v>
      </c>
      <c r="AD1370" s="26">
        <f t="shared" si="177"/>
        <v>0.39054218757202142</v>
      </c>
      <c r="AE1370" s="26">
        <f t="shared" si="177"/>
        <v>5.2102068530215179E-2</v>
      </c>
      <c r="AF1370" s="17">
        <v>2</v>
      </c>
      <c r="AG1370" s="17">
        <v>6.4</v>
      </c>
      <c r="AH1370" s="17">
        <f t="shared" si="178"/>
        <v>3.9810717055349618E-7</v>
      </c>
      <c r="AI1370" s="17">
        <v>1</v>
      </c>
      <c r="AJ1370" s="17">
        <v>28</v>
      </c>
      <c r="AK1370" s="17">
        <v>729</v>
      </c>
      <c r="AL1370" s="17">
        <v>53.5</v>
      </c>
      <c r="AM1370" s="17">
        <v>1.2</v>
      </c>
      <c r="AN1370" s="17">
        <v>2.0499999999999998</v>
      </c>
      <c r="AO1370" s="17">
        <v>0.4</v>
      </c>
      <c r="AP1370" s="17">
        <v>17.399999999999999</v>
      </c>
      <c r="AQ1370" s="17">
        <v>861.9375</v>
      </c>
      <c r="AR1370" s="17">
        <v>1214.4444444444448</v>
      </c>
      <c r="AS1370" s="26">
        <v>627.875</v>
      </c>
      <c r="AT1370" s="26">
        <v>21.286993769470403</v>
      </c>
      <c r="AU1370" s="26">
        <v>1.1074930758290282</v>
      </c>
      <c r="AV1370" s="17">
        <v>200</v>
      </c>
      <c r="AW1370" s="17">
        <v>200</v>
      </c>
      <c r="AX1370" s="17">
        <v>0.14000000000000001</v>
      </c>
      <c r="AY1370" s="14">
        <v>3</v>
      </c>
      <c r="AZ1370" s="17" t="s">
        <v>217</v>
      </c>
      <c r="BA1370" s="28"/>
      <c r="BB1370" s="26"/>
      <c r="BC1370" s="17"/>
      <c r="BD1370" s="29"/>
    </row>
    <row r="1371" spans="1:56" x14ac:dyDescent="0.25">
      <c r="A1371" s="17">
        <v>2010</v>
      </c>
      <c r="B1371" s="15">
        <v>2013</v>
      </c>
      <c r="C1371" s="66" t="s">
        <v>214</v>
      </c>
      <c r="D1371" s="52" t="s">
        <v>215</v>
      </c>
      <c r="E1371" s="17">
        <v>3</v>
      </c>
      <c r="F1371" s="67" t="s">
        <v>58</v>
      </c>
      <c r="G1371" s="45" t="s">
        <v>59</v>
      </c>
      <c r="H1371" s="20" t="s">
        <v>193</v>
      </c>
      <c r="I1371" s="45">
        <v>8</v>
      </c>
      <c r="J1371" s="22" t="s">
        <v>218</v>
      </c>
      <c r="K1371" s="17" t="str">
        <f t="shared" si="179"/>
        <v>Triploid</v>
      </c>
      <c r="L1371" s="27">
        <f t="shared" si="181"/>
        <v>100</v>
      </c>
      <c r="M1371" s="26">
        <v>1</v>
      </c>
      <c r="N1371" s="17" t="s">
        <v>45</v>
      </c>
      <c r="O1371" s="26">
        <f t="shared" si="182"/>
        <v>50.151057401812693</v>
      </c>
      <c r="P1371" s="26">
        <v>0.50151057401812693</v>
      </c>
      <c r="Q1371" s="26">
        <f t="shared" si="183"/>
        <v>49.848942598187307</v>
      </c>
      <c r="R1371" s="26">
        <f t="shared" si="184"/>
        <v>0.49848942598187307</v>
      </c>
      <c r="S1371" s="17" t="s">
        <v>45</v>
      </c>
      <c r="T1371" s="95">
        <v>7.8475336322869955</v>
      </c>
      <c r="U1371" s="17">
        <f t="shared" si="180"/>
        <v>10.5</v>
      </c>
      <c r="V1371" s="17">
        <v>3.5</v>
      </c>
      <c r="W1371" s="26">
        <v>20.181610263469352</v>
      </c>
      <c r="X1371" s="26">
        <v>39.730067401610022</v>
      </c>
      <c r="Y1371" s="26">
        <v>27.26596944229594</v>
      </c>
      <c r="Z1371" s="26">
        <v>1.9851631257413516</v>
      </c>
      <c r="AA1371" s="26">
        <v>0.46509090909090905</v>
      </c>
      <c r="AB1371" s="26">
        <f t="shared" si="177"/>
        <v>1.5837586529628416</v>
      </c>
      <c r="AC1371" s="26">
        <f t="shared" si="177"/>
        <v>3.1178304014716383</v>
      </c>
      <c r="AD1371" s="26">
        <f t="shared" si="177"/>
        <v>2.1397061221532687</v>
      </c>
      <c r="AE1371" s="26">
        <f t="shared" si="177"/>
        <v>0.15578634394831234</v>
      </c>
      <c r="AF1371" s="17">
        <v>1.6</v>
      </c>
      <c r="AG1371" s="17">
        <v>6.7</v>
      </c>
      <c r="AH1371" s="17">
        <f t="shared" si="178"/>
        <v>1.9952623149688761E-7</v>
      </c>
      <c r="AI1371" s="17">
        <v>1.5</v>
      </c>
      <c r="AJ1371" s="17">
        <v>48</v>
      </c>
      <c r="AK1371" s="17">
        <v>729.5</v>
      </c>
      <c r="AL1371" s="17">
        <v>76</v>
      </c>
      <c r="AM1371" s="17">
        <v>1.1000000000000001</v>
      </c>
      <c r="AN1371" s="17">
        <v>3.5</v>
      </c>
      <c r="AO1371" s="17">
        <v>0.45</v>
      </c>
      <c r="AP1371" s="17">
        <v>10.75</v>
      </c>
      <c r="AQ1371" s="17">
        <v>861.9375</v>
      </c>
      <c r="AR1371" s="17">
        <v>1214.4444444444448</v>
      </c>
      <c r="AS1371" s="26">
        <v>627.875</v>
      </c>
      <c r="AT1371" s="26">
        <v>21.286993769470403</v>
      </c>
      <c r="AU1371" s="26">
        <v>1.1074930758290282</v>
      </c>
      <c r="AV1371" s="17">
        <v>200</v>
      </c>
      <c r="AW1371" s="17">
        <v>200</v>
      </c>
      <c r="AX1371" s="17">
        <v>0.14000000000000001</v>
      </c>
      <c r="AY1371" s="14">
        <v>3</v>
      </c>
      <c r="AZ1371" s="17" t="s">
        <v>217</v>
      </c>
      <c r="BA1371" s="28"/>
      <c r="BB1371" s="26"/>
      <c r="BC1371" s="17"/>
      <c r="BD1371" s="29"/>
    </row>
    <row r="1372" spans="1:56" x14ac:dyDescent="0.25">
      <c r="A1372" s="17">
        <v>2010</v>
      </c>
      <c r="B1372" s="15">
        <v>2013</v>
      </c>
      <c r="C1372" s="66" t="s">
        <v>214</v>
      </c>
      <c r="D1372" s="52" t="s">
        <v>215</v>
      </c>
      <c r="E1372" s="17">
        <v>4</v>
      </c>
      <c r="F1372" s="67" t="s">
        <v>58</v>
      </c>
      <c r="G1372" s="45" t="s">
        <v>59</v>
      </c>
      <c r="H1372" s="20" t="s">
        <v>193</v>
      </c>
      <c r="I1372" s="45">
        <v>8</v>
      </c>
      <c r="J1372" s="22" t="s">
        <v>218</v>
      </c>
      <c r="K1372" s="17" t="str">
        <f t="shared" si="179"/>
        <v>Triploid</v>
      </c>
      <c r="L1372" s="27">
        <f t="shared" si="181"/>
        <v>94.444444444444443</v>
      </c>
      <c r="M1372" s="26">
        <v>0.94444444444444442</v>
      </c>
      <c r="N1372" s="17" t="s">
        <v>45</v>
      </c>
      <c r="O1372" s="26">
        <f t="shared" si="182"/>
        <v>51.264755480607086</v>
      </c>
      <c r="P1372" s="26">
        <v>0.51264755480607083</v>
      </c>
      <c r="Q1372" s="26">
        <f t="shared" si="183"/>
        <v>48.735244519392914</v>
      </c>
      <c r="R1372" s="26">
        <f t="shared" si="184"/>
        <v>0.48735244519392917</v>
      </c>
      <c r="S1372" s="17" t="s">
        <v>45</v>
      </c>
      <c r="T1372" s="95">
        <v>3.1390134529147979</v>
      </c>
      <c r="U1372" s="17">
        <f t="shared" si="180"/>
        <v>4.1999999999999993</v>
      </c>
      <c r="V1372" s="17">
        <v>1.4</v>
      </c>
      <c r="W1372" s="26">
        <v>17.128708918371984</v>
      </c>
      <c r="X1372" s="26">
        <v>35.024035762319798</v>
      </c>
      <c r="Y1372" s="26">
        <v>31.063932757256879</v>
      </c>
      <c r="Z1372" s="26">
        <v>3.1732546156399053</v>
      </c>
      <c r="AA1372" s="26">
        <v>0.39500000000000002</v>
      </c>
      <c r="AB1372" s="26">
        <f t="shared" si="177"/>
        <v>0.53767247725831335</v>
      </c>
      <c r="AC1372" s="26">
        <f t="shared" si="177"/>
        <v>1.0994091943329085</v>
      </c>
      <c r="AD1372" s="26">
        <f t="shared" si="177"/>
        <v>0.97510102825470013</v>
      </c>
      <c r="AE1372" s="26">
        <f t="shared" si="177"/>
        <v>9.9608889280176388E-2</v>
      </c>
      <c r="AF1372" s="17">
        <v>2.1</v>
      </c>
      <c r="AG1372" s="17">
        <v>6.5</v>
      </c>
      <c r="AH1372" s="17">
        <f t="shared" si="178"/>
        <v>3.1622776601683734E-7</v>
      </c>
      <c r="AI1372" s="17">
        <v>1</v>
      </c>
      <c r="AJ1372" s="17">
        <v>43</v>
      </c>
      <c r="AK1372" s="17">
        <v>795</v>
      </c>
      <c r="AL1372" s="17">
        <v>68.5</v>
      </c>
      <c r="AM1372" s="17">
        <v>1.55</v>
      </c>
      <c r="AN1372" s="17">
        <v>2.7</v>
      </c>
      <c r="AO1372" s="17">
        <v>0.45</v>
      </c>
      <c r="AP1372" s="17">
        <v>25.9</v>
      </c>
      <c r="AQ1372" s="17">
        <v>861.9375</v>
      </c>
      <c r="AR1372" s="17">
        <v>1214.4444444444448</v>
      </c>
      <c r="AS1372" s="26">
        <v>627.875</v>
      </c>
      <c r="AT1372" s="26">
        <v>21.286993769470403</v>
      </c>
      <c r="AU1372" s="26">
        <v>1.1074930758290282</v>
      </c>
      <c r="AV1372" s="17">
        <v>200</v>
      </c>
      <c r="AW1372" s="17">
        <v>200</v>
      </c>
      <c r="AX1372" s="17">
        <v>0.14000000000000001</v>
      </c>
      <c r="AY1372" s="14">
        <v>3</v>
      </c>
      <c r="AZ1372" s="17" t="s">
        <v>217</v>
      </c>
      <c r="BA1372" s="28"/>
      <c r="BB1372" s="26"/>
      <c r="BC1372" s="17"/>
      <c r="BD1372" s="29"/>
    </row>
    <row r="1373" spans="1:56" x14ac:dyDescent="0.25">
      <c r="A1373" s="17">
        <v>2010</v>
      </c>
      <c r="B1373" s="15">
        <v>2013</v>
      </c>
      <c r="C1373" s="66" t="s">
        <v>214</v>
      </c>
      <c r="D1373" s="52" t="s">
        <v>215</v>
      </c>
      <c r="E1373" s="17">
        <v>1</v>
      </c>
      <c r="F1373" s="67" t="s">
        <v>71</v>
      </c>
      <c r="G1373" s="67" t="s">
        <v>71</v>
      </c>
      <c r="H1373" s="20" t="s">
        <v>72</v>
      </c>
      <c r="I1373" s="45">
        <v>4</v>
      </c>
      <c r="J1373" s="22">
        <v>983777</v>
      </c>
      <c r="K1373" s="17" t="str">
        <f t="shared" si="179"/>
        <v>Diploid</v>
      </c>
      <c r="L1373" s="27">
        <f t="shared" si="181"/>
        <v>33.333333333333329</v>
      </c>
      <c r="M1373" s="26">
        <v>0.33333333333333331</v>
      </c>
      <c r="N1373" s="17" t="s">
        <v>45</v>
      </c>
      <c r="O1373" s="26">
        <f t="shared" si="182"/>
        <v>53.474320241691842</v>
      </c>
      <c r="P1373" s="26">
        <v>0.53474320241691842</v>
      </c>
      <c r="Q1373" s="26">
        <f t="shared" si="183"/>
        <v>46.525679758308158</v>
      </c>
      <c r="R1373" s="26">
        <f t="shared" si="184"/>
        <v>0.46525679758308158</v>
      </c>
      <c r="S1373" s="17" t="s">
        <v>45</v>
      </c>
      <c r="T1373" s="95">
        <v>1.188340807174888</v>
      </c>
      <c r="U1373" s="17">
        <f t="shared" si="180"/>
        <v>1.59</v>
      </c>
      <c r="V1373" s="17">
        <v>0.53</v>
      </c>
      <c r="W1373" s="26">
        <v>17.341730218756041</v>
      </c>
      <c r="X1373" s="26">
        <v>39.037346232716132</v>
      </c>
      <c r="Y1373" s="26">
        <v>28.910470289349618</v>
      </c>
      <c r="Z1373" s="26">
        <v>2.199722501522217</v>
      </c>
      <c r="AA1373" s="26">
        <v>0.4916666666666667</v>
      </c>
      <c r="AB1373" s="26">
        <f t="shared" si="177"/>
        <v>0.20607885685965702</v>
      </c>
      <c r="AC1373" s="26">
        <f t="shared" si="177"/>
        <v>0.46389671532151461</v>
      </c>
      <c r="AD1373" s="26">
        <f t="shared" si="177"/>
        <v>0.34355491599451338</v>
      </c>
      <c r="AE1373" s="26">
        <f t="shared" si="177"/>
        <v>2.6140200130196752E-2</v>
      </c>
      <c r="AF1373" s="17">
        <v>1.8</v>
      </c>
      <c r="AG1373" s="17">
        <v>6.7</v>
      </c>
      <c r="AH1373" s="17">
        <f t="shared" si="178"/>
        <v>1.9952623149688761E-7</v>
      </c>
      <c r="AI1373" s="17">
        <v>1</v>
      </c>
      <c r="AJ1373" s="17">
        <v>52.5</v>
      </c>
      <c r="AK1373" s="17">
        <v>813.5</v>
      </c>
      <c r="AL1373" s="17">
        <v>64.5</v>
      </c>
      <c r="AM1373" s="17">
        <v>1.45</v>
      </c>
      <c r="AN1373" s="17">
        <v>3.25</v>
      </c>
      <c r="AO1373" s="17">
        <v>0.65</v>
      </c>
      <c r="AP1373" s="17">
        <v>14.25</v>
      </c>
      <c r="AQ1373" s="17">
        <v>861.9375</v>
      </c>
      <c r="AR1373" s="17">
        <v>1214.4444444444448</v>
      </c>
      <c r="AS1373" s="26">
        <v>627.875</v>
      </c>
      <c r="AT1373" s="26">
        <v>21.286993769470403</v>
      </c>
      <c r="AU1373" s="26">
        <v>1.1074930758290282</v>
      </c>
      <c r="AV1373" s="17">
        <v>200</v>
      </c>
      <c r="AW1373" s="17">
        <v>200</v>
      </c>
      <c r="AX1373" s="17">
        <v>0.14000000000000001</v>
      </c>
      <c r="AY1373" s="14">
        <v>3</v>
      </c>
      <c r="AZ1373" s="17" t="s">
        <v>217</v>
      </c>
      <c r="BA1373" s="28"/>
      <c r="BB1373" s="26"/>
      <c r="BC1373" s="17"/>
      <c r="BD1373" s="29"/>
    </row>
    <row r="1374" spans="1:56" x14ac:dyDescent="0.25">
      <c r="A1374" s="17">
        <v>2010</v>
      </c>
      <c r="B1374" s="15">
        <v>2013</v>
      </c>
      <c r="C1374" s="66" t="s">
        <v>214</v>
      </c>
      <c r="D1374" s="52" t="s">
        <v>215</v>
      </c>
      <c r="E1374" s="17">
        <v>2</v>
      </c>
      <c r="F1374" s="67" t="s">
        <v>71</v>
      </c>
      <c r="G1374" s="67" t="s">
        <v>71</v>
      </c>
      <c r="H1374" s="20" t="s">
        <v>72</v>
      </c>
      <c r="I1374" s="45">
        <v>4</v>
      </c>
      <c r="J1374" s="22">
        <v>983777</v>
      </c>
      <c r="K1374" s="17" t="str">
        <f t="shared" si="179"/>
        <v>Diploid</v>
      </c>
      <c r="L1374" s="27">
        <f t="shared" si="181"/>
        <v>94.444444444444443</v>
      </c>
      <c r="M1374" s="26">
        <v>0.94444444444444442</v>
      </c>
      <c r="N1374" s="17" t="s">
        <v>45</v>
      </c>
      <c r="O1374" s="26">
        <f t="shared" si="182"/>
        <v>53.872053872053868</v>
      </c>
      <c r="P1374" s="26">
        <v>0.53872053872053871</v>
      </c>
      <c r="Q1374" s="26">
        <f t="shared" si="183"/>
        <v>46.127946127946132</v>
      </c>
      <c r="R1374" s="26">
        <f t="shared" si="184"/>
        <v>0.46127946127946129</v>
      </c>
      <c r="S1374" s="17" t="s">
        <v>45</v>
      </c>
      <c r="T1374" s="95">
        <v>0.5605381165919282</v>
      </c>
      <c r="U1374" s="17">
        <f t="shared" si="180"/>
        <v>0.75</v>
      </c>
      <c r="V1374" s="17">
        <v>0.25</v>
      </c>
      <c r="W1374" s="26">
        <v>17.235719465362862</v>
      </c>
      <c r="X1374" s="26">
        <v>34.972737596973836</v>
      </c>
      <c r="Y1374" s="26">
        <v>30.88134089687162</v>
      </c>
      <c r="Z1374" s="26">
        <v>3.3984288162570095</v>
      </c>
      <c r="AA1374" s="26">
        <v>0.47272727272727272</v>
      </c>
      <c r="AB1374" s="26">
        <f t="shared" si="177"/>
        <v>9.6612777272213346E-2</v>
      </c>
      <c r="AC1374" s="26">
        <f t="shared" si="177"/>
        <v>0.19603552464671431</v>
      </c>
      <c r="AD1374" s="26">
        <f t="shared" si="177"/>
        <v>0.17310168664165707</v>
      </c>
      <c r="AE1374" s="26">
        <f t="shared" si="177"/>
        <v>1.9049488880364403E-2</v>
      </c>
      <c r="AF1374" s="17">
        <v>2</v>
      </c>
      <c r="AG1374" s="17">
        <v>6.4</v>
      </c>
      <c r="AH1374" s="17">
        <f t="shared" si="178"/>
        <v>3.9810717055349618E-7</v>
      </c>
      <c r="AI1374" s="17">
        <v>1</v>
      </c>
      <c r="AJ1374" s="17">
        <v>28</v>
      </c>
      <c r="AK1374" s="17">
        <v>729</v>
      </c>
      <c r="AL1374" s="17">
        <v>53.5</v>
      </c>
      <c r="AM1374" s="17">
        <v>1.2</v>
      </c>
      <c r="AN1374" s="17">
        <v>2.0499999999999998</v>
      </c>
      <c r="AO1374" s="17">
        <v>0.4</v>
      </c>
      <c r="AP1374" s="17">
        <v>17.399999999999999</v>
      </c>
      <c r="AQ1374" s="17">
        <v>861.9375</v>
      </c>
      <c r="AR1374" s="17">
        <v>1214.4444444444448</v>
      </c>
      <c r="AS1374" s="26">
        <v>627.875</v>
      </c>
      <c r="AT1374" s="26">
        <v>21.286993769470403</v>
      </c>
      <c r="AU1374" s="26">
        <v>1.1074930758290282</v>
      </c>
      <c r="AV1374" s="17">
        <v>200</v>
      </c>
      <c r="AW1374" s="17">
        <v>200</v>
      </c>
      <c r="AX1374" s="17">
        <v>0.14000000000000001</v>
      </c>
      <c r="AY1374" s="14">
        <v>3</v>
      </c>
      <c r="AZ1374" s="17" t="s">
        <v>217</v>
      </c>
      <c r="BA1374" s="28"/>
      <c r="BB1374" s="26"/>
      <c r="BC1374" s="17"/>
      <c r="BD1374" s="29"/>
    </row>
    <row r="1375" spans="1:56" x14ac:dyDescent="0.25">
      <c r="A1375" s="17">
        <v>2010</v>
      </c>
      <c r="B1375" s="15">
        <v>2013</v>
      </c>
      <c r="C1375" s="66" t="s">
        <v>214</v>
      </c>
      <c r="D1375" s="52" t="s">
        <v>215</v>
      </c>
      <c r="E1375" s="17">
        <v>3</v>
      </c>
      <c r="F1375" s="67" t="s">
        <v>71</v>
      </c>
      <c r="G1375" s="67" t="s">
        <v>71</v>
      </c>
      <c r="H1375" s="20" t="s">
        <v>72</v>
      </c>
      <c r="I1375" s="45">
        <v>4</v>
      </c>
      <c r="J1375" s="22">
        <v>983777</v>
      </c>
      <c r="K1375" s="17" t="str">
        <f t="shared" si="179"/>
        <v>Diploid</v>
      </c>
      <c r="L1375" s="27">
        <f t="shared" si="181"/>
        <v>88.888888888888886</v>
      </c>
      <c r="M1375" s="26">
        <v>0.88888888888888884</v>
      </c>
      <c r="N1375" s="17" t="s">
        <v>45</v>
      </c>
      <c r="O1375" s="26">
        <f t="shared" si="182"/>
        <v>55.555555555555557</v>
      </c>
      <c r="P1375" s="26">
        <v>0.55555555555555558</v>
      </c>
      <c r="Q1375" s="26">
        <f t="shared" si="183"/>
        <v>44.444444444444443</v>
      </c>
      <c r="R1375" s="26">
        <f t="shared" si="184"/>
        <v>0.44444444444444442</v>
      </c>
      <c r="S1375" s="17" t="s">
        <v>45</v>
      </c>
      <c r="T1375" s="95">
        <v>0.62780269058295968</v>
      </c>
      <c r="U1375" s="17">
        <f t="shared" si="180"/>
        <v>0.84000000000000008</v>
      </c>
      <c r="V1375" s="17">
        <v>0.28000000000000003</v>
      </c>
      <c r="W1375" s="26">
        <v>17.611286057698351</v>
      </c>
      <c r="X1375" s="26">
        <v>37.969405604514328</v>
      </c>
      <c r="Y1375" s="26">
        <v>28.635598968454815</v>
      </c>
      <c r="Z1375" s="26">
        <v>2.8807759818308085</v>
      </c>
      <c r="AA1375" s="26">
        <v>0.43714285714285717</v>
      </c>
      <c r="AB1375" s="26">
        <f t="shared" si="177"/>
        <v>0.11056412771649189</v>
      </c>
      <c r="AC1375" s="26">
        <f t="shared" si="177"/>
        <v>0.23837294998349803</v>
      </c>
      <c r="AD1375" s="26">
        <f t="shared" si="177"/>
        <v>0.17977506078850558</v>
      </c>
      <c r="AE1375" s="26">
        <f t="shared" si="177"/>
        <v>1.8085589123601489E-2</v>
      </c>
      <c r="AF1375" s="17">
        <v>1.6</v>
      </c>
      <c r="AG1375" s="17">
        <v>6.7</v>
      </c>
      <c r="AH1375" s="17">
        <f t="shared" si="178"/>
        <v>1.9952623149688761E-7</v>
      </c>
      <c r="AI1375" s="17">
        <v>1.5</v>
      </c>
      <c r="AJ1375" s="17">
        <v>48</v>
      </c>
      <c r="AK1375" s="17">
        <v>729.5</v>
      </c>
      <c r="AL1375" s="17">
        <v>76</v>
      </c>
      <c r="AM1375" s="17">
        <v>1.1000000000000001</v>
      </c>
      <c r="AN1375" s="17">
        <v>3.5</v>
      </c>
      <c r="AO1375" s="17">
        <v>0.45</v>
      </c>
      <c r="AP1375" s="17">
        <v>10.75</v>
      </c>
      <c r="AQ1375" s="17">
        <v>861.9375</v>
      </c>
      <c r="AR1375" s="17">
        <v>1214.4444444444448</v>
      </c>
      <c r="AS1375" s="26">
        <v>627.875</v>
      </c>
      <c r="AT1375" s="26">
        <v>21.286993769470403</v>
      </c>
      <c r="AU1375" s="26">
        <v>1.1074930758290282</v>
      </c>
      <c r="AV1375" s="17">
        <v>200</v>
      </c>
      <c r="AW1375" s="17">
        <v>200</v>
      </c>
      <c r="AX1375" s="17">
        <v>0.14000000000000001</v>
      </c>
      <c r="AY1375" s="14">
        <v>3</v>
      </c>
      <c r="AZ1375" s="17" t="s">
        <v>217</v>
      </c>
      <c r="BA1375" s="28"/>
      <c r="BB1375" s="26"/>
      <c r="BC1375" s="17"/>
      <c r="BD1375" s="29"/>
    </row>
    <row r="1376" spans="1:56" x14ac:dyDescent="0.25">
      <c r="A1376" s="17">
        <v>2010</v>
      </c>
      <c r="B1376" s="15">
        <v>2013</v>
      </c>
      <c r="C1376" s="66" t="s">
        <v>214</v>
      </c>
      <c r="D1376" s="52" t="s">
        <v>215</v>
      </c>
      <c r="E1376" s="17">
        <v>4</v>
      </c>
      <c r="F1376" s="67" t="s">
        <v>71</v>
      </c>
      <c r="G1376" s="67" t="s">
        <v>71</v>
      </c>
      <c r="H1376" s="20" t="s">
        <v>72</v>
      </c>
      <c r="I1376" s="45">
        <v>4</v>
      </c>
      <c r="J1376" s="22">
        <v>983777</v>
      </c>
      <c r="K1376" s="17" t="str">
        <f t="shared" si="179"/>
        <v>Diploid</v>
      </c>
      <c r="L1376" s="27">
        <f t="shared" si="181"/>
        <v>72.222222222222214</v>
      </c>
      <c r="M1376" s="26">
        <v>0.72222222222222221</v>
      </c>
      <c r="N1376" s="17" t="s">
        <v>45</v>
      </c>
      <c r="O1376" s="26">
        <f t="shared" si="182"/>
        <v>56.451612903225801</v>
      </c>
      <c r="P1376" s="26">
        <v>0.56451612903225801</v>
      </c>
      <c r="Q1376" s="26">
        <f t="shared" si="183"/>
        <v>43.548387096774199</v>
      </c>
      <c r="R1376" s="26">
        <f t="shared" si="184"/>
        <v>0.43548387096774199</v>
      </c>
      <c r="S1376" s="17" t="s">
        <v>45</v>
      </c>
      <c r="T1376" s="95">
        <v>0.53811659192825112</v>
      </c>
      <c r="U1376" s="17">
        <f t="shared" si="180"/>
        <v>0.72</v>
      </c>
      <c r="V1376" s="17">
        <v>0.24</v>
      </c>
      <c r="W1376" s="26">
        <v>17.223742402784467</v>
      </c>
      <c r="X1376" s="26">
        <v>41.727839566582233</v>
      </c>
      <c r="Y1376" s="26">
        <v>28.128245666875088</v>
      </c>
      <c r="Z1376" s="26">
        <v>1.7299748887938904</v>
      </c>
      <c r="AA1376" s="26">
        <v>0.44210526315789478</v>
      </c>
      <c r="AB1376" s="26">
        <f t="shared" si="177"/>
        <v>9.2683815620364846E-2</v>
      </c>
      <c r="AC1376" s="26">
        <f t="shared" si="177"/>
        <v>0.22454442816098061</v>
      </c>
      <c r="AD1376" s="26">
        <f t="shared" si="177"/>
        <v>0.15136275695179421</v>
      </c>
      <c r="AE1376" s="26">
        <f t="shared" si="177"/>
        <v>9.309281912792235E-3</v>
      </c>
      <c r="AF1376" s="17">
        <v>2.1</v>
      </c>
      <c r="AG1376" s="17">
        <v>6.5</v>
      </c>
      <c r="AH1376" s="17">
        <f t="shared" si="178"/>
        <v>3.1622776601683734E-7</v>
      </c>
      <c r="AI1376" s="17">
        <v>1</v>
      </c>
      <c r="AJ1376" s="17">
        <v>43</v>
      </c>
      <c r="AK1376" s="17">
        <v>795</v>
      </c>
      <c r="AL1376" s="17">
        <v>68.5</v>
      </c>
      <c r="AM1376" s="17">
        <v>1.55</v>
      </c>
      <c r="AN1376" s="17">
        <v>2.7</v>
      </c>
      <c r="AO1376" s="17">
        <v>0.45</v>
      </c>
      <c r="AP1376" s="17">
        <v>25.9</v>
      </c>
      <c r="AQ1376" s="17">
        <v>861.9375</v>
      </c>
      <c r="AR1376" s="17">
        <v>1214.4444444444448</v>
      </c>
      <c r="AS1376" s="26">
        <v>627.875</v>
      </c>
      <c r="AT1376" s="26">
        <v>21.286993769470403</v>
      </c>
      <c r="AU1376" s="26">
        <v>1.1074930758290282</v>
      </c>
      <c r="AV1376" s="17">
        <v>200</v>
      </c>
      <c r="AW1376" s="17">
        <v>200</v>
      </c>
      <c r="AX1376" s="17">
        <v>0.14000000000000001</v>
      </c>
      <c r="AY1376" s="14">
        <v>3</v>
      </c>
      <c r="AZ1376" s="17" t="s">
        <v>217</v>
      </c>
      <c r="BA1376" s="28"/>
      <c r="BB1376" s="26"/>
      <c r="BC1376" s="17"/>
      <c r="BD1376" s="29"/>
    </row>
    <row r="1377" spans="1:56" x14ac:dyDescent="0.25">
      <c r="A1377" s="17">
        <v>2010</v>
      </c>
      <c r="B1377" s="15">
        <v>2013</v>
      </c>
      <c r="C1377" s="66" t="s">
        <v>214</v>
      </c>
      <c r="D1377" s="52" t="s">
        <v>215</v>
      </c>
      <c r="E1377" s="17">
        <v>1</v>
      </c>
      <c r="F1377" s="67" t="s">
        <v>81</v>
      </c>
      <c r="G1377" s="20" t="s">
        <v>82</v>
      </c>
      <c r="H1377" s="20" t="s">
        <v>83</v>
      </c>
      <c r="I1377" s="45">
        <v>5</v>
      </c>
      <c r="J1377" s="22">
        <v>987131</v>
      </c>
      <c r="K1377" s="17" t="str">
        <f t="shared" si="179"/>
        <v>Tetraploid</v>
      </c>
      <c r="L1377" s="27">
        <f t="shared" si="181"/>
        <v>55.555555555555557</v>
      </c>
      <c r="M1377" s="26">
        <v>0.55555555555555558</v>
      </c>
      <c r="N1377" s="17" t="s">
        <v>45</v>
      </c>
      <c r="O1377" s="26">
        <f t="shared" si="182"/>
        <v>46.073298429319372</v>
      </c>
      <c r="P1377" s="26">
        <v>0.4607329842931937</v>
      </c>
      <c r="Q1377" s="26">
        <f t="shared" si="183"/>
        <v>53.926701570680628</v>
      </c>
      <c r="R1377" s="26">
        <f t="shared" si="184"/>
        <v>0.53926701570680624</v>
      </c>
      <c r="S1377" s="17" t="s">
        <v>45</v>
      </c>
      <c r="T1377" s="95">
        <v>0.69506726457399104</v>
      </c>
      <c r="U1377" s="17">
        <f t="shared" si="180"/>
        <v>0.92999999999999994</v>
      </c>
      <c r="V1377" s="17">
        <v>0.31</v>
      </c>
      <c r="W1377" s="26">
        <v>19.565158992700844</v>
      </c>
      <c r="X1377" s="26">
        <v>40.066321792323208</v>
      </c>
      <c r="Y1377" s="26">
        <v>25.736330772359906</v>
      </c>
      <c r="Z1377" s="26">
        <v>2.4574292534289128</v>
      </c>
      <c r="AA1377" s="26">
        <v>0.39641025641025646</v>
      </c>
      <c r="AB1377" s="26">
        <f t="shared" si="177"/>
        <v>0.13599101542011799</v>
      </c>
      <c r="AC1377" s="26">
        <f t="shared" si="177"/>
        <v>0.27848788689731374</v>
      </c>
      <c r="AD1377" s="26">
        <f t="shared" si="177"/>
        <v>0.1788848103011563</v>
      </c>
      <c r="AE1377" s="26">
        <f t="shared" si="177"/>
        <v>1.7080786290649394E-2</v>
      </c>
      <c r="AF1377" s="17">
        <v>1.8</v>
      </c>
      <c r="AG1377" s="17">
        <v>6.7</v>
      </c>
      <c r="AH1377" s="17">
        <f t="shared" si="178"/>
        <v>1.9952623149688761E-7</v>
      </c>
      <c r="AI1377" s="17">
        <v>1</v>
      </c>
      <c r="AJ1377" s="17">
        <v>52.5</v>
      </c>
      <c r="AK1377" s="17">
        <v>813.5</v>
      </c>
      <c r="AL1377" s="17">
        <v>64.5</v>
      </c>
      <c r="AM1377" s="17">
        <v>1.45</v>
      </c>
      <c r="AN1377" s="17">
        <v>3.25</v>
      </c>
      <c r="AO1377" s="17">
        <v>0.65</v>
      </c>
      <c r="AP1377" s="17">
        <v>14.25</v>
      </c>
      <c r="AQ1377" s="17">
        <v>861.9375</v>
      </c>
      <c r="AR1377" s="17">
        <v>1214.4444444444448</v>
      </c>
      <c r="AS1377" s="26">
        <v>627.875</v>
      </c>
      <c r="AT1377" s="26">
        <v>21.286993769470403</v>
      </c>
      <c r="AU1377" s="26">
        <v>1.1074930758290282</v>
      </c>
      <c r="AV1377" s="17">
        <v>200</v>
      </c>
      <c r="AW1377" s="17">
        <v>200</v>
      </c>
      <c r="AX1377" s="17">
        <v>0.14000000000000001</v>
      </c>
      <c r="AY1377" s="14">
        <v>3</v>
      </c>
      <c r="AZ1377" s="17" t="s">
        <v>217</v>
      </c>
      <c r="BA1377" s="28"/>
      <c r="BB1377" s="26"/>
      <c r="BC1377" s="17"/>
      <c r="BD1377" s="29"/>
    </row>
    <row r="1378" spans="1:56" x14ac:dyDescent="0.25">
      <c r="A1378" s="17">
        <v>2010</v>
      </c>
      <c r="B1378" s="15">
        <v>2013</v>
      </c>
      <c r="C1378" s="66" t="s">
        <v>214</v>
      </c>
      <c r="D1378" s="52" t="s">
        <v>215</v>
      </c>
      <c r="E1378" s="17">
        <v>2</v>
      </c>
      <c r="F1378" s="67" t="s">
        <v>81</v>
      </c>
      <c r="G1378" s="20" t="s">
        <v>82</v>
      </c>
      <c r="H1378" s="20" t="s">
        <v>83</v>
      </c>
      <c r="I1378" s="45">
        <v>5</v>
      </c>
      <c r="J1378" s="22">
        <v>987131</v>
      </c>
      <c r="K1378" s="17" t="str">
        <f t="shared" si="179"/>
        <v>Tetraploid</v>
      </c>
      <c r="L1378" s="27">
        <f t="shared" si="181"/>
        <v>66.666666666666657</v>
      </c>
      <c r="M1378" s="26">
        <v>0.66666666666666663</v>
      </c>
      <c r="N1378" s="17" t="s">
        <v>45</v>
      </c>
      <c r="O1378" s="26">
        <f t="shared" si="182"/>
        <v>42.75362318840579</v>
      </c>
      <c r="P1378" s="26">
        <v>0.42753623188405793</v>
      </c>
      <c r="Q1378" s="26">
        <f t="shared" si="183"/>
        <v>57.24637681159421</v>
      </c>
      <c r="R1378" s="26">
        <f t="shared" si="184"/>
        <v>0.57246376811594213</v>
      </c>
      <c r="S1378" s="17" t="s">
        <v>45</v>
      </c>
      <c r="T1378" s="95">
        <v>0.38116591928251126</v>
      </c>
      <c r="U1378" s="17">
        <f t="shared" si="180"/>
        <v>0.51</v>
      </c>
      <c r="V1378" s="17">
        <v>0.17</v>
      </c>
      <c r="W1378" s="26">
        <v>16.369077109054516</v>
      </c>
      <c r="X1378" s="26">
        <v>32.739682980066654</v>
      </c>
      <c r="Y1378" s="26">
        <v>28.745509261749532</v>
      </c>
      <c r="Z1378" s="26">
        <v>6.1009115007252177</v>
      </c>
      <c r="AA1378" s="26">
        <v>0.39846153846153842</v>
      </c>
      <c r="AB1378" s="26">
        <f t="shared" si="177"/>
        <v>6.2393343240790766E-2</v>
      </c>
      <c r="AC1378" s="26">
        <f t="shared" si="177"/>
        <v>0.12479251360115094</v>
      </c>
      <c r="AD1378" s="26">
        <f t="shared" si="177"/>
        <v>0.10956808462998702</v>
      </c>
      <c r="AE1378" s="26">
        <f t="shared" si="177"/>
        <v>2.3254595406351729E-2</v>
      </c>
      <c r="AF1378" s="17">
        <v>2</v>
      </c>
      <c r="AG1378" s="17">
        <v>6.4</v>
      </c>
      <c r="AH1378" s="17">
        <f t="shared" si="178"/>
        <v>3.9810717055349618E-7</v>
      </c>
      <c r="AI1378" s="17">
        <v>1</v>
      </c>
      <c r="AJ1378" s="17">
        <v>28</v>
      </c>
      <c r="AK1378" s="17">
        <v>729</v>
      </c>
      <c r="AL1378" s="17">
        <v>53.5</v>
      </c>
      <c r="AM1378" s="17">
        <v>1.2</v>
      </c>
      <c r="AN1378" s="17">
        <v>2.0499999999999998</v>
      </c>
      <c r="AO1378" s="17">
        <v>0.4</v>
      </c>
      <c r="AP1378" s="17">
        <v>17.399999999999999</v>
      </c>
      <c r="AQ1378" s="17">
        <v>861.9375</v>
      </c>
      <c r="AR1378" s="17">
        <v>1214.4444444444448</v>
      </c>
      <c r="AS1378" s="26">
        <v>627.875</v>
      </c>
      <c r="AT1378" s="26">
        <v>21.286993769470403</v>
      </c>
      <c r="AU1378" s="26">
        <v>1.1074930758290282</v>
      </c>
      <c r="AV1378" s="17">
        <v>200</v>
      </c>
      <c r="AW1378" s="17">
        <v>200</v>
      </c>
      <c r="AX1378" s="17">
        <v>0.14000000000000001</v>
      </c>
      <c r="AY1378" s="14">
        <v>3</v>
      </c>
      <c r="AZ1378" s="17" t="s">
        <v>217</v>
      </c>
      <c r="BA1378" s="28"/>
      <c r="BB1378" s="26"/>
      <c r="BC1378" s="17"/>
      <c r="BD1378" s="29"/>
    </row>
    <row r="1379" spans="1:56" x14ac:dyDescent="0.25">
      <c r="A1379" s="17">
        <v>2010</v>
      </c>
      <c r="B1379" s="15">
        <v>2013</v>
      </c>
      <c r="C1379" s="66" t="s">
        <v>214</v>
      </c>
      <c r="D1379" s="52" t="s">
        <v>215</v>
      </c>
      <c r="E1379" s="17">
        <v>3</v>
      </c>
      <c r="F1379" s="67" t="s">
        <v>81</v>
      </c>
      <c r="G1379" s="20" t="s">
        <v>82</v>
      </c>
      <c r="H1379" s="20" t="s">
        <v>83</v>
      </c>
      <c r="I1379" s="45">
        <v>5</v>
      </c>
      <c r="J1379" s="22">
        <v>987131</v>
      </c>
      <c r="K1379" s="17" t="str">
        <f t="shared" si="179"/>
        <v>Tetraploid</v>
      </c>
      <c r="L1379" s="27">
        <f t="shared" si="181"/>
        <v>94.444444444444443</v>
      </c>
      <c r="M1379" s="26">
        <v>0.94444444444444442</v>
      </c>
      <c r="N1379" s="17" t="s">
        <v>45</v>
      </c>
      <c r="O1379" s="26">
        <f t="shared" si="182"/>
        <v>45.161290322580641</v>
      </c>
      <c r="P1379" s="26">
        <v>0.45161290322580644</v>
      </c>
      <c r="Q1379" s="26">
        <f t="shared" si="183"/>
        <v>54.838709677419359</v>
      </c>
      <c r="R1379" s="26">
        <f t="shared" si="184"/>
        <v>0.54838709677419351</v>
      </c>
      <c r="S1379" s="17" t="s">
        <v>45</v>
      </c>
      <c r="T1379" s="95">
        <v>7.0403587443946192</v>
      </c>
      <c r="U1379" s="17">
        <f t="shared" si="180"/>
        <v>9.42</v>
      </c>
      <c r="V1379" s="17">
        <v>3.14</v>
      </c>
      <c r="W1379" s="26">
        <v>18.770294576440236</v>
      </c>
      <c r="X1379" s="26">
        <v>38.520432526502333</v>
      </c>
      <c r="Y1379" s="26">
        <v>26.276014198244852</v>
      </c>
      <c r="Z1379" s="26">
        <v>3.1342804577819692</v>
      </c>
      <c r="AA1379" s="26">
        <v>0.45857142857142857</v>
      </c>
      <c r="AB1379" s="26">
        <f t="shared" si="177"/>
        <v>1.321496075561039</v>
      </c>
      <c r="AC1379" s="26">
        <f t="shared" si="177"/>
        <v>2.7119766397582361</v>
      </c>
      <c r="AD1379" s="26">
        <f t="shared" si="177"/>
        <v>1.8499256632845031</v>
      </c>
      <c r="AE1379" s="26">
        <f t="shared" si="177"/>
        <v>0.22066458828330454</v>
      </c>
      <c r="AF1379" s="17">
        <v>1.6</v>
      </c>
      <c r="AG1379" s="17">
        <v>6.7</v>
      </c>
      <c r="AH1379" s="17">
        <f t="shared" si="178"/>
        <v>1.9952623149688761E-7</v>
      </c>
      <c r="AI1379" s="17">
        <v>1.5</v>
      </c>
      <c r="AJ1379" s="17">
        <v>48</v>
      </c>
      <c r="AK1379" s="17">
        <v>729.5</v>
      </c>
      <c r="AL1379" s="17">
        <v>76</v>
      </c>
      <c r="AM1379" s="17">
        <v>1.1000000000000001</v>
      </c>
      <c r="AN1379" s="17">
        <v>3.5</v>
      </c>
      <c r="AO1379" s="17">
        <v>0.45</v>
      </c>
      <c r="AP1379" s="17">
        <v>10.75</v>
      </c>
      <c r="AQ1379" s="17">
        <v>861.9375</v>
      </c>
      <c r="AR1379" s="17">
        <v>1214.4444444444448</v>
      </c>
      <c r="AS1379" s="26">
        <v>627.875</v>
      </c>
      <c r="AT1379" s="26">
        <v>21.286993769470403</v>
      </c>
      <c r="AU1379" s="26">
        <v>1.1074930758290282</v>
      </c>
      <c r="AV1379" s="17">
        <v>200</v>
      </c>
      <c r="AW1379" s="17">
        <v>200</v>
      </c>
      <c r="AX1379" s="17">
        <v>0.14000000000000001</v>
      </c>
      <c r="AY1379" s="14">
        <v>3</v>
      </c>
      <c r="AZ1379" s="17" t="s">
        <v>217</v>
      </c>
      <c r="BA1379" s="28"/>
      <c r="BB1379" s="26"/>
      <c r="BC1379" s="17"/>
      <c r="BD1379" s="29"/>
    </row>
    <row r="1380" spans="1:56" x14ac:dyDescent="0.25">
      <c r="A1380" s="17">
        <v>2010</v>
      </c>
      <c r="B1380" s="15">
        <v>2013</v>
      </c>
      <c r="C1380" s="66" t="s">
        <v>214</v>
      </c>
      <c r="D1380" s="52" t="s">
        <v>215</v>
      </c>
      <c r="E1380" s="17">
        <v>4</v>
      </c>
      <c r="F1380" s="67" t="s">
        <v>81</v>
      </c>
      <c r="G1380" s="20" t="s">
        <v>82</v>
      </c>
      <c r="H1380" s="20" t="s">
        <v>83</v>
      </c>
      <c r="I1380" s="45">
        <v>5</v>
      </c>
      <c r="J1380" s="22">
        <v>987131</v>
      </c>
      <c r="K1380" s="17" t="str">
        <f t="shared" si="179"/>
        <v>Tetraploid</v>
      </c>
      <c r="L1380" s="27">
        <f t="shared" si="181"/>
        <v>33.333333333333329</v>
      </c>
      <c r="M1380" s="26">
        <v>0.33333333333333331</v>
      </c>
      <c r="N1380" s="17" t="s">
        <v>45</v>
      </c>
      <c r="O1380" s="26">
        <f t="shared" si="182"/>
        <v>52.666666666666671</v>
      </c>
      <c r="P1380" s="26">
        <v>0.52666666666666673</v>
      </c>
      <c r="Q1380" s="26">
        <f t="shared" si="183"/>
        <v>47.333333333333329</v>
      </c>
      <c r="R1380" s="26">
        <f t="shared" si="184"/>
        <v>0.47333333333333327</v>
      </c>
      <c r="S1380" s="17" t="s">
        <v>45</v>
      </c>
      <c r="T1380" s="95">
        <v>0.31390134529147984</v>
      </c>
      <c r="U1380" s="17">
        <f t="shared" si="180"/>
        <v>0.42000000000000004</v>
      </c>
      <c r="V1380" s="17">
        <v>0.14000000000000001</v>
      </c>
      <c r="W1380" s="26">
        <v>17.628157872352489</v>
      </c>
      <c r="X1380" s="26">
        <v>35.332345686013205</v>
      </c>
      <c r="Y1380" s="26">
        <v>27.178926252516376</v>
      </c>
      <c r="Z1380" s="26">
        <v>4.078415889307891</v>
      </c>
      <c r="AA1380" s="26">
        <v>0.49400000000000005</v>
      </c>
      <c r="AB1380" s="26">
        <f t="shared" si="177"/>
        <v>5.5335024711420377E-2</v>
      </c>
      <c r="AC1380" s="26">
        <f t="shared" si="177"/>
        <v>0.11090870843143159</v>
      </c>
      <c r="AD1380" s="26">
        <f t="shared" si="177"/>
        <v>8.5315015142428091E-2</v>
      </c>
      <c r="AE1380" s="26">
        <f t="shared" si="177"/>
        <v>1.2802202343118942E-2</v>
      </c>
      <c r="AF1380" s="17">
        <v>2.1</v>
      </c>
      <c r="AG1380" s="17">
        <v>6.5</v>
      </c>
      <c r="AH1380" s="17">
        <f t="shared" si="178"/>
        <v>3.1622776601683734E-7</v>
      </c>
      <c r="AI1380" s="17">
        <v>1</v>
      </c>
      <c r="AJ1380" s="17">
        <v>43</v>
      </c>
      <c r="AK1380" s="17">
        <v>795</v>
      </c>
      <c r="AL1380" s="17">
        <v>68.5</v>
      </c>
      <c r="AM1380" s="17">
        <v>1.55</v>
      </c>
      <c r="AN1380" s="17">
        <v>2.7</v>
      </c>
      <c r="AO1380" s="17">
        <v>0.45</v>
      </c>
      <c r="AP1380" s="17">
        <v>25.9</v>
      </c>
      <c r="AQ1380" s="17">
        <v>861.9375</v>
      </c>
      <c r="AR1380" s="17">
        <v>1214.4444444444448</v>
      </c>
      <c r="AS1380" s="26">
        <v>627.875</v>
      </c>
      <c r="AT1380" s="26">
        <v>21.286993769470403</v>
      </c>
      <c r="AU1380" s="26">
        <v>1.1074930758290282</v>
      </c>
      <c r="AV1380" s="17">
        <v>200</v>
      </c>
      <c r="AW1380" s="17">
        <v>200</v>
      </c>
      <c r="AX1380" s="17">
        <v>0.14000000000000001</v>
      </c>
      <c r="AY1380" s="14">
        <v>3</v>
      </c>
      <c r="AZ1380" s="17" t="s">
        <v>217</v>
      </c>
      <c r="BA1380" s="28"/>
      <c r="BB1380" s="26"/>
      <c r="BC1380" s="17"/>
      <c r="BD1380" s="29"/>
    </row>
    <row r="1381" spans="1:56" x14ac:dyDescent="0.25">
      <c r="A1381" s="17">
        <v>2010</v>
      </c>
      <c r="B1381" s="15">
        <v>2013</v>
      </c>
      <c r="C1381" s="66" t="s">
        <v>214</v>
      </c>
      <c r="D1381" s="52" t="s">
        <v>215</v>
      </c>
      <c r="E1381" s="17">
        <v>1</v>
      </c>
      <c r="F1381" s="67" t="s">
        <v>93</v>
      </c>
      <c r="G1381" s="20" t="s">
        <v>94</v>
      </c>
      <c r="H1381" s="20" t="s">
        <v>95</v>
      </c>
      <c r="I1381" s="45" t="s">
        <v>43</v>
      </c>
      <c r="J1381" s="22">
        <v>988234</v>
      </c>
      <c r="K1381" s="17" t="str">
        <f t="shared" si="179"/>
        <v>Diploid</v>
      </c>
      <c r="L1381" s="27">
        <f t="shared" si="181"/>
        <v>94.444444444444443</v>
      </c>
      <c r="M1381" s="26">
        <v>0.94444444444444442</v>
      </c>
      <c r="N1381" s="17" t="s">
        <v>45</v>
      </c>
      <c r="O1381" s="26">
        <f t="shared" si="182"/>
        <v>53.924914675767923</v>
      </c>
      <c r="P1381" s="26">
        <v>0.53924914675767921</v>
      </c>
      <c r="Q1381" s="26">
        <f t="shared" si="183"/>
        <v>46.075085324232077</v>
      </c>
      <c r="R1381" s="26">
        <f t="shared" si="184"/>
        <v>0.46075085324232079</v>
      </c>
      <c r="S1381" s="17" t="s">
        <v>45</v>
      </c>
      <c r="T1381" s="95">
        <v>0.76233183856502251</v>
      </c>
      <c r="U1381" s="17">
        <f t="shared" si="180"/>
        <v>1.02</v>
      </c>
      <c r="V1381" s="17">
        <v>0.34</v>
      </c>
      <c r="W1381" s="26">
        <v>19.133081291778112</v>
      </c>
      <c r="X1381" s="26">
        <v>38.296876657861972</v>
      </c>
      <c r="Y1381" s="26">
        <v>27.114421653980813</v>
      </c>
      <c r="Z1381" s="26">
        <v>2.1020154017121655</v>
      </c>
      <c r="AA1381" s="26">
        <v>0.49</v>
      </c>
      <c r="AB1381" s="26">
        <f t="shared" si="177"/>
        <v>0.14585757038575245</v>
      </c>
      <c r="AC1381" s="26">
        <f t="shared" si="177"/>
        <v>0.29194928393885811</v>
      </c>
      <c r="AD1381" s="26">
        <f t="shared" si="177"/>
        <v>0.20670186911106453</v>
      </c>
      <c r="AE1381" s="26">
        <f t="shared" si="177"/>
        <v>1.6024332658792294E-2</v>
      </c>
      <c r="AF1381" s="17">
        <v>1.8</v>
      </c>
      <c r="AG1381" s="17">
        <v>6.7</v>
      </c>
      <c r="AH1381" s="17">
        <f t="shared" si="178"/>
        <v>1.9952623149688761E-7</v>
      </c>
      <c r="AI1381" s="17">
        <v>1</v>
      </c>
      <c r="AJ1381" s="17">
        <v>52.5</v>
      </c>
      <c r="AK1381" s="17">
        <v>813.5</v>
      </c>
      <c r="AL1381" s="17">
        <v>64.5</v>
      </c>
      <c r="AM1381" s="17">
        <v>1.45</v>
      </c>
      <c r="AN1381" s="17">
        <v>3.25</v>
      </c>
      <c r="AO1381" s="17">
        <v>0.65</v>
      </c>
      <c r="AP1381" s="17">
        <v>14.25</v>
      </c>
      <c r="AQ1381" s="17">
        <v>861.9375</v>
      </c>
      <c r="AR1381" s="17">
        <v>1214.4444444444448</v>
      </c>
      <c r="AS1381" s="26">
        <v>627.875</v>
      </c>
      <c r="AT1381" s="26">
        <v>21.286993769470403</v>
      </c>
      <c r="AU1381" s="26">
        <v>1.1074930758290282</v>
      </c>
      <c r="AV1381" s="17">
        <v>200</v>
      </c>
      <c r="AW1381" s="17">
        <v>200</v>
      </c>
      <c r="AX1381" s="17">
        <v>0.14000000000000001</v>
      </c>
      <c r="AY1381" s="14">
        <v>3</v>
      </c>
      <c r="AZ1381" s="17" t="s">
        <v>217</v>
      </c>
      <c r="BA1381" s="28"/>
      <c r="BB1381" s="26"/>
      <c r="BC1381" s="17"/>
      <c r="BD1381" s="29"/>
    </row>
    <row r="1382" spans="1:56" x14ac:dyDescent="0.25">
      <c r="A1382" s="17">
        <v>2010</v>
      </c>
      <c r="B1382" s="15">
        <v>2013</v>
      </c>
      <c r="C1382" s="66" t="s">
        <v>214</v>
      </c>
      <c r="D1382" s="52" t="s">
        <v>215</v>
      </c>
      <c r="E1382" s="17">
        <v>2</v>
      </c>
      <c r="F1382" s="67" t="s">
        <v>93</v>
      </c>
      <c r="G1382" s="20" t="s">
        <v>94</v>
      </c>
      <c r="H1382" s="20" t="s">
        <v>95</v>
      </c>
      <c r="I1382" s="45" t="s">
        <v>43</v>
      </c>
      <c r="J1382" s="22">
        <v>988234</v>
      </c>
      <c r="K1382" s="17" t="str">
        <f t="shared" si="179"/>
        <v>Diploid</v>
      </c>
      <c r="L1382" s="27">
        <f t="shared" si="181"/>
        <v>55.555555555555557</v>
      </c>
      <c r="M1382" s="26">
        <v>0.55555555555555558</v>
      </c>
      <c r="N1382" s="17" t="s">
        <v>45</v>
      </c>
      <c r="O1382" s="26">
        <f t="shared" si="182"/>
        <v>42.201834862385326</v>
      </c>
      <c r="P1382" s="26">
        <v>0.42201834862385323</v>
      </c>
      <c r="Q1382" s="26">
        <f t="shared" si="183"/>
        <v>57.798165137614674</v>
      </c>
      <c r="R1382" s="26">
        <f t="shared" si="184"/>
        <v>0.57798165137614677</v>
      </c>
      <c r="S1382" s="17" t="s">
        <v>45</v>
      </c>
      <c r="T1382" s="95">
        <v>0.44843049327354262</v>
      </c>
      <c r="U1382" s="17">
        <f t="shared" si="180"/>
        <v>0.60000000000000009</v>
      </c>
      <c r="V1382" s="17">
        <v>0.2</v>
      </c>
      <c r="W1382" s="26">
        <v>19.413422285115473</v>
      </c>
      <c r="X1382" s="26">
        <v>37.648829719667177</v>
      </c>
      <c r="Y1382" s="26">
        <v>27.727580580566809</v>
      </c>
      <c r="Z1382" s="26">
        <v>1.8811411745024458</v>
      </c>
      <c r="AA1382" s="26">
        <v>0.37904761904761902</v>
      </c>
      <c r="AB1382" s="26">
        <f t="shared" si="177"/>
        <v>8.7055705314419168E-2</v>
      </c>
      <c r="AC1382" s="26">
        <f t="shared" si="177"/>
        <v>0.16882883282361963</v>
      </c>
      <c r="AD1382" s="26">
        <f t="shared" si="177"/>
        <v>0.12433892637025475</v>
      </c>
      <c r="AE1382" s="26">
        <f t="shared" si="177"/>
        <v>8.4356106479930304E-3</v>
      </c>
      <c r="AF1382" s="17">
        <v>2</v>
      </c>
      <c r="AG1382" s="17">
        <v>6.4</v>
      </c>
      <c r="AH1382" s="17">
        <f t="shared" si="178"/>
        <v>3.9810717055349618E-7</v>
      </c>
      <c r="AI1382" s="17">
        <v>1</v>
      </c>
      <c r="AJ1382" s="17">
        <v>28</v>
      </c>
      <c r="AK1382" s="17">
        <v>729</v>
      </c>
      <c r="AL1382" s="17">
        <v>53.5</v>
      </c>
      <c r="AM1382" s="17">
        <v>1.2</v>
      </c>
      <c r="AN1382" s="17">
        <v>2.0499999999999998</v>
      </c>
      <c r="AO1382" s="17">
        <v>0.4</v>
      </c>
      <c r="AP1382" s="17">
        <v>17.399999999999999</v>
      </c>
      <c r="AQ1382" s="17">
        <v>861.9375</v>
      </c>
      <c r="AR1382" s="17">
        <v>1214.4444444444448</v>
      </c>
      <c r="AS1382" s="26">
        <v>627.875</v>
      </c>
      <c r="AT1382" s="26">
        <v>21.286993769470403</v>
      </c>
      <c r="AU1382" s="26">
        <v>1.1074930758290282</v>
      </c>
      <c r="AV1382" s="17">
        <v>200</v>
      </c>
      <c r="AW1382" s="17">
        <v>200</v>
      </c>
      <c r="AX1382" s="17">
        <v>0.14000000000000001</v>
      </c>
      <c r="AY1382" s="14">
        <v>3</v>
      </c>
      <c r="AZ1382" s="17" t="s">
        <v>217</v>
      </c>
      <c r="BA1382" s="28"/>
      <c r="BB1382" s="26"/>
      <c r="BC1382" s="17"/>
      <c r="BD1382" s="29"/>
    </row>
    <row r="1383" spans="1:56" x14ac:dyDescent="0.25">
      <c r="A1383" s="17">
        <v>2010</v>
      </c>
      <c r="B1383" s="15">
        <v>2013</v>
      </c>
      <c r="C1383" s="66" t="s">
        <v>214</v>
      </c>
      <c r="D1383" s="52" t="s">
        <v>215</v>
      </c>
      <c r="E1383" s="17">
        <v>3</v>
      </c>
      <c r="F1383" s="67" t="s">
        <v>93</v>
      </c>
      <c r="G1383" s="20" t="s">
        <v>94</v>
      </c>
      <c r="H1383" s="20" t="s">
        <v>95</v>
      </c>
      <c r="I1383" s="45" t="s">
        <v>43</v>
      </c>
      <c r="J1383" s="22">
        <v>988234</v>
      </c>
      <c r="K1383" s="17" t="str">
        <f t="shared" si="179"/>
        <v>Diploid</v>
      </c>
      <c r="L1383" s="27">
        <f t="shared" si="181"/>
        <v>83.333333333333343</v>
      </c>
      <c r="M1383" s="26">
        <v>0.83333333333333337</v>
      </c>
      <c r="N1383" s="17" t="s">
        <v>45</v>
      </c>
      <c r="O1383" s="26">
        <f t="shared" si="182"/>
        <v>45.257452574525743</v>
      </c>
      <c r="P1383" s="26">
        <v>0.45257452574525742</v>
      </c>
      <c r="Q1383" s="26">
        <f t="shared" si="183"/>
        <v>54.742547425474257</v>
      </c>
      <c r="R1383" s="26">
        <f t="shared" si="184"/>
        <v>0.54742547425474264</v>
      </c>
      <c r="S1383" s="17" t="s">
        <v>45</v>
      </c>
      <c r="T1383" s="95">
        <v>1.7937219730941705</v>
      </c>
      <c r="U1383" s="17">
        <f t="shared" si="180"/>
        <v>2.4000000000000004</v>
      </c>
      <c r="V1383" s="17">
        <v>0.8</v>
      </c>
      <c r="W1383" s="26">
        <v>17.93193068338087</v>
      </c>
      <c r="X1383" s="26">
        <v>36.35200546934324</v>
      </c>
      <c r="Y1383" s="26">
        <v>28.422611141699306</v>
      </c>
      <c r="Z1383" s="26">
        <v>3.5068595114644836</v>
      </c>
      <c r="AA1383" s="26">
        <v>0.47799999999999998</v>
      </c>
      <c r="AB1383" s="26">
        <f t="shared" si="177"/>
        <v>0.32164898086781829</v>
      </c>
      <c r="AC1383" s="26">
        <f t="shared" si="177"/>
        <v>0.65205390976400435</v>
      </c>
      <c r="AD1383" s="26">
        <f t="shared" si="177"/>
        <v>0.50982262137577228</v>
      </c>
      <c r="AE1383" s="26">
        <f t="shared" si="177"/>
        <v>6.2903309622681328E-2</v>
      </c>
      <c r="AF1383" s="17">
        <v>1.6</v>
      </c>
      <c r="AG1383" s="17">
        <v>6.7</v>
      </c>
      <c r="AH1383" s="17">
        <f t="shared" si="178"/>
        <v>1.9952623149688761E-7</v>
      </c>
      <c r="AI1383" s="17">
        <v>1.5</v>
      </c>
      <c r="AJ1383" s="17">
        <v>48</v>
      </c>
      <c r="AK1383" s="17">
        <v>729.5</v>
      </c>
      <c r="AL1383" s="17">
        <v>76</v>
      </c>
      <c r="AM1383" s="17">
        <v>1.1000000000000001</v>
      </c>
      <c r="AN1383" s="17">
        <v>3.5</v>
      </c>
      <c r="AO1383" s="17">
        <v>0.45</v>
      </c>
      <c r="AP1383" s="17">
        <v>10.75</v>
      </c>
      <c r="AQ1383" s="17">
        <v>861.9375</v>
      </c>
      <c r="AR1383" s="17">
        <v>1214.4444444444448</v>
      </c>
      <c r="AS1383" s="26">
        <v>627.875</v>
      </c>
      <c r="AT1383" s="26">
        <v>21.286993769470403</v>
      </c>
      <c r="AU1383" s="26">
        <v>1.1074930758290282</v>
      </c>
      <c r="AV1383" s="17">
        <v>200</v>
      </c>
      <c r="AW1383" s="17">
        <v>200</v>
      </c>
      <c r="AX1383" s="17">
        <v>0.14000000000000001</v>
      </c>
      <c r="AY1383" s="14">
        <v>3</v>
      </c>
      <c r="AZ1383" s="17" t="s">
        <v>217</v>
      </c>
      <c r="BA1383" s="28"/>
      <c r="BB1383" s="26"/>
      <c r="BC1383" s="17"/>
      <c r="BD1383" s="29"/>
    </row>
    <row r="1384" spans="1:56" x14ac:dyDescent="0.25">
      <c r="A1384" s="17">
        <v>2010</v>
      </c>
      <c r="B1384" s="15">
        <v>2013</v>
      </c>
      <c r="C1384" s="66" t="s">
        <v>214</v>
      </c>
      <c r="D1384" s="52" t="s">
        <v>215</v>
      </c>
      <c r="E1384" s="17">
        <v>4</v>
      </c>
      <c r="F1384" s="67" t="s">
        <v>93</v>
      </c>
      <c r="G1384" s="20" t="s">
        <v>94</v>
      </c>
      <c r="H1384" s="20" t="s">
        <v>95</v>
      </c>
      <c r="I1384" s="45" t="s">
        <v>43</v>
      </c>
      <c r="J1384" s="22">
        <v>988234</v>
      </c>
      <c r="K1384" s="17" t="str">
        <f t="shared" si="179"/>
        <v>Diploid</v>
      </c>
      <c r="L1384" s="27">
        <f t="shared" si="181"/>
        <v>94.444444444444443</v>
      </c>
      <c r="M1384" s="26">
        <v>0.94444444444444442</v>
      </c>
      <c r="N1384" s="17" t="s">
        <v>45</v>
      </c>
      <c r="O1384" s="26">
        <f t="shared" si="182"/>
        <v>42.948717948717949</v>
      </c>
      <c r="P1384" s="26">
        <v>0.42948717948717952</v>
      </c>
      <c r="Q1384" s="26">
        <f t="shared" si="183"/>
        <v>57.051282051282051</v>
      </c>
      <c r="R1384" s="26">
        <f t="shared" si="184"/>
        <v>0.57051282051282048</v>
      </c>
      <c r="S1384" s="17" t="s">
        <v>45</v>
      </c>
      <c r="T1384" s="95">
        <v>0.78475336322869949</v>
      </c>
      <c r="U1384" s="17">
        <f t="shared" si="180"/>
        <v>1.0499999999999998</v>
      </c>
      <c r="V1384" s="17">
        <v>0.35</v>
      </c>
      <c r="W1384" s="26">
        <v>18.819785218348215</v>
      </c>
      <c r="X1384" s="26">
        <v>38.995240715317529</v>
      </c>
      <c r="Y1384" s="26">
        <v>28.69914797065033</v>
      </c>
      <c r="Z1384" s="26">
        <v>1.4571839121660588</v>
      </c>
      <c r="AA1384" s="26">
        <v>0.43280000000000002</v>
      </c>
      <c r="AB1384" s="26">
        <f t="shared" si="177"/>
        <v>0.14768889745340527</v>
      </c>
      <c r="AC1384" s="26">
        <f t="shared" si="177"/>
        <v>0.30601646301258151</v>
      </c>
      <c r="AD1384" s="26">
        <f t="shared" si="177"/>
        <v>0.2252175289176595</v>
      </c>
      <c r="AE1384" s="26">
        <f t="shared" si="177"/>
        <v>1.1435299759150684E-2</v>
      </c>
      <c r="AF1384" s="17">
        <v>2.1</v>
      </c>
      <c r="AG1384" s="17">
        <v>6.5</v>
      </c>
      <c r="AH1384" s="17">
        <f t="shared" si="178"/>
        <v>3.1622776601683734E-7</v>
      </c>
      <c r="AI1384" s="17">
        <v>1</v>
      </c>
      <c r="AJ1384" s="17">
        <v>43</v>
      </c>
      <c r="AK1384" s="17">
        <v>795</v>
      </c>
      <c r="AL1384" s="17">
        <v>68.5</v>
      </c>
      <c r="AM1384" s="17">
        <v>1.55</v>
      </c>
      <c r="AN1384" s="17">
        <v>2.7</v>
      </c>
      <c r="AO1384" s="17">
        <v>0.45</v>
      </c>
      <c r="AP1384" s="17">
        <v>25.9</v>
      </c>
      <c r="AQ1384" s="17">
        <v>861.9375</v>
      </c>
      <c r="AR1384" s="17">
        <v>1214.4444444444448</v>
      </c>
      <c r="AS1384" s="26">
        <v>627.875</v>
      </c>
      <c r="AT1384" s="26">
        <v>21.286993769470403</v>
      </c>
      <c r="AU1384" s="26">
        <v>1.1074930758290282</v>
      </c>
      <c r="AV1384" s="17">
        <v>200</v>
      </c>
      <c r="AW1384" s="17">
        <v>200</v>
      </c>
      <c r="AX1384" s="17">
        <v>0.14000000000000001</v>
      </c>
      <c r="AY1384" s="14">
        <v>3</v>
      </c>
      <c r="AZ1384" s="17" t="s">
        <v>217</v>
      </c>
      <c r="BA1384" s="28"/>
      <c r="BB1384" s="26"/>
      <c r="BC1384" s="17"/>
      <c r="BD1384" s="29"/>
    </row>
    <row r="1385" spans="1:56" x14ac:dyDescent="0.25">
      <c r="A1385" s="17">
        <v>2010</v>
      </c>
      <c r="B1385" s="15">
        <v>2013</v>
      </c>
      <c r="C1385" s="66" t="s">
        <v>214</v>
      </c>
      <c r="D1385" s="52" t="s">
        <v>215</v>
      </c>
      <c r="E1385" s="17">
        <v>1</v>
      </c>
      <c r="F1385" s="67" t="s">
        <v>102</v>
      </c>
      <c r="G1385" s="62" t="s">
        <v>103</v>
      </c>
      <c r="H1385" s="20" t="s">
        <v>95</v>
      </c>
      <c r="I1385" s="45" t="s">
        <v>43</v>
      </c>
      <c r="J1385" s="22">
        <v>988241</v>
      </c>
      <c r="K1385" s="17" t="str">
        <f t="shared" si="179"/>
        <v>Diploid</v>
      </c>
      <c r="L1385" s="27">
        <f t="shared" si="181"/>
        <v>72.222222222222214</v>
      </c>
      <c r="M1385" s="26">
        <v>0.72222222222222221</v>
      </c>
      <c r="N1385" s="17" t="s">
        <v>45</v>
      </c>
      <c r="O1385" s="26">
        <f t="shared" si="182"/>
        <v>52.980132450331126</v>
      </c>
      <c r="P1385" s="26">
        <v>0.5298013245033113</v>
      </c>
      <c r="Q1385" s="26">
        <f t="shared" si="183"/>
        <v>47.019867549668874</v>
      </c>
      <c r="R1385" s="26">
        <f t="shared" si="184"/>
        <v>0.4701986754966887</v>
      </c>
      <c r="S1385" s="17" t="s">
        <v>45</v>
      </c>
      <c r="T1385" s="95">
        <v>1.053811659192825</v>
      </c>
      <c r="U1385" s="17">
        <f t="shared" si="180"/>
        <v>1.41</v>
      </c>
      <c r="V1385" s="17">
        <v>0.47</v>
      </c>
      <c r="W1385" s="26">
        <v>19.16838736320463</v>
      </c>
      <c r="X1385" s="26">
        <v>40.06078729241024</v>
      </c>
      <c r="Y1385" s="26">
        <v>26.028093566561466</v>
      </c>
      <c r="Z1385" s="26">
        <v>1.8379339842482523</v>
      </c>
      <c r="AA1385" s="26">
        <v>0.38066666666666665</v>
      </c>
      <c r="AB1385" s="26">
        <f t="shared" si="177"/>
        <v>0.20199870091269453</v>
      </c>
      <c r="AC1385" s="26">
        <f t="shared" si="177"/>
        <v>0.42216524725185672</v>
      </c>
      <c r="AD1385" s="26">
        <f t="shared" si="177"/>
        <v>0.27428708467004237</v>
      </c>
      <c r="AE1385" s="26">
        <f t="shared" si="177"/>
        <v>1.9368362614275304E-2</v>
      </c>
      <c r="AF1385" s="17">
        <v>1.8</v>
      </c>
      <c r="AG1385" s="17">
        <v>6.7</v>
      </c>
      <c r="AH1385" s="17">
        <f t="shared" si="178"/>
        <v>1.9952623149688761E-7</v>
      </c>
      <c r="AI1385" s="17">
        <v>1</v>
      </c>
      <c r="AJ1385" s="17">
        <v>52.5</v>
      </c>
      <c r="AK1385" s="17">
        <v>813.5</v>
      </c>
      <c r="AL1385" s="17">
        <v>64.5</v>
      </c>
      <c r="AM1385" s="17">
        <v>1.45</v>
      </c>
      <c r="AN1385" s="17">
        <v>3.25</v>
      </c>
      <c r="AO1385" s="17">
        <v>0.65</v>
      </c>
      <c r="AP1385" s="17">
        <v>14.25</v>
      </c>
      <c r="AQ1385" s="17">
        <v>861.9375</v>
      </c>
      <c r="AR1385" s="17">
        <v>1214.4444444444448</v>
      </c>
      <c r="AS1385" s="26">
        <v>627.875</v>
      </c>
      <c r="AT1385" s="26">
        <v>21.286993769470403</v>
      </c>
      <c r="AU1385" s="26">
        <v>1.1074930758290282</v>
      </c>
      <c r="AV1385" s="17">
        <v>200</v>
      </c>
      <c r="AW1385" s="17">
        <v>200</v>
      </c>
      <c r="AX1385" s="17">
        <v>0.14000000000000001</v>
      </c>
      <c r="AY1385" s="14">
        <v>3</v>
      </c>
      <c r="AZ1385" s="17" t="s">
        <v>217</v>
      </c>
      <c r="BA1385" s="28"/>
      <c r="BB1385" s="26"/>
      <c r="BC1385" s="17"/>
      <c r="BD1385" s="29"/>
    </row>
    <row r="1386" spans="1:56" x14ac:dyDescent="0.25">
      <c r="A1386" s="17">
        <v>2010</v>
      </c>
      <c r="B1386" s="15">
        <v>2013</v>
      </c>
      <c r="C1386" s="66" t="s">
        <v>214</v>
      </c>
      <c r="D1386" s="52" t="s">
        <v>215</v>
      </c>
      <c r="E1386" s="17">
        <v>2</v>
      </c>
      <c r="F1386" s="67" t="s">
        <v>102</v>
      </c>
      <c r="G1386" s="62" t="s">
        <v>103</v>
      </c>
      <c r="H1386" s="20" t="s">
        <v>95</v>
      </c>
      <c r="I1386" s="45" t="s">
        <v>43</v>
      </c>
      <c r="J1386" s="22">
        <v>988241</v>
      </c>
      <c r="K1386" s="17" t="str">
        <f t="shared" si="179"/>
        <v>Diploid</v>
      </c>
      <c r="L1386" s="27">
        <f t="shared" si="181"/>
        <v>83.333333333333343</v>
      </c>
      <c r="M1386" s="26">
        <v>0.83333333333333337</v>
      </c>
      <c r="N1386" s="17" t="s">
        <v>45</v>
      </c>
      <c r="O1386" s="26">
        <f t="shared" si="182"/>
        <v>46.913580246913583</v>
      </c>
      <c r="P1386" s="26">
        <v>0.46913580246913583</v>
      </c>
      <c r="Q1386" s="26">
        <f t="shared" si="183"/>
        <v>53.086419753086417</v>
      </c>
      <c r="R1386" s="26">
        <f t="shared" si="184"/>
        <v>0.53086419753086411</v>
      </c>
      <c r="S1386" s="17" t="s">
        <v>45</v>
      </c>
      <c r="T1386" s="95">
        <v>0.35874439461883406</v>
      </c>
      <c r="U1386" s="17">
        <f t="shared" si="180"/>
        <v>0.48</v>
      </c>
      <c r="V1386" s="17">
        <v>0.16</v>
      </c>
      <c r="W1386" s="26">
        <v>18.398563527567148</v>
      </c>
      <c r="X1386" s="26">
        <v>35.212311851794816</v>
      </c>
      <c r="Y1386" s="26">
        <v>28.464739058038361</v>
      </c>
      <c r="Z1386" s="26">
        <v>2.3205624463995917</v>
      </c>
      <c r="AA1386" s="26">
        <v>0.42166666666666663</v>
      </c>
      <c r="AB1386" s="26">
        <f t="shared" si="177"/>
        <v>6.6003815345532374E-2</v>
      </c>
      <c r="AC1386" s="26">
        <f t="shared" si="177"/>
        <v>0.12632219498401726</v>
      </c>
      <c r="AD1386" s="26">
        <f t="shared" si="177"/>
        <v>0.10211565581359053</v>
      </c>
      <c r="AE1386" s="26">
        <f t="shared" si="177"/>
        <v>8.3248877000882213E-3</v>
      </c>
      <c r="AF1386" s="17">
        <v>2</v>
      </c>
      <c r="AG1386" s="17">
        <v>6.4</v>
      </c>
      <c r="AH1386" s="17">
        <f t="shared" si="178"/>
        <v>3.9810717055349618E-7</v>
      </c>
      <c r="AI1386" s="17">
        <v>1</v>
      </c>
      <c r="AJ1386" s="17">
        <v>28</v>
      </c>
      <c r="AK1386" s="17">
        <v>729</v>
      </c>
      <c r="AL1386" s="17">
        <v>53.5</v>
      </c>
      <c r="AM1386" s="17">
        <v>1.2</v>
      </c>
      <c r="AN1386" s="17">
        <v>2.0499999999999998</v>
      </c>
      <c r="AO1386" s="17">
        <v>0.4</v>
      </c>
      <c r="AP1386" s="17">
        <v>17.399999999999999</v>
      </c>
      <c r="AQ1386" s="17">
        <v>861.9375</v>
      </c>
      <c r="AR1386" s="17">
        <v>1214.4444444444448</v>
      </c>
      <c r="AS1386" s="26">
        <v>627.875</v>
      </c>
      <c r="AT1386" s="26">
        <v>21.286993769470403</v>
      </c>
      <c r="AU1386" s="26">
        <v>1.1074930758290282</v>
      </c>
      <c r="AV1386" s="17">
        <v>200</v>
      </c>
      <c r="AW1386" s="17">
        <v>200</v>
      </c>
      <c r="AX1386" s="17">
        <v>0.14000000000000001</v>
      </c>
      <c r="AY1386" s="14">
        <v>3</v>
      </c>
      <c r="AZ1386" s="17" t="s">
        <v>217</v>
      </c>
      <c r="BA1386" s="28"/>
      <c r="BB1386" s="26"/>
      <c r="BC1386" s="17"/>
      <c r="BD1386" s="29"/>
    </row>
    <row r="1387" spans="1:56" x14ac:dyDescent="0.25">
      <c r="A1387" s="17">
        <v>2010</v>
      </c>
      <c r="B1387" s="15">
        <v>2013</v>
      </c>
      <c r="C1387" s="66" t="s">
        <v>214</v>
      </c>
      <c r="D1387" s="52" t="s">
        <v>215</v>
      </c>
      <c r="E1387" s="17">
        <v>3</v>
      </c>
      <c r="F1387" s="67" t="s">
        <v>102</v>
      </c>
      <c r="G1387" s="62" t="s">
        <v>103</v>
      </c>
      <c r="H1387" s="20" t="s">
        <v>95</v>
      </c>
      <c r="I1387" s="45" t="s">
        <v>43</v>
      </c>
      <c r="J1387" s="22">
        <v>988241</v>
      </c>
      <c r="K1387" s="17" t="str">
        <f t="shared" si="179"/>
        <v>Diploid</v>
      </c>
      <c r="L1387" s="27">
        <f t="shared" si="181"/>
        <v>88.888888888888886</v>
      </c>
      <c r="M1387" s="26">
        <v>0.88888888888888884</v>
      </c>
      <c r="N1387" s="17" t="s">
        <v>45</v>
      </c>
      <c r="O1387" s="26">
        <f t="shared" si="182"/>
        <v>46.504559270516715</v>
      </c>
      <c r="P1387" s="26">
        <v>0.46504559270516715</v>
      </c>
      <c r="Q1387" s="26">
        <f t="shared" si="183"/>
        <v>53.495440729483285</v>
      </c>
      <c r="R1387" s="26">
        <f t="shared" si="184"/>
        <v>0.5349544072948329</v>
      </c>
      <c r="S1387" s="17" t="s">
        <v>45</v>
      </c>
      <c r="T1387" s="95">
        <v>1.2780269058295963</v>
      </c>
      <c r="U1387" s="17">
        <f t="shared" si="180"/>
        <v>1.71</v>
      </c>
      <c r="V1387" s="17">
        <v>0.56999999999999995</v>
      </c>
      <c r="W1387" s="26">
        <v>19.301168221772087</v>
      </c>
      <c r="X1387" s="26">
        <v>40.64079150462824</v>
      </c>
      <c r="Y1387" s="26">
        <v>26.331550331184147</v>
      </c>
      <c r="Z1387" s="26">
        <v>1.7541079349775828</v>
      </c>
      <c r="AA1387" s="26">
        <v>0.45304347826086955</v>
      </c>
      <c r="AB1387" s="26">
        <f t="shared" si="177"/>
        <v>0.24667412301367914</v>
      </c>
      <c r="AC1387" s="26">
        <f t="shared" si="177"/>
        <v>0.51940025017125768</v>
      </c>
      <c r="AD1387" s="26">
        <f t="shared" si="177"/>
        <v>0.33652429795459554</v>
      </c>
      <c r="AE1387" s="26">
        <f t="shared" si="177"/>
        <v>2.2417971366305429E-2</v>
      </c>
      <c r="AF1387" s="17">
        <v>1.6</v>
      </c>
      <c r="AG1387" s="17">
        <v>6.7</v>
      </c>
      <c r="AH1387" s="17">
        <f t="shared" si="178"/>
        <v>1.9952623149688761E-7</v>
      </c>
      <c r="AI1387" s="17">
        <v>1.5</v>
      </c>
      <c r="AJ1387" s="17">
        <v>48</v>
      </c>
      <c r="AK1387" s="17">
        <v>729.5</v>
      </c>
      <c r="AL1387" s="17">
        <v>76</v>
      </c>
      <c r="AM1387" s="17">
        <v>1.1000000000000001</v>
      </c>
      <c r="AN1387" s="17">
        <v>3.5</v>
      </c>
      <c r="AO1387" s="17">
        <v>0.45</v>
      </c>
      <c r="AP1387" s="17">
        <v>10.75</v>
      </c>
      <c r="AQ1387" s="17">
        <v>861.9375</v>
      </c>
      <c r="AR1387" s="17">
        <v>1214.4444444444448</v>
      </c>
      <c r="AS1387" s="26">
        <v>627.875</v>
      </c>
      <c r="AT1387" s="26">
        <v>21.286993769470403</v>
      </c>
      <c r="AU1387" s="26">
        <v>1.1074930758290282</v>
      </c>
      <c r="AV1387" s="17">
        <v>200</v>
      </c>
      <c r="AW1387" s="17">
        <v>200</v>
      </c>
      <c r="AX1387" s="17">
        <v>0.14000000000000001</v>
      </c>
      <c r="AY1387" s="14">
        <v>3</v>
      </c>
      <c r="AZ1387" s="17" t="s">
        <v>217</v>
      </c>
      <c r="BA1387" s="28"/>
      <c r="BB1387" s="26"/>
      <c r="BC1387" s="17"/>
      <c r="BD1387" s="29"/>
    </row>
    <row r="1388" spans="1:56" x14ac:dyDescent="0.25">
      <c r="A1388" s="17">
        <v>2010</v>
      </c>
      <c r="B1388" s="15">
        <v>2013</v>
      </c>
      <c r="C1388" s="66" t="s">
        <v>214</v>
      </c>
      <c r="D1388" s="52" t="s">
        <v>215</v>
      </c>
      <c r="E1388" s="17">
        <v>4</v>
      </c>
      <c r="F1388" s="67" t="s">
        <v>102</v>
      </c>
      <c r="G1388" s="62" t="s">
        <v>103</v>
      </c>
      <c r="H1388" s="20" t="s">
        <v>95</v>
      </c>
      <c r="I1388" s="45" t="s">
        <v>43</v>
      </c>
      <c r="J1388" s="22">
        <v>988241</v>
      </c>
      <c r="K1388" s="17" t="str">
        <f t="shared" si="179"/>
        <v>Diploid</v>
      </c>
      <c r="L1388" s="27">
        <f t="shared" si="181"/>
        <v>83.333333333333343</v>
      </c>
      <c r="M1388" s="26">
        <v>0.83333333333333337</v>
      </c>
      <c r="N1388" s="17" t="s">
        <v>45</v>
      </c>
      <c r="O1388" s="26">
        <f t="shared" si="182"/>
        <v>46.153846153846153</v>
      </c>
      <c r="P1388" s="26">
        <v>0.46153846153846156</v>
      </c>
      <c r="Q1388" s="26">
        <f t="shared" si="183"/>
        <v>53.846153846153847</v>
      </c>
      <c r="R1388" s="26">
        <f t="shared" si="184"/>
        <v>0.53846153846153844</v>
      </c>
      <c r="S1388" s="17" t="s">
        <v>45</v>
      </c>
      <c r="T1388" s="95">
        <v>0.89686098654708524</v>
      </c>
      <c r="U1388" s="17">
        <f t="shared" si="180"/>
        <v>1.2000000000000002</v>
      </c>
      <c r="V1388" s="17">
        <v>0.4</v>
      </c>
      <c r="W1388" s="26">
        <v>18.516092387084996</v>
      </c>
      <c r="X1388" s="26">
        <v>39.808963556651605</v>
      </c>
      <c r="Y1388" s="26">
        <v>27.239521252911359</v>
      </c>
      <c r="Z1388" s="26">
        <v>2.7488347433438349</v>
      </c>
      <c r="AA1388" s="26">
        <v>0.49416666666666664</v>
      </c>
      <c r="AB1388" s="26">
        <f t="shared" si="177"/>
        <v>0.16606360885278024</v>
      </c>
      <c r="AC1388" s="26">
        <f t="shared" si="177"/>
        <v>0.35703106328835521</v>
      </c>
      <c r="AD1388" s="26">
        <f t="shared" si="177"/>
        <v>0.24430063903956376</v>
      </c>
      <c r="AE1388" s="26">
        <f t="shared" si="177"/>
        <v>2.4653226397702559E-2</v>
      </c>
      <c r="AF1388" s="17">
        <v>2.1</v>
      </c>
      <c r="AG1388" s="17">
        <v>6.5</v>
      </c>
      <c r="AH1388" s="17">
        <f t="shared" si="178"/>
        <v>3.1622776601683734E-7</v>
      </c>
      <c r="AI1388" s="17">
        <v>1</v>
      </c>
      <c r="AJ1388" s="17">
        <v>43</v>
      </c>
      <c r="AK1388" s="17">
        <v>795</v>
      </c>
      <c r="AL1388" s="17">
        <v>68.5</v>
      </c>
      <c r="AM1388" s="17">
        <v>1.55</v>
      </c>
      <c r="AN1388" s="17">
        <v>2.7</v>
      </c>
      <c r="AO1388" s="17">
        <v>0.45</v>
      </c>
      <c r="AP1388" s="17">
        <v>25.9</v>
      </c>
      <c r="AQ1388" s="17">
        <v>861.9375</v>
      </c>
      <c r="AR1388" s="17">
        <v>1214.4444444444448</v>
      </c>
      <c r="AS1388" s="26">
        <v>627.875</v>
      </c>
      <c r="AT1388" s="26">
        <v>21.286993769470403</v>
      </c>
      <c r="AU1388" s="26">
        <v>1.1074930758290282</v>
      </c>
      <c r="AV1388" s="17">
        <v>200</v>
      </c>
      <c r="AW1388" s="17">
        <v>200</v>
      </c>
      <c r="AX1388" s="17">
        <v>0.14000000000000001</v>
      </c>
      <c r="AY1388" s="14">
        <v>3</v>
      </c>
      <c r="AZ1388" s="17" t="s">
        <v>217</v>
      </c>
      <c r="BA1388" s="28"/>
      <c r="BB1388" s="26"/>
      <c r="BC1388" s="17"/>
      <c r="BD1388" s="29"/>
    </row>
    <row r="1389" spans="1:56" x14ac:dyDescent="0.25">
      <c r="A1389" s="17">
        <v>2010</v>
      </c>
      <c r="B1389" s="15">
        <v>2013</v>
      </c>
      <c r="C1389" s="66" t="s">
        <v>214</v>
      </c>
      <c r="D1389" s="52" t="s">
        <v>215</v>
      </c>
      <c r="E1389" s="17">
        <v>1</v>
      </c>
      <c r="F1389" s="67" t="s">
        <v>108</v>
      </c>
      <c r="G1389" s="65" t="s">
        <v>109</v>
      </c>
      <c r="H1389" s="20">
        <v>99202</v>
      </c>
      <c r="I1389" s="45">
        <v>8</v>
      </c>
      <c r="J1389" s="22">
        <v>99202004</v>
      </c>
      <c r="K1389" s="17" t="str">
        <f t="shared" si="179"/>
        <v>Triploid</v>
      </c>
      <c r="L1389" s="27">
        <f t="shared" si="181"/>
        <v>72.222222222222214</v>
      </c>
      <c r="M1389" s="26">
        <v>0.72222222222222221</v>
      </c>
      <c r="N1389" s="17" t="s">
        <v>45</v>
      </c>
      <c r="O1389" s="26">
        <f t="shared" si="182"/>
        <v>46.031746031746032</v>
      </c>
      <c r="P1389" s="26">
        <v>0.46031746031746029</v>
      </c>
      <c r="Q1389" s="26">
        <f t="shared" si="183"/>
        <v>53.968253968253968</v>
      </c>
      <c r="R1389" s="26">
        <f t="shared" si="184"/>
        <v>0.53968253968253976</v>
      </c>
      <c r="S1389" s="17" t="s">
        <v>45</v>
      </c>
      <c r="T1389" s="95">
        <v>0.89686098654708524</v>
      </c>
      <c r="U1389" s="17">
        <f t="shared" si="180"/>
        <v>1.2000000000000002</v>
      </c>
      <c r="V1389" s="17">
        <v>0.4</v>
      </c>
      <c r="W1389" s="26">
        <v>17.29061742575955</v>
      </c>
      <c r="X1389" s="26">
        <v>36.271224584950424</v>
      </c>
      <c r="Y1389" s="26">
        <v>29.311035809323698</v>
      </c>
      <c r="Z1389" s="26">
        <v>3.3096158698981242</v>
      </c>
      <c r="AA1389" s="26">
        <v>0.40666666666666662</v>
      </c>
      <c r="AB1389" s="26">
        <f t="shared" si="177"/>
        <v>0.15507280202474932</v>
      </c>
      <c r="AC1389" s="26">
        <f t="shared" si="177"/>
        <v>0.32530246264529528</v>
      </c>
      <c r="AD1389" s="26">
        <f t="shared" si="177"/>
        <v>0.26287924492666997</v>
      </c>
      <c r="AE1389" s="26">
        <f t="shared" si="177"/>
        <v>2.9682653541687212E-2</v>
      </c>
      <c r="AF1389" s="17">
        <v>1.8</v>
      </c>
      <c r="AG1389" s="17">
        <v>6.7</v>
      </c>
      <c r="AH1389" s="17">
        <f t="shared" si="178"/>
        <v>1.9952623149688761E-7</v>
      </c>
      <c r="AI1389" s="17">
        <v>1</v>
      </c>
      <c r="AJ1389" s="17">
        <v>52.5</v>
      </c>
      <c r="AK1389" s="17">
        <v>813.5</v>
      </c>
      <c r="AL1389" s="17">
        <v>64.5</v>
      </c>
      <c r="AM1389" s="17">
        <v>1.45</v>
      </c>
      <c r="AN1389" s="17">
        <v>3.25</v>
      </c>
      <c r="AO1389" s="17">
        <v>0.65</v>
      </c>
      <c r="AP1389" s="17">
        <v>14.25</v>
      </c>
      <c r="AQ1389" s="17">
        <v>861.9375</v>
      </c>
      <c r="AR1389" s="17">
        <v>1214.4444444444448</v>
      </c>
      <c r="AS1389" s="26">
        <v>627.875</v>
      </c>
      <c r="AT1389" s="26">
        <v>21.286993769470403</v>
      </c>
      <c r="AU1389" s="26">
        <v>1.1074930758290282</v>
      </c>
      <c r="AV1389" s="17">
        <v>200</v>
      </c>
      <c r="AW1389" s="17">
        <v>200</v>
      </c>
      <c r="AX1389" s="17">
        <v>0.14000000000000001</v>
      </c>
      <c r="AY1389" s="14">
        <v>3</v>
      </c>
      <c r="AZ1389" s="17" t="s">
        <v>217</v>
      </c>
      <c r="BA1389" s="28"/>
      <c r="BB1389" s="26"/>
      <c r="BC1389" s="17"/>
      <c r="BD1389" s="29"/>
    </row>
    <row r="1390" spans="1:56" x14ac:dyDescent="0.25">
      <c r="A1390" s="17">
        <v>2010</v>
      </c>
      <c r="B1390" s="15">
        <v>2013</v>
      </c>
      <c r="C1390" s="66" t="s">
        <v>214</v>
      </c>
      <c r="D1390" s="52" t="s">
        <v>215</v>
      </c>
      <c r="E1390" s="17">
        <v>2</v>
      </c>
      <c r="F1390" s="67" t="s">
        <v>108</v>
      </c>
      <c r="G1390" s="65" t="s">
        <v>109</v>
      </c>
      <c r="H1390" s="20">
        <v>99202</v>
      </c>
      <c r="I1390" s="45">
        <v>8</v>
      </c>
      <c r="J1390" s="22">
        <v>99202004</v>
      </c>
      <c r="K1390" s="17" t="str">
        <f t="shared" si="179"/>
        <v>Triploid</v>
      </c>
      <c r="L1390" s="27">
        <f t="shared" si="181"/>
        <v>44.444444444444443</v>
      </c>
      <c r="M1390" s="26">
        <v>0.44444444444444442</v>
      </c>
      <c r="N1390" s="17" t="s">
        <v>45</v>
      </c>
      <c r="O1390" s="26">
        <f t="shared" si="182"/>
        <v>43.801652892561975</v>
      </c>
      <c r="P1390" s="26">
        <v>0.43801652892561976</v>
      </c>
      <c r="Q1390" s="26">
        <f t="shared" si="183"/>
        <v>56.198347107438025</v>
      </c>
      <c r="R1390" s="26">
        <f t="shared" si="184"/>
        <v>0.56198347107438029</v>
      </c>
      <c r="S1390" s="17" t="s">
        <v>45</v>
      </c>
      <c r="T1390" s="95">
        <v>1.0762331838565022</v>
      </c>
      <c r="U1390" s="17">
        <f t="shared" si="180"/>
        <v>1.44</v>
      </c>
      <c r="V1390" s="17">
        <v>0.48</v>
      </c>
      <c r="W1390" s="26">
        <v>17.71617525812519</v>
      </c>
      <c r="X1390" s="26">
        <v>38.731229993280984</v>
      </c>
      <c r="Y1390" s="26">
        <v>28.185449925621214</v>
      </c>
      <c r="Z1390" s="26">
        <v>2.7686781701939083</v>
      </c>
      <c r="AA1390" s="26">
        <v>0.39681818181818185</v>
      </c>
      <c r="AB1390" s="26">
        <f t="shared" si="177"/>
        <v>0.19066735703811866</v>
      </c>
      <c r="AC1390" s="26">
        <f t="shared" si="177"/>
        <v>0.4168383497034725</v>
      </c>
      <c r="AD1390" s="26">
        <f t="shared" si="177"/>
        <v>0.30334116511879333</v>
      </c>
      <c r="AE1390" s="26">
        <f t="shared" si="177"/>
        <v>2.9797433221817847E-2</v>
      </c>
      <c r="AF1390" s="17">
        <v>2</v>
      </c>
      <c r="AG1390" s="17">
        <v>6.4</v>
      </c>
      <c r="AH1390" s="17">
        <f t="shared" si="178"/>
        <v>3.9810717055349618E-7</v>
      </c>
      <c r="AI1390" s="17">
        <v>1</v>
      </c>
      <c r="AJ1390" s="17">
        <v>28</v>
      </c>
      <c r="AK1390" s="17">
        <v>729</v>
      </c>
      <c r="AL1390" s="17">
        <v>53.5</v>
      </c>
      <c r="AM1390" s="17">
        <v>1.2</v>
      </c>
      <c r="AN1390" s="17">
        <v>2.0499999999999998</v>
      </c>
      <c r="AO1390" s="17">
        <v>0.4</v>
      </c>
      <c r="AP1390" s="17">
        <v>17.399999999999999</v>
      </c>
      <c r="AQ1390" s="17">
        <v>861.9375</v>
      </c>
      <c r="AR1390" s="17">
        <v>1214.4444444444448</v>
      </c>
      <c r="AS1390" s="26">
        <v>627.875</v>
      </c>
      <c r="AT1390" s="26">
        <v>21.286993769470403</v>
      </c>
      <c r="AU1390" s="26">
        <v>1.1074930758290282</v>
      </c>
      <c r="AV1390" s="17">
        <v>200</v>
      </c>
      <c r="AW1390" s="17">
        <v>200</v>
      </c>
      <c r="AX1390" s="17">
        <v>0.14000000000000001</v>
      </c>
      <c r="AY1390" s="14">
        <v>3</v>
      </c>
      <c r="AZ1390" s="17" t="s">
        <v>217</v>
      </c>
      <c r="BA1390" s="28"/>
      <c r="BB1390" s="26"/>
      <c r="BC1390" s="17"/>
      <c r="BD1390" s="29"/>
    </row>
    <row r="1391" spans="1:56" x14ac:dyDescent="0.25">
      <c r="A1391" s="17">
        <v>2010</v>
      </c>
      <c r="B1391" s="15">
        <v>2013</v>
      </c>
      <c r="C1391" s="66" t="s">
        <v>214</v>
      </c>
      <c r="D1391" s="52" t="s">
        <v>215</v>
      </c>
      <c r="E1391" s="17">
        <v>3</v>
      </c>
      <c r="F1391" s="67" t="s">
        <v>108</v>
      </c>
      <c r="G1391" s="65" t="s">
        <v>109</v>
      </c>
      <c r="H1391" s="20">
        <v>99202</v>
      </c>
      <c r="I1391" s="45">
        <v>8</v>
      </c>
      <c r="J1391" s="22">
        <v>99202004</v>
      </c>
      <c r="K1391" s="17" t="str">
        <f t="shared" si="179"/>
        <v>Triploid</v>
      </c>
      <c r="L1391" s="27">
        <f t="shared" si="181"/>
        <v>94.444444444444443</v>
      </c>
      <c r="M1391" s="26">
        <v>0.94444444444444442</v>
      </c>
      <c r="N1391" s="17" t="s">
        <v>45</v>
      </c>
      <c r="O1391" s="26">
        <f t="shared" si="182"/>
        <v>48.091603053435115</v>
      </c>
      <c r="P1391" s="26">
        <v>0.48091603053435117</v>
      </c>
      <c r="Q1391" s="26">
        <f t="shared" si="183"/>
        <v>51.908396946564885</v>
      </c>
      <c r="R1391" s="26">
        <f t="shared" si="184"/>
        <v>0.51908396946564883</v>
      </c>
      <c r="S1391" s="17" t="s">
        <v>45</v>
      </c>
      <c r="T1391" s="95">
        <v>2.2421524663677128</v>
      </c>
      <c r="U1391" s="17">
        <f t="shared" si="180"/>
        <v>3</v>
      </c>
      <c r="V1391" s="17">
        <v>1</v>
      </c>
      <c r="W1391" s="26">
        <v>18.391624274669027</v>
      </c>
      <c r="X1391" s="26">
        <v>42.506401580560336</v>
      </c>
      <c r="Y1391" s="26">
        <v>26.715732487049053</v>
      </c>
      <c r="Z1391" s="26">
        <v>1.7560118853160276</v>
      </c>
      <c r="AA1391" s="26">
        <v>0.44777777777777772</v>
      </c>
      <c r="AB1391" s="26">
        <f t="shared" si="177"/>
        <v>0.41236825727957455</v>
      </c>
      <c r="AC1391" s="26">
        <f t="shared" si="177"/>
        <v>0.95305833140269813</v>
      </c>
      <c r="AD1391" s="26">
        <f t="shared" si="177"/>
        <v>0.5990074548665707</v>
      </c>
      <c r="AE1391" s="26">
        <f t="shared" si="177"/>
        <v>3.9372463796323483E-2</v>
      </c>
      <c r="AF1391" s="17">
        <v>1.6</v>
      </c>
      <c r="AG1391" s="17">
        <v>6.7</v>
      </c>
      <c r="AH1391" s="17">
        <f t="shared" si="178"/>
        <v>1.9952623149688761E-7</v>
      </c>
      <c r="AI1391" s="17">
        <v>1.5</v>
      </c>
      <c r="AJ1391" s="17">
        <v>48</v>
      </c>
      <c r="AK1391" s="17">
        <v>729.5</v>
      </c>
      <c r="AL1391" s="17">
        <v>76</v>
      </c>
      <c r="AM1391" s="17">
        <v>1.1000000000000001</v>
      </c>
      <c r="AN1391" s="17">
        <v>3.5</v>
      </c>
      <c r="AO1391" s="17">
        <v>0.45</v>
      </c>
      <c r="AP1391" s="17">
        <v>10.75</v>
      </c>
      <c r="AQ1391" s="17">
        <v>861.9375</v>
      </c>
      <c r="AR1391" s="17">
        <v>1214.4444444444448</v>
      </c>
      <c r="AS1391" s="26">
        <v>627.875</v>
      </c>
      <c r="AT1391" s="26">
        <v>21.286993769470403</v>
      </c>
      <c r="AU1391" s="26">
        <v>1.1074930758290282</v>
      </c>
      <c r="AV1391" s="17">
        <v>200</v>
      </c>
      <c r="AW1391" s="17">
        <v>200</v>
      </c>
      <c r="AX1391" s="17">
        <v>0.14000000000000001</v>
      </c>
      <c r="AY1391" s="14">
        <v>3</v>
      </c>
      <c r="AZ1391" s="17" t="s">
        <v>217</v>
      </c>
      <c r="BA1391" s="28"/>
      <c r="BB1391" s="26"/>
      <c r="BC1391" s="17"/>
      <c r="BD1391" s="29"/>
    </row>
    <row r="1392" spans="1:56" x14ac:dyDescent="0.25">
      <c r="A1392" s="17">
        <v>2010</v>
      </c>
      <c r="B1392" s="15">
        <v>2013</v>
      </c>
      <c r="C1392" s="66" t="s">
        <v>214</v>
      </c>
      <c r="D1392" s="52" t="s">
        <v>215</v>
      </c>
      <c r="E1392" s="17">
        <v>4</v>
      </c>
      <c r="F1392" s="67" t="s">
        <v>108</v>
      </c>
      <c r="G1392" s="65" t="s">
        <v>109</v>
      </c>
      <c r="H1392" s="20">
        <v>99202</v>
      </c>
      <c r="I1392" s="45">
        <v>8</v>
      </c>
      <c r="J1392" s="22">
        <v>99202004</v>
      </c>
      <c r="K1392" s="17" t="str">
        <f t="shared" si="179"/>
        <v>Triploid</v>
      </c>
      <c r="L1392" s="27">
        <f t="shared" si="181"/>
        <v>66.666666666666657</v>
      </c>
      <c r="M1392" s="26">
        <v>0.66666666666666663</v>
      </c>
      <c r="N1392" s="17" t="s">
        <v>45</v>
      </c>
      <c r="O1392" s="26">
        <f t="shared" si="182"/>
        <v>45.454545454545453</v>
      </c>
      <c r="P1392" s="26">
        <v>0.45454545454545453</v>
      </c>
      <c r="Q1392" s="26">
        <f t="shared" si="183"/>
        <v>54.545454545454547</v>
      </c>
      <c r="R1392" s="26">
        <f t="shared" si="184"/>
        <v>0.54545454545454541</v>
      </c>
      <c r="S1392" s="17" t="s">
        <v>45</v>
      </c>
      <c r="T1392" s="95">
        <v>0.51569506726457404</v>
      </c>
      <c r="U1392" s="17">
        <f t="shared" si="180"/>
        <v>0.69000000000000006</v>
      </c>
      <c r="V1392" s="17">
        <v>0.23</v>
      </c>
      <c r="W1392" s="26">
        <v>17.957418040093941</v>
      </c>
      <c r="X1392" s="26">
        <v>39.35923758752245</v>
      </c>
      <c r="Y1392" s="26">
        <v>27.743447362285494</v>
      </c>
      <c r="Z1392" s="26">
        <v>2.0497209043039391</v>
      </c>
      <c r="AA1392" s="26">
        <v>0.40423076923076923</v>
      </c>
      <c r="AB1392" s="26">
        <f t="shared" si="177"/>
        <v>9.2605519040843201E-2</v>
      </c>
      <c r="AC1392" s="26">
        <f t="shared" si="177"/>
        <v>0.20297364675179741</v>
      </c>
      <c r="AD1392" s="26">
        <f t="shared" si="177"/>
        <v>0.14307158953644988</v>
      </c>
      <c r="AE1392" s="26">
        <f t="shared" si="177"/>
        <v>1.0570309596186234E-2</v>
      </c>
      <c r="AF1392" s="17">
        <v>2.1</v>
      </c>
      <c r="AG1392" s="17">
        <v>6.5</v>
      </c>
      <c r="AH1392" s="17">
        <f t="shared" si="178"/>
        <v>3.1622776601683734E-7</v>
      </c>
      <c r="AI1392" s="17">
        <v>1</v>
      </c>
      <c r="AJ1392" s="17">
        <v>43</v>
      </c>
      <c r="AK1392" s="17">
        <v>795</v>
      </c>
      <c r="AL1392" s="17">
        <v>68.5</v>
      </c>
      <c r="AM1392" s="17">
        <v>1.55</v>
      </c>
      <c r="AN1392" s="17">
        <v>2.7</v>
      </c>
      <c r="AO1392" s="17">
        <v>0.45</v>
      </c>
      <c r="AP1392" s="17">
        <v>25.9</v>
      </c>
      <c r="AQ1392" s="17">
        <v>861.9375</v>
      </c>
      <c r="AR1392" s="17">
        <v>1214.4444444444448</v>
      </c>
      <c r="AS1392" s="26">
        <v>627.875</v>
      </c>
      <c r="AT1392" s="26">
        <v>21.286993769470403</v>
      </c>
      <c r="AU1392" s="26">
        <v>1.1074930758290282</v>
      </c>
      <c r="AV1392" s="17">
        <v>200</v>
      </c>
      <c r="AW1392" s="17">
        <v>200</v>
      </c>
      <c r="AX1392" s="17">
        <v>0.14000000000000001</v>
      </c>
      <c r="AY1392" s="14">
        <v>3</v>
      </c>
      <c r="AZ1392" s="17" t="s">
        <v>217</v>
      </c>
      <c r="BA1392" s="28"/>
      <c r="BB1392" s="26"/>
      <c r="BC1392" s="17"/>
      <c r="BD1392" s="29"/>
    </row>
    <row r="1393" spans="1:56" x14ac:dyDescent="0.25">
      <c r="A1393" s="17">
        <v>2010</v>
      </c>
      <c r="B1393" s="15">
        <v>2013</v>
      </c>
      <c r="C1393" s="66" t="s">
        <v>214</v>
      </c>
      <c r="D1393" s="52" t="s">
        <v>215</v>
      </c>
      <c r="E1393" s="17">
        <v>1</v>
      </c>
      <c r="F1393" s="67" t="s">
        <v>110</v>
      </c>
      <c r="G1393" s="62" t="s">
        <v>111</v>
      </c>
      <c r="H1393" s="20">
        <v>99202</v>
      </c>
      <c r="I1393" s="45">
        <v>8</v>
      </c>
      <c r="J1393" s="22">
        <v>99202011</v>
      </c>
      <c r="K1393" s="17" t="str">
        <f t="shared" si="179"/>
        <v>Triploid</v>
      </c>
      <c r="L1393" s="27">
        <f t="shared" si="181"/>
        <v>88.888888888888886</v>
      </c>
      <c r="M1393" s="26">
        <v>0.88888888888888884</v>
      </c>
      <c r="N1393" s="17" t="s">
        <v>45</v>
      </c>
      <c r="O1393" s="26">
        <f t="shared" si="182"/>
        <v>46.979865771812072</v>
      </c>
      <c r="P1393" s="26">
        <v>0.46979865771812074</v>
      </c>
      <c r="Q1393" s="26">
        <f t="shared" si="183"/>
        <v>53.020134228187928</v>
      </c>
      <c r="R1393" s="26">
        <f t="shared" si="184"/>
        <v>0.53020134228187921</v>
      </c>
      <c r="S1393" s="17" t="s">
        <v>45</v>
      </c>
      <c r="T1393" s="95">
        <v>2.7578475336322867</v>
      </c>
      <c r="U1393" s="17">
        <f t="shared" si="180"/>
        <v>3.69</v>
      </c>
      <c r="V1393" s="17">
        <v>1.23</v>
      </c>
      <c r="W1393" s="26">
        <v>18.026263309468177</v>
      </c>
      <c r="X1393" s="26">
        <v>41.491911574024229</v>
      </c>
      <c r="Y1393" s="26">
        <v>26.702717171242298</v>
      </c>
      <c r="Z1393" s="26">
        <v>1.7877855441090986</v>
      </c>
      <c r="AA1393" s="26">
        <v>0.45200000000000001</v>
      </c>
      <c r="AB1393" s="26">
        <f t="shared" si="177"/>
        <v>0.49713685808622993</v>
      </c>
      <c r="AC1393" s="26">
        <f t="shared" si="177"/>
        <v>1.1442836600011166</v>
      </c>
      <c r="AD1393" s="26">
        <f t="shared" si="177"/>
        <v>0.73642022691991083</v>
      </c>
      <c r="AE1393" s="26">
        <f t="shared" si="177"/>
        <v>4.9304399534847332E-2</v>
      </c>
      <c r="AF1393" s="17">
        <v>1.8</v>
      </c>
      <c r="AG1393" s="17">
        <v>6.7</v>
      </c>
      <c r="AH1393" s="17">
        <f t="shared" si="178"/>
        <v>1.9952623149688761E-7</v>
      </c>
      <c r="AI1393" s="17">
        <v>1</v>
      </c>
      <c r="AJ1393" s="17">
        <v>52.5</v>
      </c>
      <c r="AK1393" s="17">
        <v>813.5</v>
      </c>
      <c r="AL1393" s="17">
        <v>64.5</v>
      </c>
      <c r="AM1393" s="17">
        <v>1.45</v>
      </c>
      <c r="AN1393" s="17">
        <v>3.25</v>
      </c>
      <c r="AO1393" s="17">
        <v>0.65</v>
      </c>
      <c r="AP1393" s="17">
        <v>14.25</v>
      </c>
      <c r="AQ1393" s="17">
        <v>861.9375</v>
      </c>
      <c r="AR1393" s="17">
        <v>1214.4444444444448</v>
      </c>
      <c r="AS1393" s="26">
        <v>627.875</v>
      </c>
      <c r="AT1393" s="26">
        <v>21.286993769470403</v>
      </c>
      <c r="AU1393" s="26">
        <v>1.1074930758290282</v>
      </c>
      <c r="AV1393" s="17">
        <v>200</v>
      </c>
      <c r="AW1393" s="17">
        <v>200</v>
      </c>
      <c r="AX1393" s="17">
        <v>0.14000000000000001</v>
      </c>
      <c r="AY1393" s="14">
        <v>3</v>
      </c>
      <c r="AZ1393" s="17" t="s">
        <v>217</v>
      </c>
      <c r="BA1393" s="28"/>
      <c r="BB1393" s="26"/>
      <c r="BC1393" s="17"/>
      <c r="BD1393" s="29"/>
    </row>
    <row r="1394" spans="1:56" x14ac:dyDescent="0.25">
      <c r="A1394" s="17">
        <v>2010</v>
      </c>
      <c r="B1394" s="15">
        <v>2013</v>
      </c>
      <c r="C1394" s="66" t="s">
        <v>214</v>
      </c>
      <c r="D1394" s="52" t="s">
        <v>215</v>
      </c>
      <c r="E1394" s="17">
        <v>2</v>
      </c>
      <c r="F1394" s="67" t="s">
        <v>110</v>
      </c>
      <c r="G1394" s="62" t="s">
        <v>111</v>
      </c>
      <c r="H1394" s="20">
        <v>99202</v>
      </c>
      <c r="I1394" s="45">
        <v>8</v>
      </c>
      <c r="J1394" s="22">
        <v>99202011</v>
      </c>
      <c r="K1394" s="17" t="str">
        <f t="shared" si="179"/>
        <v>Triploid</v>
      </c>
      <c r="L1394" s="27">
        <f t="shared" si="181"/>
        <v>77.777777777777786</v>
      </c>
      <c r="M1394" s="26">
        <v>0.77777777777777779</v>
      </c>
      <c r="N1394" s="17" t="s">
        <v>45</v>
      </c>
      <c r="O1394" s="26">
        <f t="shared" si="182"/>
        <v>42.537313432835823</v>
      </c>
      <c r="P1394" s="26">
        <v>0.42537313432835822</v>
      </c>
      <c r="Q1394" s="26">
        <f t="shared" si="183"/>
        <v>57.462686567164177</v>
      </c>
      <c r="R1394" s="26">
        <f t="shared" si="184"/>
        <v>0.57462686567164178</v>
      </c>
      <c r="S1394" s="17" t="s">
        <v>45</v>
      </c>
      <c r="T1394" s="95">
        <v>2.4439461883408073</v>
      </c>
      <c r="U1394" s="17">
        <f t="shared" si="180"/>
        <v>3.2700000000000005</v>
      </c>
      <c r="V1394" s="17">
        <v>1.0900000000000001</v>
      </c>
      <c r="W1394" s="26">
        <v>17.525430489994022</v>
      </c>
      <c r="X1394" s="26">
        <v>39.880432082133396</v>
      </c>
      <c r="Y1394" s="26">
        <v>28.100951551140341</v>
      </c>
      <c r="Z1394" s="26">
        <v>2.04963392458275</v>
      </c>
      <c r="AA1394" s="74" t="s">
        <v>45</v>
      </c>
      <c r="AB1394" s="26">
        <f t="shared" si="177"/>
        <v>0.42831209045052659</v>
      </c>
      <c r="AC1394" s="26">
        <f t="shared" si="177"/>
        <v>0.97465629976514356</v>
      </c>
      <c r="AD1394" s="26">
        <f t="shared" si="177"/>
        <v>0.68677213432159134</v>
      </c>
      <c r="AE1394" s="26">
        <f t="shared" si="177"/>
        <v>5.0091950174780214E-2</v>
      </c>
      <c r="AF1394" s="17">
        <v>2</v>
      </c>
      <c r="AG1394" s="17">
        <v>6.4</v>
      </c>
      <c r="AH1394" s="17">
        <f t="shared" si="178"/>
        <v>3.9810717055349618E-7</v>
      </c>
      <c r="AI1394" s="17">
        <v>1</v>
      </c>
      <c r="AJ1394" s="17">
        <v>28</v>
      </c>
      <c r="AK1394" s="17">
        <v>729</v>
      </c>
      <c r="AL1394" s="17">
        <v>53.5</v>
      </c>
      <c r="AM1394" s="17">
        <v>1.2</v>
      </c>
      <c r="AN1394" s="17">
        <v>2.0499999999999998</v>
      </c>
      <c r="AO1394" s="17">
        <v>0.4</v>
      </c>
      <c r="AP1394" s="17">
        <v>17.399999999999999</v>
      </c>
      <c r="AQ1394" s="17">
        <v>861.9375</v>
      </c>
      <c r="AR1394" s="17">
        <v>1214.4444444444448</v>
      </c>
      <c r="AS1394" s="26">
        <v>627.875</v>
      </c>
      <c r="AT1394" s="26">
        <v>21.286993769470403</v>
      </c>
      <c r="AU1394" s="26">
        <v>1.1074930758290282</v>
      </c>
      <c r="AV1394" s="17">
        <v>200</v>
      </c>
      <c r="AW1394" s="17">
        <v>200</v>
      </c>
      <c r="AX1394" s="17">
        <v>0.14000000000000001</v>
      </c>
      <c r="AY1394" s="14">
        <v>3</v>
      </c>
      <c r="AZ1394" s="17" t="s">
        <v>217</v>
      </c>
      <c r="BA1394" s="28"/>
      <c r="BB1394" s="26"/>
      <c r="BC1394" s="35" t="s">
        <v>219</v>
      </c>
      <c r="BD1394" s="29"/>
    </row>
    <row r="1395" spans="1:56" x14ac:dyDescent="0.25">
      <c r="A1395" s="17">
        <v>2010</v>
      </c>
      <c r="B1395" s="15">
        <v>2013</v>
      </c>
      <c r="C1395" s="66" t="s">
        <v>214</v>
      </c>
      <c r="D1395" s="52" t="s">
        <v>215</v>
      </c>
      <c r="E1395" s="17">
        <v>3</v>
      </c>
      <c r="F1395" s="67" t="s">
        <v>110</v>
      </c>
      <c r="G1395" s="65" t="s">
        <v>111</v>
      </c>
      <c r="H1395" s="20">
        <v>99202</v>
      </c>
      <c r="I1395" s="45">
        <v>8</v>
      </c>
      <c r="J1395" s="22">
        <v>99202011</v>
      </c>
      <c r="K1395" s="17" t="str">
        <f t="shared" si="179"/>
        <v>Triploid</v>
      </c>
      <c r="L1395" s="27">
        <f t="shared" si="181"/>
        <v>83.333333333333343</v>
      </c>
      <c r="M1395" s="26">
        <v>0.83333333333333337</v>
      </c>
      <c r="N1395" s="17" t="s">
        <v>45</v>
      </c>
      <c r="O1395" s="26">
        <f t="shared" si="182"/>
        <v>44.210526315789473</v>
      </c>
      <c r="P1395" s="26">
        <v>0.44210526315789472</v>
      </c>
      <c r="Q1395" s="26">
        <f t="shared" si="183"/>
        <v>55.789473684210527</v>
      </c>
      <c r="R1395" s="26">
        <f t="shared" si="184"/>
        <v>0.55789473684210522</v>
      </c>
      <c r="S1395" s="17" t="s">
        <v>45</v>
      </c>
      <c r="T1395" s="95">
        <v>7.1748878923766819</v>
      </c>
      <c r="U1395" s="17">
        <f t="shared" si="180"/>
        <v>9.6000000000000014</v>
      </c>
      <c r="V1395" s="17">
        <v>3.2</v>
      </c>
      <c r="W1395" s="26">
        <v>18.00431173287906</v>
      </c>
      <c r="X1395" s="26">
        <v>41.229679668237473</v>
      </c>
      <c r="Y1395" s="26">
        <v>26.926635397999505</v>
      </c>
      <c r="Z1395" s="26">
        <v>1.7840052901078423</v>
      </c>
      <c r="AA1395" s="26">
        <v>0.44304347826086954</v>
      </c>
      <c r="AB1395" s="26">
        <f t="shared" si="177"/>
        <v>1.2917891826280941</v>
      </c>
      <c r="AC1395" s="26">
        <f t="shared" si="177"/>
        <v>2.958183294582061</v>
      </c>
      <c r="AD1395" s="26">
        <f t="shared" si="177"/>
        <v>1.9319559029954803</v>
      </c>
      <c r="AE1395" s="26">
        <f t="shared" si="177"/>
        <v>0.12800037955930707</v>
      </c>
      <c r="AF1395" s="17">
        <v>1.6</v>
      </c>
      <c r="AG1395" s="17">
        <v>6.7</v>
      </c>
      <c r="AH1395" s="17">
        <f t="shared" si="178"/>
        <v>1.9952623149688761E-7</v>
      </c>
      <c r="AI1395" s="17">
        <v>1.5</v>
      </c>
      <c r="AJ1395" s="17">
        <v>48</v>
      </c>
      <c r="AK1395" s="17">
        <v>729.5</v>
      </c>
      <c r="AL1395" s="17">
        <v>76</v>
      </c>
      <c r="AM1395" s="17">
        <v>1.1000000000000001</v>
      </c>
      <c r="AN1395" s="17">
        <v>3.5</v>
      </c>
      <c r="AO1395" s="17">
        <v>0.45</v>
      </c>
      <c r="AP1395" s="17">
        <v>10.75</v>
      </c>
      <c r="AQ1395" s="17">
        <v>861.9375</v>
      </c>
      <c r="AR1395" s="17">
        <v>1214.4444444444448</v>
      </c>
      <c r="AS1395" s="26">
        <v>627.875</v>
      </c>
      <c r="AT1395" s="26">
        <v>21.286993769470403</v>
      </c>
      <c r="AU1395" s="26">
        <v>1.1074930758290282</v>
      </c>
      <c r="AV1395" s="17">
        <v>200</v>
      </c>
      <c r="AW1395" s="17">
        <v>200</v>
      </c>
      <c r="AX1395" s="17">
        <v>0.14000000000000001</v>
      </c>
      <c r="AY1395" s="14">
        <v>3</v>
      </c>
      <c r="AZ1395" s="17" t="s">
        <v>217</v>
      </c>
      <c r="BA1395" s="28"/>
      <c r="BB1395" s="26"/>
      <c r="BC1395" s="17"/>
      <c r="BD1395" s="29"/>
    </row>
    <row r="1396" spans="1:56" x14ac:dyDescent="0.25">
      <c r="A1396" s="17">
        <v>2010</v>
      </c>
      <c r="B1396" s="15">
        <v>2013</v>
      </c>
      <c r="C1396" s="66" t="s">
        <v>214</v>
      </c>
      <c r="D1396" s="52" t="s">
        <v>215</v>
      </c>
      <c r="E1396" s="17">
        <v>4</v>
      </c>
      <c r="F1396" s="67" t="s">
        <v>110</v>
      </c>
      <c r="G1396" s="65" t="s">
        <v>111</v>
      </c>
      <c r="H1396" s="20">
        <v>99202</v>
      </c>
      <c r="I1396" s="45">
        <v>8</v>
      </c>
      <c r="J1396" s="22">
        <v>99202011</v>
      </c>
      <c r="K1396" s="17" t="str">
        <f t="shared" si="179"/>
        <v>Triploid</v>
      </c>
      <c r="L1396" s="27">
        <f t="shared" si="181"/>
        <v>88.888888888888886</v>
      </c>
      <c r="M1396" s="26">
        <v>0.88888888888888884</v>
      </c>
      <c r="N1396" s="17" t="s">
        <v>45</v>
      </c>
      <c r="O1396" s="26">
        <f t="shared" si="182"/>
        <v>54.029850746268657</v>
      </c>
      <c r="P1396" s="26">
        <v>0.54029850746268659</v>
      </c>
      <c r="Q1396" s="26">
        <f t="shared" si="183"/>
        <v>45.970149253731343</v>
      </c>
      <c r="R1396" s="26">
        <f t="shared" si="184"/>
        <v>0.45970149253731341</v>
      </c>
      <c r="S1396" s="17" t="s">
        <v>45</v>
      </c>
      <c r="T1396" s="95">
        <v>1.3452914798206277</v>
      </c>
      <c r="U1396" s="17">
        <f t="shared" si="180"/>
        <v>1.7999999999999998</v>
      </c>
      <c r="V1396" s="17">
        <v>0.6</v>
      </c>
      <c r="W1396" s="26">
        <v>17.653580621260588</v>
      </c>
      <c r="X1396" s="26">
        <v>39.300915873280992</v>
      </c>
      <c r="Y1396" s="26">
        <v>27.958993417361555</v>
      </c>
      <c r="Z1396" s="26">
        <v>2.0198731867764792</v>
      </c>
      <c r="AA1396" s="26">
        <v>0.48782608695652174</v>
      </c>
      <c r="AB1396" s="26">
        <f t="shared" si="177"/>
        <v>0.23749211598108411</v>
      </c>
      <c r="AC1396" s="26">
        <f t="shared" si="177"/>
        <v>0.52871187273472187</v>
      </c>
      <c r="AD1396" s="26">
        <f t="shared" si="177"/>
        <v>0.37612995628737517</v>
      </c>
      <c r="AE1396" s="26">
        <f t="shared" si="177"/>
        <v>2.7173181884885367E-2</v>
      </c>
      <c r="AF1396" s="17">
        <v>2.1</v>
      </c>
      <c r="AG1396" s="17">
        <v>6.5</v>
      </c>
      <c r="AH1396" s="17">
        <f t="shared" si="178"/>
        <v>3.1622776601683734E-7</v>
      </c>
      <c r="AI1396" s="17">
        <v>1</v>
      </c>
      <c r="AJ1396" s="17">
        <v>43</v>
      </c>
      <c r="AK1396" s="17">
        <v>795</v>
      </c>
      <c r="AL1396" s="17">
        <v>68.5</v>
      </c>
      <c r="AM1396" s="17">
        <v>1.55</v>
      </c>
      <c r="AN1396" s="17">
        <v>2.7</v>
      </c>
      <c r="AO1396" s="17">
        <v>0.45</v>
      </c>
      <c r="AP1396" s="17">
        <v>25.9</v>
      </c>
      <c r="AQ1396" s="17">
        <v>861.9375</v>
      </c>
      <c r="AR1396" s="17">
        <v>1214.4444444444448</v>
      </c>
      <c r="AS1396" s="26">
        <v>627.875</v>
      </c>
      <c r="AT1396" s="26">
        <v>21.286993769470403</v>
      </c>
      <c r="AU1396" s="26">
        <v>1.1074930758290282</v>
      </c>
      <c r="AV1396" s="17">
        <v>200</v>
      </c>
      <c r="AW1396" s="17">
        <v>200</v>
      </c>
      <c r="AX1396" s="17">
        <v>0.14000000000000001</v>
      </c>
      <c r="AY1396" s="14">
        <v>3</v>
      </c>
      <c r="AZ1396" s="17" t="s">
        <v>217</v>
      </c>
      <c r="BA1396" s="28"/>
      <c r="BB1396" s="26"/>
      <c r="BC1396" s="17"/>
      <c r="BD1396" s="29"/>
    </row>
    <row r="1397" spans="1:56" x14ac:dyDescent="0.25">
      <c r="A1397" s="17">
        <v>2010</v>
      </c>
      <c r="B1397" s="15">
        <v>2013</v>
      </c>
      <c r="C1397" s="66" t="s">
        <v>214</v>
      </c>
      <c r="D1397" s="52" t="s">
        <v>215</v>
      </c>
      <c r="E1397" s="17">
        <v>1</v>
      </c>
      <c r="F1397" s="67" t="s">
        <v>116</v>
      </c>
      <c r="G1397" s="65" t="s">
        <v>117</v>
      </c>
      <c r="H1397" s="20">
        <v>99207</v>
      </c>
      <c r="I1397" s="45">
        <v>8</v>
      </c>
      <c r="J1397" s="22">
        <v>99207020</v>
      </c>
      <c r="K1397" s="17" t="str">
        <f t="shared" si="179"/>
        <v>Triploid</v>
      </c>
      <c r="L1397" s="27">
        <f t="shared" si="181"/>
        <v>88.888888888888886</v>
      </c>
      <c r="M1397" s="26">
        <v>0.88888888888888884</v>
      </c>
      <c r="N1397" s="17" t="s">
        <v>45</v>
      </c>
      <c r="O1397" s="26">
        <f t="shared" si="182"/>
        <v>48.514851485148505</v>
      </c>
      <c r="P1397" s="26">
        <v>0.48514851485148508</v>
      </c>
      <c r="Q1397" s="26">
        <f t="shared" si="183"/>
        <v>51.485148514851495</v>
      </c>
      <c r="R1397" s="26">
        <f t="shared" si="184"/>
        <v>0.51485148514851486</v>
      </c>
      <c r="S1397" s="17" t="s">
        <v>45</v>
      </c>
      <c r="T1397" s="95">
        <v>3.8565022421524664</v>
      </c>
      <c r="U1397" s="17">
        <f t="shared" si="180"/>
        <v>5.16</v>
      </c>
      <c r="V1397" s="17">
        <v>1.72</v>
      </c>
      <c r="W1397" s="26">
        <v>18.39064027758657</v>
      </c>
      <c r="X1397" s="26">
        <v>38.677251478708612</v>
      </c>
      <c r="Y1397" s="26">
        <v>27.124353892295176</v>
      </c>
      <c r="Z1397" s="26">
        <v>2.8105841060740318</v>
      </c>
      <c r="AA1397" s="26">
        <v>0.49714285714285716</v>
      </c>
      <c r="AB1397" s="26">
        <f t="shared" si="177"/>
        <v>0.70923545465132065</v>
      </c>
      <c r="AC1397" s="26">
        <f t="shared" si="177"/>
        <v>1.4915890704793455</v>
      </c>
      <c r="AD1397" s="26">
        <f t="shared" si="177"/>
        <v>1.0460513160257334</v>
      </c>
      <c r="AE1397" s="26">
        <f t="shared" si="177"/>
        <v>0.10839023906832589</v>
      </c>
      <c r="AF1397" s="17">
        <v>1.8</v>
      </c>
      <c r="AG1397" s="17">
        <v>6.7</v>
      </c>
      <c r="AH1397" s="17">
        <f t="shared" si="178"/>
        <v>1.9952623149688761E-7</v>
      </c>
      <c r="AI1397" s="17">
        <v>1</v>
      </c>
      <c r="AJ1397" s="17">
        <v>52.5</v>
      </c>
      <c r="AK1397" s="17">
        <v>813.5</v>
      </c>
      <c r="AL1397" s="17">
        <v>64.5</v>
      </c>
      <c r="AM1397" s="17">
        <v>1.45</v>
      </c>
      <c r="AN1397" s="17">
        <v>3.25</v>
      </c>
      <c r="AO1397" s="17">
        <v>0.65</v>
      </c>
      <c r="AP1397" s="17">
        <v>14.25</v>
      </c>
      <c r="AQ1397" s="17">
        <v>861.9375</v>
      </c>
      <c r="AR1397" s="17">
        <v>1214.4444444444448</v>
      </c>
      <c r="AS1397" s="26">
        <v>627.875</v>
      </c>
      <c r="AT1397" s="26">
        <v>21.286993769470403</v>
      </c>
      <c r="AU1397" s="26">
        <v>1.1074930758290282</v>
      </c>
      <c r="AV1397" s="17">
        <v>200</v>
      </c>
      <c r="AW1397" s="17">
        <v>200</v>
      </c>
      <c r="AX1397" s="17">
        <v>0.14000000000000001</v>
      </c>
      <c r="AY1397" s="14">
        <v>3</v>
      </c>
      <c r="AZ1397" s="17" t="s">
        <v>217</v>
      </c>
      <c r="BA1397" s="28"/>
      <c r="BB1397" s="26"/>
      <c r="BC1397" s="17"/>
      <c r="BD1397" s="29"/>
    </row>
    <row r="1398" spans="1:56" x14ac:dyDescent="0.25">
      <c r="A1398" s="17">
        <v>2010</v>
      </c>
      <c r="B1398" s="15">
        <v>2013</v>
      </c>
      <c r="C1398" s="66" t="s">
        <v>214</v>
      </c>
      <c r="D1398" s="52" t="s">
        <v>215</v>
      </c>
      <c r="E1398" s="17">
        <v>2</v>
      </c>
      <c r="F1398" s="67" t="s">
        <v>116</v>
      </c>
      <c r="G1398" s="65" t="s">
        <v>117</v>
      </c>
      <c r="H1398" s="20">
        <v>99207</v>
      </c>
      <c r="I1398" s="45">
        <v>8</v>
      </c>
      <c r="J1398" s="22">
        <v>99207020</v>
      </c>
      <c r="K1398" s="17" t="str">
        <f t="shared" si="179"/>
        <v>Triploid</v>
      </c>
      <c r="L1398" s="27">
        <f t="shared" si="181"/>
        <v>88.888888888888886</v>
      </c>
      <c r="M1398" s="26">
        <v>0.88888888888888884</v>
      </c>
      <c r="N1398" s="17" t="s">
        <v>45</v>
      </c>
      <c r="O1398" s="26">
        <f t="shared" si="182"/>
        <v>55.782312925170061</v>
      </c>
      <c r="P1398" s="26">
        <v>0.55782312925170063</v>
      </c>
      <c r="Q1398" s="26">
        <f t="shared" si="183"/>
        <v>44.217687074829939</v>
      </c>
      <c r="R1398" s="26">
        <f t="shared" si="184"/>
        <v>0.44217687074829937</v>
      </c>
      <c r="S1398" s="17" t="s">
        <v>45</v>
      </c>
      <c r="T1398" s="95">
        <v>0.24663677130044842</v>
      </c>
      <c r="U1398" s="17">
        <f t="shared" si="180"/>
        <v>0.33</v>
      </c>
      <c r="V1398" s="17">
        <v>0.11</v>
      </c>
      <c r="W1398" s="26">
        <v>16.212694399944724</v>
      </c>
      <c r="X1398" s="26">
        <v>33.194021039919058</v>
      </c>
      <c r="Y1398" s="26">
        <v>29.860736524845876</v>
      </c>
      <c r="Z1398" s="26">
        <v>5.3269989763186345</v>
      </c>
      <c r="AA1398" s="26">
        <v>0.57714285714285718</v>
      </c>
      <c r="AB1398" s="26">
        <f t="shared" ref="AB1398:AE1440" si="185">W1398/100*$T1398</f>
        <v>3.998646600883228E-2</v>
      </c>
      <c r="AC1398" s="26">
        <f t="shared" si="185"/>
        <v>8.1868661757647898E-2</v>
      </c>
      <c r="AD1398" s="26">
        <f t="shared" si="185"/>
        <v>7.364755645141359E-2</v>
      </c>
      <c r="AE1398" s="26">
        <f t="shared" si="185"/>
        <v>1.3138338282400219E-2</v>
      </c>
      <c r="AF1398" s="17">
        <v>2</v>
      </c>
      <c r="AG1398" s="17">
        <v>6.4</v>
      </c>
      <c r="AH1398" s="17">
        <f t="shared" ref="AH1398:AH1457" si="186">10^(-AG1398)</f>
        <v>3.9810717055349618E-7</v>
      </c>
      <c r="AI1398" s="17">
        <v>1</v>
      </c>
      <c r="AJ1398" s="17">
        <v>28</v>
      </c>
      <c r="AK1398" s="17">
        <v>729</v>
      </c>
      <c r="AL1398" s="17">
        <v>53.5</v>
      </c>
      <c r="AM1398" s="17">
        <v>1.2</v>
      </c>
      <c r="AN1398" s="17">
        <v>2.0499999999999998</v>
      </c>
      <c r="AO1398" s="17">
        <v>0.4</v>
      </c>
      <c r="AP1398" s="17">
        <v>17.399999999999999</v>
      </c>
      <c r="AQ1398" s="17">
        <v>861.9375</v>
      </c>
      <c r="AR1398" s="17">
        <v>1214.4444444444448</v>
      </c>
      <c r="AS1398" s="26">
        <v>627.875</v>
      </c>
      <c r="AT1398" s="26">
        <v>21.286993769470403</v>
      </c>
      <c r="AU1398" s="26">
        <v>1.1074930758290282</v>
      </c>
      <c r="AV1398" s="17">
        <v>200</v>
      </c>
      <c r="AW1398" s="17">
        <v>200</v>
      </c>
      <c r="AX1398" s="17">
        <v>0.14000000000000001</v>
      </c>
      <c r="AY1398" s="14">
        <v>3</v>
      </c>
      <c r="AZ1398" s="17" t="s">
        <v>217</v>
      </c>
      <c r="BA1398" s="28"/>
      <c r="BB1398" s="26"/>
      <c r="BC1398" s="17"/>
      <c r="BD1398" s="29"/>
    </row>
    <row r="1399" spans="1:56" x14ac:dyDescent="0.25">
      <c r="A1399" s="17">
        <v>2010</v>
      </c>
      <c r="B1399" s="15">
        <v>2013</v>
      </c>
      <c r="C1399" s="66" t="s">
        <v>214</v>
      </c>
      <c r="D1399" s="52" t="s">
        <v>215</v>
      </c>
      <c r="E1399" s="17">
        <v>3</v>
      </c>
      <c r="F1399" s="67" t="s">
        <v>116</v>
      </c>
      <c r="G1399" s="65" t="s">
        <v>117</v>
      </c>
      <c r="H1399" s="20">
        <v>99207</v>
      </c>
      <c r="I1399" s="45">
        <v>8</v>
      </c>
      <c r="J1399" s="22">
        <v>99207020</v>
      </c>
      <c r="K1399" s="17" t="str">
        <f t="shared" si="179"/>
        <v>Triploid</v>
      </c>
      <c r="L1399" s="27">
        <f t="shared" si="181"/>
        <v>94.444444444444443</v>
      </c>
      <c r="M1399" s="26">
        <v>0.94444444444444442</v>
      </c>
      <c r="N1399" s="17" t="s">
        <v>45</v>
      </c>
      <c r="O1399" s="26">
        <f t="shared" si="182"/>
        <v>51.079136690647474</v>
      </c>
      <c r="P1399" s="26">
        <v>0.51079136690647475</v>
      </c>
      <c r="Q1399" s="26">
        <f t="shared" si="183"/>
        <v>48.920863309352526</v>
      </c>
      <c r="R1399" s="26">
        <f t="shared" si="184"/>
        <v>0.48920863309352525</v>
      </c>
      <c r="S1399" s="17" t="s">
        <v>45</v>
      </c>
      <c r="T1399" s="95">
        <v>5.9865470852017939</v>
      </c>
      <c r="U1399" s="17">
        <f t="shared" si="180"/>
        <v>8.01</v>
      </c>
      <c r="V1399" s="17">
        <v>2.67</v>
      </c>
      <c r="W1399" s="26">
        <v>17.459326223518488</v>
      </c>
      <c r="X1399" s="26">
        <v>39.069896597865444</v>
      </c>
      <c r="Y1399" s="26">
        <v>28.512557690458635</v>
      </c>
      <c r="Z1399" s="26">
        <v>3.1836599788468334</v>
      </c>
      <c r="AA1399" s="26">
        <v>0.63318181818181818</v>
      </c>
      <c r="AB1399" s="26">
        <f t="shared" si="185"/>
        <v>1.0452107851299184</v>
      </c>
      <c r="AC1399" s="26">
        <f t="shared" si="185"/>
        <v>2.3389377559708686</v>
      </c>
      <c r="AD1399" s="26">
        <f t="shared" si="185"/>
        <v>1.7069176913346313</v>
      </c>
      <c r="AE1399" s="26">
        <f t="shared" si="185"/>
        <v>0.19059130366639115</v>
      </c>
      <c r="AF1399" s="17">
        <v>1.6</v>
      </c>
      <c r="AG1399" s="17">
        <v>6.7</v>
      </c>
      <c r="AH1399" s="17">
        <f t="shared" si="186"/>
        <v>1.9952623149688761E-7</v>
      </c>
      <c r="AI1399" s="17">
        <v>1.5</v>
      </c>
      <c r="AJ1399" s="17">
        <v>48</v>
      </c>
      <c r="AK1399" s="17">
        <v>729.5</v>
      </c>
      <c r="AL1399" s="17">
        <v>76</v>
      </c>
      <c r="AM1399" s="17">
        <v>1.1000000000000001</v>
      </c>
      <c r="AN1399" s="17">
        <v>3.5</v>
      </c>
      <c r="AO1399" s="17">
        <v>0.45</v>
      </c>
      <c r="AP1399" s="17">
        <v>10.75</v>
      </c>
      <c r="AQ1399" s="17">
        <v>861.9375</v>
      </c>
      <c r="AR1399" s="17">
        <v>1214.4444444444448</v>
      </c>
      <c r="AS1399" s="26">
        <v>627.875</v>
      </c>
      <c r="AT1399" s="26">
        <v>21.286993769470403</v>
      </c>
      <c r="AU1399" s="26">
        <v>1.1074930758290282</v>
      </c>
      <c r="AV1399" s="17">
        <v>200</v>
      </c>
      <c r="AW1399" s="17">
        <v>200</v>
      </c>
      <c r="AX1399" s="17">
        <v>0.14000000000000001</v>
      </c>
      <c r="AY1399" s="14">
        <v>3</v>
      </c>
      <c r="AZ1399" s="17" t="s">
        <v>217</v>
      </c>
      <c r="BA1399" s="28"/>
      <c r="BB1399" s="26"/>
      <c r="BC1399" s="17"/>
      <c r="BD1399" s="29"/>
    </row>
    <row r="1400" spans="1:56" x14ac:dyDescent="0.25">
      <c r="A1400" s="17">
        <v>2010</v>
      </c>
      <c r="B1400" s="15">
        <v>2013</v>
      </c>
      <c r="C1400" s="66" t="s">
        <v>214</v>
      </c>
      <c r="D1400" s="52" t="s">
        <v>215</v>
      </c>
      <c r="E1400" s="17">
        <v>4</v>
      </c>
      <c r="F1400" s="67" t="s">
        <v>116</v>
      </c>
      <c r="G1400" s="65" t="s">
        <v>117</v>
      </c>
      <c r="H1400" s="20">
        <v>99207</v>
      </c>
      <c r="I1400" s="45">
        <v>8</v>
      </c>
      <c r="J1400" s="22">
        <v>99207020</v>
      </c>
      <c r="K1400" s="17" t="str">
        <f t="shared" si="179"/>
        <v>Triploid</v>
      </c>
      <c r="L1400" s="27">
        <f t="shared" si="181"/>
        <v>94.444444444444443</v>
      </c>
      <c r="M1400" s="26">
        <v>0.94444444444444442</v>
      </c>
      <c r="N1400" s="17" t="s">
        <v>45</v>
      </c>
      <c r="O1400" s="26">
        <f t="shared" si="182"/>
        <v>50</v>
      </c>
      <c r="P1400" s="26">
        <v>0.5</v>
      </c>
      <c r="Q1400" s="26">
        <f t="shared" si="183"/>
        <v>50</v>
      </c>
      <c r="R1400" s="26">
        <f t="shared" si="184"/>
        <v>0.5</v>
      </c>
      <c r="S1400" s="17" t="s">
        <v>45</v>
      </c>
      <c r="T1400" s="95">
        <v>1.6816143497757847</v>
      </c>
      <c r="U1400" s="17">
        <f t="shared" si="180"/>
        <v>2.25</v>
      </c>
      <c r="V1400" s="17">
        <v>0.75</v>
      </c>
      <c r="W1400" s="26">
        <v>18.350312644331538</v>
      </c>
      <c r="X1400" s="26">
        <v>37.980409398278084</v>
      </c>
      <c r="Y1400" s="26">
        <v>27.963336826896878</v>
      </c>
      <c r="Z1400" s="26">
        <v>2.9909300576734097</v>
      </c>
      <c r="AA1400" s="26">
        <v>0.50357142857142856</v>
      </c>
      <c r="AB1400" s="26">
        <f t="shared" si="185"/>
        <v>0.30858149065579937</v>
      </c>
      <c r="AC1400" s="26">
        <f t="shared" si="185"/>
        <v>0.63868401454503509</v>
      </c>
      <c r="AD1400" s="26">
        <f t="shared" si="185"/>
        <v>0.47023548475723448</v>
      </c>
      <c r="AE1400" s="26">
        <f t="shared" si="185"/>
        <v>5.0295909041593215E-2</v>
      </c>
      <c r="AF1400" s="17">
        <v>2.1</v>
      </c>
      <c r="AG1400" s="17">
        <v>6.5</v>
      </c>
      <c r="AH1400" s="17">
        <f t="shared" si="186"/>
        <v>3.1622776601683734E-7</v>
      </c>
      <c r="AI1400" s="17">
        <v>1</v>
      </c>
      <c r="AJ1400" s="17">
        <v>43</v>
      </c>
      <c r="AK1400" s="17">
        <v>795</v>
      </c>
      <c r="AL1400" s="17">
        <v>68.5</v>
      </c>
      <c r="AM1400" s="17">
        <v>1.55</v>
      </c>
      <c r="AN1400" s="17">
        <v>2.7</v>
      </c>
      <c r="AO1400" s="17">
        <v>0.45</v>
      </c>
      <c r="AP1400" s="17">
        <v>25.9</v>
      </c>
      <c r="AQ1400" s="17">
        <v>861.9375</v>
      </c>
      <c r="AR1400" s="17">
        <v>1214.4444444444448</v>
      </c>
      <c r="AS1400" s="26">
        <v>627.875</v>
      </c>
      <c r="AT1400" s="26">
        <v>21.286993769470403</v>
      </c>
      <c r="AU1400" s="26">
        <v>1.1074930758290282</v>
      </c>
      <c r="AV1400" s="17">
        <v>200</v>
      </c>
      <c r="AW1400" s="17">
        <v>200</v>
      </c>
      <c r="AX1400" s="17">
        <v>0.14000000000000001</v>
      </c>
      <c r="AY1400" s="14">
        <v>3</v>
      </c>
      <c r="AZ1400" s="17" t="s">
        <v>217</v>
      </c>
      <c r="BA1400" s="28"/>
      <c r="BB1400" s="26"/>
      <c r="BC1400" s="17"/>
      <c r="BD1400" s="29"/>
    </row>
    <row r="1401" spans="1:56" x14ac:dyDescent="0.25">
      <c r="A1401" s="17">
        <v>2010</v>
      </c>
      <c r="B1401" s="15">
        <v>2013</v>
      </c>
      <c r="C1401" s="66" t="s">
        <v>214</v>
      </c>
      <c r="D1401" s="52" t="s">
        <v>215</v>
      </c>
      <c r="E1401" s="17">
        <v>1</v>
      </c>
      <c r="F1401" s="67" t="s">
        <v>120</v>
      </c>
      <c r="G1401" s="65" t="s">
        <v>121</v>
      </c>
      <c r="H1401" s="20">
        <v>99217</v>
      </c>
      <c r="I1401" s="45">
        <v>9</v>
      </c>
      <c r="J1401" s="22">
        <v>99217015</v>
      </c>
      <c r="K1401" s="17" t="str">
        <f t="shared" si="179"/>
        <v>Triploid</v>
      </c>
      <c r="L1401" s="27">
        <f t="shared" si="181"/>
        <v>88.888888888888886</v>
      </c>
      <c r="M1401" s="26">
        <v>0.88888888888888884</v>
      </c>
      <c r="N1401" s="17" t="s">
        <v>45</v>
      </c>
      <c r="O1401" s="26">
        <f t="shared" si="182"/>
        <v>47.186147186147188</v>
      </c>
      <c r="P1401" s="26">
        <v>0.47186147186147187</v>
      </c>
      <c r="Q1401" s="26">
        <f t="shared" si="183"/>
        <v>52.813852813852812</v>
      </c>
      <c r="R1401" s="26">
        <f t="shared" si="184"/>
        <v>0.52813852813852813</v>
      </c>
      <c r="S1401" s="17" t="s">
        <v>45</v>
      </c>
      <c r="T1401" s="95">
        <v>3.116591928251121</v>
      </c>
      <c r="U1401" s="17">
        <f t="shared" si="180"/>
        <v>4.17</v>
      </c>
      <c r="V1401" s="17">
        <v>1.39</v>
      </c>
      <c r="W1401" s="26">
        <v>17.984818231745493</v>
      </c>
      <c r="X1401" s="26">
        <v>40.104965366325082</v>
      </c>
      <c r="Y1401" s="26">
        <v>27.844238931911946</v>
      </c>
      <c r="Z1401" s="26">
        <v>2.6000119206256613</v>
      </c>
      <c r="AA1401" s="26">
        <v>0.44263157894736843</v>
      </c>
      <c r="AB1401" s="26">
        <f t="shared" si="185"/>
        <v>0.56051339332121597</v>
      </c>
      <c r="AC1401" s="26">
        <f t="shared" si="185"/>
        <v>1.2499081134347951</v>
      </c>
      <c r="AD1401" s="26">
        <f t="shared" si="185"/>
        <v>0.86779130303492391</v>
      </c>
      <c r="AE1401" s="26">
        <f t="shared" si="185"/>
        <v>8.1031761651786313E-2</v>
      </c>
      <c r="AF1401" s="17">
        <v>1.8</v>
      </c>
      <c r="AG1401" s="17">
        <v>6.7</v>
      </c>
      <c r="AH1401" s="17">
        <f t="shared" si="186"/>
        <v>1.9952623149688761E-7</v>
      </c>
      <c r="AI1401" s="17">
        <v>1</v>
      </c>
      <c r="AJ1401" s="17">
        <v>52.5</v>
      </c>
      <c r="AK1401" s="17">
        <v>813.5</v>
      </c>
      <c r="AL1401" s="17">
        <v>64.5</v>
      </c>
      <c r="AM1401" s="17">
        <v>1.45</v>
      </c>
      <c r="AN1401" s="17">
        <v>3.25</v>
      </c>
      <c r="AO1401" s="17">
        <v>0.65</v>
      </c>
      <c r="AP1401" s="17">
        <v>14.25</v>
      </c>
      <c r="AQ1401" s="17">
        <v>861.9375</v>
      </c>
      <c r="AR1401" s="17">
        <v>1214.4444444444448</v>
      </c>
      <c r="AS1401" s="26">
        <v>627.875</v>
      </c>
      <c r="AT1401" s="26">
        <v>21.286993769470403</v>
      </c>
      <c r="AU1401" s="26">
        <v>1.1074930758290282</v>
      </c>
      <c r="AV1401" s="17">
        <v>200</v>
      </c>
      <c r="AW1401" s="17">
        <v>200</v>
      </c>
      <c r="AX1401" s="17">
        <v>0.14000000000000001</v>
      </c>
      <c r="AY1401" s="14">
        <v>3</v>
      </c>
      <c r="AZ1401" s="17" t="s">
        <v>217</v>
      </c>
      <c r="BA1401" s="28"/>
      <c r="BB1401" s="26"/>
      <c r="BC1401" s="17"/>
    </row>
    <row r="1402" spans="1:56" x14ac:dyDescent="0.25">
      <c r="A1402" s="17">
        <v>2010</v>
      </c>
      <c r="B1402" s="15">
        <v>2013</v>
      </c>
      <c r="C1402" s="66" t="s">
        <v>214</v>
      </c>
      <c r="D1402" s="52" t="s">
        <v>215</v>
      </c>
      <c r="E1402" s="17">
        <v>2</v>
      </c>
      <c r="F1402" s="67" t="s">
        <v>120</v>
      </c>
      <c r="G1402" s="65" t="s">
        <v>121</v>
      </c>
      <c r="H1402" s="20">
        <v>99217</v>
      </c>
      <c r="I1402" s="45">
        <v>9</v>
      </c>
      <c r="J1402" s="22">
        <v>99217015</v>
      </c>
      <c r="K1402" s="17" t="str">
        <f t="shared" si="179"/>
        <v>Triploid</v>
      </c>
      <c r="L1402" s="27">
        <f t="shared" si="181"/>
        <v>77.777777777777786</v>
      </c>
      <c r="M1402" s="26">
        <v>0.77777777777777779</v>
      </c>
      <c r="N1402" s="17" t="s">
        <v>45</v>
      </c>
      <c r="O1402" s="26">
        <f t="shared" si="182"/>
        <v>46.411483253588507</v>
      </c>
      <c r="P1402" s="26">
        <v>0.46411483253588509</v>
      </c>
      <c r="Q1402" s="26">
        <f t="shared" si="183"/>
        <v>53.588516746411493</v>
      </c>
      <c r="R1402" s="26">
        <f t="shared" si="184"/>
        <v>0.53588516746411496</v>
      </c>
      <c r="S1402" s="17" t="s">
        <v>45</v>
      </c>
      <c r="T1402" s="95">
        <v>5.291479820627802</v>
      </c>
      <c r="U1402" s="17">
        <f t="shared" si="180"/>
        <v>7.08</v>
      </c>
      <c r="V1402" s="17">
        <v>2.36</v>
      </c>
      <c r="W1402" s="26">
        <v>16.498729258634228</v>
      </c>
      <c r="X1402" s="26">
        <v>36.259172914913982</v>
      </c>
      <c r="Y1402" s="26">
        <v>30.161054844636126</v>
      </c>
      <c r="Z1402" s="26">
        <v>3.4804893468460847</v>
      </c>
      <c r="AA1402" s="26">
        <v>0.40400000000000003</v>
      </c>
      <c r="AB1402" s="26">
        <f t="shared" si="185"/>
        <v>0.87302692938064519</v>
      </c>
      <c r="AC1402" s="26">
        <f t="shared" si="185"/>
        <v>1.9186468179192151</v>
      </c>
      <c r="AD1402" s="26">
        <f t="shared" si="185"/>
        <v>1.5959661307924047</v>
      </c>
      <c r="AE1402" s="26">
        <f t="shared" si="185"/>
        <v>0.18416939144746097</v>
      </c>
      <c r="AF1402" s="17">
        <v>2</v>
      </c>
      <c r="AG1402" s="17">
        <v>6.4</v>
      </c>
      <c r="AH1402" s="17">
        <f t="shared" si="186"/>
        <v>3.9810717055349618E-7</v>
      </c>
      <c r="AI1402" s="17">
        <v>1</v>
      </c>
      <c r="AJ1402" s="17">
        <v>28</v>
      </c>
      <c r="AK1402" s="17">
        <v>729</v>
      </c>
      <c r="AL1402" s="17">
        <v>53.5</v>
      </c>
      <c r="AM1402" s="17">
        <v>1.2</v>
      </c>
      <c r="AN1402" s="17">
        <v>2.0499999999999998</v>
      </c>
      <c r="AO1402" s="17">
        <v>0.4</v>
      </c>
      <c r="AP1402" s="17">
        <v>17.399999999999999</v>
      </c>
      <c r="AQ1402" s="17">
        <v>861.9375</v>
      </c>
      <c r="AR1402" s="17">
        <v>1214.4444444444448</v>
      </c>
      <c r="AS1402" s="26">
        <v>627.875</v>
      </c>
      <c r="AT1402" s="26">
        <v>21.286993769470403</v>
      </c>
      <c r="AU1402" s="26">
        <v>1.1074930758290282</v>
      </c>
      <c r="AV1402" s="17">
        <v>200</v>
      </c>
      <c r="AW1402" s="17">
        <v>200</v>
      </c>
      <c r="AX1402" s="17">
        <v>0.14000000000000001</v>
      </c>
      <c r="AY1402" s="14">
        <v>3</v>
      </c>
      <c r="AZ1402" s="17" t="s">
        <v>217</v>
      </c>
      <c r="BA1402" s="28"/>
      <c r="BB1402" s="26"/>
      <c r="BC1402" s="17"/>
    </row>
    <row r="1403" spans="1:56" x14ac:dyDescent="0.25">
      <c r="A1403" s="17">
        <v>2010</v>
      </c>
      <c r="B1403" s="15">
        <v>2013</v>
      </c>
      <c r="C1403" s="66" t="s">
        <v>214</v>
      </c>
      <c r="D1403" s="52" t="s">
        <v>215</v>
      </c>
      <c r="E1403" s="17">
        <v>3</v>
      </c>
      <c r="F1403" s="67" t="s">
        <v>120</v>
      </c>
      <c r="G1403" s="65" t="s">
        <v>121</v>
      </c>
      <c r="H1403" s="20">
        <v>99217</v>
      </c>
      <c r="I1403" s="45">
        <v>9</v>
      </c>
      <c r="J1403" s="22">
        <v>99217015</v>
      </c>
      <c r="K1403" s="17" t="str">
        <f t="shared" si="179"/>
        <v>Triploid</v>
      </c>
      <c r="L1403" s="27">
        <f t="shared" si="181"/>
        <v>94.444444444444443</v>
      </c>
      <c r="M1403" s="26">
        <v>0.94444444444444442</v>
      </c>
      <c r="N1403" s="17" t="s">
        <v>45</v>
      </c>
      <c r="O1403" s="26">
        <f t="shared" si="182"/>
        <v>49.59349593495935</v>
      </c>
      <c r="P1403" s="26">
        <v>0.49593495934959347</v>
      </c>
      <c r="Q1403" s="26">
        <f t="shared" si="183"/>
        <v>50.40650406504065</v>
      </c>
      <c r="R1403" s="26">
        <f t="shared" si="184"/>
        <v>0.50406504065040658</v>
      </c>
      <c r="S1403" s="17" t="s">
        <v>45</v>
      </c>
      <c r="T1403" s="95">
        <v>4.1479820627802688</v>
      </c>
      <c r="U1403" s="17">
        <f t="shared" si="180"/>
        <v>5.5500000000000007</v>
      </c>
      <c r="V1403" s="17">
        <v>1.85</v>
      </c>
      <c r="W1403" s="26">
        <v>19.726245336844414</v>
      </c>
      <c r="X1403" s="26">
        <v>41.083206468071097</v>
      </c>
      <c r="Y1403" s="26">
        <v>26.072740941134512</v>
      </c>
      <c r="Z1403" s="26">
        <v>2.0777769777265718</v>
      </c>
      <c r="AA1403" s="26">
        <v>0.4393548387096774</v>
      </c>
      <c r="AB1403" s="26">
        <f t="shared" si="185"/>
        <v>0.81824111823233547</v>
      </c>
      <c r="AC1403" s="26">
        <f t="shared" si="185"/>
        <v>1.7041240351105724</v>
      </c>
      <c r="AD1403" s="26">
        <f t="shared" si="185"/>
        <v>1.0814926175134272</v>
      </c>
      <c r="AE1403" s="26">
        <f t="shared" si="185"/>
        <v>8.618581634067618E-2</v>
      </c>
      <c r="AF1403" s="17">
        <v>1.6</v>
      </c>
      <c r="AG1403" s="17">
        <v>6.7</v>
      </c>
      <c r="AH1403" s="17">
        <f t="shared" si="186"/>
        <v>1.9952623149688761E-7</v>
      </c>
      <c r="AI1403" s="17">
        <v>1.5</v>
      </c>
      <c r="AJ1403" s="17">
        <v>48</v>
      </c>
      <c r="AK1403" s="17">
        <v>729.5</v>
      </c>
      <c r="AL1403" s="17">
        <v>76</v>
      </c>
      <c r="AM1403" s="17">
        <v>1.1000000000000001</v>
      </c>
      <c r="AN1403" s="17">
        <v>3.5</v>
      </c>
      <c r="AO1403" s="17">
        <v>0.45</v>
      </c>
      <c r="AP1403" s="17">
        <v>10.75</v>
      </c>
      <c r="AQ1403" s="17">
        <v>861.9375</v>
      </c>
      <c r="AR1403" s="17">
        <v>1214.4444444444448</v>
      </c>
      <c r="AS1403" s="26">
        <v>627.875</v>
      </c>
      <c r="AT1403" s="26">
        <v>21.286993769470403</v>
      </c>
      <c r="AU1403" s="26">
        <v>1.1074930758290282</v>
      </c>
      <c r="AV1403" s="17">
        <v>200</v>
      </c>
      <c r="AW1403" s="17">
        <v>200</v>
      </c>
      <c r="AX1403" s="17">
        <v>0.14000000000000001</v>
      </c>
      <c r="AY1403" s="14">
        <v>3</v>
      </c>
      <c r="AZ1403" s="17" t="s">
        <v>217</v>
      </c>
      <c r="BA1403" s="28"/>
      <c r="BB1403" s="26"/>
      <c r="BC1403" s="17"/>
    </row>
    <row r="1404" spans="1:56" x14ac:dyDescent="0.25">
      <c r="A1404" s="17">
        <v>2010</v>
      </c>
      <c r="B1404" s="15">
        <v>2013</v>
      </c>
      <c r="C1404" s="66" t="s">
        <v>214</v>
      </c>
      <c r="D1404" s="52" t="s">
        <v>215</v>
      </c>
      <c r="E1404" s="17">
        <v>4</v>
      </c>
      <c r="F1404" s="67" t="s">
        <v>120</v>
      </c>
      <c r="G1404" s="62" t="s">
        <v>121</v>
      </c>
      <c r="H1404" s="20">
        <v>99217</v>
      </c>
      <c r="I1404" s="45">
        <v>9</v>
      </c>
      <c r="J1404" s="22">
        <v>99217015</v>
      </c>
      <c r="K1404" s="17" t="str">
        <f t="shared" si="179"/>
        <v>Triploid</v>
      </c>
      <c r="L1404" s="27">
        <f t="shared" si="181"/>
        <v>100</v>
      </c>
      <c r="M1404" s="26">
        <v>1</v>
      </c>
      <c r="N1404" s="17" t="s">
        <v>45</v>
      </c>
      <c r="O1404" s="26">
        <f t="shared" si="182"/>
        <v>49</v>
      </c>
      <c r="P1404" s="26">
        <v>0.49</v>
      </c>
      <c r="Q1404" s="26">
        <f t="shared" si="183"/>
        <v>51</v>
      </c>
      <c r="R1404" s="26">
        <f t="shared" si="184"/>
        <v>0.51</v>
      </c>
      <c r="S1404" s="17" t="s">
        <v>45</v>
      </c>
      <c r="T1404" s="95">
        <v>3.0269058295964126</v>
      </c>
      <c r="U1404" s="17">
        <f t="shared" si="180"/>
        <v>4.0500000000000007</v>
      </c>
      <c r="V1404" s="17">
        <v>1.35</v>
      </c>
      <c r="W1404" s="26">
        <v>17.865738336320604</v>
      </c>
      <c r="X1404" s="26">
        <v>40.607202500191988</v>
      </c>
      <c r="Y1404" s="26">
        <v>27.197563067759532</v>
      </c>
      <c r="Z1404" s="26">
        <v>2.5254308106229502</v>
      </c>
      <c r="AA1404" s="26">
        <v>0.49299999999999999</v>
      </c>
      <c r="AB1404" s="26">
        <f t="shared" si="185"/>
        <v>0.54077907520252944</v>
      </c>
      <c r="AC1404" s="26">
        <f t="shared" si="185"/>
        <v>1.2291417797143314</v>
      </c>
      <c r="AD1404" s="26">
        <f t="shared" si="185"/>
        <v>0.82324462200617421</v>
      </c>
      <c r="AE1404" s="26">
        <f t="shared" si="185"/>
        <v>7.644241242917002E-2</v>
      </c>
      <c r="AF1404" s="17">
        <v>2.1</v>
      </c>
      <c r="AG1404" s="17">
        <v>6.5</v>
      </c>
      <c r="AH1404" s="17">
        <f t="shared" si="186"/>
        <v>3.1622776601683734E-7</v>
      </c>
      <c r="AI1404" s="17">
        <v>1</v>
      </c>
      <c r="AJ1404" s="17">
        <v>43</v>
      </c>
      <c r="AK1404" s="17">
        <v>795</v>
      </c>
      <c r="AL1404" s="17">
        <v>68.5</v>
      </c>
      <c r="AM1404" s="17">
        <v>1.55</v>
      </c>
      <c r="AN1404" s="17">
        <v>2.7</v>
      </c>
      <c r="AO1404" s="17">
        <v>0.45</v>
      </c>
      <c r="AP1404" s="17">
        <v>25.9</v>
      </c>
      <c r="AQ1404" s="17">
        <v>861.9375</v>
      </c>
      <c r="AR1404" s="17">
        <v>1214.4444444444448</v>
      </c>
      <c r="AS1404" s="26">
        <v>627.875</v>
      </c>
      <c r="AT1404" s="26">
        <v>21.286993769470403</v>
      </c>
      <c r="AU1404" s="26">
        <v>1.1074930758290282</v>
      </c>
      <c r="AV1404" s="17">
        <v>200</v>
      </c>
      <c r="AW1404" s="17">
        <v>200</v>
      </c>
      <c r="AX1404" s="17">
        <v>0.14000000000000001</v>
      </c>
      <c r="AY1404" s="14">
        <v>3</v>
      </c>
      <c r="AZ1404" s="17" t="s">
        <v>217</v>
      </c>
      <c r="BA1404" s="28"/>
      <c r="BB1404" s="26"/>
      <c r="BC1404" s="17"/>
    </row>
    <row r="1405" spans="1:56" x14ac:dyDescent="0.25">
      <c r="A1405" s="17">
        <v>2010</v>
      </c>
      <c r="B1405" s="15">
        <v>2013</v>
      </c>
      <c r="C1405" s="66" t="s">
        <v>214</v>
      </c>
      <c r="D1405" s="52" t="s">
        <v>215</v>
      </c>
      <c r="E1405" s="17">
        <v>1</v>
      </c>
      <c r="F1405" s="67" t="s">
        <v>122</v>
      </c>
      <c r="G1405" s="65" t="s">
        <v>123</v>
      </c>
      <c r="H1405" s="20">
        <v>99217</v>
      </c>
      <c r="I1405" s="45">
        <v>9</v>
      </c>
      <c r="J1405" s="22">
        <v>99217023</v>
      </c>
      <c r="K1405" s="17" t="str">
        <f t="shared" si="179"/>
        <v>Triploid</v>
      </c>
      <c r="L1405" s="27">
        <f t="shared" si="181"/>
        <v>88.888888888888886</v>
      </c>
      <c r="M1405" s="26">
        <v>0.88888888888888884</v>
      </c>
      <c r="N1405" s="17" t="s">
        <v>45</v>
      </c>
      <c r="O1405" s="26">
        <f t="shared" si="182"/>
        <v>52.834467120181408</v>
      </c>
      <c r="P1405" s="26">
        <v>0.52834467120181405</v>
      </c>
      <c r="Q1405" s="26">
        <f t="shared" si="183"/>
        <v>47.165532879818592</v>
      </c>
      <c r="R1405" s="26">
        <f t="shared" si="184"/>
        <v>0.47165532879818595</v>
      </c>
      <c r="S1405" s="17" t="s">
        <v>45</v>
      </c>
      <c r="T1405" s="95">
        <v>2.9372197309417043</v>
      </c>
      <c r="U1405" s="17">
        <f t="shared" si="180"/>
        <v>3.93</v>
      </c>
      <c r="V1405" s="17">
        <v>1.31</v>
      </c>
      <c r="W1405" s="26">
        <v>18.572911156876316</v>
      </c>
      <c r="X1405" s="26">
        <v>39.415343399807973</v>
      </c>
      <c r="Y1405" s="26">
        <v>26.47465005480386</v>
      </c>
      <c r="Z1405" s="26">
        <v>2.9959419888268712</v>
      </c>
      <c r="AA1405" s="26">
        <v>0.48181818181818181</v>
      </c>
      <c r="AB1405" s="26">
        <f t="shared" si="185"/>
        <v>0.54552721111004432</v>
      </c>
      <c r="AC1405" s="26">
        <f t="shared" si="185"/>
        <v>1.1577152433575886</v>
      </c>
      <c r="AD1405" s="26">
        <f t="shared" si="185"/>
        <v>0.7776186451074677</v>
      </c>
      <c r="AE1405" s="26">
        <f t="shared" si="185"/>
        <v>8.7997399223390171E-2</v>
      </c>
      <c r="AF1405" s="17">
        <v>1.8</v>
      </c>
      <c r="AG1405" s="17">
        <v>6.7</v>
      </c>
      <c r="AH1405" s="17">
        <f t="shared" si="186"/>
        <v>1.9952623149688761E-7</v>
      </c>
      <c r="AI1405" s="17">
        <v>1</v>
      </c>
      <c r="AJ1405" s="17">
        <v>52.5</v>
      </c>
      <c r="AK1405" s="17">
        <v>813.5</v>
      </c>
      <c r="AL1405" s="17">
        <v>64.5</v>
      </c>
      <c r="AM1405" s="17">
        <v>1.45</v>
      </c>
      <c r="AN1405" s="17">
        <v>3.25</v>
      </c>
      <c r="AO1405" s="17">
        <v>0.65</v>
      </c>
      <c r="AP1405" s="17">
        <v>14.25</v>
      </c>
      <c r="AQ1405" s="17">
        <v>861.9375</v>
      </c>
      <c r="AR1405" s="17">
        <v>1214.4444444444448</v>
      </c>
      <c r="AS1405" s="26">
        <v>627.875</v>
      </c>
      <c r="AT1405" s="26">
        <v>21.286993769470403</v>
      </c>
      <c r="AU1405" s="26">
        <v>1.1074930758290282</v>
      </c>
      <c r="AV1405" s="17">
        <v>200</v>
      </c>
      <c r="AW1405" s="17">
        <v>200</v>
      </c>
      <c r="AX1405" s="17">
        <v>0.14000000000000001</v>
      </c>
      <c r="AY1405" s="14">
        <v>3</v>
      </c>
      <c r="AZ1405" s="17" t="s">
        <v>217</v>
      </c>
      <c r="BA1405" s="28"/>
      <c r="BB1405" s="26"/>
      <c r="BC1405" s="17"/>
    </row>
    <row r="1406" spans="1:56" x14ac:dyDescent="0.25">
      <c r="A1406" s="17">
        <v>2010</v>
      </c>
      <c r="B1406" s="15">
        <v>2013</v>
      </c>
      <c r="C1406" s="66" t="s">
        <v>214</v>
      </c>
      <c r="D1406" s="52" t="s">
        <v>215</v>
      </c>
      <c r="E1406" s="17">
        <v>2</v>
      </c>
      <c r="F1406" s="67" t="s">
        <v>122</v>
      </c>
      <c r="G1406" s="65" t="s">
        <v>123</v>
      </c>
      <c r="H1406" s="20">
        <v>99217</v>
      </c>
      <c r="I1406" s="45">
        <v>9</v>
      </c>
      <c r="J1406" s="22">
        <v>99217023</v>
      </c>
      <c r="K1406" s="17" t="str">
        <f t="shared" si="179"/>
        <v>Triploid</v>
      </c>
      <c r="L1406" s="27">
        <f t="shared" si="181"/>
        <v>55.555555555555557</v>
      </c>
      <c r="M1406" s="26">
        <v>0.55555555555555558</v>
      </c>
      <c r="N1406" s="17" t="s">
        <v>45</v>
      </c>
      <c r="O1406" s="26">
        <f t="shared" si="182"/>
        <v>46.733668341708537</v>
      </c>
      <c r="P1406" s="26">
        <v>0.4673366834170854</v>
      </c>
      <c r="Q1406" s="26">
        <f t="shared" si="183"/>
        <v>53.266331658291463</v>
      </c>
      <c r="R1406" s="26">
        <f t="shared" si="184"/>
        <v>0.53266331658291466</v>
      </c>
      <c r="S1406" s="17" t="s">
        <v>45</v>
      </c>
      <c r="T1406" s="95">
        <v>0.33632286995515692</v>
      </c>
      <c r="U1406" s="17">
        <f t="shared" si="180"/>
        <v>0.44999999999999996</v>
      </c>
      <c r="V1406" s="17">
        <v>0.15</v>
      </c>
      <c r="W1406" s="26">
        <v>17.222812662986243</v>
      </c>
      <c r="X1406" s="26">
        <v>34.768788317145436</v>
      </c>
      <c r="Y1406" s="26">
        <v>28.855219988387987</v>
      </c>
      <c r="Z1406" s="26">
        <v>3.9192744467078029</v>
      </c>
      <c r="AA1406" s="26">
        <v>0.29399999999999998</v>
      </c>
      <c r="AB1406" s="26">
        <f t="shared" si="185"/>
        <v>5.7924257835155521E-2</v>
      </c>
      <c r="AC1406" s="26">
        <f t="shared" si="185"/>
        <v>0.11693538671685684</v>
      </c>
      <c r="AD1406" s="26">
        <f t="shared" si="185"/>
        <v>9.7046703996820569E-2</v>
      </c>
      <c r="AE1406" s="26">
        <f t="shared" si="185"/>
        <v>1.3181416300586781E-2</v>
      </c>
      <c r="AF1406" s="17">
        <v>2</v>
      </c>
      <c r="AG1406" s="17">
        <v>6.4</v>
      </c>
      <c r="AH1406" s="17">
        <f t="shared" si="186"/>
        <v>3.9810717055349618E-7</v>
      </c>
      <c r="AI1406" s="17">
        <v>1</v>
      </c>
      <c r="AJ1406" s="17">
        <v>28</v>
      </c>
      <c r="AK1406" s="17">
        <v>729</v>
      </c>
      <c r="AL1406" s="17">
        <v>53.5</v>
      </c>
      <c r="AM1406" s="17">
        <v>1.2</v>
      </c>
      <c r="AN1406" s="17">
        <v>2.0499999999999998</v>
      </c>
      <c r="AO1406" s="17">
        <v>0.4</v>
      </c>
      <c r="AP1406" s="17">
        <v>17.399999999999999</v>
      </c>
      <c r="AQ1406" s="17">
        <v>861.9375</v>
      </c>
      <c r="AR1406" s="17">
        <v>1214.4444444444448</v>
      </c>
      <c r="AS1406" s="26">
        <v>627.875</v>
      </c>
      <c r="AT1406" s="26">
        <v>21.286993769470403</v>
      </c>
      <c r="AU1406" s="26">
        <v>1.1074930758290282</v>
      </c>
      <c r="AV1406" s="17">
        <v>200</v>
      </c>
      <c r="AW1406" s="17">
        <v>200</v>
      </c>
      <c r="AX1406" s="17">
        <v>0.14000000000000001</v>
      </c>
      <c r="AY1406" s="14">
        <v>3</v>
      </c>
      <c r="AZ1406" s="17" t="s">
        <v>217</v>
      </c>
      <c r="BA1406" s="28"/>
      <c r="BB1406" s="26"/>
      <c r="BC1406" s="17"/>
    </row>
    <row r="1407" spans="1:56" x14ac:dyDescent="0.25">
      <c r="A1407" s="17">
        <v>2010</v>
      </c>
      <c r="B1407" s="15">
        <v>2013</v>
      </c>
      <c r="C1407" s="66" t="s">
        <v>214</v>
      </c>
      <c r="D1407" s="52" t="s">
        <v>215</v>
      </c>
      <c r="E1407" s="17">
        <v>3</v>
      </c>
      <c r="F1407" s="67" t="s">
        <v>122</v>
      </c>
      <c r="G1407" s="65" t="s">
        <v>123</v>
      </c>
      <c r="H1407" s="20">
        <v>99217</v>
      </c>
      <c r="I1407" s="45">
        <v>9</v>
      </c>
      <c r="J1407" s="22">
        <v>99217023</v>
      </c>
      <c r="K1407" s="17" t="str">
        <f t="shared" si="179"/>
        <v>Triploid</v>
      </c>
      <c r="L1407" s="27">
        <f t="shared" si="181"/>
        <v>77.777777777777786</v>
      </c>
      <c r="M1407" s="26">
        <v>0.77777777777777779</v>
      </c>
      <c r="N1407" s="17" t="s">
        <v>45</v>
      </c>
      <c r="O1407" s="26">
        <f t="shared" si="182"/>
        <v>50.147492625368741</v>
      </c>
      <c r="P1407" s="26">
        <v>0.50147492625368739</v>
      </c>
      <c r="Q1407" s="26">
        <f t="shared" si="183"/>
        <v>49.852507374631259</v>
      </c>
      <c r="R1407" s="26">
        <f t="shared" si="184"/>
        <v>0.49852507374631261</v>
      </c>
      <c r="S1407" s="17" t="s">
        <v>45</v>
      </c>
      <c r="T1407" s="95">
        <v>1.9730941704035874</v>
      </c>
      <c r="U1407" s="17">
        <f t="shared" si="180"/>
        <v>2.64</v>
      </c>
      <c r="V1407" s="17">
        <v>0.88</v>
      </c>
      <c r="W1407" s="26">
        <v>19.276870940038918</v>
      </c>
      <c r="X1407" s="26">
        <v>42.33592934458278</v>
      </c>
      <c r="Y1407" s="26">
        <v>25.725325022251099</v>
      </c>
      <c r="Z1407" s="26">
        <v>2.159771581459438</v>
      </c>
      <c r="AA1407" s="26">
        <v>0.47666666666666663</v>
      </c>
      <c r="AB1407" s="26">
        <f t="shared" si="185"/>
        <v>0.38035081675413107</v>
      </c>
      <c r="AC1407" s="26">
        <f t="shared" si="185"/>
        <v>0.83532775388414449</v>
      </c>
      <c r="AD1407" s="26">
        <f t="shared" si="185"/>
        <v>0.5075848883314118</v>
      </c>
      <c r="AE1407" s="26">
        <f t="shared" si="185"/>
        <v>4.2614327167809538E-2</v>
      </c>
      <c r="AF1407" s="17">
        <v>1.6</v>
      </c>
      <c r="AG1407" s="17">
        <v>6.7</v>
      </c>
      <c r="AH1407" s="17">
        <f t="shared" si="186"/>
        <v>1.9952623149688761E-7</v>
      </c>
      <c r="AI1407" s="17">
        <v>1.5</v>
      </c>
      <c r="AJ1407" s="17">
        <v>48</v>
      </c>
      <c r="AK1407" s="17">
        <v>729.5</v>
      </c>
      <c r="AL1407" s="17">
        <v>76</v>
      </c>
      <c r="AM1407" s="17">
        <v>1.1000000000000001</v>
      </c>
      <c r="AN1407" s="17">
        <v>3.5</v>
      </c>
      <c r="AO1407" s="17">
        <v>0.45</v>
      </c>
      <c r="AP1407" s="17">
        <v>10.75</v>
      </c>
      <c r="AQ1407" s="17">
        <v>861.9375</v>
      </c>
      <c r="AR1407" s="17">
        <v>1214.4444444444448</v>
      </c>
      <c r="AS1407" s="26">
        <v>627.875</v>
      </c>
      <c r="AT1407" s="26">
        <v>21.286993769470403</v>
      </c>
      <c r="AU1407" s="26">
        <v>1.1074930758290282</v>
      </c>
      <c r="AV1407" s="17">
        <v>200</v>
      </c>
      <c r="AW1407" s="17">
        <v>200</v>
      </c>
      <c r="AX1407" s="17">
        <v>0.14000000000000001</v>
      </c>
      <c r="AY1407" s="14">
        <v>3</v>
      </c>
      <c r="AZ1407" s="17" t="s">
        <v>217</v>
      </c>
      <c r="BA1407" s="28"/>
      <c r="BB1407" s="26"/>
      <c r="BC1407" s="17"/>
    </row>
    <row r="1408" spans="1:56" x14ac:dyDescent="0.25">
      <c r="A1408" s="17">
        <v>2010</v>
      </c>
      <c r="B1408" s="15">
        <v>2013</v>
      </c>
      <c r="C1408" s="66" t="s">
        <v>214</v>
      </c>
      <c r="D1408" s="52" t="s">
        <v>215</v>
      </c>
      <c r="E1408" s="17">
        <v>4</v>
      </c>
      <c r="F1408" s="67" t="s">
        <v>122</v>
      </c>
      <c r="G1408" s="65" t="s">
        <v>123</v>
      </c>
      <c r="H1408" s="20">
        <v>99217</v>
      </c>
      <c r="I1408" s="45">
        <v>9</v>
      </c>
      <c r="J1408" s="22">
        <v>99217023</v>
      </c>
      <c r="K1408" s="17" t="str">
        <f t="shared" si="179"/>
        <v>Triploid</v>
      </c>
      <c r="L1408" s="27">
        <f t="shared" si="181"/>
        <v>94.444444444444443</v>
      </c>
      <c r="M1408" s="26">
        <v>0.94444444444444442</v>
      </c>
      <c r="N1408" s="17" t="s">
        <v>45</v>
      </c>
      <c r="O1408" s="26">
        <f t="shared" si="182"/>
        <v>59.749999999999993</v>
      </c>
      <c r="P1408" s="26">
        <v>0.59749999999999992</v>
      </c>
      <c r="Q1408" s="26">
        <f t="shared" si="183"/>
        <v>40.250000000000007</v>
      </c>
      <c r="R1408" s="26">
        <f t="shared" si="184"/>
        <v>0.40250000000000008</v>
      </c>
      <c r="S1408" s="17" t="s">
        <v>45</v>
      </c>
      <c r="T1408" s="95">
        <v>1.3452914798206277</v>
      </c>
      <c r="U1408" s="17">
        <f t="shared" si="180"/>
        <v>1.7999999999999998</v>
      </c>
      <c r="V1408" s="17">
        <v>0.6</v>
      </c>
      <c r="W1408" s="26">
        <v>17.349162081778118</v>
      </c>
      <c r="X1408" s="26">
        <v>37.166500964722339</v>
      </c>
      <c r="Y1408" s="26">
        <v>28.187660822162485</v>
      </c>
      <c r="Z1408" s="26">
        <v>3.8018114873574973</v>
      </c>
      <c r="AA1408" s="26">
        <v>0.49818181818181823</v>
      </c>
      <c r="AB1408" s="26">
        <f t="shared" si="185"/>
        <v>0.23339679930643206</v>
      </c>
      <c r="AC1408" s="26">
        <f t="shared" si="185"/>
        <v>0.499997770825861</v>
      </c>
      <c r="AD1408" s="26">
        <f t="shared" si="185"/>
        <v>0.37920619940128902</v>
      </c>
      <c r="AE1408" s="26">
        <f t="shared" si="185"/>
        <v>5.1145446018262292E-2</v>
      </c>
      <c r="AF1408" s="17">
        <v>2.1</v>
      </c>
      <c r="AG1408" s="17">
        <v>6.5</v>
      </c>
      <c r="AH1408" s="17">
        <f t="shared" si="186"/>
        <v>3.1622776601683734E-7</v>
      </c>
      <c r="AI1408" s="17">
        <v>1</v>
      </c>
      <c r="AJ1408" s="17">
        <v>43</v>
      </c>
      <c r="AK1408" s="17">
        <v>795</v>
      </c>
      <c r="AL1408" s="17">
        <v>68.5</v>
      </c>
      <c r="AM1408" s="17">
        <v>1.55</v>
      </c>
      <c r="AN1408" s="17">
        <v>2.7</v>
      </c>
      <c r="AO1408" s="17">
        <v>0.45</v>
      </c>
      <c r="AP1408" s="17">
        <v>25.9</v>
      </c>
      <c r="AQ1408" s="17">
        <v>861.9375</v>
      </c>
      <c r="AR1408" s="17">
        <v>1214.4444444444448</v>
      </c>
      <c r="AS1408" s="26">
        <v>627.875</v>
      </c>
      <c r="AT1408" s="26">
        <v>21.286993769470403</v>
      </c>
      <c r="AU1408" s="26">
        <v>1.1074930758290282</v>
      </c>
      <c r="AV1408" s="17">
        <v>200</v>
      </c>
      <c r="AW1408" s="17">
        <v>200</v>
      </c>
      <c r="AX1408" s="17">
        <v>0.14000000000000001</v>
      </c>
      <c r="AY1408" s="14">
        <v>3</v>
      </c>
      <c r="AZ1408" s="17" t="s">
        <v>217</v>
      </c>
      <c r="BA1408" s="28"/>
      <c r="BB1408" s="26"/>
      <c r="BC1408" s="17"/>
    </row>
    <row r="1409" spans="1:55" x14ac:dyDescent="0.25">
      <c r="A1409" s="17">
        <v>2010</v>
      </c>
      <c r="B1409" s="15">
        <v>2013</v>
      </c>
      <c r="C1409" s="66" t="s">
        <v>214</v>
      </c>
      <c r="D1409" s="52" t="s">
        <v>215</v>
      </c>
      <c r="E1409" s="17">
        <v>1</v>
      </c>
      <c r="F1409" s="67" t="s">
        <v>124</v>
      </c>
      <c r="G1409" s="45" t="s">
        <v>125</v>
      </c>
      <c r="H1409" s="20">
        <v>99239</v>
      </c>
      <c r="I1409" s="45" t="s">
        <v>52</v>
      </c>
      <c r="J1409" s="22">
        <v>99239015</v>
      </c>
      <c r="K1409" s="17" t="str">
        <f t="shared" si="179"/>
        <v>Diploid</v>
      </c>
      <c r="L1409" s="27">
        <f t="shared" si="181"/>
        <v>100</v>
      </c>
      <c r="M1409" s="26">
        <v>1</v>
      </c>
      <c r="N1409" s="17" t="s">
        <v>45</v>
      </c>
      <c r="O1409" s="26">
        <f t="shared" si="182"/>
        <v>46.666666666666664</v>
      </c>
      <c r="P1409" s="26">
        <v>0.46666666666666662</v>
      </c>
      <c r="Q1409" s="26">
        <f t="shared" si="183"/>
        <v>53.333333333333336</v>
      </c>
      <c r="R1409" s="26">
        <f t="shared" si="184"/>
        <v>0.53333333333333344</v>
      </c>
      <c r="S1409" s="17" t="s">
        <v>45</v>
      </c>
      <c r="T1409" s="95">
        <v>2.2645739910313902</v>
      </c>
      <c r="U1409" s="17">
        <f t="shared" si="180"/>
        <v>3.0300000000000002</v>
      </c>
      <c r="V1409" s="17">
        <v>1.01</v>
      </c>
      <c r="W1409" s="26">
        <v>18.570094870313739</v>
      </c>
      <c r="X1409" s="26">
        <v>39.421641662236517</v>
      </c>
      <c r="Y1409" s="26">
        <v>26.858359626533002</v>
      </c>
      <c r="Z1409" s="26">
        <v>2.4214023193248693</v>
      </c>
      <c r="AA1409" s="26">
        <v>0.41039999999999999</v>
      </c>
      <c r="AB1409" s="26">
        <f t="shared" si="185"/>
        <v>0.42053353854297931</v>
      </c>
      <c r="AC1409" s="26">
        <f t="shared" si="185"/>
        <v>0.8927322439206028</v>
      </c>
      <c r="AD1409" s="26">
        <f t="shared" si="185"/>
        <v>0.60822742652014194</v>
      </c>
      <c r="AE1409" s="26">
        <f t="shared" si="185"/>
        <v>5.4834447141661836E-2</v>
      </c>
      <c r="AF1409" s="17">
        <v>1.8</v>
      </c>
      <c r="AG1409" s="17">
        <v>6.7</v>
      </c>
      <c r="AH1409" s="17">
        <f t="shared" si="186"/>
        <v>1.9952623149688761E-7</v>
      </c>
      <c r="AI1409" s="17">
        <v>1</v>
      </c>
      <c r="AJ1409" s="17">
        <v>52.5</v>
      </c>
      <c r="AK1409" s="17">
        <v>813.5</v>
      </c>
      <c r="AL1409" s="17">
        <v>64.5</v>
      </c>
      <c r="AM1409" s="17">
        <v>1.45</v>
      </c>
      <c r="AN1409" s="17">
        <v>3.25</v>
      </c>
      <c r="AO1409" s="17">
        <v>0.65</v>
      </c>
      <c r="AP1409" s="17">
        <v>14.25</v>
      </c>
      <c r="AQ1409" s="17">
        <v>861.9375</v>
      </c>
      <c r="AR1409" s="17">
        <v>1214.4444444444448</v>
      </c>
      <c r="AS1409" s="26">
        <v>627.875</v>
      </c>
      <c r="AT1409" s="26">
        <v>21.286993769470403</v>
      </c>
      <c r="AU1409" s="26">
        <v>1.1074930758290282</v>
      </c>
      <c r="AV1409" s="17">
        <v>200</v>
      </c>
      <c r="AW1409" s="17">
        <v>200</v>
      </c>
      <c r="AX1409" s="17">
        <v>0.14000000000000001</v>
      </c>
      <c r="AY1409" s="14">
        <v>3</v>
      </c>
      <c r="AZ1409" s="17" t="s">
        <v>217</v>
      </c>
      <c r="BA1409" s="28"/>
      <c r="BB1409" s="26"/>
      <c r="BC1409" s="17"/>
    </row>
    <row r="1410" spans="1:55" x14ac:dyDescent="0.25">
      <c r="A1410" s="17">
        <v>2010</v>
      </c>
      <c r="B1410" s="15">
        <v>2013</v>
      </c>
      <c r="C1410" s="66" t="s">
        <v>214</v>
      </c>
      <c r="D1410" s="52" t="s">
        <v>215</v>
      </c>
      <c r="E1410" s="17">
        <v>2</v>
      </c>
      <c r="F1410" s="67" t="s">
        <v>124</v>
      </c>
      <c r="G1410" s="45" t="s">
        <v>125</v>
      </c>
      <c r="H1410" s="20">
        <v>99239</v>
      </c>
      <c r="I1410" s="45" t="s">
        <v>52</v>
      </c>
      <c r="J1410" s="22">
        <v>99239015</v>
      </c>
      <c r="K1410" s="17" t="str">
        <f t="shared" si="179"/>
        <v>Diploid</v>
      </c>
      <c r="L1410" s="27">
        <f t="shared" si="181"/>
        <v>88.888888888888886</v>
      </c>
      <c r="M1410" s="26">
        <v>0.88888888888888884</v>
      </c>
      <c r="N1410" s="17" t="s">
        <v>45</v>
      </c>
      <c r="O1410" s="26">
        <f t="shared" si="182"/>
        <v>44.680851063829778</v>
      </c>
      <c r="P1410" s="26">
        <v>0.4468085106382978</v>
      </c>
      <c r="Q1410" s="26">
        <f t="shared" si="183"/>
        <v>55.319148936170222</v>
      </c>
      <c r="R1410" s="26">
        <f t="shared" si="184"/>
        <v>0.55319148936170226</v>
      </c>
      <c r="S1410" s="17" t="s">
        <v>45</v>
      </c>
      <c r="T1410" s="95">
        <v>0.80717488789237668</v>
      </c>
      <c r="U1410" s="17">
        <f t="shared" si="180"/>
        <v>1.08</v>
      </c>
      <c r="V1410" s="17">
        <v>0.36</v>
      </c>
      <c r="W1410" s="26">
        <v>16.936257895349058</v>
      </c>
      <c r="X1410" s="26">
        <v>34.768679093705899</v>
      </c>
      <c r="Y1410" s="26">
        <v>30.642107114882023</v>
      </c>
      <c r="Z1410" s="26">
        <v>2.8628680365786039</v>
      </c>
      <c r="AA1410" s="26">
        <v>0.39200000000000002</v>
      </c>
      <c r="AB1410" s="26">
        <f t="shared" si="185"/>
        <v>0.13670522067994756</v>
      </c>
      <c r="AC1410" s="26">
        <f t="shared" si="185"/>
        <v>0.28064404649628083</v>
      </c>
      <c r="AD1410" s="26">
        <f t="shared" si="185"/>
        <v>0.24733539375241095</v>
      </c>
      <c r="AE1410" s="26">
        <f t="shared" si="185"/>
        <v>2.3108351864760034E-2</v>
      </c>
      <c r="AF1410" s="17">
        <v>2</v>
      </c>
      <c r="AG1410" s="17">
        <v>6.4</v>
      </c>
      <c r="AH1410" s="17">
        <f t="shared" si="186"/>
        <v>3.9810717055349618E-7</v>
      </c>
      <c r="AI1410" s="17">
        <v>1</v>
      </c>
      <c r="AJ1410" s="17">
        <v>28</v>
      </c>
      <c r="AK1410" s="17">
        <v>729</v>
      </c>
      <c r="AL1410" s="17">
        <v>53.5</v>
      </c>
      <c r="AM1410" s="17">
        <v>1.2</v>
      </c>
      <c r="AN1410" s="17">
        <v>2.0499999999999998</v>
      </c>
      <c r="AO1410" s="17">
        <v>0.4</v>
      </c>
      <c r="AP1410" s="17">
        <v>17.399999999999999</v>
      </c>
      <c r="AQ1410" s="17">
        <v>861.9375</v>
      </c>
      <c r="AR1410" s="17">
        <v>1214.4444444444448</v>
      </c>
      <c r="AS1410" s="26">
        <v>627.875</v>
      </c>
      <c r="AT1410" s="26">
        <v>21.286993769470403</v>
      </c>
      <c r="AU1410" s="26">
        <v>1.1074930758290282</v>
      </c>
      <c r="AV1410" s="17">
        <v>200</v>
      </c>
      <c r="AW1410" s="17">
        <v>200</v>
      </c>
      <c r="AX1410" s="17">
        <v>0.14000000000000001</v>
      </c>
      <c r="AY1410" s="14">
        <v>3</v>
      </c>
      <c r="AZ1410" s="17" t="s">
        <v>217</v>
      </c>
      <c r="BA1410" s="28"/>
      <c r="BB1410" s="26"/>
      <c r="BC1410" s="17"/>
    </row>
    <row r="1411" spans="1:55" x14ac:dyDescent="0.25">
      <c r="A1411" s="17">
        <v>2010</v>
      </c>
      <c r="B1411" s="15">
        <v>2013</v>
      </c>
      <c r="C1411" s="66" t="s">
        <v>214</v>
      </c>
      <c r="D1411" s="52" t="s">
        <v>215</v>
      </c>
      <c r="E1411" s="17">
        <v>3</v>
      </c>
      <c r="F1411" s="67" t="s">
        <v>124</v>
      </c>
      <c r="G1411" s="45" t="s">
        <v>125</v>
      </c>
      <c r="H1411" s="20">
        <v>99239</v>
      </c>
      <c r="I1411" s="45" t="s">
        <v>52</v>
      </c>
      <c r="J1411" s="22">
        <v>99239015</v>
      </c>
      <c r="K1411" s="17" t="str">
        <f t="shared" si="179"/>
        <v>Diploid</v>
      </c>
      <c r="L1411" s="27">
        <f t="shared" si="181"/>
        <v>100</v>
      </c>
      <c r="M1411" s="26">
        <v>1</v>
      </c>
      <c r="N1411" s="17" t="s">
        <v>45</v>
      </c>
      <c r="O1411" s="26">
        <f t="shared" si="182"/>
        <v>46.24505928853754</v>
      </c>
      <c r="P1411" s="26">
        <v>0.46245059288537543</v>
      </c>
      <c r="Q1411" s="26">
        <f t="shared" si="183"/>
        <v>53.75494071146246</v>
      </c>
      <c r="R1411" s="26">
        <f t="shared" si="184"/>
        <v>0.53754940711462451</v>
      </c>
      <c r="S1411" s="17" t="s">
        <v>45</v>
      </c>
      <c r="T1411" s="95">
        <v>1.8834080717488788</v>
      </c>
      <c r="U1411" s="17">
        <f t="shared" si="180"/>
        <v>2.52</v>
      </c>
      <c r="V1411" s="17">
        <v>0.84</v>
      </c>
      <c r="W1411" s="26">
        <v>18.578516996524186</v>
      </c>
      <c r="X1411" s="26">
        <v>36.228212000622335</v>
      </c>
      <c r="Y1411" s="26">
        <v>28.697382793515445</v>
      </c>
      <c r="Z1411" s="26">
        <v>1.8649958056046074</v>
      </c>
      <c r="AA1411" s="26">
        <v>0.37166666666666665</v>
      </c>
      <c r="AB1411" s="26">
        <f t="shared" si="185"/>
        <v>0.34990928872377386</v>
      </c>
      <c r="AC1411" s="26">
        <f t="shared" si="185"/>
        <v>0.682325069070017</v>
      </c>
      <c r="AD1411" s="26">
        <f t="shared" si="185"/>
        <v>0.54048882391374375</v>
      </c>
      <c r="AE1411" s="26">
        <f t="shared" si="185"/>
        <v>3.5125481540535207E-2</v>
      </c>
      <c r="AF1411" s="17">
        <v>1.6</v>
      </c>
      <c r="AG1411" s="17">
        <v>6.7</v>
      </c>
      <c r="AH1411" s="17">
        <f t="shared" si="186"/>
        <v>1.9952623149688761E-7</v>
      </c>
      <c r="AI1411" s="17">
        <v>1.5</v>
      </c>
      <c r="AJ1411" s="17">
        <v>48</v>
      </c>
      <c r="AK1411" s="17">
        <v>729.5</v>
      </c>
      <c r="AL1411" s="17">
        <v>76</v>
      </c>
      <c r="AM1411" s="17">
        <v>1.1000000000000001</v>
      </c>
      <c r="AN1411" s="17">
        <v>3.5</v>
      </c>
      <c r="AO1411" s="17">
        <v>0.45</v>
      </c>
      <c r="AP1411" s="17">
        <v>10.75</v>
      </c>
      <c r="AQ1411" s="17">
        <v>861.9375</v>
      </c>
      <c r="AR1411" s="17">
        <v>1214.4444444444448</v>
      </c>
      <c r="AS1411" s="26">
        <v>627.875</v>
      </c>
      <c r="AT1411" s="26">
        <v>21.286993769470403</v>
      </c>
      <c r="AU1411" s="26">
        <v>1.1074930758290282</v>
      </c>
      <c r="AV1411" s="17">
        <v>200</v>
      </c>
      <c r="AW1411" s="17">
        <v>200</v>
      </c>
      <c r="AX1411" s="17">
        <v>0.14000000000000001</v>
      </c>
      <c r="AY1411" s="14">
        <v>3</v>
      </c>
      <c r="AZ1411" s="17" t="s">
        <v>217</v>
      </c>
      <c r="BA1411" s="28"/>
      <c r="BB1411" s="26"/>
      <c r="BC1411" s="17"/>
    </row>
    <row r="1412" spans="1:55" x14ac:dyDescent="0.25">
      <c r="A1412" s="17">
        <v>2010</v>
      </c>
      <c r="B1412" s="15">
        <v>2013</v>
      </c>
      <c r="C1412" s="66" t="s">
        <v>214</v>
      </c>
      <c r="D1412" s="52" t="s">
        <v>215</v>
      </c>
      <c r="E1412" s="17">
        <v>4</v>
      </c>
      <c r="F1412" s="67" t="s">
        <v>124</v>
      </c>
      <c r="G1412" s="45" t="s">
        <v>125</v>
      </c>
      <c r="H1412" s="20">
        <v>99239</v>
      </c>
      <c r="I1412" s="45" t="s">
        <v>52</v>
      </c>
      <c r="J1412" s="22">
        <v>99239015</v>
      </c>
      <c r="K1412" s="17" t="str">
        <f t="shared" si="179"/>
        <v>Diploid</v>
      </c>
      <c r="L1412" s="27">
        <f t="shared" si="181"/>
        <v>94.444444444444443</v>
      </c>
      <c r="M1412" s="26">
        <v>0.94444444444444442</v>
      </c>
      <c r="N1412" s="17" t="s">
        <v>45</v>
      </c>
      <c r="O1412" s="26">
        <f t="shared" si="182"/>
        <v>58.736059479553901</v>
      </c>
      <c r="P1412" s="26">
        <v>0.58736059479553904</v>
      </c>
      <c r="Q1412" s="26">
        <f t="shared" si="183"/>
        <v>41.263940520446099</v>
      </c>
      <c r="R1412" s="26">
        <f t="shared" si="184"/>
        <v>0.41263940520446096</v>
      </c>
      <c r="S1412" s="17" t="s">
        <v>45</v>
      </c>
      <c r="T1412" s="95">
        <v>0.62780269058295968</v>
      </c>
      <c r="U1412" s="17">
        <f t="shared" si="180"/>
        <v>0.84000000000000008</v>
      </c>
      <c r="V1412" s="17">
        <v>0.28000000000000003</v>
      </c>
      <c r="W1412" s="26">
        <v>16.861345819543345</v>
      </c>
      <c r="X1412" s="26">
        <v>36.252355790124689</v>
      </c>
      <c r="Y1412" s="26">
        <v>28.914467058636717</v>
      </c>
      <c r="Z1412" s="26">
        <v>3.4650502081035057</v>
      </c>
      <c r="AA1412" s="26">
        <v>0.39900000000000002</v>
      </c>
      <c r="AB1412" s="26">
        <f t="shared" si="185"/>
        <v>0.10585598272359051</v>
      </c>
      <c r="AC1412" s="26">
        <f t="shared" si="185"/>
        <v>0.22759326505011018</v>
      </c>
      <c r="AD1412" s="26">
        <f t="shared" si="185"/>
        <v>0.18152580216184486</v>
      </c>
      <c r="AE1412" s="26">
        <f t="shared" si="185"/>
        <v>2.1753678436524253E-2</v>
      </c>
      <c r="AF1412" s="17">
        <v>2.1</v>
      </c>
      <c r="AG1412" s="17">
        <v>6.5</v>
      </c>
      <c r="AH1412" s="17">
        <f t="shared" si="186"/>
        <v>3.1622776601683734E-7</v>
      </c>
      <c r="AI1412" s="17">
        <v>1</v>
      </c>
      <c r="AJ1412" s="17">
        <v>43</v>
      </c>
      <c r="AK1412" s="17">
        <v>795</v>
      </c>
      <c r="AL1412" s="17">
        <v>68.5</v>
      </c>
      <c r="AM1412" s="17">
        <v>1.55</v>
      </c>
      <c r="AN1412" s="17">
        <v>2.7</v>
      </c>
      <c r="AO1412" s="17">
        <v>0.45</v>
      </c>
      <c r="AP1412" s="17">
        <v>25.9</v>
      </c>
      <c r="AQ1412" s="17">
        <v>861.9375</v>
      </c>
      <c r="AR1412" s="17">
        <v>1214.4444444444448</v>
      </c>
      <c r="AS1412" s="26">
        <v>627.875</v>
      </c>
      <c r="AT1412" s="26">
        <v>21.286993769470403</v>
      </c>
      <c r="AU1412" s="26">
        <v>1.1074930758290282</v>
      </c>
      <c r="AV1412" s="17">
        <v>200</v>
      </c>
      <c r="AW1412" s="17">
        <v>200</v>
      </c>
      <c r="AX1412" s="17">
        <v>0.14000000000000001</v>
      </c>
      <c r="AY1412" s="14">
        <v>3</v>
      </c>
      <c r="AZ1412" s="17" t="s">
        <v>217</v>
      </c>
      <c r="BA1412" s="28"/>
      <c r="BB1412" s="26"/>
      <c r="BC1412" s="17"/>
    </row>
    <row r="1413" spans="1:55" x14ac:dyDescent="0.25">
      <c r="A1413" s="17">
        <v>2010</v>
      </c>
      <c r="B1413" s="15">
        <v>2013</v>
      </c>
      <c r="C1413" s="66" t="s">
        <v>214</v>
      </c>
      <c r="D1413" s="52" t="s">
        <v>215</v>
      </c>
      <c r="E1413" s="17">
        <v>1</v>
      </c>
      <c r="F1413" s="67" t="s">
        <v>128</v>
      </c>
      <c r="G1413" s="20" t="s">
        <v>129</v>
      </c>
      <c r="H1413" s="20">
        <v>9980</v>
      </c>
      <c r="I1413" s="45">
        <v>9</v>
      </c>
      <c r="J1413" s="22">
        <v>9980005</v>
      </c>
      <c r="K1413" s="17" t="str">
        <f t="shared" si="179"/>
        <v>Triploid</v>
      </c>
      <c r="L1413" s="27">
        <f t="shared" si="181"/>
        <v>72.222222222222214</v>
      </c>
      <c r="M1413" s="26">
        <v>0.72222222222222221</v>
      </c>
      <c r="N1413" s="17" t="s">
        <v>45</v>
      </c>
      <c r="O1413" s="26">
        <f t="shared" si="182"/>
        <v>41.605839416058394</v>
      </c>
      <c r="P1413" s="26">
        <v>0.41605839416058393</v>
      </c>
      <c r="Q1413" s="26">
        <f t="shared" si="183"/>
        <v>58.394160583941606</v>
      </c>
      <c r="R1413" s="26">
        <f t="shared" si="184"/>
        <v>0.58394160583941601</v>
      </c>
      <c r="S1413" s="17" t="s">
        <v>45</v>
      </c>
      <c r="T1413" s="95">
        <v>0.67264573991031384</v>
      </c>
      <c r="U1413" s="17">
        <f t="shared" si="180"/>
        <v>0.89999999999999991</v>
      </c>
      <c r="V1413" s="17">
        <v>0.3</v>
      </c>
      <c r="W1413" s="26">
        <v>18.959696242805265</v>
      </c>
      <c r="X1413" s="26">
        <v>36.598270293514553</v>
      </c>
      <c r="Y1413" s="26">
        <v>27.616191941622901</v>
      </c>
      <c r="Z1413" s="26">
        <v>2.826714751442907</v>
      </c>
      <c r="AA1413" s="26">
        <v>0.35588235294117648</v>
      </c>
      <c r="AB1413" s="26">
        <f t="shared" si="185"/>
        <v>0.12753158907716544</v>
      </c>
      <c r="AC1413" s="26">
        <f t="shared" si="185"/>
        <v>0.24617670601018754</v>
      </c>
      <c r="AD1413" s="26">
        <f t="shared" si="185"/>
        <v>0.18575913862078183</v>
      </c>
      <c r="AE1413" s="26">
        <f t="shared" si="185"/>
        <v>1.9013776354997129E-2</v>
      </c>
      <c r="AF1413" s="17">
        <v>1.8</v>
      </c>
      <c r="AG1413" s="17">
        <v>6.7</v>
      </c>
      <c r="AH1413" s="17">
        <f t="shared" si="186"/>
        <v>1.9952623149688761E-7</v>
      </c>
      <c r="AI1413" s="17">
        <v>1</v>
      </c>
      <c r="AJ1413" s="17">
        <v>52.5</v>
      </c>
      <c r="AK1413" s="17">
        <v>813.5</v>
      </c>
      <c r="AL1413" s="17">
        <v>64.5</v>
      </c>
      <c r="AM1413" s="17">
        <v>1.45</v>
      </c>
      <c r="AN1413" s="17">
        <v>3.25</v>
      </c>
      <c r="AO1413" s="17">
        <v>0.65</v>
      </c>
      <c r="AP1413" s="17">
        <v>14.25</v>
      </c>
      <c r="AQ1413" s="17">
        <v>861.9375</v>
      </c>
      <c r="AR1413" s="17">
        <v>1214.4444444444448</v>
      </c>
      <c r="AS1413" s="26">
        <v>627.875</v>
      </c>
      <c r="AT1413" s="26">
        <v>21.286993769470403</v>
      </c>
      <c r="AU1413" s="26">
        <v>1.1074930758290282</v>
      </c>
      <c r="AV1413" s="17">
        <v>200</v>
      </c>
      <c r="AW1413" s="17">
        <v>200</v>
      </c>
      <c r="AX1413" s="17">
        <v>0.14000000000000001</v>
      </c>
      <c r="AY1413" s="14">
        <v>3</v>
      </c>
      <c r="AZ1413" s="17" t="s">
        <v>217</v>
      </c>
      <c r="BA1413" s="28"/>
      <c r="BB1413" s="26"/>
      <c r="BC1413" s="17"/>
    </row>
    <row r="1414" spans="1:55" x14ac:dyDescent="0.25">
      <c r="A1414" s="17">
        <v>2010</v>
      </c>
      <c r="B1414" s="15">
        <v>2013</v>
      </c>
      <c r="C1414" s="66" t="s">
        <v>214</v>
      </c>
      <c r="D1414" s="52" t="s">
        <v>215</v>
      </c>
      <c r="E1414" s="17">
        <v>2</v>
      </c>
      <c r="F1414" s="67" t="s">
        <v>128</v>
      </c>
      <c r="G1414" s="20" t="s">
        <v>129</v>
      </c>
      <c r="H1414" s="20">
        <v>9980</v>
      </c>
      <c r="I1414" s="45">
        <v>9</v>
      </c>
      <c r="J1414" s="22">
        <v>9980005</v>
      </c>
      <c r="K1414" s="17" t="str">
        <f t="shared" si="179"/>
        <v>Triploid</v>
      </c>
      <c r="L1414" s="27">
        <f t="shared" si="181"/>
        <v>72.222222222222214</v>
      </c>
      <c r="M1414" s="26">
        <v>0.72222222222222221</v>
      </c>
      <c r="N1414" s="17" t="s">
        <v>45</v>
      </c>
      <c r="O1414" s="26">
        <f t="shared" si="182"/>
        <v>44</v>
      </c>
      <c r="P1414" s="26">
        <v>0.44</v>
      </c>
      <c r="Q1414" s="26">
        <f t="shared" si="183"/>
        <v>56</v>
      </c>
      <c r="R1414" s="26">
        <f t="shared" si="184"/>
        <v>0.56000000000000005</v>
      </c>
      <c r="S1414" s="17" t="s">
        <v>45</v>
      </c>
      <c r="T1414" s="95">
        <v>1.1210762331838564</v>
      </c>
      <c r="U1414" s="17">
        <f t="shared" si="180"/>
        <v>1.5</v>
      </c>
      <c r="V1414" s="17">
        <v>0.5</v>
      </c>
      <c r="W1414" s="26">
        <v>18.997249359256202</v>
      </c>
      <c r="X1414" s="26">
        <v>39.529039903057338</v>
      </c>
      <c r="Y1414" s="26">
        <v>26.341667470947584</v>
      </c>
      <c r="Z1414" s="26">
        <v>2.1769945273151734</v>
      </c>
      <c r="AA1414" s="26">
        <v>0.42400000000000004</v>
      </c>
      <c r="AB1414" s="26">
        <f t="shared" si="185"/>
        <v>0.21297364752529371</v>
      </c>
      <c r="AC1414" s="26">
        <f t="shared" si="185"/>
        <v>0.44315067155893872</v>
      </c>
      <c r="AD1414" s="26">
        <f t="shared" si="185"/>
        <v>0.29531017344111637</v>
      </c>
      <c r="AE1414" s="26">
        <f t="shared" si="185"/>
        <v>2.4405768243443645E-2</v>
      </c>
      <c r="AF1414" s="17">
        <v>2</v>
      </c>
      <c r="AG1414" s="17">
        <v>6.4</v>
      </c>
      <c r="AH1414" s="17">
        <f t="shared" si="186"/>
        <v>3.9810717055349618E-7</v>
      </c>
      <c r="AI1414" s="17">
        <v>1</v>
      </c>
      <c r="AJ1414" s="17">
        <v>28</v>
      </c>
      <c r="AK1414" s="17">
        <v>729</v>
      </c>
      <c r="AL1414" s="17">
        <v>53.5</v>
      </c>
      <c r="AM1414" s="17">
        <v>1.2</v>
      </c>
      <c r="AN1414" s="17">
        <v>2.0499999999999998</v>
      </c>
      <c r="AO1414" s="17">
        <v>0.4</v>
      </c>
      <c r="AP1414" s="17">
        <v>17.399999999999999</v>
      </c>
      <c r="AQ1414" s="17">
        <v>861.9375</v>
      </c>
      <c r="AR1414" s="17">
        <v>1214.4444444444448</v>
      </c>
      <c r="AS1414" s="26">
        <v>627.875</v>
      </c>
      <c r="AT1414" s="26">
        <v>21.286993769470403</v>
      </c>
      <c r="AU1414" s="26">
        <v>1.1074930758290282</v>
      </c>
      <c r="AV1414" s="17">
        <v>200</v>
      </c>
      <c r="AW1414" s="17">
        <v>200</v>
      </c>
      <c r="AX1414" s="17">
        <v>0.14000000000000001</v>
      </c>
      <c r="AY1414" s="14">
        <v>3</v>
      </c>
      <c r="AZ1414" s="17" t="s">
        <v>217</v>
      </c>
      <c r="BA1414" s="28"/>
      <c r="BB1414" s="26"/>
      <c r="BC1414" s="17"/>
    </row>
    <row r="1415" spans="1:55" x14ac:dyDescent="0.25">
      <c r="A1415" s="17">
        <v>2010</v>
      </c>
      <c r="B1415" s="15">
        <v>2013</v>
      </c>
      <c r="C1415" s="66" t="s">
        <v>214</v>
      </c>
      <c r="D1415" s="52" t="s">
        <v>215</v>
      </c>
      <c r="E1415" s="17">
        <v>3</v>
      </c>
      <c r="F1415" s="67" t="s">
        <v>128</v>
      </c>
      <c r="G1415" s="20" t="s">
        <v>129</v>
      </c>
      <c r="H1415" s="20">
        <v>9980</v>
      </c>
      <c r="I1415" s="45">
        <v>9</v>
      </c>
      <c r="J1415" s="22">
        <v>9980005</v>
      </c>
      <c r="K1415" s="17" t="str">
        <f t="shared" si="179"/>
        <v>Triploid</v>
      </c>
      <c r="L1415" s="27">
        <f t="shared" si="181"/>
        <v>100</v>
      </c>
      <c r="M1415" s="26">
        <v>1</v>
      </c>
      <c r="N1415" s="17" t="s">
        <v>45</v>
      </c>
      <c r="O1415" s="26">
        <f t="shared" si="182"/>
        <v>47.835990888382682</v>
      </c>
      <c r="P1415" s="26">
        <v>0.47835990888382685</v>
      </c>
      <c r="Q1415" s="26">
        <f t="shared" si="183"/>
        <v>52.164009111617318</v>
      </c>
      <c r="R1415" s="26">
        <f t="shared" si="184"/>
        <v>0.52164009111617315</v>
      </c>
      <c r="S1415" s="17" t="s">
        <v>45</v>
      </c>
      <c r="T1415" s="95">
        <v>2.645739910313901</v>
      </c>
      <c r="U1415" s="17">
        <f t="shared" si="180"/>
        <v>3.54</v>
      </c>
      <c r="V1415" s="17">
        <v>1.18</v>
      </c>
      <c r="W1415" s="26">
        <v>19.667702310132739</v>
      </c>
      <c r="X1415" s="26">
        <v>41.533896501274995</v>
      </c>
      <c r="Y1415" s="26">
        <v>25.191783334300823</v>
      </c>
      <c r="Z1415" s="26">
        <v>2.4807446873845862</v>
      </c>
      <c r="AA1415" s="26">
        <v>0.44439999999999996</v>
      </c>
      <c r="AB1415" s="26">
        <f t="shared" si="185"/>
        <v>0.52035624946091097</v>
      </c>
      <c r="AC1415" s="26">
        <f t="shared" si="185"/>
        <v>1.0988788760427015</v>
      </c>
      <c r="AD1415" s="26">
        <f t="shared" si="185"/>
        <v>0.66650906579540281</v>
      </c>
      <c r="AE1415" s="26">
        <f t="shared" si="185"/>
        <v>6.5634052267125806E-2</v>
      </c>
      <c r="AF1415" s="17">
        <v>1.6</v>
      </c>
      <c r="AG1415" s="17">
        <v>6.7</v>
      </c>
      <c r="AH1415" s="17">
        <f t="shared" si="186"/>
        <v>1.9952623149688761E-7</v>
      </c>
      <c r="AI1415" s="17">
        <v>1.5</v>
      </c>
      <c r="AJ1415" s="17">
        <v>48</v>
      </c>
      <c r="AK1415" s="17">
        <v>729.5</v>
      </c>
      <c r="AL1415" s="17">
        <v>76</v>
      </c>
      <c r="AM1415" s="17">
        <v>1.1000000000000001</v>
      </c>
      <c r="AN1415" s="17">
        <v>3.5</v>
      </c>
      <c r="AO1415" s="17">
        <v>0.45</v>
      </c>
      <c r="AP1415" s="17">
        <v>10.75</v>
      </c>
      <c r="AQ1415" s="17">
        <v>861.9375</v>
      </c>
      <c r="AR1415" s="17">
        <v>1214.4444444444448</v>
      </c>
      <c r="AS1415" s="26">
        <v>627.875</v>
      </c>
      <c r="AT1415" s="26">
        <v>21.286993769470403</v>
      </c>
      <c r="AU1415" s="26">
        <v>1.1074930758290282</v>
      </c>
      <c r="AV1415" s="17">
        <v>200</v>
      </c>
      <c r="AW1415" s="17">
        <v>200</v>
      </c>
      <c r="AX1415" s="17">
        <v>0.14000000000000001</v>
      </c>
      <c r="AY1415" s="14">
        <v>3</v>
      </c>
      <c r="AZ1415" s="17" t="s">
        <v>217</v>
      </c>
      <c r="BA1415" s="28"/>
      <c r="BB1415" s="26"/>
      <c r="BC1415" s="17"/>
    </row>
    <row r="1416" spans="1:55" x14ac:dyDescent="0.25">
      <c r="A1416" s="17">
        <v>2010</v>
      </c>
      <c r="B1416" s="15">
        <v>2013</v>
      </c>
      <c r="C1416" s="66" t="s">
        <v>214</v>
      </c>
      <c r="D1416" s="52" t="s">
        <v>215</v>
      </c>
      <c r="E1416" s="17">
        <v>4</v>
      </c>
      <c r="F1416" s="67" t="s">
        <v>128</v>
      </c>
      <c r="G1416" s="20" t="s">
        <v>129</v>
      </c>
      <c r="H1416" s="20">
        <v>9980</v>
      </c>
      <c r="I1416" s="45">
        <v>9</v>
      </c>
      <c r="J1416" s="22">
        <v>9980005</v>
      </c>
      <c r="K1416" s="17" t="str">
        <f t="shared" si="179"/>
        <v>Triploid</v>
      </c>
      <c r="L1416" s="27">
        <f t="shared" si="181"/>
        <v>72.222222222222214</v>
      </c>
      <c r="M1416" s="26">
        <v>0.72222222222222221</v>
      </c>
      <c r="N1416" s="17" t="s">
        <v>45</v>
      </c>
      <c r="O1416" s="26">
        <f t="shared" si="182"/>
        <v>45.018450184501845</v>
      </c>
      <c r="P1416" s="26">
        <v>0.45018450184501846</v>
      </c>
      <c r="Q1416" s="26">
        <f t="shared" si="183"/>
        <v>54.981549815498155</v>
      </c>
      <c r="R1416" s="26">
        <f t="shared" si="184"/>
        <v>0.54981549815498154</v>
      </c>
      <c r="S1416" s="17" t="s">
        <v>45</v>
      </c>
      <c r="T1416" s="95">
        <v>1.188340807174888</v>
      </c>
      <c r="U1416" s="17">
        <f t="shared" si="180"/>
        <v>1.59</v>
      </c>
      <c r="V1416" s="17">
        <v>0.53</v>
      </c>
      <c r="W1416" s="26">
        <v>18.57842757503893</v>
      </c>
      <c r="X1416" s="26">
        <v>40.27581536339305</v>
      </c>
      <c r="Y1416" s="26">
        <v>26.633090846388569</v>
      </c>
      <c r="Z1416" s="26">
        <v>2.1545154551065906</v>
      </c>
      <c r="AA1416" s="26">
        <v>0.44400000000000006</v>
      </c>
      <c r="AB1416" s="26">
        <f t="shared" si="185"/>
        <v>0.22077503620561958</v>
      </c>
      <c r="AC1416" s="26">
        <f t="shared" si="185"/>
        <v>0.47861394938561252</v>
      </c>
      <c r="AD1416" s="26">
        <f t="shared" si="185"/>
        <v>0.31649188673959511</v>
      </c>
      <c r="AE1416" s="26">
        <f t="shared" si="185"/>
        <v>2.5602986349921371E-2</v>
      </c>
      <c r="AF1416" s="17">
        <v>2.1</v>
      </c>
      <c r="AG1416" s="17">
        <v>6.5</v>
      </c>
      <c r="AH1416" s="17">
        <f t="shared" si="186"/>
        <v>3.1622776601683734E-7</v>
      </c>
      <c r="AI1416" s="17">
        <v>1</v>
      </c>
      <c r="AJ1416" s="17">
        <v>43</v>
      </c>
      <c r="AK1416" s="17">
        <v>795</v>
      </c>
      <c r="AL1416" s="17">
        <v>68.5</v>
      </c>
      <c r="AM1416" s="17">
        <v>1.55</v>
      </c>
      <c r="AN1416" s="17">
        <v>2.7</v>
      </c>
      <c r="AO1416" s="17">
        <v>0.45</v>
      </c>
      <c r="AP1416" s="17">
        <v>25.9</v>
      </c>
      <c r="AQ1416" s="17">
        <v>861.9375</v>
      </c>
      <c r="AR1416" s="17">
        <v>1214.4444444444448</v>
      </c>
      <c r="AS1416" s="26">
        <v>627.875</v>
      </c>
      <c r="AT1416" s="26">
        <v>21.286993769470403</v>
      </c>
      <c r="AU1416" s="26">
        <v>1.1074930758290282</v>
      </c>
      <c r="AV1416" s="17">
        <v>200</v>
      </c>
      <c r="AW1416" s="17">
        <v>200</v>
      </c>
      <c r="AX1416" s="17">
        <v>0.14000000000000001</v>
      </c>
      <c r="AY1416" s="14">
        <v>3</v>
      </c>
      <c r="AZ1416" s="17" t="s">
        <v>217</v>
      </c>
      <c r="BA1416" s="28"/>
      <c r="BB1416" s="26"/>
      <c r="BC1416" s="17"/>
    </row>
    <row r="1417" spans="1:55" x14ac:dyDescent="0.25">
      <c r="A1417" s="17">
        <v>2010</v>
      </c>
      <c r="B1417" s="15">
        <v>2013</v>
      </c>
      <c r="C1417" s="66" t="s">
        <v>214</v>
      </c>
      <c r="D1417" s="52" t="s">
        <v>215</v>
      </c>
      <c r="E1417" s="17">
        <v>1</v>
      </c>
      <c r="F1417" s="67" t="s">
        <v>138</v>
      </c>
      <c r="G1417" s="67" t="s">
        <v>138</v>
      </c>
      <c r="H1417" s="20" t="s">
        <v>138</v>
      </c>
      <c r="I1417" s="45">
        <v>4</v>
      </c>
      <c r="J1417" s="22" t="s">
        <v>138</v>
      </c>
      <c r="K1417" s="17" t="str">
        <f t="shared" si="179"/>
        <v>Diploid</v>
      </c>
      <c r="L1417" s="27">
        <f t="shared" si="181"/>
        <v>50</v>
      </c>
      <c r="M1417" s="26">
        <v>0.5</v>
      </c>
      <c r="N1417" s="17" t="s">
        <v>45</v>
      </c>
      <c r="O1417" s="26">
        <f t="shared" si="182"/>
        <v>44.936708860759495</v>
      </c>
      <c r="P1417" s="26">
        <v>0.44936708860759494</v>
      </c>
      <c r="Q1417" s="26">
        <f t="shared" si="183"/>
        <v>55.063291139240505</v>
      </c>
      <c r="R1417" s="26">
        <f t="shared" si="184"/>
        <v>0.55063291139240511</v>
      </c>
      <c r="S1417" s="17" t="s">
        <v>45</v>
      </c>
      <c r="T1417" s="95">
        <v>0.22421524663677131</v>
      </c>
      <c r="U1417" s="17">
        <f t="shared" si="180"/>
        <v>0.30000000000000004</v>
      </c>
      <c r="V1417" s="17">
        <v>0.1</v>
      </c>
      <c r="W1417" s="26">
        <v>17.833677516296433</v>
      </c>
      <c r="X1417" s="26">
        <v>34.515865821661926</v>
      </c>
      <c r="Y1417" s="26">
        <v>30.092330689784035</v>
      </c>
      <c r="Z1417" s="26">
        <v>4.1337283355467065</v>
      </c>
      <c r="AA1417" s="26">
        <v>0.45454545454545453</v>
      </c>
      <c r="AB1417" s="26">
        <f t="shared" si="185"/>
        <v>3.9985824027570484E-2</v>
      </c>
      <c r="AC1417" s="26">
        <f t="shared" si="185"/>
        <v>7.7389833680856349E-2</v>
      </c>
      <c r="AD1417" s="26">
        <f t="shared" si="185"/>
        <v>6.7471593474852098E-2</v>
      </c>
      <c r="AE1417" s="26">
        <f t="shared" si="185"/>
        <v>9.2684491828401508E-3</v>
      </c>
      <c r="AF1417" s="17">
        <v>1.8</v>
      </c>
      <c r="AG1417" s="17">
        <v>6.7</v>
      </c>
      <c r="AH1417" s="17">
        <f t="shared" si="186"/>
        <v>1.9952623149688761E-7</v>
      </c>
      <c r="AI1417" s="17">
        <v>1</v>
      </c>
      <c r="AJ1417" s="17">
        <v>52.5</v>
      </c>
      <c r="AK1417" s="17">
        <v>813.5</v>
      </c>
      <c r="AL1417" s="17">
        <v>64.5</v>
      </c>
      <c r="AM1417" s="17">
        <v>1.45</v>
      </c>
      <c r="AN1417" s="17">
        <v>3.25</v>
      </c>
      <c r="AO1417" s="17">
        <v>0.65</v>
      </c>
      <c r="AP1417" s="17">
        <v>14.25</v>
      </c>
      <c r="AQ1417" s="17">
        <v>861.9375</v>
      </c>
      <c r="AR1417" s="17">
        <v>1214.4444444444448</v>
      </c>
      <c r="AS1417" s="26">
        <v>627.875</v>
      </c>
      <c r="AT1417" s="26">
        <v>21.286993769470403</v>
      </c>
      <c r="AU1417" s="26">
        <v>1.1074930758290282</v>
      </c>
      <c r="AV1417" s="17">
        <v>200</v>
      </c>
      <c r="AW1417" s="17">
        <v>200</v>
      </c>
      <c r="AX1417" s="17">
        <v>0.14000000000000001</v>
      </c>
      <c r="AY1417" s="14">
        <v>3</v>
      </c>
      <c r="AZ1417" s="17" t="s">
        <v>217</v>
      </c>
      <c r="BA1417" s="28"/>
      <c r="BB1417" s="26"/>
      <c r="BC1417" s="17"/>
    </row>
    <row r="1418" spans="1:55" x14ac:dyDescent="0.25">
      <c r="A1418" s="17">
        <v>2010</v>
      </c>
      <c r="B1418" s="15">
        <v>2013</v>
      </c>
      <c r="C1418" s="66" t="s">
        <v>214</v>
      </c>
      <c r="D1418" s="52" t="s">
        <v>215</v>
      </c>
      <c r="E1418" s="17">
        <v>2</v>
      </c>
      <c r="F1418" s="67" t="s">
        <v>138</v>
      </c>
      <c r="G1418" s="67" t="s">
        <v>138</v>
      </c>
      <c r="H1418" s="20" t="s">
        <v>138</v>
      </c>
      <c r="I1418" s="45">
        <v>4</v>
      </c>
      <c r="J1418" s="22" t="s">
        <v>138</v>
      </c>
      <c r="K1418" s="17" t="str">
        <f t="shared" si="179"/>
        <v>Diploid</v>
      </c>
      <c r="L1418" s="27">
        <f t="shared" si="181"/>
        <v>55.555555555555557</v>
      </c>
      <c r="M1418" s="26">
        <v>0.55555555555555558</v>
      </c>
      <c r="N1418" s="17" t="s">
        <v>45</v>
      </c>
      <c r="O1418" s="26">
        <f t="shared" si="182"/>
        <v>41.346153846153847</v>
      </c>
      <c r="P1418" s="26">
        <v>0.41346153846153849</v>
      </c>
      <c r="Q1418" s="26">
        <f t="shared" si="183"/>
        <v>58.653846153846153</v>
      </c>
      <c r="R1418" s="26">
        <f t="shared" si="184"/>
        <v>0.58653846153846145</v>
      </c>
      <c r="S1418" s="17" t="s">
        <v>45</v>
      </c>
      <c r="T1418" s="95">
        <v>2.645739910313901</v>
      </c>
      <c r="U1418" s="17">
        <f t="shared" si="180"/>
        <v>3.54</v>
      </c>
      <c r="V1418" s="17">
        <v>1.18</v>
      </c>
      <c r="W1418" s="26">
        <v>17.385008880805472</v>
      </c>
      <c r="X1418" s="26">
        <v>37.660100817779728</v>
      </c>
      <c r="Y1418" s="26">
        <v>28.762636174569735</v>
      </c>
      <c r="Z1418" s="26">
        <v>2.5221554127643913</v>
      </c>
      <c r="AA1418" s="26">
        <v>0.37785714285714284</v>
      </c>
      <c r="AB1418" s="26">
        <f t="shared" si="185"/>
        <v>0.45996211837108641</v>
      </c>
      <c r="AC1418" s="26">
        <f t="shared" si="185"/>
        <v>0.9963883176004501</v>
      </c>
      <c r="AD1418" s="26">
        <f t="shared" si="185"/>
        <v>0.7609845445289749</v>
      </c>
      <c r="AE1418" s="26">
        <f t="shared" si="185"/>
        <v>6.6729672355649805E-2</v>
      </c>
      <c r="AF1418" s="17">
        <v>2</v>
      </c>
      <c r="AG1418" s="17">
        <v>6.4</v>
      </c>
      <c r="AH1418" s="17">
        <f t="shared" si="186"/>
        <v>3.9810717055349618E-7</v>
      </c>
      <c r="AI1418" s="17">
        <v>1</v>
      </c>
      <c r="AJ1418" s="17">
        <v>28</v>
      </c>
      <c r="AK1418" s="17">
        <v>729</v>
      </c>
      <c r="AL1418" s="17">
        <v>53.5</v>
      </c>
      <c r="AM1418" s="17">
        <v>1.2</v>
      </c>
      <c r="AN1418" s="17">
        <v>2.0499999999999998</v>
      </c>
      <c r="AO1418" s="17">
        <v>0.4</v>
      </c>
      <c r="AP1418" s="17">
        <v>17.399999999999999</v>
      </c>
      <c r="AQ1418" s="17">
        <v>861.9375</v>
      </c>
      <c r="AR1418" s="17">
        <v>1214.4444444444448</v>
      </c>
      <c r="AS1418" s="26">
        <v>627.875</v>
      </c>
      <c r="AT1418" s="26">
        <v>21.286993769470403</v>
      </c>
      <c r="AU1418" s="26">
        <v>1.1074930758290282</v>
      </c>
      <c r="AV1418" s="17">
        <v>200</v>
      </c>
      <c r="AW1418" s="17">
        <v>200</v>
      </c>
      <c r="AX1418" s="17">
        <v>0.14000000000000001</v>
      </c>
      <c r="AY1418" s="14">
        <v>3</v>
      </c>
      <c r="AZ1418" s="17" t="s">
        <v>217</v>
      </c>
      <c r="BA1418" s="28"/>
      <c r="BB1418" s="26"/>
      <c r="BC1418" s="17"/>
    </row>
    <row r="1419" spans="1:55" x14ac:dyDescent="0.25">
      <c r="A1419" s="17">
        <v>2010</v>
      </c>
      <c r="B1419" s="15">
        <v>2013</v>
      </c>
      <c r="C1419" s="66" t="s">
        <v>214</v>
      </c>
      <c r="D1419" s="52" t="s">
        <v>215</v>
      </c>
      <c r="E1419" s="17">
        <v>3</v>
      </c>
      <c r="F1419" s="67" t="s">
        <v>138</v>
      </c>
      <c r="G1419" s="67" t="s">
        <v>138</v>
      </c>
      <c r="H1419" s="20" t="s">
        <v>138</v>
      </c>
      <c r="I1419" s="45">
        <v>4</v>
      </c>
      <c r="J1419" s="22" t="s">
        <v>138</v>
      </c>
      <c r="K1419" s="17" t="str">
        <f t="shared" si="179"/>
        <v>Diploid</v>
      </c>
      <c r="L1419" s="27">
        <f t="shared" si="181"/>
        <v>38.888888888888893</v>
      </c>
      <c r="M1419" s="26">
        <v>0.3888888888888889</v>
      </c>
      <c r="N1419" s="17" t="s">
        <v>45</v>
      </c>
      <c r="O1419" s="26">
        <f t="shared" si="182"/>
        <v>51.70454545454546</v>
      </c>
      <c r="P1419" s="26">
        <v>0.51704545454545459</v>
      </c>
      <c r="Q1419" s="26">
        <f t="shared" si="183"/>
        <v>48.29545454545454</v>
      </c>
      <c r="R1419" s="26">
        <f t="shared" si="184"/>
        <v>0.48295454545454541</v>
      </c>
      <c r="S1419" s="17" t="s">
        <v>45</v>
      </c>
      <c r="T1419" s="95">
        <v>0.24663677130044842</v>
      </c>
      <c r="U1419" s="17">
        <f t="shared" si="180"/>
        <v>0.33</v>
      </c>
      <c r="V1419" s="17">
        <v>0.11</v>
      </c>
      <c r="W1419" s="26">
        <v>18.109012795759526</v>
      </c>
      <c r="X1419" s="26">
        <v>38.0128122489117</v>
      </c>
      <c r="Y1419" s="26">
        <v>27.744739137995111</v>
      </c>
      <c r="Z1419" s="26">
        <v>3.1852806792425667</v>
      </c>
      <c r="AA1419" s="26">
        <v>0.46250000000000002</v>
      </c>
      <c r="AB1419" s="26">
        <f t="shared" si="185"/>
        <v>4.4663484473846368E-2</v>
      </c>
      <c r="AC1419" s="26">
        <f t="shared" si="185"/>
        <v>9.3753572811217184E-2</v>
      </c>
      <c r="AD1419" s="26">
        <f t="shared" si="185"/>
        <v>6.8428728815683001E-2</v>
      </c>
      <c r="AE1419" s="26">
        <f t="shared" si="185"/>
        <v>7.8560734241408577E-3</v>
      </c>
      <c r="AF1419" s="17">
        <v>1.6</v>
      </c>
      <c r="AG1419" s="17">
        <v>6.7</v>
      </c>
      <c r="AH1419" s="17">
        <f t="shared" si="186"/>
        <v>1.9952623149688761E-7</v>
      </c>
      <c r="AI1419" s="17">
        <v>1.5</v>
      </c>
      <c r="AJ1419" s="17">
        <v>48</v>
      </c>
      <c r="AK1419" s="17">
        <v>729.5</v>
      </c>
      <c r="AL1419" s="17">
        <v>76</v>
      </c>
      <c r="AM1419" s="17">
        <v>1.1000000000000001</v>
      </c>
      <c r="AN1419" s="17">
        <v>3.5</v>
      </c>
      <c r="AO1419" s="17">
        <v>0.45</v>
      </c>
      <c r="AP1419" s="17">
        <v>10.75</v>
      </c>
      <c r="AQ1419" s="17">
        <v>861.9375</v>
      </c>
      <c r="AR1419" s="17">
        <v>1214.4444444444448</v>
      </c>
      <c r="AS1419" s="26">
        <v>627.875</v>
      </c>
      <c r="AT1419" s="26">
        <v>21.286993769470403</v>
      </c>
      <c r="AU1419" s="26">
        <v>1.1074930758290282</v>
      </c>
      <c r="AV1419" s="17">
        <v>200</v>
      </c>
      <c r="AW1419" s="17">
        <v>200</v>
      </c>
      <c r="AX1419" s="17">
        <v>0.14000000000000001</v>
      </c>
      <c r="AY1419" s="14">
        <v>3</v>
      </c>
      <c r="AZ1419" s="17" t="s">
        <v>217</v>
      </c>
      <c r="BA1419" s="28"/>
      <c r="BB1419" s="26"/>
      <c r="BC1419" s="17"/>
    </row>
    <row r="1420" spans="1:55" x14ac:dyDescent="0.25">
      <c r="A1420" s="17">
        <v>2010</v>
      </c>
      <c r="B1420" s="15">
        <v>2013</v>
      </c>
      <c r="C1420" s="66" t="s">
        <v>214</v>
      </c>
      <c r="D1420" s="52" t="s">
        <v>215</v>
      </c>
      <c r="E1420" s="17">
        <v>4</v>
      </c>
      <c r="F1420" s="67" t="s">
        <v>138</v>
      </c>
      <c r="G1420" s="67" t="s">
        <v>138</v>
      </c>
      <c r="H1420" s="20" t="s">
        <v>138</v>
      </c>
      <c r="I1420" s="45">
        <v>4</v>
      </c>
      <c r="J1420" s="22" t="s">
        <v>138</v>
      </c>
      <c r="K1420" s="17" t="str">
        <f t="shared" si="179"/>
        <v>Diploid</v>
      </c>
      <c r="L1420" s="27">
        <f t="shared" si="181"/>
        <v>16.666666666666664</v>
      </c>
      <c r="M1420" s="26">
        <v>0.16666666666666666</v>
      </c>
      <c r="N1420" s="17" t="s">
        <v>45</v>
      </c>
      <c r="O1420" s="26">
        <f t="shared" si="182"/>
        <v>47.58064516129032</v>
      </c>
      <c r="P1420" s="26">
        <v>0.47580645161290319</v>
      </c>
      <c r="Q1420" s="26">
        <f t="shared" si="183"/>
        <v>52.41935483870968</v>
      </c>
      <c r="R1420" s="26">
        <f t="shared" si="184"/>
        <v>0.52419354838709675</v>
      </c>
      <c r="S1420" s="17" t="s">
        <v>45</v>
      </c>
      <c r="T1420" s="95">
        <v>8.9686098654708515E-2</v>
      </c>
      <c r="U1420" s="17">
        <f t="shared" si="180"/>
        <v>0.12</v>
      </c>
      <c r="V1420" s="17">
        <v>0.04</v>
      </c>
      <c r="W1420" s="26">
        <v>18.421104135451969</v>
      </c>
      <c r="X1420" s="26">
        <v>40.372102606702569</v>
      </c>
      <c r="Y1420" s="26">
        <v>27.453778707543492</v>
      </c>
      <c r="Z1420" s="26">
        <v>2.0664451466011968</v>
      </c>
      <c r="AA1420" s="26">
        <v>0.40279999999999999</v>
      </c>
      <c r="AB1420" s="26">
        <f t="shared" si="185"/>
        <v>1.6521169628208043E-2</v>
      </c>
      <c r="AC1420" s="26">
        <f t="shared" si="185"/>
        <v>3.6208163772827415E-2</v>
      </c>
      <c r="AD1420" s="26">
        <f t="shared" si="185"/>
        <v>2.4622223056092817E-2</v>
      </c>
      <c r="AE1420" s="26">
        <f t="shared" si="185"/>
        <v>1.8533140328261853E-3</v>
      </c>
      <c r="AF1420" s="17">
        <v>2.1</v>
      </c>
      <c r="AG1420" s="17">
        <v>6.5</v>
      </c>
      <c r="AH1420" s="17">
        <f t="shared" si="186"/>
        <v>3.1622776601683734E-7</v>
      </c>
      <c r="AI1420" s="17">
        <v>1</v>
      </c>
      <c r="AJ1420" s="17">
        <v>43</v>
      </c>
      <c r="AK1420" s="17">
        <v>795</v>
      </c>
      <c r="AL1420" s="17">
        <v>68.5</v>
      </c>
      <c r="AM1420" s="17">
        <v>1.55</v>
      </c>
      <c r="AN1420" s="17">
        <v>2.7</v>
      </c>
      <c r="AO1420" s="17">
        <v>0.45</v>
      </c>
      <c r="AP1420" s="17">
        <v>25.9</v>
      </c>
      <c r="AQ1420" s="17">
        <v>861.9375</v>
      </c>
      <c r="AR1420" s="17">
        <v>1214.4444444444448</v>
      </c>
      <c r="AS1420" s="26">
        <v>627.875</v>
      </c>
      <c r="AT1420" s="26">
        <v>21.286993769470403</v>
      </c>
      <c r="AU1420" s="26">
        <v>1.1074930758290282</v>
      </c>
      <c r="AV1420" s="17">
        <v>200</v>
      </c>
      <c r="AW1420" s="17">
        <v>200</v>
      </c>
      <c r="AX1420" s="17">
        <v>0.14000000000000001</v>
      </c>
      <c r="AY1420" s="14">
        <v>3</v>
      </c>
      <c r="AZ1420" s="17" t="s">
        <v>217</v>
      </c>
      <c r="BA1420" s="28"/>
      <c r="BB1420" s="26"/>
      <c r="BC1420" s="17"/>
    </row>
    <row r="1421" spans="1:55" x14ac:dyDescent="0.25">
      <c r="A1421" s="17">
        <v>2010</v>
      </c>
      <c r="B1421" s="15">
        <v>2013</v>
      </c>
      <c r="C1421" s="66" t="s">
        <v>214</v>
      </c>
      <c r="D1421" s="52" t="s">
        <v>215</v>
      </c>
      <c r="E1421" s="17">
        <v>1</v>
      </c>
      <c r="F1421" s="67" t="s">
        <v>139</v>
      </c>
      <c r="G1421" s="67" t="s">
        <v>139</v>
      </c>
      <c r="H1421" s="20" t="s">
        <v>139</v>
      </c>
      <c r="I1421" s="45">
        <v>3</v>
      </c>
      <c r="J1421" s="22" t="s">
        <v>139</v>
      </c>
      <c r="K1421" s="17" t="str">
        <f t="shared" si="179"/>
        <v>Diploid</v>
      </c>
      <c r="L1421" s="27">
        <f t="shared" si="181"/>
        <v>88.888888888888886</v>
      </c>
      <c r="M1421" s="26">
        <v>0.88888888888888884</v>
      </c>
      <c r="N1421" s="17" t="s">
        <v>45</v>
      </c>
      <c r="O1421" s="26">
        <f t="shared" si="182"/>
        <v>53.89048991354467</v>
      </c>
      <c r="P1421" s="26">
        <v>0.5389048991354467</v>
      </c>
      <c r="Q1421" s="26">
        <f t="shared" si="183"/>
        <v>46.10951008645533</v>
      </c>
      <c r="R1421" s="26">
        <f t="shared" si="184"/>
        <v>0.4610951008645533</v>
      </c>
      <c r="S1421" s="17" t="s">
        <v>45</v>
      </c>
      <c r="T1421" s="95">
        <v>1.4349775784753362</v>
      </c>
      <c r="U1421" s="17">
        <f t="shared" si="180"/>
        <v>1.92</v>
      </c>
      <c r="V1421" s="17">
        <v>0.64</v>
      </c>
      <c r="W1421" s="26">
        <v>18.55628534229804</v>
      </c>
      <c r="X1421" s="26">
        <v>40.605409922076909</v>
      </c>
      <c r="Y1421" s="26">
        <v>26.813158940211466</v>
      </c>
      <c r="Z1421" s="26">
        <v>2.0596136448529592</v>
      </c>
      <c r="AA1421" s="26">
        <v>0.46666666666666667</v>
      </c>
      <c r="AB1421" s="26">
        <f t="shared" si="185"/>
        <v>0.26627853405988217</v>
      </c>
      <c r="AC1421" s="26">
        <f t="shared" si="185"/>
        <v>0.58267852802980313</v>
      </c>
      <c r="AD1421" s="26">
        <f t="shared" si="185"/>
        <v>0.38476281887298963</v>
      </c>
      <c r="AE1421" s="26">
        <f t="shared" si="185"/>
        <v>2.9554994006858609E-2</v>
      </c>
      <c r="AF1421" s="17">
        <v>1.8</v>
      </c>
      <c r="AG1421" s="17">
        <v>6.7</v>
      </c>
      <c r="AH1421" s="17">
        <f t="shared" si="186"/>
        <v>1.9952623149688761E-7</v>
      </c>
      <c r="AI1421" s="17">
        <v>1</v>
      </c>
      <c r="AJ1421" s="17">
        <v>52.5</v>
      </c>
      <c r="AK1421" s="17">
        <v>813.5</v>
      </c>
      <c r="AL1421" s="17">
        <v>64.5</v>
      </c>
      <c r="AM1421" s="17">
        <v>1.45</v>
      </c>
      <c r="AN1421" s="17">
        <v>3.25</v>
      </c>
      <c r="AO1421" s="17">
        <v>0.65</v>
      </c>
      <c r="AP1421" s="17">
        <v>14.25</v>
      </c>
      <c r="AQ1421" s="17">
        <v>861.9375</v>
      </c>
      <c r="AR1421" s="17">
        <v>1214.4444444444448</v>
      </c>
      <c r="AS1421" s="26">
        <v>627.875</v>
      </c>
      <c r="AT1421" s="26">
        <v>21.286993769470403</v>
      </c>
      <c r="AU1421" s="26">
        <v>1.1074930758290282</v>
      </c>
      <c r="AV1421" s="17">
        <v>200</v>
      </c>
      <c r="AW1421" s="17">
        <v>200</v>
      </c>
      <c r="AX1421" s="17">
        <v>0.14000000000000001</v>
      </c>
      <c r="AY1421" s="14">
        <v>3</v>
      </c>
      <c r="AZ1421" s="17" t="s">
        <v>217</v>
      </c>
      <c r="BA1421" s="28"/>
      <c r="BB1421" s="26"/>
      <c r="BC1421" s="17"/>
    </row>
    <row r="1422" spans="1:55" x14ac:dyDescent="0.25">
      <c r="A1422" s="17">
        <v>2010</v>
      </c>
      <c r="B1422" s="15">
        <v>2013</v>
      </c>
      <c r="C1422" s="66" t="s">
        <v>214</v>
      </c>
      <c r="D1422" s="52" t="s">
        <v>215</v>
      </c>
      <c r="E1422" s="17">
        <v>2</v>
      </c>
      <c r="F1422" s="67" t="s">
        <v>139</v>
      </c>
      <c r="G1422" s="67" t="s">
        <v>139</v>
      </c>
      <c r="H1422" s="20" t="s">
        <v>139</v>
      </c>
      <c r="I1422" s="45">
        <v>3</v>
      </c>
      <c r="J1422" s="22" t="s">
        <v>139</v>
      </c>
      <c r="K1422" s="17" t="str">
        <f t="shared" si="179"/>
        <v>Diploid</v>
      </c>
      <c r="L1422" s="27">
        <f t="shared" si="181"/>
        <v>100</v>
      </c>
      <c r="M1422" s="26">
        <v>1</v>
      </c>
      <c r="N1422" s="17" t="s">
        <v>45</v>
      </c>
      <c r="O1422" s="26">
        <f t="shared" si="182"/>
        <v>47.891566265060234</v>
      </c>
      <c r="P1422" s="26">
        <v>0.47891566265060237</v>
      </c>
      <c r="Q1422" s="26">
        <f t="shared" si="183"/>
        <v>52.108433734939766</v>
      </c>
      <c r="R1422" s="26">
        <f t="shared" si="184"/>
        <v>0.52108433734939763</v>
      </c>
      <c r="S1422" s="17" t="s">
        <v>45</v>
      </c>
      <c r="T1422" s="95">
        <v>2.7578475336322867</v>
      </c>
      <c r="U1422" s="17">
        <f t="shared" si="180"/>
        <v>3.69</v>
      </c>
      <c r="V1422" s="17">
        <v>1.23</v>
      </c>
      <c r="W1422" s="26">
        <v>18.022233456126898</v>
      </c>
      <c r="X1422" s="26">
        <v>38.723124294017609</v>
      </c>
      <c r="Y1422" s="26">
        <v>27.592404173852458</v>
      </c>
      <c r="Z1422" s="26">
        <v>3.0696524934027707</v>
      </c>
      <c r="AA1422" s="26">
        <v>0.62</v>
      </c>
      <c r="AB1422" s="26">
        <f t="shared" si="185"/>
        <v>0.49702572087524849</v>
      </c>
      <c r="AC1422" s="26">
        <f t="shared" si="185"/>
        <v>1.0679247282879294</v>
      </c>
      <c r="AD1422" s="26">
        <f t="shared" si="185"/>
        <v>0.76095643797844215</v>
      </c>
      <c r="AE1422" s="26">
        <f t="shared" si="185"/>
        <v>8.4656335580390304E-2</v>
      </c>
      <c r="AF1422" s="17">
        <v>2</v>
      </c>
      <c r="AG1422" s="17">
        <v>6.4</v>
      </c>
      <c r="AH1422" s="17">
        <f t="shared" si="186"/>
        <v>3.9810717055349618E-7</v>
      </c>
      <c r="AI1422" s="17">
        <v>1</v>
      </c>
      <c r="AJ1422" s="17">
        <v>28</v>
      </c>
      <c r="AK1422" s="17">
        <v>729</v>
      </c>
      <c r="AL1422" s="17">
        <v>53.5</v>
      </c>
      <c r="AM1422" s="17">
        <v>1.2</v>
      </c>
      <c r="AN1422" s="17">
        <v>2.0499999999999998</v>
      </c>
      <c r="AO1422" s="17">
        <v>0.4</v>
      </c>
      <c r="AP1422" s="17">
        <v>17.399999999999999</v>
      </c>
      <c r="AQ1422" s="17">
        <v>861.9375</v>
      </c>
      <c r="AR1422" s="17">
        <v>1214.4444444444448</v>
      </c>
      <c r="AS1422" s="26">
        <v>627.875</v>
      </c>
      <c r="AT1422" s="26">
        <v>21.286993769470403</v>
      </c>
      <c r="AU1422" s="26">
        <v>1.1074930758290282</v>
      </c>
      <c r="AV1422" s="17">
        <v>200</v>
      </c>
      <c r="AW1422" s="17">
        <v>200</v>
      </c>
      <c r="AX1422" s="17">
        <v>0.14000000000000001</v>
      </c>
      <c r="AY1422" s="14">
        <v>3</v>
      </c>
      <c r="AZ1422" s="17" t="s">
        <v>217</v>
      </c>
      <c r="BA1422" s="28"/>
      <c r="BB1422" s="26"/>
      <c r="BC1422" s="17"/>
    </row>
    <row r="1423" spans="1:55" x14ac:dyDescent="0.25">
      <c r="A1423" s="17">
        <v>2010</v>
      </c>
      <c r="B1423" s="15">
        <v>2013</v>
      </c>
      <c r="C1423" s="66" t="s">
        <v>214</v>
      </c>
      <c r="D1423" s="52" t="s">
        <v>215</v>
      </c>
      <c r="E1423" s="17">
        <v>3</v>
      </c>
      <c r="F1423" s="67" t="s">
        <v>139</v>
      </c>
      <c r="G1423" s="67" t="s">
        <v>139</v>
      </c>
      <c r="H1423" s="20" t="s">
        <v>139</v>
      </c>
      <c r="I1423" s="45">
        <v>3</v>
      </c>
      <c r="J1423" s="22" t="s">
        <v>139</v>
      </c>
      <c r="K1423" s="17" t="str">
        <f t="shared" si="179"/>
        <v>Diploid</v>
      </c>
      <c r="L1423" s="27">
        <f t="shared" si="181"/>
        <v>100</v>
      </c>
      <c r="M1423" s="26">
        <v>1</v>
      </c>
      <c r="N1423" s="17" t="s">
        <v>45</v>
      </c>
      <c r="O1423" s="26">
        <f t="shared" si="182"/>
        <v>48.843930635838149</v>
      </c>
      <c r="P1423" s="26">
        <v>0.48843930635838151</v>
      </c>
      <c r="Q1423" s="26">
        <f t="shared" si="183"/>
        <v>51.156069364161851</v>
      </c>
      <c r="R1423" s="26">
        <f t="shared" si="184"/>
        <v>0.51156069364161849</v>
      </c>
      <c r="S1423" s="17" t="s">
        <v>45</v>
      </c>
      <c r="T1423" s="95">
        <v>1.7488789237668161</v>
      </c>
      <c r="U1423" s="17">
        <f t="shared" si="180"/>
        <v>2.34</v>
      </c>
      <c r="V1423" s="17">
        <v>0.78</v>
      </c>
      <c r="W1423" s="26">
        <v>18.499407675492293</v>
      </c>
      <c r="X1423" s="26">
        <v>40.231560132316559</v>
      </c>
      <c r="Y1423" s="26">
        <v>27.0874352164291</v>
      </c>
      <c r="Z1423" s="26">
        <v>2.5115457147812918</v>
      </c>
      <c r="AA1423" s="26">
        <v>0.47629629629629627</v>
      </c>
      <c r="AB1423" s="26">
        <f t="shared" si="185"/>
        <v>0.32353224185838542</v>
      </c>
      <c r="AC1423" s="26">
        <f t="shared" si="185"/>
        <v>0.70360127585665722</v>
      </c>
      <c r="AD1423" s="26">
        <f t="shared" si="185"/>
        <v>0.4737264454891188</v>
      </c>
      <c r="AE1423" s="26">
        <f t="shared" si="185"/>
        <v>4.3923893666578645E-2</v>
      </c>
      <c r="AF1423" s="17">
        <v>1.6</v>
      </c>
      <c r="AG1423" s="17">
        <v>6.7</v>
      </c>
      <c r="AH1423" s="17">
        <f t="shared" si="186"/>
        <v>1.9952623149688761E-7</v>
      </c>
      <c r="AI1423" s="17">
        <v>1.5</v>
      </c>
      <c r="AJ1423" s="17">
        <v>48</v>
      </c>
      <c r="AK1423" s="17">
        <v>729.5</v>
      </c>
      <c r="AL1423" s="17">
        <v>76</v>
      </c>
      <c r="AM1423" s="17">
        <v>1.1000000000000001</v>
      </c>
      <c r="AN1423" s="17">
        <v>3.5</v>
      </c>
      <c r="AO1423" s="17">
        <v>0.45</v>
      </c>
      <c r="AP1423" s="17">
        <v>10.75</v>
      </c>
      <c r="AQ1423" s="17">
        <v>861.9375</v>
      </c>
      <c r="AR1423" s="17">
        <v>1214.4444444444448</v>
      </c>
      <c r="AS1423" s="26">
        <v>627.875</v>
      </c>
      <c r="AT1423" s="26">
        <v>21.286993769470403</v>
      </c>
      <c r="AU1423" s="26">
        <v>1.1074930758290282</v>
      </c>
      <c r="AV1423" s="17">
        <v>200</v>
      </c>
      <c r="AW1423" s="17">
        <v>200</v>
      </c>
      <c r="AX1423" s="17">
        <v>0.14000000000000001</v>
      </c>
      <c r="AY1423" s="14">
        <v>3</v>
      </c>
      <c r="AZ1423" s="17" t="s">
        <v>217</v>
      </c>
      <c r="BA1423" s="28"/>
      <c r="BB1423" s="26"/>
      <c r="BC1423" s="17"/>
    </row>
    <row r="1424" spans="1:55" x14ac:dyDescent="0.25">
      <c r="A1424" s="17">
        <v>2010</v>
      </c>
      <c r="B1424" s="15">
        <v>2013</v>
      </c>
      <c r="C1424" s="66" t="s">
        <v>214</v>
      </c>
      <c r="D1424" s="52" t="s">
        <v>215</v>
      </c>
      <c r="E1424" s="17">
        <v>4</v>
      </c>
      <c r="F1424" s="67" t="s">
        <v>139</v>
      </c>
      <c r="G1424" s="67" t="s">
        <v>139</v>
      </c>
      <c r="H1424" s="20" t="s">
        <v>139</v>
      </c>
      <c r="I1424" s="45">
        <v>3</v>
      </c>
      <c r="J1424" s="22" t="s">
        <v>139</v>
      </c>
      <c r="K1424" s="17" t="str">
        <f t="shared" si="179"/>
        <v>Diploid</v>
      </c>
      <c r="L1424" s="27">
        <f t="shared" si="181"/>
        <v>100</v>
      </c>
      <c r="M1424" s="26">
        <v>1</v>
      </c>
      <c r="N1424" s="17" t="s">
        <v>45</v>
      </c>
      <c r="O1424" s="26">
        <f t="shared" si="182"/>
        <v>47.810218978102199</v>
      </c>
      <c r="P1424" s="26">
        <v>0.47810218978102198</v>
      </c>
      <c r="Q1424" s="26">
        <f t="shared" si="183"/>
        <v>52.189781021897801</v>
      </c>
      <c r="R1424" s="26">
        <f t="shared" si="184"/>
        <v>0.52189781021897796</v>
      </c>
      <c r="S1424" s="17" t="s">
        <v>45</v>
      </c>
      <c r="T1424" s="95">
        <v>1.0089686098654709</v>
      </c>
      <c r="U1424" s="17">
        <f t="shared" si="180"/>
        <v>1.35</v>
      </c>
      <c r="V1424" s="17">
        <v>0.45</v>
      </c>
      <c r="W1424" s="26">
        <v>19.518641395350997</v>
      </c>
      <c r="X1424" s="26">
        <v>40.868916959757826</v>
      </c>
      <c r="Y1424" s="26">
        <v>26.091899117701999</v>
      </c>
      <c r="Z1424" s="26">
        <v>1.7338668024491426</v>
      </c>
      <c r="AA1424" s="26">
        <v>0.40486486486486489</v>
      </c>
      <c r="AB1424" s="26">
        <f t="shared" si="185"/>
        <v>0.19693696475129929</v>
      </c>
      <c r="AC1424" s="26">
        <f t="shared" si="185"/>
        <v>0.41235454331594223</v>
      </c>
      <c r="AD1424" s="26">
        <f t="shared" si="185"/>
        <v>0.26325907181537894</v>
      </c>
      <c r="AE1424" s="26">
        <f t="shared" si="185"/>
        <v>1.7494171773590004E-2</v>
      </c>
      <c r="AF1424" s="17">
        <v>2.1</v>
      </c>
      <c r="AG1424" s="17">
        <v>6.5</v>
      </c>
      <c r="AH1424" s="17">
        <f t="shared" si="186"/>
        <v>3.1622776601683734E-7</v>
      </c>
      <c r="AI1424" s="17">
        <v>1</v>
      </c>
      <c r="AJ1424" s="17">
        <v>43</v>
      </c>
      <c r="AK1424" s="17">
        <v>795</v>
      </c>
      <c r="AL1424" s="17">
        <v>68.5</v>
      </c>
      <c r="AM1424" s="17">
        <v>1.55</v>
      </c>
      <c r="AN1424" s="17">
        <v>2.7</v>
      </c>
      <c r="AO1424" s="17">
        <v>0.45</v>
      </c>
      <c r="AP1424" s="17">
        <v>25.9</v>
      </c>
      <c r="AQ1424" s="17">
        <v>861.9375</v>
      </c>
      <c r="AR1424" s="17">
        <v>1214.4444444444448</v>
      </c>
      <c r="AS1424" s="26">
        <v>627.875</v>
      </c>
      <c r="AT1424" s="26">
        <v>21.286993769470403</v>
      </c>
      <c r="AU1424" s="26">
        <v>1.1074930758290282</v>
      </c>
      <c r="AV1424" s="17">
        <v>200</v>
      </c>
      <c r="AW1424" s="17">
        <v>200</v>
      </c>
      <c r="AX1424" s="17">
        <v>0.14000000000000001</v>
      </c>
      <c r="AY1424" s="14">
        <v>3</v>
      </c>
      <c r="AZ1424" s="17" t="s">
        <v>217</v>
      </c>
      <c r="BA1424" s="28"/>
      <c r="BB1424" s="26"/>
      <c r="BC1424" s="17"/>
    </row>
    <row r="1425" spans="1:55" x14ac:dyDescent="0.25">
      <c r="A1425" s="17">
        <v>2010</v>
      </c>
      <c r="B1425" s="15">
        <v>2013</v>
      </c>
      <c r="C1425" s="66" t="s">
        <v>214</v>
      </c>
      <c r="D1425" s="52" t="s">
        <v>215</v>
      </c>
      <c r="E1425" s="17">
        <v>1</v>
      </c>
      <c r="F1425" s="67" t="s">
        <v>141</v>
      </c>
      <c r="G1425" s="67" t="s">
        <v>141</v>
      </c>
      <c r="H1425" s="20" t="s">
        <v>141</v>
      </c>
      <c r="I1425" s="45">
        <v>1</v>
      </c>
      <c r="J1425" s="22" t="s">
        <v>141</v>
      </c>
      <c r="K1425" s="17" t="str">
        <f t="shared" ref="K1425:K1484" si="187">VLOOKUP(F1425,$BH$2:$BL$56,5)</f>
        <v>Diploid</v>
      </c>
      <c r="L1425" s="27">
        <f t="shared" si="181"/>
        <v>83.333333333333343</v>
      </c>
      <c r="M1425" s="26">
        <v>0.83333333333333337</v>
      </c>
      <c r="N1425" s="17" t="s">
        <v>45</v>
      </c>
      <c r="O1425" s="26">
        <f t="shared" si="182"/>
        <v>44.642857142857139</v>
      </c>
      <c r="P1425" s="26">
        <v>0.4464285714285714</v>
      </c>
      <c r="Q1425" s="26">
        <f t="shared" si="183"/>
        <v>55.357142857142861</v>
      </c>
      <c r="R1425" s="26">
        <f t="shared" si="184"/>
        <v>0.5535714285714286</v>
      </c>
      <c r="S1425" s="17" t="s">
        <v>45</v>
      </c>
      <c r="T1425" s="95">
        <v>1.7488789237668161</v>
      </c>
      <c r="U1425" s="17">
        <f t="shared" ref="U1425:U1440" si="188">V1425*3</f>
        <v>2.34</v>
      </c>
      <c r="V1425" s="17">
        <v>0.78</v>
      </c>
      <c r="W1425" s="26">
        <v>17.127690253571558</v>
      </c>
      <c r="X1425" s="26">
        <v>39.746203729885714</v>
      </c>
      <c r="Y1425" s="26">
        <v>29.208873974506133</v>
      </c>
      <c r="Z1425" s="26">
        <v>2.9011996007572805</v>
      </c>
      <c r="AA1425" s="26">
        <v>0.47851851851851851</v>
      </c>
      <c r="AB1425" s="26">
        <f t="shared" si="185"/>
        <v>0.29954256497277615</v>
      </c>
      <c r="AC1425" s="26">
        <f t="shared" si="185"/>
        <v>0.69511298002939137</v>
      </c>
      <c r="AD1425" s="26">
        <f t="shared" si="185"/>
        <v>0.51082784080974852</v>
      </c>
      <c r="AE1425" s="26">
        <f t="shared" si="185"/>
        <v>5.0738468354051096E-2</v>
      </c>
      <c r="AF1425" s="17">
        <v>1.8</v>
      </c>
      <c r="AG1425" s="17">
        <v>6.7</v>
      </c>
      <c r="AH1425" s="17">
        <f t="shared" si="186"/>
        <v>1.9952623149688761E-7</v>
      </c>
      <c r="AI1425" s="17">
        <v>1</v>
      </c>
      <c r="AJ1425" s="17">
        <v>52.5</v>
      </c>
      <c r="AK1425" s="17">
        <v>813.5</v>
      </c>
      <c r="AL1425" s="17">
        <v>64.5</v>
      </c>
      <c r="AM1425" s="17">
        <v>1.45</v>
      </c>
      <c r="AN1425" s="17">
        <v>3.25</v>
      </c>
      <c r="AO1425" s="17">
        <v>0.65</v>
      </c>
      <c r="AP1425" s="17">
        <v>14.25</v>
      </c>
      <c r="AQ1425" s="17">
        <v>861.9375</v>
      </c>
      <c r="AR1425" s="17">
        <v>1214.4444444444448</v>
      </c>
      <c r="AS1425" s="26">
        <v>627.875</v>
      </c>
      <c r="AT1425" s="26">
        <v>21.286993769470403</v>
      </c>
      <c r="AU1425" s="26">
        <v>1.1074930758290282</v>
      </c>
      <c r="AV1425" s="17">
        <v>200</v>
      </c>
      <c r="AW1425" s="17">
        <v>200</v>
      </c>
      <c r="AX1425" s="17">
        <v>0.14000000000000001</v>
      </c>
      <c r="AY1425" s="14">
        <v>3</v>
      </c>
      <c r="AZ1425" s="17" t="s">
        <v>217</v>
      </c>
      <c r="BA1425" s="28"/>
      <c r="BB1425" s="26"/>
      <c r="BC1425" s="17"/>
    </row>
    <row r="1426" spans="1:55" x14ac:dyDescent="0.25">
      <c r="A1426" s="17">
        <v>2010</v>
      </c>
      <c r="B1426" s="15">
        <v>2013</v>
      </c>
      <c r="C1426" s="66" t="s">
        <v>214</v>
      </c>
      <c r="D1426" s="52" t="s">
        <v>215</v>
      </c>
      <c r="E1426" s="17">
        <v>2</v>
      </c>
      <c r="F1426" s="67" t="s">
        <v>141</v>
      </c>
      <c r="G1426" s="67" t="s">
        <v>141</v>
      </c>
      <c r="H1426" s="20" t="s">
        <v>141</v>
      </c>
      <c r="I1426" s="45">
        <v>1</v>
      </c>
      <c r="J1426" s="22" t="s">
        <v>141</v>
      </c>
      <c r="K1426" s="17" t="str">
        <f t="shared" si="187"/>
        <v>Diploid</v>
      </c>
      <c r="L1426" s="27">
        <f t="shared" ref="L1426:L1440" si="189">100*M1426</f>
        <v>44.444444444444443</v>
      </c>
      <c r="M1426" s="26">
        <v>0.44444444444444442</v>
      </c>
      <c r="N1426" s="17" t="s">
        <v>45</v>
      </c>
      <c r="O1426" s="26">
        <f t="shared" ref="O1426:O1440" si="190">P1426*100</f>
        <v>46.385542168674689</v>
      </c>
      <c r="P1426" s="26">
        <v>0.46385542168674693</v>
      </c>
      <c r="Q1426" s="26">
        <f t="shared" ref="Q1426:Q1440" si="191">100-O1426</f>
        <v>53.614457831325311</v>
      </c>
      <c r="R1426" s="26">
        <f t="shared" ref="R1426:R1440" si="192">1-P1426</f>
        <v>0.53614457831325302</v>
      </c>
      <c r="S1426" s="17" t="s">
        <v>45</v>
      </c>
      <c r="T1426" s="95">
        <v>0.42600896860986548</v>
      </c>
      <c r="U1426" s="17">
        <f t="shared" si="188"/>
        <v>0.57000000000000006</v>
      </c>
      <c r="V1426" s="17">
        <v>0.19</v>
      </c>
      <c r="W1426" s="26">
        <v>16.293234799037165</v>
      </c>
      <c r="X1426" s="26">
        <v>38.544158558063664</v>
      </c>
      <c r="Y1426" s="26">
        <v>29.485299657963267</v>
      </c>
      <c r="Z1426" s="26">
        <v>3.7847344529175189</v>
      </c>
      <c r="AA1426" s="26">
        <v>0.45400000000000001</v>
      </c>
      <c r="AB1426" s="26">
        <f t="shared" si="185"/>
        <v>6.9410641520561922E-2</v>
      </c>
      <c r="AC1426" s="26">
        <f t="shared" si="185"/>
        <v>0.16420157233255819</v>
      </c>
      <c r="AD1426" s="26">
        <f t="shared" si="185"/>
        <v>0.12561002096441751</v>
      </c>
      <c r="AE1426" s="26">
        <f t="shared" si="185"/>
        <v>1.6123308207496155E-2</v>
      </c>
      <c r="AF1426" s="17">
        <v>2</v>
      </c>
      <c r="AG1426" s="17">
        <v>6.4</v>
      </c>
      <c r="AH1426" s="17">
        <f t="shared" si="186"/>
        <v>3.9810717055349618E-7</v>
      </c>
      <c r="AI1426" s="17">
        <v>1</v>
      </c>
      <c r="AJ1426" s="17">
        <v>28</v>
      </c>
      <c r="AK1426" s="17">
        <v>729</v>
      </c>
      <c r="AL1426" s="17">
        <v>53.5</v>
      </c>
      <c r="AM1426" s="17">
        <v>1.2</v>
      </c>
      <c r="AN1426" s="17">
        <v>2.0499999999999998</v>
      </c>
      <c r="AO1426" s="17">
        <v>0.4</v>
      </c>
      <c r="AP1426" s="17">
        <v>17.399999999999999</v>
      </c>
      <c r="AQ1426" s="17">
        <v>861.9375</v>
      </c>
      <c r="AR1426" s="17">
        <v>1214.4444444444448</v>
      </c>
      <c r="AS1426" s="26">
        <v>627.875</v>
      </c>
      <c r="AT1426" s="26">
        <v>21.286993769470403</v>
      </c>
      <c r="AU1426" s="26">
        <v>1.1074930758290282</v>
      </c>
      <c r="AV1426" s="17">
        <v>200</v>
      </c>
      <c r="AW1426" s="17">
        <v>200</v>
      </c>
      <c r="AX1426" s="17">
        <v>0.14000000000000001</v>
      </c>
      <c r="AY1426" s="14">
        <v>3</v>
      </c>
      <c r="AZ1426" s="17" t="s">
        <v>217</v>
      </c>
      <c r="BA1426" s="28"/>
      <c r="BB1426" s="26"/>
      <c r="BC1426" s="17"/>
    </row>
    <row r="1427" spans="1:55" x14ac:dyDescent="0.25">
      <c r="A1427" s="17">
        <v>2010</v>
      </c>
      <c r="B1427" s="15">
        <v>2013</v>
      </c>
      <c r="C1427" s="66" t="s">
        <v>214</v>
      </c>
      <c r="D1427" s="52" t="s">
        <v>215</v>
      </c>
      <c r="E1427" s="17">
        <v>3</v>
      </c>
      <c r="F1427" s="67" t="s">
        <v>141</v>
      </c>
      <c r="G1427" s="67" t="s">
        <v>141</v>
      </c>
      <c r="H1427" s="20" t="s">
        <v>141</v>
      </c>
      <c r="I1427" s="45">
        <v>1</v>
      </c>
      <c r="J1427" s="22" t="s">
        <v>141</v>
      </c>
      <c r="K1427" s="17" t="str">
        <f t="shared" si="187"/>
        <v>Diploid</v>
      </c>
      <c r="L1427" s="27">
        <f t="shared" si="189"/>
        <v>100</v>
      </c>
      <c r="M1427" s="26">
        <v>1</v>
      </c>
      <c r="N1427" s="17" t="s">
        <v>45</v>
      </c>
      <c r="O1427" s="26">
        <f t="shared" si="190"/>
        <v>48.118279569892472</v>
      </c>
      <c r="P1427" s="26">
        <v>0.48118279569892475</v>
      </c>
      <c r="Q1427" s="26">
        <f t="shared" si="191"/>
        <v>51.881720430107528</v>
      </c>
      <c r="R1427" s="26">
        <f t="shared" si="192"/>
        <v>0.51881720430107525</v>
      </c>
      <c r="S1427" s="17" t="s">
        <v>45</v>
      </c>
      <c r="T1427" s="95">
        <v>3.0269058295964126</v>
      </c>
      <c r="U1427" s="17">
        <f t="shared" si="188"/>
        <v>4.0500000000000007</v>
      </c>
      <c r="V1427" s="17">
        <v>1.35</v>
      </c>
      <c r="W1427" s="26">
        <v>18.45022570525704</v>
      </c>
      <c r="X1427" s="26">
        <v>39.801154243702513</v>
      </c>
      <c r="Y1427" s="26">
        <v>27.444002583244739</v>
      </c>
      <c r="Z1427" s="26">
        <v>3.0042495361826838</v>
      </c>
      <c r="AA1427" s="26">
        <v>0.379</v>
      </c>
      <c r="AB1427" s="26">
        <f t="shared" si="185"/>
        <v>0.55847095744612119</v>
      </c>
      <c r="AC1427" s="26">
        <f t="shared" si="185"/>
        <v>1.2047434580492913</v>
      </c>
      <c r="AD1427" s="26">
        <f t="shared" si="185"/>
        <v>0.83070411406682498</v>
      </c>
      <c r="AE1427" s="26">
        <f t="shared" si="185"/>
        <v>9.0935804346336843E-2</v>
      </c>
      <c r="AF1427" s="17">
        <v>1.6</v>
      </c>
      <c r="AG1427" s="17">
        <v>6.7</v>
      </c>
      <c r="AH1427" s="17">
        <f t="shared" si="186"/>
        <v>1.9952623149688761E-7</v>
      </c>
      <c r="AI1427" s="17">
        <v>1.5</v>
      </c>
      <c r="AJ1427" s="17">
        <v>48</v>
      </c>
      <c r="AK1427" s="17">
        <v>729.5</v>
      </c>
      <c r="AL1427" s="17">
        <v>76</v>
      </c>
      <c r="AM1427" s="17">
        <v>1.1000000000000001</v>
      </c>
      <c r="AN1427" s="17">
        <v>3.5</v>
      </c>
      <c r="AO1427" s="17">
        <v>0.45</v>
      </c>
      <c r="AP1427" s="17">
        <v>10.75</v>
      </c>
      <c r="AQ1427" s="17">
        <v>861.9375</v>
      </c>
      <c r="AR1427" s="17">
        <v>1214.4444444444448</v>
      </c>
      <c r="AS1427" s="26">
        <v>627.875</v>
      </c>
      <c r="AT1427" s="26">
        <v>21.286993769470403</v>
      </c>
      <c r="AU1427" s="26">
        <v>1.1074930758290282</v>
      </c>
      <c r="AV1427" s="17">
        <v>200</v>
      </c>
      <c r="AW1427" s="17">
        <v>200</v>
      </c>
      <c r="AX1427" s="17">
        <v>0.14000000000000001</v>
      </c>
      <c r="AY1427" s="14">
        <v>3</v>
      </c>
      <c r="AZ1427" s="17" t="s">
        <v>217</v>
      </c>
      <c r="BA1427" s="28"/>
      <c r="BB1427" s="26"/>
      <c r="BC1427" s="17"/>
    </row>
    <row r="1428" spans="1:55" x14ac:dyDescent="0.25">
      <c r="A1428" s="17">
        <v>2010</v>
      </c>
      <c r="B1428" s="15">
        <v>2013</v>
      </c>
      <c r="C1428" s="66" t="s">
        <v>214</v>
      </c>
      <c r="D1428" s="52" t="s">
        <v>215</v>
      </c>
      <c r="E1428" s="17">
        <v>4</v>
      </c>
      <c r="F1428" s="67" t="s">
        <v>141</v>
      </c>
      <c r="G1428" s="67" t="s">
        <v>141</v>
      </c>
      <c r="H1428" s="20" t="s">
        <v>141</v>
      </c>
      <c r="I1428" s="45">
        <v>1</v>
      </c>
      <c r="J1428" s="22" t="s">
        <v>141</v>
      </c>
      <c r="K1428" s="17" t="str">
        <f t="shared" si="187"/>
        <v>Diploid</v>
      </c>
      <c r="L1428" s="27">
        <f t="shared" si="189"/>
        <v>83.333333333333343</v>
      </c>
      <c r="M1428" s="26">
        <v>0.83333333333333337</v>
      </c>
      <c r="N1428" s="17" t="s">
        <v>45</v>
      </c>
      <c r="O1428" s="26">
        <f t="shared" si="190"/>
        <v>48.161764705882362</v>
      </c>
      <c r="P1428" s="26">
        <v>0.48161764705882359</v>
      </c>
      <c r="Q1428" s="26">
        <f t="shared" si="191"/>
        <v>51.838235294117638</v>
      </c>
      <c r="R1428" s="26">
        <f t="shared" si="192"/>
        <v>0.51838235294117641</v>
      </c>
      <c r="S1428" s="17" t="s">
        <v>45</v>
      </c>
      <c r="T1428" s="95">
        <v>2.0627802690582961</v>
      </c>
      <c r="U1428" s="17">
        <f t="shared" si="188"/>
        <v>2.7600000000000002</v>
      </c>
      <c r="V1428" s="17">
        <v>0.92</v>
      </c>
      <c r="W1428" s="26">
        <v>17.334096995402547</v>
      </c>
      <c r="X1428" s="26">
        <v>41.016594843396547</v>
      </c>
      <c r="Y1428" s="26">
        <v>27.577851466830168</v>
      </c>
      <c r="Z1428" s="26">
        <v>3.3149029191229431</v>
      </c>
      <c r="AA1428" s="26">
        <v>0.48583333333333334</v>
      </c>
      <c r="AB1428" s="26">
        <f t="shared" si="185"/>
        <v>0.35756433264059073</v>
      </c>
      <c r="AC1428" s="26">
        <f t="shared" si="185"/>
        <v>0.84608222546916656</v>
      </c>
      <c r="AD1428" s="26">
        <f t="shared" si="185"/>
        <v>0.56887047868797658</v>
      </c>
      <c r="AE1428" s="26">
        <f t="shared" si="185"/>
        <v>6.8379163354105557E-2</v>
      </c>
      <c r="AF1428" s="17">
        <v>2.1</v>
      </c>
      <c r="AG1428" s="17">
        <v>6.5</v>
      </c>
      <c r="AH1428" s="17">
        <f t="shared" si="186"/>
        <v>3.1622776601683734E-7</v>
      </c>
      <c r="AI1428" s="17">
        <v>1</v>
      </c>
      <c r="AJ1428" s="17">
        <v>43</v>
      </c>
      <c r="AK1428" s="17">
        <v>795</v>
      </c>
      <c r="AL1428" s="17">
        <v>68.5</v>
      </c>
      <c r="AM1428" s="17">
        <v>1.55</v>
      </c>
      <c r="AN1428" s="17">
        <v>2.7</v>
      </c>
      <c r="AO1428" s="17">
        <v>0.45</v>
      </c>
      <c r="AP1428" s="17">
        <v>25.9</v>
      </c>
      <c r="AQ1428" s="17">
        <v>861.9375</v>
      </c>
      <c r="AR1428" s="17">
        <v>1214.4444444444448</v>
      </c>
      <c r="AS1428" s="26">
        <v>627.875</v>
      </c>
      <c r="AT1428" s="26">
        <v>21.286993769470403</v>
      </c>
      <c r="AU1428" s="26">
        <v>1.1074930758290282</v>
      </c>
      <c r="AV1428" s="17">
        <v>200</v>
      </c>
      <c r="AW1428" s="17">
        <v>200</v>
      </c>
      <c r="AX1428" s="17">
        <v>0.14000000000000001</v>
      </c>
      <c r="AY1428" s="14">
        <v>3</v>
      </c>
      <c r="AZ1428" s="17" t="s">
        <v>217</v>
      </c>
      <c r="BA1428" s="28"/>
      <c r="BB1428" s="26"/>
      <c r="BC1428" s="17"/>
    </row>
    <row r="1429" spans="1:55" x14ac:dyDescent="0.25">
      <c r="A1429" s="17">
        <v>2010</v>
      </c>
      <c r="B1429" s="15">
        <v>2013</v>
      </c>
      <c r="C1429" s="66" t="s">
        <v>214</v>
      </c>
      <c r="D1429" s="52" t="s">
        <v>215</v>
      </c>
      <c r="E1429" s="17">
        <v>1</v>
      </c>
      <c r="F1429" s="67" t="s">
        <v>142</v>
      </c>
      <c r="G1429" s="67" t="s">
        <v>142</v>
      </c>
      <c r="H1429" s="20" t="s">
        <v>142</v>
      </c>
      <c r="I1429" s="45">
        <v>5</v>
      </c>
      <c r="J1429" s="22" t="s">
        <v>142</v>
      </c>
      <c r="K1429" s="17" t="str">
        <f t="shared" si="187"/>
        <v>Tetraploid</v>
      </c>
      <c r="L1429" s="27">
        <f t="shared" si="189"/>
        <v>94.444444444444443</v>
      </c>
      <c r="M1429" s="26">
        <v>0.94444444444444442</v>
      </c>
      <c r="N1429" s="17" t="s">
        <v>45</v>
      </c>
      <c r="O1429" s="26">
        <f t="shared" si="190"/>
        <v>46.315789473684205</v>
      </c>
      <c r="P1429" s="26">
        <v>0.46315789473684205</v>
      </c>
      <c r="Q1429" s="26">
        <f t="shared" si="191"/>
        <v>53.684210526315795</v>
      </c>
      <c r="R1429" s="26">
        <f t="shared" si="192"/>
        <v>0.53684210526315801</v>
      </c>
      <c r="S1429" s="17" t="s">
        <v>45</v>
      </c>
      <c r="T1429" s="95">
        <v>4.4170403587443943</v>
      </c>
      <c r="U1429" s="17">
        <f t="shared" si="188"/>
        <v>5.91</v>
      </c>
      <c r="V1429" s="17">
        <v>1.97</v>
      </c>
      <c r="W1429" s="26">
        <v>19.222668024523216</v>
      </c>
      <c r="X1429" s="26">
        <v>40.684703255174782</v>
      </c>
      <c r="Y1429" s="26">
        <v>25.692267988531839</v>
      </c>
      <c r="Z1429" s="26">
        <v>2.3576585972360249</v>
      </c>
      <c r="AA1429" s="26">
        <v>0.40934782608695647</v>
      </c>
      <c r="AB1429" s="26">
        <f t="shared" si="185"/>
        <v>0.84907300467064417</v>
      </c>
      <c r="AC1429" s="26">
        <f t="shared" si="185"/>
        <v>1.7970597626164644</v>
      </c>
      <c r="AD1429" s="26">
        <f t="shared" si="185"/>
        <v>1.1348378461302178</v>
      </c>
      <c r="AE1429" s="26">
        <f t="shared" si="185"/>
        <v>0.10413873176132217</v>
      </c>
      <c r="AF1429" s="17">
        <v>1.8</v>
      </c>
      <c r="AG1429" s="17">
        <v>6.7</v>
      </c>
      <c r="AH1429" s="17">
        <f t="shared" si="186"/>
        <v>1.9952623149688761E-7</v>
      </c>
      <c r="AI1429" s="17">
        <v>1</v>
      </c>
      <c r="AJ1429" s="17">
        <v>52.5</v>
      </c>
      <c r="AK1429" s="17">
        <v>813.5</v>
      </c>
      <c r="AL1429" s="17">
        <v>64.5</v>
      </c>
      <c r="AM1429" s="17">
        <v>1.45</v>
      </c>
      <c r="AN1429" s="17">
        <v>3.25</v>
      </c>
      <c r="AO1429" s="17">
        <v>0.65</v>
      </c>
      <c r="AP1429" s="17">
        <v>14.25</v>
      </c>
      <c r="AQ1429" s="17">
        <v>861.9375</v>
      </c>
      <c r="AR1429" s="17">
        <v>1214.4444444444448</v>
      </c>
      <c r="AS1429" s="26">
        <v>627.875</v>
      </c>
      <c r="AT1429" s="26">
        <v>21.286993769470403</v>
      </c>
      <c r="AU1429" s="26">
        <v>1.1074930758290282</v>
      </c>
      <c r="AV1429" s="17">
        <v>200</v>
      </c>
      <c r="AW1429" s="17">
        <v>200</v>
      </c>
      <c r="AX1429" s="17">
        <v>0.14000000000000001</v>
      </c>
      <c r="AY1429" s="14">
        <v>3</v>
      </c>
      <c r="AZ1429" s="17" t="s">
        <v>217</v>
      </c>
      <c r="BA1429" s="28"/>
      <c r="BB1429" s="26"/>
      <c r="BC1429" s="17"/>
    </row>
    <row r="1430" spans="1:55" x14ac:dyDescent="0.25">
      <c r="A1430" s="17">
        <v>2010</v>
      </c>
      <c r="B1430" s="15">
        <v>2013</v>
      </c>
      <c r="C1430" s="66" t="s">
        <v>214</v>
      </c>
      <c r="D1430" s="52" t="s">
        <v>215</v>
      </c>
      <c r="E1430" s="17">
        <v>2</v>
      </c>
      <c r="F1430" s="67" t="s">
        <v>142</v>
      </c>
      <c r="G1430" s="67" t="s">
        <v>142</v>
      </c>
      <c r="H1430" s="20" t="s">
        <v>142</v>
      </c>
      <c r="I1430" s="45">
        <v>5</v>
      </c>
      <c r="J1430" s="22" t="s">
        <v>142</v>
      </c>
      <c r="K1430" s="17" t="str">
        <f t="shared" si="187"/>
        <v>Tetraploid</v>
      </c>
      <c r="L1430" s="27">
        <f t="shared" si="189"/>
        <v>38.888888888888893</v>
      </c>
      <c r="M1430" s="26">
        <v>0.3888888888888889</v>
      </c>
      <c r="N1430" s="17" t="s">
        <v>45</v>
      </c>
      <c r="O1430" s="26">
        <f t="shared" si="190"/>
        <v>45.945945945945944</v>
      </c>
      <c r="P1430" s="26">
        <v>0.45945945945945943</v>
      </c>
      <c r="Q1430" s="26">
        <f t="shared" si="191"/>
        <v>54.054054054054056</v>
      </c>
      <c r="R1430" s="26">
        <f t="shared" si="192"/>
        <v>0.54054054054054057</v>
      </c>
      <c r="S1430" s="17" t="s">
        <v>45</v>
      </c>
      <c r="T1430" s="95">
        <v>0.42600896860986548</v>
      </c>
      <c r="U1430" s="17">
        <f t="shared" si="188"/>
        <v>0.57000000000000006</v>
      </c>
      <c r="V1430" s="17">
        <v>0.19</v>
      </c>
      <c r="W1430" s="26">
        <v>17.996477595763935</v>
      </c>
      <c r="X1430" s="26">
        <v>38.069252518572604</v>
      </c>
      <c r="Y1430" s="26">
        <v>26.577596988581661</v>
      </c>
      <c r="Z1430" s="26">
        <v>3.464449894144181</v>
      </c>
      <c r="AA1430" s="26">
        <v>0.45411764705882351</v>
      </c>
      <c r="AB1430" s="26">
        <f t="shared" si="185"/>
        <v>7.6666608591819452E-2</v>
      </c>
      <c r="AC1430" s="26">
        <f t="shared" si="185"/>
        <v>0.16217843001185639</v>
      </c>
      <c r="AD1430" s="26">
        <f t="shared" si="185"/>
        <v>0.11322294681234339</v>
      </c>
      <c r="AE1430" s="26">
        <f t="shared" si="185"/>
        <v>1.4758867262049202E-2</v>
      </c>
      <c r="AF1430" s="17">
        <v>2</v>
      </c>
      <c r="AG1430" s="17">
        <v>6.4</v>
      </c>
      <c r="AH1430" s="17">
        <f t="shared" si="186"/>
        <v>3.9810717055349618E-7</v>
      </c>
      <c r="AI1430" s="17">
        <v>1</v>
      </c>
      <c r="AJ1430" s="17">
        <v>28</v>
      </c>
      <c r="AK1430" s="17">
        <v>729</v>
      </c>
      <c r="AL1430" s="17">
        <v>53.5</v>
      </c>
      <c r="AM1430" s="17">
        <v>1.2</v>
      </c>
      <c r="AN1430" s="17">
        <v>2.0499999999999998</v>
      </c>
      <c r="AO1430" s="17">
        <v>0.4</v>
      </c>
      <c r="AP1430" s="17">
        <v>17.399999999999999</v>
      </c>
      <c r="AQ1430" s="17">
        <v>861.9375</v>
      </c>
      <c r="AR1430" s="17">
        <v>1214.4444444444448</v>
      </c>
      <c r="AS1430" s="26">
        <v>627.875</v>
      </c>
      <c r="AT1430" s="26">
        <v>21.286993769470403</v>
      </c>
      <c r="AU1430" s="26">
        <v>1.1074930758290282</v>
      </c>
      <c r="AV1430" s="17">
        <v>200</v>
      </c>
      <c r="AW1430" s="17">
        <v>200</v>
      </c>
      <c r="AX1430" s="17">
        <v>0.14000000000000001</v>
      </c>
      <c r="AY1430" s="14">
        <v>3</v>
      </c>
      <c r="AZ1430" s="17" t="s">
        <v>217</v>
      </c>
      <c r="BA1430" s="28"/>
      <c r="BB1430" s="26"/>
      <c r="BC1430" s="17"/>
    </row>
    <row r="1431" spans="1:55" x14ac:dyDescent="0.25">
      <c r="A1431" s="17">
        <v>2010</v>
      </c>
      <c r="B1431" s="15">
        <v>2013</v>
      </c>
      <c r="C1431" s="66" t="s">
        <v>214</v>
      </c>
      <c r="D1431" s="52" t="s">
        <v>215</v>
      </c>
      <c r="E1431" s="17">
        <v>3</v>
      </c>
      <c r="F1431" s="67" t="s">
        <v>142</v>
      </c>
      <c r="G1431" s="67" t="s">
        <v>142</v>
      </c>
      <c r="H1431" s="20" t="s">
        <v>142</v>
      </c>
      <c r="I1431" s="45">
        <v>5</v>
      </c>
      <c r="J1431" s="22" t="s">
        <v>142</v>
      </c>
      <c r="K1431" s="17" t="str">
        <f t="shared" si="187"/>
        <v>Tetraploid</v>
      </c>
      <c r="L1431" s="27">
        <f t="shared" si="189"/>
        <v>77.777777777777786</v>
      </c>
      <c r="M1431" s="26">
        <v>0.77777777777777779</v>
      </c>
      <c r="N1431" s="17" t="s">
        <v>45</v>
      </c>
      <c r="O1431" s="47">
        <f t="shared" si="190"/>
        <v>59.029649595687331</v>
      </c>
      <c r="P1431" s="26">
        <v>0.59029649595687328</v>
      </c>
      <c r="Q1431" s="26">
        <f t="shared" si="191"/>
        <v>40.970350404312669</v>
      </c>
      <c r="R1431" s="26">
        <f t="shared" si="192"/>
        <v>0.40970350404312672</v>
      </c>
      <c r="S1431" s="17" t="s">
        <v>45</v>
      </c>
      <c r="T1431" s="95">
        <v>1.0986547085201794</v>
      </c>
      <c r="U1431" s="17">
        <f t="shared" si="188"/>
        <v>1.47</v>
      </c>
      <c r="V1431" s="17">
        <v>0.49</v>
      </c>
      <c r="W1431" s="26">
        <v>17.569640402779413</v>
      </c>
      <c r="X1431" s="26">
        <v>37.419862174046671</v>
      </c>
      <c r="Y1431" s="26">
        <v>27.13082630836189</v>
      </c>
      <c r="Z1431" s="26">
        <v>3.4222206019340291</v>
      </c>
      <c r="AA1431" s="26">
        <v>0.34285714285714286</v>
      </c>
      <c r="AB1431" s="26">
        <f t="shared" si="185"/>
        <v>0.19302968155519984</v>
      </c>
      <c r="AC1431" s="26">
        <f t="shared" si="185"/>
        <v>0.41111507769692529</v>
      </c>
      <c r="AD1431" s="26">
        <f t="shared" si="185"/>
        <v>0.29807410069724949</v>
      </c>
      <c r="AE1431" s="26">
        <f t="shared" si="185"/>
        <v>3.759838777909584E-2</v>
      </c>
      <c r="AF1431" s="17">
        <v>1.6</v>
      </c>
      <c r="AG1431" s="17">
        <v>6.7</v>
      </c>
      <c r="AH1431" s="17">
        <f t="shared" si="186"/>
        <v>1.9952623149688761E-7</v>
      </c>
      <c r="AI1431" s="17">
        <v>1.5</v>
      </c>
      <c r="AJ1431" s="17">
        <v>48</v>
      </c>
      <c r="AK1431" s="17">
        <v>729.5</v>
      </c>
      <c r="AL1431" s="17">
        <v>76</v>
      </c>
      <c r="AM1431" s="17">
        <v>1.1000000000000001</v>
      </c>
      <c r="AN1431" s="17">
        <v>3.5</v>
      </c>
      <c r="AO1431" s="17">
        <v>0.45</v>
      </c>
      <c r="AP1431" s="17">
        <v>10.75</v>
      </c>
      <c r="AQ1431" s="17">
        <v>861.9375</v>
      </c>
      <c r="AR1431" s="17">
        <v>1214.4444444444448</v>
      </c>
      <c r="AS1431" s="26">
        <v>627.875</v>
      </c>
      <c r="AT1431" s="26">
        <v>21.286993769470403</v>
      </c>
      <c r="AU1431" s="26">
        <v>1.1074930758290282</v>
      </c>
      <c r="AV1431" s="17">
        <v>200</v>
      </c>
      <c r="AW1431" s="17">
        <v>200</v>
      </c>
      <c r="AX1431" s="17">
        <v>0.14000000000000001</v>
      </c>
      <c r="AY1431" s="14">
        <v>3</v>
      </c>
      <c r="AZ1431" s="17" t="s">
        <v>217</v>
      </c>
      <c r="BA1431" s="28"/>
      <c r="BB1431" s="26"/>
      <c r="BC1431" s="96" t="s">
        <v>220</v>
      </c>
    </row>
    <row r="1432" spans="1:55" x14ac:dyDescent="0.25">
      <c r="A1432" s="17">
        <v>2010</v>
      </c>
      <c r="B1432" s="15">
        <v>2013</v>
      </c>
      <c r="C1432" s="66" t="s">
        <v>214</v>
      </c>
      <c r="D1432" s="52" t="s">
        <v>215</v>
      </c>
      <c r="E1432" s="17">
        <v>4</v>
      </c>
      <c r="F1432" s="67" t="s">
        <v>142</v>
      </c>
      <c r="G1432" s="67" t="s">
        <v>142</v>
      </c>
      <c r="H1432" s="20" t="s">
        <v>142</v>
      </c>
      <c r="I1432" s="45">
        <v>5</v>
      </c>
      <c r="J1432" s="22" t="s">
        <v>142</v>
      </c>
      <c r="K1432" s="17" t="str">
        <f t="shared" si="187"/>
        <v>Tetraploid</v>
      </c>
      <c r="L1432" s="27">
        <f t="shared" si="189"/>
        <v>100</v>
      </c>
      <c r="M1432" s="26">
        <v>1</v>
      </c>
      <c r="N1432" s="17" t="s">
        <v>45</v>
      </c>
      <c r="O1432" s="26">
        <f t="shared" si="190"/>
        <v>48.641304347826093</v>
      </c>
      <c r="P1432" s="26">
        <v>0.48641304347826092</v>
      </c>
      <c r="Q1432" s="26">
        <f t="shared" si="191"/>
        <v>51.358695652173907</v>
      </c>
      <c r="R1432" s="26">
        <f t="shared" si="192"/>
        <v>0.51358695652173902</v>
      </c>
      <c r="S1432" s="17" t="s">
        <v>45</v>
      </c>
      <c r="T1432" s="95">
        <v>3.5426008968609866</v>
      </c>
      <c r="U1432" s="17">
        <f t="shared" si="188"/>
        <v>4.74</v>
      </c>
      <c r="V1432" s="17">
        <v>1.58</v>
      </c>
      <c r="W1432" s="26">
        <v>17.591897295235142</v>
      </c>
      <c r="X1432" s="26">
        <v>35.117877718165538</v>
      </c>
      <c r="Y1432" s="26">
        <v>28.133232969060117</v>
      </c>
      <c r="Z1432" s="26">
        <v>4.1997890901539989</v>
      </c>
      <c r="AA1432" s="26">
        <v>0.42222222222222222</v>
      </c>
      <c r="AB1432" s="26">
        <f t="shared" si="185"/>
        <v>0.62321071135586381</v>
      </c>
      <c r="AC1432" s="26">
        <f t="shared" si="185"/>
        <v>1.2440862510022768</v>
      </c>
      <c r="AD1432" s="26">
        <f t="shared" si="185"/>
        <v>0.99664816347791452</v>
      </c>
      <c r="AE1432" s="26">
        <f t="shared" si="185"/>
        <v>0.14878176597406545</v>
      </c>
      <c r="AF1432" s="17">
        <v>2.1</v>
      </c>
      <c r="AG1432" s="17">
        <v>6.5</v>
      </c>
      <c r="AH1432" s="17">
        <f t="shared" si="186"/>
        <v>3.1622776601683734E-7</v>
      </c>
      <c r="AI1432" s="17">
        <v>1</v>
      </c>
      <c r="AJ1432" s="17">
        <v>43</v>
      </c>
      <c r="AK1432" s="17">
        <v>795</v>
      </c>
      <c r="AL1432" s="17">
        <v>68.5</v>
      </c>
      <c r="AM1432" s="17">
        <v>1.55</v>
      </c>
      <c r="AN1432" s="17">
        <v>2.7</v>
      </c>
      <c r="AO1432" s="17">
        <v>0.45</v>
      </c>
      <c r="AP1432" s="17">
        <v>25.9</v>
      </c>
      <c r="AQ1432" s="17">
        <v>861.9375</v>
      </c>
      <c r="AR1432" s="17">
        <v>1214.4444444444448</v>
      </c>
      <c r="AS1432" s="26">
        <v>627.875</v>
      </c>
      <c r="AT1432" s="26">
        <v>21.286993769470403</v>
      </c>
      <c r="AU1432" s="26">
        <v>1.1074930758290282</v>
      </c>
      <c r="AV1432" s="17">
        <v>200</v>
      </c>
      <c r="AW1432" s="17">
        <v>200</v>
      </c>
      <c r="AX1432" s="17">
        <v>0.14000000000000001</v>
      </c>
      <c r="AY1432" s="14">
        <v>3</v>
      </c>
      <c r="AZ1432" s="17" t="s">
        <v>217</v>
      </c>
      <c r="BA1432" s="28"/>
      <c r="BB1432" s="26"/>
      <c r="BC1432" s="17"/>
    </row>
    <row r="1433" spans="1:55" x14ac:dyDescent="0.25">
      <c r="A1433" s="17">
        <v>2010</v>
      </c>
      <c r="B1433" s="15">
        <v>2013</v>
      </c>
      <c r="C1433" s="66" t="s">
        <v>214</v>
      </c>
      <c r="D1433" s="52" t="s">
        <v>215</v>
      </c>
      <c r="E1433" s="17">
        <v>1</v>
      </c>
      <c r="F1433" s="67" t="s">
        <v>143</v>
      </c>
      <c r="G1433" s="67" t="s">
        <v>143</v>
      </c>
      <c r="H1433" s="20" t="s">
        <v>143</v>
      </c>
      <c r="I1433" s="45">
        <v>5</v>
      </c>
      <c r="J1433" s="22" t="s">
        <v>143</v>
      </c>
      <c r="K1433" s="17" t="str">
        <f t="shared" si="187"/>
        <v>Tetraploid</v>
      </c>
      <c r="L1433" s="27">
        <f t="shared" si="189"/>
        <v>88.888888888888886</v>
      </c>
      <c r="M1433" s="26">
        <v>0.88888888888888884</v>
      </c>
      <c r="N1433" s="17" t="s">
        <v>45</v>
      </c>
      <c r="O1433" s="26">
        <f t="shared" si="190"/>
        <v>52.777777777777779</v>
      </c>
      <c r="P1433" s="26">
        <v>0.52777777777777779</v>
      </c>
      <c r="Q1433" s="26">
        <f t="shared" si="191"/>
        <v>47.222222222222221</v>
      </c>
      <c r="R1433" s="26">
        <f t="shared" si="192"/>
        <v>0.47222222222222221</v>
      </c>
      <c r="S1433" s="17" t="s">
        <v>45</v>
      </c>
      <c r="T1433" s="95">
        <v>3.6322869955156953</v>
      </c>
      <c r="U1433" s="17">
        <f t="shared" si="188"/>
        <v>4.8600000000000003</v>
      </c>
      <c r="V1433" s="17">
        <v>1.62</v>
      </c>
      <c r="W1433" s="26">
        <v>19.432800029289012</v>
      </c>
      <c r="X1433" s="26">
        <v>42.290835285933952</v>
      </c>
      <c r="Y1433" s="26">
        <v>25.635898714944716</v>
      </c>
      <c r="Z1433" s="26">
        <v>1.960099445339381</v>
      </c>
      <c r="AA1433" s="26">
        <v>0.46439999999999998</v>
      </c>
      <c r="AB1433" s="26">
        <f t="shared" si="185"/>
        <v>0.70585506832843503</v>
      </c>
      <c r="AC1433" s="26">
        <f t="shared" si="185"/>
        <v>1.536124510385942</v>
      </c>
      <c r="AD1433" s="26">
        <f t="shared" si="185"/>
        <v>0.9311694152065122</v>
      </c>
      <c r="AE1433" s="26">
        <f t="shared" si="185"/>
        <v>7.1196437252237607E-2</v>
      </c>
      <c r="AF1433" s="17">
        <v>1.8</v>
      </c>
      <c r="AG1433" s="17">
        <v>6.7</v>
      </c>
      <c r="AH1433" s="17">
        <f t="shared" si="186"/>
        <v>1.9952623149688761E-7</v>
      </c>
      <c r="AI1433" s="17">
        <v>1</v>
      </c>
      <c r="AJ1433" s="17">
        <v>52.5</v>
      </c>
      <c r="AK1433" s="17">
        <v>813.5</v>
      </c>
      <c r="AL1433" s="17">
        <v>64.5</v>
      </c>
      <c r="AM1433" s="17">
        <v>1.45</v>
      </c>
      <c r="AN1433" s="17">
        <v>3.25</v>
      </c>
      <c r="AO1433" s="17">
        <v>0.65</v>
      </c>
      <c r="AP1433" s="17">
        <v>14.25</v>
      </c>
      <c r="AQ1433" s="17">
        <v>861.9375</v>
      </c>
      <c r="AR1433" s="17">
        <v>1214.4444444444448</v>
      </c>
      <c r="AS1433" s="26">
        <v>627.875</v>
      </c>
      <c r="AT1433" s="26">
        <v>21.286993769470403</v>
      </c>
      <c r="AU1433" s="26">
        <v>1.1074930758290282</v>
      </c>
      <c r="AV1433" s="17">
        <v>200</v>
      </c>
      <c r="AW1433" s="17">
        <v>200</v>
      </c>
      <c r="AX1433" s="17">
        <v>0.14000000000000001</v>
      </c>
      <c r="AY1433" s="14">
        <v>3</v>
      </c>
      <c r="AZ1433" s="17" t="s">
        <v>217</v>
      </c>
      <c r="BA1433" s="28"/>
      <c r="BB1433" s="26"/>
      <c r="BC1433" s="17"/>
    </row>
    <row r="1434" spans="1:55" x14ac:dyDescent="0.25">
      <c r="A1434" s="17">
        <v>2010</v>
      </c>
      <c r="B1434" s="15">
        <v>2013</v>
      </c>
      <c r="C1434" s="66" t="s">
        <v>214</v>
      </c>
      <c r="D1434" s="52" t="s">
        <v>215</v>
      </c>
      <c r="E1434" s="17">
        <v>2</v>
      </c>
      <c r="F1434" s="67" t="s">
        <v>143</v>
      </c>
      <c r="G1434" s="67" t="s">
        <v>143</v>
      </c>
      <c r="H1434" s="20" t="s">
        <v>143</v>
      </c>
      <c r="I1434" s="45">
        <v>5</v>
      </c>
      <c r="J1434" s="22" t="s">
        <v>143</v>
      </c>
      <c r="K1434" s="17" t="str">
        <f t="shared" si="187"/>
        <v>Tetraploid</v>
      </c>
      <c r="L1434" s="27">
        <f t="shared" si="189"/>
        <v>83.333333333333343</v>
      </c>
      <c r="M1434" s="26">
        <v>0.83333333333333337</v>
      </c>
      <c r="N1434" s="17" t="s">
        <v>45</v>
      </c>
      <c r="O1434" s="26">
        <f t="shared" si="190"/>
        <v>47.857142857142854</v>
      </c>
      <c r="P1434" s="26">
        <v>0.47857142857142854</v>
      </c>
      <c r="Q1434" s="26">
        <f t="shared" si="191"/>
        <v>52.142857142857146</v>
      </c>
      <c r="R1434" s="26">
        <f t="shared" si="192"/>
        <v>0.52142857142857146</v>
      </c>
      <c r="S1434" s="17" t="s">
        <v>45</v>
      </c>
      <c r="T1434" s="95">
        <v>2.376681614349776</v>
      </c>
      <c r="U1434" s="17">
        <f t="shared" si="188"/>
        <v>3.18</v>
      </c>
      <c r="V1434" s="17">
        <v>1.06</v>
      </c>
      <c r="W1434" s="26">
        <v>18.310056513071487</v>
      </c>
      <c r="X1434" s="26">
        <v>38.625107256483815</v>
      </c>
      <c r="Y1434" s="26">
        <v>27.665263190802932</v>
      </c>
      <c r="Z1434" s="26">
        <v>2.236884283582512</v>
      </c>
      <c r="AA1434" s="26">
        <v>0.46666666666666667</v>
      </c>
      <c r="AB1434" s="26">
        <f t="shared" si="185"/>
        <v>0.43517174672322373</v>
      </c>
      <c r="AC1434" s="26">
        <f t="shared" si="185"/>
        <v>0.91799582268773205</v>
      </c>
      <c r="AD1434" s="26">
        <f t="shared" si="185"/>
        <v>0.65751522381728944</v>
      </c>
      <c r="AE1434" s="26">
        <f t="shared" si="185"/>
        <v>5.3163617502185269E-2</v>
      </c>
      <c r="AF1434" s="17">
        <v>2</v>
      </c>
      <c r="AG1434" s="17">
        <v>6.4</v>
      </c>
      <c r="AH1434" s="17">
        <f t="shared" si="186"/>
        <v>3.9810717055349618E-7</v>
      </c>
      <c r="AI1434" s="17">
        <v>1</v>
      </c>
      <c r="AJ1434" s="17">
        <v>28</v>
      </c>
      <c r="AK1434" s="17">
        <v>729</v>
      </c>
      <c r="AL1434" s="17">
        <v>53.5</v>
      </c>
      <c r="AM1434" s="17">
        <v>1.2</v>
      </c>
      <c r="AN1434" s="17">
        <v>2.0499999999999998</v>
      </c>
      <c r="AO1434" s="17">
        <v>0.4</v>
      </c>
      <c r="AP1434" s="17">
        <v>17.399999999999999</v>
      </c>
      <c r="AQ1434" s="17">
        <v>861.9375</v>
      </c>
      <c r="AR1434" s="17">
        <v>1214.4444444444448</v>
      </c>
      <c r="AS1434" s="26">
        <v>627.875</v>
      </c>
      <c r="AT1434" s="26">
        <v>21.286993769470403</v>
      </c>
      <c r="AU1434" s="26">
        <v>1.1074930758290282</v>
      </c>
      <c r="AV1434" s="17">
        <v>200</v>
      </c>
      <c r="AW1434" s="17">
        <v>200</v>
      </c>
      <c r="AX1434" s="17">
        <v>0.14000000000000001</v>
      </c>
      <c r="AY1434" s="14">
        <v>3</v>
      </c>
      <c r="AZ1434" s="17" t="s">
        <v>217</v>
      </c>
      <c r="BA1434" s="28"/>
      <c r="BB1434" s="26"/>
      <c r="BC1434" s="17"/>
    </row>
    <row r="1435" spans="1:55" x14ac:dyDescent="0.25">
      <c r="A1435" s="17">
        <v>2010</v>
      </c>
      <c r="B1435" s="15">
        <v>2013</v>
      </c>
      <c r="C1435" s="66" t="s">
        <v>214</v>
      </c>
      <c r="D1435" s="52" t="s">
        <v>215</v>
      </c>
      <c r="E1435" s="17">
        <v>3</v>
      </c>
      <c r="F1435" s="67" t="s">
        <v>143</v>
      </c>
      <c r="G1435" s="67" t="s">
        <v>143</v>
      </c>
      <c r="H1435" s="20" t="s">
        <v>143</v>
      </c>
      <c r="I1435" s="45">
        <v>5</v>
      </c>
      <c r="J1435" s="22" t="s">
        <v>143</v>
      </c>
      <c r="K1435" s="17" t="str">
        <f t="shared" si="187"/>
        <v>Tetraploid</v>
      </c>
      <c r="L1435" s="27">
        <f t="shared" si="189"/>
        <v>94.444444444444443</v>
      </c>
      <c r="M1435" s="26">
        <v>0.94444444444444442</v>
      </c>
      <c r="N1435" s="17" t="s">
        <v>45</v>
      </c>
      <c r="O1435" s="26">
        <f t="shared" si="190"/>
        <v>48.712446351931327</v>
      </c>
      <c r="P1435" s="26">
        <v>0.48712446351931327</v>
      </c>
      <c r="Q1435" s="26">
        <f t="shared" si="191"/>
        <v>51.287553648068673</v>
      </c>
      <c r="R1435" s="26">
        <f t="shared" si="192"/>
        <v>0.51287553648068673</v>
      </c>
      <c r="S1435" s="17" t="s">
        <v>45</v>
      </c>
      <c r="T1435" s="95">
        <v>3.3856502242152464</v>
      </c>
      <c r="U1435" s="17">
        <f t="shared" si="188"/>
        <v>4.53</v>
      </c>
      <c r="V1435" s="17">
        <v>1.51</v>
      </c>
      <c r="W1435" s="26">
        <v>19.368821019884521</v>
      </c>
      <c r="X1435" s="26">
        <v>40.27306554704893</v>
      </c>
      <c r="Y1435" s="26">
        <v>25.545784664052576</v>
      </c>
      <c r="Z1435" s="26">
        <v>2.4651271922741955</v>
      </c>
      <c r="AA1435" s="26">
        <v>0.42925925925925923</v>
      </c>
      <c r="AB1435" s="26">
        <f t="shared" si="185"/>
        <v>0.65576053228757014</v>
      </c>
      <c r="AC1435" s="26">
        <f t="shared" si="185"/>
        <v>1.3635051339920152</v>
      </c>
      <c r="AD1435" s="26">
        <f t="shared" si="185"/>
        <v>0.86489091575603994</v>
      </c>
      <c r="AE1435" s="26">
        <f t="shared" si="185"/>
        <v>8.3460584312422301E-2</v>
      </c>
      <c r="AF1435" s="17">
        <v>1.6</v>
      </c>
      <c r="AG1435" s="17">
        <v>6.7</v>
      </c>
      <c r="AH1435" s="17">
        <f t="shared" si="186"/>
        <v>1.9952623149688761E-7</v>
      </c>
      <c r="AI1435" s="17">
        <v>1.5</v>
      </c>
      <c r="AJ1435" s="17">
        <v>48</v>
      </c>
      <c r="AK1435" s="17">
        <v>729.5</v>
      </c>
      <c r="AL1435" s="17">
        <v>76</v>
      </c>
      <c r="AM1435" s="17">
        <v>1.1000000000000001</v>
      </c>
      <c r="AN1435" s="17">
        <v>3.5</v>
      </c>
      <c r="AO1435" s="17">
        <v>0.45</v>
      </c>
      <c r="AP1435" s="17">
        <v>10.75</v>
      </c>
      <c r="AQ1435" s="17">
        <v>861.9375</v>
      </c>
      <c r="AR1435" s="17">
        <v>1214.4444444444448</v>
      </c>
      <c r="AS1435" s="26">
        <v>627.875</v>
      </c>
      <c r="AT1435" s="26">
        <v>21.286993769470403</v>
      </c>
      <c r="AU1435" s="26">
        <v>1.1074930758290282</v>
      </c>
      <c r="AV1435" s="17">
        <v>200</v>
      </c>
      <c r="AW1435" s="17">
        <v>200</v>
      </c>
      <c r="AX1435" s="17">
        <v>0.14000000000000001</v>
      </c>
      <c r="AY1435" s="14">
        <v>3</v>
      </c>
      <c r="AZ1435" s="17" t="s">
        <v>217</v>
      </c>
      <c r="BA1435" s="28"/>
      <c r="BB1435" s="26"/>
      <c r="BC1435" s="17"/>
    </row>
    <row r="1436" spans="1:55" x14ac:dyDescent="0.25">
      <c r="A1436" s="17">
        <v>2010</v>
      </c>
      <c r="B1436" s="15">
        <v>2013</v>
      </c>
      <c r="C1436" s="66" t="s">
        <v>214</v>
      </c>
      <c r="D1436" s="52" t="s">
        <v>215</v>
      </c>
      <c r="E1436" s="17">
        <v>4</v>
      </c>
      <c r="F1436" s="67" t="s">
        <v>143</v>
      </c>
      <c r="G1436" s="67" t="s">
        <v>143</v>
      </c>
      <c r="H1436" s="20" t="s">
        <v>143</v>
      </c>
      <c r="I1436" s="45">
        <v>5</v>
      </c>
      <c r="J1436" s="22" t="s">
        <v>143</v>
      </c>
      <c r="K1436" s="17" t="str">
        <f t="shared" si="187"/>
        <v>Tetraploid</v>
      </c>
      <c r="L1436" s="27">
        <f t="shared" si="189"/>
        <v>83.333333333333343</v>
      </c>
      <c r="M1436" s="26">
        <v>0.83333333333333337</v>
      </c>
      <c r="N1436" s="17" t="s">
        <v>45</v>
      </c>
      <c r="O1436" s="26">
        <f t="shared" si="190"/>
        <v>48.965517241379303</v>
      </c>
      <c r="P1436" s="26">
        <v>0.48965517241379303</v>
      </c>
      <c r="Q1436" s="26">
        <f t="shared" si="191"/>
        <v>51.034482758620697</v>
      </c>
      <c r="R1436" s="26">
        <f t="shared" si="192"/>
        <v>0.51034482758620703</v>
      </c>
      <c r="S1436" s="17" t="s">
        <v>45</v>
      </c>
      <c r="T1436" s="95">
        <v>1.524663677130045</v>
      </c>
      <c r="U1436" s="17">
        <f t="shared" si="188"/>
        <v>2.04</v>
      </c>
      <c r="V1436" s="17">
        <v>0.68</v>
      </c>
      <c r="W1436" s="26">
        <v>18.068593004352607</v>
      </c>
      <c r="X1436" s="26">
        <v>36.918722067812226</v>
      </c>
      <c r="Y1436" s="26">
        <v>27.5362508084675</v>
      </c>
      <c r="Z1436" s="26">
        <v>3.4771502321976868</v>
      </c>
      <c r="AA1436" s="26">
        <v>0.42649999999999999</v>
      </c>
      <c r="AB1436" s="26">
        <f t="shared" si="185"/>
        <v>0.27548527450582455</v>
      </c>
      <c r="AC1436" s="26">
        <f t="shared" si="185"/>
        <v>0.56288634542852733</v>
      </c>
      <c r="AD1436" s="26">
        <f t="shared" si="185"/>
        <v>0.41983521412013231</v>
      </c>
      <c r="AE1436" s="26">
        <f t="shared" si="185"/>
        <v>5.3014846589561154E-2</v>
      </c>
      <c r="AF1436" s="17">
        <v>2.1</v>
      </c>
      <c r="AG1436" s="17">
        <v>6.5</v>
      </c>
      <c r="AH1436" s="17">
        <f t="shared" si="186"/>
        <v>3.1622776601683734E-7</v>
      </c>
      <c r="AI1436" s="17">
        <v>1</v>
      </c>
      <c r="AJ1436" s="17">
        <v>43</v>
      </c>
      <c r="AK1436" s="17">
        <v>795</v>
      </c>
      <c r="AL1436" s="17">
        <v>68.5</v>
      </c>
      <c r="AM1436" s="17">
        <v>1.55</v>
      </c>
      <c r="AN1436" s="17">
        <v>2.7</v>
      </c>
      <c r="AO1436" s="17">
        <v>0.45</v>
      </c>
      <c r="AP1436" s="17">
        <v>25.9</v>
      </c>
      <c r="AQ1436" s="17">
        <v>861.9375</v>
      </c>
      <c r="AR1436" s="17">
        <v>1214.4444444444448</v>
      </c>
      <c r="AS1436" s="26">
        <v>627.875</v>
      </c>
      <c r="AT1436" s="26">
        <v>21.286993769470403</v>
      </c>
      <c r="AU1436" s="26">
        <v>1.1074930758290282</v>
      </c>
      <c r="AV1436" s="17">
        <v>200</v>
      </c>
      <c r="AW1436" s="17">
        <v>200</v>
      </c>
      <c r="AX1436" s="17">
        <v>0.14000000000000001</v>
      </c>
      <c r="AY1436" s="14">
        <v>3</v>
      </c>
      <c r="AZ1436" s="17" t="s">
        <v>217</v>
      </c>
      <c r="BA1436" s="28"/>
      <c r="BB1436" s="26"/>
      <c r="BC1436" s="17"/>
    </row>
    <row r="1437" spans="1:55" x14ac:dyDescent="0.25">
      <c r="A1437" s="17">
        <v>2010</v>
      </c>
      <c r="B1437" s="15">
        <v>2013</v>
      </c>
      <c r="C1437" s="66" t="s">
        <v>214</v>
      </c>
      <c r="D1437" s="52" t="s">
        <v>215</v>
      </c>
      <c r="E1437" s="17">
        <v>1</v>
      </c>
      <c r="F1437" s="67" t="s">
        <v>144</v>
      </c>
      <c r="G1437" s="67" t="s">
        <v>144</v>
      </c>
      <c r="H1437" s="20" t="s">
        <v>144</v>
      </c>
      <c r="I1437" s="45">
        <v>5</v>
      </c>
      <c r="J1437" s="22" t="s">
        <v>144</v>
      </c>
      <c r="K1437" s="17" t="str">
        <f t="shared" si="187"/>
        <v>Tetraploid</v>
      </c>
      <c r="L1437" s="27">
        <f t="shared" si="189"/>
        <v>100</v>
      </c>
      <c r="M1437" s="26">
        <v>1</v>
      </c>
      <c r="N1437" s="17" t="s">
        <v>45</v>
      </c>
      <c r="O1437" s="26">
        <f t="shared" si="190"/>
        <v>46.882793017456358</v>
      </c>
      <c r="P1437" s="26">
        <v>0.46882793017456359</v>
      </c>
      <c r="Q1437" s="26">
        <f t="shared" si="191"/>
        <v>53.117206982543642</v>
      </c>
      <c r="R1437" s="26">
        <f t="shared" si="192"/>
        <v>0.53117206982543641</v>
      </c>
      <c r="S1437" s="17" t="s">
        <v>45</v>
      </c>
      <c r="T1437" s="95">
        <v>4.5067264573991022</v>
      </c>
      <c r="U1437" s="17">
        <f t="shared" si="188"/>
        <v>6.0299999999999994</v>
      </c>
      <c r="V1437" s="17">
        <v>2.0099999999999998</v>
      </c>
      <c r="W1437" s="26">
        <v>18.757086172394054</v>
      </c>
      <c r="X1437" s="26">
        <v>39.555495628532555</v>
      </c>
      <c r="Y1437" s="26">
        <v>26.992098492367191</v>
      </c>
      <c r="Z1437" s="26">
        <v>2.0581064515689889</v>
      </c>
      <c r="AA1437" s="26">
        <v>0.4368085106382979</v>
      </c>
      <c r="AB1437" s="26">
        <f t="shared" si="185"/>
        <v>0.84533056516843141</v>
      </c>
      <c r="AC1437" s="26">
        <f t="shared" si="185"/>
        <v>1.7826579868464218</v>
      </c>
      <c r="AD1437" s="26">
        <f t="shared" si="185"/>
        <v>1.2164600441627362</v>
      </c>
      <c r="AE1437" s="26">
        <f t="shared" si="185"/>
        <v>9.275322797429747E-2</v>
      </c>
      <c r="AF1437" s="17">
        <v>1.8</v>
      </c>
      <c r="AG1437" s="17">
        <v>6.7</v>
      </c>
      <c r="AH1437" s="17">
        <f t="shared" si="186"/>
        <v>1.9952623149688761E-7</v>
      </c>
      <c r="AI1437" s="17">
        <v>1</v>
      </c>
      <c r="AJ1437" s="17">
        <v>52.5</v>
      </c>
      <c r="AK1437" s="17">
        <v>813.5</v>
      </c>
      <c r="AL1437" s="17">
        <v>64.5</v>
      </c>
      <c r="AM1437" s="17">
        <v>1.45</v>
      </c>
      <c r="AN1437" s="17">
        <v>3.25</v>
      </c>
      <c r="AO1437" s="17">
        <v>0.65</v>
      </c>
      <c r="AP1437" s="17">
        <v>14.25</v>
      </c>
      <c r="AQ1437" s="17">
        <v>861.9375</v>
      </c>
      <c r="AR1437" s="17">
        <v>1214.4444444444448</v>
      </c>
      <c r="AS1437" s="26">
        <v>627.875</v>
      </c>
      <c r="AT1437" s="26">
        <v>21.286993769470403</v>
      </c>
      <c r="AU1437" s="26">
        <v>1.1074930758290282</v>
      </c>
      <c r="AV1437" s="17">
        <v>200</v>
      </c>
      <c r="AW1437" s="17">
        <v>200</v>
      </c>
      <c r="AX1437" s="17">
        <v>0.14000000000000001</v>
      </c>
      <c r="AY1437" s="14">
        <v>3</v>
      </c>
      <c r="AZ1437" s="17" t="s">
        <v>217</v>
      </c>
      <c r="BA1437" s="28"/>
      <c r="BB1437" s="26"/>
      <c r="BC1437" s="17"/>
    </row>
    <row r="1438" spans="1:55" x14ac:dyDescent="0.25">
      <c r="A1438" s="17">
        <v>2010</v>
      </c>
      <c r="B1438" s="15">
        <v>2013</v>
      </c>
      <c r="C1438" s="66" t="s">
        <v>214</v>
      </c>
      <c r="D1438" s="52" t="s">
        <v>215</v>
      </c>
      <c r="E1438" s="17">
        <v>2</v>
      </c>
      <c r="F1438" s="67" t="s">
        <v>144</v>
      </c>
      <c r="G1438" s="67" t="s">
        <v>144</v>
      </c>
      <c r="H1438" s="20" t="s">
        <v>144</v>
      </c>
      <c r="I1438" s="45">
        <v>5</v>
      </c>
      <c r="J1438" s="22" t="s">
        <v>144</v>
      </c>
      <c r="K1438" s="17" t="str">
        <f t="shared" si="187"/>
        <v>Tetraploid</v>
      </c>
      <c r="L1438" s="27">
        <f t="shared" si="189"/>
        <v>61.111111111111114</v>
      </c>
      <c r="M1438" s="26">
        <v>0.61111111111111116</v>
      </c>
      <c r="N1438" s="17" t="s">
        <v>45</v>
      </c>
      <c r="O1438" s="26">
        <f t="shared" si="190"/>
        <v>44.827586206896548</v>
      </c>
      <c r="P1438" s="26">
        <v>0.44827586206896547</v>
      </c>
      <c r="Q1438" s="26">
        <f t="shared" si="191"/>
        <v>55.172413793103452</v>
      </c>
      <c r="R1438" s="26">
        <f t="shared" si="192"/>
        <v>0.55172413793103448</v>
      </c>
      <c r="S1438" s="17" t="s">
        <v>45</v>
      </c>
      <c r="T1438" s="95">
        <v>0.42600896860986548</v>
      </c>
      <c r="U1438" s="17">
        <f t="shared" si="188"/>
        <v>0.57000000000000006</v>
      </c>
      <c r="V1438" s="17">
        <v>0.19</v>
      </c>
      <c r="W1438" s="26">
        <v>17.219753330073317</v>
      </c>
      <c r="X1438" s="26">
        <v>35.593140686468715</v>
      </c>
      <c r="Y1438" s="26">
        <v>28.740553983899588</v>
      </c>
      <c r="Z1438" s="26">
        <v>3.947169236165422</v>
      </c>
      <c r="AA1438" s="26">
        <v>0.34461538461538466</v>
      </c>
      <c r="AB1438" s="26">
        <f t="shared" si="185"/>
        <v>7.33576935586083E-2</v>
      </c>
      <c r="AC1438" s="26">
        <f t="shared" si="185"/>
        <v>0.15162997153428376</v>
      </c>
      <c r="AD1438" s="26">
        <f t="shared" si="185"/>
        <v>0.12243733759957223</v>
      </c>
      <c r="AE1438" s="26">
        <f t="shared" si="185"/>
        <v>1.6815294952274219E-2</v>
      </c>
      <c r="AF1438" s="17">
        <v>2</v>
      </c>
      <c r="AG1438" s="17">
        <v>6.4</v>
      </c>
      <c r="AH1438" s="17">
        <f t="shared" si="186"/>
        <v>3.9810717055349618E-7</v>
      </c>
      <c r="AI1438" s="17">
        <v>1</v>
      </c>
      <c r="AJ1438" s="17">
        <v>28</v>
      </c>
      <c r="AK1438" s="17">
        <v>729</v>
      </c>
      <c r="AL1438" s="17">
        <v>53.5</v>
      </c>
      <c r="AM1438" s="17">
        <v>1.2</v>
      </c>
      <c r="AN1438" s="17">
        <v>2.0499999999999998</v>
      </c>
      <c r="AO1438" s="17">
        <v>0.4</v>
      </c>
      <c r="AP1438" s="17">
        <v>17.399999999999999</v>
      </c>
      <c r="AQ1438" s="17">
        <v>861.9375</v>
      </c>
      <c r="AR1438" s="17">
        <v>1214.4444444444448</v>
      </c>
      <c r="AS1438" s="26">
        <v>627.875</v>
      </c>
      <c r="AT1438" s="26">
        <v>21.286993769470403</v>
      </c>
      <c r="AU1438" s="26">
        <v>1.1074930758290282</v>
      </c>
      <c r="AV1438" s="17">
        <v>200</v>
      </c>
      <c r="AW1438" s="17">
        <v>200</v>
      </c>
      <c r="AX1438" s="17">
        <v>0.14000000000000001</v>
      </c>
      <c r="AY1438" s="14">
        <v>3</v>
      </c>
      <c r="AZ1438" s="17" t="s">
        <v>217</v>
      </c>
      <c r="BA1438" s="28"/>
      <c r="BB1438" s="26"/>
      <c r="BC1438" s="17"/>
    </row>
    <row r="1439" spans="1:55" x14ac:dyDescent="0.25">
      <c r="A1439" s="17">
        <v>2010</v>
      </c>
      <c r="B1439" s="15">
        <v>2013</v>
      </c>
      <c r="C1439" s="66" t="s">
        <v>214</v>
      </c>
      <c r="D1439" s="52" t="s">
        <v>215</v>
      </c>
      <c r="E1439" s="17">
        <v>3</v>
      </c>
      <c r="F1439" s="67" t="s">
        <v>144</v>
      </c>
      <c r="G1439" s="67" t="s">
        <v>144</v>
      </c>
      <c r="H1439" s="20" t="s">
        <v>144</v>
      </c>
      <c r="I1439" s="45">
        <v>5</v>
      </c>
      <c r="J1439" s="22" t="s">
        <v>144</v>
      </c>
      <c r="K1439" s="17" t="str">
        <f t="shared" si="187"/>
        <v>Tetraploid</v>
      </c>
      <c r="L1439" s="27">
        <f t="shared" si="189"/>
        <v>94.444444444444443</v>
      </c>
      <c r="M1439" s="26">
        <v>0.94444444444444442</v>
      </c>
      <c r="N1439" s="17" t="s">
        <v>45</v>
      </c>
      <c r="O1439" s="26">
        <f t="shared" si="190"/>
        <v>49.879518072289159</v>
      </c>
      <c r="P1439" s="26">
        <v>0.49879518072289158</v>
      </c>
      <c r="Q1439" s="26">
        <f t="shared" si="191"/>
        <v>50.120481927710841</v>
      </c>
      <c r="R1439" s="26">
        <f t="shared" si="192"/>
        <v>0.50120481927710836</v>
      </c>
      <c r="S1439" s="17" t="s">
        <v>45</v>
      </c>
      <c r="T1439" s="95">
        <v>5.0448430493273539</v>
      </c>
      <c r="U1439" s="17">
        <f t="shared" si="188"/>
        <v>6.75</v>
      </c>
      <c r="V1439" s="17">
        <v>2.25</v>
      </c>
      <c r="W1439" s="26">
        <v>17.861803150914923</v>
      </c>
      <c r="X1439" s="26">
        <v>41.013392732261096</v>
      </c>
      <c r="Y1439" s="26">
        <v>26.301471132702517</v>
      </c>
      <c r="Z1439" s="26">
        <v>2.7220831164471662</v>
      </c>
      <c r="AA1439" s="26">
        <v>0.39656249999999998</v>
      </c>
      <c r="AB1439" s="26">
        <f t="shared" si="185"/>
        <v>0.90109993474346584</v>
      </c>
      <c r="AC1439" s="26">
        <f t="shared" si="185"/>
        <v>2.0690612925468042</v>
      </c>
      <c r="AD1439" s="26">
        <f t="shared" si="185"/>
        <v>1.3268679383089832</v>
      </c>
      <c r="AE1439" s="26">
        <f t="shared" si="185"/>
        <v>0.1373248208969983</v>
      </c>
      <c r="AF1439" s="17">
        <v>1.6</v>
      </c>
      <c r="AG1439" s="17">
        <v>6.7</v>
      </c>
      <c r="AH1439" s="17">
        <f t="shared" si="186"/>
        <v>1.9952623149688761E-7</v>
      </c>
      <c r="AI1439" s="17">
        <v>1.5</v>
      </c>
      <c r="AJ1439" s="17">
        <v>48</v>
      </c>
      <c r="AK1439" s="17">
        <v>729.5</v>
      </c>
      <c r="AL1439" s="17">
        <v>76</v>
      </c>
      <c r="AM1439" s="17">
        <v>1.1000000000000001</v>
      </c>
      <c r="AN1439" s="17">
        <v>3.5</v>
      </c>
      <c r="AO1439" s="17">
        <v>0.45</v>
      </c>
      <c r="AP1439" s="17">
        <v>10.75</v>
      </c>
      <c r="AQ1439" s="17">
        <v>861.9375</v>
      </c>
      <c r="AR1439" s="17">
        <v>1214.4444444444448</v>
      </c>
      <c r="AS1439" s="26">
        <v>627.875</v>
      </c>
      <c r="AT1439" s="26">
        <v>21.286993769470403</v>
      </c>
      <c r="AU1439" s="26">
        <v>1.1074930758290282</v>
      </c>
      <c r="AV1439" s="17">
        <v>200</v>
      </c>
      <c r="AW1439" s="17">
        <v>200</v>
      </c>
      <c r="AX1439" s="17">
        <v>0.14000000000000001</v>
      </c>
      <c r="AY1439" s="14">
        <v>3</v>
      </c>
      <c r="AZ1439" s="17" t="s">
        <v>217</v>
      </c>
      <c r="BA1439" s="28"/>
      <c r="BB1439" s="26"/>
      <c r="BC1439" s="17"/>
    </row>
    <row r="1440" spans="1:55" x14ac:dyDescent="0.25">
      <c r="A1440" s="17">
        <v>2010</v>
      </c>
      <c r="B1440" s="15">
        <v>2013</v>
      </c>
      <c r="C1440" s="66" t="s">
        <v>214</v>
      </c>
      <c r="D1440" s="52" t="s">
        <v>215</v>
      </c>
      <c r="E1440" s="17">
        <v>4</v>
      </c>
      <c r="F1440" s="67" t="s">
        <v>144</v>
      </c>
      <c r="G1440" s="67" t="s">
        <v>144</v>
      </c>
      <c r="H1440" s="20" t="s">
        <v>144</v>
      </c>
      <c r="I1440" s="45">
        <v>5</v>
      </c>
      <c r="J1440" s="22" t="s">
        <v>144</v>
      </c>
      <c r="K1440" s="17" t="str">
        <f t="shared" si="187"/>
        <v>Tetraploid</v>
      </c>
      <c r="L1440" s="27">
        <f t="shared" si="189"/>
        <v>100</v>
      </c>
      <c r="M1440" s="26">
        <v>1</v>
      </c>
      <c r="N1440" s="17" t="s">
        <v>45</v>
      </c>
      <c r="O1440" s="26">
        <f t="shared" si="190"/>
        <v>46.774193548387103</v>
      </c>
      <c r="P1440" s="26">
        <v>0.467741935483871</v>
      </c>
      <c r="Q1440" s="26">
        <f t="shared" si="191"/>
        <v>53.225806451612897</v>
      </c>
      <c r="R1440" s="26">
        <f t="shared" si="192"/>
        <v>0.532258064516129</v>
      </c>
      <c r="S1440" s="17" t="s">
        <v>45</v>
      </c>
      <c r="T1440" s="95">
        <v>2.4663677130044843</v>
      </c>
      <c r="U1440" s="17">
        <f t="shared" si="188"/>
        <v>3.3000000000000003</v>
      </c>
      <c r="V1440" s="17">
        <v>1.1000000000000001</v>
      </c>
      <c r="W1440" s="26">
        <v>17.939286833990266</v>
      </c>
      <c r="X1440" s="26">
        <v>37.790311536343822</v>
      </c>
      <c r="Y1440" s="26">
        <v>27.582957294579884</v>
      </c>
      <c r="Z1440" s="26">
        <v>3.1267498865254595</v>
      </c>
      <c r="AA1440" s="26">
        <v>0.43062499999999998</v>
      </c>
      <c r="AB1440" s="26">
        <f t="shared" si="185"/>
        <v>0.4424487784168003</v>
      </c>
      <c r="AC1440" s="26">
        <f t="shared" si="185"/>
        <v>0.93204804237619299</v>
      </c>
      <c r="AD1440" s="26">
        <f t="shared" si="185"/>
        <v>0.68029715300533344</v>
      </c>
      <c r="AE1440" s="26">
        <f t="shared" si="185"/>
        <v>7.7117149667668278E-2</v>
      </c>
      <c r="AF1440" s="17">
        <v>2.1</v>
      </c>
      <c r="AG1440" s="17">
        <v>6.5</v>
      </c>
      <c r="AH1440" s="17">
        <f t="shared" si="186"/>
        <v>3.1622776601683734E-7</v>
      </c>
      <c r="AI1440" s="17">
        <v>1</v>
      </c>
      <c r="AJ1440" s="17">
        <v>43</v>
      </c>
      <c r="AK1440" s="17">
        <v>795</v>
      </c>
      <c r="AL1440" s="17">
        <v>68.5</v>
      </c>
      <c r="AM1440" s="17">
        <v>1.55</v>
      </c>
      <c r="AN1440" s="17">
        <v>2.7</v>
      </c>
      <c r="AO1440" s="17">
        <v>0.45</v>
      </c>
      <c r="AP1440" s="17">
        <v>25.9</v>
      </c>
      <c r="AQ1440" s="17">
        <v>861.9375</v>
      </c>
      <c r="AR1440" s="17">
        <v>1214.4444444444448</v>
      </c>
      <c r="AS1440" s="26">
        <v>627.875</v>
      </c>
      <c r="AT1440" s="26">
        <v>21.286993769470403</v>
      </c>
      <c r="AU1440" s="26">
        <v>1.1074930758290282</v>
      </c>
      <c r="AV1440" s="17">
        <v>200</v>
      </c>
      <c r="AW1440" s="17">
        <v>200</v>
      </c>
      <c r="AX1440" s="17">
        <v>0.14000000000000001</v>
      </c>
      <c r="AY1440" s="14">
        <v>3</v>
      </c>
      <c r="AZ1440" s="17" t="s">
        <v>217</v>
      </c>
      <c r="BA1440" s="28"/>
      <c r="BB1440" s="26"/>
      <c r="BC1440" s="17"/>
    </row>
    <row r="1441" spans="1:55" x14ac:dyDescent="0.25">
      <c r="A1441" s="52">
        <v>2011</v>
      </c>
      <c r="B1441" s="52">
        <v>2014</v>
      </c>
      <c r="C1441" s="17" t="s">
        <v>221</v>
      </c>
      <c r="D1441" s="52" t="s">
        <v>222</v>
      </c>
      <c r="E1441" s="17">
        <v>1</v>
      </c>
      <c r="F1441" s="17">
        <v>9879</v>
      </c>
      <c r="G1441" s="17" t="str">
        <f t="shared" ref="G1441:G1500" si="193">VLOOKUP(F1441,$BH$2:$BL$56,2)</f>
        <v>Oneonta</v>
      </c>
      <c r="H1441" s="20">
        <v>9879</v>
      </c>
      <c r="I1441" s="17">
        <v>9</v>
      </c>
      <c r="J1441" s="17">
        <f t="shared" ref="J1441:J1500" si="194">VLOOKUP(F1441,$BH$2:$BL$56,4)</f>
        <v>9879</v>
      </c>
      <c r="K1441" s="17" t="str">
        <f t="shared" si="187"/>
        <v>Triploid</v>
      </c>
      <c r="L1441" s="27">
        <v>100</v>
      </c>
      <c r="M1441" s="27">
        <v>1</v>
      </c>
      <c r="N1441" s="26">
        <v>34.158875153333334</v>
      </c>
      <c r="O1441" s="26">
        <f>P1441*100</f>
        <v>41.612903225806456</v>
      </c>
      <c r="P1441" s="26">
        <v>0.41612903225806452</v>
      </c>
      <c r="Q1441" s="26">
        <f>100-O1441</f>
        <v>58.387096774193544</v>
      </c>
      <c r="R1441" s="26">
        <f>Q1441/100</f>
        <v>0.58387096774193548</v>
      </c>
      <c r="S1441" s="26">
        <f>N1441*R1441</f>
        <v>19.944375492752688</v>
      </c>
      <c r="T1441" s="26">
        <v>6.6481251642508967</v>
      </c>
      <c r="U1441" s="17" t="s">
        <v>45</v>
      </c>
      <c r="V1441" s="26">
        <f>T1441/2.242</f>
        <v>2.9652654613072689</v>
      </c>
      <c r="W1441" s="101"/>
      <c r="X1441" s="101"/>
      <c r="Y1441" s="101"/>
      <c r="Z1441" s="101"/>
      <c r="AA1441" s="101"/>
      <c r="AB1441" s="79"/>
      <c r="AC1441" s="79"/>
      <c r="AD1441" s="79"/>
      <c r="AE1441" s="79"/>
      <c r="AF1441" s="27">
        <v>2</v>
      </c>
      <c r="AG1441" s="17">
        <v>6.31</v>
      </c>
      <c r="AH1441" s="17">
        <f t="shared" si="186"/>
        <v>4.8977881936844619E-7</v>
      </c>
      <c r="AI1441" s="17">
        <v>5.35</v>
      </c>
      <c r="AJ1441" s="17">
        <v>128</v>
      </c>
      <c r="AK1441" s="17">
        <v>733.5</v>
      </c>
      <c r="AL1441" s="101" t="s">
        <v>45</v>
      </c>
      <c r="AM1441" s="101" t="s">
        <v>45</v>
      </c>
      <c r="AN1441" s="101" t="s">
        <v>45</v>
      </c>
      <c r="AO1441" s="101" t="s">
        <v>45</v>
      </c>
      <c r="AP1441" s="101" t="s">
        <v>45</v>
      </c>
      <c r="AQ1441" s="17">
        <v>1047.1875</v>
      </c>
      <c r="AR1441" s="17">
        <v>1313.333333333333</v>
      </c>
      <c r="AS1441" s="17">
        <v>673.5</v>
      </c>
      <c r="AT1441" s="17">
        <v>21.280008939728326</v>
      </c>
      <c r="AU1441" s="26">
        <v>2.1400168234304493</v>
      </c>
      <c r="AV1441" s="17">
        <v>200</v>
      </c>
      <c r="AW1441" s="17">
        <v>200</v>
      </c>
      <c r="AX1441" s="17">
        <v>0.16</v>
      </c>
      <c r="AY1441" s="17">
        <v>2</v>
      </c>
      <c r="AZ1441" s="17" t="s">
        <v>41</v>
      </c>
      <c r="BA1441" s="17"/>
      <c r="BB1441" s="17"/>
      <c r="BC1441" s="17"/>
    </row>
    <row r="1442" spans="1:55" x14ac:dyDescent="0.25">
      <c r="A1442" s="52">
        <v>2011</v>
      </c>
      <c r="B1442" s="52">
        <v>2014</v>
      </c>
      <c r="C1442" s="17" t="s">
        <v>221</v>
      </c>
      <c r="D1442" s="52" t="s">
        <v>222</v>
      </c>
      <c r="E1442" s="17">
        <v>2</v>
      </c>
      <c r="F1442" s="17">
        <v>9879</v>
      </c>
      <c r="G1442" s="17" t="str">
        <f t="shared" si="193"/>
        <v>Oneonta</v>
      </c>
      <c r="H1442" s="20">
        <v>9879</v>
      </c>
      <c r="I1442" s="17">
        <v>9</v>
      </c>
      <c r="J1442" s="17">
        <f t="shared" si="194"/>
        <v>9879</v>
      </c>
      <c r="K1442" s="17" t="str">
        <f t="shared" si="187"/>
        <v>Triploid</v>
      </c>
      <c r="L1442" s="27">
        <v>100</v>
      </c>
      <c r="M1442" s="27">
        <v>1</v>
      </c>
      <c r="N1442" s="26">
        <v>23.254798013333339</v>
      </c>
      <c r="O1442" s="26">
        <f t="shared" ref="O1442:O1501" si="195">P1442*100</f>
        <v>43.333333333333329</v>
      </c>
      <c r="P1442" s="26">
        <v>0.43333333333333329</v>
      </c>
      <c r="Q1442" s="26">
        <f t="shared" ref="Q1442:Q1501" si="196">100-O1442</f>
        <v>56.666666666666671</v>
      </c>
      <c r="R1442" s="26">
        <f t="shared" ref="R1442:R1501" si="197">Q1442/100</f>
        <v>0.56666666666666676</v>
      </c>
      <c r="S1442" s="26">
        <f t="shared" ref="S1442:S1501" si="198">N1442*R1442</f>
        <v>13.177718874222228</v>
      </c>
      <c r="T1442" s="26">
        <v>4.3925729580740756</v>
      </c>
      <c r="U1442" s="17" t="s">
        <v>45</v>
      </c>
      <c r="V1442" s="26">
        <f t="shared" ref="V1442:V1452" si="199">T1442/2.242</f>
        <v>1.9592207663131469</v>
      </c>
      <c r="W1442" s="101"/>
      <c r="X1442" s="101"/>
      <c r="Y1442" s="101"/>
      <c r="Z1442" s="101"/>
      <c r="AA1442" s="101"/>
      <c r="AB1442" s="79"/>
      <c r="AC1442" s="79"/>
      <c r="AD1442" s="79"/>
      <c r="AE1442" s="79"/>
      <c r="AF1442" s="27">
        <v>2</v>
      </c>
      <c r="AG1442" s="17">
        <v>6.31</v>
      </c>
      <c r="AH1442" s="17">
        <f t="shared" si="186"/>
        <v>4.8977881936844619E-7</v>
      </c>
      <c r="AI1442" s="17">
        <v>5.35</v>
      </c>
      <c r="AJ1442" s="17">
        <v>128</v>
      </c>
      <c r="AK1442" s="17">
        <v>733.5</v>
      </c>
      <c r="AL1442" s="101" t="s">
        <v>45</v>
      </c>
      <c r="AM1442" s="101" t="s">
        <v>45</v>
      </c>
      <c r="AN1442" s="101" t="s">
        <v>45</v>
      </c>
      <c r="AO1442" s="101" t="s">
        <v>45</v>
      </c>
      <c r="AP1442" s="101" t="s">
        <v>45</v>
      </c>
      <c r="AQ1442" s="17">
        <v>1047.1875</v>
      </c>
      <c r="AR1442" s="17">
        <v>1313.333333333333</v>
      </c>
      <c r="AS1442" s="17">
        <v>673.5</v>
      </c>
      <c r="AT1442" s="17">
        <v>21.280008939728326</v>
      </c>
      <c r="AU1442" s="26">
        <v>2.1400168234304493</v>
      </c>
      <c r="AV1442" s="17">
        <v>200</v>
      </c>
      <c r="AW1442" s="17">
        <v>200</v>
      </c>
      <c r="AX1442" s="17">
        <v>0.16</v>
      </c>
      <c r="AY1442" s="17">
        <v>2</v>
      </c>
      <c r="AZ1442" s="17" t="s">
        <v>41</v>
      </c>
      <c r="BA1442" s="17"/>
      <c r="BB1442" s="17"/>
      <c r="BC1442" s="17"/>
    </row>
    <row r="1443" spans="1:55" x14ac:dyDescent="0.25">
      <c r="A1443" s="52">
        <v>2011</v>
      </c>
      <c r="B1443" s="52">
        <v>2014</v>
      </c>
      <c r="C1443" s="17" t="s">
        <v>221</v>
      </c>
      <c r="D1443" s="52" t="s">
        <v>222</v>
      </c>
      <c r="E1443" s="17">
        <v>3</v>
      </c>
      <c r="F1443" s="17">
        <v>9879</v>
      </c>
      <c r="G1443" s="17" t="str">
        <f t="shared" si="193"/>
        <v>Oneonta</v>
      </c>
      <c r="H1443" s="20">
        <v>9879</v>
      </c>
      <c r="I1443" s="17">
        <v>9</v>
      </c>
      <c r="J1443" s="17">
        <f t="shared" si="194"/>
        <v>9879</v>
      </c>
      <c r="K1443" s="17" t="str">
        <f t="shared" si="187"/>
        <v>Triploid</v>
      </c>
      <c r="L1443" s="27">
        <v>100</v>
      </c>
      <c r="M1443" s="27">
        <v>1</v>
      </c>
      <c r="N1443" s="26">
        <v>32.495234859999997</v>
      </c>
      <c r="O1443" s="26">
        <f t="shared" si="195"/>
        <v>42.456140350877199</v>
      </c>
      <c r="P1443" s="26">
        <v>0.42456140350877197</v>
      </c>
      <c r="Q1443" s="26">
        <f t="shared" si="196"/>
        <v>57.543859649122801</v>
      </c>
      <c r="R1443" s="26">
        <f t="shared" si="197"/>
        <v>0.57543859649122797</v>
      </c>
      <c r="S1443" s="26">
        <f t="shared" si="198"/>
        <v>18.699012340491223</v>
      </c>
      <c r="T1443" s="26">
        <v>6.2330041134970751</v>
      </c>
      <c r="U1443" s="17" t="s">
        <v>45</v>
      </c>
      <c r="V1443" s="26">
        <f t="shared" si="199"/>
        <v>2.780108882023673</v>
      </c>
      <c r="W1443" s="101"/>
      <c r="X1443" s="101"/>
      <c r="Y1443" s="101"/>
      <c r="Z1443" s="101"/>
      <c r="AA1443" s="101"/>
      <c r="AB1443" s="79"/>
      <c r="AC1443" s="79"/>
      <c r="AD1443" s="79"/>
      <c r="AE1443" s="79"/>
      <c r="AF1443" s="27">
        <v>2</v>
      </c>
      <c r="AG1443" s="17">
        <v>6.31</v>
      </c>
      <c r="AH1443" s="17">
        <f t="shared" si="186"/>
        <v>4.8977881936844619E-7</v>
      </c>
      <c r="AI1443" s="17">
        <v>5.35</v>
      </c>
      <c r="AJ1443" s="17">
        <v>128</v>
      </c>
      <c r="AK1443" s="17">
        <v>733.5</v>
      </c>
      <c r="AL1443" s="101" t="s">
        <v>45</v>
      </c>
      <c r="AM1443" s="101" t="s">
        <v>45</v>
      </c>
      <c r="AN1443" s="101" t="s">
        <v>45</v>
      </c>
      <c r="AO1443" s="101" t="s">
        <v>45</v>
      </c>
      <c r="AP1443" s="101" t="s">
        <v>45</v>
      </c>
      <c r="AQ1443" s="17">
        <v>1047.1875</v>
      </c>
      <c r="AR1443" s="17">
        <v>1313.333333333333</v>
      </c>
      <c r="AS1443" s="17">
        <v>673.5</v>
      </c>
      <c r="AT1443" s="17">
        <v>21.280008939728326</v>
      </c>
      <c r="AU1443" s="26">
        <v>2.1400168234304493</v>
      </c>
      <c r="AV1443" s="17">
        <v>200</v>
      </c>
      <c r="AW1443" s="17">
        <v>200</v>
      </c>
      <c r="AX1443" s="17">
        <v>0.16</v>
      </c>
      <c r="AY1443" s="17">
        <v>2</v>
      </c>
      <c r="AZ1443" s="17" t="s">
        <v>41</v>
      </c>
      <c r="BA1443" s="17"/>
      <c r="BB1443" s="17"/>
      <c r="BC1443" s="17"/>
    </row>
    <row r="1444" spans="1:55" x14ac:dyDescent="0.25">
      <c r="A1444" s="52">
        <v>2011</v>
      </c>
      <c r="B1444" s="52">
        <v>2014</v>
      </c>
      <c r="C1444" s="17" t="s">
        <v>221</v>
      </c>
      <c r="D1444" s="52" t="s">
        <v>222</v>
      </c>
      <c r="E1444" s="17">
        <v>4</v>
      </c>
      <c r="F1444" s="17">
        <v>9879</v>
      </c>
      <c r="G1444" s="17" t="str">
        <f t="shared" si="193"/>
        <v>Oneonta</v>
      </c>
      <c r="H1444" s="20">
        <v>9879</v>
      </c>
      <c r="I1444" s="17">
        <v>9</v>
      </c>
      <c r="J1444" s="17">
        <f t="shared" si="194"/>
        <v>9879</v>
      </c>
      <c r="K1444" s="17" t="str">
        <f t="shared" si="187"/>
        <v>Triploid</v>
      </c>
      <c r="L1444" s="27">
        <v>100</v>
      </c>
      <c r="M1444" s="27">
        <v>1</v>
      </c>
      <c r="N1444" s="26">
        <v>43.489727233333333</v>
      </c>
      <c r="O1444" s="26">
        <f t="shared" si="195"/>
        <v>43.68600682593857</v>
      </c>
      <c r="P1444" s="26">
        <v>0.43686006825938573</v>
      </c>
      <c r="Q1444" s="26">
        <f t="shared" si="196"/>
        <v>56.31399317406143</v>
      </c>
      <c r="R1444" s="26">
        <f t="shared" si="197"/>
        <v>0.56313993174061427</v>
      </c>
      <c r="S1444" s="26">
        <f t="shared" si="198"/>
        <v>24.490802025597269</v>
      </c>
      <c r="T1444" s="26">
        <v>8.1636006751990884</v>
      </c>
      <c r="U1444" s="17" t="s">
        <v>45</v>
      </c>
      <c r="V1444" s="26">
        <f t="shared" si="199"/>
        <v>3.6412135036570423</v>
      </c>
      <c r="W1444" s="101"/>
      <c r="X1444" s="101"/>
      <c r="Y1444" s="101"/>
      <c r="Z1444" s="101"/>
      <c r="AA1444" s="101"/>
      <c r="AB1444" s="79"/>
      <c r="AC1444" s="79"/>
      <c r="AD1444" s="79"/>
      <c r="AE1444" s="79"/>
      <c r="AF1444" s="27">
        <v>2</v>
      </c>
      <c r="AG1444" s="17">
        <v>6.31</v>
      </c>
      <c r="AH1444" s="17">
        <f t="shared" si="186"/>
        <v>4.8977881936844619E-7</v>
      </c>
      <c r="AI1444" s="17">
        <v>5.35</v>
      </c>
      <c r="AJ1444" s="17">
        <v>128</v>
      </c>
      <c r="AK1444" s="17">
        <v>733.5</v>
      </c>
      <c r="AL1444" s="101" t="s">
        <v>45</v>
      </c>
      <c r="AM1444" s="101" t="s">
        <v>45</v>
      </c>
      <c r="AN1444" s="101" t="s">
        <v>45</v>
      </c>
      <c r="AO1444" s="101" t="s">
        <v>45</v>
      </c>
      <c r="AP1444" s="101" t="s">
        <v>45</v>
      </c>
      <c r="AQ1444" s="17">
        <v>1047.1875</v>
      </c>
      <c r="AR1444" s="17">
        <v>1313.333333333333</v>
      </c>
      <c r="AS1444" s="17">
        <v>673.5</v>
      </c>
      <c r="AT1444" s="17">
        <v>21.280008939728326</v>
      </c>
      <c r="AU1444" s="26">
        <v>2.1400168234304493</v>
      </c>
      <c r="AV1444" s="17">
        <v>200</v>
      </c>
      <c r="AW1444" s="17">
        <v>200</v>
      </c>
      <c r="AX1444" s="17">
        <v>0.16</v>
      </c>
      <c r="AY1444" s="17">
        <v>2</v>
      </c>
      <c r="AZ1444" s="17" t="s">
        <v>41</v>
      </c>
      <c r="BA1444" s="17"/>
      <c r="BB1444" s="17"/>
      <c r="BC1444" s="17"/>
    </row>
    <row r="1445" spans="1:55" x14ac:dyDescent="0.25">
      <c r="A1445" s="52">
        <v>2011</v>
      </c>
      <c r="B1445" s="52">
        <v>2014</v>
      </c>
      <c r="C1445" s="17" t="s">
        <v>221</v>
      </c>
      <c r="D1445" s="52" t="s">
        <v>222</v>
      </c>
      <c r="E1445" s="17">
        <v>1</v>
      </c>
      <c r="F1445" s="17" t="s">
        <v>55</v>
      </c>
      <c r="G1445" s="17" t="str">
        <f t="shared" si="193"/>
        <v>Boonville</v>
      </c>
      <c r="H1445" s="20" t="s">
        <v>192</v>
      </c>
      <c r="I1445" s="17" t="s">
        <v>52</v>
      </c>
      <c r="J1445" s="17" t="str">
        <f t="shared" si="194"/>
        <v>1X265020</v>
      </c>
      <c r="K1445" s="17" t="str">
        <f t="shared" si="187"/>
        <v>Diploid</v>
      </c>
      <c r="L1445" s="27">
        <v>100</v>
      </c>
      <c r="M1445" s="27">
        <v>1</v>
      </c>
      <c r="N1445" s="26">
        <v>25.913005873333333</v>
      </c>
      <c r="O1445" s="26">
        <f t="shared" si="195"/>
        <v>43.050847457627121</v>
      </c>
      <c r="P1445" s="26">
        <v>0.43050847457627123</v>
      </c>
      <c r="Q1445" s="26">
        <f t="shared" si="196"/>
        <v>56.949152542372879</v>
      </c>
      <c r="R1445" s="26">
        <f t="shared" si="197"/>
        <v>0.56949152542372883</v>
      </c>
      <c r="S1445" s="26">
        <f t="shared" si="198"/>
        <v>14.757237243118643</v>
      </c>
      <c r="T1445" s="26">
        <v>4.9190790810395466</v>
      </c>
      <c r="U1445" s="17" t="s">
        <v>45</v>
      </c>
      <c r="V1445" s="26">
        <f t="shared" si="199"/>
        <v>2.1940584661193339</v>
      </c>
      <c r="W1445" s="101"/>
      <c r="X1445" s="101"/>
      <c r="Y1445" s="101"/>
      <c r="Z1445" s="101"/>
      <c r="AA1445" s="101"/>
      <c r="AB1445" s="79"/>
      <c r="AC1445" s="79"/>
      <c r="AD1445" s="79"/>
      <c r="AE1445" s="79"/>
      <c r="AF1445" s="27">
        <v>2</v>
      </c>
      <c r="AG1445" s="17">
        <v>6.31</v>
      </c>
      <c r="AH1445" s="17">
        <f t="shared" si="186"/>
        <v>4.8977881936844619E-7</v>
      </c>
      <c r="AI1445" s="17">
        <v>5.35</v>
      </c>
      <c r="AJ1445" s="17">
        <v>128</v>
      </c>
      <c r="AK1445" s="17">
        <v>733.5</v>
      </c>
      <c r="AL1445" s="101" t="s">
        <v>45</v>
      </c>
      <c r="AM1445" s="101" t="s">
        <v>45</v>
      </c>
      <c r="AN1445" s="101" t="s">
        <v>45</v>
      </c>
      <c r="AO1445" s="101" t="s">
        <v>45</v>
      </c>
      <c r="AP1445" s="101" t="s">
        <v>45</v>
      </c>
      <c r="AQ1445" s="17">
        <v>1047.1875</v>
      </c>
      <c r="AR1445" s="17">
        <v>1313.333333333333</v>
      </c>
      <c r="AS1445" s="17">
        <v>673.5</v>
      </c>
      <c r="AT1445" s="17">
        <v>21.280008939728326</v>
      </c>
      <c r="AU1445" s="26">
        <v>2.1400168234304493</v>
      </c>
      <c r="AV1445" s="17">
        <v>200</v>
      </c>
      <c r="AW1445" s="17">
        <v>200</v>
      </c>
      <c r="AX1445" s="17">
        <v>0.16</v>
      </c>
      <c r="AY1445" s="17">
        <v>2</v>
      </c>
      <c r="AZ1445" s="17" t="s">
        <v>41</v>
      </c>
      <c r="BA1445" s="17"/>
      <c r="BB1445" s="17"/>
      <c r="BC1445" s="17"/>
    </row>
    <row r="1446" spans="1:55" x14ac:dyDescent="0.25">
      <c r="A1446" s="52">
        <v>2011</v>
      </c>
      <c r="B1446" s="52">
        <v>2014</v>
      </c>
      <c r="C1446" s="17" t="s">
        <v>221</v>
      </c>
      <c r="D1446" s="52" t="s">
        <v>222</v>
      </c>
      <c r="E1446" s="17">
        <v>2</v>
      </c>
      <c r="F1446" s="17" t="s">
        <v>55</v>
      </c>
      <c r="G1446" s="17" t="str">
        <f t="shared" si="193"/>
        <v>Boonville</v>
      </c>
      <c r="H1446" s="20" t="s">
        <v>192</v>
      </c>
      <c r="I1446" s="17" t="s">
        <v>52</v>
      </c>
      <c r="J1446" s="17" t="str">
        <f t="shared" si="194"/>
        <v>1X265020</v>
      </c>
      <c r="K1446" s="17" t="str">
        <f t="shared" si="187"/>
        <v>Diploid</v>
      </c>
      <c r="L1446" s="27">
        <v>100</v>
      </c>
      <c r="M1446" s="27">
        <v>1</v>
      </c>
      <c r="N1446" s="26">
        <v>25.06310268</v>
      </c>
      <c r="O1446" s="26">
        <f t="shared" si="195"/>
        <v>45.209580838323348</v>
      </c>
      <c r="P1446" s="26">
        <v>0.45209580838323349</v>
      </c>
      <c r="Q1446" s="26">
        <f t="shared" si="196"/>
        <v>54.790419161676652</v>
      </c>
      <c r="R1446" s="26">
        <f t="shared" si="197"/>
        <v>0.54790419161676651</v>
      </c>
      <c r="S1446" s="26">
        <f t="shared" si="198"/>
        <v>13.732179013293415</v>
      </c>
      <c r="T1446" s="26">
        <v>4.5773930044311379</v>
      </c>
      <c r="U1446" s="17" t="s">
        <v>45</v>
      </c>
      <c r="V1446" s="26">
        <f t="shared" si="199"/>
        <v>2.0416561125919439</v>
      </c>
      <c r="W1446" s="101"/>
      <c r="X1446" s="101"/>
      <c r="Y1446" s="101"/>
      <c r="Z1446" s="101"/>
      <c r="AA1446" s="101"/>
      <c r="AB1446" s="79"/>
      <c r="AC1446" s="79"/>
      <c r="AD1446" s="79"/>
      <c r="AE1446" s="79"/>
      <c r="AF1446" s="27">
        <v>2</v>
      </c>
      <c r="AG1446" s="17">
        <v>6.31</v>
      </c>
      <c r="AH1446" s="17">
        <f t="shared" si="186"/>
        <v>4.8977881936844619E-7</v>
      </c>
      <c r="AI1446" s="17">
        <v>5.35</v>
      </c>
      <c r="AJ1446" s="17">
        <v>128</v>
      </c>
      <c r="AK1446" s="17">
        <v>733.5</v>
      </c>
      <c r="AL1446" s="101" t="s">
        <v>45</v>
      </c>
      <c r="AM1446" s="101" t="s">
        <v>45</v>
      </c>
      <c r="AN1446" s="101" t="s">
        <v>45</v>
      </c>
      <c r="AO1446" s="101" t="s">
        <v>45</v>
      </c>
      <c r="AP1446" s="101" t="s">
        <v>45</v>
      </c>
      <c r="AQ1446" s="17">
        <v>1047.1875</v>
      </c>
      <c r="AR1446" s="17">
        <v>1313.333333333333</v>
      </c>
      <c r="AS1446" s="17">
        <v>673.5</v>
      </c>
      <c r="AT1446" s="17">
        <v>21.280008939728326</v>
      </c>
      <c r="AU1446" s="26">
        <v>2.1400168234304493</v>
      </c>
      <c r="AV1446" s="17">
        <v>200</v>
      </c>
      <c r="AW1446" s="17">
        <v>200</v>
      </c>
      <c r="AX1446" s="17">
        <v>0.16</v>
      </c>
      <c r="AY1446" s="17">
        <v>2</v>
      </c>
      <c r="AZ1446" s="17" t="s">
        <v>41</v>
      </c>
      <c r="BA1446" s="17"/>
      <c r="BB1446" s="17"/>
      <c r="BC1446" s="17"/>
    </row>
    <row r="1447" spans="1:55" x14ac:dyDescent="0.25">
      <c r="A1447" s="52">
        <v>2011</v>
      </c>
      <c r="B1447" s="52">
        <v>2014</v>
      </c>
      <c r="C1447" s="17" t="s">
        <v>221</v>
      </c>
      <c r="D1447" s="52" t="s">
        <v>222</v>
      </c>
      <c r="E1447" s="17">
        <v>3</v>
      </c>
      <c r="F1447" s="17" t="s">
        <v>55</v>
      </c>
      <c r="G1447" s="17" t="str">
        <f t="shared" si="193"/>
        <v>Boonville</v>
      </c>
      <c r="H1447" s="20" t="s">
        <v>192</v>
      </c>
      <c r="I1447" s="17" t="s">
        <v>52</v>
      </c>
      <c r="J1447" s="17" t="str">
        <f t="shared" si="194"/>
        <v>1X265020</v>
      </c>
      <c r="K1447" s="17" t="str">
        <f t="shared" si="187"/>
        <v>Diploid</v>
      </c>
      <c r="L1447" s="27">
        <v>100</v>
      </c>
      <c r="M1447" s="27">
        <v>1</v>
      </c>
      <c r="N1447" s="26">
        <v>34.158875153333334</v>
      </c>
      <c r="O1447" s="26">
        <f t="shared" si="195"/>
        <v>45.588235294117638</v>
      </c>
      <c r="P1447" s="26">
        <v>0.45588235294117641</v>
      </c>
      <c r="Q1447" s="26">
        <f t="shared" si="196"/>
        <v>54.411764705882362</v>
      </c>
      <c r="R1447" s="26">
        <f t="shared" si="197"/>
        <v>0.54411764705882359</v>
      </c>
      <c r="S1447" s="26">
        <f t="shared" si="198"/>
        <v>18.586446774607847</v>
      </c>
      <c r="T1447" s="26">
        <v>6.195482258202615</v>
      </c>
      <c r="U1447" s="17" t="s">
        <v>45</v>
      </c>
      <c r="V1447" s="26">
        <f t="shared" si="199"/>
        <v>2.7633729965221296</v>
      </c>
      <c r="W1447" s="101"/>
      <c r="X1447" s="101"/>
      <c r="Y1447" s="101"/>
      <c r="Z1447" s="101"/>
      <c r="AA1447" s="101"/>
      <c r="AB1447" s="79"/>
      <c r="AC1447" s="79"/>
      <c r="AD1447" s="79"/>
      <c r="AE1447" s="79"/>
      <c r="AF1447" s="27">
        <v>2</v>
      </c>
      <c r="AG1447" s="17">
        <v>6.31</v>
      </c>
      <c r="AH1447" s="17">
        <f t="shared" si="186"/>
        <v>4.8977881936844619E-7</v>
      </c>
      <c r="AI1447" s="17">
        <v>5.35</v>
      </c>
      <c r="AJ1447" s="17">
        <v>128</v>
      </c>
      <c r="AK1447" s="17">
        <v>733.5</v>
      </c>
      <c r="AL1447" s="101" t="s">
        <v>45</v>
      </c>
      <c r="AM1447" s="101" t="s">
        <v>45</v>
      </c>
      <c r="AN1447" s="101" t="s">
        <v>45</v>
      </c>
      <c r="AO1447" s="101" t="s">
        <v>45</v>
      </c>
      <c r="AP1447" s="101" t="s">
        <v>45</v>
      </c>
      <c r="AQ1447" s="17">
        <v>1047.1875</v>
      </c>
      <c r="AR1447" s="17">
        <v>1313.333333333333</v>
      </c>
      <c r="AS1447" s="17">
        <v>673.5</v>
      </c>
      <c r="AT1447" s="17">
        <v>21.280008939728326</v>
      </c>
      <c r="AU1447" s="26">
        <v>2.1400168234304493</v>
      </c>
      <c r="AV1447" s="17">
        <v>200</v>
      </c>
      <c r="AW1447" s="17">
        <v>200</v>
      </c>
      <c r="AX1447" s="17">
        <v>0.16</v>
      </c>
      <c r="AY1447" s="17">
        <v>2</v>
      </c>
      <c r="AZ1447" s="17" t="s">
        <v>41</v>
      </c>
      <c r="BA1447" s="17"/>
      <c r="BB1447" s="17"/>
      <c r="BC1447" s="17"/>
    </row>
    <row r="1448" spans="1:55" x14ac:dyDescent="0.25">
      <c r="A1448" s="52">
        <v>2011</v>
      </c>
      <c r="B1448" s="52">
        <v>2014</v>
      </c>
      <c r="C1448" s="17" t="s">
        <v>221</v>
      </c>
      <c r="D1448" s="52" t="s">
        <v>222</v>
      </c>
      <c r="E1448" s="17">
        <v>4</v>
      </c>
      <c r="F1448" s="17" t="s">
        <v>55</v>
      </c>
      <c r="G1448" s="17" t="str">
        <f t="shared" si="193"/>
        <v>Boonville</v>
      </c>
      <c r="H1448" s="20" t="s">
        <v>192</v>
      </c>
      <c r="I1448" s="17" t="s">
        <v>52</v>
      </c>
      <c r="J1448" s="17" t="str">
        <f t="shared" si="194"/>
        <v>1X265020</v>
      </c>
      <c r="K1448" s="17" t="str">
        <f t="shared" si="187"/>
        <v>Diploid</v>
      </c>
      <c r="L1448" s="27">
        <v>100</v>
      </c>
      <c r="M1448" s="27">
        <v>1</v>
      </c>
      <c r="N1448" s="26">
        <v>23.218631919999996</v>
      </c>
      <c r="O1448" s="26">
        <f t="shared" si="195"/>
        <v>47.023809523809526</v>
      </c>
      <c r="P1448" s="26">
        <v>0.47023809523809523</v>
      </c>
      <c r="Q1448" s="26">
        <f t="shared" si="196"/>
        <v>52.976190476190474</v>
      </c>
      <c r="R1448" s="26">
        <f t="shared" si="197"/>
        <v>0.52976190476190477</v>
      </c>
      <c r="S1448" s="26">
        <f t="shared" si="198"/>
        <v>12.30034667190476</v>
      </c>
      <c r="T1448" s="26">
        <v>4.1001155573015868</v>
      </c>
      <c r="U1448" s="17" t="s">
        <v>45</v>
      </c>
      <c r="V1448" s="26">
        <f t="shared" si="199"/>
        <v>1.8287758953173894</v>
      </c>
      <c r="W1448" s="101"/>
      <c r="X1448" s="101"/>
      <c r="Y1448" s="101"/>
      <c r="Z1448" s="101"/>
      <c r="AA1448" s="101"/>
      <c r="AB1448" s="79"/>
      <c r="AC1448" s="79"/>
      <c r="AD1448" s="79"/>
      <c r="AE1448" s="79"/>
      <c r="AF1448" s="27">
        <v>2</v>
      </c>
      <c r="AG1448" s="17">
        <v>6.31</v>
      </c>
      <c r="AH1448" s="17">
        <f t="shared" si="186"/>
        <v>4.8977881936844619E-7</v>
      </c>
      <c r="AI1448" s="17">
        <v>5.35</v>
      </c>
      <c r="AJ1448" s="17">
        <v>128</v>
      </c>
      <c r="AK1448" s="17">
        <v>733.5</v>
      </c>
      <c r="AL1448" s="101" t="s">
        <v>45</v>
      </c>
      <c r="AM1448" s="101" t="s">
        <v>45</v>
      </c>
      <c r="AN1448" s="101" t="s">
        <v>45</v>
      </c>
      <c r="AO1448" s="101" t="s">
        <v>45</v>
      </c>
      <c r="AP1448" s="101" t="s">
        <v>45</v>
      </c>
      <c r="AQ1448" s="17">
        <v>1047.1875</v>
      </c>
      <c r="AR1448" s="17">
        <v>1313.333333333333</v>
      </c>
      <c r="AS1448" s="17">
        <v>673.5</v>
      </c>
      <c r="AT1448" s="17">
        <v>21.280008939728326</v>
      </c>
      <c r="AU1448" s="26">
        <v>2.1400168234304493</v>
      </c>
      <c r="AV1448" s="17">
        <v>200</v>
      </c>
      <c r="AW1448" s="17">
        <v>200</v>
      </c>
      <c r="AX1448" s="17">
        <v>0.16</v>
      </c>
      <c r="AY1448" s="17">
        <v>2</v>
      </c>
      <c r="AZ1448" s="17" t="s">
        <v>41</v>
      </c>
      <c r="BA1448" s="17"/>
      <c r="BB1448" s="17"/>
      <c r="BC1448" s="17"/>
    </row>
    <row r="1449" spans="1:55" x14ac:dyDescent="0.25">
      <c r="A1449" s="52">
        <v>2011</v>
      </c>
      <c r="B1449" s="52">
        <v>2014</v>
      </c>
      <c r="C1449" s="17" t="s">
        <v>221</v>
      </c>
      <c r="D1449" s="52" t="s">
        <v>222</v>
      </c>
      <c r="E1449" s="17">
        <v>1</v>
      </c>
      <c r="F1449" s="17" t="s">
        <v>63</v>
      </c>
      <c r="G1449" s="17" t="str">
        <f t="shared" si="193"/>
        <v>Preble</v>
      </c>
      <c r="H1449" s="20" t="s">
        <v>156</v>
      </c>
      <c r="I1449" s="17">
        <v>8</v>
      </c>
      <c r="J1449" s="17" t="str">
        <f t="shared" si="194"/>
        <v>1X268015</v>
      </c>
      <c r="K1449" s="17" t="str">
        <f t="shared" si="187"/>
        <v>Triploid</v>
      </c>
      <c r="L1449" s="27">
        <v>100</v>
      </c>
      <c r="M1449" s="27">
        <v>1</v>
      </c>
      <c r="N1449" s="26">
        <v>26.238500713333341</v>
      </c>
      <c r="O1449" s="26">
        <f t="shared" si="195"/>
        <v>42.807017543859658</v>
      </c>
      <c r="P1449" s="26">
        <v>0.42807017543859655</v>
      </c>
      <c r="Q1449" s="26">
        <f t="shared" si="196"/>
        <v>57.192982456140342</v>
      </c>
      <c r="R1449" s="26">
        <f t="shared" si="197"/>
        <v>0.5719298245614034</v>
      </c>
      <c r="S1449" s="26">
        <f t="shared" si="198"/>
        <v>15.006581109730996</v>
      </c>
      <c r="T1449" s="26">
        <v>5.0021937032436652</v>
      </c>
      <c r="U1449" s="17" t="s">
        <v>45</v>
      </c>
      <c r="V1449" s="26">
        <f t="shared" si="199"/>
        <v>2.2311301084940522</v>
      </c>
      <c r="W1449" s="101"/>
      <c r="X1449" s="101"/>
      <c r="Y1449" s="101"/>
      <c r="Z1449" s="101"/>
      <c r="AA1449" s="101"/>
      <c r="AB1449" s="79"/>
      <c r="AC1449" s="79"/>
      <c r="AD1449" s="79"/>
      <c r="AE1449" s="79"/>
      <c r="AF1449" s="27">
        <v>2</v>
      </c>
      <c r="AG1449" s="17">
        <v>6.31</v>
      </c>
      <c r="AH1449" s="17">
        <f t="shared" si="186"/>
        <v>4.8977881936844619E-7</v>
      </c>
      <c r="AI1449" s="17">
        <v>5.35</v>
      </c>
      <c r="AJ1449" s="17">
        <v>128</v>
      </c>
      <c r="AK1449" s="17">
        <v>733.5</v>
      </c>
      <c r="AL1449" s="101" t="s">
        <v>45</v>
      </c>
      <c r="AM1449" s="101" t="s">
        <v>45</v>
      </c>
      <c r="AN1449" s="101" t="s">
        <v>45</v>
      </c>
      <c r="AO1449" s="101" t="s">
        <v>45</v>
      </c>
      <c r="AP1449" s="101" t="s">
        <v>45</v>
      </c>
      <c r="AQ1449" s="17">
        <v>1047.1875</v>
      </c>
      <c r="AR1449" s="17">
        <v>1313.333333333333</v>
      </c>
      <c r="AS1449" s="17">
        <v>673.5</v>
      </c>
      <c r="AT1449" s="17">
        <v>21.280008939728326</v>
      </c>
      <c r="AU1449" s="26">
        <v>2.1400168234304493</v>
      </c>
      <c r="AV1449" s="17">
        <v>200</v>
      </c>
      <c r="AW1449" s="17">
        <v>200</v>
      </c>
      <c r="AX1449" s="17">
        <v>0.16</v>
      </c>
      <c r="AY1449" s="17">
        <v>2</v>
      </c>
      <c r="AZ1449" s="17" t="s">
        <v>41</v>
      </c>
      <c r="BA1449" s="17"/>
      <c r="BB1449" s="17"/>
      <c r="BC1449" s="17"/>
    </row>
    <row r="1450" spans="1:55" x14ac:dyDescent="0.25">
      <c r="A1450" s="52">
        <v>2011</v>
      </c>
      <c r="B1450" s="52">
        <v>2014</v>
      </c>
      <c r="C1450" s="17" t="s">
        <v>221</v>
      </c>
      <c r="D1450" s="52" t="s">
        <v>222</v>
      </c>
      <c r="E1450" s="17">
        <v>2</v>
      </c>
      <c r="F1450" s="17" t="s">
        <v>63</v>
      </c>
      <c r="G1450" s="17" t="str">
        <f t="shared" si="193"/>
        <v>Preble</v>
      </c>
      <c r="H1450" s="20" t="s">
        <v>156</v>
      </c>
      <c r="I1450" s="17">
        <v>8</v>
      </c>
      <c r="J1450" s="17" t="str">
        <f t="shared" si="194"/>
        <v>1X268015</v>
      </c>
      <c r="K1450" s="17" t="str">
        <f t="shared" si="187"/>
        <v>Triploid</v>
      </c>
      <c r="L1450" s="27">
        <v>100</v>
      </c>
      <c r="M1450" s="27">
        <v>1</v>
      </c>
      <c r="N1450" s="26">
        <v>25.967255013333329</v>
      </c>
      <c r="O1450" s="26">
        <f t="shared" si="195"/>
        <v>45.217391304347828</v>
      </c>
      <c r="P1450" s="26">
        <v>0.45217391304347831</v>
      </c>
      <c r="Q1450" s="26">
        <f t="shared" si="196"/>
        <v>54.782608695652172</v>
      </c>
      <c r="R1450" s="26">
        <f t="shared" si="197"/>
        <v>0.54782608695652169</v>
      </c>
      <c r="S1450" s="26">
        <f t="shared" si="198"/>
        <v>14.225539702956517</v>
      </c>
      <c r="T1450" s="26">
        <v>4.7418465676521731</v>
      </c>
      <c r="U1450" s="17" t="s">
        <v>45</v>
      </c>
      <c r="V1450" s="26">
        <f t="shared" si="199"/>
        <v>2.1150073896753669</v>
      </c>
      <c r="W1450" s="101"/>
      <c r="X1450" s="101"/>
      <c r="Y1450" s="101"/>
      <c r="Z1450" s="101"/>
      <c r="AA1450" s="101"/>
      <c r="AB1450" s="79"/>
      <c r="AC1450" s="79"/>
      <c r="AD1450" s="79"/>
      <c r="AE1450" s="79"/>
      <c r="AF1450" s="27">
        <v>2</v>
      </c>
      <c r="AG1450" s="17">
        <v>6.31</v>
      </c>
      <c r="AH1450" s="17">
        <f t="shared" si="186"/>
        <v>4.8977881936844619E-7</v>
      </c>
      <c r="AI1450" s="17">
        <v>5.35</v>
      </c>
      <c r="AJ1450" s="17">
        <v>128</v>
      </c>
      <c r="AK1450" s="17">
        <v>733.5</v>
      </c>
      <c r="AL1450" s="101" t="s">
        <v>45</v>
      </c>
      <c r="AM1450" s="101" t="s">
        <v>45</v>
      </c>
      <c r="AN1450" s="101" t="s">
        <v>45</v>
      </c>
      <c r="AO1450" s="101" t="s">
        <v>45</v>
      </c>
      <c r="AP1450" s="101" t="s">
        <v>45</v>
      </c>
      <c r="AQ1450" s="17">
        <v>1047.1875</v>
      </c>
      <c r="AR1450" s="17">
        <v>1313.333333333333</v>
      </c>
      <c r="AS1450" s="17">
        <v>673.5</v>
      </c>
      <c r="AT1450" s="17">
        <v>21.280008939728326</v>
      </c>
      <c r="AU1450" s="26">
        <v>2.1400168234304493</v>
      </c>
      <c r="AV1450" s="17">
        <v>200</v>
      </c>
      <c r="AW1450" s="17">
        <v>200</v>
      </c>
      <c r="AX1450" s="17">
        <v>0.16</v>
      </c>
      <c r="AY1450" s="17">
        <v>2</v>
      </c>
      <c r="AZ1450" s="17" t="s">
        <v>41</v>
      </c>
      <c r="BA1450" s="17"/>
      <c r="BB1450" s="17"/>
      <c r="BC1450" s="17"/>
    </row>
    <row r="1451" spans="1:55" x14ac:dyDescent="0.25">
      <c r="A1451" s="52">
        <v>2011</v>
      </c>
      <c r="B1451" s="52">
        <v>2014</v>
      </c>
      <c r="C1451" s="17" t="s">
        <v>221</v>
      </c>
      <c r="D1451" s="52" t="s">
        <v>222</v>
      </c>
      <c r="E1451" s="17">
        <v>3</v>
      </c>
      <c r="F1451" s="17" t="s">
        <v>63</v>
      </c>
      <c r="G1451" s="17" t="str">
        <f t="shared" si="193"/>
        <v>Preble</v>
      </c>
      <c r="H1451" s="20" t="s">
        <v>156</v>
      </c>
      <c r="I1451" s="17">
        <v>8</v>
      </c>
      <c r="J1451" s="17" t="str">
        <f t="shared" si="194"/>
        <v>1X268015</v>
      </c>
      <c r="K1451" s="17" t="str">
        <f t="shared" si="187"/>
        <v>Triploid</v>
      </c>
      <c r="L1451" s="27">
        <v>100</v>
      </c>
      <c r="M1451" s="27">
        <v>1</v>
      </c>
      <c r="N1451" s="26">
        <v>27.486230933333335</v>
      </c>
      <c r="O1451" s="26">
        <f t="shared" si="195"/>
        <v>44.137931034482754</v>
      </c>
      <c r="P1451" s="26">
        <v>0.44137931034482752</v>
      </c>
      <c r="Q1451" s="26">
        <f t="shared" si="196"/>
        <v>55.862068965517246</v>
      </c>
      <c r="R1451" s="26">
        <f t="shared" si="197"/>
        <v>0.55862068965517242</v>
      </c>
      <c r="S1451" s="26">
        <f t="shared" si="198"/>
        <v>15.354377280000001</v>
      </c>
      <c r="T1451" s="26">
        <v>5.1181257599999999</v>
      </c>
      <c r="U1451" s="17" t="s">
        <v>45</v>
      </c>
      <c r="V1451" s="26">
        <f t="shared" si="199"/>
        <v>2.2828393220338983</v>
      </c>
      <c r="W1451" s="101"/>
      <c r="X1451" s="101"/>
      <c r="Y1451" s="101"/>
      <c r="Z1451" s="101"/>
      <c r="AA1451" s="101"/>
      <c r="AB1451" s="79"/>
      <c r="AC1451" s="79"/>
      <c r="AD1451" s="79"/>
      <c r="AE1451" s="79"/>
      <c r="AF1451" s="27">
        <v>2</v>
      </c>
      <c r="AG1451" s="17">
        <v>6.31</v>
      </c>
      <c r="AH1451" s="17">
        <f t="shared" si="186"/>
        <v>4.8977881936844619E-7</v>
      </c>
      <c r="AI1451" s="17">
        <v>5.35</v>
      </c>
      <c r="AJ1451" s="17">
        <v>128</v>
      </c>
      <c r="AK1451" s="17">
        <v>733.5</v>
      </c>
      <c r="AL1451" s="101" t="s">
        <v>45</v>
      </c>
      <c r="AM1451" s="101" t="s">
        <v>45</v>
      </c>
      <c r="AN1451" s="101" t="s">
        <v>45</v>
      </c>
      <c r="AO1451" s="101" t="s">
        <v>45</v>
      </c>
      <c r="AP1451" s="101" t="s">
        <v>45</v>
      </c>
      <c r="AQ1451" s="17">
        <v>1047.1875</v>
      </c>
      <c r="AR1451" s="17">
        <v>1313.333333333333</v>
      </c>
      <c r="AS1451" s="17">
        <v>673.5</v>
      </c>
      <c r="AT1451" s="17">
        <v>21.280008939728326</v>
      </c>
      <c r="AU1451" s="26">
        <v>2.1400168234304493</v>
      </c>
      <c r="AV1451" s="17">
        <v>200</v>
      </c>
      <c r="AW1451" s="17">
        <v>200</v>
      </c>
      <c r="AX1451" s="17">
        <v>0.16</v>
      </c>
      <c r="AY1451" s="17">
        <v>2</v>
      </c>
      <c r="AZ1451" s="17" t="s">
        <v>41</v>
      </c>
      <c r="BA1451" s="17"/>
      <c r="BB1451" s="17"/>
      <c r="BC1451" s="17"/>
    </row>
    <row r="1452" spans="1:55" x14ac:dyDescent="0.25">
      <c r="A1452" s="52">
        <v>2011</v>
      </c>
      <c r="B1452" s="52">
        <v>2014</v>
      </c>
      <c r="C1452" s="17" t="s">
        <v>221</v>
      </c>
      <c r="D1452" s="52" t="s">
        <v>222</v>
      </c>
      <c r="E1452" s="17">
        <v>4</v>
      </c>
      <c r="F1452" s="17" t="s">
        <v>63</v>
      </c>
      <c r="G1452" s="17" t="str">
        <f t="shared" si="193"/>
        <v>Preble</v>
      </c>
      <c r="H1452" s="20" t="s">
        <v>156</v>
      </c>
      <c r="I1452" s="17">
        <v>8</v>
      </c>
      <c r="J1452" s="17" t="str">
        <f t="shared" si="194"/>
        <v>1X268015</v>
      </c>
      <c r="K1452" s="17" t="str">
        <f t="shared" si="187"/>
        <v>Triploid</v>
      </c>
      <c r="L1452" s="27">
        <v>100</v>
      </c>
      <c r="M1452" s="27">
        <v>1</v>
      </c>
      <c r="N1452" s="26">
        <v>41.066598980000002</v>
      </c>
      <c r="O1452" s="26">
        <f t="shared" si="195"/>
        <v>42.777777777777779</v>
      </c>
      <c r="P1452" s="26">
        <v>0.42777777777777776</v>
      </c>
      <c r="Q1452" s="26">
        <f t="shared" si="196"/>
        <v>57.222222222222221</v>
      </c>
      <c r="R1452" s="26">
        <f t="shared" si="197"/>
        <v>0.57222222222222219</v>
      </c>
      <c r="S1452" s="26">
        <f t="shared" si="198"/>
        <v>23.499220527444443</v>
      </c>
      <c r="T1452" s="26">
        <v>7.8330735091481491</v>
      </c>
      <c r="U1452" s="17" t="s">
        <v>45</v>
      </c>
      <c r="V1452" s="26">
        <f t="shared" si="199"/>
        <v>3.4937883626887372</v>
      </c>
      <c r="W1452" s="101"/>
      <c r="X1452" s="101"/>
      <c r="Y1452" s="101"/>
      <c r="Z1452" s="101"/>
      <c r="AA1452" s="101"/>
      <c r="AB1452" s="79"/>
      <c r="AC1452" s="79"/>
      <c r="AD1452" s="79"/>
      <c r="AE1452" s="79"/>
      <c r="AF1452" s="27">
        <v>2</v>
      </c>
      <c r="AG1452" s="17">
        <v>6.31</v>
      </c>
      <c r="AH1452" s="17">
        <f t="shared" si="186"/>
        <v>4.8977881936844619E-7</v>
      </c>
      <c r="AI1452" s="17">
        <v>5.35</v>
      </c>
      <c r="AJ1452" s="17">
        <v>128</v>
      </c>
      <c r="AK1452" s="17">
        <v>733.5</v>
      </c>
      <c r="AL1452" s="101" t="s">
        <v>45</v>
      </c>
      <c r="AM1452" s="101" t="s">
        <v>45</v>
      </c>
      <c r="AN1452" s="101" t="s">
        <v>45</v>
      </c>
      <c r="AO1452" s="101" t="s">
        <v>45</v>
      </c>
      <c r="AP1452" s="101" t="s">
        <v>45</v>
      </c>
      <c r="AQ1452" s="17">
        <v>1047.1875</v>
      </c>
      <c r="AR1452" s="17">
        <v>1313.333333333333</v>
      </c>
      <c r="AS1452" s="17">
        <v>673.5</v>
      </c>
      <c r="AT1452" s="17">
        <v>21.280008939728326</v>
      </c>
      <c r="AU1452" s="26">
        <v>2.1400168234304493</v>
      </c>
      <c r="AV1452" s="17">
        <v>200</v>
      </c>
      <c r="AW1452" s="17">
        <v>200</v>
      </c>
      <c r="AX1452" s="17">
        <v>0.16</v>
      </c>
      <c r="AY1452" s="17">
        <v>2</v>
      </c>
      <c r="AZ1452" s="17" t="s">
        <v>41</v>
      </c>
      <c r="BA1452" s="17"/>
      <c r="BB1452" s="17"/>
      <c r="BC1452" s="17"/>
    </row>
    <row r="1453" spans="1:55" x14ac:dyDescent="0.25">
      <c r="A1453" s="52">
        <v>2011</v>
      </c>
      <c r="B1453" s="52">
        <v>2014</v>
      </c>
      <c r="C1453" s="17" t="s">
        <v>221</v>
      </c>
      <c r="D1453" s="52" t="s">
        <v>222</v>
      </c>
      <c r="E1453" s="17">
        <v>1</v>
      </c>
      <c r="F1453" s="17" t="s">
        <v>96</v>
      </c>
      <c r="G1453" s="17" t="str">
        <f t="shared" si="193"/>
        <v>Cicero</v>
      </c>
      <c r="H1453" s="20">
        <v>9870</v>
      </c>
      <c r="I1453" s="17">
        <v>5</v>
      </c>
      <c r="J1453" s="17">
        <f t="shared" si="194"/>
        <v>98701</v>
      </c>
      <c r="K1453" s="17" t="str">
        <f t="shared" si="187"/>
        <v>Tetraploid</v>
      </c>
      <c r="L1453" s="27">
        <v>100</v>
      </c>
      <c r="M1453" s="27">
        <v>1</v>
      </c>
      <c r="N1453" s="26">
        <v>26.563995553333335</v>
      </c>
      <c r="O1453" s="26">
        <f t="shared" si="195"/>
        <v>43.26530612244899</v>
      </c>
      <c r="P1453" s="26">
        <v>0.43265306122448988</v>
      </c>
      <c r="Q1453" s="26">
        <f t="shared" si="196"/>
        <v>56.73469387755101</v>
      </c>
      <c r="R1453" s="26">
        <f t="shared" si="197"/>
        <v>0.56734693877551012</v>
      </c>
      <c r="S1453" s="26">
        <f t="shared" si="198"/>
        <v>15.071001558829931</v>
      </c>
      <c r="T1453" s="26">
        <v>5.0236671862766435</v>
      </c>
      <c r="U1453" s="17" t="s">
        <v>45</v>
      </c>
      <c r="V1453" s="26">
        <f t="shared" ref="V1453:V1516" si="200">T1453/2.242</f>
        <v>2.2407079332188418</v>
      </c>
      <c r="W1453" s="101"/>
      <c r="X1453" s="101"/>
      <c r="Y1453" s="101"/>
      <c r="Z1453" s="101"/>
      <c r="AA1453" s="101"/>
      <c r="AB1453" s="79"/>
      <c r="AC1453" s="79"/>
      <c r="AD1453" s="79"/>
      <c r="AE1453" s="79"/>
      <c r="AF1453" s="27">
        <v>2</v>
      </c>
      <c r="AG1453" s="17">
        <v>6.31</v>
      </c>
      <c r="AH1453" s="17">
        <f t="shared" si="186"/>
        <v>4.8977881936844619E-7</v>
      </c>
      <c r="AI1453" s="17">
        <v>5.35</v>
      </c>
      <c r="AJ1453" s="17">
        <v>128</v>
      </c>
      <c r="AK1453" s="17">
        <v>733.5</v>
      </c>
      <c r="AL1453" s="101" t="s">
        <v>45</v>
      </c>
      <c r="AM1453" s="101" t="s">
        <v>45</v>
      </c>
      <c r="AN1453" s="101" t="s">
        <v>45</v>
      </c>
      <c r="AO1453" s="101" t="s">
        <v>45</v>
      </c>
      <c r="AP1453" s="101" t="s">
        <v>45</v>
      </c>
      <c r="AQ1453" s="17">
        <v>1047.1875</v>
      </c>
      <c r="AR1453" s="17">
        <v>1313.333333333333</v>
      </c>
      <c r="AS1453" s="17">
        <v>673.5</v>
      </c>
      <c r="AT1453" s="17">
        <v>21.280008939728326</v>
      </c>
      <c r="AU1453" s="26">
        <v>2.1400168234304493</v>
      </c>
      <c r="AV1453" s="17">
        <v>200</v>
      </c>
      <c r="AW1453" s="17">
        <v>200</v>
      </c>
      <c r="AX1453" s="17">
        <v>0.16</v>
      </c>
      <c r="AY1453" s="17">
        <v>2</v>
      </c>
      <c r="AZ1453" s="17" t="s">
        <v>41</v>
      </c>
      <c r="BA1453" s="17"/>
      <c r="BB1453" s="17"/>
      <c r="BC1453" s="17"/>
    </row>
    <row r="1454" spans="1:55" x14ac:dyDescent="0.25">
      <c r="A1454" s="52">
        <v>2011</v>
      </c>
      <c r="B1454" s="52">
        <v>2014</v>
      </c>
      <c r="C1454" s="17" t="s">
        <v>221</v>
      </c>
      <c r="D1454" s="52" t="s">
        <v>222</v>
      </c>
      <c r="E1454" s="17">
        <v>2</v>
      </c>
      <c r="F1454" s="17" t="s">
        <v>96</v>
      </c>
      <c r="G1454" s="17" t="str">
        <f t="shared" si="193"/>
        <v>Cicero</v>
      </c>
      <c r="H1454" s="20">
        <v>9870</v>
      </c>
      <c r="I1454" s="17">
        <v>5</v>
      </c>
      <c r="J1454" s="17">
        <f t="shared" si="194"/>
        <v>98701</v>
      </c>
      <c r="K1454" s="17" t="str">
        <f t="shared" si="187"/>
        <v>Tetraploid</v>
      </c>
      <c r="L1454" s="27">
        <v>94.444444444444443</v>
      </c>
      <c r="M1454" s="27">
        <v>0.94444444444444442</v>
      </c>
      <c r="N1454" s="26">
        <v>24.828023073333334</v>
      </c>
      <c r="O1454" s="26">
        <f t="shared" si="195"/>
        <v>44</v>
      </c>
      <c r="P1454" s="26">
        <v>0.44</v>
      </c>
      <c r="Q1454" s="26">
        <f t="shared" si="196"/>
        <v>56</v>
      </c>
      <c r="R1454" s="26">
        <f t="shared" si="197"/>
        <v>0.56000000000000005</v>
      </c>
      <c r="S1454" s="26">
        <f t="shared" si="198"/>
        <v>13.903692921066668</v>
      </c>
      <c r="T1454" s="26">
        <v>4.6345643070222229</v>
      </c>
      <c r="U1454" s="17" t="s">
        <v>45</v>
      </c>
      <c r="V1454" s="26">
        <f t="shared" si="200"/>
        <v>2.0671562475567451</v>
      </c>
      <c r="W1454" s="101"/>
      <c r="X1454" s="101"/>
      <c r="Y1454" s="101"/>
      <c r="Z1454" s="101"/>
      <c r="AA1454" s="101"/>
      <c r="AB1454" s="79"/>
      <c r="AC1454" s="79"/>
      <c r="AD1454" s="79"/>
      <c r="AE1454" s="79"/>
      <c r="AF1454" s="27">
        <v>2</v>
      </c>
      <c r="AG1454" s="17">
        <v>6.31</v>
      </c>
      <c r="AH1454" s="17">
        <f t="shared" si="186"/>
        <v>4.8977881936844619E-7</v>
      </c>
      <c r="AI1454" s="17">
        <v>5.35</v>
      </c>
      <c r="AJ1454" s="17">
        <v>128</v>
      </c>
      <c r="AK1454" s="17">
        <v>733.5</v>
      </c>
      <c r="AL1454" s="101" t="s">
        <v>45</v>
      </c>
      <c r="AM1454" s="101" t="s">
        <v>45</v>
      </c>
      <c r="AN1454" s="101" t="s">
        <v>45</v>
      </c>
      <c r="AO1454" s="101" t="s">
        <v>45</v>
      </c>
      <c r="AP1454" s="101" t="s">
        <v>45</v>
      </c>
      <c r="AQ1454" s="17">
        <v>1047.1875</v>
      </c>
      <c r="AR1454" s="17">
        <v>1313.333333333333</v>
      </c>
      <c r="AS1454" s="17">
        <v>673.5</v>
      </c>
      <c r="AT1454" s="17">
        <v>21.280008939728326</v>
      </c>
      <c r="AU1454" s="26">
        <v>2.1400168234304493</v>
      </c>
      <c r="AV1454" s="17">
        <v>200</v>
      </c>
      <c r="AW1454" s="17">
        <v>200</v>
      </c>
      <c r="AX1454" s="17">
        <v>0.16</v>
      </c>
      <c r="AY1454" s="17">
        <v>2</v>
      </c>
      <c r="AZ1454" s="17" t="s">
        <v>41</v>
      </c>
      <c r="BA1454" s="17"/>
      <c r="BB1454" s="17"/>
      <c r="BC1454" s="17"/>
    </row>
    <row r="1455" spans="1:55" x14ac:dyDescent="0.25">
      <c r="A1455" s="52">
        <v>2011</v>
      </c>
      <c r="B1455" s="52">
        <v>2014</v>
      </c>
      <c r="C1455" s="17" t="s">
        <v>221</v>
      </c>
      <c r="D1455" s="52" t="s">
        <v>222</v>
      </c>
      <c r="E1455" s="17">
        <v>3</v>
      </c>
      <c r="F1455" s="17" t="s">
        <v>96</v>
      </c>
      <c r="G1455" s="17" t="str">
        <f t="shared" si="193"/>
        <v>Cicero</v>
      </c>
      <c r="H1455" s="20">
        <v>9870</v>
      </c>
      <c r="I1455" s="17">
        <v>5</v>
      </c>
      <c r="J1455" s="17">
        <f t="shared" si="194"/>
        <v>98701</v>
      </c>
      <c r="K1455" s="17" t="str">
        <f t="shared" si="187"/>
        <v>Tetraploid</v>
      </c>
      <c r="L1455" s="27">
        <v>100</v>
      </c>
      <c r="M1455" s="27">
        <v>1</v>
      </c>
      <c r="N1455" s="26">
        <v>29.999774419999998</v>
      </c>
      <c r="O1455" s="26">
        <f t="shared" si="195"/>
        <v>43.823529411764703</v>
      </c>
      <c r="P1455" s="26">
        <v>0.43823529411764706</v>
      </c>
      <c r="Q1455" s="26">
        <f t="shared" si="196"/>
        <v>56.176470588235297</v>
      </c>
      <c r="R1455" s="26">
        <f t="shared" si="197"/>
        <v>0.56176470588235294</v>
      </c>
      <c r="S1455" s="26">
        <f t="shared" si="198"/>
        <v>16.852814453588234</v>
      </c>
      <c r="T1455" s="26">
        <v>5.6176048178627456</v>
      </c>
      <c r="U1455" s="17" t="s">
        <v>45</v>
      </c>
      <c r="V1455" s="26">
        <f t="shared" si="200"/>
        <v>2.5056221310716973</v>
      </c>
      <c r="W1455" s="101"/>
      <c r="X1455" s="101"/>
      <c r="Y1455" s="101"/>
      <c r="Z1455" s="101"/>
      <c r="AA1455" s="101"/>
      <c r="AB1455" s="79"/>
      <c r="AC1455" s="79"/>
      <c r="AD1455" s="79"/>
      <c r="AE1455" s="79"/>
      <c r="AF1455" s="27">
        <v>2</v>
      </c>
      <c r="AG1455" s="17">
        <v>6.31</v>
      </c>
      <c r="AH1455" s="17">
        <f t="shared" si="186"/>
        <v>4.8977881936844619E-7</v>
      </c>
      <c r="AI1455" s="17">
        <v>5.35</v>
      </c>
      <c r="AJ1455" s="17">
        <v>128</v>
      </c>
      <c r="AK1455" s="17">
        <v>733.5</v>
      </c>
      <c r="AL1455" s="101" t="s">
        <v>45</v>
      </c>
      <c r="AM1455" s="101" t="s">
        <v>45</v>
      </c>
      <c r="AN1455" s="101" t="s">
        <v>45</v>
      </c>
      <c r="AO1455" s="101" t="s">
        <v>45</v>
      </c>
      <c r="AP1455" s="101" t="s">
        <v>45</v>
      </c>
      <c r="AQ1455" s="17">
        <v>1047.1875</v>
      </c>
      <c r="AR1455" s="17">
        <v>1313.333333333333</v>
      </c>
      <c r="AS1455" s="17">
        <v>673.5</v>
      </c>
      <c r="AT1455" s="17">
        <v>21.280008939728326</v>
      </c>
      <c r="AU1455" s="26">
        <v>2.1400168234304493</v>
      </c>
      <c r="AV1455" s="17">
        <v>200</v>
      </c>
      <c r="AW1455" s="17">
        <v>200</v>
      </c>
      <c r="AX1455" s="17">
        <v>0.16</v>
      </c>
      <c r="AY1455" s="17">
        <v>2</v>
      </c>
      <c r="AZ1455" s="17" t="s">
        <v>41</v>
      </c>
      <c r="BA1455" s="17"/>
      <c r="BB1455" s="17"/>
      <c r="BC1455" s="17"/>
    </row>
    <row r="1456" spans="1:55" x14ac:dyDescent="0.25">
      <c r="A1456" s="52">
        <v>2011</v>
      </c>
      <c r="B1456" s="52">
        <v>2014</v>
      </c>
      <c r="C1456" s="17" t="s">
        <v>221</v>
      </c>
      <c r="D1456" s="52" t="s">
        <v>222</v>
      </c>
      <c r="E1456" s="17">
        <v>4</v>
      </c>
      <c r="F1456" s="17" t="s">
        <v>96</v>
      </c>
      <c r="G1456" s="17" t="str">
        <f t="shared" si="193"/>
        <v>Cicero</v>
      </c>
      <c r="H1456" s="20">
        <v>9870</v>
      </c>
      <c r="I1456" s="17">
        <v>5</v>
      </c>
      <c r="J1456" s="17">
        <f t="shared" si="194"/>
        <v>98701</v>
      </c>
      <c r="K1456" s="17" t="str">
        <f t="shared" si="187"/>
        <v>Tetraploid</v>
      </c>
      <c r="L1456" s="27">
        <v>100</v>
      </c>
      <c r="M1456" s="27">
        <v>1</v>
      </c>
      <c r="N1456" s="26">
        <v>19.168029466666667</v>
      </c>
      <c r="O1456" s="26">
        <f t="shared" si="195"/>
        <v>42.499999999999993</v>
      </c>
      <c r="P1456" s="26">
        <v>0.42499999999999993</v>
      </c>
      <c r="Q1456" s="26">
        <f t="shared" si="196"/>
        <v>57.500000000000007</v>
      </c>
      <c r="R1456" s="26">
        <f t="shared" si="197"/>
        <v>0.57500000000000007</v>
      </c>
      <c r="S1456" s="26">
        <f t="shared" si="198"/>
        <v>11.021616943333335</v>
      </c>
      <c r="T1456" s="26">
        <v>3.673872314444445</v>
      </c>
      <c r="U1456" s="17" t="s">
        <v>45</v>
      </c>
      <c r="V1456" s="26">
        <f t="shared" si="200"/>
        <v>1.6386584810189317</v>
      </c>
      <c r="W1456" s="101"/>
      <c r="X1456" s="101"/>
      <c r="Y1456" s="101"/>
      <c r="Z1456" s="101"/>
      <c r="AA1456" s="101"/>
      <c r="AB1456" s="79"/>
      <c r="AC1456" s="79"/>
      <c r="AD1456" s="79"/>
      <c r="AE1456" s="79"/>
      <c r="AF1456" s="27">
        <v>2</v>
      </c>
      <c r="AG1456" s="17">
        <v>6.31</v>
      </c>
      <c r="AH1456" s="17">
        <f t="shared" si="186"/>
        <v>4.8977881936844619E-7</v>
      </c>
      <c r="AI1456" s="17">
        <v>5.35</v>
      </c>
      <c r="AJ1456" s="17">
        <v>128</v>
      </c>
      <c r="AK1456" s="17">
        <v>733.5</v>
      </c>
      <c r="AL1456" s="101" t="s">
        <v>45</v>
      </c>
      <c r="AM1456" s="101" t="s">
        <v>45</v>
      </c>
      <c r="AN1456" s="101" t="s">
        <v>45</v>
      </c>
      <c r="AO1456" s="101" t="s">
        <v>45</v>
      </c>
      <c r="AP1456" s="101" t="s">
        <v>45</v>
      </c>
      <c r="AQ1456" s="17">
        <v>1047.1875</v>
      </c>
      <c r="AR1456" s="17">
        <v>1313.333333333333</v>
      </c>
      <c r="AS1456" s="17">
        <v>673.5</v>
      </c>
      <c r="AT1456" s="17">
        <v>21.280008939728326</v>
      </c>
      <c r="AU1456" s="26">
        <v>2.1400168234304493</v>
      </c>
      <c r="AV1456" s="17">
        <v>200</v>
      </c>
      <c r="AW1456" s="17">
        <v>200</v>
      </c>
      <c r="AX1456" s="17">
        <v>0.16</v>
      </c>
      <c r="AY1456" s="17">
        <v>2</v>
      </c>
      <c r="AZ1456" s="17" t="s">
        <v>41</v>
      </c>
      <c r="BA1456" s="17"/>
      <c r="BB1456" s="17"/>
      <c r="BC1456" s="17"/>
    </row>
    <row r="1457" spans="1:55" x14ac:dyDescent="0.25">
      <c r="A1457" s="52">
        <v>2011</v>
      </c>
      <c r="B1457" s="52">
        <v>2014</v>
      </c>
      <c r="C1457" s="17" t="s">
        <v>221</v>
      </c>
      <c r="D1457" s="52" t="s">
        <v>222</v>
      </c>
      <c r="E1457" s="17">
        <v>1</v>
      </c>
      <c r="F1457" s="17" t="s">
        <v>98</v>
      </c>
      <c r="G1457" s="17" t="str">
        <f t="shared" si="193"/>
        <v>Marcy</v>
      </c>
      <c r="H1457" s="20" t="s">
        <v>157</v>
      </c>
      <c r="I1457" s="17">
        <v>5</v>
      </c>
      <c r="J1457" s="17">
        <f t="shared" si="194"/>
        <v>987023</v>
      </c>
      <c r="K1457" s="17" t="str">
        <f t="shared" si="187"/>
        <v>Tetraploid</v>
      </c>
      <c r="L1457" s="27">
        <v>94.444444444444443</v>
      </c>
      <c r="M1457" s="27">
        <v>0.94444444444444442</v>
      </c>
      <c r="N1457" s="26">
        <v>25.406680566666662</v>
      </c>
      <c r="O1457" s="26">
        <f t="shared" si="195"/>
        <v>45.079365079365083</v>
      </c>
      <c r="P1457" s="26">
        <v>0.4507936507936508</v>
      </c>
      <c r="Q1457" s="26">
        <f t="shared" si="196"/>
        <v>54.920634920634917</v>
      </c>
      <c r="R1457" s="26">
        <f t="shared" si="197"/>
        <v>0.54920634920634914</v>
      </c>
      <c r="S1457" s="26">
        <f t="shared" si="198"/>
        <v>13.953510279470896</v>
      </c>
      <c r="T1457" s="26">
        <v>4.6511700931569662</v>
      </c>
      <c r="U1457" s="17" t="s">
        <v>45</v>
      </c>
      <c r="V1457" s="26">
        <f t="shared" si="200"/>
        <v>2.0745629318273711</v>
      </c>
      <c r="W1457" s="101"/>
      <c r="X1457" s="101"/>
      <c r="Y1457" s="101"/>
      <c r="Z1457" s="101"/>
      <c r="AA1457" s="101"/>
      <c r="AB1457" s="79"/>
      <c r="AC1457" s="79"/>
      <c r="AD1457" s="79"/>
      <c r="AE1457" s="79"/>
      <c r="AF1457" s="27">
        <v>2</v>
      </c>
      <c r="AG1457" s="17">
        <v>6.31</v>
      </c>
      <c r="AH1457" s="17">
        <f t="shared" si="186"/>
        <v>4.8977881936844619E-7</v>
      </c>
      <c r="AI1457" s="17">
        <v>5.35</v>
      </c>
      <c r="AJ1457" s="17">
        <v>128</v>
      </c>
      <c r="AK1457" s="17">
        <v>733.5</v>
      </c>
      <c r="AL1457" s="101" t="s">
        <v>45</v>
      </c>
      <c r="AM1457" s="101" t="s">
        <v>45</v>
      </c>
      <c r="AN1457" s="101" t="s">
        <v>45</v>
      </c>
      <c r="AO1457" s="101" t="s">
        <v>45</v>
      </c>
      <c r="AP1457" s="101" t="s">
        <v>45</v>
      </c>
      <c r="AQ1457" s="17">
        <v>1047.1875</v>
      </c>
      <c r="AR1457" s="17">
        <v>1313.333333333333</v>
      </c>
      <c r="AS1457" s="17">
        <v>673.5</v>
      </c>
      <c r="AT1457" s="17">
        <v>21.280008939728326</v>
      </c>
      <c r="AU1457" s="26">
        <v>2.1400168234304493</v>
      </c>
      <c r="AV1457" s="17">
        <v>200</v>
      </c>
      <c r="AW1457" s="17">
        <v>200</v>
      </c>
      <c r="AX1457" s="17">
        <v>0.16</v>
      </c>
      <c r="AY1457" s="17">
        <v>2</v>
      </c>
      <c r="AZ1457" s="17" t="s">
        <v>41</v>
      </c>
      <c r="BA1457" s="17"/>
      <c r="BB1457" s="17"/>
      <c r="BC1457" s="17"/>
    </row>
    <row r="1458" spans="1:55" x14ac:dyDescent="0.25">
      <c r="A1458" s="52">
        <v>2011</v>
      </c>
      <c r="B1458" s="52">
        <v>2014</v>
      </c>
      <c r="C1458" s="17" t="s">
        <v>221</v>
      </c>
      <c r="D1458" s="52" t="s">
        <v>222</v>
      </c>
      <c r="E1458" s="17">
        <v>2</v>
      </c>
      <c r="F1458" s="17" t="s">
        <v>98</v>
      </c>
      <c r="G1458" s="17" t="str">
        <f t="shared" si="193"/>
        <v>Marcy</v>
      </c>
      <c r="H1458" s="20" t="s">
        <v>157</v>
      </c>
      <c r="I1458" s="17">
        <v>5</v>
      </c>
      <c r="J1458" s="17">
        <f t="shared" si="194"/>
        <v>987023</v>
      </c>
      <c r="K1458" s="17" t="str">
        <f t="shared" si="187"/>
        <v>Tetraploid</v>
      </c>
      <c r="L1458" s="27">
        <v>94.444444444444443</v>
      </c>
      <c r="M1458" s="27">
        <v>0.94444444444444442</v>
      </c>
      <c r="N1458" s="26">
        <v>21.790071233333332</v>
      </c>
      <c r="O1458" s="26">
        <f t="shared" si="195"/>
        <v>46.428571428571423</v>
      </c>
      <c r="P1458" s="26">
        <v>0.46428571428571425</v>
      </c>
      <c r="Q1458" s="26">
        <f t="shared" si="196"/>
        <v>53.571428571428577</v>
      </c>
      <c r="R1458" s="26">
        <f t="shared" si="197"/>
        <v>0.53571428571428581</v>
      </c>
      <c r="S1458" s="26">
        <f t="shared" si="198"/>
        <v>11.673252446428574</v>
      </c>
      <c r="T1458" s="26">
        <v>3.8910841488095245</v>
      </c>
      <c r="U1458" s="17" t="s">
        <v>45</v>
      </c>
      <c r="V1458" s="26">
        <f t="shared" si="200"/>
        <v>1.735541547194257</v>
      </c>
      <c r="W1458" s="101"/>
      <c r="X1458" s="101"/>
      <c r="Y1458" s="101"/>
      <c r="Z1458" s="101"/>
      <c r="AA1458" s="101"/>
      <c r="AB1458" s="79"/>
      <c r="AC1458" s="79"/>
      <c r="AD1458" s="79"/>
      <c r="AE1458" s="79"/>
      <c r="AF1458" s="27">
        <v>2</v>
      </c>
      <c r="AG1458" s="17">
        <v>6.31</v>
      </c>
      <c r="AH1458" s="17">
        <f t="shared" ref="AH1458:AH1516" si="201">10^(-AG1458)</f>
        <v>4.8977881936844619E-7</v>
      </c>
      <c r="AI1458" s="17">
        <v>5.35</v>
      </c>
      <c r="AJ1458" s="17">
        <v>128</v>
      </c>
      <c r="AK1458" s="17">
        <v>733.5</v>
      </c>
      <c r="AL1458" s="101" t="s">
        <v>45</v>
      </c>
      <c r="AM1458" s="101" t="s">
        <v>45</v>
      </c>
      <c r="AN1458" s="101" t="s">
        <v>45</v>
      </c>
      <c r="AO1458" s="101" t="s">
        <v>45</v>
      </c>
      <c r="AP1458" s="101" t="s">
        <v>45</v>
      </c>
      <c r="AQ1458" s="17">
        <v>1047.1875</v>
      </c>
      <c r="AR1458" s="17">
        <v>1313.333333333333</v>
      </c>
      <c r="AS1458" s="17">
        <v>673.5</v>
      </c>
      <c r="AT1458" s="17">
        <v>21.280008939728326</v>
      </c>
      <c r="AU1458" s="26">
        <v>2.1400168234304493</v>
      </c>
      <c r="AV1458" s="17">
        <v>200</v>
      </c>
      <c r="AW1458" s="17">
        <v>200</v>
      </c>
      <c r="AX1458" s="17">
        <v>0.16</v>
      </c>
      <c r="AY1458" s="17">
        <v>2</v>
      </c>
      <c r="AZ1458" s="17" t="s">
        <v>41</v>
      </c>
      <c r="BA1458" s="17"/>
      <c r="BB1458" s="17"/>
      <c r="BC1458" s="17"/>
    </row>
    <row r="1459" spans="1:55" x14ac:dyDescent="0.25">
      <c r="A1459" s="52">
        <v>2011</v>
      </c>
      <c r="B1459" s="52">
        <v>2014</v>
      </c>
      <c r="C1459" s="17" t="s">
        <v>221</v>
      </c>
      <c r="D1459" s="52" t="s">
        <v>222</v>
      </c>
      <c r="E1459" s="17">
        <v>3</v>
      </c>
      <c r="F1459" s="17" t="s">
        <v>98</v>
      </c>
      <c r="G1459" s="17" t="str">
        <f t="shared" si="193"/>
        <v>Marcy</v>
      </c>
      <c r="H1459" s="20" t="s">
        <v>157</v>
      </c>
      <c r="I1459" s="17">
        <v>5</v>
      </c>
      <c r="J1459" s="17">
        <f t="shared" si="194"/>
        <v>987023</v>
      </c>
      <c r="K1459" s="17" t="str">
        <f t="shared" si="187"/>
        <v>Tetraploid</v>
      </c>
      <c r="L1459" s="27">
        <v>100</v>
      </c>
      <c r="M1459" s="27">
        <v>1</v>
      </c>
      <c r="N1459" s="26">
        <v>31.572999480000004</v>
      </c>
      <c r="O1459" s="26">
        <f t="shared" si="195"/>
        <v>45.149253731343286</v>
      </c>
      <c r="P1459" s="26">
        <v>0.45149253731343286</v>
      </c>
      <c r="Q1459" s="26">
        <f t="shared" si="196"/>
        <v>54.850746268656714</v>
      </c>
      <c r="R1459" s="26">
        <f t="shared" si="197"/>
        <v>0.54850746268656714</v>
      </c>
      <c r="S1459" s="26">
        <f t="shared" si="198"/>
        <v>17.318025834179107</v>
      </c>
      <c r="T1459" s="26">
        <v>5.772675278059701</v>
      </c>
      <c r="U1459" s="17" t="s">
        <v>45</v>
      </c>
      <c r="V1459" s="26">
        <f t="shared" si="200"/>
        <v>2.5747882596162808</v>
      </c>
      <c r="W1459" s="101"/>
      <c r="X1459" s="101"/>
      <c r="Y1459" s="101"/>
      <c r="Z1459" s="101"/>
      <c r="AA1459" s="101"/>
      <c r="AB1459" s="79"/>
      <c r="AC1459" s="79"/>
      <c r="AD1459" s="79"/>
      <c r="AE1459" s="79"/>
      <c r="AF1459" s="27">
        <v>2</v>
      </c>
      <c r="AG1459" s="17">
        <v>6.31</v>
      </c>
      <c r="AH1459" s="17">
        <f t="shared" si="201"/>
        <v>4.8977881936844619E-7</v>
      </c>
      <c r="AI1459" s="17">
        <v>5.35</v>
      </c>
      <c r="AJ1459" s="17">
        <v>128</v>
      </c>
      <c r="AK1459" s="17">
        <v>733.5</v>
      </c>
      <c r="AL1459" s="101" t="s">
        <v>45</v>
      </c>
      <c r="AM1459" s="101" t="s">
        <v>45</v>
      </c>
      <c r="AN1459" s="101" t="s">
        <v>45</v>
      </c>
      <c r="AO1459" s="101" t="s">
        <v>45</v>
      </c>
      <c r="AP1459" s="101" t="s">
        <v>45</v>
      </c>
      <c r="AQ1459" s="17">
        <v>1047.1875</v>
      </c>
      <c r="AR1459" s="17">
        <v>1313.333333333333</v>
      </c>
      <c r="AS1459" s="17">
        <v>673.5</v>
      </c>
      <c r="AT1459" s="17">
        <v>21.280008939728326</v>
      </c>
      <c r="AU1459" s="26">
        <v>2.1400168234304493</v>
      </c>
      <c r="AV1459" s="17">
        <v>200</v>
      </c>
      <c r="AW1459" s="17">
        <v>200</v>
      </c>
      <c r="AX1459" s="17">
        <v>0.16</v>
      </c>
      <c r="AY1459" s="17">
        <v>2</v>
      </c>
      <c r="AZ1459" s="17" t="s">
        <v>41</v>
      </c>
      <c r="BA1459" s="17"/>
      <c r="BB1459" s="17"/>
      <c r="BC1459" s="17"/>
    </row>
    <row r="1460" spans="1:55" x14ac:dyDescent="0.25">
      <c r="A1460" s="52">
        <v>2011</v>
      </c>
      <c r="B1460" s="52">
        <v>2014</v>
      </c>
      <c r="C1460" s="17" t="s">
        <v>221</v>
      </c>
      <c r="D1460" s="52" t="s">
        <v>222</v>
      </c>
      <c r="E1460" s="17">
        <v>4</v>
      </c>
      <c r="F1460" s="17" t="s">
        <v>98</v>
      </c>
      <c r="G1460" s="17" t="str">
        <f t="shared" si="193"/>
        <v>Marcy</v>
      </c>
      <c r="H1460" s="20" t="s">
        <v>157</v>
      </c>
      <c r="I1460" s="17">
        <v>5</v>
      </c>
      <c r="J1460" s="17">
        <f t="shared" si="194"/>
        <v>987023</v>
      </c>
      <c r="K1460" s="17" t="str">
        <f t="shared" si="187"/>
        <v>Tetraploid</v>
      </c>
      <c r="L1460" s="27">
        <v>100</v>
      </c>
      <c r="M1460" s="27">
        <v>1</v>
      </c>
      <c r="N1460" s="26">
        <v>39.638038293333331</v>
      </c>
      <c r="O1460" s="26">
        <f t="shared" si="195"/>
        <v>42.608695652173914</v>
      </c>
      <c r="P1460" s="26">
        <v>0.42608695652173917</v>
      </c>
      <c r="Q1460" s="26">
        <f t="shared" si="196"/>
        <v>57.391304347826086</v>
      </c>
      <c r="R1460" s="26">
        <f t="shared" si="197"/>
        <v>0.57391304347826089</v>
      </c>
      <c r="S1460" s="26">
        <f t="shared" si="198"/>
        <v>22.748787194434783</v>
      </c>
      <c r="T1460" s="26">
        <v>7.5829290648115943</v>
      </c>
      <c r="U1460" s="17" t="s">
        <v>45</v>
      </c>
      <c r="V1460" s="26">
        <f t="shared" si="200"/>
        <v>3.3822163536180172</v>
      </c>
      <c r="W1460" s="101"/>
      <c r="X1460" s="101"/>
      <c r="Y1460" s="101"/>
      <c r="Z1460" s="101"/>
      <c r="AA1460" s="101"/>
      <c r="AB1460" s="79"/>
      <c r="AC1460" s="79"/>
      <c r="AD1460" s="79"/>
      <c r="AE1460" s="79"/>
      <c r="AF1460" s="27">
        <v>2</v>
      </c>
      <c r="AG1460" s="17">
        <v>6.31</v>
      </c>
      <c r="AH1460" s="17">
        <f t="shared" si="201"/>
        <v>4.8977881936844619E-7</v>
      </c>
      <c r="AI1460" s="17">
        <v>5.35</v>
      </c>
      <c r="AJ1460" s="17">
        <v>128</v>
      </c>
      <c r="AK1460" s="17">
        <v>733.5</v>
      </c>
      <c r="AL1460" s="101" t="s">
        <v>45</v>
      </c>
      <c r="AM1460" s="101" t="s">
        <v>45</v>
      </c>
      <c r="AN1460" s="101" t="s">
        <v>45</v>
      </c>
      <c r="AO1460" s="101" t="s">
        <v>45</v>
      </c>
      <c r="AP1460" s="101" t="s">
        <v>45</v>
      </c>
      <c r="AQ1460" s="17">
        <v>1047.1875</v>
      </c>
      <c r="AR1460" s="17">
        <v>1313.333333333333</v>
      </c>
      <c r="AS1460" s="17">
        <v>673.5</v>
      </c>
      <c r="AT1460" s="17">
        <v>21.280008939728326</v>
      </c>
      <c r="AU1460" s="26">
        <v>2.1400168234304493</v>
      </c>
      <c r="AV1460" s="17">
        <v>200</v>
      </c>
      <c r="AW1460" s="17">
        <v>200</v>
      </c>
      <c r="AX1460" s="17">
        <v>0.16</v>
      </c>
      <c r="AY1460" s="17">
        <v>2</v>
      </c>
      <c r="AZ1460" s="17" t="s">
        <v>41</v>
      </c>
      <c r="BA1460" s="17"/>
      <c r="BB1460" s="17"/>
      <c r="BC1460" s="17"/>
    </row>
    <row r="1461" spans="1:55" x14ac:dyDescent="0.25">
      <c r="A1461" s="52">
        <v>2011</v>
      </c>
      <c r="B1461" s="52">
        <v>2014</v>
      </c>
      <c r="C1461" s="17" t="s">
        <v>221</v>
      </c>
      <c r="D1461" s="52" t="s">
        <v>222</v>
      </c>
      <c r="E1461" s="17">
        <v>1</v>
      </c>
      <c r="F1461" s="17" t="s">
        <v>81</v>
      </c>
      <c r="G1461" s="17" t="str">
        <f t="shared" si="193"/>
        <v>Sherburne</v>
      </c>
      <c r="H1461" s="20" t="s">
        <v>83</v>
      </c>
      <c r="I1461" s="17">
        <v>5</v>
      </c>
      <c r="J1461" s="17">
        <f t="shared" si="194"/>
        <v>987131</v>
      </c>
      <c r="K1461" s="17" t="str">
        <f t="shared" si="187"/>
        <v>Tetraploid</v>
      </c>
      <c r="L1461" s="27">
        <v>94.444444444444443</v>
      </c>
      <c r="M1461" s="27">
        <v>0.94444444444444442</v>
      </c>
      <c r="N1461" s="26">
        <v>23.471794573333337</v>
      </c>
      <c r="O1461" s="26">
        <f t="shared" si="195"/>
        <v>45.846153846153847</v>
      </c>
      <c r="P1461" s="26">
        <v>0.45846153846153848</v>
      </c>
      <c r="Q1461" s="26">
        <f t="shared" si="196"/>
        <v>54.153846153846153</v>
      </c>
      <c r="R1461" s="26">
        <f t="shared" si="197"/>
        <v>0.54153846153846152</v>
      </c>
      <c r="S1461" s="26">
        <f t="shared" si="198"/>
        <v>12.710879522789746</v>
      </c>
      <c r="T1461" s="26">
        <v>4.2369598409299147</v>
      </c>
      <c r="U1461" s="17" t="s">
        <v>45</v>
      </c>
      <c r="V1461" s="26">
        <f t="shared" si="200"/>
        <v>1.8898125963112911</v>
      </c>
      <c r="W1461" s="101"/>
      <c r="X1461" s="101"/>
      <c r="Y1461" s="101"/>
      <c r="Z1461" s="101"/>
      <c r="AA1461" s="101"/>
      <c r="AB1461" s="79"/>
      <c r="AC1461" s="79"/>
      <c r="AD1461" s="79"/>
      <c r="AE1461" s="79"/>
      <c r="AF1461" s="27">
        <v>2</v>
      </c>
      <c r="AG1461" s="17">
        <v>6.31</v>
      </c>
      <c r="AH1461" s="17">
        <f t="shared" si="201"/>
        <v>4.8977881936844619E-7</v>
      </c>
      <c r="AI1461" s="17">
        <v>5.35</v>
      </c>
      <c r="AJ1461" s="17">
        <v>128</v>
      </c>
      <c r="AK1461" s="17">
        <v>733.5</v>
      </c>
      <c r="AL1461" s="101" t="s">
        <v>45</v>
      </c>
      <c r="AM1461" s="101" t="s">
        <v>45</v>
      </c>
      <c r="AN1461" s="101" t="s">
        <v>45</v>
      </c>
      <c r="AO1461" s="101" t="s">
        <v>45</v>
      </c>
      <c r="AP1461" s="101" t="s">
        <v>45</v>
      </c>
      <c r="AQ1461" s="17">
        <v>1047.1875</v>
      </c>
      <c r="AR1461" s="17">
        <v>1313.333333333333</v>
      </c>
      <c r="AS1461" s="17">
        <v>673.5</v>
      </c>
      <c r="AT1461" s="17">
        <v>21.280008939728326</v>
      </c>
      <c r="AU1461" s="26">
        <v>2.1400168234304493</v>
      </c>
      <c r="AV1461" s="17">
        <v>200</v>
      </c>
      <c r="AW1461" s="17">
        <v>200</v>
      </c>
      <c r="AX1461" s="17">
        <v>0.16</v>
      </c>
      <c r="AY1461" s="17">
        <v>2</v>
      </c>
      <c r="AZ1461" s="17" t="s">
        <v>41</v>
      </c>
      <c r="BA1461" s="17"/>
      <c r="BB1461" s="17"/>
      <c r="BC1461" s="17"/>
    </row>
    <row r="1462" spans="1:55" x14ac:dyDescent="0.25">
      <c r="A1462" s="52">
        <v>2011</v>
      </c>
      <c r="B1462" s="52">
        <v>2014</v>
      </c>
      <c r="C1462" s="17" t="s">
        <v>221</v>
      </c>
      <c r="D1462" s="52" t="s">
        <v>222</v>
      </c>
      <c r="E1462" s="17">
        <v>2</v>
      </c>
      <c r="F1462" s="17" t="s">
        <v>81</v>
      </c>
      <c r="G1462" s="17" t="str">
        <f t="shared" si="193"/>
        <v>Sherburne</v>
      </c>
      <c r="H1462" s="20" t="s">
        <v>83</v>
      </c>
      <c r="I1462" s="17">
        <v>5</v>
      </c>
      <c r="J1462" s="17">
        <f t="shared" si="194"/>
        <v>987131</v>
      </c>
      <c r="K1462" s="17" t="str">
        <f t="shared" si="187"/>
        <v>Tetraploid</v>
      </c>
      <c r="L1462" s="27">
        <v>94.444444444444443</v>
      </c>
      <c r="M1462" s="27">
        <v>0.94444444444444442</v>
      </c>
      <c r="N1462" s="26">
        <v>19.312693840000001</v>
      </c>
      <c r="O1462" s="26">
        <f t="shared" si="195"/>
        <v>44.800000000000004</v>
      </c>
      <c r="P1462" s="26">
        <v>0.44800000000000006</v>
      </c>
      <c r="Q1462" s="26">
        <f t="shared" si="196"/>
        <v>55.199999999999996</v>
      </c>
      <c r="R1462" s="26">
        <f t="shared" si="197"/>
        <v>0.55199999999999994</v>
      </c>
      <c r="S1462" s="26">
        <f t="shared" si="198"/>
        <v>10.660606999679999</v>
      </c>
      <c r="T1462" s="26">
        <v>3.5535356665599998</v>
      </c>
      <c r="U1462" s="17" t="s">
        <v>45</v>
      </c>
      <c r="V1462" s="26">
        <f t="shared" si="200"/>
        <v>1.5849846862444246</v>
      </c>
      <c r="W1462" s="101"/>
      <c r="X1462" s="101"/>
      <c r="Y1462" s="101"/>
      <c r="Z1462" s="101"/>
      <c r="AA1462" s="101"/>
      <c r="AB1462" s="79"/>
      <c r="AC1462" s="79"/>
      <c r="AD1462" s="79"/>
      <c r="AE1462" s="79"/>
      <c r="AF1462" s="27">
        <v>2</v>
      </c>
      <c r="AG1462" s="17">
        <v>6.31</v>
      </c>
      <c r="AH1462" s="17">
        <f t="shared" si="201"/>
        <v>4.8977881936844619E-7</v>
      </c>
      <c r="AI1462" s="17">
        <v>5.35</v>
      </c>
      <c r="AJ1462" s="17">
        <v>128</v>
      </c>
      <c r="AK1462" s="17">
        <v>733.5</v>
      </c>
      <c r="AL1462" s="101" t="s">
        <v>45</v>
      </c>
      <c r="AM1462" s="101" t="s">
        <v>45</v>
      </c>
      <c r="AN1462" s="101" t="s">
        <v>45</v>
      </c>
      <c r="AO1462" s="101" t="s">
        <v>45</v>
      </c>
      <c r="AP1462" s="101" t="s">
        <v>45</v>
      </c>
      <c r="AQ1462" s="17">
        <v>1047.1875</v>
      </c>
      <c r="AR1462" s="17">
        <v>1313.333333333333</v>
      </c>
      <c r="AS1462" s="17">
        <v>673.5</v>
      </c>
      <c r="AT1462" s="17">
        <v>21.280008939728326</v>
      </c>
      <c r="AU1462" s="26">
        <v>2.1400168234304493</v>
      </c>
      <c r="AV1462" s="17">
        <v>200</v>
      </c>
      <c r="AW1462" s="17">
        <v>200</v>
      </c>
      <c r="AX1462" s="17">
        <v>0.16</v>
      </c>
      <c r="AY1462" s="17">
        <v>2</v>
      </c>
      <c r="AZ1462" s="17" t="s">
        <v>41</v>
      </c>
      <c r="BA1462" s="17"/>
      <c r="BB1462" s="17"/>
      <c r="BC1462" s="17"/>
    </row>
    <row r="1463" spans="1:55" x14ac:dyDescent="0.25">
      <c r="A1463" s="52">
        <v>2011</v>
      </c>
      <c r="B1463" s="52">
        <v>2014</v>
      </c>
      <c r="C1463" s="17" t="s">
        <v>221</v>
      </c>
      <c r="D1463" s="52" t="s">
        <v>222</v>
      </c>
      <c r="E1463" s="17">
        <v>3</v>
      </c>
      <c r="F1463" s="17" t="s">
        <v>81</v>
      </c>
      <c r="G1463" s="17" t="str">
        <f t="shared" si="193"/>
        <v>Sherburne</v>
      </c>
      <c r="H1463" s="20" t="s">
        <v>83</v>
      </c>
      <c r="I1463" s="17">
        <v>5</v>
      </c>
      <c r="J1463" s="17">
        <f t="shared" si="194"/>
        <v>987131</v>
      </c>
      <c r="K1463" s="17" t="str">
        <f t="shared" si="187"/>
        <v>Tetraploid</v>
      </c>
      <c r="L1463" s="27">
        <v>100</v>
      </c>
      <c r="M1463" s="27">
        <v>1</v>
      </c>
      <c r="N1463" s="26">
        <v>26.817158206666669</v>
      </c>
      <c r="O1463" s="26">
        <f t="shared" si="195"/>
        <v>43.859649122807014</v>
      </c>
      <c r="P1463" s="26">
        <v>0.43859649122807015</v>
      </c>
      <c r="Q1463" s="26">
        <f t="shared" si="196"/>
        <v>56.140350877192986</v>
      </c>
      <c r="R1463" s="26">
        <f t="shared" si="197"/>
        <v>0.5614035087719299</v>
      </c>
      <c r="S1463" s="26">
        <f t="shared" si="198"/>
        <v>15.055246712514624</v>
      </c>
      <c r="T1463" s="26">
        <v>5.018415570838207</v>
      </c>
      <c r="U1463" s="17" t="s">
        <v>45</v>
      </c>
      <c r="V1463" s="26">
        <f t="shared" si="200"/>
        <v>2.2383655534514748</v>
      </c>
      <c r="W1463" s="101"/>
      <c r="X1463" s="101"/>
      <c r="Y1463" s="101"/>
      <c r="Z1463" s="101"/>
      <c r="AA1463" s="101"/>
      <c r="AB1463" s="79"/>
      <c r="AC1463" s="79"/>
      <c r="AD1463" s="79"/>
      <c r="AE1463" s="79"/>
      <c r="AF1463" s="27">
        <v>2</v>
      </c>
      <c r="AG1463" s="17">
        <v>6.31</v>
      </c>
      <c r="AH1463" s="17">
        <f t="shared" si="201"/>
        <v>4.8977881936844619E-7</v>
      </c>
      <c r="AI1463" s="17">
        <v>5.35</v>
      </c>
      <c r="AJ1463" s="17">
        <v>128</v>
      </c>
      <c r="AK1463" s="17">
        <v>733.5</v>
      </c>
      <c r="AL1463" s="101" t="s">
        <v>45</v>
      </c>
      <c r="AM1463" s="101" t="s">
        <v>45</v>
      </c>
      <c r="AN1463" s="101" t="s">
        <v>45</v>
      </c>
      <c r="AO1463" s="101" t="s">
        <v>45</v>
      </c>
      <c r="AP1463" s="101" t="s">
        <v>45</v>
      </c>
      <c r="AQ1463" s="17">
        <v>1047.1875</v>
      </c>
      <c r="AR1463" s="17">
        <v>1313.333333333333</v>
      </c>
      <c r="AS1463" s="17">
        <v>673.5</v>
      </c>
      <c r="AT1463" s="17">
        <v>21.280008939728326</v>
      </c>
      <c r="AU1463" s="26">
        <v>2.1400168234304493</v>
      </c>
      <c r="AV1463" s="17">
        <v>200</v>
      </c>
      <c r="AW1463" s="17">
        <v>200</v>
      </c>
      <c r="AX1463" s="17">
        <v>0.16</v>
      </c>
      <c r="AY1463" s="17">
        <v>2</v>
      </c>
      <c r="AZ1463" s="17" t="s">
        <v>41</v>
      </c>
      <c r="BA1463" s="17"/>
      <c r="BB1463" s="17"/>
      <c r="BC1463" s="17"/>
    </row>
    <row r="1464" spans="1:55" x14ac:dyDescent="0.25">
      <c r="A1464" s="52">
        <v>2011</v>
      </c>
      <c r="B1464" s="52">
        <v>2014</v>
      </c>
      <c r="C1464" s="17" t="s">
        <v>221</v>
      </c>
      <c r="D1464" s="52" t="s">
        <v>222</v>
      </c>
      <c r="E1464" s="17">
        <v>4</v>
      </c>
      <c r="F1464" s="17" t="s">
        <v>81</v>
      </c>
      <c r="G1464" s="17" t="str">
        <f t="shared" si="193"/>
        <v>Sherburne</v>
      </c>
      <c r="H1464" s="20" t="s">
        <v>83</v>
      </c>
      <c r="I1464" s="17">
        <v>5</v>
      </c>
      <c r="J1464" s="17">
        <f t="shared" si="194"/>
        <v>987131</v>
      </c>
      <c r="K1464" s="17" t="str">
        <f t="shared" si="187"/>
        <v>Tetraploid</v>
      </c>
      <c r="L1464" s="27">
        <v>100</v>
      </c>
      <c r="M1464" s="27">
        <v>1</v>
      </c>
      <c r="N1464" s="26">
        <v>17.406740721333335</v>
      </c>
      <c r="O1464" s="26">
        <f t="shared" si="195"/>
        <v>43.793103448275865</v>
      </c>
      <c r="P1464" s="26">
        <v>0.43793103448275866</v>
      </c>
      <c r="Q1464" s="26">
        <f t="shared" si="196"/>
        <v>56.206896551724135</v>
      </c>
      <c r="R1464" s="26">
        <f t="shared" si="197"/>
        <v>0.56206896551724139</v>
      </c>
      <c r="S1464" s="26">
        <f t="shared" si="198"/>
        <v>9.7837887502666678</v>
      </c>
      <c r="T1464" s="26">
        <v>3.2612629167555549</v>
      </c>
      <c r="U1464" s="17" t="s">
        <v>45</v>
      </c>
      <c r="V1464" s="26">
        <f t="shared" si="200"/>
        <v>1.4546221751808899</v>
      </c>
      <c r="W1464" s="101"/>
      <c r="X1464" s="101"/>
      <c r="Y1464" s="101"/>
      <c r="Z1464" s="101"/>
      <c r="AA1464" s="101"/>
      <c r="AB1464" s="79"/>
      <c r="AC1464" s="79"/>
      <c r="AD1464" s="79"/>
      <c r="AE1464" s="79"/>
      <c r="AF1464" s="27">
        <v>2</v>
      </c>
      <c r="AG1464" s="17">
        <v>6.31</v>
      </c>
      <c r="AH1464" s="17">
        <f t="shared" si="201"/>
        <v>4.8977881936844619E-7</v>
      </c>
      <c r="AI1464" s="17">
        <v>5.35</v>
      </c>
      <c r="AJ1464" s="17">
        <v>128</v>
      </c>
      <c r="AK1464" s="17">
        <v>733.5</v>
      </c>
      <c r="AL1464" s="101" t="s">
        <v>45</v>
      </c>
      <c r="AM1464" s="101" t="s">
        <v>45</v>
      </c>
      <c r="AN1464" s="101" t="s">
        <v>45</v>
      </c>
      <c r="AO1464" s="101" t="s">
        <v>45</v>
      </c>
      <c r="AP1464" s="101" t="s">
        <v>45</v>
      </c>
      <c r="AQ1464" s="17">
        <v>1047.1875</v>
      </c>
      <c r="AR1464" s="17">
        <v>1313.333333333333</v>
      </c>
      <c r="AS1464" s="17">
        <v>673.5</v>
      </c>
      <c r="AT1464" s="17">
        <v>21.280008939728326</v>
      </c>
      <c r="AU1464" s="26">
        <v>2.1400168234304493</v>
      </c>
      <c r="AV1464" s="17">
        <v>200</v>
      </c>
      <c r="AW1464" s="17">
        <v>200</v>
      </c>
      <c r="AX1464" s="17">
        <v>0.16</v>
      </c>
      <c r="AY1464" s="17">
        <v>2</v>
      </c>
      <c r="AZ1464" s="17" t="s">
        <v>41</v>
      </c>
      <c r="BA1464" s="17"/>
      <c r="BB1464" s="17"/>
      <c r="BC1464" s="17"/>
    </row>
    <row r="1465" spans="1:55" x14ac:dyDescent="0.25">
      <c r="A1465" s="52">
        <v>2011</v>
      </c>
      <c r="B1465" s="52">
        <v>2014</v>
      </c>
      <c r="C1465" s="17" t="s">
        <v>221</v>
      </c>
      <c r="D1465" s="52" t="s">
        <v>222</v>
      </c>
      <c r="E1465" s="17">
        <v>1</v>
      </c>
      <c r="F1465" s="17" t="s">
        <v>93</v>
      </c>
      <c r="G1465" s="17" t="str">
        <f t="shared" si="193"/>
        <v>Fish Creek</v>
      </c>
      <c r="H1465" s="20" t="s">
        <v>95</v>
      </c>
      <c r="I1465" s="17" t="s">
        <v>43</v>
      </c>
      <c r="J1465" s="17">
        <f t="shared" si="194"/>
        <v>988234</v>
      </c>
      <c r="K1465" s="17" t="str">
        <f t="shared" si="187"/>
        <v>Diploid</v>
      </c>
      <c r="L1465" s="27">
        <v>100</v>
      </c>
      <c r="M1465" s="27">
        <v>1</v>
      </c>
      <c r="N1465" s="26">
        <v>25.750258453333331</v>
      </c>
      <c r="O1465" s="26">
        <f t="shared" si="195"/>
        <v>42.857142857142854</v>
      </c>
      <c r="P1465" s="26">
        <v>0.42857142857142855</v>
      </c>
      <c r="Q1465" s="26">
        <f t="shared" si="196"/>
        <v>57.142857142857146</v>
      </c>
      <c r="R1465" s="26">
        <f t="shared" si="197"/>
        <v>0.57142857142857151</v>
      </c>
      <c r="S1465" s="26">
        <f t="shared" si="198"/>
        <v>14.714433401904762</v>
      </c>
      <c r="T1465" s="26">
        <v>4.904811133968253</v>
      </c>
      <c r="U1465" s="17" t="s">
        <v>45</v>
      </c>
      <c r="V1465" s="26">
        <f t="shared" si="200"/>
        <v>2.1876945289778114</v>
      </c>
      <c r="W1465" s="101"/>
      <c r="X1465" s="101"/>
      <c r="Y1465" s="101"/>
      <c r="Z1465" s="101"/>
      <c r="AA1465" s="101"/>
      <c r="AB1465" s="79"/>
      <c r="AC1465" s="79"/>
      <c r="AD1465" s="79"/>
      <c r="AE1465" s="79"/>
      <c r="AF1465" s="27">
        <v>2</v>
      </c>
      <c r="AG1465" s="17">
        <v>6.31</v>
      </c>
      <c r="AH1465" s="17">
        <f t="shared" si="201"/>
        <v>4.8977881936844619E-7</v>
      </c>
      <c r="AI1465" s="17">
        <v>5.35</v>
      </c>
      <c r="AJ1465" s="17">
        <v>128</v>
      </c>
      <c r="AK1465" s="17">
        <v>733.5</v>
      </c>
      <c r="AL1465" s="101" t="s">
        <v>45</v>
      </c>
      <c r="AM1465" s="101" t="s">
        <v>45</v>
      </c>
      <c r="AN1465" s="101" t="s">
        <v>45</v>
      </c>
      <c r="AO1465" s="101" t="s">
        <v>45</v>
      </c>
      <c r="AP1465" s="101" t="s">
        <v>45</v>
      </c>
      <c r="AQ1465" s="17">
        <v>1047.1875</v>
      </c>
      <c r="AR1465" s="17">
        <v>1313.333333333333</v>
      </c>
      <c r="AS1465" s="17">
        <v>673.5</v>
      </c>
      <c r="AT1465" s="17">
        <v>21.280008939728326</v>
      </c>
      <c r="AU1465" s="26">
        <v>2.1400168234304493</v>
      </c>
      <c r="AV1465" s="17">
        <v>200</v>
      </c>
      <c r="AW1465" s="17">
        <v>200</v>
      </c>
      <c r="AX1465" s="17">
        <v>0.16</v>
      </c>
      <c r="AY1465" s="17">
        <v>2</v>
      </c>
      <c r="AZ1465" s="17" t="s">
        <v>41</v>
      </c>
      <c r="BA1465" s="17"/>
      <c r="BB1465" s="17"/>
      <c r="BC1465" s="17"/>
    </row>
    <row r="1466" spans="1:55" x14ac:dyDescent="0.25">
      <c r="A1466" s="52">
        <v>2011</v>
      </c>
      <c r="B1466" s="52">
        <v>2014</v>
      </c>
      <c r="C1466" s="17" t="s">
        <v>221</v>
      </c>
      <c r="D1466" s="52" t="s">
        <v>222</v>
      </c>
      <c r="E1466" s="17">
        <v>2</v>
      </c>
      <c r="F1466" s="17" t="s">
        <v>93</v>
      </c>
      <c r="G1466" s="17" t="str">
        <f t="shared" si="193"/>
        <v>Fish Creek</v>
      </c>
      <c r="H1466" s="20" t="s">
        <v>95</v>
      </c>
      <c r="I1466" s="17" t="s">
        <v>43</v>
      </c>
      <c r="J1466" s="17">
        <f t="shared" si="194"/>
        <v>988234</v>
      </c>
      <c r="K1466" s="17" t="str">
        <f t="shared" si="187"/>
        <v>Diploid</v>
      </c>
      <c r="L1466" s="27">
        <v>100</v>
      </c>
      <c r="M1466" s="27">
        <v>1</v>
      </c>
      <c r="N1466" s="26">
        <v>22.784638799999996</v>
      </c>
      <c r="O1466" s="26">
        <f t="shared" si="195"/>
        <v>41.304347826086946</v>
      </c>
      <c r="P1466" s="26">
        <v>0.41304347826086946</v>
      </c>
      <c r="Q1466" s="26">
        <f t="shared" si="196"/>
        <v>58.695652173913054</v>
      </c>
      <c r="R1466" s="26">
        <f t="shared" si="197"/>
        <v>0.58695652173913049</v>
      </c>
      <c r="S1466" s="26">
        <f t="shared" si="198"/>
        <v>13.373592339130434</v>
      </c>
      <c r="T1466" s="26">
        <v>4.4578641130434793</v>
      </c>
      <c r="U1466" s="17" t="s">
        <v>45</v>
      </c>
      <c r="V1466" s="26">
        <f t="shared" si="200"/>
        <v>1.9883426017143084</v>
      </c>
      <c r="W1466" s="101"/>
      <c r="X1466" s="101"/>
      <c r="Y1466" s="101"/>
      <c r="Z1466" s="101"/>
      <c r="AA1466" s="101"/>
      <c r="AB1466" s="79"/>
      <c r="AC1466" s="79"/>
      <c r="AD1466" s="79"/>
      <c r="AE1466" s="79"/>
      <c r="AF1466" s="27">
        <v>2</v>
      </c>
      <c r="AG1466" s="17">
        <v>6.31</v>
      </c>
      <c r="AH1466" s="17">
        <f t="shared" si="201"/>
        <v>4.8977881936844619E-7</v>
      </c>
      <c r="AI1466" s="17">
        <v>5.35</v>
      </c>
      <c r="AJ1466" s="17">
        <v>128</v>
      </c>
      <c r="AK1466" s="17">
        <v>733.5</v>
      </c>
      <c r="AL1466" s="101" t="s">
        <v>45</v>
      </c>
      <c r="AM1466" s="101" t="s">
        <v>45</v>
      </c>
      <c r="AN1466" s="101" t="s">
        <v>45</v>
      </c>
      <c r="AO1466" s="101" t="s">
        <v>45</v>
      </c>
      <c r="AP1466" s="101" t="s">
        <v>45</v>
      </c>
      <c r="AQ1466" s="17">
        <v>1047.1875</v>
      </c>
      <c r="AR1466" s="17">
        <v>1313.333333333333</v>
      </c>
      <c r="AS1466" s="17">
        <v>673.5</v>
      </c>
      <c r="AT1466" s="17">
        <v>21.280008939728326</v>
      </c>
      <c r="AU1466" s="26">
        <v>2.1400168234304493</v>
      </c>
      <c r="AV1466" s="17">
        <v>200</v>
      </c>
      <c r="AW1466" s="17">
        <v>200</v>
      </c>
      <c r="AX1466" s="17">
        <v>0.16</v>
      </c>
      <c r="AY1466" s="17">
        <v>2</v>
      </c>
      <c r="AZ1466" s="17" t="s">
        <v>41</v>
      </c>
      <c r="BA1466" s="17"/>
      <c r="BB1466" s="17"/>
      <c r="BC1466" s="17"/>
    </row>
    <row r="1467" spans="1:55" x14ac:dyDescent="0.25">
      <c r="A1467" s="52">
        <v>2011</v>
      </c>
      <c r="B1467" s="52">
        <v>2014</v>
      </c>
      <c r="C1467" s="17" t="s">
        <v>221</v>
      </c>
      <c r="D1467" s="52" t="s">
        <v>222</v>
      </c>
      <c r="E1467" s="17">
        <v>3</v>
      </c>
      <c r="F1467" s="17" t="s">
        <v>93</v>
      </c>
      <c r="G1467" s="17" t="str">
        <f t="shared" si="193"/>
        <v>Fish Creek</v>
      </c>
      <c r="H1467" s="20" t="s">
        <v>95</v>
      </c>
      <c r="I1467" s="17" t="s">
        <v>43</v>
      </c>
      <c r="J1467" s="17">
        <f t="shared" si="194"/>
        <v>988234</v>
      </c>
      <c r="K1467" s="17" t="str">
        <f t="shared" si="187"/>
        <v>Diploid</v>
      </c>
      <c r="L1467" s="27">
        <v>100</v>
      </c>
      <c r="M1467" s="27">
        <v>1</v>
      </c>
      <c r="N1467" s="26">
        <v>26.545912506666671</v>
      </c>
      <c r="O1467" s="26">
        <f t="shared" si="195"/>
        <v>41.250000000000007</v>
      </c>
      <c r="P1467" s="26">
        <v>0.41250000000000009</v>
      </c>
      <c r="Q1467" s="26">
        <f t="shared" si="196"/>
        <v>58.749999999999993</v>
      </c>
      <c r="R1467" s="26">
        <f t="shared" si="197"/>
        <v>0.58749999999999991</v>
      </c>
      <c r="S1467" s="26">
        <f t="shared" si="198"/>
        <v>15.595723597666666</v>
      </c>
      <c r="T1467" s="26">
        <v>5.1985745325555559</v>
      </c>
      <c r="U1467" s="17" t="s">
        <v>45</v>
      </c>
      <c r="V1467" s="26">
        <f t="shared" si="200"/>
        <v>2.3187219146099713</v>
      </c>
      <c r="W1467" s="101"/>
      <c r="X1467" s="101"/>
      <c r="Y1467" s="101"/>
      <c r="Z1467" s="101"/>
      <c r="AA1467" s="101"/>
      <c r="AB1467" s="79"/>
      <c r="AC1467" s="79"/>
      <c r="AD1467" s="79"/>
      <c r="AE1467" s="79"/>
      <c r="AF1467" s="27">
        <v>2</v>
      </c>
      <c r="AG1467" s="17">
        <v>6.31</v>
      </c>
      <c r="AH1467" s="17">
        <f t="shared" si="201"/>
        <v>4.8977881936844619E-7</v>
      </c>
      <c r="AI1467" s="17">
        <v>5.35</v>
      </c>
      <c r="AJ1467" s="17">
        <v>128</v>
      </c>
      <c r="AK1467" s="17">
        <v>733.5</v>
      </c>
      <c r="AL1467" s="101" t="s">
        <v>45</v>
      </c>
      <c r="AM1467" s="101" t="s">
        <v>45</v>
      </c>
      <c r="AN1467" s="101" t="s">
        <v>45</v>
      </c>
      <c r="AO1467" s="101" t="s">
        <v>45</v>
      </c>
      <c r="AP1467" s="101" t="s">
        <v>45</v>
      </c>
      <c r="AQ1467" s="17">
        <v>1047.1875</v>
      </c>
      <c r="AR1467" s="17">
        <v>1313.333333333333</v>
      </c>
      <c r="AS1467" s="17">
        <v>673.5</v>
      </c>
      <c r="AT1467" s="17">
        <v>21.280008939728326</v>
      </c>
      <c r="AU1467" s="26">
        <v>2.1400168234304493</v>
      </c>
      <c r="AV1467" s="17">
        <v>200</v>
      </c>
      <c r="AW1467" s="17">
        <v>200</v>
      </c>
      <c r="AX1467" s="17">
        <v>0.16</v>
      </c>
      <c r="AY1467" s="17">
        <v>2</v>
      </c>
      <c r="AZ1467" s="17" t="s">
        <v>41</v>
      </c>
      <c r="BA1467" s="17"/>
      <c r="BB1467" s="17"/>
      <c r="BC1467" s="17"/>
    </row>
    <row r="1468" spans="1:55" x14ac:dyDescent="0.25">
      <c r="A1468" s="52">
        <v>2011</v>
      </c>
      <c r="B1468" s="52">
        <v>2014</v>
      </c>
      <c r="C1468" s="17" t="s">
        <v>221</v>
      </c>
      <c r="D1468" s="52" t="s">
        <v>222</v>
      </c>
      <c r="E1468" s="17">
        <v>4</v>
      </c>
      <c r="F1468" s="17" t="s">
        <v>93</v>
      </c>
      <c r="G1468" s="17" t="str">
        <f t="shared" si="193"/>
        <v>Fish Creek</v>
      </c>
      <c r="H1468" s="20" t="s">
        <v>95</v>
      </c>
      <c r="I1468" s="17" t="s">
        <v>43</v>
      </c>
      <c r="J1468" s="17">
        <f t="shared" si="194"/>
        <v>988234</v>
      </c>
      <c r="K1468" s="17" t="str">
        <f t="shared" si="187"/>
        <v>Diploid</v>
      </c>
      <c r="L1468" s="27">
        <v>94.444444444444443</v>
      </c>
      <c r="M1468" s="27">
        <v>0.94444444444444442</v>
      </c>
      <c r="N1468" s="26">
        <v>29.294535599999996</v>
      </c>
      <c r="O1468" s="26">
        <f t="shared" si="195"/>
        <v>43.768996960486319</v>
      </c>
      <c r="P1468" s="26">
        <v>0.43768996960486323</v>
      </c>
      <c r="Q1468" s="26">
        <f t="shared" si="196"/>
        <v>56.231003039513681</v>
      </c>
      <c r="R1468" s="26">
        <f t="shared" si="197"/>
        <v>0.56231003039513683</v>
      </c>
      <c r="S1468" s="26">
        <f t="shared" si="198"/>
        <v>16.472611203647414</v>
      </c>
      <c r="T1468" s="26">
        <v>5.4908704012158047</v>
      </c>
      <c r="U1468" s="17" t="s">
        <v>45</v>
      </c>
      <c r="V1468" s="26">
        <f t="shared" si="200"/>
        <v>2.449094737384391</v>
      </c>
      <c r="W1468" s="101"/>
      <c r="X1468" s="101"/>
      <c r="Y1468" s="101"/>
      <c r="Z1468" s="101"/>
      <c r="AA1468" s="101"/>
      <c r="AB1468" s="79"/>
      <c r="AC1468" s="79"/>
      <c r="AD1468" s="79"/>
      <c r="AE1468" s="79"/>
      <c r="AF1468" s="27">
        <v>2</v>
      </c>
      <c r="AG1468" s="17">
        <v>6.31</v>
      </c>
      <c r="AH1468" s="17">
        <f t="shared" si="201"/>
        <v>4.8977881936844619E-7</v>
      </c>
      <c r="AI1468" s="17">
        <v>5.35</v>
      </c>
      <c r="AJ1468" s="17">
        <v>128</v>
      </c>
      <c r="AK1468" s="17">
        <v>733.5</v>
      </c>
      <c r="AL1468" s="101" t="s">
        <v>45</v>
      </c>
      <c r="AM1468" s="101" t="s">
        <v>45</v>
      </c>
      <c r="AN1468" s="101" t="s">
        <v>45</v>
      </c>
      <c r="AO1468" s="101" t="s">
        <v>45</v>
      </c>
      <c r="AP1468" s="101" t="s">
        <v>45</v>
      </c>
      <c r="AQ1468" s="17">
        <v>1047.1875</v>
      </c>
      <c r="AR1468" s="17">
        <v>1313.333333333333</v>
      </c>
      <c r="AS1468" s="17">
        <v>673.5</v>
      </c>
      <c r="AT1468" s="17">
        <v>21.280008939728326</v>
      </c>
      <c r="AU1468" s="26">
        <v>2.1400168234304493</v>
      </c>
      <c r="AV1468" s="17">
        <v>200</v>
      </c>
      <c r="AW1468" s="17">
        <v>200</v>
      </c>
      <c r="AX1468" s="17">
        <v>0.16</v>
      </c>
      <c r="AY1468" s="17">
        <v>2</v>
      </c>
      <c r="AZ1468" s="17" t="s">
        <v>41</v>
      </c>
      <c r="BA1468" s="17"/>
      <c r="BB1468" s="17"/>
      <c r="BC1468" s="17"/>
    </row>
    <row r="1469" spans="1:55" x14ac:dyDescent="0.25">
      <c r="A1469" s="52">
        <v>2011</v>
      </c>
      <c r="B1469" s="52">
        <v>2014</v>
      </c>
      <c r="C1469" s="17" t="s">
        <v>221</v>
      </c>
      <c r="D1469" s="52" t="s">
        <v>222</v>
      </c>
      <c r="E1469" s="17">
        <v>1</v>
      </c>
      <c r="F1469" s="17" t="s">
        <v>102</v>
      </c>
      <c r="G1469" s="17" t="str">
        <f t="shared" si="193"/>
        <v>Wolcott</v>
      </c>
      <c r="H1469" s="20" t="s">
        <v>95</v>
      </c>
      <c r="I1469" s="17" t="s">
        <v>43</v>
      </c>
      <c r="J1469" s="17">
        <f t="shared" si="194"/>
        <v>988241</v>
      </c>
      <c r="K1469" s="17" t="str">
        <f t="shared" si="187"/>
        <v>Diploid</v>
      </c>
      <c r="L1469" s="27">
        <v>100</v>
      </c>
      <c r="M1469" s="27">
        <v>1</v>
      </c>
      <c r="N1469" s="26">
        <v>17.956465339999998</v>
      </c>
      <c r="O1469" s="26">
        <f t="shared" si="195"/>
        <v>41.917808219178077</v>
      </c>
      <c r="P1469" s="26">
        <v>0.41917808219178077</v>
      </c>
      <c r="Q1469" s="26">
        <f t="shared" si="196"/>
        <v>58.082191780821923</v>
      </c>
      <c r="R1469" s="26">
        <f t="shared" si="197"/>
        <v>0.58082191780821923</v>
      </c>
      <c r="S1469" s="26">
        <f t="shared" si="198"/>
        <v>10.429508635835615</v>
      </c>
      <c r="T1469" s="26">
        <v>3.4765028786118721</v>
      </c>
      <c r="U1469" s="17" t="s">
        <v>45</v>
      </c>
      <c r="V1469" s="26">
        <f t="shared" si="200"/>
        <v>1.5506257264102909</v>
      </c>
      <c r="W1469" s="101"/>
      <c r="X1469" s="101"/>
      <c r="Y1469" s="101"/>
      <c r="Z1469" s="101"/>
      <c r="AA1469" s="101"/>
      <c r="AB1469" s="79"/>
      <c r="AC1469" s="79"/>
      <c r="AD1469" s="79"/>
      <c r="AE1469" s="79"/>
      <c r="AF1469" s="27">
        <v>2</v>
      </c>
      <c r="AG1469" s="17">
        <v>6.31</v>
      </c>
      <c r="AH1469" s="17">
        <f t="shared" si="201"/>
        <v>4.8977881936844619E-7</v>
      </c>
      <c r="AI1469" s="17">
        <v>5.35</v>
      </c>
      <c r="AJ1469" s="17">
        <v>128</v>
      </c>
      <c r="AK1469" s="17">
        <v>733.5</v>
      </c>
      <c r="AL1469" s="101" t="s">
        <v>45</v>
      </c>
      <c r="AM1469" s="101" t="s">
        <v>45</v>
      </c>
      <c r="AN1469" s="101" t="s">
        <v>45</v>
      </c>
      <c r="AO1469" s="101" t="s">
        <v>45</v>
      </c>
      <c r="AP1469" s="101" t="s">
        <v>45</v>
      </c>
      <c r="AQ1469" s="17">
        <v>1047.1875</v>
      </c>
      <c r="AR1469" s="17">
        <v>1313.333333333333</v>
      </c>
      <c r="AS1469" s="17">
        <v>673.5</v>
      </c>
      <c r="AT1469" s="17">
        <v>21.280008939728326</v>
      </c>
      <c r="AU1469" s="26">
        <v>2.1400168234304493</v>
      </c>
      <c r="AV1469" s="17">
        <v>200</v>
      </c>
      <c r="AW1469" s="17">
        <v>200</v>
      </c>
      <c r="AX1469" s="17">
        <v>0.16</v>
      </c>
      <c r="AY1469" s="17">
        <v>2</v>
      </c>
      <c r="AZ1469" s="17" t="s">
        <v>41</v>
      </c>
      <c r="BA1469" s="17"/>
      <c r="BB1469" s="17"/>
      <c r="BC1469" s="17"/>
    </row>
    <row r="1470" spans="1:55" x14ac:dyDescent="0.25">
      <c r="A1470" s="52">
        <v>2011</v>
      </c>
      <c r="B1470" s="52">
        <v>2014</v>
      </c>
      <c r="C1470" s="17" t="s">
        <v>221</v>
      </c>
      <c r="D1470" s="52" t="s">
        <v>222</v>
      </c>
      <c r="E1470" s="17">
        <v>2</v>
      </c>
      <c r="F1470" s="17" t="s">
        <v>102</v>
      </c>
      <c r="G1470" s="17" t="str">
        <f t="shared" si="193"/>
        <v>Wolcott</v>
      </c>
      <c r="H1470" s="20" t="s">
        <v>95</v>
      </c>
      <c r="I1470" s="17" t="s">
        <v>43</v>
      </c>
      <c r="J1470" s="17">
        <f t="shared" si="194"/>
        <v>988241</v>
      </c>
      <c r="K1470" s="17" t="str">
        <f t="shared" si="187"/>
        <v>Diploid</v>
      </c>
      <c r="L1470" s="27">
        <v>100</v>
      </c>
      <c r="M1470" s="27">
        <v>1</v>
      </c>
      <c r="N1470" s="26">
        <v>13.851613746666663</v>
      </c>
      <c r="O1470" s="26">
        <f t="shared" si="195"/>
        <v>42.535211267605632</v>
      </c>
      <c r="P1470" s="26">
        <v>0.42535211267605633</v>
      </c>
      <c r="Q1470" s="26">
        <f t="shared" si="196"/>
        <v>57.464788732394368</v>
      </c>
      <c r="R1470" s="26">
        <f t="shared" si="197"/>
        <v>0.57464788732394367</v>
      </c>
      <c r="S1470" s="26">
        <f t="shared" si="198"/>
        <v>7.959800575549294</v>
      </c>
      <c r="T1470" s="26">
        <v>2.6532668585164316</v>
      </c>
      <c r="U1470" s="17" t="s">
        <v>45</v>
      </c>
      <c r="V1470" s="26">
        <f t="shared" si="200"/>
        <v>1.1834374926478286</v>
      </c>
      <c r="W1470" s="101"/>
      <c r="X1470" s="101"/>
      <c r="Y1470" s="101"/>
      <c r="Z1470" s="101"/>
      <c r="AA1470" s="101"/>
      <c r="AB1470" s="79"/>
      <c r="AC1470" s="79"/>
      <c r="AD1470" s="79"/>
      <c r="AE1470" s="79"/>
      <c r="AF1470" s="27">
        <v>2</v>
      </c>
      <c r="AG1470" s="17">
        <v>6.31</v>
      </c>
      <c r="AH1470" s="17">
        <f t="shared" si="201"/>
        <v>4.8977881936844619E-7</v>
      </c>
      <c r="AI1470" s="17">
        <v>5.35</v>
      </c>
      <c r="AJ1470" s="17">
        <v>128</v>
      </c>
      <c r="AK1470" s="17">
        <v>733.5</v>
      </c>
      <c r="AL1470" s="101" t="s">
        <v>45</v>
      </c>
      <c r="AM1470" s="101" t="s">
        <v>45</v>
      </c>
      <c r="AN1470" s="101" t="s">
        <v>45</v>
      </c>
      <c r="AO1470" s="101" t="s">
        <v>45</v>
      </c>
      <c r="AP1470" s="101" t="s">
        <v>45</v>
      </c>
      <c r="AQ1470" s="17">
        <v>1047.1875</v>
      </c>
      <c r="AR1470" s="17">
        <v>1313.333333333333</v>
      </c>
      <c r="AS1470" s="17">
        <v>673.5</v>
      </c>
      <c r="AT1470" s="17">
        <v>21.280008939728326</v>
      </c>
      <c r="AU1470" s="26">
        <v>2.1400168234304493</v>
      </c>
      <c r="AV1470" s="17">
        <v>200</v>
      </c>
      <c r="AW1470" s="17">
        <v>200</v>
      </c>
      <c r="AX1470" s="17">
        <v>0.16</v>
      </c>
      <c r="AY1470" s="17">
        <v>2</v>
      </c>
      <c r="AZ1470" s="17" t="s">
        <v>41</v>
      </c>
      <c r="BA1470" s="17"/>
      <c r="BB1470" s="17"/>
      <c r="BC1470" s="17"/>
    </row>
    <row r="1471" spans="1:55" x14ac:dyDescent="0.25">
      <c r="A1471" s="52">
        <v>2011</v>
      </c>
      <c r="B1471" s="52">
        <v>2014</v>
      </c>
      <c r="C1471" s="17" t="s">
        <v>221</v>
      </c>
      <c r="D1471" s="52" t="s">
        <v>222</v>
      </c>
      <c r="E1471" s="17">
        <v>3</v>
      </c>
      <c r="F1471" s="17" t="s">
        <v>102</v>
      </c>
      <c r="G1471" s="17" t="str">
        <f t="shared" si="193"/>
        <v>Wolcott</v>
      </c>
      <c r="H1471" s="20" t="s">
        <v>95</v>
      </c>
      <c r="I1471" s="17" t="s">
        <v>43</v>
      </c>
      <c r="J1471" s="17">
        <f t="shared" si="194"/>
        <v>988241</v>
      </c>
      <c r="K1471" s="17" t="str">
        <f t="shared" si="187"/>
        <v>Diploid</v>
      </c>
      <c r="L1471" s="27">
        <v>94.444444444444443</v>
      </c>
      <c r="M1471" s="27">
        <v>0.94444444444444442</v>
      </c>
      <c r="N1471" s="26">
        <v>19.565856493333332</v>
      </c>
      <c r="O1471" s="26">
        <f t="shared" si="195"/>
        <v>43.098591549295776</v>
      </c>
      <c r="P1471" s="26">
        <v>0.43098591549295773</v>
      </c>
      <c r="Q1471" s="26">
        <f t="shared" si="196"/>
        <v>56.901408450704224</v>
      </c>
      <c r="R1471" s="26">
        <f t="shared" si="197"/>
        <v>0.56901408450704227</v>
      </c>
      <c r="S1471" s="26">
        <f t="shared" si="198"/>
        <v>11.133247920150234</v>
      </c>
      <c r="T1471" s="26">
        <v>3.711082640050078</v>
      </c>
      <c r="U1471" s="17" t="s">
        <v>45</v>
      </c>
      <c r="V1471" s="26">
        <f t="shared" si="200"/>
        <v>1.6552554148305434</v>
      </c>
      <c r="W1471" s="101"/>
      <c r="X1471" s="101"/>
      <c r="Y1471" s="101"/>
      <c r="Z1471" s="101"/>
      <c r="AA1471" s="101"/>
      <c r="AB1471" s="79"/>
      <c r="AC1471" s="79"/>
      <c r="AD1471" s="79"/>
      <c r="AE1471" s="79"/>
      <c r="AF1471" s="27">
        <v>2</v>
      </c>
      <c r="AG1471" s="17">
        <v>6.31</v>
      </c>
      <c r="AH1471" s="17">
        <f t="shared" si="201"/>
        <v>4.8977881936844619E-7</v>
      </c>
      <c r="AI1471" s="17">
        <v>5.35</v>
      </c>
      <c r="AJ1471" s="17">
        <v>128</v>
      </c>
      <c r="AK1471" s="17">
        <v>733.5</v>
      </c>
      <c r="AL1471" s="101" t="s">
        <v>45</v>
      </c>
      <c r="AM1471" s="101" t="s">
        <v>45</v>
      </c>
      <c r="AN1471" s="101" t="s">
        <v>45</v>
      </c>
      <c r="AO1471" s="101" t="s">
        <v>45</v>
      </c>
      <c r="AP1471" s="101" t="s">
        <v>45</v>
      </c>
      <c r="AQ1471" s="17">
        <v>1047.1875</v>
      </c>
      <c r="AR1471" s="17">
        <v>1313.333333333333</v>
      </c>
      <c r="AS1471" s="17">
        <v>673.5</v>
      </c>
      <c r="AT1471" s="17">
        <v>21.280008939728326</v>
      </c>
      <c r="AU1471" s="26">
        <v>2.1400168234304493</v>
      </c>
      <c r="AV1471" s="17">
        <v>200</v>
      </c>
      <c r="AW1471" s="17">
        <v>200</v>
      </c>
      <c r="AX1471" s="17">
        <v>0.16</v>
      </c>
      <c r="AY1471" s="17">
        <v>2</v>
      </c>
      <c r="AZ1471" s="17" t="s">
        <v>41</v>
      </c>
      <c r="BA1471" s="17"/>
      <c r="BB1471" s="17"/>
      <c r="BC1471" s="17"/>
    </row>
    <row r="1472" spans="1:55" x14ac:dyDescent="0.25">
      <c r="A1472" s="52">
        <v>2011</v>
      </c>
      <c r="B1472" s="52">
        <v>2014</v>
      </c>
      <c r="C1472" s="17" t="s">
        <v>221</v>
      </c>
      <c r="D1472" s="52" t="s">
        <v>222</v>
      </c>
      <c r="E1472" s="17">
        <v>4</v>
      </c>
      <c r="F1472" s="17" t="s">
        <v>102</v>
      </c>
      <c r="G1472" s="17" t="str">
        <f t="shared" si="193"/>
        <v>Wolcott</v>
      </c>
      <c r="H1472" s="20" t="s">
        <v>95</v>
      </c>
      <c r="I1472" s="17" t="s">
        <v>43</v>
      </c>
      <c r="J1472" s="17">
        <f t="shared" si="194"/>
        <v>988241</v>
      </c>
      <c r="K1472" s="17" t="str">
        <f t="shared" si="187"/>
        <v>Diploid</v>
      </c>
      <c r="L1472" s="27">
        <v>100</v>
      </c>
      <c r="M1472" s="27">
        <v>1</v>
      </c>
      <c r="N1472" s="26">
        <v>21.970901700000002</v>
      </c>
      <c r="O1472" s="26">
        <f t="shared" si="195"/>
        <v>43.75</v>
      </c>
      <c r="P1472" s="26">
        <v>0.4375</v>
      </c>
      <c r="Q1472" s="26">
        <f t="shared" si="196"/>
        <v>56.25</v>
      </c>
      <c r="R1472" s="26">
        <f t="shared" si="197"/>
        <v>0.5625</v>
      </c>
      <c r="S1472" s="26">
        <f t="shared" si="198"/>
        <v>12.358632206250002</v>
      </c>
      <c r="T1472" s="26">
        <v>4.1195440687499998</v>
      </c>
      <c r="U1472" s="17" t="s">
        <v>45</v>
      </c>
      <c r="V1472" s="26">
        <f t="shared" si="200"/>
        <v>1.837441600691347</v>
      </c>
      <c r="W1472" s="101"/>
      <c r="X1472" s="101"/>
      <c r="Y1472" s="101"/>
      <c r="Z1472" s="101"/>
      <c r="AA1472" s="101"/>
      <c r="AB1472" s="79"/>
      <c r="AC1472" s="79"/>
      <c r="AD1472" s="79"/>
      <c r="AE1472" s="79"/>
      <c r="AF1472" s="27">
        <v>2</v>
      </c>
      <c r="AG1472" s="17">
        <v>6.31</v>
      </c>
      <c r="AH1472" s="17">
        <f t="shared" si="201"/>
        <v>4.8977881936844619E-7</v>
      </c>
      <c r="AI1472" s="17">
        <v>5.35</v>
      </c>
      <c r="AJ1472" s="17">
        <v>128</v>
      </c>
      <c r="AK1472" s="17">
        <v>733.5</v>
      </c>
      <c r="AL1472" s="101" t="s">
        <v>45</v>
      </c>
      <c r="AM1472" s="101" t="s">
        <v>45</v>
      </c>
      <c r="AN1472" s="101" t="s">
        <v>45</v>
      </c>
      <c r="AO1472" s="101" t="s">
        <v>45</v>
      </c>
      <c r="AP1472" s="101" t="s">
        <v>45</v>
      </c>
      <c r="AQ1472" s="17">
        <v>1047.1875</v>
      </c>
      <c r="AR1472" s="17">
        <v>1313.333333333333</v>
      </c>
      <c r="AS1472" s="17">
        <v>673.5</v>
      </c>
      <c r="AT1472" s="17">
        <v>21.280008939728326</v>
      </c>
      <c r="AU1472" s="26">
        <v>2.1400168234304493</v>
      </c>
      <c r="AV1472" s="17">
        <v>200</v>
      </c>
      <c r="AW1472" s="17">
        <v>200</v>
      </c>
      <c r="AX1472" s="17">
        <v>0.16</v>
      </c>
      <c r="AY1472" s="17">
        <v>2</v>
      </c>
      <c r="AZ1472" s="17" t="s">
        <v>41</v>
      </c>
      <c r="BA1472" s="17"/>
      <c r="BB1472" s="17"/>
      <c r="BC1472" s="17"/>
    </row>
    <row r="1473" spans="1:55" x14ac:dyDescent="0.25">
      <c r="A1473" s="52">
        <v>2011</v>
      </c>
      <c r="B1473" s="52">
        <v>2014</v>
      </c>
      <c r="C1473" s="17" t="s">
        <v>221</v>
      </c>
      <c r="D1473" s="52" t="s">
        <v>222</v>
      </c>
      <c r="E1473" s="17">
        <v>1</v>
      </c>
      <c r="F1473" s="17" t="s">
        <v>104</v>
      </c>
      <c r="G1473" s="17" t="str">
        <f t="shared" si="193"/>
        <v>Otisco</v>
      </c>
      <c r="H1473" s="20">
        <v>99201</v>
      </c>
      <c r="I1473" s="17">
        <v>8</v>
      </c>
      <c r="J1473" s="17">
        <f t="shared" si="194"/>
        <v>99201007</v>
      </c>
      <c r="K1473" s="17" t="str">
        <f t="shared" si="187"/>
        <v>Triploid</v>
      </c>
      <c r="L1473" s="27">
        <v>100</v>
      </c>
      <c r="M1473" s="27">
        <v>1</v>
      </c>
      <c r="N1473" s="26">
        <v>30.072106606666669</v>
      </c>
      <c r="O1473" s="26">
        <f t="shared" si="195"/>
        <v>44.062500000000007</v>
      </c>
      <c r="P1473" s="26">
        <v>0.44062500000000004</v>
      </c>
      <c r="Q1473" s="26">
        <f t="shared" si="196"/>
        <v>55.937499999999993</v>
      </c>
      <c r="R1473" s="26">
        <f t="shared" si="197"/>
        <v>0.55937499999999996</v>
      </c>
      <c r="S1473" s="26">
        <f t="shared" si="198"/>
        <v>16.821584633104166</v>
      </c>
      <c r="T1473" s="26">
        <v>5.6071948777013887</v>
      </c>
      <c r="U1473" s="17" t="s">
        <v>45</v>
      </c>
      <c r="V1473" s="26">
        <f t="shared" si="200"/>
        <v>2.5009789820255972</v>
      </c>
      <c r="W1473" s="101"/>
      <c r="X1473" s="101"/>
      <c r="Y1473" s="101"/>
      <c r="Z1473" s="101"/>
      <c r="AA1473" s="101"/>
      <c r="AB1473" s="79"/>
      <c r="AC1473" s="79"/>
      <c r="AD1473" s="79"/>
      <c r="AE1473" s="79"/>
      <c r="AF1473" s="27">
        <v>2</v>
      </c>
      <c r="AG1473" s="17">
        <v>6.31</v>
      </c>
      <c r="AH1473" s="17">
        <f t="shared" si="201"/>
        <v>4.8977881936844619E-7</v>
      </c>
      <c r="AI1473" s="17">
        <v>5.35</v>
      </c>
      <c r="AJ1473" s="17">
        <v>128</v>
      </c>
      <c r="AK1473" s="17">
        <v>733.5</v>
      </c>
      <c r="AL1473" s="101" t="s">
        <v>45</v>
      </c>
      <c r="AM1473" s="101" t="s">
        <v>45</v>
      </c>
      <c r="AN1473" s="101" t="s">
        <v>45</v>
      </c>
      <c r="AO1473" s="101" t="s">
        <v>45</v>
      </c>
      <c r="AP1473" s="101" t="s">
        <v>45</v>
      </c>
      <c r="AQ1473" s="17">
        <v>1047.1875</v>
      </c>
      <c r="AR1473" s="17">
        <v>1313.333333333333</v>
      </c>
      <c r="AS1473" s="17">
        <v>673.5</v>
      </c>
      <c r="AT1473" s="17">
        <v>21.280008939728326</v>
      </c>
      <c r="AU1473" s="26">
        <v>2.1400168234304493</v>
      </c>
      <c r="AV1473" s="17">
        <v>200</v>
      </c>
      <c r="AW1473" s="17">
        <v>200</v>
      </c>
      <c r="AX1473" s="17">
        <v>0.16</v>
      </c>
      <c r="AY1473" s="17">
        <v>2</v>
      </c>
      <c r="AZ1473" s="17" t="s">
        <v>41</v>
      </c>
      <c r="BA1473" s="17"/>
      <c r="BB1473" s="17"/>
      <c r="BC1473" s="17"/>
    </row>
    <row r="1474" spans="1:55" x14ac:dyDescent="0.25">
      <c r="A1474" s="52">
        <v>2011</v>
      </c>
      <c r="B1474" s="52">
        <v>2014</v>
      </c>
      <c r="C1474" s="17" t="s">
        <v>221</v>
      </c>
      <c r="D1474" s="52" t="s">
        <v>222</v>
      </c>
      <c r="E1474" s="17">
        <v>2</v>
      </c>
      <c r="F1474" s="17" t="s">
        <v>104</v>
      </c>
      <c r="G1474" s="17" t="str">
        <f t="shared" si="193"/>
        <v>Otisco</v>
      </c>
      <c r="H1474" s="20">
        <v>99201</v>
      </c>
      <c r="I1474" s="17">
        <v>8</v>
      </c>
      <c r="J1474" s="17">
        <f t="shared" si="194"/>
        <v>99201007</v>
      </c>
      <c r="K1474" s="17" t="str">
        <f t="shared" si="187"/>
        <v>Triploid</v>
      </c>
      <c r="L1474" s="27">
        <v>100</v>
      </c>
      <c r="M1474" s="27">
        <v>1</v>
      </c>
      <c r="N1474" s="26">
        <v>29.167954273333336</v>
      </c>
      <c r="O1474" s="26">
        <f t="shared" si="195"/>
        <v>40.597014925373138</v>
      </c>
      <c r="P1474" s="26">
        <v>0.40597014925373137</v>
      </c>
      <c r="Q1474" s="26">
        <f t="shared" si="196"/>
        <v>59.402985074626862</v>
      </c>
      <c r="R1474" s="26">
        <f t="shared" si="197"/>
        <v>0.59402985074626857</v>
      </c>
      <c r="S1474" s="26">
        <f t="shared" si="198"/>
        <v>17.326635523562189</v>
      </c>
      <c r="T1474" s="26">
        <v>5.7755451745207305</v>
      </c>
      <c r="U1474" s="17" t="s">
        <v>45</v>
      </c>
      <c r="V1474" s="26">
        <f t="shared" si="200"/>
        <v>2.5760683204820385</v>
      </c>
      <c r="W1474" s="101"/>
      <c r="X1474" s="101"/>
      <c r="Y1474" s="101"/>
      <c r="Z1474" s="101"/>
      <c r="AA1474" s="101"/>
      <c r="AB1474" s="79"/>
      <c r="AC1474" s="79"/>
      <c r="AD1474" s="79"/>
      <c r="AE1474" s="79"/>
      <c r="AF1474" s="27">
        <v>2</v>
      </c>
      <c r="AG1474" s="17">
        <v>6.31</v>
      </c>
      <c r="AH1474" s="17">
        <f t="shared" si="201"/>
        <v>4.8977881936844619E-7</v>
      </c>
      <c r="AI1474" s="17">
        <v>5.35</v>
      </c>
      <c r="AJ1474" s="17">
        <v>128</v>
      </c>
      <c r="AK1474" s="17">
        <v>733.5</v>
      </c>
      <c r="AL1474" s="101" t="s">
        <v>45</v>
      </c>
      <c r="AM1474" s="101" t="s">
        <v>45</v>
      </c>
      <c r="AN1474" s="101" t="s">
        <v>45</v>
      </c>
      <c r="AO1474" s="101" t="s">
        <v>45</v>
      </c>
      <c r="AP1474" s="101" t="s">
        <v>45</v>
      </c>
      <c r="AQ1474" s="17">
        <v>1047.1875</v>
      </c>
      <c r="AR1474" s="17">
        <v>1313.333333333333</v>
      </c>
      <c r="AS1474" s="17">
        <v>673.5</v>
      </c>
      <c r="AT1474" s="17">
        <v>21.280008939728326</v>
      </c>
      <c r="AU1474" s="26">
        <v>2.1400168234304493</v>
      </c>
      <c r="AV1474" s="17">
        <v>200</v>
      </c>
      <c r="AW1474" s="17">
        <v>200</v>
      </c>
      <c r="AX1474" s="17">
        <v>0.16</v>
      </c>
      <c r="AY1474" s="17">
        <v>2</v>
      </c>
      <c r="AZ1474" s="17" t="s">
        <v>41</v>
      </c>
      <c r="BA1474" s="17"/>
      <c r="BB1474" s="17"/>
      <c r="BC1474" s="17"/>
    </row>
    <row r="1475" spans="1:55" x14ac:dyDescent="0.25">
      <c r="A1475" s="52">
        <v>2011</v>
      </c>
      <c r="B1475" s="52">
        <v>2014</v>
      </c>
      <c r="C1475" s="17" t="s">
        <v>221</v>
      </c>
      <c r="D1475" s="52" t="s">
        <v>222</v>
      </c>
      <c r="E1475" s="17">
        <v>3</v>
      </c>
      <c r="F1475" s="17" t="s">
        <v>104</v>
      </c>
      <c r="G1475" s="17" t="str">
        <f t="shared" si="193"/>
        <v>Otisco</v>
      </c>
      <c r="H1475" s="20">
        <v>99201</v>
      </c>
      <c r="I1475" s="17">
        <v>8</v>
      </c>
      <c r="J1475" s="17">
        <f t="shared" si="194"/>
        <v>99201007</v>
      </c>
      <c r="K1475" s="17" t="str">
        <f t="shared" si="187"/>
        <v>Triploid</v>
      </c>
      <c r="L1475" s="27">
        <v>100</v>
      </c>
      <c r="M1475" s="27">
        <v>1</v>
      </c>
      <c r="N1475" s="26">
        <v>25.262016193333331</v>
      </c>
      <c r="O1475" s="26">
        <f t="shared" si="195"/>
        <v>42.133333333333333</v>
      </c>
      <c r="P1475" s="26">
        <v>0.42133333333333334</v>
      </c>
      <c r="Q1475" s="26">
        <f t="shared" si="196"/>
        <v>57.866666666666667</v>
      </c>
      <c r="R1475" s="26">
        <f t="shared" si="197"/>
        <v>0.57866666666666666</v>
      </c>
      <c r="S1475" s="26">
        <f t="shared" si="198"/>
        <v>14.618286703875555</v>
      </c>
      <c r="T1475" s="26">
        <v>4.872762234625184</v>
      </c>
      <c r="U1475" s="17" t="s">
        <v>45</v>
      </c>
      <c r="V1475" s="26">
        <f t="shared" si="200"/>
        <v>2.1733997478256843</v>
      </c>
      <c r="W1475" s="101"/>
      <c r="X1475" s="101"/>
      <c r="Y1475" s="101"/>
      <c r="Z1475" s="101"/>
      <c r="AA1475" s="101"/>
      <c r="AB1475" s="79"/>
      <c r="AC1475" s="79"/>
      <c r="AD1475" s="79"/>
      <c r="AE1475" s="79"/>
      <c r="AF1475" s="27">
        <v>2</v>
      </c>
      <c r="AG1475" s="17">
        <v>6.31</v>
      </c>
      <c r="AH1475" s="17">
        <f t="shared" si="201"/>
        <v>4.8977881936844619E-7</v>
      </c>
      <c r="AI1475" s="17">
        <v>5.35</v>
      </c>
      <c r="AJ1475" s="17">
        <v>128</v>
      </c>
      <c r="AK1475" s="17">
        <v>733.5</v>
      </c>
      <c r="AL1475" s="101" t="s">
        <v>45</v>
      </c>
      <c r="AM1475" s="101" t="s">
        <v>45</v>
      </c>
      <c r="AN1475" s="101" t="s">
        <v>45</v>
      </c>
      <c r="AO1475" s="101" t="s">
        <v>45</v>
      </c>
      <c r="AP1475" s="101" t="s">
        <v>45</v>
      </c>
      <c r="AQ1475" s="17">
        <v>1047.1875</v>
      </c>
      <c r="AR1475" s="17">
        <v>1313.333333333333</v>
      </c>
      <c r="AS1475" s="17">
        <v>673.5</v>
      </c>
      <c r="AT1475" s="17">
        <v>21.280008939728326</v>
      </c>
      <c r="AU1475" s="26">
        <v>2.1400168234304493</v>
      </c>
      <c r="AV1475" s="17">
        <v>200</v>
      </c>
      <c r="AW1475" s="17">
        <v>200</v>
      </c>
      <c r="AX1475" s="17">
        <v>0.16</v>
      </c>
      <c r="AY1475" s="17">
        <v>2</v>
      </c>
      <c r="AZ1475" s="17" t="s">
        <v>41</v>
      </c>
      <c r="BA1475" s="17"/>
      <c r="BB1475" s="17"/>
      <c r="BC1475" s="17"/>
    </row>
    <row r="1476" spans="1:55" x14ac:dyDescent="0.25">
      <c r="A1476" s="52">
        <v>2011</v>
      </c>
      <c r="B1476" s="52">
        <v>2014</v>
      </c>
      <c r="C1476" s="17" t="s">
        <v>221</v>
      </c>
      <c r="D1476" s="52" t="s">
        <v>222</v>
      </c>
      <c r="E1476" s="17">
        <v>4</v>
      </c>
      <c r="F1476" s="17" t="s">
        <v>104</v>
      </c>
      <c r="G1476" s="17" t="str">
        <f t="shared" si="193"/>
        <v>Otisco</v>
      </c>
      <c r="H1476" s="20">
        <v>99201</v>
      </c>
      <c r="I1476" s="17">
        <v>8</v>
      </c>
      <c r="J1476" s="17">
        <f t="shared" si="194"/>
        <v>99201007</v>
      </c>
      <c r="K1476" s="17" t="str">
        <f t="shared" si="187"/>
        <v>Triploid</v>
      </c>
      <c r="L1476" s="27">
        <v>100</v>
      </c>
      <c r="M1476" s="27">
        <v>1</v>
      </c>
      <c r="N1476" s="26">
        <v>20.289178359999994</v>
      </c>
      <c r="O1476" s="26">
        <f t="shared" si="195"/>
        <v>41.714285714285715</v>
      </c>
      <c r="P1476" s="26">
        <v>0.41714285714285715</v>
      </c>
      <c r="Q1476" s="26">
        <f t="shared" si="196"/>
        <v>58.285714285714285</v>
      </c>
      <c r="R1476" s="26">
        <f t="shared" si="197"/>
        <v>0.58285714285714285</v>
      </c>
      <c r="S1476" s="26">
        <f t="shared" si="198"/>
        <v>11.825692529828569</v>
      </c>
      <c r="T1476" s="26">
        <v>3.9418975099428564</v>
      </c>
      <c r="U1476" s="17" t="s">
        <v>45</v>
      </c>
      <c r="V1476" s="26">
        <f t="shared" si="200"/>
        <v>1.7582058474321394</v>
      </c>
      <c r="W1476" s="101"/>
      <c r="X1476" s="101"/>
      <c r="Y1476" s="101"/>
      <c r="Z1476" s="101"/>
      <c r="AA1476" s="101"/>
      <c r="AB1476" s="79"/>
      <c r="AC1476" s="79"/>
      <c r="AD1476" s="79"/>
      <c r="AE1476" s="79"/>
      <c r="AF1476" s="27">
        <v>2</v>
      </c>
      <c r="AG1476" s="17">
        <v>6.31</v>
      </c>
      <c r="AH1476" s="17">
        <f t="shared" si="201"/>
        <v>4.8977881936844619E-7</v>
      </c>
      <c r="AI1476" s="17">
        <v>5.35</v>
      </c>
      <c r="AJ1476" s="17">
        <v>128</v>
      </c>
      <c r="AK1476" s="17">
        <v>733.5</v>
      </c>
      <c r="AL1476" s="101" t="s">
        <v>45</v>
      </c>
      <c r="AM1476" s="101" t="s">
        <v>45</v>
      </c>
      <c r="AN1476" s="101" t="s">
        <v>45</v>
      </c>
      <c r="AO1476" s="101" t="s">
        <v>45</v>
      </c>
      <c r="AP1476" s="101" t="s">
        <v>45</v>
      </c>
      <c r="AQ1476" s="17">
        <v>1047.1875</v>
      </c>
      <c r="AR1476" s="17">
        <v>1313.333333333333</v>
      </c>
      <c r="AS1476" s="17">
        <v>673.5</v>
      </c>
      <c r="AT1476" s="17">
        <v>21.280008939728326</v>
      </c>
      <c r="AU1476" s="26">
        <v>2.1400168234304493</v>
      </c>
      <c r="AV1476" s="17">
        <v>200</v>
      </c>
      <c r="AW1476" s="17">
        <v>200</v>
      </c>
      <c r="AX1476" s="17">
        <v>0.16</v>
      </c>
      <c r="AY1476" s="17">
        <v>2</v>
      </c>
      <c r="AZ1476" s="17" t="s">
        <v>41</v>
      </c>
      <c r="BA1476" s="17"/>
      <c r="BB1476" s="17"/>
      <c r="BC1476" s="17"/>
    </row>
    <row r="1477" spans="1:55" x14ac:dyDescent="0.25">
      <c r="A1477" s="52">
        <v>2011</v>
      </c>
      <c r="B1477" s="52">
        <v>2014</v>
      </c>
      <c r="C1477" s="17" t="s">
        <v>221</v>
      </c>
      <c r="D1477" s="52" t="s">
        <v>222</v>
      </c>
      <c r="E1477" s="17">
        <v>1</v>
      </c>
      <c r="F1477" s="17" t="s">
        <v>108</v>
      </c>
      <c r="G1477" s="17" t="str">
        <f t="shared" si="193"/>
        <v>Fabius</v>
      </c>
      <c r="H1477" s="20">
        <v>99202</v>
      </c>
      <c r="I1477" s="17">
        <v>8</v>
      </c>
      <c r="J1477" s="17">
        <f t="shared" si="194"/>
        <v>99202004</v>
      </c>
      <c r="K1477" s="17" t="str">
        <f t="shared" si="187"/>
        <v>Triploid</v>
      </c>
      <c r="L1477" s="27">
        <v>100</v>
      </c>
      <c r="M1477" s="27">
        <v>1</v>
      </c>
      <c r="N1477" s="26">
        <v>30.958175893333333</v>
      </c>
      <c r="O1477" s="26">
        <f t="shared" si="195"/>
        <v>42.5</v>
      </c>
      <c r="P1477" s="26">
        <v>0.42499999999999999</v>
      </c>
      <c r="Q1477" s="26">
        <f t="shared" si="196"/>
        <v>57.5</v>
      </c>
      <c r="R1477" s="26">
        <f t="shared" si="197"/>
        <v>0.57499999999999996</v>
      </c>
      <c r="S1477" s="26">
        <f t="shared" si="198"/>
        <v>17.800951138666665</v>
      </c>
      <c r="T1477" s="26">
        <v>5.9336503795555551</v>
      </c>
      <c r="U1477" s="17" t="s">
        <v>45</v>
      </c>
      <c r="V1477" s="26">
        <f t="shared" si="200"/>
        <v>2.6465880372683119</v>
      </c>
      <c r="W1477" s="101"/>
      <c r="X1477" s="101"/>
      <c r="Y1477" s="101"/>
      <c r="Z1477" s="101"/>
      <c r="AA1477" s="101"/>
      <c r="AB1477" s="79"/>
      <c r="AC1477" s="79"/>
      <c r="AD1477" s="79"/>
      <c r="AE1477" s="79"/>
      <c r="AF1477" s="27">
        <v>2</v>
      </c>
      <c r="AG1477" s="17">
        <v>6.31</v>
      </c>
      <c r="AH1477" s="17">
        <f t="shared" si="201"/>
        <v>4.8977881936844619E-7</v>
      </c>
      <c r="AI1477" s="17">
        <v>5.35</v>
      </c>
      <c r="AJ1477" s="17">
        <v>128</v>
      </c>
      <c r="AK1477" s="17">
        <v>733.5</v>
      </c>
      <c r="AL1477" s="101" t="s">
        <v>45</v>
      </c>
      <c r="AM1477" s="101" t="s">
        <v>45</v>
      </c>
      <c r="AN1477" s="101" t="s">
        <v>45</v>
      </c>
      <c r="AO1477" s="101" t="s">
        <v>45</v>
      </c>
      <c r="AP1477" s="101" t="s">
        <v>45</v>
      </c>
      <c r="AQ1477" s="17">
        <v>1047.1875</v>
      </c>
      <c r="AR1477" s="17">
        <v>1313.333333333333</v>
      </c>
      <c r="AS1477" s="17">
        <v>673.5</v>
      </c>
      <c r="AT1477" s="17">
        <v>21.280008939728326</v>
      </c>
      <c r="AU1477" s="26">
        <v>2.1400168234304493</v>
      </c>
      <c r="AV1477" s="17">
        <v>200</v>
      </c>
      <c r="AW1477" s="17">
        <v>200</v>
      </c>
      <c r="AX1477" s="17">
        <v>0.16</v>
      </c>
      <c r="AY1477" s="17">
        <v>2</v>
      </c>
      <c r="AZ1477" s="17" t="s">
        <v>41</v>
      </c>
      <c r="BA1477" s="17"/>
      <c r="BB1477" s="17"/>
      <c r="BC1477" s="17"/>
    </row>
    <row r="1478" spans="1:55" x14ac:dyDescent="0.25">
      <c r="A1478" s="52">
        <v>2011</v>
      </c>
      <c r="B1478" s="52">
        <v>2014</v>
      </c>
      <c r="C1478" s="17" t="s">
        <v>221</v>
      </c>
      <c r="D1478" s="52" t="s">
        <v>222</v>
      </c>
      <c r="E1478" s="17">
        <v>2</v>
      </c>
      <c r="F1478" s="17" t="s">
        <v>108</v>
      </c>
      <c r="G1478" s="17" t="str">
        <f t="shared" si="193"/>
        <v>Fabius</v>
      </c>
      <c r="H1478" s="20">
        <v>99202</v>
      </c>
      <c r="I1478" s="17">
        <v>8</v>
      </c>
      <c r="J1478" s="17">
        <f t="shared" si="194"/>
        <v>99202004</v>
      </c>
      <c r="K1478" s="17" t="str">
        <f t="shared" si="187"/>
        <v>Triploid</v>
      </c>
      <c r="L1478" s="27">
        <v>100</v>
      </c>
      <c r="M1478" s="27">
        <v>1</v>
      </c>
      <c r="N1478" s="26">
        <v>26.943739533333336</v>
      </c>
      <c r="O1478" s="26">
        <f t="shared" si="195"/>
        <v>43</v>
      </c>
      <c r="P1478" s="26">
        <v>0.43</v>
      </c>
      <c r="Q1478" s="26">
        <f t="shared" si="196"/>
        <v>57</v>
      </c>
      <c r="R1478" s="26">
        <f t="shared" si="197"/>
        <v>0.56999999999999995</v>
      </c>
      <c r="S1478" s="26">
        <f t="shared" si="198"/>
        <v>15.357931534</v>
      </c>
      <c r="T1478" s="26">
        <v>5.1193105113333335</v>
      </c>
      <c r="U1478" s="17" t="s">
        <v>45</v>
      </c>
      <c r="V1478" s="26">
        <f t="shared" si="200"/>
        <v>2.2833677570621469</v>
      </c>
      <c r="W1478" s="101"/>
      <c r="X1478" s="101"/>
      <c r="Y1478" s="101"/>
      <c r="Z1478" s="101"/>
      <c r="AA1478" s="101"/>
      <c r="AB1478" s="79"/>
      <c r="AC1478" s="79"/>
      <c r="AD1478" s="79"/>
      <c r="AE1478" s="79"/>
      <c r="AF1478" s="27">
        <v>2</v>
      </c>
      <c r="AG1478" s="17">
        <v>6.31</v>
      </c>
      <c r="AH1478" s="17">
        <f t="shared" si="201"/>
        <v>4.8977881936844619E-7</v>
      </c>
      <c r="AI1478" s="17">
        <v>5.35</v>
      </c>
      <c r="AJ1478" s="17">
        <v>128</v>
      </c>
      <c r="AK1478" s="17">
        <v>733.5</v>
      </c>
      <c r="AL1478" s="101" t="s">
        <v>45</v>
      </c>
      <c r="AM1478" s="101" t="s">
        <v>45</v>
      </c>
      <c r="AN1478" s="101" t="s">
        <v>45</v>
      </c>
      <c r="AO1478" s="101" t="s">
        <v>45</v>
      </c>
      <c r="AP1478" s="101" t="s">
        <v>45</v>
      </c>
      <c r="AQ1478" s="17">
        <v>1047.1875</v>
      </c>
      <c r="AR1478" s="17">
        <v>1313.333333333333</v>
      </c>
      <c r="AS1478" s="17">
        <v>673.5</v>
      </c>
      <c r="AT1478" s="17">
        <v>21.280008939728326</v>
      </c>
      <c r="AU1478" s="26">
        <v>2.1400168234304493</v>
      </c>
      <c r="AV1478" s="17">
        <v>200</v>
      </c>
      <c r="AW1478" s="17">
        <v>200</v>
      </c>
      <c r="AX1478" s="17">
        <v>0.16</v>
      </c>
      <c r="AY1478" s="17">
        <v>2</v>
      </c>
      <c r="AZ1478" s="17" t="s">
        <v>41</v>
      </c>
      <c r="BA1478" s="17"/>
      <c r="BB1478" s="17"/>
      <c r="BC1478" s="17"/>
    </row>
    <row r="1479" spans="1:55" x14ac:dyDescent="0.25">
      <c r="A1479" s="52">
        <v>2011</v>
      </c>
      <c r="B1479" s="52">
        <v>2014</v>
      </c>
      <c r="C1479" s="17" t="s">
        <v>221</v>
      </c>
      <c r="D1479" s="52" t="s">
        <v>222</v>
      </c>
      <c r="E1479" s="17">
        <v>3</v>
      </c>
      <c r="F1479" s="17" t="s">
        <v>108</v>
      </c>
      <c r="G1479" s="17" t="str">
        <f t="shared" si="193"/>
        <v>Fabius</v>
      </c>
      <c r="H1479" s="20">
        <v>99202</v>
      </c>
      <c r="I1479" s="17">
        <v>8</v>
      </c>
      <c r="J1479" s="17">
        <f t="shared" si="194"/>
        <v>99202004</v>
      </c>
      <c r="K1479" s="17" t="str">
        <f t="shared" si="187"/>
        <v>Triploid</v>
      </c>
      <c r="L1479" s="27">
        <v>94.444444444444443</v>
      </c>
      <c r="M1479" s="27">
        <v>0.94444444444444442</v>
      </c>
      <c r="N1479" s="26">
        <v>26.889490393333329</v>
      </c>
      <c r="O1479" s="26">
        <f t="shared" si="195"/>
        <v>45.454545454545453</v>
      </c>
      <c r="P1479" s="26">
        <v>0.45454545454545453</v>
      </c>
      <c r="Q1479" s="26">
        <f t="shared" si="196"/>
        <v>54.545454545454547</v>
      </c>
      <c r="R1479" s="26">
        <f t="shared" si="197"/>
        <v>0.54545454545454541</v>
      </c>
      <c r="S1479" s="26">
        <f t="shared" si="198"/>
        <v>14.666994759999996</v>
      </c>
      <c r="T1479" s="26">
        <v>4.888998253333332</v>
      </c>
      <c r="U1479" s="17" t="s">
        <v>45</v>
      </c>
      <c r="V1479" s="26">
        <f t="shared" si="200"/>
        <v>2.1806415046089795</v>
      </c>
      <c r="W1479" s="101"/>
      <c r="X1479" s="101"/>
      <c r="Y1479" s="101"/>
      <c r="Z1479" s="101"/>
      <c r="AA1479" s="101"/>
      <c r="AB1479" s="79"/>
      <c r="AC1479" s="79"/>
      <c r="AD1479" s="79"/>
      <c r="AE1479" s="79"/>
      <c r="AF1479" s="27">
        <v>2</v>
      </c>
      <c r="AG1479" s="17">
        <v>6.31</v>
      </c>
      <c r="AH1479" s="17">
        <f t="shared" si="201"/>
        <v>4.8977881936844619E-7</v>
      </c>
      <c r="AI1479" s="17">
        <v>5.35</v>
      </c>
      <c r="AJ1479" s="17">
        <v>128</v>
      </c>
      <c r="AK1479" s="17">
        <v>733.5</v>
      </c>
      <c r="AL1479" s="101" t="s">
        <v>45</v>
      </c>
      <c r="AM1479" s="101" t="s">
        <v>45</v>
      </c>
      <c r="AN1479" s="101" t="s">
        <v>45</v>
      </c>
      <c r="AO1479" s="101" t="s">
        <v>45</v>
      </c>
      <c r="AP1479" s="101" t="s">
        <v>45</v>
      </c>
      <c r="AQ1479" s="17">
        <v>1047.1875</v>
      </c>
      <c r="AR1479" s="17">
        <v>1313.333333333333</v>
      </c>
      <c r="AS1479" s="17">
        <v>673.5</v>
      </c>
      <c r="AT1479" s="17">
        <v>21.280008939728326</v>
      </c>
      <c r="AU1479" s="26">
        <v>2.1400168234304493</v>
      </c>
      <c r="AV1479" s="17">
        <v>200</v>
      </c>
      <c r="AW1479" s="17">
        <v>200</v>
      </c>
      <c r="AX1479" s="17">
        <v>0.16</v>
      </c>
      <c r="AY1479" s="17">
        <v>2</v>
      </c>
      <c r="AZ1479" s="17" t="s">
        <v>41</v>
      </c>
      <c r="BA1479" s="17"/>
      <c r="BB1479" s="17"/>
      <c r="BC1479" s="17"/>
    </row>
    <row r="1480" spans="1:55" x14ac:dyDescent="0.25">
      <c r="A1480" s="52">
        <v>2011</v>
      </c>
      <c r="B1480" s="52">
        <v>2014</v>
      </c>
      <c r="C1480" s="17" t="s">
        <v>221</v>
      </c>
      <c r="D1480" s="52" t="s">
        <v>222</v>
      </c>
      <c r="E1480" s="17">
        <v>4</v>
      </c>
      <c r="F1480" s="17" t="s">
        <v>108</v>
      </c>
      <c r="G1480" s="17" t="str">
        <f t="shared" si="193"/>
        <v>Fabius</v>
      </c>
      <c r="H1480" s="20">
        <v>99202</v>
      </c>
      <c r="I1480" s="17">
        <v>8</v>
      </c>
      <c r="J1480" s="17">
        <f t="shared" si="194"/>
        <v>99202004</v>
      </c>
      <c r="K1480" s="17" t="str">
        <f t="shared" si="187"/>
        <v>Triploid</v>
      </c>
      <c r="L1480" s="27">
        <v>100</v>
      </c>
      <c r="M1480" s="27">
        <v>1</v>
      </c>
      <c r="N1480" s="26">
        <v>35.894847633333342</v>
      </c>
      <c r="O1480" s="26">
        <f t="shared" si="195"/>
        <v>43.793103448275865</v>
      </c>
      <c r="P1480" s="26">
        <v>0.43793103448275866</v>
      </c>
      <c r="Q1480" s="26">
        <f t="shared" si="196"/>
        <v>56.206896551724135</v>
      </c>
      <c r="R1480" s="26">
        <f t="shared" si="197"/>
        <v>0.56206896551724139</v>
      </c>
      <c r="S1480" s="26">
        <f t="shared" si="198"/>
        <v>20.175379876666671</v>
      </c>
      <c r="T1480" s="26">
        <v>6.7251266255555544</v>
      </c>
      <c r="U1480" s="17" t="s">
        <v>45</v>
      </c>
      <c r="V1480" s="26">
        <f t="shared" si="200"/>
        <v>2.999610448508276</v>
      </c>
      <c r="W1480" s="101"/>
      <c r="X1480" s="101"/>
      <c r="Y1480" s="101"/>
      <c r="Z1480" s="101"/>
      <c r="AA1480" s="101"/>
      <c r="AB1480" s="79"/>
      <c r="AC1480" s="79"/>
      <c r="AD1480" s="79"/>
      <c r="AE1480" s="79"/>
      <c r="AF1480" s="27">
        <v>2</v>
      </c>
      <c r="AG1480" s="17">
        <v>6.31</v>
      </c>
      <c r="AH1480" s="17">
        <f t="shared" si="201"/>
        <v>4.8977881936844619E-7</v>
      </c>
      <c r="AI1480" s="17">
        <v>5.35</v>
      </c>
      <c r="AJ1480" s="17">
        <v>128</v>
      </c>
      <c r="AK1480" s="17">
        <v>733.5</v>
      </c>
      <c r="AL1480" s="101" t="s">
        <v>45</v>
      </c>
      <c r="AM1480" s="101" t="s">
        <v>45</v>
      </c>
      <c r="AN1480" s="101" t="s">
        <v>45</v>
      </c>
      <c r="AO1480" s="101" t="s">
        <v>45</v>
      </c>
      <c r="AP1480" s="101" t="s">
        <v>45</v>
      </c>
      <c r="AQ1480" s="17">
        <v>1047.1875</v>
      </c>
      <c r="AR1480" s="17">
        <v>1313.333333333333</v>
      </c>
      <c r="AS1480" s="17">
        <v>673.5</v>
      </c>
      <c r="AT1480" s="17">
        <v>21.280008939728326</v>
      </c>
      <c r="AU1480" s="26">
        <v>2.1400168234304493</v>
      </c>
      <c r="AV1480" s="17">
        <v>200</v>
      </c>
      <c r="AW1480" s="17">
        <v>200</v>
      </c>
      <c r="AX1480" s="17">
        <v>0.16</v>
      </c>
      <c r="AY1480" s="17">
        <v>2</v>
      </c>
      <c r="AZ1480" s="17" t="s">
        <v>41</v>
      </c>
      <c r="BA1480" s="17"/>
      <c r="BB1480" s="17"/>
      <c r="BC1480" s="17"/>
    </row>
    <row r="1481" spans="1:55" x14ac:dyDescent="0.25">
      <c r="A1481" s="52">
        <v>2011</v>
      </c>
      <c r="B1481" s="52">
        <v>2014</v>
      </c>
      <c r="C1481" s="17" t="s">
        <v>221</v>
      </c>
      <c r="D1481" s="52" t="s">
        <v>222</v>
      </c>
      <c r="E1481" s="17">
        <v>1</v>
      </c>
      <c r="F1481" s="17" t="s">
        <v>114</v>
      </c>
      <c r="G1481" s="17" t="str">
        <f t="shared" si="193"/>
        <v>Owasco</v>
      </c>
      <c r="H1481" s="20">
        <v>99207</v>
      </c>
      <c r="I1481" s="17">
        <v>8</v>
      </c>
      <c r="J1481" s="17">
        <f t="shared" si="194"/>
        <v>99207018</v>
      </c>
      <c r="K1481" s="17" t="str">
        <f t="shared" si="187"/>
        <v>Triploid</v>
      </c>
      <c r="L1481" s="27">
        <v>100</v>
      </c>
      <c r="M1481" s="27">
        <v>1</v>
      </c>
      <c r="N1481" s="26">
        <v>23.996202926666662</v>
      </c>
      <c r="O1481" s="26">
        <f t="shared" si="195"/>
        <v>44.478527607361954</v>
      </c>
      <c r="P1481" s="26">
        <v>0.44478527607361956</v>
      </c>
      <c r="Q1481" s="26">
        <f t="shared" si="196"/>
        <v>55.521472392638046</v>
      </c>
      <c r="R1481" s="26">
        <f t="shared" si="197"/>
        <v>0.55521472392638049</v>
      </c>
      <c r="S1481" s="26">
        <f t="shared" si="198"/>
        <v>13.323045183210635</v>
      </c>
      <c r="T1481" s="26">
        <v>4.4410150610702122</v>
      </c>
      <c r="U1481" s="17" t="s">
        <v>45</v>
      </c>
      <c r="V1481" s="26">
        <f t="shared" si="200"/>
        <v>1.9808274135014328</v>
      </c>
      <c r="W1481" s="101"/>
      <c r="X1481" s="101"/>
      <c r="Y1481" s="101"/>
      <c r="Z1481" s="101"/>
      <c r="AA1481" s="101"/>
      <c r="AB1481" s="79"/>
      <c r="AC1481" s="79"/>
      <c r="AD1481" s="79"/>
      <c r="AE1481" s="79"/>
      <c r="AF1481" s="27">
        <v>2</v>
      </c>
      <c r="AG1481" s="17">
        <v>6.31</v>
      </c>
      <c r="AH1481" s="17">
        <f t="shared" si="201"/>
        <v>4.8977881936844619E-7</v>
      </c>
      <c r="AI1481" s="17">
        <v>5.35</v>
      </c>
      <c r="AJ1481" s="17">
        <v>128</v>
      </c>
      <c r="AK1481" s="17">
        <v>733.5</v>
      </c>
      <c r="AL1481" s="101" t="s">
        <v>45</v>
      </c>
      <c r="AM1481" s="101" t="s">
        <v>45</v>
      </c>
      <c r="AN1481" s="101" t="s">
        <v>45</v>
      </c>
      <c r="AO1481" s="101" t="s">
        <v>45</v>
      </c>
      <c r="AP1481" s="101" t="s">
        <v>45</v>
      </c>
      <c r="AQ1481" s="17">
        <v>1047.1875</v>
      </c>
      <c r="AR1481" s="17">
        <v>1313.333333333333</v>
      </c>
      <c r="AS1481" s="17">
        <v>673.5</v>
      </c>
      <c r="AT1481" s="17">
        <v>21.280008939728326</v>
      </c>
      <c r="AU1481" s="26">
        <v>2.1400168234304493</v>
      </c>
      <c r="AV1481" s="17">
        <v>200</v>
      </c>
      <c r="AW1481" s="17">
        <v>200</v>
      </c>
      <c r="AX1481" s="17">
        <v>0.16</v>
      </c>
      <c r="AY1481" s="17">
        <v>2</v>
      </c>
      <c r="AZ1481" s="17" t="s">
        <v>41</v>
      </c>
      <c r="BA1481" s="17"/>
      <c r="BB1481" s="17"/>
      <c r="BC1481" s="17"/>
    </row>
    <row r="1482" spans="1:55" x14ac:dyDescent="0.25">
      <c r="A1482" s="52">
        <v>2011</v>
      </c>
      <c r="B1482" s="52">
        <v>2014</v>
      </c>
      <c r="C1482" s="17" t="s">
        <v>221</v>
      </c>
      <c r="D1482" s="52" t="s">
        <v>222</v>
      </c>
      <c r="E1482" s="17">
        <v>2</v>
      </c>
      <c r="F1482" s="17" t="s">
        <v>114</v>
      </c>
      <c r="G1482" s="17" t="str">
        <f t="shared" si="193"/>
        <v>Owasco</v>
      </c>
      <c r="H1482" s="20">
        <v>99207</v>
      </c>
      <c r="I1482" s="17">
        <v>8</v>
      </c>
      <c r="J1482" s="17">
        <f t="shared" si="194"/>
        <v>99207018</v>
      </c>
      <c r="K1482" s="17" t="str">
        <f t="shared" si="187"/>
        <v>Triploid</v>
      </c>
      <c r="L1482" s="27">
        <v>94.444444444444443</v>
      </c>
      <c r="M1482" s="27">
        <v>0.94444444444444442</v>
      </c>
      <c r="N1482" s="26">
        <v>19.692437820000006</v>
      </c>
      <c r="O1482" s="26">
        <f t="shared" si="195"/>
        <v>41.666666666666671</v>
      </c>
      <c r="P1482" s="26">
        <v>0.41666666666666669</v>
      </c>
      <c r="Q1482" s="26">
        <f t="shared" si="196"/>
        <v>58.333333333333329</v>
      </c>
      <c r="R1482" s="26">
        <f t="shared" si="197"/>
        <v>0.58333333333333326</v>
      </c>
      <c r="S1482" s="26">
        <f t="shared" si="198"/>
        <v>11.487255395000002</v>
      </c>
      <c r="T1482" s="26">
        <v>3.829085131666667</v>
      </c>
      <c r="U1482" s="17" t="s">
        <v>45</v>
      </c>
      <c r="V1482" s="26">
        <f t="shared" si="200"/>
        <v>1.7078881051144812</v>
      </c>
      <c r="W1482" s="101"/>
      <c r="X1482" s="101"/>
      <c r="Y1482" s="101"/>
      <c r="Z1482" s="101"/>
      <c r="AA1482" s="101"/>
      <c r="AB1482" s="79"/>
      <c r="AC1482" s="79"/>
      <c r="AD1482" s="79"/>
      <c r="AE1482" s="79"/>
      <c r="AF1482" s="27">
        <v>2</v>
      </c>
      <c r="AG1482" s="17">
        <v>6.31</v>
      </c>
      <c r="AH1482" s="17">
        <f t="shared" si="201"/>
        <v>4.8977881936844619E-7</v>
      </c>
      <c r="AI1482" s="17">
        <v>5.35</v>
      </c>
      <c r="AJ1482" s="17">
        <v>128</v>
      </c>
      <c r="AK1482" s="17">
        <v>733.5</v>
      </c>
      <c r="AL1482" s="101" t="s">
        <v>45</v>
      </c>
      <c r="AM1482" s="101" t="s">
        <v>45</v>
      </c>
      <c r="AN1482" s="101" t="s">
        <v>45</v>
      </c>
      <c r="AO1482" s="101" t="s">
        <v>45</v>
      </c>
      <c r="AP1482" s="101" t="s">
        <v>45</v>
      </c>
      <c r="AQ1482" s="17">
        <v>1047.1875</v>
      </c>
      <c r="AR1482" s="17">
        <v>1313.333333333333</v>
      </c>
      <c r="AS1482" s="17">
        <v>673.5</v>
      </c>
      <c r="AT1482" s="17">
        <v>21.280008939728326</v>
      </c>
      <c r="AU1482" s="26">
        <v>2.1400168234304493</v>
      </c>
      <c r="AV1482" s="17">
        <v>200</v>
      </c>
      <c r="AW1482" s="17">
        <v>200</v>
      </c>
      <c r="AX1482" s="17">
        <v>0.16</v>
      </c>
      <c r="AY1482" s="17">
        <v>2</v>
      </c>
      <c r="AZ1482" s="17" t="s">
        <v>41</v>
      </c>
      <c r="BA1482" s="17"/>
      <c r="BB1482" s="17"/>
      <c r="BC1482" s="17"/>
    </row>
    <row r="1483" spans="1:55" x14ac:dyDescent="0.25">
      <c r="A1483" s="52">
        <v>2011</v>
      </c>
      <c r="B1483" s="52">
        <v>2014</v>
      </c>
      <c r="C1483" s="17" t="s">
        <v>221</v>
      </c>
      <c r="D1483" s="52" t="s">
        <v>222</v>
      </c>
      <c r="E1483" s="17">
        <v>3</v>
      </c>
      <c r="F1483" s="17" t="s">
        <v>114</v>
      </c>
      <c r="G1483" s="17" t="str">
        <f t="shared" si="193"/>
        <v>Owasco</v>
      </c>
      <c r="H1483" s="20">
        <v>99207</v>
      </c>
      <c r="I1483" s="17">
        <v>8</v>
      </c>
      <c r="J1483" s="17">
        <f t="shared" si="194"/>
        <v>99207018</v>
      </c>
      <c r="K1483" s="17" t="str">
        <f t="shared" si="187"/>
        <v>Triploid</v>
      </c>
      <c r="L1483" s="27">
        <v>100</v>
      </c>
      <c r="M1483" s="27">
        <v>1</v>
      </c>
      <c r="N1483" s="26">
        <v>19.945600473333332</v>
      </c>
      <c r="O1483" s="26">
        <f t="shared" si="195"/>
        <v>43.548387096774192</v>
      </c>
      <c r="P1483" s="26">
        <v>0.43548387096774194</v>
      </c>
      <c r="Q1483" s="26">
        <f t="shared" si="196"/>
        <v>56.451612903225808</v>
      </c>
      <c r="R1483" s="26">
        <f t="shared" si="197"/>
        <v>0.56451612903225812</v>
      </c>
      <c r="S1483" s="26">
        <f t="shared" si="198"/>
        <v>11.259613170430107</v>
      </c>
      <c r="T1483" s="26">
        <v>3.7532043901433689</v>
      </c>
      <c r="U1483" s="17" t="s">
        <v>45</v>
      </c>
      <c r="V1483" s="26">
        <f t="shared" si="200"/>
        <v>1.6740429929274616</v>
      </c>
      <c r="W1483" s="101"/>
      <c r="X1483" s="101"/>
      <c r="Y1483" s="101"/>
      <c r="Z1483" s="101"/>
      <c r="AA1483" s="101"/>
      <c r="AB1483" s="79"/>
      <c r="AC1483" s="79"/>
      <c r="AD1483" s="79"/>
      <c r="AE1483" s="79"/>
      <c r="AF1483" s="27">
        <v>2</v>
      </c>
      <c r="AG1483" s="17">
        <v>6.31</v>
      </c>
      <c r="AH1483" s="17">
        <f t="shared" si="201"/>
        <v>4.8977881936844619E-7</v>
      </c>
      <c r="AI1483" s="17">
        <v>5.35</v>
      </c>
      <c r="AJ1483" s="17">
        <v>128</v>
      </c>
      <c r="AK1483" s="17">
        <v>733.5</v>
      </c>
      <c r="AL1483" s="101" t="s">
        <v>45</v>
      </c>
      <c r="AM1483" s="101" t="s">
        <v>45</v>
      </c>
      <c r="AN1483" s="101" t="s">
        <v>45</v>
      </c>
      <c r="AO1483" s="101" t="s">
        <v>45</v>
      </c>
      <c r="AP1483" s="101" t="s">
        <v>45</v>
      </c>
      <c r="AQ1483" s="17">
        <v>1047.1875</v>
      </c>
      <c r="AR1483" s="17">
        <v>1313.333333333333</v>
      </c>
      <c r="AS1483" s="17">
        <v>673.5</v>
      </c>
      <c r="AT1483" s="17">
        <v>21.280008939728326</v>
      </c>
      <c r="AU1483" s="26">
        <v>2.1400168234304493</v>
      </c>
      <c r="AV1483" s="17">
        <v>200</v>
      </c>
      <c r="AW1483" s="17">
        <v>200</v>
      </c>
      <c r="AX1483" s="17">
        <v>0.16</v>
      </c>
      <c r="AY1483" s="17">
        <v>2</v>
      </c>
      <c r="AZ1483" s="17" t="s">
        <v>41</v>
      </c>
      <c r="BA1483" s="17"/>
      <c r="BB1483" s="17"/>
      <c r="BC1483" s="17"/>
    </row>
    <row r="1484" spans="1:55" x14ac:dyDescent="0.25">
      <c r="A1484" s="52">
        <v>2011</v>
      </c>
      <c r="B1484" s="52">
        <v>2014</v>
      </c>
      <c r="C1484" s="17" t="s">
        <v>221</v>
      </c>
      <c r="D1484" s="52" t="s">
        <v>222</v>
      </c>
      <c r="E1484" s="17">
        <v>4</v>
      </c>
      <c r="F1484" s="17" t="s">
        <v>114</v>
      </c>
      <c r="G1484" s="17" t="str">
        <f t="shared" si="193"/>
        <v>Owasco</v>
      </c>
      <c r="H1484" s="20">
        <v>99207</v>
      </c>
      <c r="I1484" s="17">
        <v>8</v>
      </c>
      <c r="J1484" s="17">
        <f t="shared" si="194"/>
        <v>99207018</v>
      </c>
      <c r="K1484" s="17" t="str">
        <f t="shared" si="187"/>
        <v>Triploid</v>
      </c>
      <c r="L1484" s="27">
        <v>100</v>
      </c>
      <c r="M1484" s="27">
        <v>1</v>
      </c>
      <c r="N1484" s="26">
        <v>24.285531673333331</v>
      </c>
      <c r="O1484" s="26">
        <f t="shared" si="195"/>
        <v>44.470588235294123</v>
      </c>
      <c r="P1484" s="26">
        <v>0.44470588235294123</v>
      </c>
      <c r="Q1484" s="26">
        <f t="shared" si="196"/>
        <v>55.529411764705877</v>
      </c>
      <c r="R1484" s="26">
        <f t="shared" si="197"/>
        <v>0.55529411764705872</v>
      </c>
      <c r="S1484" s="26">
        <f t="shared" si="198"/>
        <v>13.48561288213333</v>
      </c>
      <c r="T1484" s="26">
        <v>4.4952042940444432</v>
      </c>
      <c r="U1484" s="17" t="s">
        <v>45</v>
      </c>
      <c r="V1484" s="26">
        <f t="shared" si="200"/>
        <v>2.0049974549707597</v>
      </c>
      <c r="W1484" s="101"/>
      <c r="X1484" s="101"/>
      <c r="Y1484" s="101"/>
      <c r="Z1484" s="101"/>
      <c r="AA1484" s="101"/>
      <c r="AB1484" s="79"/>
      <c r="AC1484" s="79"/>
      <c r="AD1484" s="79"/>
      <c r="AE1484" s="79"/>
      <c r="AF1484" s="27">
        <v>2</v>
      </c>
      <c r="AG1484" s="17">
        <v>6.31</v>
      </c>
      <c r="AH1484" s="17">
        <f t="shared" si="201"/>
        <v>4.8977881936844619E-7</v>
      </c>
      <c r="AI1484" s="17">
        <v>5.35</v>
      </c>
      <c r="AJ1484" s="17">
        <v>128</v>
      </c>
      <c r="AK1484" s="17">
        <v>733.5</v>
      </c>
      <c r="AL1484" s="101" t="s">
        <v>45</v>
      </c>
      <c r="AM1484" s="101" t="s">
        <v>45</v>
      </c>
      <c r="AN1484" s="101" t="s">
        <v>45</v>
      </c>
      <c r="AO1484" s="101" t="s">
        <v>45</v>
      </c>
      <c r="AP1484" s="101" t="s">
        <v>45</v>
      </c>
      <c r="AQ1484" s="17">
        <v>1047.1875</v>
      </c>
      <c r="AR1484" s="17">
        <v>1313.333333333333</v>
      </c>
      <c r="AS1484" s="17">
        <v>673.5</v>
      </c>
      <c r="AT1484" s="17">
        <v>21.280008939728326</v>
      </c>
      <c r="AU1484" s="26">
        <v>2.1400168234304493</v>
      </c>
      <c r="AV1484" s="17">
        <v>200</v>
      </c>
      <c r="AW1484" s="17">
        <v>200</v>
      </c>
      <c r="AX1484" s="17">
        <v>0.16</v>
      </c>
      <c r="AY1484" s="17">
        <v>2</v>
      </c>
      <c r="AZ1484" s="17" t="s">
        <v>41</v>
      </c>
      <c r="BA1484" s="17"/>
      <c r="BB1484" s="17"/>
      <c r="BC1484" s="17"/>
    </row>
    <row r="1485" spans="1:55" x14ac:dyDescent="0.25">
      <c r="A1485" s="52">
        <v>2011</v>
      </c>
      <c r="B1485" s="52">
        <v>2014</v>
      </c>
      <c r="C1485" s="17" t="s">
        <v>221</v>
      </c>
      <c r="D1485" s="52" t="s">
        <v>222</v>
      </c>
      <c r="E1485" s="17">
        <v>1</v>
      </c>
      <c r="F1485" s="17" t="s">
        <v>116</v>
      </c>
      <c r="G1485" s="17" t="str">
        <f t="shared" si="193"/>
        <v>Truxton</v>
      </c>
      <c r="H1485" s="20">
        <v>99207</v>
      </c>
      <c r="I1485" s="17">
        <v>8</v>
      </c>
      <c r="J1485" s="17">
        <f t="shared" si="194"/>
        <v>99207020</v>
      </c>
      <c r="K1485" s="17" t="str">
        <f t="shared" ref="K1485:K1524" si="202">VLOOKUP(F1485,$BH$2:$BL$56,5)</f>
        <v>Triploid</v>
      </c>
      <c r="L1485" s="27">
        <v>94.444444444444443</v>
      </c>
      <c r="M1485" s="27">
        <v>0.94444444444444442</v>
      </c>
      <c r="N1485" s="26">
        <v>28.426549359999992</v>
      </c>
      <c r="O1485" s="26">
        <f t="shared" si="195"/>
        <v>43.558282208588949</v>
      </c>
      <c r="P1485" s="26">
        <v>0.4355828220858895</v>
      </c>
      <c r="Q1485" s="26">
        <f t="shared" si="196"/>
        <v>56.441717791411051</v>
      </c>
      <c r="R1485" s="26">
        <f t="shared" si="197"/>
        <v>0.5644171779141105</v>
      </c>
      <c r="S1485" s="26">
        <f t="shared" si="198"/>
        <v>16.044432767607361</v>
      </c>
      <c r="T1485" s="26">
        <v>5.3481442558691201</v>
      </c>
      <c r="U1485" s="17" t="s">
        <v>45</v>
      </c>
      <c r="V1485" s="26">
        <f t="shared" si="200"/>
        <v>2.3854345476668688</v>
      </c>
      <c r="W1485" s="101"/>
      <c r="X1485" s="101"/>
      <c r="Y1485" s="101"/>
      <c r="Z1485" s="101"/>
      <c r="AA1485" s="101"/>
      <c r="AB1485" s="79"/>
      <c r="AC1485" s="79"/>
      <c r="AD1485" s="79"/>
      <c r="AE1485" s="79"/>
      <c r="AF1485" s="27">
        <v>2</v>
      </c>
      <c r="AG1485" s="17">
        <v>6.31</v>
      </c>
      <c r="AH1485" s="17">
        <f t="shared" si="201"/>
        <v>4.8977881936844619E-7</v>
      </c>
      <c r="AI1485" s="17">
        <v>5.35</v>
      </c>
      <c r="AJ1485" s="17">
        <v>128</v>
      </c>
      <c r="AK1485" s="17">
        <v>733.5</v>
      </c>
      <c r="AL1485" s="101" t="s">
        <v>45</v>
      </c>
      <c r="AM1485" s="101" t="s">
        <v>45</v>
      </c>
      <c r="AN1485" s="101" t="s">
        <v>45</v>
      </c>
      <c r="AO1485" s="101" t="s">
        <v>45</v>
      </c>
      <c r="AP1485" s="101" t="s">
        <v>45</v>
      </c>
      <c r="AQ1485" s="17">
        <v>1047.1875</v>
      </c>
      <c r="AR1485" s="17">
        <v>1313.333333333333</v>
      </c>
      <c r="AS1485" s="17">
        <v>673.5</v>
      </c>
      <c r="AT1485" s="17">
        <v>21.280008939728326</v>
      </c>
      <c r="AU1485" s="26">
        <v>2.1400168234304493</v>
      </c>
      <c r="AV1485" s="17">
        <v>200</v>
      </c>
      <c r="AW1485" s="17">
        <v>200</v>
      </c>
      <c r="AX1485" s="17">
        <v>0.16</v>
      </c>
      <c r="AY1485" s="17">
        <v>2</v>
      </c>
      <c r="AZ1485" s="17" t="s">
        <v>41</v>
      </c>
      <c r="BA1485" s="17"/>
      <c r="BB1485" s="17"/>
      <c r="BC1485" s="17"/>
    </row>
    <row r="1486" spans="1:55" x14ac:dyDescent="0.25">
      <c r="A1486" s="52">
        <v>2011</v>
      </c>
      <c r="B1486" s="52">
        <v>2014</v>
      </c>
      <c r="C1486" s="17" t="s">
        <v>221</v>
      </c>
      <c r="D1486" s="52" t="s">
        <v>222</v>
      </c>
      <c r="E1486" s="17">
        <v>2</v>
      </c>
      <c r="F1486" s="17" t="s">
        <v>116</v>
      </c>
      <c r="G1486" s="17" t="str">
        <f t="shared" si="193"/>
        <v>Truxton</v>
      </c>
      <c r="H1486" s="20">
        <v>99207</v>
      </c>
      <c r="I1486" s="17">
        <v>8</v>
      </c>
      <c r="J1486" s="17">
        <f t="shared" si="194"/>
        <v>99207020</v>
      </c>
      <c r="K1486" s="17" t="str">
        <f t="shared" si="202"/>
        <v>Triploid</v>
      </c>
      <c r="L1486" s="27">
        <v>94.444444444444443</v>
      </c>
      <c r="M1486" s="27">
        <v>0.94444444444444442</v>
      </c>
      <c r="N1486" s="26">
        <v>20.361510546666665</v>
      </c>
      <c r="O1486" s="26">
        <f t="shared" si="195"/>
        <v>41.428571428571431</v>
      </c>
      <c r="P1486" s="26">
        <v>0.41428571428571431</v>
      </c>
      <c r="Q1486" s="26">
        <f t="shared" si="196"/>
        <v>58.571428571428569</v>
      </c>
      <c r="R1486" s="26">
        <f t="shared" si="197"/>
        <v>0.58571428571428574</v>
      </c>
      <c r="S1486" s="26">
        <f t="shared" si="198"/>
        <v>11.926027605904761</v>
      </c>
      <c r="T1486" s="26">
        <v>3.9753425353015865</v>
      </c>
      <c r="U1486" s="17" t="s">
        <v>45</v>
      </c>
      <c r="V1486" s="26">
        <f t="shared" si="200"/>
        <v>1.7731233431318405</v>
      </c>
      <c r="W1486" s="101"/>
      <c r="X1486" s="101"/>
      <c r="Y1486" s="101"/>
      <c r="Z1486" s="101"/>
      <c r="AA1486" s="101"/>
      <c r="AB1486" s="79"/>
      <c r="AC1486" s="79"/>
      <c r="AD1486" s="79"/>
      <c r="AE1486" s="79"/>
      <c r="AF1486" s="27">
        <v>2</v>
      </c>
      <c r="AG1486" s="17">
        <v>6.31</v>
      </c>
      <c r="AH1486" s="17">
        <f t="shared" si="201"/>
        <v>4.8977881936844619E-7</v>
      </c>
      <c r="AI1486" s="17">
        <v>5.35</v>
      </c>
      <c r="AJ1486" s="17">
        <v>128</v>
      </c>
      <c r="AK1486" s="17">
        <v>733.5</v>
      </c>
      <c r="AL1486" s="101" t="s">
        <v>45</v>
      </c>
      <c r="AM1486" s="101" t="s">
        <v>45</v>
      </c>
      <c r="AN1486" s="101" t="s">
        <v>45</v>
      </c>
      <c r="AO1486" s="101" t="s">
        <v>45</v>
      </c>
      <c r="AP1486" s="101" t="s">
        <v>45</v>
      </c>
      <c r="AQ1486" s="17">
        <v>1047.1875</v>
      </c>
      <c r="AR1486" s="17">
        <v>1313.333333333333</v>
      </c>
      <c r="AS1486" s="17">
        <v>673.5</v>
      </c>
      <c r="AT1486" s="17">
        <v>21.280008939728326</v>
      </c>
      <c r="AU1486" s="26">
        <v>2.1400168234304493</v>
      </c>
      <c r="AV1486" s="17">
        <v>200</v>
      </c>
      <c r="AW1486" s="17">
        <v>200</v>
      </c>
      <c r="AX1486" s="17">
        <v>0.16</v>
      </c>
      <c r="AY1486" s="17">
        <v>2</v>
      </c>
      <c r="AZ1486" s="17" t="s">
        <v>41</v>
      </c>
      <c r="BA1486" s="17"/>
      <c r="BB1486" s="17"/>
      <c r="BC1486" s="17"/>
    </row>
    <row r="1487" spans="1:55" x14ac:dyDescent="0.25">
      <c r="A1487" s="52">
        <v>2011</v>
      </c>
      <c r="B1487" s="52">
        <v>2014</v>
      </c>
      <c r="C1487" s="17" t="s">
        <v>221</v>
      </c>
      <c r="D1487" s="52" t="s">
        <v>222</v>
      </c>
      <c r="E1487" s="17">
        <v>3</v>
      </c>
      <c r="F1487" s="17" t="s">
        <v>116</v>
      </c>
      <c r="G1487" s="17" t="str">
        <f t="shared" si="193"/>
        <v>Truxton</v>
      </c>
      <c r="H1487" s="20">
        <v>99207</v>
      </c>
      <c r="I1487" s="17">
        <v>8</v>
      </c>
      <c r="J1487" s="17">
        <f t="shared" si="194"/>
        <v>99207020</v>
      </c>
      <c r="K1487" s="17" t="str">
        <f t="shared" si="202"/>
        <v>Triploid</v>
      </c>
      <c r="L1487" s="27">
        <v>100</v>
      </c>
      <c r="M1487" s="27">
        <v>1</v>
      </c>
      <c r="N1487" s="26">
        <v>26.419331179999997</v>
      </c>
      <c r="O1487" s="26">
        <f t="shared" si="195"/>
        <v>44.473007712082257</v>
      </c>
      <c r="P1487" s="26">
        <v>0.44473007712082258</v>
      </c>
      <c r="Q1487" s="26">
        <f t="shared" si="196"/>
        <v>55.526992287917743</v>
      </c>
      <c r="R1487" s="26">
        <f t="shared" si="197"/>
        <v>0.55526992287917742</v>
      </c>
      <c r="S1487" s="26">
        <f t="shared" si="198"/>
        <v>14.669859986838047</v>
      </c>
      <c r="T1487" s="26">
        <v>4.8899533289460155</v>
      </c>
      <c r="U1487" s="17" t="s">
        <v>45</v>
      </c>
      <c r="V1487" s="26">
        <f t="shared" si="200"/>
        <v>2.1810674972997393</v>
      </c>
      <c r="W1487" s="101"/>
      <c r="X1487" s="101"/>
      <c r="Y1487" s="101"/>
      <c r="Z1487" s="101"/>
      <c r="AA1487" s="101"/>
      <c r="AB1487" s="79"/>
      <c r="AC1487" s="79"/>
      <c r="AD1487" s="79"/>
      <c r="AE1487" s="79"/>
      <c r="AF1487" s="27">
        <v>2</v>
      </c>
      <c r="AG1487" s="17">
        <v>6.31</v>
      </c>
      <c r="AH1487" s="17">
        <f t="shared" si="201"/>
        <v>4.8977881936844619E-7</v>
      </c>
      <c r="AI1487" s="17">
        <v>5.35</v>
      </c>
      <c r="AJ1487" s="17">
        <v>128</v>
      </c>
      <c r="AK1487" s="17">
        <v>733.5</v>
      </c>
      <c r="AL1487" s="101" t="s">
        <v>45</v>
      </c>
      <c r="AM1487" s="101" t="s">
        <v>45</v>
      </c>
      <c r="AN1487" s="101" t="s">
        <v>45</v>
      </c>
      <c r="AO1487" s="101" t="s">
        <v>45</v>
      </c>
      <c r="AP1487" s="101" t="s">
        <v>45</v>
      </c>
      <c r="AQ1487" s="17">
        <v>1047.1875</v>
      </c>
      <c r="AR1487" s="17">
        <v>1313.333333333333</v>
      </c>
      <c r="AS1487" s="17">
        <v>673.5</v>
      </c>
      <c r="AT1487" s="17">
        <v>21.280008939728326</v>
      </c>
      <c r="AU1487" s="26">
        <v>2.1400168234304493</v>
      </c>
      <c r="AV1487" s="17">
        <v>200</v>
      </c>
      <c r="AW1487" s="17">
        <v>200</v>
      </c>
      <c r="AX1487" s="17">
        <v>0.16</v>
      </c>
      <c r="AY1487" s="17">
        <v>2</v>
      </c>
      <c r="AZ1487" s="17" t="s">
        <v>41</v>
      </c>
      <c r="BA1487" s="17"/>
      <c r="BB1487" s="17"/>
      <c r="BC1487" s="17"/>
    </row>
    <row r="1488" spans="1:55" x14ac:dyDescent="0.25">
      <c r="A1488" s="52">
        <v>2011</v>
      </c>
      <c r="B1488" s="52">
        <v>2014</v>
      </c>
      <c r="C1488" s="17" t="s">
        <v>221</v>
      </c>
      <c r="D1488" s="52" t="s">
        <v>222</v>
      </c>
      <c r="E1488" s="17">
        <v>4</v>
      </c>
      <c r="F1488" s="17" t="s">
        <v>116</v>
      </c>
      <c r="G1488" s="17" t="str">
        <f t="shared" si="193"/>
        <v>Truxton</v>
      </c>
      <c r="H1488" s="20">
        <v>99207</v>
      </c>
      <c r="I1488" s="17">
        <v>8</v>
      </c>
      <c r="J1488" s="17">
        <f t="shared" si="194"/>
        <v>99207020</v>
      </c>
      <c r="K1488" s="17" t="str">
        <f t="shared" si="202"/>
        <v>Triploid</v>
      </c>
      <c r="L1488" s="27">
        <v>100</v>
      </c>
      <c r="M1488" s="27">
        <v>1</v>
      </c>
      <c r="N1488" s="26">
        <v>25.189684006666667</v>
      </c>
      <c r="O1488" s="26">
        <f t="shared" si="195"/>
        <v>43.910256410256409</v>
      </c>
      <c r="P1488" s="26">
        <v>0.4391025641025641</v>
      </c>
      <c r="Q1488" s="26">
        <f t="shared" si="196"/>
        <v>56.089743589743591</v>
      </c>
      <c r="R1488" s="26">
        <f t="shared" si="197"/>
        <v>0.5608974358974359</v>
      </c>
      <c r="S1488" s="26">
        <f t="shared" si="198"/>
        <v>14.128829170405984</v>
      </c>
      <c r="T1488" s="26">
        <v>4.7096097234686614</v>
      </c>
      <c r="U1488" s="17" t="s">
        <v>45</v>
      </c>
      <c r="V1488" s="26">
        <f t="shared" si="200"/>
        <v>2.1006287794240239</v>
      </c>
      <c r="W1488" s="101"/>
      <c r="X1488" s="101"/>
      <c r="Y1488" s="101"/>
      <c r="Z1488" s="101"/>
      <c r="AA1488" s="101"/>
      <c r="AB1488" s="79"/>
      <c r="AC1488" s="79"/>
      <c r="AD1488" s="79"/>
      <c r="AE1488" s="79"/>
      <c r="AF1488" s="27">
        <v>2</v>
      </c>
      <c r="AG1488" s="17">
        <v>6.31</v>
      </c>
      <c r="AH1488" s="17">
        <f t="shared" si="201"/>
        <v>4.8977881936844619E-7</v>
      </c>
      <c r="AI1488" s="17">
        <v>5.35</v>
      </c>
      <c r="AJ1488" s="17">
        <v>128</v>
      </c>
      <c r="AK1488" s="17">
        <v>733.5</v>
      </c>
      <c r="AL1488" s="101" t="s">
        <v>45</v>
      </c>
      <c r="AM1488" s="101" t="s">
        <v>45</v>
      </c>
      <c r="AN1488" s="101" t="s">
        <v>45</v>
      </c>
      <c r="AO1488" s="101" t="s">
        <v>45</v>
      </c>
      <c r="AP1488" s="101" t="s">
        <v>45</v>
      </c>
      <c r="AQ1488" s="17">
        <v>1047.1875</v>
      </c>
      <c r="AR1488" s="17">
        <v>1313.333333333333</v>
      </c>
      <c r="AS1488" s="17">
        <v>673.5</v>
      </c>
      <c r="AT1488" s="17">
        <v>21.280008939728326</v>
      </c>
      <c r="AU1488" s="26">
        <v>2.1400168234304493</v>
      </c>
      <c r="AV1488" s="17">
        <v>200</v>
      </c>
      <c r="AW1488" s="17">
        <v>200</v>
      </c>
      <c r="AX1488" s="17">
        <v>0.16</v>
      </c>
      <c r="AY1488" s="17">
        <v>2</v>
      </c>
      <c r="AZ1488" s="17" t="s">
        <v>41</v>
      </c>
      <c r="BA1488" s="17"/>
      <c r="BB1488" s="17"/>
      <c r="BC1488" s="17"/>
    </row>
    <row r="1489" spans="1:55" x14ac:dyDescent="0.25">
      <c r="A1489" s="52">
        <v>2011</v>
      </c>
      <c r="B1489" s="52">
        <v>2014</v>
      </c>
      <c r="C1489" s="17" t="s">
        <v>221</v>
      </c>
      <c r="D1489" s="52" t="s">
        <v>222</v>
      </c>
      <c r="E1489" s="17">
        <v>1</v>
      </c>
      <c r="F1489" s="17" t="s">
        <v>120</v>
      </c>
      <c r="G1489" s="17" t="str">
        <f t="shared" si="193"/>
        <v>Millbrook</v>
      </c>
      <c r="H1489" s="20">
        <v>99217</v>
      </c>
      <c r="I1489" s="17">
        <v>9</v>
      </c>
      <c r="J1489" s="17">
        <f t="shared" si="194"/>
        <v>99217015</v>
      </c>
      <c r="K1489" s="17" t="str">
        <f t="shared" si="202"/>
        <v>Triploid</v>
      </c>
      <c r="L1489" s="27">
        <v>100</v>
      </c>
      <c r="M1489" s="27">
        <v>1</v>
      </c>
      <c r="N1489" s="26">
        <v>35.967179820000005</v>
      </c>
      <c r="O1489" s="26">
        <f t="shared" si="195"/>
        <v>44.897959183673471</v>
      </c>
      <c r="P1489" s="26">
        <v>0.44897959183673469</v>
      </c>
      <c r="Q1489" s="26">
        <f t="shared" si="196"/>
        <v>55.102040816326529</v>
      </c>
      <c r="R1489" s="26">
        <f t="shared" si="197"/>
        <v>0.55102040816326525</v>
      </c>
      <c r="S1489" s="26">
        <f t="shared" si="198"/>
        <v>19.818650104897959</v>
      </c>
      <c r="T1489" s="26">
        <v>6.6062167016326523</v>
      </c>
      <c r="U1489" s="17" t="s">
        <v>45</v>
      </c>
      <c r="V1489" s="26">
        <f t="shared" si="200"/>
        <v>2.9465730158932435</v>
      </c>
      <c r="W1489" s="101"/>
      <c r="X1489" s="101"/>
      <c r="Y1489" s="101"/>
      <c r="Z1489" s="101"/>
      <c r="AA1489" s="101"/>
      <c r="AB1489" s="79"/>
      <c r="AC1489" s="79"/>
      <c r="AD1489" s="79"/>
      <c r="AE1489" s="79"/>
      <c r="AF1489" s="27">
        <v>2</v>
      </c>
      <c r="AG1489" s="17">
        <v>6.31</v>
      </c>
      <c r="AH1489" s="17">
        <f t="shared" si="201"/>
        <v>4.8977881936844619E-7</v>
      </c>
      <c r="AI1489" s="17">
        <v>5.35</v>
      </c>
      <c r="AJ1489" s="17">
        <v>128</v>
      </c>
      <c r="AK1489" s="17">
        <v>733.5</v>
      </c>
      <c r="AL1489" s="101" t="s">
        <v>45</v>
      </c>
      <c r="AM1489" s="101" t="s">
        <v>45</v>
      </c>
      <c r="AN1489" s="101" t="s">
        <v>45</v>
      </c>
      <c r="AO1489" s="101" t="s">
        <v>45</v>
      </c>
      <c r="AP1489" s="101" t="s">
        <v>45</v>
      </c>
      <c r="AQ1489" s="17">
        <v>1047.1875</v>
      </c>
      <c r="AR1489" s="17">
        <v>1313.333333333333</v>
      </c>
      <c r="AS1489" s="17">
        <v>673.5</v>
      </c>
      <c r="AT1489" s="17">
        <v>21.280008939728326</v>
      </c>
      <c r="AU1489" s="26">
        <v>2.1400168234304493</v>
      </c>
      <c r="AV1489" s="17">
        <v>200</v>
      </c>
      <c r="AW1489" s="17">
        <v>200</v>
      </c>
      <c r="AX1489" s="17">
        <v>0.16</v>
      </c>
      <c r="AY1489" s="17">
        <v>2</v>
      </c>
      <c r="AZ1489" s="17" t="s">
        <v>41</v>
      </c>
      <c r="BA1489" s="17"/>
      <c r="BB1489" s="17"/>
      <c r="BC1489" s="17"/>
    </row>
    <row r="1490" spans="1:55" x14ac:dyDescent="0.25">
      <c r="A1490" s="52">
        <v>2011</v>
      </c>
      <c r="B1490" s="52">
        <v>2014</v>
      </c>
      <c r="C1490" s="17" t="s">
        <v>221</v>
      </c>
      <c r="D1490" s="52" t="s">
        <v>222</v>
      </c>
      <c r="E1490" s="17">
        <v>2</v>
      </c>
      <c r="F1490" s="17" t="s">
        <v>120</v>
      </c>
      <c r="G1490" s="17" t="str">
        <f t="shared" si="193"/>
        <v>Millbrook</v>
      </c>
      <c r="H1490" s="20">
        <v>99217</v>
      </c>
      <c r="I1490" s="17">
        <v>9</v>
      </c>
      <c r="J1490" s="17">
        <f t="shared" si="194"/>
        <v>99217015</v>
      </c>
      <c r="K1490" s="17" t="str">
        <f t="shared" si="202"/>
        <v>Triploid</v>
      </c>
      <c r="L1490" s="27">
        <v>100</v>
      </c>
      <c r="M1490" s="27">
        <v>1</v>
      </c>
      <c r="N1490" s="26">
        <v>26.202334620000006</v>
      </c>
      <c r="O1490" s="26">
        <f t="shared" si="195"/>
        <v>45.333333333333336</v>
      </c>
      <c r="P1490" s="26">
        <v>0.45333333333333337</v>
      </c>
      <c r="Q1490" s="26">
        <f t="shared" si="196"/>
        <v>54.666666666666664</v>
      </c>
      <c r="R1490" s="26">
        <f t="shared" si="197"/>
        <v>0.54666666666666663</v>
      </c>
      <c r="S1490" s="26">
        <f t="shared" si="198"/>
        <v>14.323942925600003</v>
      </c>
      <c r="T1490" s="26">
        <v>4.7746476418666663</v>
      </c>
      <c r="U1490" s="17" t="s">
        <v>45</v>
      </c>
      <c r="V1490" s="26">
        <f t="shared" si="200"/>
        <v>2.1296376636336602</v>
      </c>
      <c r="W1490" s="101"/>
      <c r="X1490" s="101"/>
      <c r="Y1490" s="101"/>
      <c r="Z1490" s="101"/>
      <c r="AA1490" s="101"/>
      <c r="AB1490" s="79"/>
      <c r="AC1490" s="79"/>
      <c r="AD1490" s="79"/>
      <c r="AE1490" s="79"/>
      <c r="AF1490" s="27">
        <v>2</v>
      </c>
      <c r="AG1490" s="17">
        <v>6.31</v>
      </c>
      <c r="AH1490" s="17">
        <f t="shared" si="201"/>
        <v>4.8977881936844619E-7</v>
      </c>
      <c r="AI1490" s="17">
        <v>5.35</v>
      </c>
      <c r="AJ1490" s="17">
        <v>128</v>
      </c>
      <c r="AK1490" s="17">
        <v>733.5</v>
      </c>
      <c r="AL1490" s="101" t="s">
        <v>45</v>
      </c>
      <c r="AM1490" s="101" t="s">
        <v>45</v>
      </c>
      <c r="AN1490" s="101" t="s">
        <v>45</v>
      </c>
      <c r="AO1490" s="101" t="s">
        <v>45</v>
      </c>
      <c r="AP1490" s="101" t="s">
        <v>45</v>
      </c>
      <c r="AQ1490" s="17">
        <v>1047.1875</v>
      </c>
      <c r="AR1490" s="17">
        <v>1313.333333333333</v>
      </c>
      <c r="AS1490" s="17">
        <v>673.5</v>
      </c>
      <c r="AT1490" s="17">
        <v>21.280008939728326</v>
      </c>
      <c r="AU1490" s="26">
        <v>2.1400168234304493</v>
      </c>
      <c r="AV1490" s="17">
        <v>200</v>
      </c>
      <c r="AW1490" s="17">
        <v>200</v>
      </c>
      <c r="AX1490" s="17">
        <v>0.16</v>
      </c>
      <c r="AY1490" s="17">
        <v>2</v>
      </c>
      <c r="AZ1490" s="17" t="s">
        <v>41</v>
      </c>
      <c r="BA1490" s="17"/>
      <c r="BB1490" s="17"/>
      <c r="BC1490" s="17"/>
    </row>
    <row r="1491" spans="1:55" x14ac:dyDescent="0.25">
      <c r="A1491" s="52">
        <v>2011</v>
      </c>
      <c r="B1491" s="52">
        <v>2014</v>
      </c>
      <c r="C1491" s="17" t="s">
        <v>221</v>
      </c>
      <c r="D1491" s="52" t="s">
        <v>222</v>
      </c>
      <c r="E1491" s="17">
        <v>3</v>
      </c>
      <c r="F1491" s="17" t="s">
        <v>120</v>
      </c>
      <c r="G1491" s="17" t="str">
        <f t="shared" si="193"/>
        <v>Millbrook</v>
      </c>
      <c r="H1491" s="20">
        <v>99217</v>
      </c>
      <c r="I1491" s="17">
        <v>9</v>
      </c>
      <c r="J1491" s="17">
        <f t="shared" si="194"/>
        <v>99217015</v>
      </c>
      <c r="K1491" s="17" t="str">
        <f t="shared" si="202"/>
        <v>Triploid</v>
      </c>
      <c r="L1491" s="27">
        <v>100</v>
      </c>
      <c r="M1491" s="27">
        <v>1</v>
      </c>
      <c r="N1491" s="26">
        <v>20.072181799999999</v>
      </c>
      <c r="O1491" s="26">
        <f t="shared" si="195"/>
        <v>44.482758620689651</v>
      </c>
      <c r="P1491" s="26">
        <v>0.4448275862068965</v>
      </c>
      <c r="Q1491" s="26">
        <f t="shared" si="196"/>
        <v>55.517241379310349</v>
      </c>
      <c r="R1491" s="26">
        <f t="shared" si="197"/>
        <v>0.55517241379310345</v>
      </c>
      <c r="S1491" s="26">
        <f t="shared" si="198"/>
        <v>11.14352162</v>
      </c>
      <c r="T1491" s="26">
        <v>3.7145072066666671</v>
      </c>
      <c r="U1491" s="17" t="s">
        <v>45</v>
      </c>
      <c r="V1491" s="26">
        <f t="shared" si="200"/>
        <v>1.6567828754088614</v>
      </c>
      <c r="W1491" s="101"/>
      <c r="X1491" s="101"/>
      <c r="Y1491" s="101"/>
      <c r="Z1491" s="101"/>
      <c r="AA1491" s="101"/>
      <c r="AB1491" s="79"/>
      <c r="AC1491" s="79"/>
      <c r="AD1491" s="79"/>
      <c r="AE1491" s="79"/>
      <c r="AF1491" s="27">
        <v>2</v>
      </c>
      <c r="AG1491" s="17">
        <v>6.31</v>
      </c>
      <c r="AH1491" s="17">
        <f t="shared" si="201"/>
        <v>4.8977881936844619E-7</v>
      </c>
      <c r="AI1491" s="17">
        <v>5.35</v>
      </c>
      <c r="AJ1491" s="17">
        <v>128</v>
      </c>
      <c r="AK1491" s="17">
        <v>733.5</v>
      </c>
      <c r="AL1491" s="101" t="s">
        <v>45</v>
      </c>
      <c r="AM1491" s="101" t="s">
        <v>45</v>
      </c>
      <c r="AN1491" s="101" t="s">
        <v>45</v>
      </c>
      <c r="AO1491" s="101" t="s">
        <v>45</v>
      </c>
      <c r="AP1491" s="101" t="s">
        <v>45</v>
      </c>
      <c r="AQ1491" s="17">
        <v>1047.1875</v>
      </c>
      <c r="AR1491" s="17">
        <v>1313.333333333333</v>
      </c>
      <c r="AS1491" s="17">
        <v>673.5</v>
      </c>
      <c r="AT1491" s="17">
        <v>21.280008939728326</v>
      </c>
      <c r="AU1491" s="26">
        <v>2.1400168234304493</v>
      </c>
      <c r="AV1491" s="17">
        <v>200</v>
      </c>
      <c r="AW1491" s="17">
        <v>200</v>
      </c>
      <c r="AX1491" s="17">
        <v>0.16</v>
      </c>
      <c r="AY1491" s="17">
        <v>2</v>
      </c>
      <c r="AZ1491" s="17" t="s">
        <v>41</v>
      </c>
      <c r="BA1491" s="17"/>
      <c r="BB1491" s="17"/>
      <c r="BC1491" s="17"/>
    </row>
    <row r="1492" spans="1:55" x14ac:dyDescent="0.25">
      <c r="A1492" s="52">
        <v>2011</v>
      </c>
      <c r="B1492" s="52">
        <v>2014</v>
      </c>
      <c r="C1492" s="17" t="s">
        <v>221</v>
      </c>
      <c r="D1492" s="52" t="s">
        <v>222</v>
      </c>
      <c r="E1492" s="17">
        <v>4</v>
      </c>
      <c r="F1492" s="17" t="s">
        <v>120</v>
      </c>
      <c r="G1492" s="17" t="str">
        <f t="shared" si="193"/>
        <v>Millbrook</v>
      </c>
      <c r="H1492" s="20">
        <v>99217</v>
      </c>
      <c r="I1492" s="17">
        <v>9</v>
      </c>
      <c r="J1492" s="17">
        <f t="shared" si="194"/>
        <v>99217015</v>
      </c>
      <c r="K1492" s="17" t="str">
        <f t="shared" si="202"/>
        <v>Triploid</v>
      </c>
      <c r="L1492" s="27">
        <v>100</v>
      </c>
      <c r="M1492" s="27">
        <v>1</v>
      </c>
      <c r="N1492" s="26">
        <v>43.435478093333337</v>
      </c>
      <c r="O1492" s="26">
        <f t="shared" si="195"/>
        <v>46.197183098591552</v>
      </c>
      <c r="P1492" s="26">
        <v>0.46197183098591549</v>
      </c>
      <c r="Q1492" s="26">
        <f t="shared" si="196"/>
        <v>53.802816901408448</v>
      </c>
      <c r="R1492" s="26">
        <f t="shared" si="197"/>
        <v>0.53802816901408446</v>
      </c>
      <c r="S1492" s="26">
        <f t="shared" si="198"/>
        <v>23.36951074880751</v>
      </c>
      <c r="T1492" s="26">
        <v>7.789836916269171</v>
      </c>
      <c r="U1492" s="17" t="s">
        <v>45</v>
      </c>
      <c r="V1492" s="26">
        <f t="shared" si="200"/>
        <v>3.4745035308961514</v>
      </c>
      <c r="W1492" s="101"/>
      <c r="X1492" s="101"/>
      <c r="Y1492" s="101"/>
      <c r="Z1492" s="101"/>
      <c r="AA1492" s="101"/>
      <c r="AB1492" s="79"/>
      <c r="AC1492" s="79"/>
      <c r="AD1492" s="79"/>
      <c r="AE1492" s="79"/>
      <c r="AF1492" s="27">
        <v>2</v>
      </c>
      <c r="AG1492" s="17">
        <v>6.31</v>
      </c>
      <c r="AH1492" s="17">
        <f t="shared" si="201"/>
        <v>4.8977881936844619E-7</v>
      </c>
      <c r="AI1492" s="17">
        <v>5.35</v>
      </c>
      <c r="AJ1492" s="17">
        <v>128</v>
      </c>
      <c r="AK1492" s="17">
        <v>733.5</v>
      </c>
      <c r="AL1492" s="101" t="s">
        <v>45</v>
      </c>
      <c r="AM1492" s="101" t="s">
        <v>45</v>
      </c>
      <c r="AN1492" s="101" t="s">
        <v>45</v>
      </c>
      <c r="AO1492" s="101" t="s">
        <v>45</v>
      </c>
      <c r="AP1492" s="101" t="s">
        <v>45</v>
      </c>
      <c r="AQ1492" s="17">
        <v>1047.1875</v>
      </c>
      <c r="AR1492" s="17">
        <v>1313.333333333333</v>
      </c>
      <c r="AS1492" s="17">
        <v>673.5</v>
      </c>
      <c r="AT1492" s="17">
        <v>21.280008939728326</v>
      </c>
      <c r="AU1492" s="26">
        <v>2.1400168234304493</v>
      </c>
      <c r="AV1492" s="17">
        <v>200</v>
      </c>
      <c r="AW1492" s="17">
        <v>200</v>
      </c>
      <c r="AX1492" s="17">
        <v>0.16</v>
      </c>
      <c r="AY1492" s="17">
        <v>2</v>
      </c>
      <c r="AZ1492" s="17" t="s">
        <v>41</v>
      </c>
      <c r="BA1492" s="17"/>
      <c r="BB1492" s="17"/>
      <c r="BC1492" s="17"/>
    </row>
    <row r="1493" spans="1:55" x14ac:dyDescent="0.25">
      <c r="A1493" s="52">
        <v>2011</v>
      </c>
      <c r="B1493" s="52">
        <v>2014</v>
      </c>
      <c r="C1493" s="17" t="s">
        <v>221</v>
      </c>
      <c r="D1493" s="52" t="s">
        <v>222</v>
      </c>
      <c r="E1493" s="17">
        <v>1</v>
      </c>
      <c r="F1493" s="17" t="s">
        <v>124</v>
      </c>
      <c r="G1493" s="17" t="str">
        <f t="shared" si="193"/>
        <v>Allegany</v>
      </c>
      <c r="H1493" s="20">
        <v>99239</v>
      </c>
      <c r="I1493" s="17" t="s">
        <v>52</v>
      </c>
      <c r="J1493" s="17">
        <f t="shared" si="194"/>
        <v>99239015</v>
      </c>
      <c r="K1493" s="17" t="str">
        <f t="shared" si="202"/>
        <v>Diploid</v>
      </c>
      <c r="L1493" s="27">
        <v>100</v>
      </c>
      <c r="M1493" s="27">
        <v>1</v>
      </c>
      <c r="N1493" s="26">
        <v>23.670708086666671</v>
      </c>
      <c r="O1493" s="26">
        <f t="shared" si="195"/>
        <v>44.848484848484844</v>
      </c>
      <c r="P1493" s="26">
        <v>0.44848484848484843</v>
      </c>
      <c r="Q1493" s="26">
        <f t="shared" si="196"/>
        <v>55.151515151515156</v>
      </c>
      <c r="R1493" s="26">
        <f t="shared" si="197"/>
        <v>0.55151515151515151</v>
      </c>
      <c r="S1493" s="26">
        <f t="shared" si="198"/>
        <v>13.054754156888892</v>
      </c>
      <c r="T1493" s="26">
        <v>4.3515847189629628</v>
      </c>
      <c r="U1493" s="17" t="s">
        <v>45</v>
      </c>
      <c r="V1493" s="26">
        <f t="shared" si="200"/>
        <v>1.9409387684937389</v>
      </c>
      <c r="W1493" s="101"/>
      <c r="X1493" s="101"/>
      <c r="Y1493" s="101"/>
      <c r="Z1493" s="101"/>
      <c r="AA1493" s="101"/>
      <c r="AB1493" s="79"/>
      <c r="AC1493" s="79"/>
      <c r="AD1493" s="79"/>
      <c r="AE1493" s="79"/>
      <c r="AF1493" s="27">
        <v>2</v>
      </c>
      <c r="AG1493" s="17">
        <v>6.31</v>
      </c>
      <c r="AH1493" s="17">
        <f t="shared" si="201"/>
        <v>4.8977881936844619E-7</v>
      </c>
      <c r="AI1493" s="17">
        <v>5.35</v>
      </c>
      <c r="AJ1493" s="17">
        <v>128</v>
      </c>
      <c r="AK1493" s="17">
        <v>733.5</v>
      </c>
      <c r="AL1493" s="101" t="s">
        <v>45</v>
      </c>
      <c r="AM1493" s="101" t="s">
        <v>45</v>
      </c>
      <c r="AN1493" s="101" t="s">
        <v>45</v>
      </c>
      <c r="AO1493" s="101" t="s">
        <v>45</v>
      </c>
      <c r="AP1493" s="101" t="s">
        <v>45</v>
      </c>
      <c r="AQ1493" s="17">
        <v>1047.1875</v>
      </c>
      <c r="AR1493" s="17">
        <v>1313.333333333333</v>
      </c>
      <c r="AS1493" s="17">
        <v>673.5</v>
      </c>
      <c r="AT1493" s="17">
        <v>21.280008939728326</v>
      </c>
      <c r="AU1493" s="26">
        <v>2.1400168234304493</v>
      </c>
      <c r="AV1493" s="17">
        <v>200</v>
      </c>
      <c r="AW1493" s="17">
        <v>200</v>
      </c>
      <c r="AX1493" s="17">
        <v>0.16</v>
      </c>
      <c r="AY1493" s="17">
        <v>2</v>
      </c>
      <c r="AZ1493" s="17" t="s">
        <v>41</v>
      </c>
      <c r="BA1493" s="17"/>
      <c r="BB1493" s="17"/>
      <c r="BC1493" s="17"/>
    </row>
    <row r="1494" spans="1:55" x14ac:dyDescent="0.25">
      <c r="A1494" s="52">
        <v>2011</v>
      </c>
      <c r="B1494" s="52">
        <v>2014</v>
      </c>
      <c r="C1494" s="17" t="s">
        <v>221</v>
      </c>
      <c r="D1494" s="52" t="s">
        <v>222</v>
      </c>
      <c r="E1494" s="17">
        <v>2</v>
      </c>
      <c r="F1494" s="17" t="s">
        <v>124</v>
      </c>
      <c r="G1494" s="17" t="str">
        <f t="shared" si="193"/>
        <v>Allegany</v>
      </c>
      <c r="H1494" s="20">
        <v>99239</v>
      </c>
      <c r="I1494" s="17" t="s">
        <v>52</v>
      </c>
      <c r="J1494" s="17">
        <f t="shared" si="194"/>
        <v>99239015</v>
      </c>
      <c r="K1494" s="17" t="str">
        <f t="shared" si="202"/>
        <v>Diploid</v>
      </c>
      <c r="L1494" s="27">
        <v>100</v>
      </c>
      <c r="M1494" s="27">
        <v>1</v>
      </c>
      <c r="N1494" s="26">
        <v>24.412112999999994</v>
      </c>
      <c r="O1494" s="26">
        <f t="shared" si="195"/>
        <v>42.040816326530617</v>
      </c>
      <c r="P1494" s="26">
        <v>0.42040816326530617</v>
      </c>
      <c r="Q1494" s="26">
        <f t="shared" si="196"/>
        <v>57.959183673469383</v>
      </c>
      <c r="R1494" s="26">
        <f t="shared" si="197"/>
        <v>0.57959183673469383</v>
      </c>
      <c r="S1494" s="26">
        <f t="shared" si="198"/>
        <v>14.149061412244894</v>
      </c>
      <c r="T1494" s="26">
        <v>4.7163538040816313</v>
      </c>
      <c r="U1494" s="17" t="s">
        <v>45</v>
      </c>
      <c r="V1494" s="26">
        <f t="shared" si="200"/>
        <v>2.1036368439257944</v>
      </c>
      <c r="W1494" s="101"/>
      <c r="X1494" s="101"/>
      <c r="Y1494" s="101"/>
      <c r="Z1494" s="101"/>
      <c r="AA1494" s="101"/>
      <c r="AB1494" s="79"/>
      <c r="AC1494" s="79"/>
      <c r="AD1494" s="79"/>
      <c r="AE1494" s="79"/>
      <c r="AF1494" s="27">
        <v>2</v>
      </c>
      <c r="AG1494" s="17">
        <v>6.31</v>
      </c>
      <c r="AH1494" s="17">
        <f t="shared" si="201"/>
        <v>4.8977881936844619E-7</v>
      </c>
      <c r="AI1494" s="17">
        <v>5.35</v>
      </c>
      <c r="AJ1494" s="17">
        <v>128</v>
      </c>
      <c r="AK1494" s="17">
        <v>733.5</v>
      </c>
      <c r="AL1494" s="101" t="s">
        <v>45</v>
      </c>
      <c r="AM1494" s="101" t="s">
        <v>45</v>
      </c>
      <c r="AN1494" s="101" t="s">
        <v>45</v>
      </c>
      <c r="AO1494" s="101" t="s">
        <v>45</v>
      </c>
      <c r="AP1494" s="101" t="s">
        <v>45</v>
      </c>
      <c r="AQ1494" s="17">
        <v>1047.1875</v>
      </c>
      <c r="AR1494" s="17">
        <v>1313.333333333333</v>
      </c>
      <c r="AS1494" s="17">
        <v>673.5</v>
      </c>
      <c r="AT1494" s="17">
        <v>21.280008939728326</v>
      </c>
      <c r="AU1494" s="26">
        <v>2.1400168234304493</v>
      </c>
      <c r="AV1494" s="17">
        <v>200</v>
      </c>
      <c r="AW1494" s="17">
        <v>200</v>
      </c>
      <c r="AX1494" s="17">
        <v>0.16</v>
      </c>
      <c r="AY1494" s="17">
        <v>2</v>
      </c>
      <c r="AZ1494" s="17" t="s">
        <v>41</v>
      </c>
      <c r="BA1494" s="17"/>
      <c r="BB1494" s="17"/>
      <c r="BC1494" s="17"/>
    </row>
    <row r="1495" spans="1:55" x14ac:dyDescent="0.25">
      <c r="A1495" s="52">
        <v>2011</v>
      </c>
      <c r="B1495" s="52">
        <v>2014</v>
      </c>
      <c r="C1495" s="17" t="s">
        <v>221</v>
      </c>
      <c r="D1495" s="52" t="s">
        <v>222</v>
      </c>
      <c r="E1495" s="17">
        <v>3</v>
      </c>
      <c r="F1495" s="17" t="s">
        <v>124</v>
      </c>
      <c r="G1495" s="17" t="str">
        <f t="shared" si="193"/>
        <v>Allegany</v>
      </c>
      <c r="H1495" s="20">
        <v>99239</v>
      </c>
      <c r="I1495" s="17" t="s">
        <v>52</v>
      </c>
      <c r="J1495" s="17">
        <f t="shared" si="194"/>
        <v>99239015</v>
      </c>
      <c r="K1495" s="17" t="str">
        <f t="shared" si="202"/>
        <v>Diploid</v>
      </c>
      <c r="L1495" s="27">
        <v>100</v>
      </c>
      <c r="M1495" s="27">
        <v>1</v>
      </c>
      <c r="N1495" s="26">
        <v>20.578507106666663</v>
      </c>
      <c r="O1495" s="26">
        <f t="shared" si="195"/>
        <v>43.768115942028992</v>
      </c>
      <c r="P1495" s="26">
        <v>0.4376811594202899</v>
      </c>
      <c r="Q1495" s="26">
        <f t="shared" si="196"/>
        <v>56.231884057971008</v>
      </c>
      <c r="R1495" s="26">
        <f t="shared" si="197"/>
        <v>0.56231884057971004</v>
      </c>
      <c r="S1495" s="26">
        <f t="shared" si="198"/>
        <v>11.571682257082122</v>
      </c>
      <c r="T1495" s="26">
        <v>3.8572274190273745</v>
      </c>
      <c r="U1495" s="17" t="s">
        <v>45</v>
      </c>
      <c r="V1495" s="26">
        <f t="shared" si="200"/>
        <v>1.7204404188346898</v>
      </c>
      <c r="W1495" s="101"/>
      <c r="X1495" s="101"/>
      <c r="Y1495" s="101"/>
      <c r="Z1495" s="101"/>
      <c r="AA1495" s="101"/>
      <c r="AB1495" s="79"/>
      <c r="AC1495" s="79"/>
      <c r="AD1495" s="79"/>
      <c r="AE1495" s="79"/>
      <c r="AF1495" s="27">
        <v>2</v>
      </c>
      <c r="AG1495" s="17">
        <v>6.31</v>
      </c>
      <c r="AH1495" s="17">
        <f t="shared" si="201"/>
        <v>4.8977881936844619E-7</v>
      </c>
      <c r="AI1495" s="17">
        <v>5.35</v>
      </c>
      <c r="AJ1495" s="17">
        <v>128</v>
      </c>
      <c r="AK1495" s="17">
        <v>733.5</v>
      </c>
      <c r="AL1495" s="101" t="s">
        <v>45</v>
      </c>
      <c r="AM1495" s="101" t="s">
        <v>45</v>
      </c>
      <c r="AN1495" s="101" t="s">
        <v>45</v>
      </c>
      <c r="AO1495" s="101" t="s">
        <v>45</v>
      </c>
      <c r="AP1495" s="101" t="s">
        <v>45</v>
      </c>
      <c r="AQ1495" s="17">
        <v>1047.1875</v>
      </c>
      <c r="AR1495" s="17">
        <v>1313.333333333333</v>
      </c>
      <c r="AS1495" s="17">
        <v>673.5</v>
      </c>
      <c r="AT1495" s="17">
        <v>21.280008939728326</v>
      </c>
      <c r="AU1495" s="26">
        <v>2.1400168234304493</v>
      </c>
      <c r="AV1495" s="17">
        <v>200</v>
      </c>
      <c r="AW1495" s="17">
        <v>200</v>
      </c>
      <c r="AX1495" s="17">
        <v>0.16</v>
      </c>
      <c r="AY1495" s="17">
        <v>2</v>
      </c>
      <c r="AZ1495" s="17" t="s">
        <v>41</v>
      </c>
      <c r="BA1495" s="17"/>
      <c r="BB1495" s="17"/>
      <c r="BC1495" s="17"/>
    </row>
    <row r="1496" spans="1:55" x14ac:dyDescent="0.25">
      <c r="A1496" s="52">
        <v>2011</v>
      </c>
      <c r="B1496" s="52">
        <v>2014</v>
      </c>
      <c r="C1496" s="17" t="s">
        <v>221</v>
      </c>
      <c r="D1496" s="52" t="s">
        <v>222</v>
      </c>
      <c r="E1496" s="17">
        <v>4</v>
      </c>
      <c r="F1496" s="17" t="s">
        <v>124</v>
      </c>
      <c r="G1496" s="17" t="str">
        <f t="shared" si="193"/>
        <v>Allegany</v>
      </c>
      <c r="H1496" s="20">
        <v>99239</v>
      </c>
      <c r="I1496" s="17" t="s">
        <v>52</v>
      </c>
      <c r="J1496" s="17">
        <f t="shared" si="194"/>
        <v>99239015</v>
      </c>
      <c r="K1496" s="17" t="str">
        <f t="shared" si="202"/>
        <v>Diploid</v>
      </c>
      <c r="L1496" s="27">
        <v>100</v>
      </c>
      <c r="M1496" s="27">
        <v>1</v>
      </c>
      <c r="N1496" s="26">
        <v>14.611101706666666</v>
      </c>
      <c r="O1496" s="26">
        <f t="shared" si="195"/>
        <v>44.062500000000007</v>
      </c>
      <c r="P1496" s="26">
        <v>0.44062500000000004</v>
      </c>
      <c r="Q1496" s="26">
        <f t="shared" si="196"/>
        <v>55.937499999999993</v>
      </c>
      <c r="R1496" s="26">
        <f t="shared" si="197"/>
        <v>0.55937499999999996</v>
      </c>
      <c r="S1496" s="26">
        <f t="shared" si="198"/>
        <v>8.1730850171666649</v>
      </c>
      <c r="T1496" s="26">
        <v>2.724361672388889</v>
      </c>
      <c r="U1496" s="17" t="s">
        <v>45</v>
      </c>
      <c r="V1496" s="26">
        <f t="shared" si="200"/>
        <v>1.2151479359450887</v>
      </c>
      <c r="W1496" s="101"/>
      <c r="X1496" s="101"/>
      <c r="Y1496" s="101"/>
      <c r="Z1496" s="101"/>
      <c r="AA1496" s="101"/>
      <c r="AB1496" s="79"/>
      <c r="AC1496" s="79"/>
      <c r="AD1496" s="79"/>
      <c r="AE1496" s="79"/>
      <c r="AF1496" s="27">
        <v>2</v>
      </c>
      <c r="AG1496" s="17">
        <v>6.31</v>
      </c>
      <c r="AH1496" s="17">
        <f t="shared" si="201"/>
        <v>4.8977881936844619E-7</v>
      </c>
      <c r="AI1496" s="17">
        <v>5.35</v>
      </c>
      <c r="AJ1496" s="17">
        <v>128</v>
      </c>
      <c r="AK1496" s="17">
        <v>733.5</v>
      </c>
      <c r="AL1496" s="101" t="s">
        <v>45</v>
      </c>
      <c r="AM1496" s="101" t="s">
        <v>45</v>
      </c>
      <c r="AN1496" s="101" t="s">
        <v>45</v>
      </c>
      <c r="AO1496" s="101" t="s">
        <v>45</v>
      </c>
      <c r="AP1496" s="101" t="s">
        <v>45</v>
      </c>
      <c r="AQ1496" s="17">
        <v>1047.1875</v>
      </c>
      <c r="AR1496" s="17">
        <v>1313.333333333333</v>
      </c>
      <c r="AS1496" s="17">
        <v>673.5</v>
      </c>
      <c r="AT1496" s="17">
        <v>21.280008939728326</v>
      </c>
      <c r="AU1496" s="26">
        <v>2.1400168234304493</v>
      </c>
      <c r="AV1496" s="17">
        <v>200</v>
      </c>
      <c r="AW1496" s="17">
        <v>200</v>
      </c>
      <c r="AX1496" s="17">
        <v>0.16</v>
      </c>
      <c r="AY1496" s="17">
        <v>2</v>
      </c>
      <c r="AZ1496" s="17" t="s">
        <v>41</v>
      </c>
      <c r="BA1496" s="17"/>
      <c r="BB1496" s="17"/>
      <c r="BC1496" s="17"/>
    </row>
    <row r="1497" spans="1:55" x14ac:dyDescent="0.25">
      <c r="A1497" s="52">
        <v>2011</v>
      </c>
      <c r="B1497" s="52">
        <v>2014</v>
      </c>
      <c r="C1497" s="17" t="s">
        <v>221</v>
      </c>
      <c r="D1497" s="52" t="s">
        <v>222</v>
      </c>
      <c r="E1497" s="17">
        <v>1</v>
      </c>
      <c r="F1497" s="17" t="s">
        <v>126</v>
      </c>
      <c r="G1497" s="17" t="str">
        <f t="shared" si="193"/>
        <v>Canastota</v>
      </c>
      <c r="H1497" s="20">
        <v>9970</v>
      </c>
      <c r="I1497" s="17">
        <v>5</v>
      </c>
      <c r="J1497" s="17">
        <f t="shared" si="194"/>
        <v>9970036</v>
      </c>
      <c r="K1497" s="17" t="str">
        <f t="shared" si="202"/>
        <v>Tetraploid</v>
      </c>
      <c r="L1497" s="27">
        <v>100</v>
      </c>
      <c r="M1497" s="27">
        <v>1</v>
      </c>
      <c r="N1497" s="26">
        <v>37.504238786666662</v>
      </c>
      <c r="O1497" s="26">
        <f t="shared" si="195"/>
        <v>45.819397993311043</v>
      </c>
      <c r="P1497" s="26">
        <v>0.4581939799331104</v>
      </c>
      <c r="Q1497" s="26">
        <f t="shared" si="196"/>
        <v>54.180602006688957</v>
      </c>
      <c r="R1497" s="26">
        <f t="shared" si="197"/>
        <v>0.5418060200668896</v>
      </c>
      <c r="S1497" s="26">
        <f t="shared" si="198"/>
        <v>20.320022352642138</v>
      </c>
      <c r="T1497" s="26">
        <v>6.773340784214045</v>
      </c>
      <c r="U1497" s="17" t="s">
        <v>45</v>
      </c>
      <c r="V1497" s="26">
        <f t="shared" si="200"/>
        <v>3.0211154256084054</v>
      </c>
      <c r="W1497" s="101"/>
      <c r="X1497" s="101"/>
      <c r="Y1497" s="101"/>
      <c r="Z1497" s="101"/>
      <c r="AA1497" s="101"/>
      <c r="AB1497" s="79"/>
      <c r="AC1497" s="79"/>
      <c r="AD1497" s="79"/>
      <c r="AE1497" s="79"/>
      <c r="AF1497" s="27">
        <v>2</v>
      </c>
      <c r="AG1497" s="17">
        <v>6.31</v>
      </c>
      <c r="AH1497" s="17">
        <f t="shared" si="201"/>
        <v>4.8977881936844619E-7</v>
      </c>
      <c r="AI1497" s="17">
        <v>5.35</v>
      </c>
      <c r="AJ1497" s="17">
        <v>128</v>
      </c>
      <c r="AK1497" s="17">
        <v>733.5</v>
      </c>
      <c r="AL1497" s="101" t="s">
        <v>45</v>
      </c>
      <c r="AM1497" s="101" t="s">
        <v>45</v>
      </c>
      <c r="AN1497" s="101" t="s">
        <v>45</v>
      </c>
      <c r="AO1497" s="101" t="s">
        <v>45</v>
      </c>
      <c r="AP1497" s="101" t="s">
        <v>45</v>
      </c>
      <c r="AQ1497" s="17">
        <v>1047.1875</v>
      </c>
      <c r="AR1497" s="17">
        <v>1313.333333333333</v>
      </c>
      <c r="AS1497" s="17">
        <v>673.5</v>
      </c>
      <c r="AT1497" s="17">
        <v>21.280008939728326</v>
      </c>
      <c r="AU1497" s="26">
        <v>2.1400168234304493</v>
      </c>
      <c r="AV1497" s="17">
        <v>200</v>
      </c>
      <c r="AW1497" s="17">
        <v>200</v>
      </c>
      <c r="AX1497" s="17">
        <v>0.16</v>
      </c>
      <c r="AY1497" s="17">
        <v>2</v>
      </c>
      <c r="AZ1497" s="17" t="s">
        <v>41</v>
      </c>
      <c r="BA1497" s="17"/>
      <c r="BB1497" s="17"/>
      <c r="BC1497" s="17"/>
    </row>
    <row r="1498" spans="1:55" x14ac:dyDescent="0.25">
      <c r="A1498" s="52">
        <v>2011</v>
      </c>
      <c r="B1498" s="52">
        <v>2014</v>
      </c>
      <c r="C1498" s="17" t="s">
        <v>221</v>
      </c>
      <c r="D1498" s="52" t="s">
        <v>222</v>
      </c>
      <c r="E1498" s="17">
        <v>2</v>
      </c>
      <c r="F1498" s="17" t="s">
        <v>126</v>
      </c>
      <c r="G1498" s="17" t="str">
        <f t="shared" si="193"/>
        <v>Canastota</v>
      </c>
      <c r="H1498" s="20">
        <v>9970</v>
      </c>
      <c r="I1498" s="17">
        <v>5</v>
      </c>
      <c r="J1498" s="17">
        <f t="shared" si="194"/>
        <v>9970036</v>
      </c>
      <c r="K1498" s="17" t="str">
        <f t="shared" si="202"/>
        <v>Tetraploid</v>
      </c>
      <c r="L1498" s="27">
        <v>100</v>
      </c>
      <c r="M1498" s="27">
        <v>1</v>
      </c>
      <c r="N1498" s="26">
        <v>26.075753293333335</v>
      </c>
      <c r="O1498" s="26">
        <f t="shared" si="195"/>
        <v>42.580645161290327</v>
      </c>
      <c r="P1498" s="26">
        <v>0.42580645161290326</v>
      </c>
      <c r="Q1498" s="26">
        <f t="shared" si="196"/>
        <v>57.419354838709673</v>
      </c>
      <c r="R1498" s="26">
        <f t="shared" si="197"/>
        <v>0.57419354838709669</v>
      </c>
      <c r="S1498" s="26">
        <f t="shared" si="198"/>
        <v>14.972529310365591</v>
      </c>
      <c r="T1498" s="26">
        <v>4.9908431034551972</v>
      </c>
      <c r="U1498" s="17" t="s">
        <v>45</v>
      </c>
      <c r="V1498" s="26">
        <f t="shared" si="200"/>
        <v>2.226067396723995</v>
      </c>
      <c r="W1498" s="101"/>
      <c r="X1498" s="101"/>
      <c r="Y1498" s="101"/>
      <c r="Z1498" s="101"/>
      <c r="AA1498" s="101"/>
      <c r="AB1498" s="79"/>
      <c r="AC1498" s="79"/>
      <c r="AD1498" s="79"/>
      <c r="AE1498" s="79"/>
      <c r="AF1498" s="27">
        <v>2</v>
      </c>
      <c r="AG1498" s="17">
        <v>6.31</v>
      </c>
      <c r="AH1498" s="17">
        <f t="shared" si="201"/>
        <v>4.8977881936844619E-7</v>
      </c>
      <c r="AI1498" s="17">
        <v>5.35</v>
      </c>
      <c r="AJ1498" s="17">
        <v>128</v>
      </c>
      <c r="AK1498" s="17">
        <v>733.5</v>
      </c>
      <c r="AL1498" s="101" t="s">
        <v>45</v>
      </c>
      <c r="AM1498" s="101" t="s">
        <v>45</v>
      </c>
      <c r="AN1498" s="101" t="s">
        <v>45</v>
      </c>
      <c r="AO1498" s="101" t="s">
        <v>45</v>
      </c>
      <c r="AP1498" s="101" t="s">
        <v>45</v>
      </c>
      <c r="AQ1498" s="17">
        <v>1047.1875</v>
      </c>
      <c r="AR1498" s="17">
        <v>1313.333333333333</v>
      </c>
      <c r="AS1498" s="17">
        <v>673.5</v>
      </c>
      <c r="AT1498" s="17">
        <v>21.280008939728326</v>
      </c>
      <c r="AU1498" s="26">
        <v>2.1400168234304493</v>
      </c>
      <c r="AV1498" s="17">
        <v>200</v>
      </c>
      <c r="AW1498" s="17">
        <v>200</v>
      </c>
      <c r="AX1498" s="17">
        <v>0.16</v>
      </c>
      <c r="AY1498" s="17">
        <v>2</v>
      </c>
      <c r="AZ1498" s="17" t="s">
        <v>41</v>
      </c>
      <c r="BA1498" s="17"/>
      <c r="BB1498" s="17"/>
      <c r="BC1498" s="17"/>
    </row>
    <row r="1499" spans="1:55" x14ac:dyDescent="0.25">
      <c r="A1499" s="52">
        <v>2011</v>
      </c>
      <c r="B1499" s="52">
        <v>2014</v>
      </c>
      <c r="C1499" s="17" t="s">
        <v>221</v>
      </c>
      <c r="D1499" s="52" t="s">
        <v>222</v>
      </c>
      <c r="E1499" s="17">
        <v>3</v>
      </c>
      <c r="F1499" s="17" t="s">
        <v>126</v>
      </c>
      <c r="G1499" s="17" t="str">
        <f t="shared" si="193"/>
        <v>Canastota</v>
      </c>
      <c r="H1499" s="20">
        <v>9970</v>
      </c>
      <c r="I1499" s="17">
        <v>5</v>
      </c>
      <c r="J1499" s="17">
        <f t="shared" si="194"/>
        <v>9970036</v>
      </c>
      <c r="K1499" s="17" t="str">
        <f t="shared" si="202"/>
        <v>Tetraploid</v>
      </c>
      <c r="L1499" s="27">
        <v>100</v>
      </c>
      <c r="M1499" s="27">
        <v>1</v>
      </c>
      <c r="N1499" s="26">
        <v>29.529615206666666</v>
      </c>
      <c r="O1499" s="26">
        <f t="shared" si="195"/>
        <v>40.930232558139537</v>
      </c>
      <c r="P1499" s="26">
        <v>0.40930232558139534</v>
      </c>
      <c r="Q1499" s="26">
        <f t="shared" si="196"/>
        <v>59.069767441860463</v>
      </c>
      <c r="R1499" s="26">
        <f t="shared" si="197"/>
        <v>0.59069767441860466</v>
      </c>
      <c r="S1499" s="26">
        <f t="shared" si="198"/>
        <v>17.443075029054263</v>
      </c>
      <c r="T1499" s="26">
        <v>5.8143583430180881</v>
      </c>
      <c r="U1499" s="17" t="s">
        <v>45</v>
      </c>
      <c r="V1499" s="26">
        <f t="shared" si="200"/>
        <v>2.5933801708376842</v>
      </c>
      <c r="W1499" s="101"/>
      <c r="X1499" s="101"/>
      <c r="Y1499" s="101"/>
      <c r="Z1499" s="101"/>
      <c r="AA1499" s="101"/>
      <c r="AB1499" s="79"/>
      <c r="AC1499" s="79"/>
      <c r="AD1499" s="79"/>
      <c r="AE1499" s="79"/>
      <c r="AF1499" s="27">
        <v>2</v>
      </c>
      <c r="AG1499" s="17">
        <v>6.31</v>
      </c>
      <c r="AH1499" s="17">
        <f t="shared" si="201"/>
        <v>4.8977881936844619E-7</v>
      </c>
      <c r="AI1499" s="17">
        <v>5.35</v>
      </c>
      <c r="AJ1499" s="17">
        <v>128</v>
      </c>
      <c r="AK1499" s="17">
        <v>733.5</v>
      </c>
      <c r="AL1499" s="101" t="s">
        <v>45</v>
      </c>
      <c r="AM1499" s="101" t="s">
        <v>45</v>
      </c>
      <c r="AN1499" s="101" t="s">
        <v>45</v>
      </c>
      <c r="AO1499" s="101" t="s">
        <v>45</v>
      </c>
      <c r="AP1499" s="101" t="s">
        <v>45</v>
      </c>
      <c r="AQ1499" s="17">
        <v>1047.1875</v>
      </c>
      <c r="AR1499" s="17">
        <v>1313.333333333333</v>
      </c>
      <c r="AS1499" s="17">
        <v>673.5</v>
      </c>
      <c r="AT1499" s="17">
        <v>21.280008939728326</v>
      </c>
      <c r="AU1499" s="26">
        <v>2.1400168234304493</v>
      </c>
      <c r="AV1499" s="17">
        <v>200</v>
      </c>
      <c r="AW1499" s="17">
        <v>200</v>
      </c>
      <c r="AX1499" s="17">
        <v>0.16</v>
      </c>
      <c r="AY1499" s="17">
        <v>2</v>
      </c>
      <c r="AZ1499" s="17" t="s">
        <v>41</v>
      </c>
      <c r="BA1499" s="17"/>
      <c r="BB1499" s="17"/>
      <c r="BC1499" s="17"/>
    </row>
    <row r="1500" spans="1:55" x14ac:dyDescent="0.25">
      <c r="A1500" s="52">
        <v>2011</v>
      </c>
      <c r="B1500" s="52">
        <v>2014</v>
      </c>
      <c r="C1500" s="17" t="s">
        <v>221</v>
      </c>
      <c r="D1500" s="52" t="s">
        <v>222</v>
      </c>
      <c r="E1500" s="17">
        <v>4</v>
      </c>
      <c r="F1500" s="17" t="s">
        <v>126</v>
      </c>
      <c r="G1500" s="17" t="str">
        <f t="shared" si="193"/>
        <v>Canastota</v>
      </c>
      <c r="H1500" s="20">
        <v>9970</v>
      </c>
      <c r="I1500" s="17">
        <v>5</v>
      </c>
      <c r="J1500" s="17">
        <f t="shared" si="194"/>
        <v>9970036</v>
      </c>
      <c r="K1500" s="17" t="str">
        <f t="shared" si="202"/>
        <v>Tetraploid</v>
      </c>
      <c r="L1500" s="27">
        <v>100</v>
      </c>
      <c r="M1500" s="27">
        <v>1</v>
      </c>
      <c r="N1500" s="26">
        <v>36.889415200000002</v>
      </c>
      <c r="O1500" s="26">
        <f t="shared" si="195"/>
        <v>42.68656716417911</v>
      </c>
      <c r="P1500" s="26">
        <v>0.42686567164179107</v>
      </c>
      <c r="Q1500" s="26">
        <f t="shared" si="196"/>
        <v>57.31343283582089</v>
      </c>
      <c r="R1500" s="26">
        <f t="shared" si="197"/>
        <v>0.57313432835820888</v>
      </c>
      <c r="S1500" s="26">
        <f t="shared" si="198"/>
        <v>21.142590204179104</v>
      </c>
      <c r="T1500" s="26">
        <v>7.0475300680597002</v>
      </c>
      <c r="U1500" s="17" t="s">
        <v>45</v>
      </c>
      <c r="V1500" s="26">
        <f t="shared" si="200"/>
        <v>3.1434121623816682</v>
      </c>
      <c r="W1500" s="101"/>
      <c r="X1500" s="101"/>
      <c r="Y1500" s="101"/>
      <c r="Z1500" s="101"/>
      <c r="AA1500" s="101"/>
      <c r="AB1500" s="79"/>
      <c r="AC1500" s="79"/>
      <c r="AD1500" s="79"/>
      <c r="AE1500" s="79"/>
      <c r="AF1500" s="27">
        <v>2</v>
      </c>
      <c r="AG1500" s="17">
        <v>6.31</v>
      </c>
      <c r="AH1500" s="17">
        <f t="shared" si="201"/>
        <v>4.8977881936844619E-7</v>
      </c>
      <c r="AI1500" s="17">
        <v>5.35</v>
      </c>
      <c r="AJ1500" s="17">
        <v>128</v>
      </c>
      <c r="AK1500" s="17">
        <v>733.5</v>
      </c>
      <c r="AL1500" s="101" t="s">
        <v>45</v>
      </c>
      <c r="AM1500" s="101" t="s">
        <v>45</v>
      </c>
      <c r="AN1500" s="101" t="s">
        <v>45</v>
      </c>
      <c r="AO1500" s="101" t="s">
        <v>45</v>
      </c>
      <c r="AP1500" s="101" t="s">
        <v>45</v>
      </c>
      <c r="AQ1500" s="17">
        <v>1047.1875</v>
      </c>
      <c r="AR1500" s="17">
        <v>1313.333333333333</v>
      </c>
      <c r="AS1500" s="17">
        <v>673.5</v>
      </c>
      <c r="AT1500" s="17">
        <v>21.280008939728326</v>
      </c>
      <c r="AU1500" s="26">
        <v>2.1400168234304493</v>
      </c>
      <c r="AV1500" s="17">
        <v>200</v>
      </c>
      <c r="AW1500" s="17">
        <v>200</v>
      </c>
      <c r="AX1500" s="17">
        <v>0.16</v>
      </c>
      <c r="AY1500" s="17">
        <v>2</v>
      </c>
      <c r="AZ1500" s="17" t="s">
        <v>41</v>
      </c>
      <c r="BA1500" s="17"/>
      <c r="BB1500" s="17"/>
      <c r="BC1500" s="17"/>
    </row>
    <row r="1501" spans="1:55" x14ac:dyDescent="0.25">
      <c r="A1501" s="52">
        <v>2011</v>
      </c>
      <c r="B1501" s="52">
        <v>2014</v>
      </c>
      <c r="C1501" s="17" t="s">
        <v>221</v>
      </c>
      <c r="D1501" s="52" t="s">
        <v>222</v>
      </c>
      <c r="E1501" s="17">
        <v>1</v>
      </c>
      <c r="F1501" s="17" t="s">
        <v>128</v>
      </c>
      <c r="G1501" s="17" t="str">
        <f t="shared" ref="G1501:G1516" si="203">VLOOKUP(F1501,$BH$2:$BL$56,2)</f>
        <v>Oneida</v>
      </c>
      <c r="H1501" s="20">
        <v>9980</v>
      </c>
      <c r="I1501" s="17">
        <v>9</v>
      </c>
      <c r="J1501" s="17">
        <f t="shared" ref="J1501:J1516" si="204">VLOOKUP(F1501,$BH$2:$BL$56,4)</f>
        <v>9980005</v>
      </c>
      <c r="K1501" s="17" t="str">
        <f t="shared" si="202"/>
        <v>Triploid</v>
      </c>
      <c r="L1501" s="27">
        <v>100</v>
      </c>
      <c r="M1501" s="27">
        <v>1</v>
      </c>
      <c r="N1501" s="26">
        <v>27.504313979999999</v>
      </c>
      <c r="O1501" s="26">
        <f t="shared" si="195"/>
        <v>43.504531722054381</v>
      </c>
      <c r="P1501" s="26">
        <v>0.43504531722054379</v>
      </c>
      <c r="Q1501" s="26">
        <f t="shared" si="196"/>
        <v>56.495468277945619</v>
      </c>
      <c r="R1501" s="26">
        <f t="shared" si="197"/>
        <v>0.56495468277945615</v>
      </c>
      <c r="S1501" s="26">
        <f t="shared" si="198"/>
        <v>15.53869097963746</v>
      </c>
      <c r="T1501" s="26">
        <v>5.1795636598791548</v>
      </c>
      <c r="U1501" s="17" t="s">
        <v>45</v>
      </c>
      <c r="V1501" s="26">
        <f t="shared" si="200"/>
        <v>2.3102424887953412</v>
      </c>
      <c r="W1501" s="101"/>
      <c r="X1501" s="101"/>
      <c r="Y1501" s="101"/>
      <c r="Z1501" s="101"/>
      <c r="AA1501" s="101"/>
      <c r="AB1501" s="79"/>
      <c r="AC1501" s="79"/>
      <c r="AD1501" s="79"/>
      <c r="AE1501" s="79"/>
      <c r="AF1501" s="27">
        <v>2</v>
      </c>
      <c r="AG1501" s="17">
        <v>6.31</v>
      </c>
      <c r="AH1501" s="17">
        <f t="shared" si="201"/>
        <v>4.8977881936844619E-7</v>
      </c>
      <c r="AI1501" s="17">
        <v>5.35</v>
      </c>
      <c r="AJ1501" s="17">
        <v>128</v>
      </c>
      <c r="AK1501" s="17">
        <v>733.5</v>
      </c>
      <c r="AL1501" s="101" t="s">
        <v>45</v>
      </c>
      <c r="AM1501" s="101" t="s">
        <v>45</v>
      </c>
      <c r="AN1501" s="101" t="s">
        <v>45</v>
      </c>
      <c r="AO1501" s="101" t="s">
        <v>45</v>
      </c>
      <c r="AP1501" s="101" t="s">
        <v>45</v>
      </c>
      <c r="AQ1501" s="17">
        <v>1047.1875</v>
      </c>
      <c r="AR1501" s="17">
        <v>1313.333333333333</v>
      </c>
      <c r="AS1501" s="17">
        <v>673.5</v>
      </c>
      <c r="AT1501" s="17">
        <v>21.280008939728326</v>
      </c>
      <c r="AU1501" s="26">
        <v>2.1400168234304493</v>
      </c>
      <c r="AV1501" s="17">
        <v>200</v>
      </c>
      <c r="AW1501" s="17">
        <v>200</v>
      </c>
      <c r="AX1501" s="17">
        <v>0.16</v>
      </c>
      <c r="AY1501" s="17">
        <v>2</v>
      </c>
      <c r="AZ1501" s="17" t="s">
        <v>41</v>
      </c>
      <c r="BA1501" s="17"/>
      <c r="BB1501" s="17"/>
      <c r="BC1501" s="17"/>
    </row>
    <row r="1502" spans="1:55" x14ac:dyDescent="0.25">
      <c r="A1502" s="52">
        <v>2011</v>
      </c>
      <c r="B1502" s="52">
        <v>2014</v>
      </c>
      <c r="C1502" s="17" t="s">
        <v>221</v>
      </c>
      <c r="D1502" s="52" t="s">
        <v>222</v>
      </c>
      <c r="E1502" s="17">
        <v>2</v>
      </c>
      <c r="F1502" s="17" t="s">
        <v>128</v>
      </c>
      <c r="G1502" s="17" t="str">
        <f t="shared" si="203"/>
        <v>Oneida</v>
      </c>
      <c r="H1502" s="20">
        <v>9980</v>
      </c>
      <c r="I1502" s="17">
        <v>9</v>
      </c>
      <c r="J1502" s="17">
        <f t="shared" si="204"/>
        <v>9980005</v>
      </c>
      <c r="K1502" s="17" t="str">
        <f t="shared" si="202"/>
        <v>Triploid</v>
      </c>
      <c r="L1502" s="27">
        <v>100</v>
      </c>
      <c r="M1502" s="27">
        <v>1</v>
      </c>
      <c r="N1502" s="26">
        <v>27.070320859999992</v>
      </c>
      <c r="O1502" s="26">
        <f t="shared" ref="O1502:O1516" si="205">P1502*100</f>
        <v>41.132075471698109</v>
      </c>
      <c r="P1502" s="26">
        <v>0.4113207547169811</v>
      </c>
      <c r="Q1502" s="26">
        <f t="shared" ref="Q1502:Q1516" si="206">100-O1502</f>
        <v>58.867924528301891</v>
      </c>
      <c r="R1502" s="26">
        <f t="shared" ref="R1502:R1516" si="207">Q1502/100</f>
        <v>0.58867924528301896</v>
      </c>
      <c r="S1502" s="26">
        <f t="shared" ref="S1502:S1516" si="208">N1502*R1502</f>
        <v>15.93573605343396</v>
      </c>
      <c r="T1502" s="26">
        <v>5.3119120178113208</v>
      </c>
      <c r="U1502" s="17" t="s">
        <v>45</v>
      </c>
      <c r="V1502" s="26">
        <f t="shared" si="200"/>
        <v>2.3692738705670475</v>
      </c>
      <c r="W1502" s="101"/>
      <c r="X1502" s="101"/>
      <c r="Y1502" s="101"/>
      <c r="Z1502" s="101"/>
      <c r="AA1502" s="101"/>
      <c r="AB1502" s="79"/>
      <c r="AC1502" s="79"/>
      <c r="AD1502" s="79"/>
      <c r="AE1502" s="79"/>
      <c r="AF1502" s="27">
        <v>2</v>
      </c>
      <c r="AG1502" s="17">
        <v>6.31</v>
      </c>
      <c r="AH1502" s="17">
        <f t="shared" si="201"/>
        <v>4.8977881936844619E-7</v>
      </c>
      <c r="AI1502" s="17">
        <v>5.35</v>
      </c>
      <c r="AJ1502" s="17">
        <v>128</v>
      </c>
      <c r="AK1502" s="17">
        <v>733.5</v>
      </c>
      <c r="AL1502" s="101" t="s">
        <v>45</v>
      </c>
      <c r="AM1502" s="101" t="s">
        <v>45</v>
      </c>
      <c r="AN1502" s="101" t="s">
        <v>45</v>
      </c>
      <c r="AO1502" s="101" t="s">
        <v>45</v>
      </c>
      <c r="AP1502" s="101" t="s">
        <v>45</v>
      </c>
      <c r="AQ1502" s="17">
        <v>1047.1875</v>
      </c>
      <c r="AR1502" s="17">
        <v>1313.333333333333</v>
      </c>
      <c r="AS1502" s="17">
        <v>673.5</v>
      </c>
      <c r="AT1502" s="17">
        <v>21.280008939728326</v>
      </c>
      <c r="AU1502" s="26">
        <v>2.1400168234304493</v>
      </c>
      <c r="AV1502" s="17">
        <v>200</v>
      </c>
      <c r="AW1502" s="17">
        <v>200</v>
      </c>
      <c r="AX1502" s="17">
        <v>0.16</v>
      </c>
      <c r="AY1502" s="17">
        <v>2</v>
      </c>
      <c r="AZ1502" s="17" t="s">
        <v>41</v>
      </c>
      <c r="BA1502" s="17"/>
      <c r="BB1502" s="17"/>
      <c r="BC1502" s="17"/>
    </row>
    <row r="1503" spans="1:55" x14ac:dyDescent="0.25">
      <c r="A1503" s="52">
        <v>2011</v>
      </c>
      <c r="B1503" s="52">
        <v>2014</v>
      </c>
      <c r="C1503" s="17" t="s">
        <v>221</v>
      </c>
      <c r="D1503" s="52" t="s">
        <v>222</v>
      </c>
      <c r="E1503" s="17">
        <v>3</v>
      </c>
      <c r="F1503" s="17" t="s">
        <v>128</v>
      </c>
      <c r="G1503" s="17" t="str">
        <f t="shared" si="203"/>
        <v>Oneida</v>
      </c>
      <c r="H1503" s="20">
        <v>9980</v>
      </c>
      <c r="I1503" s="17">
        <v>9</v>
      </c>
      <c r="J1503" s="17">
        <f t="shared" si="204"/>
        <v>9980005</v>
      </c>
      <c r="K1503" s="17" t="str">
        <f t="shared" si="202"/>
        <v>Triploid</v>
      </c>
      <c r="L1503" s="27">
        <v>100</v>
      </c>
      <c r="M1503" s="27">
        <v>1</v>
      </c>
      <c r="N1503" s="26">
        <v>21.844320373333332</v>
      </c>
      <c r="O1503" s="26">
        <f t="shared" si="205"/>
        <v>43.389830508474581</v>
      </c>
      <c r="P1503" s="26">
        <v>0.43389830508474581</v>
      </c>
      <c r="Q1503" s="26">
        <f t="shared" si="206"/>
        <v>56.610169491525419</v>
      </c>
      <c r="R1503" s="26">
        <f t="shared" si="207"/>
        <v>0.56610169491525419</v>
      </c>
      <c r="S1503" s="26">
        <f t="shared" si="208"/>
        <v>12.366106787615818</v>
      </c>
      <c r="T1503" s="26">
        <v>4.1220355958719397</v>
      </c>
      <c r="U1503" s="17" t="s">
        <v>45</v>
      </c>
      <c r="V1503" s="26">
        <f t="shared" si="200"/>
        <v>1.8385528973559053</v>
      </c>
      <c r="W1503" s="101"/>
      <c r="X1503" s="101"/>
      <c r="Y1503" s="101"/>
      <c r="Z1503" s="101"/>
      <c r="AA1503" s="101"/>
      <c r="AB1503" s="79"/>
      <c r="AC1503" s="79"/>
      <c r="AD1503" s="79"/>
      <c r="AE1503" s="79"/>
      <c r="AF1503" s="27">
        <v>2</v>
      </c>
      <c r="AG1503" s="17">
        <v>6.31</v>
      </c>
      <c r="AH1503" s="17">
        <f t="shared" si="201"/>
        <v>4.8977881936844619E-7</v>
      </c>
      <c r="AI1503" s="17">
        <v>5.35</v>
      </c>
      <c r="AJ1503" s="17">
        <v>128</v>
      </c>
      <c r="AK1503" s="17">
        <v>733.5</v>
      </c>
      <c r="AL1503" s="101" t="s">
        <v>45</v>
      </c>
      <c r="AM1503" s="101" t="s">
        <v>45</v>
      </c>
      <c r="AN1503" s="101" t="s">
        <v>45</v>
      </c>
      <c r="AO1503" s="101" t="s">
        <v>45</v>
      </c>
      <c r="AP1503" s="101" t="s">
        <v>45</v>
      </c>
      <c r="AQ1503" s="17">
        <v>1047.1875</v>
      </c>
      <c r="AR1503" s="17">
        <v>1313.333333333333</v>
      </c>
      <c r="AS1503" s="17">
        <v>673.5</v>
      </c>
      <c r="AT1503" s="17">
        <v>21.280008939728326</v>
      </c>
      <c r="AU1503" s="26">
        <v>2.1400168234304493</v>
      </c>
      <c r="AV1503" s="17">
        <v>200</v>
      </c>
      <c r="AW1503" s="17">
        <v>200</v>
      </c>
      <c r="AX1503" s="17">
        <v>0.16</v>
      </c>
      <c r="AY1503" s="17">
        <v>2</v>
      </c>
      <c r="AZ1503" s="17" t="s">
        <v>41</v>
      </c>
      <c r="BA1503" s="17"/>
      <c r="BB1503" s="17"/>
      <c r="BC1503" s="17"/>
    </row>
    <row r="1504" spans="1:55" x14ac:dyDescent="0.25">
      <c r="A1504" s="52">
        <v>2011</v>
      </c>
      <c r="B1504" s="52">
        <v>2014</v>
      </c>
      <c r="C1504" s="17" t="s">
        <v>221</v>
      </c>
      <c r="D1504" s="52" t="s">
        <v>222</v>
      </c>
      <c r="E1504" s="17">
        <v>4</v>
      </c>
      <c r="F1504" s="17" t="s">
        <v>128</v>
      </c>
      <c r="G1504" s="17" t="str">
        <f t="shared" si="203"/>
        <v>Oneida</v>
      </c>
      <c r="H1504" s="20">
        <v>9980</v>
      </c>
      <c r="I1504" s="17">
        <v>9</v>
      </c>
      <c r="J1504" s="17">
        <f t="shared" si="204"/>
        <v>9980005</v>
      </c>
      <c r="K1504" s="17" t="str">
        <f t="shared" si="202"/>
        <v>Triploid</v>
      </c>
      <c r="L1504" s="27">
        <v>100</v>
      </c>
      <c r="M1504" s="27">
        <v>1</v>
      </c>
      <c r="N1504" s="26">
        <v>21.844320373333332</v>
      </c>
      <c r="O1504" s="26">
        <f t="shared" si="205"/>
        <v>41.230769230769234</v>
      </c>
      <c r="P1504" s="26">
        <v>0.41230769230769232</v>
      </c>
      <c r="Q1504" s="26">
        <f t="shared" si="206"/>
        <v>58.769230769230766</v>
      </c>
      <c r="R1504" s="26">
        <f t="shared" si="207"/>
        <v>0.58769230769230763</v>
      </c>
      <c r="S1504" s="26">
        <f t="shared" si="208"/>
        <v>12.837739050174356</v>
      </c>
      <c r="T1504" s="26">
        <v>4.2792463500581199</v>
      </c>
      <c r="U1504" s="17" t="s">
        <v>45</v>
      </c>
      <c r="V1504" s="26">
        <f t="shared" si="200"/>
        <v>1.9086736619349332</v>
      </c>
      <c r="W1504" s="101"/>
      <c r="X1504" s="101"/>
      <c r="Y1504" s="101"/>
      <c r="Z1504" s="101"/>
      <c r="AA1504" s="101"/>
      <c r="AB1504" s="79"/>
      <c r="AC1504" s="79"/>
      <c r="AD1504" s="79"/>
      <c r="AE1504" s="79"/>
      <c r="AF1504" s="27">
        <v>2</v>
      </c>
      <c r="AG1504" s="17">
        <v>6.31</v>
      </c>
      <c r="AH1504" s="17">
        <f t="shared" si="201"/>
        <v>4.8977881936844619E-7</v>
      </c>
      <c r="AI1504" s="17">
        <v>5.35</v>
      </c>
      <c r="AJ1504" s="17">
        <v>128</v>
      </c>
      <c r="AK1504" s="17">
        <v>733.5</v>
      </c>
      <c r="AL1504" s="101" t="s">
        <v>45</v>
      </c>
      <c r="AM1504" s="101" t="s">
        <v>45</v>
      </c>
      <c r="AN1504" s="101" t="s">
        <v>45</v>
      </c>
      <c r="AO1504" s="101" t="s">
        <v>45</v>
      </c>
      <c r="AP1504" s="101" t="s">
        <v>45</v>
      </c>
      <c r="AQ1504" s="17">
        <v>1047.1875</v>
      </c>
      <c r="AR1504" s="17">
        <v>1313.333333333333</v>
      </c>
      <c r="AS1504" s="17">
        <v>673.5</v>
      </c>
      <c r="AT1504" s="17">
        <v>21.280008939728326</v>
      </c>
      <c r="AU1504" s="26">
        <v>2.1400168234304493</v>
      </c>
      <c r="AV1504" s="17">
        <v>200</v>
      </c>
      <c r="AW1504" s="17">
        <v>200</v>
      </c>
      <c r="AX1504" s="17">
        <v>0.16</v>
      </c>
      <c r="AY1504" s="17">
        <v>2</v>
      </c>
      <c r="AZ1504" s="17" t="s">
        <v>41</v>
      </c>
      <c r="BA1504" s="17"/>
      <c r="BB1504" s="17"/>
      <c r="BC1504" s="17"/>
    </row>
    <row r="1505" spans="1:55" x14ac:dyDescent="0.25">
      <c r="A1505" s="52">
        <v>2011</v>
      </c>
      <c r="B1505" s="52">
        <v>2014</v>
      </c>
      <c r="C1505" s="17" t="s">
        <v>221</v>
      </c>
      <c r="D1505" s="52" t="s">
        <v>222</v>
      </c>
      <c r="E1505" s="17">
        <v>1</v>
      </c>
      <c r="F1505" s="17" t="s">
        <v>141</v>
      </c>
      <c r="G1505" s="17" t="str">
        <f t="shared" si="203"/>
        <v>SV1</v>
      </c>
      <c r="H1505" s="20" t="s">
        <v>141</v>
      </c>
      <c r="I1505" s="17">
        <v>1</v>
      </c>
      <c r="J1505" s="17" t="str">
        <f t="shared" si="204"/>
        <v>SV1</v>
      </c>
      <c r="K1505" s="17" t="str">
        <f t="shared" si="202"/>
        <v>Diploid</v>
      </c>
      <c r="L1505" s="27">
        <v>100</v>
      </c>
      <c r="M1505" s="27">
        <v>1</v>
      </c>
      <c r="N1505" s="26">
        <v>17.269309566666667</v>
      </c>
      <c r="O1505" s="26">
        <f t="shared" si="205"/>
        <v>43.333333333333336</v>
      </c>
      <c r="P1505" s="26">
        <v>0.43333333333333335</v>
      </c>
      <c r="Q1505" s="26">
        <f t="shared" si="206"/>
        <v>56.666666666666664</v>
      </c>
      <c r="R1505" s="26">
        <f t="shared" si="207"/>
        <v>0.56666666666666665</v>
      </c>
      <c r="S1505" s="26">
        <f t="shared" si="208"/>
        <v>9.7859420877777783</v>
      </c>
      <c r="T1505" s="26">
        <v>3.2619806959259257</v>
      </c>
      <c r="U1505" s="17" t="s">
        <v>45</v>
      </c>
      <c r="V1505" s="26">
        <f t="shared" si="200"/>
        <v>1.4549423264611623</v>
      </c>
      <c r="W1505" s="101"/>
      <c r="X1505" s="101"/>
      <c r="Y1505" s="101"/>
      <c r="Z1505" s="101"/>
      <c r="AA1505" s="101"/>
      <c r="AB1505" s="79"/>
      <c r="AC1505" s="79"/>
      <c r="AD1505" s="79"/>
      <c r="AE1505" s="79"/>
      <c r="AF1505" s="27">
        <v>2</v>
      </c>
      <c r="AG1505" s="17">
        <v>6.31</v>
      </c>
      <c r="AH1505" s="17">
        <f t="shared" si="201"/>
        <v>4.8977881936844619E-7</v>
      </c>
      <c r="AI1505" s="17">
        <v>5.35</v>
      </c>
      <c r="AJ1505" s="17">
        <v>128</v>
      </c>
      <c r="AK1505" s="17">
        <v>733.5</v>
      </c>
      <c r="AL1505" s="101" t="s">
        <v>45</v>
      </c>
      <c r="AM1505" s="101" t="s">
        <v>45</v>
      </c>
      <c r="AN1505" s="101" t="s">
        <v>45</v>
      </c>
      <c r="AO1505" s="101" t="s">
        <v>45</v>
      </c>
      <c r="AP1505" s="101" t="s">
        <v>45</v>
      </c>
      <c r="AQ1505" s="17">
        <v>1047.1875</v>
      </c>
      <c r="AR1505" s="17">
        <v>1313.333333333333</v>
      </c>
      <c r="AS1505" s="17">
        <v>673.5</v>
      </c>
      <c r="AT1505" s="17">
        <v>21.280008939728326</v>
      </c>
      <c r="AU1505" s="26">
        <v>2.1400168234304493</v>
      </c>
      <c r="AV1505" s="17">
        <v>200</v>
      </c>
      <c r="AW1505" s="17">
        <v>200</v>
      </c>
      <c r="AX1505" s="17">
        <v>0.16</v>
      </c>
      <c r="AY1505" s="17">
        <v>2</v>
      </c>
      <c r="AZ1505" s="17" t="s">
        <v>41</v>
      </c>
      <c r="BA1505" s="17"/>
      <c r="BB1505" s="17"/>
      <c r="BC1505" s="17"/>
    </row>
    <row r="1506" spans="1:55" x14ac:dyDescent="0.25">
      <c r="A1506" s="52">
        <v>2011</v>
      </c>
      <c r="B1506" s="52">
        <v>2014</v>
      </c>
      <c r="C1506" s="17" t="s">
        <v>221</v>
      </c>
      <c r="D1506" s="52" t="s">
        <v>222</v>
      </c>
      <c r="E1506" s="17">
        <v>2</v>
      </c>
      <c r="F1506" s="17" t="s">
        <v>141</v>
      </c>
      <c r="G1506" s="17" t="str">
        <f t="shared" si="203"/>
        <v>SV1</v>
      </c>
      <c r="H1506" s="20" t="s">
        <v>141</v>
      </c>
      <c r="I1506" s="17">
        <v>1</v>
      </c>
      <c r="J1506" s="17" t="str">
        <f t="shared" si="204"/>
        <v>SV1</v>
      </c>
      <c r="K1506" s="17" t="str">
        <f t="shared" si="202"/>
        <v>Diploid</v>
      </c>
      <c r="L1506" s="27">
        <v>100</v>
      </c>
      <c r="M1506" s="27">
        <v>1</v>
      </c>
      <c r="N1506" s="26">
        <v>14.213274679999998</v>
      </c>
      <c r="O1506" s="26">
        <f t="shared" si="205"/>
        <v>43.614457831325311</v>
      </c>
      <c r="P1506" s="26">
        <v>0.4361445783132531</v>
      </c>
      <c r="Q1506" s="26">
        <f t="shared" si="206"/>
        <v>56.385542168674689</v>
      </c>
      <c r="R1506" s="26">
        <f t="shared" si="207"/>
        <v>0.56385542168674685</v>
      </c>
      <c r="S1506" s="26">
        <f t="shared" si="208"/>
        <v>8.0142319882409598</v>
      </c>
      <c r="T1506" s="26">
        <v>2.6714106627469874</v>
      </c>
      <c r="U1506" s="17" t="s">
        <v>45</v>
      </c>
      <c r="V1506" s="26">
        <f t="shared" si="200"/>
        <v>1.1915301796373716</v>
      </c>
      <c r="W1506" s="101"/>
      <c r="X1506" s="101"/>
      <c r="Y1506" s="101"/>
      <c r="Z1506" s="101"/>
      <c r="AA1506" s="101"/>
      <c r="AB1506" s="79"/>
      <c r="AC1506" s="79"/>
      <c r="AD1506" s="79"/>
      <c r="AE1506" s="79"/>
      <c r="AF1506" s="27">
        <v>2</v>
      </c>
      <c r="AG1506" s="17">
        <v>6.31</v>
      </c>
      <c r="AH1506" s="17">
        <f t="shared" si="201"/>
        <v>4.8977881936844619E-7</v>
      </c>
      <c r="AI1506" s="17">
        <v>5.35</v>
      </c>
      <c r="AJ1506" s="17">
        <v>128</v>
      </c>
      <c r="AK1506" s="17">
        <v>733.5</v>
      </c>
      <c r="AL1506" s="101" t="s">
        <v>45</v>
      </c>
      <c r="AM1506" s="101" t="s">
        <v>45</v>
      </c>
      <c r="AN1506" s="101" t="s">
        <v>45</v>
      </c>
      <c r="AO1506" s="101" t="s">
        <v>45</v>
      </c>
      <c r="AP1506" s="101" t="s">
        <v>45</v>
      </c>
      <c r="AQ1506" s="17">
        <v>1047.1875</v>
      </c>
      <c r="AR1506" s="17">
        <v>1313.333333333333</v>
      </c>
      <c r="AS1506" s="17">
        <v>673.5</v>
      </c>
      <c r="AT1506" s="17">
        <v>21.280008939728326</v>
      </c>
      <c r="AU1506" s="26">
        <v>2.1400168234304493</v>
      </c>
      <c r="AV1506" s="17">
        <v>200</v>
      </c>
      <c r="AW1506" s="17">
        <v>200</v>
      </c>
      <c r="AX1506" s="17">
        <v>0.16</v>
      </c>
      <c r="AY1506" s="17">
        <v>2</v>
      </c>
      <c r="AZ1506" s="17" t="s">
        <v>41</v>
      </c>
      <c r="BA1506" s="17"/>
      <c r="BB1506" s="17"/>
      <c r="BC1506" s="17"/>
    </row>
    <row r="1507" spans="1:55" x14ac:dyDescent="0.25">
      <c r="A1507" s="52">
        <v>2011</v>
      </c>
      <c r="B1507" s="52">
        <v>2014</v>
      </c>
      <c r="C1507" s="17" t="s">
        <v>221</v>
      </c>
      <c r="D1507" s="52" t="s">
        <v>222</v>
      </c>
      <c r="E1507" s="17">
        <v>3</v>
      </c>
      <c r="F1507" s="17" t="s">
        <v>141</v>
      </c>
      <c r="G1507" s="17" t="str">
        <f t="shared" si="203"/>
        <v>SV1</v>
      </c>
      <c r="H1507" s="20" t="s">
        <v>141</v>
      </c>
      <c r="I1507" s="17">
        <v>1</v>
      </c>
      <c r="J1507" s="17" t="str">
        <f t="shared" si="204"/>
        <v>SV1</v>
      </c>
      <c r="K1507" s="17" t="str">
        <f t="shared" si="202"/>
        <v>Diploid</v>
      </c>
      <c r="L1507" s="27">
        <v>94.444444444444443</v>
      </c>
      <c r="M1507" s="27">
        <v>0.94444444444444442</v>
      </c>
      <c r="N1507" s="26">
        <v>26.274666806666669</v>
      </c>
      <c r="O1507" s="26">
        <f t="shared" si="205"/>
        <v>45.402298850574709</v>
      </c>
      <c r="P1507" s="26">
        <v>0.45402298850574713</v>
      </c>
      <c r="Q1507" s="26">
        <f t="shared" si="206"/>
        <v>54.597701149425291</v>
      </c>
      <c r="R1507" s="26">
        <f t="shared" si="207"/>
        <v>0.54597701149425293</v>
      </c>
      <c r="S1507" s="26">
        <f t="shared" si="208"/>
        <v>14.345364061111114</v>
      </c>
      <c r="T1507" s="26">
        <v>4.78178802037037</v>
      </c>
      <c r="U1507" s="17" t="s">
        <v>45</v>
      </c>
      <c r="V1507" s="26">
        <f t="shared" si="200"/>
        <v>2.1328224890144378</v>
      </c>
      <c r="W1507" s="101"/>
      <c r="X1507" s="101"/>
      <c r="Y1507" s="101"/>
      <c r="Z1507" s="101"/>
      <c r="AA1507" s="101"/>
      <c r="AB1507" s="79"/>
      <c r="AC1507" s="79"/>
      <c r="AD1507" s="79"/>
      <c r="AE1507" s="79"/>
      <c r="AF1507" s="27">
        <v>2</v>
      </c>
      <c r="AG1507" s="17">
        <v>6.31</v>
      </c>
      <c r="AH1507" s="17">
        <f t="shared" si="201"/>
        <v>4.8977881936844619E-7</v>
      </c>
      <c r="AI1507" s="17">
        <v>5.35</v>
      </c>
      <c r="AJ1507" s="17">
        <v>128</v>
      </c>
      <c r="AK1507" s="17">
        <v>733.5</v>
      </c>
      <c r="AL1507" s="101" t="s">
        <v>45</v>
      </c>
      <c r="AM1507" s="101" t="s">
        <v>45</v>
      </c>
      <c r="AN1507" s="101" t="s">
        <v>45</v>
      </c>
      <c r="AO1507" s="101" t="s">
        <v>45</v>
      </c>
      <c r="AP1507" s="101" t="s">
        <v>45</v>
      </c>
      <c r="AQ1507" s="17">
        <v>1047.1875</v>
      </c>
      <c r="AR1507" s="17">
        <v>1313.333333333333</v>
      </c>
      <c r="AS1507" s="17">
        <v>673.5</v>
      </c>
      <c r="AT1507" s="17">
        <v>21.280008939728326</v>
      </c>
      <c r="AU1507" s="26">
        <v>2.1400168234304493</v>
      </c>
      <c r="AV1507" s="17">
        <v>200</v>
      </c>
      <c r="AW1507" s="17">
        <v>200</v>
      </c>
      <c r="AX1507" s="17">
        <v>0.16</v>
      </c>
      <c r="AY1507" s="17">
        <v>2</v>
      </c>
      <c r="AZ1507" s="17" t="s">
        <v>41</v>
      </c>
      <c r="BA1507" s="17"/>
      <c r="BB1507" s="17"/>
      <c r="BC1507" s="17"/>
    </row>
    <row r="1508" spans="1:55" x14ac:dyDescent="0.25">
      <c r="A1508" s="52">
        <v>2011</v>
      </c>
      <c r="B1508" s="52">
        <v>2014</v>
      </c>
      <c r="C1508" s="17" t="s">
        <v>221</v>
      </c>
      <c r="D1508" s="52" t="s">
        <v>222</v>
      </c>
      <c r="E1508" s="17">
        <v>4</v>
      </c>
      <c r="F1508" s="17" t="s">
        <v>141</v>
      </c>
      <c r="G1508" s="17" t="str">
        <f t="shared" si="203"/>
        <v>SV1</v>
      </c>
      <c r="H1508" s="20" t="s">
        <v>141</v>
      </c>
      <c r="I1508" s="17">
        <v>1</v>
      </c>
      <c r="J1508" s="17" t="str">
        <f t="shared" si="204"/>
        <v>SV1</v>
      </c>
      <c r="K1508" s="17" t="str">
        <f t="shared" si="202"/>
        <v>Diploid</v>
      </c>
      <c r="L1508" s="27">
        <v>100</v>
      </c>
      <c r="M1508" s="27">
        <v>1</v>
      </c>
      <c r="N1508" s="26">
        <v>16.545987700000001</v>
      </c>
      <c r="O1508" s="26">
        <f t="shared" si="205"/>
        <v>43.846153846153854</v>
      </c>
      <c r="P1508" s="26">
        <v>0.43846153846153851</v>
      </c>
      <c r="Q1508" s="26">
        <f t="shared" si="206"/>
        <v>56.153846153846146</v>
      </c>
      <c r="R1508" s="26">
        <f t="shared" si="207"/>
        <v>0.56153846153846143</v>
      </c>
      <c r="S1508" s="26">
        <f t="shared" si="208"/>
        <v>9.2912084776923063</v>
      </c>
      <c r="T1508" s="26">
        <v>3.0970694925641031</v>
      </c>
      <c r="U1508" s="17" t="s">
        <v>45</v>
      </c>
      <c r="V1508" s="26">
        <f t="shared" si="200"/>
        <v>1.3813869279946935</v>
      </c>
      <c r="W1508" s="101"/>
      <c r="X1508" s="101"/>
      <c r="Y1508" s="101"/>
      <c r="Z1508" s="101"/>
      <c r="AA1508" s="101"/>
      <c r="AB1508" s="79"/>
      <c r="AC1508" s="79"/>
      <c r="AD1508" s="79"/>
      <c r="AE1508" s="79"/>
      <c r="AF1508" s="27">
        <v>2</v>
      </c>
      <c r="AG1508" s="17">
        <v>6.31</v>
      </c>
      <c r="AH1508" s="17">
        <f t="shared" si="201"/>
        <v>4.8977881936844619E-7</v>
      </c>
      <c r="AI1508" s="17">
        <v>5.35</v>
      </c>
      <c r="AJ1508" s="17">
        <v>128</v>
      </c>
      <c r="AK1508" s="17">
        <v>733.5</v>
      </c>
      <c r="AL1508" s="101" t="s">
        <v>45</v>
      </c>
      <c r="AM1508" s="101" t="s">
        <v>45</v>
      </c>
      <c r="AN1508" s="101" t="s">
        <v>45</v>
      </c>
      <c r="AO1508" s="101" t="s">
        <v>45</v>
      </c>
      <c r="AP1508" s="101" t="s">
        <v>45</v>
      </c>
      <c r="AQ1508" s="17">
        <v>1047.1875</v>
      </c>
      <c r="AR1508" s="17">
        <v>1313.333333333333</v>
      </c>
      <c r="AS1508" s="17">
        <v>673.5</v>
      </c>
      <c r="AT1508" s="17">
        <v>21.280008939728326</v>
      </c>
      <c r="AU1508" s="26">
        <v>2.1400168234304493</v>
      </c>
      <c r="AV1508" s="17">
        <v>200</v>
      </c>
      <c r="AW1508" s="17">
        <v>200</v>
      </c>
      <c r="AX1508" s="17">
        <v>0.16</v>
      </c>
      <c r="AY1508" s="17">
        <v>2</v>
      </c>
      <c r="AZ1508" s="17" t="s">
        <v>41</v>
      </c>
      <c r="BA1508" s="17"/>
      <c r="BB1508" s="17"/>
      <c r="BC1508" s="17"/>
    </row>
    <row r="1509" spans="1:55" x14ac:dyDescent="0.25">
      <c r="A1509" s="52">
        <v>2011</v>
      </c>
      <c r="B1509" s="52">
        <v>2014</v>
      </c>
      <c r="C1509" s="17" t="s">
        <v>221</v>
      </c>
      <c r="D1509" s="52" t="s">
        <v>222</v>
      </c>
      <c r="E1509" s="17">
        <v>1</v>
      </c>
      <c r="F1509" s="17" t="s">
        <v>142</v>
      </c>
      <c r="G1509" s="17" t="str">
        <f t="shared" si="203"/>
        <v>SX61</v>
      </c>
      <c r="H1509" s="20" t="s">
        <v>142</v>
      </c>
      <c r="I1509" s="17">
        <v>5</v>
      </c>
      <c r="J1509" s="17" t="str">
        <f t="shared" si="204"/>
        <v>SX61</v>
      </c>
      <c r="K1509" s="17" t="str">
        <f t="shared" si="202"/>
        <v>Tetraploid</v>
      </c>
      <c r="L1509" s="27">
        <v>100</v>
      </c>
      <c r="M1509" s="27">
        <v>1</v>
      </c>
      <c r="N1509" s="26">
        <v>37.865899719999994</v>
      </c>
      <c r="O1509" s="26">
        <f t="shared" si="205"/>
        <v>38.536585365853654</v>
      </c>
      <c r="P1509" s="26">
        <v>0.38536585365853654</v>
      </c>
      <c r="Q1509" s="26">
        <f t="shared" si="206"/>
        <v>61.463414634146346</v>
      </c>
      <c r="R1509" s="26">
        <f t="shared" si="207"/>
        <v>0.61463414634146352</v>
      </c>
      <c r="S1509" s="26">
        <f t="shared" si="208"/>
        <v>23.27367494985366</v>
      </c>
      <c r="T1509" s="26">
        <v>7.7578916499512207</v>
      </c>
      <c r="U1509" s="17" t="s">
        <v>45</v>
      </c>
      <c r="V1509" s="26">
        <f t="shared" si="200"/>
        <v>3.4602549732164229</v>
      </c>
      <c r="W1509" s="101"/>
      <c r="X1509" s="101"/>
      <c r="Y1509" s="101"/>
      <c r="Z1509" s="101"/>
      <c r="AA1509" s="101"/>
      <c r="AB1509" s="79"/>
      <c r="AC1509" s="79"/>
      <c r="AD1509" s="79"/>
      <c r="AE1509" s="79"/>
      <c r="AF1509" s="27">
        <v>2</v>
      </c>
      <c r="AG1509" s="17">
        <v>6.31</v>
      </c>
      <c r="AH1509" s="17">
        <f t="shared" si="201"/>
        <v>4.8977881936844619E-7</v>
      </c>
      <c r="AI1509" s="17">
        <v>5.35</v>
      </c>
      <c r="AJ1509" s="17">
        <v>128</v>
      </c>
      <c r="AK1509" s="17">
        <v>733.5</v>
      </c>
      <c r="AL1509" s="101" t="s">
        <v>45</v>
      </c>
      <c r="AM1509" s="101" t="s">
        <v>45</v>
      </c>
      <c r="AN1509" s="101" t="s">
        <v>45</v>
      </c>
      <c r="AO1509" s="101" t="s">
        <v>45</v>
      </c>
      <c r="AP1509" s="101" t="s">
        <v>45</v>
      </c>
      <c r="AQ1509" s="17">
        <v>1047.1875</v>
      </c>
      <c r="AR1509" s="17">
        <v>1313.333333333333</v>
      </c>
      <c r="AS1509" s="17">
        <v>673.5</v>
      </c>
      <c r="AT1509" s="17">
        <v>21.280008939728326</v>
      </c>
      <c r="AU1509" s="26">
        <v>2.1400168234304493</v>
      </c>
      <c r="AV1509" s="17">
        <v>200</v>
      </c>
      <c r="AW1509" s="17">
        <v>200</v>
      </c>
      <c r="AX1509" s="17">
        <v>0.16</v>
      </c>
      <c r="AY1509" s="17">
        <v>2</v>
      </c>
      <c r="AZ1509" s="17" t="s">
        <v>41</v>
      </c>
      <c r="BA1509" s="17"/>
      <c r="BB1509" s="17"/>
      <c r="BC1509" s="17"/>
    </row>
    <row r="1510" spans="1:55" x14ac:dyDescent="0.25">
      <c r="A1510" s="52">
        <v>2011</v>
      </c>
      <c r="B1510" s="52">
        <v>2014</v>
      </c>
      <c r="C1510" s="17" t="s">
        <v>221</v>
      </c>
      <c r="D1510" s="52" t="s">
        <v>222</v>
      </c>
      <c r="E1510" s="17">
        <v>2</v>
      </c>
      <c r="F1510" s="17" t="s">
        <v>142</v>
      </c>
      <c r="G1510" s="17" t="str">
        <f t="shared" si="203"/>
        <v>SX61</v>
      </c>
      <c r="H1510" s="20" t="s">
        <v>142</v>
      </c>
      <c r="I1510" s="17">
        <v>5</v>
      </c>
      <c r="J1510" s="17" t="str">
        <f t="shared" si="204"/>
        <v>SX61</v>
      </c>
      <c r="K1510" s="17" t="str">
        <f t="shared" si="202"/>
        <v>Tetraploid</v>
      </c>
      <c r="L1510" s="27">
        <v>100</v>
      </c>
      <c r="M1510" s="27">
        <v>1</v>
      </c>
      <c r="N1510" s="26">
        <v>33.218556726666662</v>
      </c>
      <c r="O1510" s="26">
        <f t="shared" si="205"/>
        <v>44.176706827309246</v>
      </c>
      <c r="P1510" s="26">
        <v>0.44176706827309248</v>
      </c>
      <c r="Q1510" s="26">
        <f t="shared" si="206"/>
        <v>55.823293172690754</v>
      </c>
      <c r="R1510" s="26">
        <f t="shared" si="207"/>
        <v>0.55823293172690758</v>
      </c>
      <c r="S1510" s="26">
        <f t="shared" si="208"/>
        <v>18.543692309263719</v>
      </c>
      <c r="T1510" s="26">
        <v>6.1812307697545714</v>
      </c>
      <c r="U1510" s="17" t="s">
        <v>45</v>
      </c>
      <c r="V1510" s="26">
        <f t="shared" si="200"/>
        <v>2.7570164004257678</v>
      </c>
      <c r="W1510" s="101"/>
      <c r="X1510" s="101"/>
      <c r="Y1510" s="101"/>
      <c r="Z1510" s="101"/>
      <c r="AA1510" s="101"/>
      <c r="AB1510" s="79"/>
      <c r="AC1510" s="79"/>
      <c r="AD1510" s="79"/>
      <c r="AE1510" s="79"/>
      <c r="AF1510" s="27">
        <v>2</v>
      </c>
      <c r="AG1510" s="17">
        <v>6.31</v>
      </c>
      <c r="AH1510" s="17">
        <f t="shared" si="201"/>
        <v>4.8977881936844619E-7</v>
      </c>
      <c r="AI1510" s="17">
        <v>5.35</v>
      </c>
      <c r="AJ1510" s="17">
        <v>128</v>
      </c>
      <c r="AK1510" s="17">
        <v>733.5</v>
      </c>
      <c r="AL1510" s="101" t="s">
        <v>45</v>
      </c>
      <c r="AM1510" s="101" t="s">
        <v>45</v>
      </c>
      <c r="AN1510" s="101" t="s">
        <v>45</v>
      </c>
      <c r="AO1510" s="101" t="s">
        <v>45</v>
      </c>
      <c r="AP1510" s="101" t="s">
        <v>45</v>
      </c>
      <c r="AQ1510" s="17">
        <v>1047.1875</v>
      </c>
      <c r="AR1510" s="17">
        <v>1313.333333333333</v>
      </c>
      <c r="AS1510" s="17">
        <v>673.5</v>
      </c>
      <c r="AT1510" s="17">
        <v>21.280008939728326</v>
      </c>
      <c r="AU1510" s="26">
        <v>2.1400168234304493</v>
      </c>
      <c r="AV1510" s="17">
        <v>200</v>
      </c>
      <c r="AW1510" s="17">
        <v>200</v>
      </c>
      <c r="AX1510" s="17">
        <v>0.16</v>
      </c>
      <c r="AY1510" s="17">
        <v>2</v>
      </c>
      <c r="AZ1510" s="17" t="s">
        <v>41</v>
      </c>
      <c r="BA1510" s="17"/>
      <c r="BB1510" s="17"/>
      <c r="BC1510" s="17"/>
    </row>
    <row r="1511" spans="1:55" x14ac:dyDescent="0.25">
      <c r="A1511" s="52">
        <v>2011</v>
      </c>
      <c r="B1511" s="52">
        <v>2014</v>
      </c>
      <c r="C1511" s="17" t="s">
        <v>221</v>
      </c>
      <c r="D1511" s="52" t="s">
        <v>222</v>
      </c>
      <c r="E1511" s="17">
        <v>3</v>
      </c>
      <c r="F1511" s="17" t="s">
        <v>142</v>
      </c>
      <c r="G1511" s="17" t="str">
        <f t="shared" si="203"/>
        <v>SX61</v>
      </c>
      <c r="H1511" s="20" t="s">
        <v>142</v>
      </c>
      <c r="I1511" s="17">
        <v>5</v>
      </c>
      <c r="J1511" s="17" t="str">
        <f t="shared" si="204"/>
        <v>SX61</v>
      </c>
      <c r="K1511" s="17" t="str">
        <f t="shared" si="202"/>
        <v>Tetraploid</v>
      </c>
      <c r="L1511" s="27">
        <v>100</v>
      </c>
      <c r="M1511" s="27">
        <v>1</v>
      </c>
      <c r="N1511" s="26">
        <v>30.090189653333329</v>
      </c>
      <c r="O1511" s="26">
        <f t="shared" si="205"/>
        <v>43.000000000000007</v>
      </c>
      <c r="P1511" s="26">
        <v>0.43000000000000005</v>
      </c>
      <c r="Q1511" s="26">
        <f t="shared" si="206"/>
        <v>56.999999999999993</v>
      </c>
      <c r="R1511" s="26">
        <f t="shared" si="207"/>
        <v>0.56999999999999995</v>
      </c>
      <c r="S1511" s="26">
        <f t="shared" si="208"/>
        <v>17.151408102399998</v>
      </c>
      <c r="T1511" s="26">
        <v>5.7171360341333317</v>
      </c>
      <c r="U1511" s="17" t="s">
        <v>45</v>
      </c>
      <c r="V1511" s="26">
        <f t="shared" si="200"/>
        <v>2.5500160723163834</v>
      </c>
      <c r="W1511" s="101"/>
      <c r="X1511" s="101"/>
      <c r="Y1511" s="101"/>
      <c r="Z1511" s="101"/>
      <c r="AA1511" s="101"/>
      <c r="AB1511" s="79"/>
      <c r="AC1511" s="79"/>
      <c r="AD1511" s="79"/>
      <c r="AE1511" s="79"/>
      <c r="AF1511" s="27">
        <v>2</v>
      </c>
      <c r="AG1511" s="17">
        <v>6.31</v>
      </c>
      <c r="AH1511" s="17">
        <f t="shared" si="201"/>
        <v>4.8977881936844619E-7</v>
      </c>
      <c r="AI1511" s="17">
        <v>5.35</v>
      </c>
      <c r="AJ1511" s="17">
        <v>128</v>
      </c>
      <c r="AK1511" s="17">
        <v>733.5</v>
      </c>
      <c r="AL1511" s="101" t="s">
        <v>45</v>
      </c>
      <c r="AM1511" s="101" t="s">
        <v>45</v>
      </c>
      <c r="AN1511" s="101" t="s">
        <v>45</v>
      </c>
      <c r="AO1511" s="101" t="s">
        <v>45</v>
      </c>
      <c r="AP1511" s="101" t="s">
        <v>45</v>
      </c>
      <c r="AQ1511" s="17">
        <v>1047.1875</v>
      </c>
      <c r="AR1511" s="17">
        <v>1313.333333333333</v>
      </c>
      <c r="AS1511" s="17">
        <v>673.5</v>
      </c>
      <c r="AT1511" s="17">
        <v>21.280008939728326</v>
      </c>
      <c r="AU1511" s="26">
        <v>2.1400168234304493</v>
      </c>
      <c r="AV1511" s="17">
        <v>200</v>
      </c>
      <c r="AW1511" s="17">
        <v>200</v>
      </c>
      <c r="AX1511" s="17">
        <v>0.16</v>
      </c>
      <c r="AY1511" s="17">
        <v>2</v>
      </c>
      <c r="AZ1511" s="17" t="s">
        <v>41</v>
      </c>
      <c r="BA1511" s="17"/>
      <c r="BB1511" s="17"/>
      <c r="BC1511" s="17"/>
    </row>
    <row r="1512" spans="1:55" x14ac:dyDescent="0.25">
      <c r="A1512" s="52">
        <v>2011</v>
      </c>
      <c r="B1512" s="52">
        <v>2014</v>
      </c>
      <c r="C1512" s="17" t="s">
        <v>221</v>
      </c>
      <c r="D1512" s="52" t="s">
        <v>222</v>
      </c>
      <c r="E1512" s="17">
        <v>4</v>
      </c>
      <c r="F1512" s="17" t="s">
        <v>142</v>
      </c>
      <c r="G1512" s="17" t="str">
        <f t="shared" si="203"/>
        <v>SX61</v>
      </c>
      <c r="H1512" s="20" t="s">
        <v>142</v>
      </c>
      <c r="I1512" s="17">
        <v>5</v>
      </c>
      <c r="J1512" s="17" t="str">
        <f t="shared" si="204"/>
        <v>SX61</v>
      </c>
      <c r="K1512" s="17" t="str">
        <f t="shared" si="202"/>
        <v>Tetraploid</v>
      </c>
      <c r="L1512" s="27">
        <v>100</v>
      </c>
      <c r="M1512" s="27">
        <v>1</v>
      </c>
      <c r="N1512" s="26">
        <v>24.122784253333325</v>
      </c>
      <c r="O1512" s="26">
        <f t="shared" si="205"/>
        <v>43.13725490196078</v>
      </c>
      <c r="P1512" s="26">
        <v>0.43137254901960781</v>
      </c>
      <c r="Q1512" s="26">
        <f t="shared" si="206"/>
        <v>56.86274509803922</v>
      </c>
      <c r="R1512" s="26">
        <f t="shared" si="207"/>
        <v>0.56862745098039225</v>
      </c>
      <c r="S1512" s="26">
        <f t="shared" si="208"/>
        <v>13.716877320522874</v>
      </c>
      <c r="T1512" s="26">
        <v>4.5722924401742908</v>
      </c>
      <c r="U1512" s="17" t="s">
        <v>45</v>
      </c>
      <c r="V1512" s="26">
        <f t="shared" si="200"/>
        <v>2.0393811062329577</v>
      </c>
      <c r="W1512" s="101"/>
      <c r="X1512" s="101"/>
      <c r="Y1512" s="101"/>
      <c r="Z1512" s="101"/>
      <c r="AA1512" s="101"/>
      <c r="AB1512" s="79"/>
      <c r="AC1512" s="79"/>
      <c r="AD1512" s="79"/>
      <c r="AE1512" s="79"/>
      <c r="AF1512" s="27">
        <v>2</v>
      </c>
      <c r="AG1512" s="17">
        <v>6.31</v>
      </c>
      <c r="AH1512" s="17">
        <f t="shared" si="201"/>
        <v>4.8977881936844619E-7</v>
      </c>
      <c r="AI1512" s="17">
        <v>5.35</v>
      </c>
      <c r="AJ1512" s="17">
        <v>128</v>
      </c>
      <c r="AK1512" s="17">
        <v>733.5</v>
      </c>
      <c r="AL1512" s="101" t="s">
        <v>45</v>
      </c>
      <c r="AM1512" s="101" t="s">
        <v>45</v>
      </c>
      <c r="AN1512" s="101" t="s">
        <v>45</v>
      </c>
      <c r="AO1512" s="101" t="s">
        <v>45</v>
      </c>
      <c r="AP1512" s="101" t="s">
        <v>45</v>
      </c>
      <c r="AQ1512" s="17">
        <v>1047.1875</v>
      </c>
      <c r="AR1512" s="17">
        <v>1313.333333333333</v>
      </c>
      <c r="AS1512" s="17">
        <v>673.5</v>
      </c>
      <c r="AT1512" s="17">
        <v>21.280008939728326</v>
      </c>
      <c r="AU1512" s="26">
        <v>2.1400168234304493</v>
      </c>
      <c r="AV1512" s="17">
        <v>200</v>
      </c>
      <c r="AW1512" s="17">
        <v>200</v>
      </c>
      <c r="AX1512" s="17">
        <v>0.16</v>
      </c>
      <c r="AY1512" s="17">
        <v>2</v>
      </c>
      <c r="AZ1512" s="17" t="s">
        <v>41</v>
      </c>
      <c r="BA1512" s="17"/>
      <c r="BB1512" s="17"/>
      <c r="BC1512" s="17"/>
    </row>
    <row r="1513" spans="1:55" x14ac:dyDescent="0.25">
      <c r="A1513" s="52">
        <v>2011</v>
      </c>
      <c r="B1513" s="52">
        <v>2014</v>
      </c>
      <c r="C1513" s="17" t="s">
        <v>221</v>
      </c>
      <c r="D1513" s="52" t="s">
        <v>222</v>
      </c>
      <c r="E1513" s="17">
        <v>1</v>
      </c>
      <c r="F1513" s="17" t="s">
        <v>143</v>
      </c>
      <c r="G1513" s="17" t="str">
        <f t="shared" si="203"/>
        <v>SX64</v>
      </c>
      <c r="H1513" s="20" t="s">
        <v>143</v>
      </c>
      <c r="I1513" s="17">
        <v>5</v>
      </c>
      <c r="J1513" s="17" t="str">
        <f t="shared" si="204"/>
        <v>SX64</v>
      </c>
      <c r="K1513" s="17" t="str">
        <f t="shared" si="202"/>
        <v>Tetraploid</v>
      </c>
      <c r="L1513" s="27">
        <v>100</v>
      </c>
      <c r="M1513" s="27">
        <v>1</v>
      </c>
      <c r="N1513" s="26">
        <v>24.122784253333332</v>
      </c>
      <c r="O1513" s="26">
        <f t="shared" si="205"/>
        <v>43.943661971830984</v>
      </c>
      <c r="P1513" s="26">
        <v>0.43943661971830983</v>
      </c>
      <c r="Q1513" s="26">
        <f t="shared" si="206"/>
        <v>56.056338028169016</v>
      </c>
      <c r="R1513" s="26">
        <f t="shared" si="207"/>
        <v>0.56056338028169017</v>
      </c>
      <c r="S1513" s="26">
        <f t="shared" si="208"/>
        <v>13.522349482854461</v>
      </c>
      <c r="T1513" s="26">
        <v>4.5074498276181538</v>
      </c>
      <c r="U1513" s="17" t="s">
        <v>45</v>
      </c>
      <c r="V1513" s="26">
        <f t="shared" si="200"/>
        <v>2.0104593343524324</v>
      </c>
      <c r="W1513" s="101"/>
      <c r="X1513" s="101"/>
      <c r="Y1513" s="101"/>
      <c r="Z1513" s="101"/>
      <c r="AA1513" s="101"/>
      <c r="AB1513" s="79"/>
      <c r="AC1513" s="79"/>
      <c r="AD1513" s="79"/>
      <c r="AE1513" s="79"/>
      <c r="AF1513" s="27">
        <v>2</v>
      </c>
      <c r="AG1513" s="17">
        <v>6.31</v>
      </c>
      <c r="AH1513" s="17">
        <f t="shared" si="201"/>
        <v>4.8977881936844619E-7</v>
      </c>
      <c r="AI1513" s="17">
        <v>5.35</v>
      </c>
      <c r="AJ1513" s="17">
        <v>128</v>
      </c>
      <c r="AK1513" s="17">
        <v>733.5</v>
      </c>
      <c r="AL1513" s="101" t="s">
        <v>45</v>
      </c>
      <c r="AM1513" s="101" t="s">
        <v>45</v>
      </c>
      <c r="AN1513" s="101" t="s">
        <v>45</v>
      </c>
      <c r="AO1513" s="101" t="s">
        <v>45</v>
      </c>
      <c r="AP1513" s="101" t="s">
        <v>45</v>
      </c>
      <c r="AQ1513" s="17">
        <v>1047.1875</v>
      </c>
      <c r="AR1513" s="17">
        <v>1313.333333333333</v>
      </c>
      <c r="AS1513" s="17">
        <v>673.5</v>
      </c>
      <c r="AT1513" s="17">
        <v>21.280008939728326</v>
      </c>
      <c r="AU1513" s="26">
        <v>2.1400168234304493</v>
      </c>
      <c r="AV1513" s="17">
        <v>200</v>
      </c>
      <c r="AW1513" s="17">
        <v>200</v>
      </c>
      <c r="AX1513" s="17">
        <v>0.16</v>
      </c>
      <c r="AY1513" s="17">
        <v>2</v>
      </c>
      <c r="AZ1513" s="17" t="s">
        <v>41</v>
      </c>
      <c r="BA1513" s="17"/>
      <c r="BB1513" s="17"/>
      <c r="BC1513" s="17"/>
    </row>
    <row r="1514" spans="1:55" x14ac:dyDescent="0.25">
      <c r="A1514" s="52">
        <v>2011</v>
      </c>
      <c r="B1514" s="52">
        <v>2014</v>
      </c>
      <c r="C1514" s="17" t="s">
        <v>221</v>
      </c>
      <c r="D1514" s="52" t="s">
        <v>222</v>
      </c>
      <c r="E1514" s="17">
        <v>2</v>
      </c>
      <c r="F1514" s="17" t="s">
        <v>143</v>
      </c>
      <c r="G1514" s="17" t="str">
        <f t="shared" si="203"/>
        <v>SX64</v>
      </c>
      <c r="H1514" s="20" t="s">
        <v>143</v>
      </c>
      <c r="I1514" s="17">
        <v>5</v>
      </c>
      <c r="J1514" s="17" t="str">
        <f t="shared" si="204"/>
        <v>SX64</v>
      </c>
      <c r="K1514" s="17" t="str">
        <f t="shared" si="202"/>
        <v>Tetraploid</v>
      </c>
      <c r="L1514" s="27">
        <v>100</v>
      </c>
      <c r="M1514" s="27">
        <v>1</v>
      </c>
      <c r="N1514" s="26">
        <v>21.880486466666671</v>
      </c>
      <c r="O1514" s="26">
        <f t="shared" si="205"/>
        <v>43.4375</v>
      </c>
      <c r="P1514" s="26">
        <v>0.43437500000000001</v>
      </c>
      <c r="Q1514" s="26">
        <f t="shared" si="206"/>
        <v>56.5625</v>
      </c>
      <c r="R1514" s="26">
        <f t="shared" si="207"/>
        <v>0.56562500000000004</v>
      </c>
      <c r="S1514" s="26">
        <f t="shared" si="208"/>
        <v>12.376150157708336</v>
      </c>
      <c r="T1514" s="26">
        <v>4.1253833859027784</v>
      </c>
      <c r="U1514" s="17" t="s">
        <v>45</v>
      </c>
      <c r="V1514" s="26">
        <f t="shared" si="200"/>
        <v>1.8400461132483401</v>
      </c>
      <c r="W1514" s="101"/>
      <c r="X1514" s="101"/>
      <c r="Y1514" s="101"/>
      <c r="Z1514" s="101"/>
      <c r="AA1514" s="101"/>
      <c r="AB1514" s="79"/>
      <c r="AC1514" s="79"/>
      <c r="AD1514" s="79"/>
      <c r="AE1514" s="79"/>
      <c r="AF1514" s="27">
        <v>2</v>
      </c>
      <c r="AG1514" s="17">
        <v>6.31</v>
      </c>
      <c r="AH1514" s="17">
        <f t="shared" si="201"/>
        <v>4.8977881936844619E-7</v>
      </c>
      <c r="AI1514" s="17">
        <v>5.35</v>
      </c>
      <c r="AJ1514" s="17">
        <v>128</v>
      </c>
      <c r="AK1514" s="17">
        <v>733.5</v>
      </c>
      <c r="AL1514" s="101" t="s">
        <v>45</v>
      </c>
      <c r="AM1514" s="101" t="s">
        <v>45</v>
      </c>
      <c r="AN1514" s="101" t="s">
        <v>45</v>
      </c>
      <c r="AO1514" s="101" t="s">
        <v>45</v>
      </c>
      <c r="AP1514" s="101" t="s">
        <v>45</v>
      </c>
      <c r="AQ1514" s="17">
        <v>1047.1875</v>
      </c>
      <c r="AR1514" s="17">
        <v>1313.333333333333</v>
      </c>
      <c r="AS1514" s="17">
        <v>673.5</v>
      </c>
      <c r="AT1514" s="17">
        <v>21.280008939728326</v>
      </c>
      <c r="AU1514" s="26">
        <v>2.1400168234304493</v>
      </c>
      <c r="AV1514" s="17">
        <v>200</v>
      </c>
      <c r="AW1514" s="17">
        <v>200</v>
      </c>
      <c r="AX1514" s="17">
        <v>0.16</v>
      </c>
      <c r="AY1514" s="17">
        <v>2</v>
      </c>
      <c r="AZ1514" s="17" t="s">
        <v>41</v>
      </c>
      <c r="BA1514" s="17"/>
      <c r="BB1514" s="17"/>
      <c r="BC1514" s="17"/>
    </row>
    <row r="1515" spans="1:55" x14ac:dyDescent="0.25">
      <c r="A1515" s="52">
        <v>2011</v>
      </c>
      <c r="B1515" s="52">
        <v>2014</v>
      </c>
      <c r="C1515" s="17" t="s">
        <v>221</v>
      </c>
      <c r="D1515" s="52" t="s">
        <v>222</v>
      </c>
      <c r="E1515" s="17">
        <v>3</v>
      </c>
      <c r="F1515" s="17" t="s">
        <v>143</v>
      </c>
      <c r="G1515" s="17" t="str">
        <f t="shared" si="203"/>
        <v>SX64</v>
      </c>
      <c r="H1515" s="20" t="s">
        <v>143</v>
      </c>
      <c r="I1515" s="17">
        <v>5</v>
      </c>
      <c r="J1515" s="17" t="str">
        <f t="shared" si="204"/>
        <v>SX64</v>
      </c>
      <c r="K1515" s="17" t="str">
        <f t="shared" si="202"/>
        <v>Tetraploid</v>
      </c>
      <c r="L1515" s="27">
        <v>100</v>
      </c>
      <c r="M1515" s="27">
        <v>1</v>
      </c>
      <c r="N1515" s="26">
        <v>30.488016679999998</v>
      </c>
      <c r="O1515" s="26">
        <f t="shared" si="205"/>
        <v>42.711864406779668</v>
      </c>
      <c r="P1515" s="26">
        <v>0.42711864406779665</v>
      </c>
      <c r="Q1515" s="26">
        <f t="shared" si="206"/>
        <v>57.288135593220332</v>
      </c>
      <c r="R1515" s="26">
        <f t="shared" si="207"/>
        <v>0.57288135593220335</v>
      </c>
      <c r="S1515" s="26">
        <f t="shared" si="208"/>
        <v>17.466016335322031</v>
      </c>
      <c r="T1515" s="26">
        <v>5.8220054451073437</v>
      </c>
      <c r="U1515" s="17" t="s">
        <v>45</v>
      </c>
      <c r="V1515" s="26">
        <f t="shared" si="200"/>
        <v>2.5967910103065761</v>
      </c>
      <c r="W1515" s="101"/>
      <c r="X1515" s="101"/>
      <c r="Y1515" s="101"/>
      <c r="Z1515" s="101"/>
      <c r="AA1515" s="101"/>
      <c r="AB1515" s="79"/>
      <c r="AC1515" s="79"/>
      <c r="AD1515" s="79"/>
      <c r="AE1515" s="79"/>
      <c r="AF1515" s="27">
        <v>2</v>
      </c>
      <c r="AG1515" s="17">
        <v>6.31</v>
      </c>
      <c r="AH1515" s="17">
        <f t="shared" si="201"/>
        <v>4.8977881936844619E-7</v>
      </c>
      <c r="AI1515" s="17">
        <v>5.35</v>
      </c>
      <c r="AJ1515" s="17">
        <v>128</v>
      </c>
      <c r="AK1515" s="17">
        <v>733.5</v>
      </c>
      <c r="AL1515" s="101" t="s">
        <v>45</v>
      </c>
      <c r="AM1515" s="101" t="s">
        <v>45</v>
      </c>
      <c r="AN1515" s="101" t="s">
        <v>45</v>
      </c>
      <c r="AO1515" s="101" t="s">
        <v>45</v>
      </c>
      <c r="AP1515" s="101" t="s">
        <v>45</v>
      </c>
      <c r="AQ1515" s="17">
        <v>1047.1875</v>
      </c>
      <c r="AR1515" s="17">
        <v>1313.333333333333</v>
      </c>
      <c r="AS1515" s="17">
        <v>673.5</v>
      </c>
      <c r="AT1515" s="17">
        <v>21.280008939728326</v>
      </c>
      <c r="AU1515" s="26">
        <v>2.1400168234304493</v>
      </c>
      <c r="AV1515" s="17">
        <v>200</v>
      </c>
      <c r="AW1515" s="17">
        <v>200</v>
      </c>
      <c r="AX1515" s="17">
        <v>0.16</v>
      </c>
      <c r="AY1515" s="17">
        <v>2</v>
      </c>
      <c r="AZ1515" s="17" t="s">
        <v>41</v>
      </c>
      <c r="BA1515" s="17"/>
      <c r="BB1515" s="17"/>
      <c r="BC1515" s="17"/>
    </row>
    <row r="1516" spans="1:55" x14ac:dyDescent="0.25">
      <c r="A1516" s="52">
        <v>2011</v>
      </c>
      <c r="B1516" s="52">
        <v>2014</v>
      </c>
      <c r="C1516" s="17" t="s">
        <v>221</v>
      </c>
      <c r="D1516" s="52" t="s">
        <v>222</v>
      </c>
      <c r="E1516" s="17">
        <v>4</v>
      </c>
      <c r="F1516" s="17" t="s">
        <v>143</v>
      </c>
      <c r="G1516" s="17" t="str">
        <f t="shared" si="203"/>
        <v>SX64</v>
      </c>
      <c r="H1516" s="20" t="s">
        <v>143</v>
      </c>
      <c r="I1516" s="17">
        <v>5</v>
      </c>
      <c r="J1516" s="17" t="str">
        <f t="shared" si="204"/>
        <v>SX64</v>
      </c>
      <c r="K1516" s="17" t="str">
        <f t="shared" si="202"/>
        <v>Tetraploid</v>
      </c>
      <c r="L1516" s="27">
        <v>100</v>
      </c>
      <c r="M1516" s="27">
        <v>1</v>
      </c>
      <c r="N1516" s="26">
        <v>24.412112999999998</v>
      </c>
      <c r="O1516" s="26">
        <f t="shared" si="205"/>
        <v>42.857142857142854</v>
      </c>
      <c r="P1516" s="26">
        <v>0.42857142857142855</v>
      </c>
      <c r="Q1516" s="26">
        <f t="shared" si="206"/>
        <v>57.142857142857146</v>
      </c>
      <c r="R1516" s="26">
        <f t="shared" si="207"/>
        <v>0.57142857142857151</v>
      </c>
      <c r="S1516" s="26">
        <f t="shared" si="208"/>
        <v>13.949778857142858</v>
      </c>
      <c r="T1516" s="26">
        <v>4.6499262857142849</v>
      </c>
      <c r="U1516" s="17" t="s">
        <v>45</v>
      </c>
      <c r="V1516" s="26">
        <f t="shared" si="200"/>
        <v>2.074008155983178</v>
      </c>
      <c r="W1516" s="101"/>
      <c r="X1516" s="101"/>
      <c r="Y1516" s="101"/>
      <c r="Z1516" s="101"/>
      <c r="AA1516" s="101"/>
      <c r="AB1516" s="79"/>
      <c r="AC1516" s="79"/>
      <c r="AD1516" s="79"/>
      <c r="AE1516" s="79"/>
      <c r="AF1516" s="27">
        <v>2</v>
      </c>
      <c r="AG1516" s="17">
        <v>6.31</v>
      </c>
      <c r="AH1516" s="17">
        <f t="shared" si="201"/>
        <v>4.8977881936844619E-7</v>
      </c>
      <c r="AI1516" s="17">
        <v>5.35</v>
      </c>
      <c r="AJ1516" s="17">
        <v>128</v>
      </c>
      <c r="AK1516" s="17">
        <v>733.5</v>
      </c>
      <c r="AL1516" s="101" t="s">
        <v>45</v>
      </c>
      <c r="AM1516" s="101" t="s">
        <v>45</v>
      </c>
      <c r="AN1516" s="101" t="s">
        <v>45</v>
      </c>
      <c r="AO1516" s="101" t="s">
        <v>45</v>
      </c>
      <c r="AP1516" s="101" t="s">
        <v>45</v>
      </c>
      <c r="AQ1516" s="17">
        <v>1047.1875</v>
      </c>
      <c r="AR1516" s="17">
        <v>1313.333333333333</v>
      </c>
      <c r="AS1516" s="17">
        <v>673.5</v>
      </c>
      <c r="AT1516" s="17">
        <v>21.280008939728326</v>
      </c>
      <c r="AU1516" s="26">
        <v>2.1400168234304493</v>
      </c>
      <c r="AV1516" s="17">
        <v>200</v>
      </c>
      <c r="AW1516" s="17">
        <v>200</v>
      </c>
      <c r="AX1516" s="17">
        <v>0.16</v>
      </c>
      <c r="AY1516" s="17">
        <v>2</v>
      </c>
      <c r="AZ1516" s="17" t="s">
        <v>41</v>
      </c>
      <c r="BA1516" s="17"/>
      <c r="BB1516" s="17"/>
      <c r="BC1516" s="17"/>
    </row>
    <row r="1517" spans="1:55" x14ac:dyDescent="0.25">
      <c r="A1517" s="52">
        <v>2012</v>
      </c>
      <c r="B1517" s="52">
        <v>2014</v>
      </c>
      <c r="C1517" s="52" t="s">
        <v>223</v>
      </c>
      <c r="D1517" s="52" t="s">
        <v>224</v>
      </c>
      <c r="E1517" s="17">
        <v>1</v>
      </c>
      <c r="F1517" s="67" t="s">
        <v>58</v>
      </c>
      <c r="G1517" s="17" t="s">
        <v>59</v>
      </c>
      <c r="H1517" s="20" t="s">
        <v>193</v>
      </c>
      <c r="I1517" s="17">
        <v>8</v>
      </c>
      <c r="J1517" s="67" t="s">
        <v>60</v>
      </c>
      <c r="K1517" s="17" t="str">
        <f t="shared" si="202"/>
        <v>Triploid</v>
      </c>
      <c r="L1517" s="27">
        <v>100</v>
      </c>
      <c r="M1517" s="27">
        <f t="shared" ref="M1517:M1528" si="209">L1517/100</f>
        <v>1</v>
      </c>
      <c r="N1517" s="26">
        <v>25.463503807634353</v>
      </c>
      <c r="O1517" s="26">
        <v>49.085034077545998</v>
      </c>
      <c r="P1517" s="26">
        <f t="shared" ref="P1517:P1528" si="210">O1517/100</f>
        <v>0.49085034077545997</v>
      </c>
      <c r="Q1517" s="26">
        <f t="shared" ref="Q1517:Q1528" si="211">R1517*100</f>
        <v>50.914965922454002</v>
      </c>
      <c r="R1517" s="26">
        <v>0.50914965922454003</v>
      </c>
      <c r="S1517" s="26">
        <v>12.964734286319809</v>
      </c>
      <c r="T1517" s="26">
        <v>6.4823671431599044</v>
      </c>
      <c r="U1517" s="17" t="s">
        <v>45</v>
      </c>
      <c r="V1517" s="26">
        <f t="shared" ref="V1517:V1524" si="212">T1517/2.242</f>
        <v>2.8913323564495559</v>
      </c>
      <c r="W1517" s="101"/>
      <c r="X1517" s="101"/>
      <c r="Y1517" s="101"/>
      <c r="Z1517" s="101"/>
      <c r="AA1517" s="26">
        <v>0.45949999999999996</v>
      </c>
      <c r="AB1517" s="79"/>
      <c r="AC1517" s="79"/>
      <c r="AD1517" s="79"/>
      <c r="AE1517" s="79"/>
      <c r="AF1517" s="17">
        <v>2.4700000000000002</v>
      </c>
      <c r="AG1517" s="17">
        <v>6.88</v>
      </c>
      <c r="AH1517" s="17">
        <f t="shared" ref="AH1517:AH1533" si="213">10^(-AG1517)</f>
        <v>1.3182567385564048E-7</v>
      </c>
      <c r="AI1517" s="17">
        <v>1</v>
      </c>
      <c r="AJ1517" s="17">
        <v>44.1</v>
      </c>
      <c r="AK1517" s="17">
        <v>2382.5</v>
      </c>
      <c r="AL1517" s="17">
        <v>278.5</v>
      </c>
      <c r="AM1517" s="17">
        <v>2.1</v>
      </c>
      <c r="AN1517" s="17">
        <v>8</v>
      </c>
      <c r="AO1517" s="17">
        <v>0.4</v>
      </c>
      <c r="AP1517" s="17">
        <v>20.6</v>
      </c>
      <c r="AQ1517" s="26">
        <v>848.66666666666561</v>
      </c>
      <c r="AR1517" s="26">
        <v>1464.0166666666667</v>
      </c>
      <c r="AS1517" s="26">
        <v>621.19999999999993</v>
      </c>
      <c r="AT1517" s="26">
        <v>21.416186213856399</v>
      </c>
      <c r="AU1517" s="26">
        <v>4.0861439942233853</v>
      </c>
      <c r="AV1517" s="17">
        <v>45</v>
      </c>
      <c r="AW1517" s="17">
        <v>60</v>
      </c>
      <c r="AX1517" s="17">
        <v>0.21</v>
      </c>
      <c r="AY1517" s="14">
        <v>2</v>
      </c>
      <c r="AZ1517" s="17" t="s">
        <v>149</v>
      </c>
      <c r="BA1517" s="17">
        <v>4.625</v>
      </c>
      <c r="BB1517" s="17">
        <v>96.556850208082295</v>
      </c>
      <c r="BC1517" s="17" t="s">
        <v>225</v>
      </c>
    </row>
    <row r="1518" spans="1:55" x14ac:dyDescent="0.25">
      <c r="A1518" s="52">
        <v>2012</v>
      </c>
      <c r="B1518" s="52">
        <v>2014</v>
      </c>
      <c r="C1518" s="52" t="s">
        <v>223</v>
      </c>
      <c r="D1518" s="52" t="s">
        <v>224</v>
      </c>
      <c r="E1518" s="17">
        <v>2</v>
      </c>
      <c r="F1518" s="67" t="s">
        <v>58</v>
      </c>
      <c r="G1518" s="17" t="s">
        <v>59</v>
      </c>
      <c r="H1518" s="20" t="s">
        <v>193</v>
      </c>
      <c r="I1518" s="17">
        <v>8</v>
      </c>
      <c r="J1518" s="67" t="s">
        <v>60</v>
      </c>
      <c r="K1518" s="17" t="str">
        <f t="shared" si="202"/>
        <v>Triploid</v>
      </c>
      <c r="L1518" s="27">
        <v>100</v>
      </c>
      <c r="M1518" s="27">
        <f t="shared" si="209"/>
        <v>1</v>
      </c>
      <c r="N1518" s="26">
        <v>46.657677635545582</v>
      </c>
      <c r="O1518" s="26">
        <v>49.448513598002549</v>
      </c>
      <c r="P1518" s="26">
        <f t="shared" si="210"/>
        <v>0.49448513598002547</v>
      </c>
      <c r="Q1518" s="26">
        <f t="shared" si="211"/>
        <v>50.551486401997451</v>
      </c>
      <c r="R1518" s="26">
        <v>0.50551486401997447</v>
      </c>
      <c r="S1518" s="26">
        <v>23.58614956542063</v>
      </c>
      <c r="T1518" s="26">
        <v>11.793074782710315</v>
      </c>
      <c r="U1518" s="17" t="s">
        <v>45</v>
      </c>
      <c r="V1518" s="26">
        <f t="shared" si="212"/>
        <v>5.2600690377833699</v>
      </c>
      <c r="W1518" s="101"/>
      <c r="X1518" s="101"/>
      <c r="Y1518" s="101"/>
      <c r="Z1518" s="101"/>
      <c r="AA1518" s="26">
        <v>0.45316666666666666</v>
      </c>
      <c r="AB1518" s="79"/>
      <c r="AC1518" s="79"/>
      <c r="AD1518" s="79"/>
      <c r="AE1518" s="79"/>
      <c r="AF1518" s="17">
        <v>2.0699999999999998</v>
      </c>
      <c r="AG1518" s="17">
        <v>6.57</v>
      </c>
      <c r="AH1518" s="17">
        <f t="shared" si="213"/>
        <v>2.691534803926908E-7</v>
      </c>
      <c r="AI1518" s="17">
        <v>1</v>
      </c>
      <c r="AJ1518" s="17">
        <v>39.299999999999997</v>
      </c>
      <c r="AK1518" s="17">
        <v>1143</v>
      </c>
      <c r="AL1518" s="17">
        <v>237.7</v>
      </c>
      <c r="AM1518" s="17">
        <v>2.2000000000000002</v>
      </c>
      <c r="AN1518" s="17">
        <v>5.3</v>
      </c>
      <c r="AO1518" s="17">
        <v>0.3</v>
      </c>
      <c r="AP1518" s="17">
        <v>18.7</v>
      </c>
      <c r="AQ1518" s="26">
        <v>848.66666666666561</v>
      </c>
      <c r="AR1518" s="26">
        <v>1464.0166666666667</v>
      </c>
      <c r="AS1518" s="26">
        <v>621.19999999999993</v>
      </c>
      <c r="AT1518" s="26">
        <v>21.416186213856399</v>
      </c>
      <c r="AU1518" s="26">
        <v>4.0861439942233853</v>
      </c>
      <c r="AV1518" s="17">
        <v>45</v>
      </c>
      <c r="AW1518" s="17">
        <v>60</v>
      </c>
      <c r="AX1518" s="17">
        <v>0.21</v>
      </c>
      <c r="AY1518" s="14">
        <v>2</v>
      </c>
      <c r="AZ1518" s="17" t="s">
        <v>149</v>
      </c>
      <c r="BA1518" s="17">
        <v>5.1624999999999996</v>
      </c>
      <c r="BB1518" s="17">
        <v>198.52509376197298</v>
      </c>
      <c r="BC1518" s="17" t="s">
        <v>225</v>
      </c>
    </row>
    <row r="1519" spans="1:55" x14ac:dyDescent="0.25">
      <c r="A1519" s="52">
        <v>2012</v>
      </c>
      <c r="B1519" s="52">
        <v>2014</v>
      </c>
      <c r="C1519" s="52" t="s">
        <v>223</v>
      </c>
      <c r="D1519" s="52" t="s">
        <v>224</v>
      </c>
      <c r="E1519" s="17">
        <v>3</v>
      </c>
      <c r="F1519" s="67" t="s">
        <v>58</v>
      </c>
      <c r="G1519" s="17" t="s">
        <v>59</v>
      </c>
      <c r="H1519" s="20" t="s">
        <v>193</v>
      </c>
      <c r="I1519" s="17">
        <v>8</v>
      </c>
      <c r="J1519" s="67" t="s">
        <v>60</v>
      </c>
      <c r="K1519" s="17" t="str">
        <f t="shared" si="202"/>
        <v>Triploid</v>
      </c>
      <c r="L1519" s="27">
        <v>100</v>
      </c>
      <c r="M1519" s="27">
        <f t="shared" si="209"/>
        <v>1</v>
      </c>
      <c r="N1519" s="26">
        <v>18.754556696640869</v>
      </c>
      <c r="O1519" s="26">
        <v>48.92834688240805</v>
      </c>
      <c r="P1519" s="26">
        <f t="shared" si="210"/>
        <v>0.48928346882408053</v>
      </c>
      <c r="Q1519" s="26">
        <f t="shared" si="211"/>
        <v>51.071653117591943</v>
      </c>
      <c r="R1519" s="26">
        <v>0.51071653117591942</v>
      </c>
      <c r="S1519" s="26">
        <v>9.5782621398505352</v>
      </c>
      <c r="T1519" s="26">
        <v>4.7891310699252676</v>
      </c>
      <c r="U1519" s="17" t="s">
        <v>45</v>
      </c>
      <c r="V1519" s="26">
        <f t="shared" si="212"/>
        <v>2.136097711831074</v>
      </c>
      <c r="W1519" s="101"/>
      <c r="X1519" s="101"/>
      <c r="Y1519" s="101"/>
      <c r="Z1519" s="101"/>
      <c r="AA1519" s="26">
        <v>0.42584615384615382</v>
      </c>
      <c r="AB1519" s="79"/>
      <c r="AC1519" s="79"/>
      <c r="AD1519" s="79"/>
      <c r="AE1519" s="79"/>
      <c r="AF1519" s="17">
        <v>2.2799999999999998</v>
      </c>
      <c r="AG1519" s="17">
        <v>6.3</v>
      </c>
      <c r="AH1519" s="17">
        <f t="shared" si="213"/>
        <v>5.0118723362727218E-7</v>
      </c>
      <c r="AI1519" s="17">
        <v>1</v>
      </c>
      <c r="AJ1519" s="17">
        <v>48.6</v>
      </c>
      <c r="AK1519" s="17">
        <v>1094.5</v>
      </c>
      <c r="AL1519" s="17">
        <v>230.2</v>
      </c>
      <c r="AM1519" s="17">
        <v>2.2999999999999998</v>
      </c>
      <c r="AN1519" s="17">
        <v>6.6</v>
      </c>
      <c r="AO1519" s="17">
        <v>0.3</v>
      </c>
      <c r="AP1519" s="17">
        <v>21.8</v>
      </c>
      <c r="AQ1519" s="26">
        <v>848.66666666666561</v>
      </c>
      <c r="AR1519" s="26">
        <v>1464.0166666666667</v>
      </c>
      <c r="AS1519" s="26">
        <v>621.19999999999993</v>
      </c>
      <c r="AT1519" s="26">
        <v>21.416186213856399</v>
      </c>
      <c r="AU1519" s="26">
        <v>4.0861439942233853</v>
      </c>
      <c r="AV1519" s="17">
        <v>45</v>
      </c>
      <c r="AW1519" s="17">
        <v>60</v>
      </c>
      <c r="AX1519" s="17">
        <v>0.21</v>
      </c>
      <c r="AY1519" s="14">
        <v>2</v>
      </c>
      <c r="AZ1519" s="17" t="s">
        <v>149</v>
      </c>
      <c r="BA1519" s="17">
        <v>3.9774999999999996</v>
      </c>
      <c r="BB1519" s="17">
        <v>155.86226552622358</v>
      </c>
      <c r="BC1519" s="17" t="s">
        <v>225</v>
      </c>
    </row>
    <row r="1520" spans="1:55" x14ac:dyDescent="0.25">
      <c r="A1520" s="52">
        <v>2012</v>
      </c>
      <c r="B1520" s="52">
        <v>2014</v>
      </c>
      <c r="C1520" s="52" t="s">
        <v>223</v>
      </c>
      <c r="D1520" s="52" t="s">
        <v>224</v>
      </c>
      <c r="E1520" s="17">
        <v>4</v>
      </c>
      <c r="F1520" s="67" t="s">
        <v>58</v>
      </c>
      <c r="G1520" s="17" t="s">
        <v>59</v>
      </c>
      <c r="H1520" s="20" t="s">
        <v>193</v>
      </c>
      <c r="I1520" s="17">
        <v>8</v>
      </c>
      <c r="J1520" s="67" t="s">
        <v>60</v>
      </c>
      <c r="K1520" s="17" t="str">
        <f t="shared" si="202"/>
        <v>Triploid</v>
      </c>
      <c r="L1520" s="27">
        <v>100</v>
      </c>
      <c r="M1520" s="27">
        <f t="shared" si="209"/>
        <v>1</v>
      </c>
      <c r="N1520" s="26">
        <v>43.913108362866431</v>
      </c>
      <c r="O1520" s="26">
        <v>48.842470452155474</v>
      </c>
      <c r="P1520" s="26">
        <f t="shared" si="210"/>
        <v>0.48842470452155473</v>
      </c>
      <c r="Q1520" s="26">
        <f t="shared" si="211"/>
        <v>51.157529547844526</v>
      </c>
      <c r="R1520" s="26">
        <v>0.51157529547844527</v>
      </c>
      <c r="S1520" s="26">
        <v>22.464861386110382</v>
      </c>
      <c r="T1520" s="26">
        <v>11.232430693055191</v>
      </c>
      <c r="U1520" s="17" t="s">
        <v>45</v>
      </c>
      <c r="V1520" s="26">
        <f t="shared" si="212"/>
        <v>5.0100047694269358</v>
      </c>
      <c r="W1520" s="101"/>
      <c r="X1520" s="101"/>
      <c r="Y1520" s="101"/>
      <c r="Z1520" s="101"/>
      <c r="AA1520" s="26">
        <v>0.44939999999999997</v>
      </c>
      <c r="AB1520" s="79"/>
      <c r="AC1520" s="79"/>
      <c r="AD1520" s="79"/>
      <c r="AE1520" s="79"/>
      <c r="AF1520" s="17">
        <v>2.37</v>
      </c>
      <c r="AG1520" s="17">
        <v>6.06</v>
      </c>
      <c r="AH1520" s="17">
        <f t="shared" si="213"/>
        <v>8.7096358995607992E-7</v>
      </c>
      <c r="AI1520" s="17">
        <v>1</v>
      </c>
      <c r="AJ1520" s="17">
        <v>46.9</v>
      </c>
      <c r="AK1520" s="17">
        <v>1038.5</v>
      </c>
      <c r="AL1520" s="17">
        <v>167.1</v>
      </c>
      <c r="AM1520" s="17">
        <v>3.5</v>
      </c>
      <c r="AN1520" s="17">
        <v>7.5</v>
      </c>
      <c r="AO1520" s="17">
        <v>0.4</v>
      </c>
      <c r="AP1520" s="17">
        <v>23.6</v>
      </c>
      <c r="AQ1520" s="26">
        <v>848.66666666666561</v>
      </c>
      <c r="AR1520" s="26">
        <v>1464.0166666666667</v>
      </c>
      <c r="AS1520" s="26">
        <v>621.19999999999993</v>
      </c>
      <c r="AT1520" s="26">
        <v>21.416186213856399</v>
      </c>
      <c r="AU1520" s="26">
        <v>4.0861439942233853</v>
      </c>
      <c r="AV1520" s="17">
        <v>45</v>
      </c>
      <c r="AW1520" s="17">
        <v>60</v>
      </c>
      <c r="AX1520" s="17">
        <v>0.21</v>
      </c>
      <c r="AY1520" s="14">
        <v>2</v>
      </c>
      <c r="AZ1520" s="17" t="s">
        <v>149</v>
      </c>
      <c r="BA1520" s="17">
        <v>4.96</v>
      </c>
      <c r="BB1520" s="17">
        <v>139.38461205814514</v>
      </c>
      <c r="BC1520" s="17" t="s">
        <v>225</v>
      </c>
    </row>
    <row r="1521" spans="1:55" x14ac:dyDescent="0.25">
      <c r="A1521" s="52">
        <v>2012</v>
      </c>
      <c r="B1521" s="52">
        <v>2014</v>
      </c>
      <c r="C1521" s="52" t="s">
        <v>223</v>
      </c>
      <c r="D1521" s="52" t="s">
        <v>224</v>
      </c>
      <c r="E1521" s="17">
        <v>1</v>
      </c>
      <c r="F1521" s="67" t="s">
        <v>63</v>
      </c>
      <c r="G1521" s="17" t="s">
        <v>64</v>
      </c>
      <c r="H1521" s="20" t="s">
        <v>156</v>
      </c>
      <c r="I1521" s="17">
        <v>8</v>
      </c>
      <c r="J1521" s="67" t="s">
        <v>46</v>
      </c>
      <c r="K1521" s="17" t="str">
        <f t="shared" si="202"/>
        <v>Triploid</v>
      </c>
      <c r="L1521" s="27">
        <v>100</v>
      </c>
      <c r="M1521" s="27">
        <f t="shared" si="209"/>
        <v>1</v>
      </c>
      <c r="N1521" s="26">
        <v>45.28539299920601</v>
      </c>
      <c r="O1521" s="26">
        <v>48.769628792330259</v>
      </c>
      <c r="P1521" s="26">
        <f t="shared" si="210"/>
        <v>0.48769628792330261</v>
      </c>
      <c r="Q1521" s="26">
        <f t="shared" si="211"/>
        <v>51.230371207669734</v>
      </c>
      <c r="R1521" s="26">
        <v>0.51230371207669734</v>
      </c>
      <c r="S1521" s="26">
        <v>23.199874936345321</v>
      </c>
      <c r="T1521" s="26">
        <v>11.59993746817266</v>
      </c>
      <c r="U1521" s="17" t="s">
        <v>45</v>
      </c>
      <c r="V1521" s="26">
        <f t="shared" si="212"/>
        <v>5.1739239376327655</v>
      </c>
      <c r="W1521" s="101"/>
      <c r="X1521" s="101"/>
      <c r="Y1521" s="101"/>
      <c r="Z1521" s="101"/>
      <c r="AA1521" s="26">
        <v>0.41519480519480517</v>
      </c>
      <c r="AB1521" s="79"/>
      <c r="AC1521" s="79"/>
      <c r="AD1521" s="79"/>
      <c r="AE1521" s="79"/>
      <c r="AF1521" s="17">
        <v>2.4700000000000002</v>
      </c>
      <c r="AG1521" s="17">
        <v>6.88</v>
      </c>
      <c r="AH1521" s="17">
        <f t="shared" si="213"/>
        <v>1.3182567385564048E-7</v>
      </c>
      <c r="AI1521" s="17">
        <v>1</v>
      </c>
      <c r="AJ1521" s="17">
        <v>44.1</v>
      </c>
      <c r="AK1521" s="17">
        <v>2382.5</v>
      </c>
      <c r="AL1521" s="17">
        <v>278.5</v>
      </c>
      <c r="AM1521" s="17">
        <v>2.1</v>
      </c>
      <c r="AN1521" s="17">
        <v>8</v>
      </c>
      <c r="AO1521" s="17">
        <v>0.4</v>
      </c>
      <c r="AP1521" s="17">
        <v>20.6</v>
      </c>
      <c r="AQ1521" s="26">
        <v>848.66666666666561</v>
      </c>
      <c r="AR1521" s="26">
        <v>1464.0166666666667</v>
      </c>
      <c r="AS1521" s="26">
        <v>621.19999999999993</v>
      </c>
      <c r="AT1521" s="26">
        <v>21.416186213856399</v>
      </c>
      <c r="AU1521" s="26">
        <v>4.0861439942233853</v>
      </c>
      <c r="AV1521" s="17">
        <v>45</v>
      </c>
      <c r="AW1521" s="17">
        <v>60</v>
      </c>
      <c r="AX1521" s="17">
        <v>0.21</v>
      </c>
      <c r="AY1521" s="14">
        <v>2</v>
      </c>
      <c r="AZ1521" s="17" t="s">
        <v>149</v>
      </c>
      <c r="BA1521" s="17">
        <v>5.0075000000000003</v>
      </c>
      <c r="BB1521" s="17">
        <v>186.64987353140353</v>
      </c>
      <c r="BC1521" s="17" t="s">
        <v>225</v>
      </c>
    </row>
    <row r="1522" spans="1:55" x14ac:dyDescent="0.25">
      <c r="A1522" s="52">
        <v>2012</v>
      </c>
      <c r="B1522" s="52">
        <v>2014</v>
      </c>
      <c r="C1522" s="52" t="s">
        <v>223</v>
      </c>
      <c r="D1522" s="52" t="s">
        <v>224</v>
      </c>
      <c r="E1522" s="17">
        <v>2</v>
      </c>
      <c r="F1522" s="67" t="s">
        <v>63</v>
      </c>
      <c r="G1522" s="17" t="s">
        <v>64</v>
      </c>
      <c r="H1522" s="20" t="s">
        <v>156</v>
      </c>
      <c r="I1522" s="17">
        <v>8</v>
      </c>
      <c r="J1522" s="67" t="s">
        <v>46</v>
      </c>
      <c r="K1522" s="17" t="str">
        <f t="shared" si="202"/>
        <v>Triploid</v>
      </c>
      <c r="L1522" s="27">
        <v>100</v>
      </c>
      <c r="M1522" s="27">
        <f t="shared" si="209"/>
        <v>1</v>
      </c>
      <c r="N1522" s="26">
        <v>46.047773352727987</v>
      </c>
      <c r="O1522" s="26">
        <v>49.739571891504731</v>
      </c>
      <c r="P1522" s="26">
        <f t="shared" si="210"/>
        <v>0.4973957189150473</v>
      </c>
      <c r="Q1522" s="26">
        <f t="shared" si="211"/>
        <v>50.260428108495269</v>
      </c>
      <c r="R1522" s="26">
        <v>0.5026042810849527</v>
      </c>
      <c r="S1522" s="26">
        <v>23.14380802151069</v>
      </c>
      <c r="T1522" s="26">
        <v>11.571904010755345</v>
      </c>
      <c r="U1522" s="17" t="s">
        <v>45</v>
      </c>
      <c r="V1522" s="26">
        <f t="shared" si="212"/>
        <v>5.1614201653681286</v>
      </c>
      <c r="W1522" s="101"/>
      <c r="X1522" s="101"/>
      <c r="Y1522" s="101"/>
      <c r="Z1522" s="101"/>
      <c r="AA1522" s="26">
        <v>0.40933333333333333</v>
      </c>
      <c r="AB1522" s="79"/>
      <c r="AC1522" s="79"/>
      <c r="AD1522" s="79"/>
      <c r="AE1522" s="79"/>
      <c r="AF1522" s="17">
        <v>2.0699999999999998</v>
      </c>
      <c r="AG1522" s="17">
        <v>6.57</v>
      </c>
      <c r="AH1522" s="17">
        <f t="shared" si="213"/>
        <v>2.691534803926908E-7</v>
      </c>
      <c r="AI1522" s="17">
        <v>1</v>
      </c>
      <c r="AJ1522" s="17">
        <v>39.299999999999997</v>
      </c>
      <c r="AK1522" s="17">
        <v>1143</v>
      </c>
      <c r="AL1522" s="17">
        <v>237.7</v>
      </c>
      <c r="AM1522" s="17">
        <v>2.2000000000000002</v>
      </c>
      <c r="AN1522" s="17">
        <v>5.3</v>
      </c>
      <c r="AO1522" s="17">
        <v>0.3</v>
      </c>
      <c r="AP1522" s="17">
        <v>18.7</v>
      </c>
      <c r="AQ1522" s="26">
        <v>848.66666666666561</v>
      </c>
      <c r="AR1522" s="26">
        <v>1464.0166666666667</v>
      </c>
      <c r="AS1522" s="26">
        <v>621.19999999999993</v>
      </c>
      <c r="AT1522" s="26">
        <v>21.416186213856399</v>
      </c>
      <c r="AU1522" s="26">
        <v>4.0861439942233853</v>
      </c>
      <c r="AV1522" s="17">
        <v>45</v>
      </c>
      <c r="AW1522" s="17">
        <v>60</v>
      </c>
      <c r="AX1522" s="17">
        <v>0.21</v>
      </c>
      <c r="AY1522" s="14">
        <v>2</v>
      </c>
      <c r="AZ1522" s="17" t="s">
        <v>149</v>
      </c>
      <c r="BA1522" s="17">
        <v>5.0175000000000001</v>
      </c>
      <c r="BB1522" s="17">
        <v>181.50551556115022</v>
      </c>
      <c r="BC1522" s="17" t="s">
        <v>225</v>
      </c>
    </row>
    <row r="1523" spans="1:55" x14ac:dyDescent="0.25">
      <c r="A1523" s="52">
        <v>2012</v>
      </c>
      <c r="B1523" s="52">
        <v>2014</v>
      </c>
      <c r="C1523" s="52" t="s">
        <v>223</v>
      </c>
      <c r="D1523" s="52" t="s">
        <v>224</v>
      </c>
      <c r="E1523" s="17">
        <v>3</v>
      </c>
      <c r="F1523" s="67" t="s">
        <v>63</v>
      </c>
      <c r="G1523" s="17" t="s">
        <v>64</v>
      </c>
      <c r="H1523" s="20" t="s">
        <v>156</v>
      </c>
      <c r="I1523" s="17">
        <v>8</v>
      </c>
      <c r="J1523" s="67" t="s">
        <v>46</v>
      </c>
      <c r="K1523" s="17" t="str">
        <f t="shared" si="202"/>
        <v>Triploid</v>
      </c>
      <c r="L1523" s="27">
        <v>100</v>
      </c>
      <c r="M1523" s="27">
        <f t="shared" si="209"/>
        <v>1</v>
      </c>
      <c r="N1523" s="26">
        <v>62.362712918098502</v>
      </c>
      <c r="O1523" s="26">
        <v>48.21478026017467</v>
      </c>
      <c r="P1523" s="26">
        <f t="shared" si="210"/>
        <v>0.48214780260174672</v>
      </c>
      <c r="Q1523" s="26">
        <f t="shared" si="211"/>
        <v>51.78521973982533</v>
      </c>
      <c r="R1523" s="26">
        <v>0.51785219739825328</v>
      </c>
      <c r="S1523" s="26">
        <v>32.294667920353746</v>
      </c>
      <c r="T1523" s="26">
        <v>16.147333960176873</v>
      </c>
      <c r="U1523" s="17" t="s">
        <v>45</v>
      </c>
      <c r="V1523" s="26">
        <f t="shared" si="212"/>
        <v>7.2022006958862059</v>
      </c>
      <c r="W1523" s="101"/>
      <c r="X1523" s="101"/>
      <c r="Y1523" s="101"/>
      <c r="Z1523" s="101"/>
      <c r="AA1523" s="26">
        <v>0.41426666666666667</v>
      </c>
      <c r="AB1523" s="79"/>
      <c r="AC1523" s="79"/>
      <c r="AD1523" s="79"/>
      <c r="AE1523" s="79"/>
      <c r="AF1523" s="17">
        <v>2.37</v>
      </c>
      <c r="AG1523" s="17">
        <v>6.06</v>
      </c>
      <c r="AH1523" s="17">
        <f t="shared" si="213"/>
        <v>8.7096358995607992E-7</v>
      </c>
      <c r="AI1523" s="17">
        <v>1</v>
      </c>
      <c r="AJ1523" s="17">
        <v>46.9</v>
      </c>
      <c r="AK1523" s="17">
        <v>1038.5</v>
      </c>
      <c r="AL1523" s="17">
        <v>167.1</v>
      </c>
      <c r="AM1523" s="17">
        <v>3.5</v>
      </c>
      <c r="AN1523" s="17">
        <v>7.5</v>
      </c>
      <c r="AO1523" s="17">
        <v>0.4</v>
      </c>
      <c r="AP1523" s="17">
        <v>23.6</v>
      </c>
      <c r="AQ1523" s="26">
        <v>848.66666666666561</v>
      </c>
      <c r="AR1523" s="26">
        <v>1464.0166666666667</v>
      </c>
      <c r="AS1523" s="26">
        <v>621.19999999999993</v>
      </c>
      <c r="AT1523" s="26">
        <v>21.416186213856399</v>
      </c>
      <c r="AU1523" s="26">
        <v>4.0861439942233853</v>
      </c>
      <c r="AV1523" s="17">
        <v>45</v>
      </c>
      <c r="AW1523" s="17">
        <v>60</v>
      </c>
      <c r="AX1523" s="17">
        <v>0.21</v>
      </c>
      <c r="AY1523" s="14">
        <v>2</v>
      </c>
      <c r="AZ1523" s="17" t="s">
        <v>149</v>
      </c>
      <c r="BA1523" s="17">
        <v>6.0374999999999996</v>
      </c>
      <c r="BB1523" s="17">
        <v>285.6650199909198</v>
      </c>
      <c r="BC1523" s="17" t="s">
        <v>225</v>
      </c>
    </row>
    <row r="1524" spans="1:55" x14ac:dyDescent="0.25">
      <c r="A1524" s="52">
        <v>2012</v>
      </c>
      <c r="B1524" s="52">
        <v>2014</v>
      </c>
      <c r="C1524" s="52" t="s">
        <v>223</v>
      </c>
      <c r="D1524" s="52" t="s">
        <v>224</v>
      </c>
      <c r="E1524" s="17">
        <v>4</v>
      </c>
      <c r="F1524" s="67" t="s">
        <v>63</v>
      </c>
      <c r="G1524" s="17" t="s">
        <v>64</v>
      </c>
      <c r="H1524" s="20" t="s">
        <v>156</v>
      </c>
      <c r="I1524" s="17">
        <v>8</v>
      </c>
      <c r="J1524" s="67" t="s">
        <v>46</v>
      </c>
      <c r="K1524" s="17" t="str">
        <f t="shared" si="202"/>
        <v>Triploid</v>
      </c>
      <c r="L1524" s="27">
        <v>100</v>
      </c>
      <c r="M1524" s="27">
        <f t="shared" si="209"/>
        <v>1</v>
      </c>
      <c r="N1524" s="26">
        <v>66.022138615004039</v>
      </c>
      <c r="O1524" s="26">
        <v>49.319433612280704</v>
      </c>
      <c r="P1524" s="26">
        <f t="shared" si="210"/>
        <v>0.49319433612280705</v>
      </c>
      <c r="Q1524" s="26">
        <f t="shared" si="211"/>
        <v>50.680566387719296</v>
      </c>
      <c r="R1524" s="26">
        <v>0.50680566387719295</v>
      </c>
      <c r="S1524" s="26">
        <v>33.460393791369178</v>
      </c>
      <c r="T1524" s="26">
        <v>16.730196895684589</v>
      </c>
      <c r="U1524" s="17" t="s">
        <v>45</v>
      </c>
      <c r="V1524" s="26">
        <f t="shared" si="212"/>
        <v>7.4621752433918775</v>
      </c>
      <c r="W1524" s="101"/>
      <c r="X1524" s="101"/>
      <c r="Y1524" s="101"/>
      <c r="Z1524" s="101"/>
      <c r="AA1524" s="26">
        <v>0.40230769230769231</v>
      </c>
      <c r="AB1524" s="79"/>
      <c r="AC1524" s="79"/>
      <c r="AD1524" s="79"/>
      <c r="AE1524" s="79"/>
      <c r="AF1524" s="17">
        <v>2.2799999999999998</v>
      </c>
      <c r="AG1524" s="17">
        <v>6.3</v>
      </c>
      <c r="AH1524" s="17">
        <f t="shared" si="213"/>
        <v>5.0118723362727218E-7</v>
      </c>
      <c r="AI1524" s="17">
        <v>1</v>
      </c>
      <c r="AJ1524" s="17">
        <v>48.6</v>
      </c>
      <c r="AK1524" s="17">
        <v>1094.5</v>
      </c>
      <c r="AL1524" s="17">
        <v>230.2</v>
      </c>
      <c r="AM1524" s="17">
        <v>2.2999999999999998</v>
      </c>
      <c r="AN1524" s="17">
        <v>6.6</v>
      </c>
      <c r="AO1524" s="17">
        <v>0.3</v>
      </c>
      <c r="AP1524" s="17">
        <v>21.8</v>
      </c>
      <c r="AQ1524" s="26">
        <v>848.66666666666561</v>
      </c>
      <c r="AR1524" s="26">
        <v>1464.0166666666667</v>
      </c>
      <c r="AS1524" s="26">
        <v>621.19999999999993</v>
      </c>
      <c r="AT1524" s="26">
        <v>21.416186213856399</v>
      </c>
      <c r="AU1524" s="26">
        <v>4.0861439942233853</v>
      </c>
      <c r="AV1524" s="17">
        <v>45</v>
      </c>
      <c r="AW1524" s="17">
        <v>60</v>
      </c>
      <c r="AX1524" s="17">
        <v>0.21</v>
      </c>
      <c r="AY1524" s="14">
        <v>2</v>
      </c>
      <c r="AZ1524" s="17" t="s">
        <v>149</v>
      </c>
      <c r="BA1524" s="17">
        <v>6.0874999999999995</v>
      </c>
      <c r="BB1524" s="17">
        <v>237.78714795021131</v>
      </c>
      <c r="BC1524" s="17" t="s">
        <v>225</v>
      </c>
    </row>
    <row r="1525" spans="1:55" x14ac:dyDescent="0.25">
      <c r="A1525" s="52">
        <v>2012</v>
      </c>
      <c r="B1525" s="52">
        <v>2014</v>
      </c>
      <c r="C1525" s="52" t="s">
        <v>223</v>
      </c>
      <c r="D1525" s="52" t="s">
        <v>224</v>
      </c>
      <c r="E1525" s="17">
        <v>1</v>
      </c>
      <c r="F1525" s="67" t="s">
        <v>93</v>
      </c>
      <c r="G1525" s="17" t="s">
        <v>94</v>
      </c>
      <c r="H1525" s="20" t="s">
        <v>95</v>
      </c>
      <c r="I1525" s="17" t="s">
        <v>43</v>
      </c>
      <c r="J1525" s="67">
        <v>988234</v>
      </c>
      <c r="K1525" s="17" t="str">
        <f t="shared" ref="K1525:K1552" si="214">VLOOKUP(F1525,$BH$2:$BL$56,5)</f>
        <v>Diploid</v>
      </c>
      <c r="L1525" s="27">
        <v>95</v>
      </c>
      <c r="M1525" s="27">
        <f t="shared" si="209"/>
        <v>0.95</v>
      </c>
      <c r="N1525" s="26">
        <v>19.211984908754062</v>
      </c>
      <c r="O1525" s="26">
        <v>47.151603594071034</v>
      </c>
      <c r="P1525" s="26">
        <f t="shared" si="210"/>
        <v>0.47151603594071034</v>
      </c>
      <c r="Q1525" s="26">
        <f t="shared" si="211"/>
        <v>52.848396405928966</v>
      </c>
      <c r="R1525" s="26">
        <v>0.52848396405928966</v>
      </c>
      <c r="S1525" s="26">
        <v>10.153225942025596</v>
      </c>
      <c r="T1525" s="26">
        <v>5.0766129710127981</v>
      </c>
      <c r="U1525" s="17" t="s">
        <v>45</v>
      </c>
      <c r="V1525" s="26">
        <f t="shared" ref="V1525:V1552" si="215">T1525/2.242</f>
        <v>2.2643233590601239</v>
      </c>
      <c r="W1525" s="101"/>
      <c r="X1525" s="101"/>
      <c r="Y1525" s="101"/>
      <c r="Z1525" s="101"/>
      <c r="AA1525" s="26">
        <v>0.45714285714285713</v>
      </c>
      <c r="AB1525" s="79"/>
      <c r="AC1525" s="79"/>
      <c r="AD1525" s="79"/>
      <c r="AE1525" s="79"/>
      <c r="AF1525" s="17">
        <v>2.4700000000000002</v>
      </c>
      <c r="AG1525" s="17">
        <v>6.88</v>
      </c>
      <c r="AH1525" s="17">
        <f t="shared" si="213"/>
        <v>1.3182567385564048E-7</v>
      </c>
      <c r="AI1525" s="17">
        <v>1</v>
      </c>
      <c r="AJ1525" s="17">
        <v>44.1</v>
      </c>
      <c r="AK1525" s="17">
        <v>2382.5</v>
      </c>
      <c r="AL1525" s="17">
        <v>278.5</v>
      </c>
      <c r="AM1525" s="17">
        <v>2.1</v>
      </c>
      <c r="AN1525" s="17">
        <v>8</v>
      </c>
      <c r="AO1525" s="17">
        <v>0.4</v>
      </c>
      <c r="AP1525" s="17">
        <v>20.6</v>
      </c>
      <c r="AQ1525" s="26">
        <v>848.66666666666561</v>
      </c>
      <c r="AR1525" s="26">
        <v>1464.0166666666667</v>
      </c>
      <c r="AS1525" s="26">
        <v>621.19999999999993</v>
      </c>
      <c r="AT1525" s="26">
        <v>21.416186213856399</v>
      </c>
      <c r="AU1525" s="26">
        <v>4.0861439942233853</v>
      </c>
      <c r="AV1525" s="17">
        <v>45</v>
      </c>
      <c r="AW1525" s="17">
        <v>60</v>
      </c>
      <c r="AX1525" s="17">
        <v>0.21</v>
      </c>
      <c r="AY1525" s="14">
        <v>2</v>
      </c>
      <c r="AZ1525" s="17" t="s">
        <v>149</v>
      </c>
      <c r="BA1525" s="17">
        <v>5.0975000000000001</v>
      </c>
      <c r="BB1525" s="17">
        <v>99.447115449384967</v>
      </c>
      <c r="BC1525" s="17" t="s">
        <v>225</v>
      </c>
    </row>
    <row r="1526" spans="1:55" x14ac:dyDescent="0.25">
      <c r="A1526" s="52">
        <v>2012</v>
      </c>
      <c r="B1526" s="52">
        <v>2014</v>
      </c>
      <c r="C1526" s="52" t="s">
        <v>223</v>
      </c>
      <c r="D1526" s="52" t="s">
        <v>224</v>
      </c>
      <c r="E1526" s="17">
        <v>2</v>
      </c>
      <c r="F1526" s="67" t="s">
        <v>93</v>
      </c>
      <c r="G1526" s="17" t="s">
        <v>94</v>
      </c>
      <c r="H1526" s="20" t="s">
        <v>95</v>
      </c>
      <c r="I1526" s="17" t="s">
        <v>43</v>
      </c>
      <c r="J1526" s="67">
        <v>988234</v>
      </c>
      <c r="K1526" s="17" t="str">
        <f t="shared" si="214"/>
        <v>Diploid</v>
      </c>
      <c r="L1526" s="27">
        <v>95</v>
      </c>
      <c r="M1526" s="27">
        <f t="shared" si="209"/>
        <v>0.95</v>
      </c>
      <c r="N1526" s="26">
        <v>26.378360231860736</v>
      </c>
      <c r="O1526" s="26">
        <v>46.849462070940696</v>
      </c>
      <c r="P1526" s="26">
        <f t="shared" si="210"/>
        <v>0.46849462070940695</v>
      </c>
      <c r="Q1526" s="26">
        <f t="shared" si="211"/>
        <v>53.150537929059304</v>
      </c>
      <c r="R1526" s="26">
        <v>0.53150537929059305</v>
      </c>
      <c r="S1526" s="26">
        <v>14.020240360099036</v>
      </c>
      <c r="T1526" s="26">
        <v>7.0101201800495181</v>
      </c>
      <c r="U1526" s="17" t="s">
        <v>45</v>
      </c>
      <c r="V1526" s="26">
        <f t="shared" si="215"/>
        <v>3.1267262176848876</v>
      </c>
      <c r="W1526" s="101"/>
      <c r="X1526" s="101"/>
      <c r="Y1526" s="101"/>
      <c r="Z1526" s="101"/>
      <c r="AA1526" s="26">
        <v>0.46028571428571424</v>
      </c>
      <c r="AB1526" s="79"/>
      <c r="AC1526" s="79"/>
      <c r="AD1526" s="79"/>
      <c r="AE1526" s="79"/>
      <c r="AF1526" s="17">
        <v>2.0699999999999998</v>
      </c>
      <c r="AG1526" s="17">
        <v>6.57</v>
      </c>
      <c r="AH1526" s="17">
        <f t="shared" si="213"/>
        <v>2.691534803926908E-7</v>
      </c>
      <c r="AI1526" s="17">
        <v>1</v>
      </c>
      <c r="AJ1526" s="17">
        <v>39.299999999999997</v>
      </c>
      <c r="AK1526" s="17">
        <v>1143</v>
      </c>
      <c r="AL1526" s="17">
        <v>237.7</v>
      </c>
      <c r="AM1526" s="17">
        <v>2.2000000000000002</v>
      </c>
      <c r="AN1526" s="17">
        <v>5.3</v>
      </c>
      <c r="AO1526" s="17">
        <v>0.3</v>
      </c>
      <c r="AP1526" s="17">
        <v>18.7</v>
      </c>
      <c r="AQ1526" s="26">
        <v>848.66666666666561</v>
      </c>
      <c r="AR1526" s="26">
        <v>1464.0166666666667</v>
      </c>
      <c r="AS1526" s="26">
        <v>621.19999999999993</v>
      </c>
      <c r="AT1526" s="26">
        <v>21.416186213856399</v>
      </c>
      <c r="AU1526" s="26">
        <v>4.0861439942233853</v>
      </c>
      <c r="AV1526" s="17">
        <v>45</v>
      </c>
      <c r="AW1526" s="17">
        <v>60</v>
      </c>
      <c r="AX1526" s="17">
        <v>0.21</v>
      </c>
      <c r="AY1526" s="14">
        <v>2</v>
      </c>
      <c r="AZ1526" s="17" t="s">
        <v>149</v>
      </c>
      <c r="BA1526" s="17">
        <v>5.0250000000000004</v>
      </c>
      <c r="BB1526" s="17">
        <v>147.00297424310037</v>
      </c>
      <c r="BC1526" s="17" t="s">
        <v>225</v>
      </c>
    </row>
    <row r="1527" spans="1:55" x14ac:dyDescent="0.25">
      <c r="A1527" s="52">
        <v>2012</v>
      </c>
      <c r="B1527" s="52">
        <v>2014</v>
      </c>
      <c r="C1527" s="52" t="s">
        <v>223</v>
      </c>
      <c r="D1527" s="52" t="s">
        <v>224</v>
      </c>
      <c r="E1527" s="17">
        <v>3</v>
      </c>
      <c r="F1527" s="67" t="s">
        <v>93</v>
      </c>
      <c r="G1527" s="17" t="s">
        <v>94</v>
      </c>
      <c r="H1527" s="20" t="s">
        <v>95</v>
      </c>
      <c r="I1527" s="17" t="s">
        <v>43</v>
      </c>
      <c r="J1527" s="67">
        <v>988234</v>
      </c>
      <c r="K1527" s="17" t="str">
        <f t="shared" si="214"/>
        <v>Diploid</v>
      </c>
      <c r="L1527" s="27">
        <v>95</v>
      </c>
      <c r="M1527" s="27">
        <f t="shared" si="209"/>
        <v>0.95</v>
      </c>
      <c r="N1527" s="26">
        <v>27.903120938904706</v>
      </c>
      <c r="O1527" s="26">
        <v>47.206273713776561</v>
      </c>
      <c r="P1527" s="26">
        <f t="shared" si="210"/>
        <v>0.47206273713776559</v>
      </c>
      <c r="Q1527" s="26">
        <f t="shared" si="211"/>
        <v>52.793726286223439</v>
      </c>
      <c r="R1527" s="26">
        <v>0.52793726286223441</v>
      </c>
      <c r="S1527" s="26">
        <v>14.731097293799252</v>
      </c>
      <c r="T1527" s="26">
        <v>7.3655486468996259</v>
      </c>
      <c r="U1527" s="17" t="s">
        <v>45</v>
      </c>
      <c r="V1527" s="26">
        <f t="shared" si="215"/>
        <v>3.2852580940676299</v>
      </c>
      <c r="W1527" s="101"/>
      <c r="X1527" s="101"/>
      <c r="Y1527" s="101"/>
      <c r="Z1527" s="101"/>
      <c r="AA1527" s="26">
        <v>0.43499999999999994</v>
      </c>
      <c r="AB1527" s="79"/>
      <c r="AC1527" s="79"/>
      <c r="AD1527" s="79"/>
      <c r="AE1527" s="79"/>
      <c r="AF1527" s="17">
        <v>2.2799999999999998</v>
      </c>
      <c r="AG1527" s="17">
        <v>6.3</v>
      </c>
      <c r="AH1527" s="17">
        <f t="shared" si="213"/>
        <v>5.0118723362727218E-7</v>
      </c>
      <c r="AI1527" s="17">
        <v>1</v>
      </c>
      <c r="AJ1527" s="17">
        <v>48.6</v>
      </c>
      <c r="AK1527" s="17">
        <v>1094.5</v>
      </c>
      <c r="AL1527" s="17">
        <v>230.2</v>
      </c>
      <c r="AM1527" s="17">
        <v>2.2999999999999998</v>
      </c>
      <c r="AN1527" s="17">
        <v>6.6</v>
      </c>
      <c r="AO1527" s="17">
        <v>0.3</v>
      </c>
      <c r="AP1527" s="17">
        <v>21.8</v>
      </c>
      <c r="AQ1527" s="26">
        <v>848.66666666666561</v>
      </c>
      <c r="AR1527" s="26">
        <v>1464.0166666666667</v>
      </c>
      <c r="AS1527" s="26">
        <v>621.19999999999993</v>
      </c>
      <c r="AT1527" s="26">
        <v>21.416186213856399</v>
      </c>
      <c r="AU1527" s="26">
        <v>4.0861439942233853</v>
      </c>
      <c r="AV1527" s="17">
        <v>45</v>
      </c>
      <c r="AW1527" s="17">
        <v>60</v>
      </c>
      <c r="AX1527" s="17">
        <v>0.21</v>
      </c>
      <c r="AY1527" s="14">
        <v>2</v>
      </c>
      <c r="AZ1527" s="17" t="s">
        <v>149</v>
      </c>
      <c r="BA1527" s="17">
        <v>5.0650000000000004</v>
      </c>
      <c r="BB1527" s="17">
        <v>95.182403422136758</v>
      </c>
      <c r="BC1527" s="17" t="s">
        <v>225</v>
      </c>
    </row>
    <row r="1528" spans="1:55" x14ac:dyDescent="0.25">
      <c r="A1528" s="52">
        <v>2012</v>
      </c>
      <c r="B1528" s="52">
        <v>2014</v>
      </c>
      <c r="C1528" s="52" t="s">
        <v>223</v>
      </c>
      <c r="D1528" s="52" t="s">
        <v>224</v>
      </c>
      <c r="E1528" s="17">
        <v>4</v>
      </c>
      <c r="F1528" s="67" t="s">
        <v>93</v>
      </c>
      <c r="G1528" s="17" t="s">
        <v>94</v>
      </c>
      <c r="H1528" s="20" t="s">
        <v>95</v>
      </c>
      <c r="I1528" s="17" t="s">
        <v>43</v>
      </c>
      <c r="J1528" s="67">
        <v>988234</v>
      </c>
      <c r="K1528" s="17" t="str">
        <f t="shared" si="214"/>
        <v>Diploid</v>
      </c>
      <c r="L1528" s="27">
        <v>100</v>
      </c>
      <c r="M1528" s="27">
        <f t="shared" si="209"/>
        <v>1</v>
      </c>
      <c r="N1528" s="26">
        <v>29.580357716653079</v>
      </c>
      <c r="O1528" s="26">
        <v>48.470727473967003</v>
      </c>
      <c r="P1528" s="26">
        <f t="shared" si="210"/>
        <v>0.48470727473967001</v>
      </c>
      <c r="Q1528" s="26">
        <f t="shared" si="211"/>
        <v>51.529272526032997</v>
      </c>
      <c r="R1528" s="26">
        <v>0.51529272526032999</v>
      </c>
      <c r="S1528" s="26">
        <v>15.242543141989596</v>
      </c>
      <c r="T1528" s="26">
        <v>7.6212715709947982</v>
      </c>
      <c r="U1528" s="17" t="s">
        <v>45</v>
      </c>
      <c r="V1528" s="26">
        <f t="shared" si="215"/>
        <v>3.3993182743063328</v>
      </c>
      <c r="W1528" s="101"/>
      <c r="X1528" s="101"/>
      <c r="Y1528" s="101"/>
      <c r="Z1528" s="101"/>
      <c r="AA1528" s="26">
        <v>0.43781249999999999</v>
      </c>
      <c r="AB1528" s="79"/>
      <c r="AC1528" s="79"/>
      <c r="AD1528" s="79"/>
      <c r="AE1528" s="79"/>
      <c r="AF1528" s="17">
        <v>2.37</v>
      </c>
      <c r="AG1528" s="17">
        <v>6.06</v>
      </c>
      <c r="AH1528" s="17">
        <f t="shared" si="213"/>
        <v>8.7096358995607992E-7</v>
      </c>
      <c r="AI1528" s="17">
        <v>1</v>
      </c>
      <c r="AJ1528" s="17">
        <v>46.9</v>
      </c>
      <c r="AK1528" s="17">
        <v>1038.5</v>
      </c>
      <c r="AL1528" s="17">
        <v>167.1</v>
      </c>
      <c r="AM1528" s="17">
        <v>3.5</v>
      </c>
      <c r="AN1528" s="17">
        <v>7.5</v>
      </c>
      <c r="AO1528" s="17">
        <v>0.4</v>
      </c>
      <c r="AP1528" s="17">
        <v>23.6</v>
      </c>
      <c r="AQ1528" s="26">
        <v>848.66666666666561</v>
      </c>
      <c r="AR1528" s="26">
        <v>1464.0166666666667</v>
      </c>
      <c r="AS1528" s="26">
        <v>621.19999999999993</v>
      </c>
      <c r="AT1528" s="26">
        <v>21.416186213856399</v>
      </c>
      <c r="AU1528" s="26">
        <v>4.0861439942233853</v>
      </c>
      <c r="AV1528" s="17">
        <v>45</v>
      </c>
      <c r="AW1528" s="17">
        <v>60</v>
      </c>
      <c r="AX1528" s="17">
        <v>0.21</v>
      </c>
      <c r="AY1528" s="14">
        <v>2</v>
      </c>
      <c r="AZ1528" s="17" t="s">
        <v>149</v>
      </c>
      <c r="BA1528" s="17">
        <v>5.2024999999999997</v>
      </c>
      <c r="BB1528" s="17">
        <v>125.97786540895073</v>
      </c>
      <c r="BC1528" s="17" t="s">
        <v>225</v>
      </c>
    </row>
    <row r="1529" spans="1:55" x14ac:dyDescent="0.25">
      <c r="A1529" s="52">
        <v>2012</v>
      </c>
      <c r="B1529" s="52">
        <v>2014</v>
      </c>
      <c r="C1529" s="52" t="s">
        <v>223</v>
      </c>
      <c r="D1529" s="52" t="s">
        <v>224</v>
      </c>
      <c r="E1529" s="17">
        <v>1</v>
      </c>
      <c r="F1529" s="67" t="s">
        <v>104</v>
      </c>
      <c r="G1529" s="17" t="s">
        <v>105</v>
      </c>
      <c r="H1529" s="20">
        <v>99201</v>
      </c>
      <c r="I1529" s="17">
        <v>8</v>
      </c>
      <c r="J1529" s="67">
        <v>99201007</v>
      </c>
      <c r="K1529" s="17" t="str">
        <f t="shared" si="214"/>
        <v>Triploid</v>
      </c>
      <c r="L1529" s="27">
        <v>100</v>
      </c>
      <c r="M1529" s="27">
        <f t="shared" ref="M1529:M1556" si="216">L1529/100</f>
        <v>1</v>
      </c>
      <c r="N1529" s="26">
        <v>33.697211625671805</v>
      </c>
      <c r="O1529" s="26">
        <v>45.733326860308608</v>
      </c>
      <c r="P1529" s="26">
        <f t="shared" ref="P1529:P1556" si="217">O1529/100</f>
        <v>0.4573332686030861</v>
      </c>
      <c r="Q1529" s="26">
        <f t="shared" ref="Q1529:Q1556" si="218">R1529*100</f>
        <v>54.266673139691392</v>
      </c>
      <c r="R1529" s="26">
        <v>0.5426667313969139</v>
      </c>
      <c r="S1529" s="26">
        <v>18.286355690093405</v>
      </c>
      <c r="T1529" s="26">
        <v>9.1431778450467025</v>
      </c>
      <c r="U1529" s="17" t="s">
        <v>45</v>
      </c>
      <c r="V1529" s="26">
        <f t="shared" si="215"/>
        <v>4.0781346320458081</v>
      </c>
      <c r="W1529" s="101"/>
      <c r="X1529" s="101"/>
      <c r="Y1529" s="101"/>
      <c r="Z1529" s="101"/>
      <c r="AA1529" s="26">
        <v>0.53545454545454541</v>
      </c>
      <c r="AB1529" s="79"/>
      <c r="AC1529" s="79"/>
      <c r="AD1529" s="79"/>
      <c r="AE1529" s="79"/>
      <c r="AF1529" s="17">
        <v>2.4700000000000002</v>
      </c>
      <c r="AG1529" s="17">
        <v>6.88</v>
      </c>
      <c r="AH1529" s="17">
        <f t="shared" si="213"/>
        <v>1.3182567385564048E-7</v>
      </c>
      <c r="AI1529" s="17">
        <v>1</v>
      </c>
      <c r="AJ1529" s="17">
        <v>44.1</v>
      </c>
      <c r="AK1529" s="17">
        <v>2382.5</v>
      </c>
      <c r="AL1529" s="17">
        <v>278.5</v>
      </c>
      <c r="AM1529" s="17">
        <v>2.1</v>
      </c>
      <c r="AN1529" s="17">
        <v>8</v>
      </c>
      <c r="AO1529" s="17">
        <v>0.4</v>
      </c>
      <c r="AP1529" s="17">
        <v>20.6</v>
      </c>
      <c r="AQ1529" s="26">
        <v>848.66666666666561</v>
      </c>
      <c r="AR1529" s="26">
        <v>1464.0166666666667</v>
      </c>
      <c r="AS1529" s="26">
        <v>621.19999999999993</v>
      </c>
      <c r="AT1529" s="26">
        <v>21.416186213856399</v>
      </c>
      <c r="AU1529" s="26">
        <v>4.0861439942233853</v>
      </c>
      <c r="AV1529" s="17">
        <v>45</v>
      </c>
      <c r="AW1529" s="17">
        <v>60</v>
      </c>
      <c r="AX1529" s="17">
        <v>0.21</v>
      </c>
      <c r="AY1529" s="14">
        <v>2</v>
      </c>
      <c r="AZ1529" s="17" t="s">
        <v>149</v>
      </c>
      <c r="BA1529" s="17">
        <v>4.9524999999999997</v>
      </c>
      <c r="BB1529" s="17">
        <v>113.27012312517999</v>
      </c>
      <c r="BC1529" s="17" t="s">
        <v>225</v>
      </c>
    </row>
    <row r="1530" spans="1:55" x14ac:dyDescent="0.25">
      <c r="A1530" s="52">
        <v>2012</v>
      </c>
      <c r="B1530" s="52">
        <v>2014</v>
      </c>
      <c r="C1530" s="52" t="s">
        <v>223</v>
      </c>
      <c r="D1530" s="52" t="s">
        <v>224</v>
      </c>
      <c r="E1530" s="17">
        <v>2</v>
      </c>
      <c r="F1530" s="67" t="s">
        <v>104</v>
      </c>
      <c r="G1530" s="17" t="s">
        <v>105</v>
      </c>
      <c r="H1530" s="20">
        <v>99201</v>
      </c>
      <c r="I1530" s="17">
        <v>8</v>
      </c>
      <c r="J1530" s="67">
        <v>99201007</v>
      </c>
      <c r="K1530" s="17" t="str">
        <f t="shared" si="214"/>
        <v>Triploid</v>
      </c>
      <c r="L1530" s="27">
        <v>100</v>
      </c>
      <c r="M1530" s="27">
        <f t="shared" si="216"/>
        <v>1</v>
      </c>
      <c r="N1530" s="26">
        <v>42.693299797231248</v>
      </c>
      <c r="O1530" s="26">
        <v>44.951938885341754</v>
      </c>
      <c r="P1530" s="26">
        <f t="shared" si="217"/>
        <v>0.44951938885341752</v>
      </c>
      <c r="Q1530" s="26">
        <f t="shared" si="218"/>
        <v>55.048061114658239</v>
      </c>
      <c r="R1530" s="26">
        <v>0.55048061114658242</v>
      </c>
      <c r="S1530" s="26">
        <v>23.501833764244122</v>
      </c>
      <c r="T1530" s="26">
        <v>11.750916882122061</v>
      </c>
      <c r="U1530" s="17" t="s">
        <v>45</v>
      </c>
      <c r="V1530" s="26">
        <f t="shared" si="215"/>
        <v>5.2412653354692509</v>
      </c>
      <c r="W1530" s="101"/>
      <c r="X1530" s="101"/>
      <c r="Y1530" s="101"/>
      <c r="Z1530" s="101"/>
      <c r="AA1530" s="26">
        <v>0.49878260869565216</v>
      </c>
      <c r="AB1530" s="79"/>
      <c r="AC1530" s="79"/>
      <c r="AD1530" s="79"/>
      <c r="AE1530" s="79"/>
      <c r="AF1530" s="17">
        <v>2.0699999999999998</v>
      </c>
      <c r="AG1530" s="17">
        <v>6.57</v>
      </c>
      <c r="AH1530" s="17">
        <f t="shared" si="213"/>
        <v>2.691534803926908E-7</v>
      </c>
      <c r="AI1530" s="17">
        <v>1</v>
      </c>
      <c r="AJ1530" s="17">
        <v>39.299999999999997</v>
      </c>
      <c r="AK1530" s="17">
        <v>1143</v>
      </c>
      <c r="AL1530" s="17">
        <v>237.7</v>
      </c>
      <c r="AM1530" s="17">
        <v>2.2000000000000002</v>
      </c>
      <c r="AN1530" s="17">
        <v>5.3</v>
      </c>
      <c r="AO1530" s="17">
        <v>0.3</v>
      </c>
      <c r="AP1530" s="17">
        <v>18.7</v>
      </c>
      <c r="AQ1530" s="26">
        <v>848.66666666666561</v>
      </c>
      <c r="AR1530" s="26">
        <v>1464.0166666666667</v>
      </c>
      <c r="AS1530" s="26">
        <v>621.19999999999993</v>
      </c>
      <c r="AT1530" s="26">
        <v>21.416186213856399</v>
      </c>
      <c r="AU1530" s="26">
        <v>4.0861439942233853</v>
      </c>
      <c r="AV1530" s="17">
        <v>45</v>
      </c>
      <c r="AW1530" s="17">
        <v>60</v>
      </c>
      <c r="AX1530" s="17">
        <v>0.21</v>
      </c>
      <c r="AY1530" s="14">
        <v>2</v>
      </c>
      <c r="AZ1530" s="17" t="s">
        <v>149</v>
      </c>
      <c r="BA1530" s="17">
        <v>4.83</v>
      </c>
      <c r="BB1530" s="17">
        <v>168.52288392019048</v>
      </c>
      <c r="BC1530" s="17" t="s">
        <v>225</v>
      </c>
    </row>
    <row r="1531" spans="1:55" x14ac:dyDescent="0.25">
      <c r="A1531" s="52">
        <v>2012</v>
      </c>
      <c r="B1531" s="52">
        <v>2014</v>
      </c>
      <c r="C1531" s="52" t="s">
        <v>223</v>
      </c>
      <c r="D1531" s="52" t="s">
        <v>224</v>
      </c>
      <c r="E1531" s="17">
        <v>3</v>
      </c>
      <c r="F1531" s="67" t="s">
        <v>104</v>
      </c>
      <c r="G1531" s="17" t="s">
        <v>105</v>
      </c>
      <c r="H1531" s="20">
        <v>99201</v>
      </c>
      <c r="I1531" s="17">
        <v>8</v>
      </c>
      <c r="J1531" s="67">
        <v>99201007</v>
      </c>
      <c r="K1531" s="17" t="str">
        <f t="shared" si="214"/>
        <v>Triploid</v>
      </c>
      <c r="L1531" s="27">
        <v>100</v>
      </c>
      <c r="M1531" s="27">
        <f t="shared" si="216"/>
        <v>1</v>
      </c>
      <c r="N1531" s="26">
        <v>44.705983930529285</v>
      </c>
      <c r="O1531" s="26">
        <v>44.397562080535536</v>
      </c>
      <c r="P1531" s="26">
        <f t="shared" si="217"/>
        <v>0.44397562080535535</v>
      </c>
      <c r="Q1531" s="26">
        <f t="shared" si="218"/>
        <v>55.602437919464464</v>
      </c>
      <c r="R1531" s="26">
        <v>0.55602437919464465</v>
      </c>
      <c r="S1531" s="26">
        <v>24.857616961258305</v>
      </c>
      <c r="T1531" s="26">
        <v>12.428808480629153</v>
      </c>
      <c r="U1531" s="17" t="s">
        <v>45</v>
      </c>
      <c r="V1531" s="26">
        <f t="shared" si="215"/>
        <v>5.5436255488979267</v>
      </c>
      <c r="W1531" s="101"/>
      <c r="X1531" s="101"/>
      <c r="Y1531" s="101"/>
      <c r="Z1531" s="101"/>
      <c r="AA1531" s="26">
        <v>0.49708333333333332</v>
      </c>
      <c r="AB1531" s="79"/>
      <c r="AC1531" s="79"/>
      <c r="AD1531" s="79"/>
      <c r="AE1531" s="79"/>
      <c r="AF1531" s="17">
        <v>2.2799999999999998</v>
      </c>
      <c r="AG1531" s="17">
        <v>6.3</v>
      </c>
      <c r="AH1531" s="17">
        <f t="shared" si="213"/>
        <v>5.0118723362727218E-7</v>
      </c>
      <c r="AI1531" s="17">
        <v>1</v>
      </c>
      <c r="AJ1531" s="17">
        <v>48.6</v>
      </c>
      <c r="AK1531" s="17">
        <v>1094.5</v>
      </c>
      <c r="AL1531" s="17">
        <v>230.2</v>
      </c>
      <c r="AM1531" s="17">
        <v>2.2999999999999998</v>
      </c>
      <c r="AN1531" s="17">
        <v>6.6</v>
      </c>
      <c r="AO1531" s="17">
        <v>0.3</v>
      </c>
      <c r="AP1531" s="17">
        <v>21.8</v>
      </c>
      <c r="AQ1531" s="26">
        <v>848.66666666666561</v>
      </c>
      <c r="AR1531" s="26">
        <v>1464.0166666666667</v>
      </c>
      <c r="AS1531" s="26">
        <v>621.19999999999993</v>
      </c>
      <c r="AT1531" s="26">
        <v>21.416186213856399</v>
      </c>
      <c r="AU1531" s="26">
        <v>4.0861439942233853</v>
      </c>
      <c r="AV1531" s="17">
        <v>45</v>
      </c>
      <c r="AW1531" s="17">
        <v>60</v>
      </c>
      <c r="AX1531" s="17">
        <v>0.21</v>
      </c>
      <c r="AY1531" s="14">
        <v>2</v>
      </c>
      <c r="AZ1531" s="17" t="s">
        <v>149</v>
      </c>
      <c r="BA1531" s="17">
        <v>5.0175000000000001</v>
      </c>
      <c r="BB1531" s="17">
        <v>211.2642519722796</v>
      </c>
      <c r="BC1531" s="17" t="s">
        <v>225</v>
      </c>
    </row>
    <row r="1532" spans="1:55" x14ac:dyDescent="0.25">
      <c r="A1532" s="52">
        <v>2012</v>
      </c>
      <c r="B1532" s="52">
        <v>2014</v>
      </c>
      <c r="C1532" s="52" t="s">
        <v>223</v>
      </c>
      <c r="D1532" s="52" t="s">
        <v>224</v>
      </c>
      <c r="E1532" s="17">
        <v>4</v>
      </c>
      <c r="F1532" s="67" t="s">
        <v>104</v>
      </c>
      <c r="G1532" s="17" t="s">
        <v>105</v>
      </c>
      <c r="H1532" s="20">
        <v>99201</v>
      </c>
      <c r="I1532" s="17">
        <v>8</v>
      </c>
      <c r="J1532" s="67">
        <v>99201007</v>
      </c>
      <c r="K1532" s="17" t="str">
        <f t="shared" si="214"/>
        <v>Triploid</v>
      </c>
      <c r="L1532" s="27">
        <v>100</v>
      </c>
      <c r="M1532" s="27">
        <f t="shared" si="216"/>
        <v>1</v>
      </c>
      <c r="N1532" s="26">
        <v>40.863586948778483</v>
      </c>
      <c r="O1532" s="26">
        <v>45.124653569710581</v>
      </c>
      <c r="P1532" s="26">
        <f t="shared" si="217"/>
        <v>0.45124653569710582</v>
      </c>
      <c r="Q1532" s="26">
        <f t="shared" si="218"/>
        <v>54.875346430289419</v>
      </c>
      <c r="R1532" s="26">
        <v>0.54875346430289418</v>
      </c>
      <c r="S1532" s="26">
        <v>22.424034901984726</v>
      </c>
      <c r="T1532" s="26">
        <v>11.212017450992363</v>
      </c>
      <c r="U1532" s="17" t="s">
        <v>45</v>
      </c>
      <c r="V1532" s="26">
        <f t="shared" si="215"/>
        <v>5.0008998443320083</v>
      </c>
      <c r="W1532" s="101"/>
      <c r="X1532" s="101"/>
      <c r="Y1532" s="101"/>
      <c r="Z1532" s="101"/>
      <c r="AA1532" s="26">
        <v>0.48653333333333337</v>
      </c>
      <c r="AB1532" s="79"/>
      <c r="AC1532" s="79"/>
      <c r="AD1532" s="79"/>
      <c r="AE1532" s="79"/>
      <c r="AF1532" s="17">
        <v>2.37</v>
      </c>
      <c r="AG1532" s="17">
        <v>6.06</v>
      </c>
      <c r="AH1532" s="17">
        <f t="shared" si="213"/>
        <v>8.7096358995607992E-7</v>
      </c>
      <c r="AI1532" s="17">
        <v>1</v>
      </c>
      <c r="AJ1532" s="17">
        <v>46.9</v>
      </c>
      <c r="AK1532" s="17">
        <v>1038.5</v>
      </c>
      <c r="AL1532" s="17">
        <v>167.1</v>
      </c>
      <c r="AM1532" s="17">
        <v>3.5</v>
      </c>
      <c r="AN1532" s="17">
        <v>7.5</v>
      </c>
      <c r="AO1532" s="17">
        <v>0.4</v>
      </c>
      <c r="AP1532" s="17">
        <v>23.6</v>
      </c>
      <c r="AQ1532" s="26">
        <v>848.66666666666561</v>
      </c>
      <c r="AR1532" s="26">
        <v>1464.0166666666667</v>
      </c>
      <c r="AS1532" s="26">
        <v>621.19999999999993</v>
      </c>
      <c r="AT1532" s="26">
        <v>21.416186213856399</v>
      </c>
      <c r="AU1532" s="26">
        <v>4.0861439942233853</v>
      </c>
      <c r="AV1532" s="17">
        <v>45</v>
      </c>
      <c r="AW1532" s="17">
        <v>60</v>
      </c>
      <c r="AX1532" s="17">
        <v>0.21</v>
      </c>
      <c r="AY1532" s="14">
        <v>2</v>
      </c>
      <c r="AZ1532" s="17" t="s">
        <v>149</v>
      </c>
      <c r="BA1532" s="17">
        <v>5.4924999999999997</v>
      </c>
      <c r="BB1532" s="17">
        <v>139.49456780102076</v>
      </c>
      <c r="BC1532" s="17" t="s">
        <v>225</v>
      </c>
    </row>
    <row r="1533" spans="1:55" x14ac:dyDescent="0.25">
      <c r="A1533" s="52">
        <v>2012</v>
      </c>
      <c r="B1533" s="52">
        <v>2014</v>
      </c>
      <c r="C1533" s="52" t="s">
        <v>223</v>
      </c>
      <c r="D1533" s="52" t="s">
        <v>224</v>
      </c>
      <c r="E1533" s="17">
        <v>1</v>
      </c>
      <c r="F1533" s="67" t="s">
        <v>108</v>
      </c>
      <c r="G1533" s="17" t="s">
        <v>109</v>
      </c>
      <c r="H1533" s="20">
        <v>99202</v>
      </c>
      <c r="I1533" s="17">
        <v>8</v>
      </c>
      <c r="J1533" s="67">
        <v>99202004</v>
      </c>
      <c r="K1533" s="17" t="str">
        <f t="shared" si="214"/>
        <v>Triploid</v>
      </c>
      <c r="L1533" s="27">
        <v>100</v>
      </c>
      <c r="M1533" s="27">
        <f t="shared" si="216"/>
        <v>1</v>
      </c>
      <c r="N1533" s="26">
        <v>34.002163767080603</v>
      </c>
      <c r="O1533" s="26">
        <v>48.632154675887428</v>
      </c>
      <c r="P1533" s="26">
        <f t="shared" si="217"/>
        <v>0.48632154675887429</v>
      </c>
      <c r="Q1533" s="26">
        <f t="shared" si="218"/>
        <v>51.367845324112572</v>
      </c>
      <c r="R1533" s="26">
        <v>0.51367845324112571</v>
      </c>
      <c r="S1533" s="26">
        <v>17.466178890725413</v>
      </c>
      <c r="T1533" s="26">
        <v>8.7330894453627064</v>
      </c>
      <c r="U1533" s="17" t="s">
        <v>45</v>
      </c>
      <c r="V1533" s="26">
        <f t="shared" si="215"/>
        <v>3.895222767779976</v>
      </c>
      <c r="W1533" s="101"/>
      <c r="X1533" s="101"/>
      <c r="Y1533" s="101"/>
      <c r="Z1533" s="101"/>
      <c r="AA1533" s="26">
        <v>0.46573333333333333</v>
      </c>
      <c r="AB1533" s="79"/>
      <c r="AC1533" s="79"/>
      <c r="AD1533" s="79"/>
      <c r="AE1533" s="79"/>
      <c r="AF1533" s="17">
        <v>2.4700000000000002</v>
      </c>
      <c r="AG1533" s="17">
        <v>6.88</v>
      </c>
      <c r="AH1533" s="17">
        <f t="shared" si="213"/>
        <v>1.3182567385564048E-7</v>
      </c>
      <c r="AI1533" s="17">
        <v>1</v>
      </c>
      <c r="AJ1533" s="17">
        <v>44.1</v>
      </c>
      <c r="AK1533" s="17">
        <v>2382.5</v>
      </c>
      <c r="AL1533" s="17">
        <v>278.5</v>
      </c>
      <c r="AM1533" s="17">
        <v>2.1</v>
      </c>
      <c r="AN1533" s="17">
        <v>8</v>
      </c>
      <c r="AO1533" s="17">
        <v>0.4</v>
      </c>
      <c r="AP1533" s="17">
        <v>20.6</v>
      </c>
      <c r="AQ1533" s="26">
        <v>848.66666666666561</v>
      </c>
      <c r="AR1533" s="26">
        <v>1464.0166666666667</v>
      </c>
      <c r="AS1533" s="26">
        <v>621.19999999999993</v>
      </c>
      <c r="AT1533" s="26">
        <v>21.416186213856399</v>
      </c>
      <c r="AU1533" s="26">
        <v>4.0861439942233853</v>
      </c>
      <c r="AV1533" s="17">
        <v>45</v>
      </c>
      <c r="AW1533" s="17">
        <v>60</v>
      </c>
      <c r="AX1533" s="17">
        <v>0.21</v>
      </c>
      <c r="AY1533" s="14">
        <v>2</v>
      </c>
      <c r="AZ1533" s="17" t="s">
        <v>149</v>
      </c>
      <c r="BA1533" s="17">
        <v>4.9399999999999995</v>
      </c>
      <c r="BB1533" s="17">
        <v>144.70175762434584</v>
      </c>
      <c r="BC1533" s="17" t="s">
        <v>225</v>
      </c>
    </row>
    <row r="1534" spans="1:55" x14ac:dyDescent="0.25">
      <c r="A1534" s="52">
        <v>2012</v>
      </c>
      <c r="B1534" s="52">
        <v>2014</v>
      </c>
      <c r="C1534" s="52" t="s">
        <v>223</v>
      </c>
      <c r="D1534" s="52" t="s">
        <v>224</v>
      </c>
      <c r="E1534" s="17">
        <v>2</v>
      </c>
      <c r="F1534" s="67" t="s">
        <v>108</v>
      </c>
      <c r="G1534" s="17" t="s">
        <v>109</v>
      </c>
      <c r="H1534" s="20">
        <v>99202</v>
      </c>
      <c r="I1534" s="17">
        <v>8</v>
      </c>
      <c r="J1534" s="67">
        <v>99202004</v>
      </c>
      <c r="K1534" s="17" t="str">
        <f t="shared" si="214"/>
        <v>Triploid</v>
      </c>
      <c r="L1534" s="27">
        <v>100</v>
      </c>
      <c r="M1534" s="27">
        <f t="shared" si="216"/>
        <v>1</v>
      </c>
      <c r="N1534" s="26">
        <v>60.075571857532552</v>
      </c>
      <c r="O1534" s="26">
        <v>46.047594481468963</v>
      </c>
      <c r="P1534" s="26">
        <f t="shared" si="217"/>
        <v>0.46047594481468962</v>
      </c>
      <c r="Q1534" s="26">
        <f t="shared" si="218"/>
        <v>53.95240551853103</v>
      </c>
      <c r="R1534" s="26">
        <v>0.53952405518531033</v>
      </c>
      <c r="S1534" s="26">
        <v>32.412216146152467</v>
      </c>
      <c r="T1534" s="26">
        <v>16.206108073076233</v>
      </c>
      <c r="U1534" s="17" t="s">
        <v>45</v>
      </c>
      <c r="V1534" s="26">
        <f t="shared" si="215"/>
        <v>7.2284157328618344</v>
      </c>
      <c r="W1534" s="101"/>
      <c r="X1534" s="101"/>
      <c r="Y1534" s="101"/>
      <c r="Z1534" s="101"/>
      <c r="AA1534" s="26">
        <v>0.41842857142857143</v>
      </c>
      <c r="AB1534" s="79"/>
      <c r="AC1534" s="79"/>
      <c r="AD1534" s="79"/>
      <c r="AE1534" s="79"/>
      <c r="AF1534" s="17">
        <v>2.0699999999999998</v>
      </c>
      <c r="AG1534" s="17">
        <v>6.57</v>
      </c>
      <c r="AH1534" s="17">
        <f t="shared" ref="AH1534:AH1556" si="219">10^(-AG1534)</f>
        <v>2.691534803926908E-7</v>
      </c>
      <c r="AI1534" s="17">
        <v>1</v>
      </c>
      <c r="AJ1534" s="17">
        <v>39.299999999999997</v>
      </c>
      <c r="AK1534" s="17">
        <v>1143</v>
      </c>
      <c r="AL1534" s="17">
        <v>237.7</v>
      </c>
      <c r="AM1534" s="17">
        <v>2.2000000000000002</v>
      </c>
      <c r="AN1534" s="17">
        <v>5.3</v>
      </c>
      <c r="AO1534" s="17">
        <v>0.3</v>
      </c>
      <c r="AP1534" s="17">
        <v>18.7</v>
      </c>
      <c r="AQ1534" s="26">
        <v>848.66666666666561</v>
      </c>
      <c r="AR1534" s="26">
        <v>1464.0166666666667</v>
      </c>
      <c r="AS1534" s="26">
        <v>621.19999999999993</v>
      </c>
      <c r="AT1534" s="26">
        <v>21.416186213856399</v>
      </c>
      <c r="AU1534" s="26">
        <v>4.0861439942233853</v>
      </c>
      <c r="AV1534" s="17">
        <v>45</v>
      </c>
      <c r="AW1534" s="17">
        <v>60</v>
      </c>
      <c r="AX1534" s="17">
        <v>0.21</v>
      </c>
      <c r="AY1534" s="14">
        <v>2</v>
      </c>
      <c r="AZ1534" s="17" t="s">
        <v>149</v>
      </c>
      <c r="BA1534" s="17">
        <v>6.080000000000001</v>
      </c>
      <c r="BB1534" s="17">
        <v>239.64854159746326</v>
      </c>
      <c r="BC1534" s="17" t="s">
        <v>225</v>
      </c>
    </row>
    <row r="1535" spans="1:55" x14ac:dyDescent="0.25">
      <c r="A1535" s="52">
        <v>2012</v>
      </c>
      <c r="B1535" s="52">
        <v>2014</v>
      </c>
      <c r="C1535" s="52" t="s">
        <v>223</v>
      </c>
      <c r="D1535" s="52" t="s">
        <v>224</v>
      </c>
      <c r="E1535" s="17">
        <v>3</v>
      </c>
      <c r="F1535" s="67" t="s">
        <v>108</v>
      </c>
      <c r="G1535" s="17" t="s">
        <v>109</v>
      </c>
      <c r="H1535" s="20">
        <v>99202</v>
      </c>
      <c r="I1535" s="17">
        <v>8</v>
      </c>
      <c r="J1535" s="67">
        <v>99202004</v>
      </c>
      <c r="K1535" s="17" t="str">
        <f t="shared" si="214"/>
        <v>Triploid</v>
      </c>
      <c r="L1535" s="27">
        <v>100</v>
      </c>
      <c r="M1535" s="27">
        <f t="shared" si="216"/>
        <v>1</v>
      </c>
      <c r="N1535" s="26">
        <v>59.008239362601756</v>
      </c>
      <c r="O1535" s="26">
        <v>48.403434707726859</v>
      </c>
      <c r="P1535" s="26">
        <f t="shared" si="217"/>
        <v>0.48403434707726861</v>
      </c>
      <c r="Q1535" s="26">
        <f t="shared" si="218"/>
        <v>51.596565292273141</v>
      </c>
      <c r="R1535" s="26">
        <v>0.51596565292273144</v>
      </c>
      <c r="S1535" s="26">
        <v>30.446224750545639</v>
      </c>
      <c r="T1535" s="26">
        <v>15.223112375272819</v>
      </c>
      <c r="U1535" s="17" t="s">
        <v>45</v>
      </c>
      <c r="V1535" s="26">
        <f t="shared" si="215"/>
        <v>6.7899698373206157</v>
      </c>
      <c r="W1535" s="101"/>
      <c r="X1535" s="101"/>
      <c r="Y1535" s="101"/>
      <c r="Z1535" s="101"/>
      <c r="AA1535" s="26">
        <v>0.3888695652173913</v>
      </c>
      <c r="AB1535" s="79"/>
      <c r="AC1535" s="79"/>
      <c r="AD1535" s="79"/>
      <c r="AE1535" s="79"/>
      <c r="AF1535" s="17">
        <v>2.2799999999999998</v>
      </c>
      <c r="AG1535" s="17">
        <v>6.3</v>
      </c>
      <c r="AH1535" s="17">
        <f t="shared" si="219"/>
        <v>5.0118723362727218E-7</v>
      </c>
      <c r="AI1535" s="17">
        <v>1</v>
      </c>
      <c r="AJ1535" s="17">
        <v>48.6</v>
      </c>
      <c r="AK1535" s="17">
        <v>1094.5</v>
      </c>
      <c r="AL1535" s="17">
        <v>230.2</v>
      </c>
      <c r="AM1535" s="17">
        <v>2.2999999999999998</v>
      </c>
      <c r="AN1535" s="17">
        <v>6.6</v>
      </c>
      <c r="AO1535" s="17">
        <v>0.3</v>
      </c>
      <c r="AP1535" s="17">
        <v>21.8</v>
      </c>
      <c r="AQ1535" s="26">
        <v>848.66666666666561</v>
      </c>
      <c r="AR1535" s="26">
        <v>1464.0166666666667</v>
      </c>
      <c r="AS1535" s="26">
        <v>621.19999999999993</v>
      </c>
      <c r="AT1535" s="26">
        <v>21.416186213856399</v>
      </c>
      <c r="AU1535" s="26">
        <v>4.0861439942233853</v>
      </c>
      <c r="AV1535" s="17">
        <v>45</v>
      </c>
      <c r="AW1535" s="17">
        <v>60</v>
      </c>
      <c r="AX1535" s="17">
        <v>0.21</v>
      </c>
      <c r="AY1535" s="14">
        <v>2</v>
      </c>
      <c r="AZ1535" s="17" t="s">
        <v>149</v>
      </c>
      <c r="BA1535" s="17">
        <v>5.8950000000000005</v>
      </c>
      <c r="BB1535" s="17">
        <v>259.12641604972009</v>
      </c>
      <c r="BC1535" s="17" t="s">
        <v>225</v>
      </c>
    </row>
    <row r="1536" spans="1:55" x14ac:dyDescent="0.25">
      <c r="A1536" s="52">
        <v>2012</v>
      </c>
      <c r="B1536" s="52">
        <v>2014</v>
      </c>
      <c r="C1536" s="52" t="s">
        <v>223</v>
      </c>
      <c r="D1536" s="52" t="s">
        <v>224</v>
      </c>
      <c r="E1536" s="17">
        <v>4</v>
      </c>
      <c r="F1536" s="67" t="s">
        <v>108</v>
      </c>
      <c r="G1536" s="17" t="s">
        <v>109</v>
      </c>
      <c r="H1536" s="20">
        <v>99202</v>
      </c>
      <c r="I1536" s="17">
        <v>8</v>
      </c>
      <c r="J1536" s="67">
        <v>99202004</v>
      </c>
      <c r="K1536" s="17" t="str">
        <f t="shared" si="214"/>
        <v>Triploid</v>
      </c>
      <c r="L1536" s="27">
        <v>100</v>
      </c>
      <c r="M1536" s="27">
        <f t="shared" si="216"/>
        <v>1</v>
      </c>
      <c r="N1536" s="26">
        <v>37.96654160539493</v>
      </c>
      <c r="O1536" s="26">
        <v>47.607591030389791</v>
      </c>
      <c r="P1536" s="26">
        <f t="shared" si="217"/>
        <v>0.4760759103038979</v>
      </c>
      <c r="Q1536" s="26">
        <f t="shared" si="218"/>
        <v>52.392408969610202</v>
      </c>
      <c r="R1536" s="26">
        <v>0.52392408969610205</v>
      </c>
      <c r="S1536" s="26">
        <v>19.891585749515723</v>
      </c>
      <c r="T1536" s="26">
        <v>9.9457928747578617</v>
      </c>
      <c r="U1536" s="17" t="s">
        <v>45</v>
      </c>
      <c r="V1536" s="26">
        <f t="shared" si="215"/>
        <v>4.4361252786609553</v>
      </c>
      <c r="W1536" s="101"/>
      <c r="X1536" s="101"/>
      <c r="Y1536" s="101"/>
      <c r="Z1536" s="101"/>
      <c r="AA1536" s="26">
        <v>0.41495238095238096</v>
      </c>
      <c r="AB1536" s="79"/>
      <c r="AC1536" s="79"/>
      <c r="AD1536" s="79"/>
      <c r="AE1536" s="79"/>
      <c r="AF1536" s="17">
        <v>2.37</v>
      </c>
      <c r="AG1536" s="17">
        <v>6.06</v>
      </c>
      <c r="AH1536" s="17">
        <f t="shared" si="219"/>
        <v>8.7096358995607992E-7</v>
      </c>
      <c r="AI1536" s="17">
        <v>1</v>
      </c>
      <c r="AJ1536" s="17">
        <v>46.9</v>
      </c>
      <c r="AK1536" s="17">
        <v>1038.5</v>
      </c>
      <c r="AL1536" s="17">
        <v>167.1</v>
      </c>
      <c r="AM1536" s="17">
        <v>3.5</v>
      </c>
      <c r="AN1536" s="17">
        <v>7.5</v>
      </c>
      <c r="AO1536" s="17">
        <v>0.4</v>
      </c>
      <c r="AP1536" s="17">
        <v>23.6</v>
      </c>
      <c r="AQ1536" s="26">
        <v>848.66666666666561</v>
      </c>
      <c r="AR1536" s="26">
        <v>1464.0166666666667</v>
      </c>
      <c r="AS1536" s="26">
        <v>621.19999999999993</v>
      </c>
      <c r="AT1536" s="26">
        <v>21.416186213856399</v>
      </c>
      <c r="AU1536" s="26">
        <v>4.0861439942233853</v>
      </c>
      <c r="AV1536" s="17">
        <v>45</v>
      </c>
      <c r="AW1536" s="17">
        <v>60</v>
      </c>
      <c r="AX1536" s="17">
        <v>0.21</v>
      </c>
      <c r="AY1536" s="14">
        <v>2</v>
      </c>
      <c r="AZ1536" s="17" t="s">
        <v>149</v>
      </c>
      <c r="BA1536" s="17">
        <v>5.3624999999999998</v>
      </c>
      <c r="BB1536" s="17">
        <v>162.49888000693204</v>
      </c>
      <c r="BC1536" s="17" t="s">
        <v>225</v>
      </c>
    </row>
    <row r="1537" spans="1:55" x14ac:dyDescent="0.25">
      <c r="A1537" s="52">
        <v>2012</v>
      </c>
      <c r="B1537" s="52">
        <v>2014</v>
      </c>
      <c r="C1537" s="52" t="s">
        <v>223</v>
      </c>
      <c r="D1537" s="52" t="s">
        <v>224</v>
      </c>
      <c r="E1537" s="17">
        <v>1</v>
      </c>
      <c r="F1537" s="67" t="s">
        <v>110</v>
      </c>
      <c r="G1537" s="17" t="s">
        <v>111</v>
      </c>
      <c r="H1537" s="20">
        <v>99202</v>
      </c>
      <c r="I1537" s="17">
        <v>8</v>
      </c>
      <c r="J1537" s="67">
        <v>99202011</v>
      </c>
      <c r="K1537" s="17" t="str">
        <f t="shared" si="214"/>
        <v>Triploid</v>
      </c>
      <c r="L1537" s="27">
        <v>100</v>
      </c>
      <c r="M1537" s="27">
        <f t="shared" si="216"/>
        <v>1</v>
      </c>
      <c r="N1537" s="26">
        <v>47.877486201180758</v>
      </c>
      <c r="O1537" s="26">
        <v>47.9402876270875</v>
      </c>
      <c r="P1537" s="26">
        <f t="shared" si="217"/>
        <v>0.47940287627087502</v>
      </c>
      <c r="Q1537" s="26">
        <f t="shared" si="218"/>
        <v>52.059712372912493</v>
      </c>
      <c r="R1537" s="26">
        <v>0.52059712372912492</v>
      </c>
      <c r="S1537" s="26">
        <v>24.924881607715569</v>
      </c>
      <c r="T1537" s="26">
        <v>12.462440803857785</v>
      </c>
      <c r="U1537" s="17" t="s">
        <v>45</v>
      </c>
      <c r="V1537" s="26">
        <f t="shared" si="215"/>
        <v>5.5586265851283612</v>
      </c>
      <c r="W1537" s="101"/>
      <c r="X1537" s="101"/>
      <c r="Y1537" s="101"/>
      <c r="Z1537" s="101"/>
      <c r="AA1537" s="26">
        <v>0.5170769230769231</v>
      </c>
      <c r="AB1537" s="79"/>
      <c r="AC1537" s="79"/>
      <c r="AD1537" s="79"/>
      <c r="AE1537" s="79"/>
      <c r="AF1537" s="17">
        <v>2.4700000000000002</v>
      </c>
      <c r="AG1537" s="17">
        <v>6.88</v>
      </c>
      <c r="AH1537" s="17">
        <f t="shared" si="219"/>
        <v>1.3182567385564048E-7</v>
      </c>
      <c r="AI1537" s="17">
        <v>1</v>
      </c>
      <c r="AJ1537" s="17">
        <v>44.1</v>
      </c>
      <c r="AK1537" s="17">
        <v>2382.5</v>
      </c>
      <c r="AL1537" s="17">
        <v>278.5</v>
      </c>
      <c r="AM1537" s="17">
        <v>2.1</v>
      </c>
      <c r="AN1537" s="17">
        <v>8</v>
      </c>
      <c r="AO1537" s="17">
        <v>0.4</v>
      </c>
      <c r="AP1537" s="17">
        <v>20.6</v>
      </c>
      <c r="AQ1537" s="26">
        <v>848.66666666666561</v>
      </c>
      <c r="AR1537" s="26">
        <v>1464.0166666666667</v>
      </c>
      <c r="AS1537" s="26">
        <v>621.19999999999993</v>
      </c>
      <c r="AT1537" s="26">
        <v>21.416186213856399</v>
      </c>
      <c r="AU1537" s="26">
        <v>4.0861439942233853</v>
      </c>
      <c r="AV1537" s="17">
        <v>45</v>
      </c>
      <c r="AW1537" s="17">
        <v>60</v>
      </c>
      <c r="AX1537" s="17">
        <v>0.21</v>
      </c>
      <c r="AY1537" s="14">
        <v>2</v>
      </c>
      <c r="AZ1537" s="17" t="s">
        <v>149</v>
      </c>
      <c r="BA1537" s="17">
        <v>4.5100000000000007</v>
      </c>
      <c r="BB1537" s="17">
        <v>228.18172841186063</v>
      </c>
      <c r="BC1537" s="17" t="s">
        <v>225</v>
      </c>
    </row>
    <row r="1538" spans="1:55" x14ac:dyDescent="0.25">
      <c r="A1538" s="52">
        <v>2012</v>
      </c>
      <c r="B1538" s="52">
        <v>2014</v>
      </c>
      <c r="C1538" s="52" t="s">
        <v>223</v>
      </c>
      <c r="D1538" s="52" t="s">
        <v>224</v>
      </c>
      <c r="E1538" s="17">
        <v>2</v>
      </c>
      <c r="F1538" s="67" t="s">
        <v>110</v>
      </c>
      <c r="G1538" s="17" t="s">
        <v>111</v>
      </c>
      <c r="H1538" s="20">
        <v>99202</v>
      </c>
      <c r="I1538" s="17">
        <v>8</v>
      </c>
      <c r="J1538" s="67">
        <v>99202011</v>
      </c>
      <c r="K1538" s="17" t="str">
        <f t="shared" si="214"/>
        <v>Triploid</v>
      </c>
      <c r="L1538" s="27">
        <v>100</v>
      </c>
      <c r="M1538" s="27">
        <f t="shared" si="216"/>
        <v>1</v>
      </c>
      <c r="N1538" s="26">
        <v>27.445692726791513</v>
      </c>
      <c r="O1538" s="26">
        <v>46.855093045257199</v>
      </c>
      <c r="P1538" s="26">
        <f t="shared" si="217"/>
        <v>0.46855093045257201</v>
      </c>
      <c r="Q1538" s="26">
        <f t="shared" si="218"/>
        <v>53.144906954742801</v>
      </c>
      <c r="R1538" s="26">
        <v>0.53144906954742799</v>
      </c>
      <c r="S1538" s="26">
        <v>14.585987862737962</v>
      </c>
      <c r="T1538" s="26">
        <v>7.2929939313689811</v>
      </c>
      <c r="U1538" s="17" t="s">
        <v>45</v>
      </c>
      <c r="V1538" s="26">
        <f t="shared" si="215"/>
        <v>3.2528964903519095</v>
      </c>
      <c r="W1538" s="101"/>
      <c r="X1538" s="101"/>
      <c r="Y1538" s="101"/>
      <c r="Z1538" s="101"/>
      <c r="AA1538" s="26">
        <v>0.47373333333333334</v>
      </c>
      <c r="AB1538" s="79"/>
      <c r="AC1538" s="79"/>
      <c r="AD1538" s="79"/>
      <c r="AE1538" s="79"/>
      <c r="AF1538" s="17">
        <v>2.0699999999999998</v>
      </c>
      <c r="AG1538" s="17">
        <v>6.57</v>
      </c>
      <c r="AH1538" s="17">
        <f t="shared" si="219"/>
        <v>2.691534803926908E-7</v>
      </c>
      <c r="AI1538" s="17">
        <v>1</v>
      </c>
      <c r="AJ1538" s="17">
        <v>39.299999999999997</v>
      </c>
      <c r="AK1538" s="17">
        <v>1143</v>
      </c>
      <c r="AL1538" s="17">
        <v>237.7</v>
      </c>
      <c r="AM1538" s="17">
        <v>2.2000000000000002</v>
      </c>
      <c r="AN1538" s="17">
        <v>5.3</v>
      </c>
      <c r="AO1538" s="17">
        <v>0.3</v>
      </c>
      <c r="AP1538" s="17">
        <v>18.7</v>
      </c>
      <c r="AQ1538" s="26">
        <v>848.66666666666561</v>
      </c>
      <c r="AR1538" s="26">
        <v>1464.0166666666667</v>
      </c>
      <c r="AS1538" s="26">
        <v>621.19999999999993</v>
      </c>
      <c r="AT1538" s="26">
        <v>21.416186213856399</v>
      </c>
      <c r="AU1538" s="26">
        <v>4.0861439942233853</v>
      </c>
      <c r="AV1538" s="17">
        <v>45</v>
      </c>
      <c r="AW1538" s="17">
        <v>60</v>
      </c>
      <c r="AX1538" s="17">
        <v>0.21</v>
      </c>
      <c r="AY1538" s="14">
        <v>2</v>
      </c>
      <c r="AZ1538" s="17" t="s">
        <v>149</v>
      </c>
      <c r="BA1538" s="17">
        <v>4.59</v>
      </c>
      <c r="BB1538" s="17">
        <v>134.13029834501623</v>
      </c>
      <c r="BC1538" s="17" t="s">
        <v>225</v>
      </c>
    </row>
    <row r="1539" spans="1:55" x14ac:dyDescent="0.25">
      <c r="A1539" s="52">
        <v>2012</v>
      </c>
      <c r="B1539" s="52">
        <v>2014</v>
      </c>
      <c r="C1539" s="52" t="s">
        <v>223</v>
      </c>
      <c r="D1539" s="52" t="s">
        <v>224</v>
      </c>
      <c r="E1539" s="17">
        <v>3</v>
      </c>
      <c r="F1539" s="67" t="s">
        <v>110</v>
      </c>
      <c r="G1539" s="17" t="s">
        <v>111</v>
      </c>
      <c r="H1539" s="20">
        <v>99202</v>
      </c>
      <c r="I1539" s="17">
        <v>8</v>
      </c>
      <c r="J1539" s="67">
        <v>99202011</v>
      </c>
      <c r="K1539" s="17" t="str">
        <f t="shared" si="214"/>
        <v>Triploid</v>
      </c>
      <c r="L1539" s="27">
        <v>100</v>
      </c>
      <c r="M1539" s="27">
        <f t="shared" si="216"/>
        <v>1</v>
      </c>
      <c r="N1539" s="26">
        <v>50.469579403155507</v>
      </c>
      <c r="O1539" s="26">
        <v>47.038733315036893</v>
      </c>
      <c r="P1539" s="26">
        <f t="shared" si="217"/>
        <v>0.47038733315036896</v>
      </c>
      <c r="Q1539" s="26">
        <f t="shared" si="218"/>
        <v>52.961266684963114</v>
      </c>
      <c r="R1539" s="26">
        <v>0.52961266684963115</v>
      </c>
      <c r="S1539" s="26">
        <v>26.729328542484403</v>
      </c>
      <c r="T1539" s="26">
        <v>13.364664271242201</v>
      </c>
      <c r="U1539" s="17" t="s">
        <v>45</v>
      </c>
      <c r="V1539" s="26">
        <f t="shared" si="215"/>
        <v>5.9610456160759151</v>
      </c>
      <c r="W1539" s="101"/>
      <c r="X1539" s="101"/>
      <c r="Y1539" s="101"/>
      <c r="Z1539" s="101"/>
      <c r="AA1539" s="26">
        <v>0.45930769230769231</v>
      </c>
      <c r="AB1539" s="79"/>
      <c r="AC1539" s="79"/>
      <c r="AD1539" s="79"/>
      <c r="AE1539" s="79"/>
      <c r="AF1539" s="17">
        <v>2.2799999999999998</v>
      </c>
      <c r="AG1539" s="17">
        <v>6.3</v>
      </c>
      <c r="AH1539" s="17">
        <f t="shared" si="219"/>
        <v>5.0118723362727218E-7</v>
      </c>
      <c r="AI1539" s="17">
        <v>1</v>
      </c>
      <c r="AJ1539" s="17">
        <v>48.6</v>
      </c>
      <c r="AK1539" s="17">
        <v>1094.5</v>
      </c>
      <c r="AL1539" s="17">
        <v>230.2</v>
      </c>
      <c r="AM1539" s="17">
        <v>2.2999999999999998</v>
      </c>
      <c r="AN1539" s="17">
        <v>6.6</v>
      </c>
      <c r="AO1539" s="17">
        <v>0.3</v>
      </c>
      <c r="AP1539" s="17">
        <v>21.8</v>
      </c>
      <c r="AQ1539" s="26">
        <v>848.66666666666561</v>
      </c>
      <c r="AR1539" s="26">
        <v>1464.0166666666667</v>
      </c>
      <c r="AS1539" s="26">
        <v>621.19999999999993</v>
      </c>
      <c r="AT1539" s="26">
        <v>21.416186213856399</v>
      </c>
      <c r="AU1539" s="26">
        <v>4.0861439942233853</v>
      </c>
      <c r="AV1539" s="17">
        <v>45</v>
      </c>
      <c r="AW1539" s="17">
        <v>60</v>
      </c>
      <c r="AX1539" s="17">
        <v>0.21</v>
      </c>
      <c r="AY1539" s="14">
        <v>2</v>
      </c>
      <c r="AZ1539" s="17" t="s">
        <v>149</v>
      </c>
      <c r="BA1539" s="17">
        <v>5.955000000000001</v>
      </c>
      <c r="BB1539" s="17">
        <v>188.09500615205482</v>
      </c>
      <c r="BC1539" s="17" t="s">
        <v>225</v>
      </c>
    </row>
    <row r="1540" spans="1:55" x14ac:dyDescent="0.25">
      <c r="A1540" s="52">
        <v>2012</v>
      </c>
      <c r="B1540" s="52">
        <v>2014</v>
      </c>
      <c r="C1540" s="52" t="s">
        <v>223</v>
      </c>
      <c r="D1540" s="52" t="s">
        <v>224</v>
      </c>
      <c r="E1540" s="17">
        <v>4</v>
      </c>
      <c r="F1540" s="67" t="s">
        <v>110</v>
      </c>
      <c r="G1540" s="17" t="s">
        <v>111</v>
      </c>
      <c r="H1540" s="20">
        <v>99202</v>
      </c>
      <c r="I1540" s="17">
        <v>8</v>
      </c>
      <c r="J1540" s="67">
        <v>99202011</v>
      </c>
      <c r="K1540" s="17" t="str">
        <f t="shared" si="214"/>
        <v>Triploid</v>
      </c>
      <c r="L1540" s="27">
        <v>100</v>
      </c>
      <c r="M1540" s="27">
        <f t="shared" si="216"/>
        <v>1</v>
      </c>
      <c r="N1540" s="26">
        <v>53.976529029356648</v>
      </c>
      <c r="O1540" s="26">
        <v>46.671907291849088</v>
      </c>
      <c r="P1540" s="26">
        <f t="shared" si="217"/>
        <v>0.46671907291849091</v>
      </c>
      <c r="Q1540" s="26">
        <f t="shared" si="218"/>
        <v>53.328092708150919</v>
      </c>
      <c r="R1540" s="26">
        <v>0.5332809270815092</v>
      </c>
      <c r="S1540" s="26">
        <v>28.784653441417309</v>
      </c>
      <c r="T1540" s="26">
        <v>14.392326720708654</v>
      </c>
      <c r="U1540" s="17" t="s">
        <v>45</v>
      </c>
      <c r="V1540" s="26">
        <f t="shared" si="215"/>
        <v>6.4194142376042169</v>
      </c>
      <c r="W1540" s="101"/>
      <c r="X1540" s="101"/>
      <c r="Y1540" s="101"/>
      <c r="Z1540" s="101"/>
      <c r="AA1540" s="26">
        <v>0.46960000000000002</v>
      </c>
      <c r="AB1540" s="79"/>
      <c r="AC1540" s="79"/>
      <c r="AD1540" s="79"/>
      <c r="AE1540" s="79"/>
      <c r="AF1540" s="17">
        <v>2.37</v>
      </c>
      <c r="AG1540" s="17">
        <v>6.06</v>
      </c>
      <c r="AH1540" s="17">
        <f t="shared" si="219"/>
        <v>8.7096358995607992E-7</v>
      </c>
      <c r="AI1540" s="17">
        <v>1</v>
      </c>
      <c r="AJ1540" s="17">
        <v>46.9</v>
      </c>
      <c r="AK1540" s="17">
        <v>1038.5</v>
      </c>
      <c r="AL1540" s="17">
        <v>167.1</v>
      </c>
      <c r="AM1540" s="17">
        <v>3.5</v>
      </c>
      <c r="AN1540" s="17">
        <v>7.5</v>
      </c>
      <c r="AO1540" s="17">
        <v>0.4</v>
      </c>
      <c r="AP1540" s="17">
        <v>23.6</v>
      </c>
      <c r="AQ1540" s="26">
        <v>848.66666666666561</v>
      </c>
      <c r="AR1540" s="26">
        <v>1464.0166666666667</v>
      </c>
      <c r="AS1540" s="26">
        <v>621.19999999999993</v>
      </c>
      <c r="AT1540" s="26">
        <v>21.416186213856399</v>
      </c>
      <c r="AU1540" s="26">
        <v>4.0861439942233853</v>
      </c>
      <c r="AV1540" s="17">
        <v>45</v>
      </c>
      <c r="AW1540" s="17">
        <v>60</v>
      </c>
      <c r="AX1540" s="17">
        <v>0.21</v>
      </c>
      <c r="AY1540" s="14">
        <v>2</v>
      </c>
      <c r="AZ1540" s="17" t="s">
        <v>149</v>
      </c>
      <c r="BA1540" s="17">
        <v>5.9224999999999994</v>
      </c>
      <c r="BB1540" s="17">
        <v>227.52199395460664</v>
      </c>
      <c r="BC1540" s="17" t="s">
        <v>225</v>
      </c>
    </row>
    <row r="1541" spans="1:55" x14ac:dyDescent="0.25">
      <c r="A1541" s="52">
        <v>2012</v>
      </c>
      <c r="B1541" s="52">
        <v>2014</v>
      </c>
      <c r="C1541" s="52" t="s">
        <v>223</v>
      </c>
      <c r="D1541" s="52" t="s">
        <v>224</v>
      </c>
      <c r="E1541" s="17">
        <v>1</v>
      </c>
      <c r="F1541" s="67" t="s">
        <v>120</v>
      </c>
      <c r="G1541" s="17" t="s">
        <v>121</v>
      </c>
      <c r="H1541" s="20">
        <v>99217</v>
      </c>
      <c r="I1541" s="17">
        <v>9</v>
      </c>
      <c r="J1541" s="67">
        <v>99217015</v>
      </c>
      <c r="K1541" s="17" t="str">
        <f t="shared" si="214"/>
        <v>Triploid</v>
      </c>
      <c r="L1541" s="27">
        <v>100</v>
      </c>
      <c r="M1541" s="27">
        <f t="shared" si="216"/>
        <v>1</v>
      </c>
      <c r="N1541" s="26">
        <v>30.342738070175066</v>
      </c>
      <c r="O1541" s="26">
        <v>50.467747358456727</v>
      </c>
      <c r="P1541" s="26">
        <f t="shared" si="217"/>
        <v>0.50467747358456727</v>
      </c>
      <c r="Q1541" s="26">
        <f t="shared" si="218"/>
        <v>49.53225264154328</v>
      </c>
      <c r="R1541" s="26">
        <v>0.49532252641543278</v>
      </c>
      <c r="S1541" s="26">
        <v>15.029441679280847</v>
      </c>
      <c r="T1541" s="26">
        <v>7.5147208396404235</v>
      </c>
      <c r="U1541" s="17" t="s">
        <v>45</v>
      </c>
      <c r="V1541" s="26">
        <f t="shared" si="215"/>
        <v>3.3517934164319461</v>
      </c>
      <c r="W1541" s="101"/>
      <c r="X1541" s="101"/>
      <c r="Y1541" s="101"/>
      <c r="Z1541" s="101"/>
      <c r="AA1541" s="26">
        <v>0.41279411764705881</v>
      </c>
      <c r="AB1541" s="79"/>
      <c r="AC1541" s="79"/>
      <c r="AD1541" s="79"/>
      <c r="AE1541" s="79"/>
      <c r="AF1541" s="17">
        <v>2.4700000000000002</v>
      </c>
      <c r="AG1541" s="17">
        <v>6.88</v>
      </c>
      <c r="AH1541" s="17">
        <f t="shared" si="219"/>
        <v>1.3182567385564048E-7</v>
      </c>
      <c r="AI1541" s="17">
        <v>1</v>
      </c>
      <c r="AJ1541" s="17">
        <v>44.1</v>
      </c>
      <c r="AK1541" s="17">
        <v>2382.5</v>
      </c>
      <c r="AL1541" s="17">
        <v>278.5</v>
      </c>
      <c r="AM1541" s="17">
        <v>2.1</v>
      </c>
      <c r="AN1541" s="17">
        <v>8</v>
      </c>
      <c r="AO1541" s="17">
        <v>0.4</v>
      </c>
      <c r="AP1541" s="17">
        <v>20.6</v>
      </c>
      <c r="AQ1541" s="26">
        <v>848.66666666666561</v>
      </c>
      <c r="AR1541" s="26">
        <v>1464.0166666666667</v>
      </c>
      <c r="AS1541" s="26">
        <v>621.19999999999993</v>
      </c>
      <c r="AT1541" s="26">
        <v>21.416186213856399</v>
      </c>
      <c r="AU1541" s="26">
        <v>4.0861439942233853</v>
      </c>
      <c r="AV1541" s="17">
        <v>45</v>
      </c>
      <c r="AW1541" s="17">
        <v>60</v>
      </c>
      <c r="AX1541" s="17">
        <v>0.21</v>
      </c>
      <c r="AY1541" s="14">
        <v>2</v>
      </c>
      <c r="AZ1541" s="17" t="s">
        <v>149</v>
      </c>
      <c r="BA1541" s="17">
        <v>4.7475000000000005</v>
      </c>
      <c r="BB1541" s="17">
        <v>118.52443683830897</v>
      </c>
      <c r="BC1541" s="17" t="s">
        <v>225</v>
      </c>
    </row>
    <row r="1542" spans="1:55" x14ac:dyDescent="0.25">
      <c r="A1542" s="52">
        <v>2012</v>
      </c>
      <c r="B1542" s="52">
        <v>2014</v>
      </c>
      <c r="C1542" s="52" t="s">
        <v>223</v>
      </c>
      <c r="D1542" s="52" t="s">
        <v>224</v>
      </c>
      <c r="E1542" s="17">
        <v>2</v>
      </c>
      <c r="F1542" s="67" t="s">
        <v>120</v>
      </c>
      <c r="G1542" s="17" t="s">
        <v>121</v>
      </c>
      <c r="H1542" s="20">
        <v>99217</v>
      </c>
      <c r="I1542" s="17">
        <v>9</v>
      </c>
      <c r="J1542" s="67">
        <v>99217015</v>
      </c>
      <c r="K1542" s="17" t="str">
        <f t="shared" si="214"/>
        <v>Triploid</v>
      </c>
      <c r="L1542" s="27">
        <v>100</v>
      </c>
      <c r="M1542" s="27">
        <f t="shared" si="216"/>
        <v>1</v>
      </c>
      <c r="N1542" s="26">
        <v>40.1012065952565</v>
      </c>
      <c r="O1542" s="26">
        <v>49.945694638795281</v>
      </c>
      <c r="P1542" s="26">
        <f t="shared" si="217"/>
        <v>0.49945694638795279</v>
      </c>
      <c r="Q1542" s="26">
        <f t="shared" si="218"/>
        <v>50.054305361204719</v>
      </c>
      <c r="R1542" s="26">
        <v>0.50054305361204721</v>
      </c>
      <c r="S1542" s="26">
        <v>20.072380402717254</v>
      </c>
      <c r="T1542" s="26">
        <v>10.036190201358627</v>
      </c>
      <c r="U1542" s="17" t="s">
        <v>45</v>
      </c>
      <c r="V1542" s="26">
        <f t="shared" si="215"/>
        <v>4.4764452280814568</v>
      </c>
      <c r="W1542" s="101"/>
      <c r="X1542" s="101"/>
      <c r="Y1542" s="101"/>
      <c r="Z1542" s="101"/>
      <c r="AA1542" s="26">
        <v>0.442</v>
      </c>
      <c r="AB1542" s="79"/>
      <c r="AC1542" s="79"/>
      <c r="AD1542" s="79"/>
      <c r="AE1542" s="79"/>
      <c r="AF1542" s="17">
        <v>2.0699999999999998</v>
      </c>
      <c r="AG1542" s="17">
        <v>6.57</v>
      </c>
      <c r="AH1542" s="17">
        <f t="shared" si="219"/>
        <v>2.691534803926908E-7</v>
      </c>
      <c r="AI1542" s="17">
        <v>1</v>
      </c>
      <c r="AJ1542" s="17">
        <v>39.299999999999997</v>
      </c>
      <c r="AK1542" s="17">
        <v>1143</v>
      </c>
      <c r="AL1542" s="17">
        <v>237.7</v>
      </c>
      <c r="AM1542" s="17">
        <v>2.2000000000000002</v>
      </c>
      <c r="AN1542" s="17">
        <v>5.3</v>
      </c>
      <c r="AO1542" s="17">
        <v>0.3</v>
      </c>
      <c r="AP1542" s="17">
        <v>18.7</v>
      </c>
      <c r="AQ1542" s="26">
        <v>848.66666666666561</v>
      </c>
      <c r="AR1542" s="26">
        <v>1464.0166666666667</v>
      </c>
      <c r="AS1542" s="26">
        <v>621.19999999999993</v>
      </c>
      <c r="AT1542" s="26">
        <v>21.416186213856399</v>
      </c>
      <c r="AU1542" s="26">
        <v>4.0861439942233853</v>
      </c>
      <c r="AV1542" s="17">
        <v>45</v>
      </c>
      <c r="AW1542" s="17">
        <v>60</v>
      </c>
      <c r="AX1542" s="17">
        <v>0.21</v>
      </c>
      <c r="AY1542" s="14">
        <v>2</v>
      </c>
      <c r="AZ1542" s="17" t="s">
        <v>149</v>
      </c>
      <c r="BA1542" s="17">
        <v>4.79</v>
      </c>
      <c r="BB1542" s="17">
        <v>205.07531444470766</v>
      </c>
      <c r="BC1542" s="17" t="s">
        <v>225</v>
      </c>
    </row>
    <row r="1543" spans="1:55" x14ac:dyDescent="0.25">
      <c r="A1543" s="52">
        <v>2012</v>
      </c>
      <c r="B1543" s="52">
        <v>2014</v>
      </c>
      <c r="C1543" s="52" t="s">
        <v>223</v>
      </c>
      <c r="D1543" s="52" t="s">
        <v>224</v>
      </c>
      <c r="E1543" s="17">
        <v>3</v>
      </c>
      <c r="F1543" s="67" t="s">
        <v>120</v>
      </c>
      <c r="G1543" s="17" t="s">
        <v>121</v>
      </c>
      <c r="H1543" s="20">
        <v>99217</v>
      </c>
      <c r="I1543" s="17">
        <v>9</v>
      </c>
      <c r="J1543" s="67">
        <v>99217015</v>
      </c>
      <c r="K1543" s="17" t="str">
        <f t="shared" si="214"/>
        <v>Triploid</v>
      </c>
      <c r="L1543" s="27">
        <v>100</v>
      </c>
      <c r="M1543" s="27">
        <f t="shared" si="216"/>
        <v>1</v>
      </c>
      <c r="N1543" s="26">
        <v>52.451768322312674</v>
      </c>
      <c r="O1543" s="26">
        <v>49.721073655555486</v>
      </c>
      <c r="P1543" s="26">
        <f t="shared" si="217"/>
        <v>0.49721073655555487</v>
      </c>
      <c r="Q1543" s="26">
        <f t="shared" si="218"/>
        <v>50.278926344444521</v>
      </c>
      <c r="R1543" s="26">
        <v>0.50278926344444519</v>
      </c>
      <c r="S1543" s="26">
        <v>26.372185961134271</v>
      </c>
      <c r="T1543" s="26">
        <v>13.186092980567135</v>
      </c>
      <c r="U1543" s="17" t="s">
        <v>45</v>
      </c>
      <c r="V1543" s="26">
        <f t="shared" si="215"/>
        <v>5.8813974043564388</v>
      </c>
      <c r="W1543" s="101"/>
      <c r="X1543" s="101"/>
      <c r="Y1543" s="101"/>
      <c r="Z1543" s="101"/>
      <c r="AA1543" s="26">
        <v>0.40815384615384614</v>
      </c>
      <c r="AB1543" s="79"/>
      <c r="AC1543" s="79"/>
      <c r="AD1543" s="79"/>
      <c r="AE1543" s="79"/>
      <c r="AF1543" s="17">
        <v>2.2799999999999998</v>
      </c>
      <c r="AG1543" s="17">
        <v>6.3</v>
      </c>
      <c r="AH1543" s="17">
        <f t="shared" si="219"/>
        <v>5.0118723362727218E-7</v>
      </c>
      <c r="AI1543" s="17">
        <v>1</v>
      </c>
      <c r="AJ1543" s="17">
        <v>48.6</v>
      </c>
      <c r="AK1543" s="17">
        <v>1094.5</v>
      </c>
      <c r="AL1543" s="17">
        <v>230.2</v>
      </c>
      <c r="AM1543" s="17">
        <v>2.2999999999999998</v>
      </c>
      <c r="AN1543" s="17">
        <v>6.6</v>
      </c>
      <c r="AO1543" s="17">
        <v>0.3</v>
      </c>
      <c r="AP1543" s="17">
        <v>21.8</v>
      </c>
      <c r="AQ1543" s="26">
        <v>848.66666666666561</v>
      </c>
      <c r="AR1543" s="26">
        <v>1464.0166666666667</v>
      </c>
      <c r="AS1543" s="26">
        <v>621.19999999999993</v>
      </c>
      <c r="AT1543" s="26">
        <v>21.416186213856399</v>
      </c>
      <c r="AU1543" s="26">
        <v>4.0861439942233853</v>
      </c>
      <c r="AV1543" s="17">
        <v>45</v>
      </c>
      <c r="AW1543" s="17">
        <v>60</v>
      </c>
      <c r="AX1543" s="17">
        <v>0.21</v>
      </c>
      <c r="AY1543" s="14">
        <v>2</v>
      </c>
      <c r="AZ1543" s="17" t="s">
        <v>149</v>
      </c>
      <c r="BA1543" s="17">
        <v>5.0049999999999999</v>
      </c>
      <c r="BB1543" s="17">
        <v>377.21888389816053</v>
      </c>
      <c r="BC1543" s="17" t="s">
        <v>225</v>
      </c>
    </row>
    <row r="1544" spans="1:55" x14ac:dyDescent="0.25">
      <c r="A1544" s="52">
        <v>2012</v>
      </c>
      <c r="B1544" s="52">
        <v>2014</v>
      </c>
      <c r="C1544" s="52" t="s">
        <v>223</v>
      </c>
      <c r="D1544" s="52" t="s">
        <v>224</v>
      </c>
      <c r="E1544" s="17">
        <v>4</v>
      </c>
      <c r="F1544" s="67" t="s">
        <v>120</v>
      </c>
      <c r="G1544" s="17" t="s">
        <v>121</v>
      </c>
      <c r="H1544" s="20">
        <v>99217</v>
      </c>
      <c r="I1544" s="17">
        <v>9</v>
      </c>
      <c r="J1544" s="67">
        <v>99217015</v>
      </c>
      <c r="K1544" s="17" t="str">
        <f t="shared" si="214"/>
        <v>Triploid</v>
      </c>
      <c r="L1544" s="27">
        <v>100</v>
      </c>
      <c r="M1544" s="27">
        <f t="shared" si="216"/>
        <v>1</v>
      </c>
      <c r="N1544" s="26">
        <v>32.477403060036629</v>
      </c>
      <c r="O1544" s="26">
        <v>51.363644084728179</v>
      </c>
      <c r="P1544" s="26">
        <f t="shared" si="217"/>
        <v>0.51363644084728177</v>
      </c>
      <c r="Q1544" s="26">
        <f t="shared" si="218"/>
        <v>48.636355915271828</v>
      </c>
      <c r="R1544" s="26">
        <v>0.48636355915271828</v>
      </c>
      <c r="S1544" s="26">
        <v>15.795825344316798</v>
      </c>
      <c r="T1544" s="26">
        <v>7.897912672158399</v>
      </c>
      <c r="U1544" s="17" t="s">
        <v>45</v>
      </c>
      <c r="V1544" s="26">
        <f t="shared" si="215"/>
        <v>3.5227085959671718</v>
      </c>
      <c r="W1544" s="101"/>
      <c r="X1544" s="101"/>
      <c r="Y1544" s="101"/>
      <c r="Z1544" s="101"/>
      <c r="AA1544" s="26">
        <v>0.45140000000000002</v>
      </c>
      <c r="AB1544" s="79"/>
      <c r="AC1544" s="79"/>
      <c r="AD1544" s="79"/>
      <c r="AE1544" s="79"/>
      <c r="AF1544" s="17">
        <v>2.37</v>
      </c>
      <c r="AG1544" s="17">
        <v>6.06</v>
      </c>
      <c r="AH1544" s="17">
        <f t="shared" si="219"/>
        <v>8.7096358995607992E-7</v>
      </c>
      <c r="AI1544" s="17">
        <v>1</v>
      </c>
      <c r="AJ1544" s="17">
        <v>46.9</v>
      </c>
      <c r="AK1544" s="17">
        <v>1038.5</v>
      </c>
      <c r="AL1544" s="17">
        <v>167.1</v>
      </c>
      <c r="AM1544" s="17">
        <v>3.5</v>
      </c>
      <c r="AN1544" s="17">
        <v>7.5</v>
      </c>
      <c r="AO1544" s="17">
        <v>0.4</v>
      </c>
      <c r="AP1544" s="17">
        <v>23.6</v>
      </c>
      <c r="AQ1544" s="26">
        <v>848.66666666666561</v>
      </c>
      <c r="AR1544" s="26">
        <v>1464.0166666666667</v>
      </c>
      <c r="AS1544" s="26">
        <v>621.19999999999993</v>
      </c>
      <c r="AT1544" s="26">
        <v>21.416186213856399</v>
      </c>
      <c r="AU1544" s="26">
        <v>4.0861439942233853</v>
      </c>
      <c r="AV1544" s="17">
        <v>45</v>
      </c>
      <c r="AW1544" s="17">
        <v>60</v>
      </c>
      <c r="AX1544" s="17">
        <v>0.21</v>
      </c>
      <c r="AY1544" s="14">
        <v>2</v>
      </c>
      <c r="AZ1544" s="17" t="s">
        <v>149</v>
      </c>
      <c r="BA1544" s="17">
        <v>4.5949999999999998</v>
      </c>
      <c r="BB1544" s="17">
        <v>145.98195663068373</v>
      </c>
      <c r="BC1544" s="17" t="s">
        <v>225</v>
      </c>
    </row>
    <row r="1545" spans="1:55" x14ac:dyDescent="0.25">
      <c r="A1545" s="52">
        <v>2012</v>
      </c>
      <c r="B1545" s="52">
        <v>2014</v>
      </c>
      <c r="C1545" s="52" t="s">
        <v>223</v>
      </c>
      <c r="D1545" s="52" t="s">
        <v>224</v>
      </c>
      <c r="E1545" s="17">
        <v>1</v>
      </c>
      <c r="F1545" s="67" t="s">
        <v>122</v>
      </c>
      <c r="G1545" s="17" t="s">
        <v>123</v>
      </c>
      <c r="H1545" s="20">
        <v>99217</v>
      </c>
      <c r="I1545" s="17">
        <v>9</v>
      </c>
      <c r="J1545" s="67">
        <v>99217023</v>
      </c>
      <c r="K1545" s="17" t="str">
        <f t="shared" si="214"/>
        <v>Triploid</v>
      </c>
      <c r="L1545" s="27">
        <v>100</v>
      </c>
      <c r="M1545" s="27">
        <f t="shared" si="216"/>
        <v>1</v>
      </c>
      <c r="N1545" s="26">
        <v>28.055597009609102</v>
      </c>
      <c r="O1545" s="26">
        <v>50.498335008134234</v>
      </c>
      <c r="P1545" s="26">
        <f t="shared" si="217"/>
        <v>0.50498335008134232</v>
      </c>
      <c r="Q1545" s="26">
        <f t="shared" si="218"/>
        <v>49.501664991865773</v>
      </c>
      <c r="R1545" s="26">
        <v>0.49501664991865774</v>
      </c>
      <c r="S1545" s="26">
        <v>13.88798764316461</v>
      </c>
      <c r="T1545" s="26">
        <v>6.9439938215823052</v>
      </c>
      <c r="U1545" s="17" t="s">
        <v>45</v>
      </c>
      <c r="V1545" s="26">
        <f t="shared" si="215"/>
        <v>3.0972318561919292</v>
      </c>
      <c r="W1545" s="101"/>
      <c r="X1545" s="101"/>
      <c r="Y1545" s="101"/>
      <c r="Z1545" s="101"/>
      <c r="AA1545" s="26">
        <v>0.42449999999999999</v>
      </c>
      <c r="AB1545" s="79"/>
      <c r="AC1545" s="79"/>
      <c r="AD1545" s="79"/>
      <c r="AE1545" s="79"/>
      <c r="AF1545" s="17">
        <v>2.4700000000000002</v>
      </c>
      <c r="AG1545" s="17">
        <v>6.88</v>
      </c>
      <c r="AH1545" s="17">
        <f t="shared" si="219"/>
        <v>1.3182567385564048E-7</v>
      </c>
      <c r="AI1545" s="17">
        <v>1</v>
      </c>
      <c r="AJ1545" s="17">
        <v>44.1</v>
      </c>
      <c r="AK1545" s="17">
        <v>2382.5</v>
      </c>
      <c r="AL1545" s="17">
        <v>278.5</v>
      </c>
      <c r="AM1545" s="17">
        <v>2.1</v>
      </c>
      <c r="AN1545" s="17">
        <v>8</v>
      </c>
      <c r="AO1545" s="17">
        <v>0.4</v>
      </c>
      <c r="AP1545" s="17">
        <v>20.6</v>
      </c>
      <c r="AQ1545" s="26">
        <v>848.66666666666561</v>
      </c>
      <c r="AR1545" s="26">
        <v>1464.0166666666667</v>
      </c>
      <c r="AS1545" s="26">
        <v>621.19999999999993</v>
      </c>
      <c r="AT1545" s="26">
        <v>21.416186213856399</v>
      </c>
      <c r="AU1545" s="26">
        <v>4.0861439942233853</v>
      </c>
      <c r="AV1545" s="17">
        <v>45</v>
      </c>
      <c r="AW1545" s="17">
        <v>60</v>
      </c>
      <c r="AX1545" s="17">
        <v>0.21</v>
      </c>
      <c r="AY1545" s="14">
        <v>2</v>
      </c>
      <c r="AZ1545" s="17" t="s">
        <v>149</v>
      </c>
      <c r="BA1545" s="17">
        <v>3.4699999999999998</v>
      </c>
      <c r="BB1545" s="17">
        <v>110.84324280028189</v>
      </c>
      <c r="BC1545" s="17" t="s">
        <v>225</v>
      </c>
    </row>
    <row r="1546" spans="1:55" x14ac:dyDescent="0.25">
      <c r="A1546" s="52">
        <v>2012</v>
      </c>
      <c r="B1546" s="52">
        <v>2014</v>
      </c>
      <c r="C1546" s="52" t="s">
        <v>223</v>
      </c>
      <c r="D1546" s="52" t="s">
        <v>224</v>
      </c>
      <c r="E1546" s="17">
        <v>2</v>
      </c>
      <c r="F1546" s="67" t="s">
        <v>122</v>
      </c>
      <c r="G1546" s="17" t="s">
        <v>123</v>
      </c>
      <c r="H1546" s="20">
        <v>99217</v>
      </c>
      <c r="I1546" s="17">
        <v>9</v>
      </c>
      <c r="J1546" s="67">
        <v>99217023</v>
      </c>
      <c r="K1546" s="17" t="str">
        <f t="shared" si="214"/>
        <v>Triploid</v>
      </c>
      <c r="L1546" s="27">
        <v>100</v>
      </c>
      <c r="M1546" s="27">
        <f t="shared" si="216"/>
        <v>1</v>
      </c>
      <c r="N1546" s="26">
        <v>41.473491231596071</v>
      </c>
      <c r="O1546" s="26">
        <v>50.154068323933934</v>
      </c>
      <c r="P1546" s="26">
        <f t="shared" si="217"/>
        <v>0.50154068323933931</v>
      </c>
      <c r="Q1546" s="26">
        <f t="shared" si="218"/>
        <v>49.845931676066066</v>
      </c>
      <c r="R1546" s="26">
        <v>0.49845931676066063</v>
      </c>
      <c r="S1546" s="26">
        <v>20.672848102980627</v>
      </c>
      <c r="T1546" s="26">
        <v>10.336424051490313</v>
      </c>
      <c r="U1546" s="17" t="s">
        <v>45</v>
      </c>
      <c r="V1546" s="26">
        <f t="shared" si="215"/>
        <v>4.6103586313516116</v>
      </c>
      <c r="W1546" s="101"/>
      <c r="X1546" s="101"/>
      <c r="Y1546" s="101"/>
      <c r="Z1546" s="101"/>
      <c r="AA1546" s="26">
        <v>0.40830769230769232</v>
      </c>
      <c r="AB1546" s="79"/>
      <c r="AC1546" s="79"/>
      <c r="AD1546" s="79"/>
      <c r="AE1546" s="79"/>
      <c r="AF1546" s="17">
        <v>2.0699999999999998</v>
      </c>
      <c r="AG1546" s="17">
        <v>6.57</v>
      </c>
      <c r="AH1546" s="17">
        <f t="shared" si="219"/>
        <v>2.691534803926908E-7</v>
      </c>
      <c r="AI1546" s="17">
        <v>1</v>
      </c>
      <c r="AJ1546" s="17">
        <v>39.299999999999997</v>
      </c>
      <c r="AK1546" s="17">
        <v>1143</v>
      </c>
      <c r="AL1546" s="17">
        <v>237.7</v>
      </c>
      <c r="AM1546" s="17">
        <v>2.2000000000000002</v>
      </c>
      <c r="AN1546" s="17">
        <v>5.3</v>
      </c>
      <c r="AO1546" s="17">
        <v>0.3</v>
      </c>
      <c r="AP1546" s="17">
        <v>18.7</v>
      </c>
      <c r="AQ1546" s="26">
        <v>848.66666666666561</v>
      </c>
      <c r="AR1546" s="26">
        <v>1464.0166666666667</v>
      </c>
      <c r="AS1546" s="26">
        <v>621.19999999999993</v>
      </c>
      <c r="AT1546" s="26">
        <v>21.416186213856399</v>
      </c>
      <c r="AU1546" s="26">
        <v>4.0861439942233853</v>
      </c>
      <c r="AV1546" s="17">
        <v>45</v>
      </c>
      <c r="AW1546" s="17">
        <v>60</v>
      </c>
      <c r="AX1546" s="17">
        <v>0.21</v>
      </c>
      <c r="AY1546" s="14">
        <v>2</v>
      </c>
      <c r="AZ1546" s="17" t="s">
        <v>149</v>
      </c>
      <c r="BA1546" s="17">
        <v>4.4849999999999994</v>
      </c>
      <c r="BB1546" s="17">
        <v>159.56934485745955</v>
      </c>
      <c r="BC1546" s="17" t="s">
        <v>225</v>
      </c>
    </row>
    <row r="1547" spans="1:55" x14ac:dyDescent="0.25">
      <c r="A1547" s="52">
        <v>2012</v>
      </c>
      <c r="B1547" s="52">
        <v>2014</v>
      </c>
      <c r="C1547" s="52" t="s">
        <v>223</v>
      </c>
      <c r="D1547" s="52" t="s">
        <v>224</v>
      </c>
      <c r="E1547" s="17">
        <v>3</v>
      </c>
      <c r="F1547" s="67" t="s">
        <v>122</v>
      </c>
      <c r="G1547" s="17" t="s">
        <v>123</v>
      </c>
      <c r="H1547" s="20">
        <v>99217</v>
      </c>
      <c r="I1547" s="17">
        <v>9</v>
      </c>
      <c r="J1547" s="67">
        <v>99217023</v>
      </c>
      <c r="K1547" s="17" t="str">
        <f t="shared" si="214"/>
        <v>Triploid</v>
      </c>
      <c r="L1547" s="27">
        <v>100</v>
      </c>
      <c r="M1547" s="27">
        <f t="shared" si="216"/>
        <v>1</v>
      </c>
      <c r="N1547" s="26">
        <v>36.899209110464149</v>
      </c>
      <c r="O1547" s="26">
        <v>49.771740259815751</v>
      </c>
      <c r="P1547" s="26">
        <f t="shared" si="217"/>
        <v>0.4977174025981575</v>
      </c>
      <c r="Q1547" s="26">
        <f t="shared" si="218"/>
        <v>50.228259740184257</v>
      </c>
      <c r="R1547" s="26">
        <v>0.50228259740184256</v>
      </c>
      <c r="S1547" s="26">
        <v>18.533830594077664</v>
      </c>
      <c r="T1547" s="26">
        <v>9.2669152970388318</v>
      </c>
      <c r="U1547" s="17" t="s">
        <v>45</v>
      </c>
      <c r="V1547" s="26">
        <f t="shared" si="215"/>
        <v>4.133325288598944</v>
      </c>
      <c r="W1547" s="101"/>
      <c r="X1547" s="101"/>
      <c r="Y1547" s="101"/>
      <c r="Z1547" s="101"/>
      <c r="AA1547" s="26">
        <v>0.43674418604651166</v>
      </c>
      <c r="AB1547" s="79"/>
      <c r="AC1547" s="79"/>
      <c r="AD1547" s="79"/>
      <c r="AE1547" s="79"/>
      <c r="AF1547" s="17">
        <v>2.2799999999999998</v>
      </c>
      <c r="AG1547" s="17">
        <v>6.3</v>
      </c>
      <c r="AH1547" s="17">
        <f t="shared" si="219"/>
        <v>5.0118723362727218E-7</v>
      </c>
      <c r="AI1547" s="17">
        <v>1</v>
      </c>
      <c r="AJ1547" s="17">
        <v>48.6</v>
      </c>
      <c r="AK1547" s="17">
        <v>1094.5</v>
      </c>
      <c r="AL1547" s="17">
        <v>230.2</v>
      </c>
      <c r="AM1547" s="17">
        <v>2.2999999999999998</v>
      </c>
      <c r="AN1547" s="17">
        <v>6.6</v>
      </c>
      <c r="AO1547" s="17">
        <v>0.3</v>
      </c>
      <c r="AP1547" s="17">
        <v>21.8</v>
      </c>
      <c r="AQ1547" s="26">
        <v>848.66666666666561</v>
      </c>
      <c r="AR1547" s="26">
        <v>1464.0166666666667</v>
      </c>
      <c r="AS1547" s="26">
        <v>621.19999999999993</v>
      </c>
      <c r="AT1547" s="26">
        <v>21.416186213856399</v>
      </c>
      <c r="AU1547" s="26">
        <v>4.0861439942233853</v>
      </c>
      <c r="AV1547" s="17">
        <v>45</v>
      </c>
      <c r="AW1547" s="17">
        <v>60</v>
      </c>
      <c r="AX1547" s="17">
        <v>0.21</v>
      </c>
      <c r="AY1547" s="14">
        <v>2</v>
      </c>
      <c r="AZ1547" s="17" t="s">
        <v>149</v>
      </c>
      <c r="BA1547" s="17">
        <v>4.6099999999999994</v>
      </c>
      <c r="BB1547" s="17">
        <v>195.61912055740245</v>
      </c>
      <c r="BC1547" s="17" t="s">
        <v>225</v>
      </c>
    </row>
    <row r="1548" spans="1:55" x14ac:dyDescent="0.25">
      <c r="A1548" s="52">
        <v>2012</v>
      </c>
      <c r="B1548" s="52">
        <v>2014</v>
      </c>
      <c r="C1548" s="52" t="s">
        <v>223</v>
      </c>
      <c r="D1548" s="52" t="s">
        <v>224</v>
      </c>
      <c r="E1548" s="17">
        <v>4</v>
      </c>
      <c r="F1548" s="67" t="s">
        <v>122</v>
      </c>
      <c r="G1548" s="17" t="s">
        <v>123</v>
      </c>
      <c r="H1548" s="20">
        <v>99217</v>
      </c>
      <c r="I1548" s="17">
        <v>9</v>
      </c>
      <c r="J1548" s="67">
        <v>99217023</v>
      </c>
      <c r="K1548" s="17" t="str">
        <f t="shared" si="214"/>
        <v>Triploid</v>
      </c>
      <c r="L1548" s="27">
        <v>100</v>
      </c>
      <c r="M1548" s="27">
        <f t="shared" si="216"/>
        <v>1</v>
      </c>
      <c r="N1548" s="26">
        <v>42.235871585118055</v>
      </c>
      <c r="O1548" s="26">
        <v>48.444502749332706</v>
      </c>
      <c r="P1548" s="26">
        <f t="shared" si="217"/>
        <v>0.48444502749332707</v>
      </c>
      <c r="Q1548" s="26">
        <f t="shared" si="218"/>
        <v>51.555497250667294</v>
      </c>
      <c r="R1548" s="26">
        <v>0.51555497250667293</v>
      </c>
      <c r="S1548" s="26">
        <v>21.774913613860907</v>
      </c>
      <c r="T1548" s="26">
        <v>10.887456806930453</v>
      </c>
      <c r="U1548" s="17" t="s">
        <v>45</v>
      </c>
      <c r="V1548" s="26">
        <f t="shared" si="215"/>
        <v>4.8561359531357953</v>
      </c>
      <c r="W1548" s="101"/>
      <c r="X1548" s="101"/>
      <c r="Y1548" s="101"/>
      <c r="Z1548" s="101"/>
      <c r="AA1548" s="26">
        <v>0.42545454545454542</v>
      </c>
      <c r="AB1548" s="79"/>
      <c r="AC1548" s="79"/>
      <c r="AD1548" s="79"/>
      <c r="AE1548" s="79"/>
      <c r="AF1548" s="17">
        <v>2.37</v>
      </c>
      <c r="AG1548" s="17">
        <v>6.06</v>
      </c>
      <c r="AH1548" s="17">
        <f t="shared" si="219"/>
        <v>8.7096358995607992E-7</v>
      </c>
      <c r="AI1548" s="17">
        <v>1</v>
      </c>
      <c r="AJ1548" s="17">
        <v>46.9</v>
      </c>
      <c r="AK1548" s="17">
        <v>1038.5</v>
      </c>
      <c r="AL1548" s="17">
        <v>167.1</v>
      </c>
      <c r="AM1548" s="17">
        <v>3.5</v>
      </c>
      <c r="AN1548" s="17">
        <v>7.5</v>
      </c>
      <c r="AO1548" s="17">
        <v>0.4</v>
      </c>
      <c r="AP1548" s="17">
        <v>23.6</v>
      </c>
      <c r="AQ1548" s="26">
        <v>848.66666666666561</v>
      </c>
      <c r="AR1548" s="26">
        <v>1464.0166666666667</v>
      </c>
      <c r="AS1548" s="26">
        <v>621.19999999999993</v>
      </c>
      <c r="AT1548" s="26">
        <v>21.416186213856399</v>
      </c>
      <c r="AU1548" s="26">
        <v>4.0861439942233853</v>
      </c>
      <c r="AV1548" s="17">
        <v>45</v>
      </c>
      <c r="AW1548" s="17">
        <v>60</v>
      </c>
      <c r="AX1548" s="17">
        <v>0.21</v>
      </c>
      <c r="AY1548" s="14">
        <v>2</v>
      </c>
      <c r="AZ1548" s="17" t="s">
        <v>149</v>
      </c>
      <c r="BA1548" s="17">
        <v>4.8075000000000001</v>
      </c>
      <c r="BB1548" s="17">
        <v>182.12598011023431</v>
      </c>
      <c r="BC1548" s="17" t="s">
        <v>225</v>
      </c>
    </row>
    <row r="1549" spans="1:55" x14ac:dyDescent="0.25">
      <c r="A1549" s="52">
        <v>2012</v>
      </c>
      <c r="B1549" s="52">
        <v>2014</v>
      </c>
      <c r="C1549" s="52" t="s">
        <v>223</v>
      </c>
      <c r="D1549" s="52" t="s">
        <v>224</v>
      </c>
      <c r="E1549" s="17">
        <v>1</v>
      </c>
      <c r="F1549" s="67" t="s">
        <v>126</v>
      </c>
      <c r="G1549" s="17" t="s">
        <v>127</v>
      </c>
      <c r="H1549" s="20">
        <v>9970</v>
      </c>
      <c r="I1549" s="17">
        <v>5</v>
      </c>
      <c r="J1549" s="67">
        <v>9970036</v>
      </c>
      <c r="K1549" s="17" t="str">
        <f t="shared" si="214"/>
        <v>Tetraploid</v>
      </c>
      <c r="L1549" s="27">
        <v>100</v>
      </c>
      <c r="M1549" s="27">
        <f t="shared" si="216"/>
        <v>1</v>
      </c>
      <c r="N1549" s="26">
        <v>40.558634807369685</v>
      </c>
      <c r="O1549" s="26">
        <v>47.589718418322278</v>
      </c>
      <c r="P1549" s="26">
        <f t="shared" si="217"/>
        <v>0.4758971841832228</v>
      </c>
      <c r="Q1549" s="26">
        <f t="shared" si="218"/>
        <v>52.410281581677722</v>
      </c>
      <c r="R1549" s="26">
        <v>0.5241028158167772</v>
      </c>
      <c r="S1549" s="26">
        <v>21.256894708226802</v>
      </c>
      <c r="T1549" s="26">
        <v>10.628447354113401</v>
      </c>
      <c r="U1549" s="17" t="s">
        <v>45</v>
      </c>
      <c r="V1549" s="26">
        <f t="shared" si="215"/>
        <v>4.7406098814065123</v>
      </c>
      <c r="W1549" s="101"/>
      <c r="X1549" s="101"/>
      <c r="Y1549" s="101"/>
      <c r="Z1549" s="101"/>
      <c r="AA1549" s="26">
        <v>0.37132075471698112</v>
      </c>
      <c r="AB1549" s="79"/>
      <c r="AC1549" s="79"/>
      <c r="AD1549" s="79"/>
      <c r="AE1549" s="79"/>
      <c r="AF1549" s="17">
        <v>2.4700000000000002</v>
      </c>
      <c r="AG1549" s="17">
        <v>6.88</v>
      </c>
      <c r="AH1549" s="17">
        <f t="shared" si="219"/>
        <v>1.3182567385564048E-7</v>
      </c>
      <c r="AI1549" s="17">
        <v>1</v>
      </c>
      <c r="AJ1549" s="17">
        <v>44.1</v>
      </c>
      <c r="AK1549" s="17">
        <v>2382.5</v>
      </c>
      <c r="AL1549" s="17">
        <v>278.5</v>
      </c>
      <c r="AM1549" s="17">
        <v>2.1</v>
      </c>
      <c r="AN1549" s="17">
        <v>8</v>
      </c>
      <c r="AO1549" s="17">
        <v>0.4</v>
      </c>
      <c r="AP1549" s="17">
        <v>20.6</v>
      </c>
      <c r="AQ1549" s="26">
        <v>848.66666666666561</v>
      </c>
      <c r="AR1549" s="26">
        <v>1464.0166666666667</v>
      </c>
      <c r="AS1549" s="26">
        <v>621.19999999999993</v>
      </c>
      <c r="AT1549" s="26">
        <v>21.416186213856399</v>
      </c>
      <c r="AU1549" s="26">
        <v>4.0861439942233853</v>
      </c>
      <c r="AV1549" s="17">
        <v>45</v>
      </c>
      <c r="AW1549" s="17">
        <v>60</v>
      </c>
      <c r="AX1549" s="17">
        <v>0.21</v>
      </c>
      <c r="AY1549" s="14">
        <v>2</v>
      </c>
      <c r="AZ1549" s="17" t="s">
        <v>149</v>
      </c>
      <c r="BA1549" s="17">
        <v>4.8325000000000005</v>
      </c>
      <c r="BB1549" s="17">
        <v>152.03737647047808</v>
      </c>
      <c r="BC1549" s="17" t="s">
        <v>225</v>
      </c>
    </row>
    <row r="1550" spans="1:55" x14ac:dyDescent="0.25">
      <c r="A1550" s="52">
        <v>2012</v>
      </c>
      <c r="B1550" s="52">
        <v>2014</v>
      </c>
      <c r="C1550" s="52" t="s">
        <v>223</v>
      </c>
      <c r="D1550" s="52" t="s">
        <v>224</v>
      </c>
      <c r="E1550" s="17">
        <v>2</v>
      </c>
      <c r="F1550" s="67" t="s">
        <v>126</v>
      </c>
      <c r="G1550" s="17" t="s">
        <v>127</v>
      </c>
      <c r="H1550" s="20">
        <v>9970</v>
      </c>
      <c r="I1550" s="17">
        <v>5</v>
      </c>
      <c r="J1550" s="67">
        <v>9970036</v>
      </c>
      <c r="K1550" s="17" t="str">
        <f t="shared" si="214"/>
        <v>Tetraploid</v>
      </c>
      <c r="L1550" s="27">
        <v>100</v>
      </c>
      <c r="M1550" s="27">
        <f t="shared" si="216"/>
        <v>1</v>
      </c>
      <c r="N1550" s="26">
        <v>34.459591979193796</v>
      </c>
      <c r="O1550" s="26">
        <v>47.423467464002869</v>
      </c>
      <c r="P1550" s="26">
        <f t="shared" si="217"/>
        <v>0.47423467464002866</v>
      </c>
      <c r="Q1550" s="26">
        <f t="shared" si="218"/>
        <v>52.576532535997124</v>
      </c>
      <c r="R1550" s="26">
        <v>0.52576532535997123</v>
      </c>
      <c r="S1550" s="26">
        <v>18.117658588712683</v>
      </c>
      <c r="T1550" s="26">
        <v>9.0588292943563413</v>
      </c>
      <c r="U1550" s="17" t="s">
        <v>45</v>
      </c>
      <c r="V1550" s="26">
        <f t="shared" si="215"/>
        <v>4.0405126201410981</v>
      </c>
      <c r="W1550" s="101"/>
      <c r="X1550" s="101"/>
      <c r="Y1550" s="101"/>
      <c r="Z1550" s="101"/>
      <c r="AA1550" s="26">
        <v>0.37619047619047619</v>
      </c>
      <c r="AB1550" s="79"/>
      <c r="AC1550" s="79"/>
      <c r="AD1550" s="79"/>
      <c r="AE1550" s="79"/>
      <c r="AF1550" s="17">
        <v>2.0699999999999998</v>
      </c>
      <c r="AG1550" s="17">
        <v>6.57</v>
      </c>
      <c r="AH1550" s="17">
        <f t="shared" si="219"/>
        <v>2.691534803926908E-7</v>
      </c>
      <c r="AI1550" s="17">
        <v>1</v>
      </c>
      <c r="AJ1550" s="17">
        <v>39.299999999999997</v>
      </c>
      <c r="AK1550" s="17">
        <v>1143</v>
      </c>
      <c r="AL1550" s="17">
        <v>237.7</v>
      </c>
      <c r="AM1550" s="17">
        <v>2.2000000000000002</v>
      </c>
      <c r="AN1550" s="17">
        <v>5.3</v>
      </c>
      <c r="AO1550" s="17">
        <v>0.3</v>
      </c>
      <c r="AP1550" s="17">
        <v>18.7</v>
      </c>
      <c r="AQ1550" s="26">
        <v>848.66666666666561</v>
      </c>
      <c r="AR1550" s="26">
        <v>1464.0166666666667</v>
      </c>
      <c r="AS1550" s="26">
        <v>621.19999999999993</v>
      </c>
      <c r="AT1550" s="26">
        <v>21.416186213856399</v>
      </c>
      <c r="AU1550" s="26">
        <v>4.0861439942233853</v>
      </c>
      <c r="AV1550" s="17">
        <v>45</v>
      </c>
      <c r="AW1550" s="17">
        <v>60</v>
      </c>
      <c r="AX1550" s="17">
        <v>0.21</v>
      </c>
      <c r="AY1550" s="14">
        <v>2</v>
      </c>
      <c r="AZ1550" s="17" t="s">
        <v>149</v>
      </c>
      <c r="BA1550" s="17">
        <v>4.8775000000000004</v>
      </c>
      <c r="BB1550" s="17">
        <v>140.95540838494006</v>
      </c>
      <c r="BC1550" s="17" t="s">
        <v>225</v>
      </c>
    </row>
    <row r="1551" spans="1:55" x14ac:dyDescent="0.25">
      <c r="A1551" s="52">
        <v>2012</v>
      </c>
      <c r="B1551" s="52">
        <v>2014</v>
      </c>
      <c r="C1551" s="52" t="s">
        <v>223</v>
      </c>
      <c r="D1551" s="52" t="s">
        <v>224</v>
      </c>
      <c r="E1551" s="17">
        <v>3</v>
      </c>
      <c r="F1551" s="67" t="s">
        <v>126</v>
      </c>
      <c r="G1551" s="17" t="s">
        <v>127</v>
      </c>
      <c r="H1551" s="20">
        <v>9970</v>
      </c>
      <c r="I1551" s="17">
        <v>5</v>
      </c>
      <c r="J1551" s="67">
        <v>9970036</v>
      </c>
      <c r="K1551" s="17" t="str">
        <f t="shared" si="214"/>
        <v>Tetraploid</v>
      </c>
      <c r="L1551" s="27">
        <v>100</v>
      </c>
      <c r="M1551" s="27">
        <f t="shared" si="216"/>
        <v>1</v>
      </c>
      <c r="N1551" s="26">
        <v>38.576445888212518</v>
      </c>
      <c r="O1551" s="26">
        <v>46.725847369213938</v>
      </c>
      <c r="P1551" s="26">
        <f t="shared" si="217"/>
        <v>0.46725847369213935</v>
      </c>
      <c r="Q1551" s="26">
        <f t="shared" si="218"/>
        <v>53.274152630786055</v>
      </c>
      <c r="R1551" s="26">
        <v>0.53274152630786054</v>
      </c>
      <c r="S1551" s="26">
        <v>20.551274662018926</v>
      </c>
      <c r="T1551" s="26">
        <v>10.275637331009463</v>
      </c>
      <c r="U1551" s="17" t="s">
        <v>45</v>
      </c>
      <c r="V1551" s="26">
        <f t="shared" si="215"/>
        <v>4.5832459103521241</v>
      </c>
      <c r="W1551" s="101"/>
      <c r="X1551" s="101"/>
      <c r="Y1551" s="101"/>
      <c r="Z1551" s="101"/>
      <c r="AA1551" s="26">
        <v>0.40238095238095239</v>
      </c>
      <c r="AB1551" s="79"/>
      <c r="AC1551" s="79"/>
      <c r="AD1551" s="79"/>
      <c r="AE1551" s="79"/>
      <c r="AF1551" s="17">
        <v>2.2799999999999998</v>
      </c>
      <c r="AG1551" s="17">
        <v>6.3</v>
      </c>
      <c r="AH1551" s="17">
        <f t="shared" si="219"/>
        <v>5.0118723362727218E-7</v>
      </c>
      <c r="AI1551" s="17">
        <v>1</v>
      </c>
      <c r="AJ1551" s="17">
        <v>48.6</v>
      </c>
      <c r="AK1551" s="17">
        <v>1094.5</v>
      </c>
      <c r="AL1551" s="17">
        <v>230.2</v>
      </c>
      <c r="AM1551" s="17">
        <v>2.2999999999999998</v>
      </c>
      <c r="AN1551" s="17">
        <v>6.6</v>
      </c>
      <c r="AO1551" s="17">
        <v>0.3</v>
      </c>
      <c r="AP1551" s="17">
        <v>21.8</v>
      </c>
      <c r="AQ1551" s="26">
        <v>848.66666666666561</v>
      </c>
      <c r="AR1551" s="26">
        <v>1464.0166666666667</v>
      </c>
      <c r="AS1551" s="26">
        <v>621.19999999999993</v>
      </c>
      <c r="AT1551" s="26">
        <v>21.416186213856399</v>
      </c>
      <c r="AU1551" s="26">
        <v>4.0861439942233853</v>
      </c>
      <c r="AV1551" s="17">
        <v>45</v>
      </c>
      <c r="AW1551" s="17">
        <v>60</v>
      </c>
      <c r="AX1551" s="17">
        <v>0.21</v>
      </c>
      <c r="AY1551" s="14">
        <v>2</v>
      </c>
      <c r="AZ1551" s="17" t="s">
        <v>149</v>
      </c>
      <c r="BA1551" s="17">
        <v>5.3900000000000006</v>
      </c>
      <c r="BB1551" s="17">
        <v>201.2818413154981</v>
      </c>
      <c r="BC1551" s="17" t="s">
        <v>225</v>
      </c>
    </row>
    <row r="1552" spans="1:55" x14ac:dyDescent="0.25">
      <c r="A1552" s="52">
        <v>2012</v>
      </c>
      <c r="B1552" s="52">
        <v>2014</v>
      </c>
      <c r="C1552" s="52" t="s">
        <v>223</v>
      </c>
      <c r="D1552" s="52" t="s">
        <v>224</v>
      </c>
      <c r="E1552" s="17">
        <v>4</v>
      </c>
      <c r="F1552" s="67" t="s">
        <v>126</v>
      </c>
      <c r="G1552" s="17" t="s">
        <v>127</v>
      </c>
      <c r="H1552" s="20">
        <v>9970</v>
      </c>
      <c r="I1552" s="17">
        <v>5</v>
      </c>
      <c r="J1552" s="67">
        <v>9970036</v>
      </c>
      <c r="K1552" s="17" t="str">
        <f t="shared" si="214"/>
        <v>Tetraploid</v>
      </c>
      <c r="L1552" s="27">
        <v>100</v>
      </c>
      <c r="M1552" s="27">
        <f t="shared" si="216"/>
        <v>1</v>
      </c>
      <c r="N1552" s="26">
        <v>44.218060504275215</v>
      </c>
      <c r="O1552" s="26">
        <v>46.647170353262332</v>
      </c>
      <c r="P1552" s="26">
        <f t="shared" si="217"/>
        <v>0.46647170353262335</v>
      </c>
      <c r="Q1552" s="26">
        <f t="shared" si="218"/>
        <v>53.352829646737675</v>
      </c>
      <c r="R1552" s="26">
        <v>0.53352829646737676</v>
      </c>
      <c r="S1552" s="26">
        <v>23.591586493937349</v>
      </c>
      <c r="T1552" s="26">
        <v>11.795793246968675</v>
      </c>
      <c r="U1552" s="17" t="s">
        <v>45</v>
      </c>
      <c r="V1552" s="26">
        <f t="shared" si="215"/>
        <v>5.261281555293789</v>
      </c>
      <c r="W1552" s="101"/>
      <c r="X1552" s="101"/>
      <c r="Y1552" s="101"/>
      <c r="Z1552" s="101"/>
      <c r="AA1552" s="26">
        <v>0.45439999999999997</v>
      </c>
      <c r="AB1552" s="79"/>
      <c r="AC1552" s="79"/>
      <c r="AD1552" s="79"/>
      <c r="AE1552" s="79"/>
      <c r="AF1552" s="17">
        <v>2.37</v>
      </c>
      <c r="AG1552" s="17">
        <v>6.06</v>
      </c>
      <c r="AH1552" s="17">
        <f t="shared" si="219"/>
        <v>8.7096358995607992E-7</v>
      </c>
      <c r="AI1552" s="17">
        <v>1</v>
      </c>
      <c r="AJ1552" s="17">
        <v>46.9</v>
      </c>
      <c r="AK1552" s="17">
        <v>1038.5</v>
      </c>
      <c r="AL1552" s="17">
        <v>167.1</v>
      </c>
      <c r="AM1552" s="17">
        <v>3.5</v>
      </c>
      <c r="AN1552" s="17">
        <v>7.5</v>
      </c>
      <c r="AO1552" s="17">
        <v>0.4</v>
      </c>
      <c r="AP1552" s="17">
        <v>23.6</v>
      </c>
      <c r="AQ1552" s="26">
        <v>848.66666666666561</v>
      </c>
      <c r="AR1552" s="26">
        <v>1464.0166666666667</v>
      </c>
      <c r="AS1552" s="26">
        <v>621.19999999999993</v>
      </c>
      <c r="AT1552" s="26">
        <v>21.416186213856399</v>
      </c>
      <c r="AU1552" s="26">
        <v>4.0861439942233853</v>
      </c>
      <c r="AV1552" s="17">
        <v>45</v>
      </c>
      <c r="AW1552" s="17">
        <v>60</v>
      </c>
      <c r="AX1552" s="17">
        <v>0.21</v>
      </c>
      <c r="AY1552" s="14">
        <v>2</v>
      </c>
      <c r="AZ1552" s="17" t="s">
        <v>149</v>
      </c>
      <c r="BA1552" s="17">
        <v>5.2549999999999999</v>
      </c>
      <c r="BB1552" s="17">
        <v>166.26879119123984</v>
      </c>
      <c r="BC1552" s="17" t="s">
        <v>225</v>
      </c>
    </row>
    <row r="1553" spans="1:55" x14ac:dyDescent="0.25">
      <c r="A1553" s="52">
        <v>2012</v>
      </c>
      <c r="B1553" s="52">
        <v>2014</v>
      </c>
      <c r="C1553" s="52" t="s">
        <v>223</v>
      </c>
      <c r="D1553" s="52" t="s">
        <v>224</v>
      </c>
      <c r="E1553" s="17">
        <v>1</v>
      </c>
      <c r="F1553" s="67" t="s">
        <v>142</v>
      </c>
      <c r="G1553" s="17" t="s">
        <v>142</v>
      </c>
      <c r="H1553" s="20" t="s">
        <v>142</v>
      </c>
      <c r="I1553" s="17">
        <v>5</v>
      </c>
      <c r="J1553" s="67" t="s">
        <v>142</v>
      </c>
      <c r="K1553" s="17" t="str">
        <f t="shared" ref="K1553:K1556" si="220">VLOOKUP(F1553,$BH$2:$BL$56,5)</f>
        <v>Tetraploid</v>
      </c>
      <c r="L1553" s="27">
        <v>100</v>
      </c>
      <c r="M1553" s="27">
        <f t="shared" si="216"/>
        <v>1</v>
      </c>
      <c r="N1553" s="26">
        <v>49.707199049633523</v>
      </c>
      <c r="O1553" s="26">
        <v>47.56621000222264</v>
      </c>
      <c r="P1553" s="26">
        <f t="shared" si="217"/>
        <v>0.47566210002222642</v>
      </c>
      <c r="Q1553" s="26">
        <f t="shared" si="218"/>
        <v>52.433789997777367</v>
      </c>
      <c r="R1553" s="26">
        <v>0.52433789997777369</v>
      </c>
      <c r="S1553" s="26">
        <v>26.063368363462029</v>
      </c>
      <c r="T1553" s="26">
        <v>13.031684181731015</v>
      </c>
      <c r="U1553" s="17" t="s">
        <v>45</v>
      </c>
      <c r="V1553" s="26">
        <f t="shared" ref="V1553:V1556" si="221">T1553/2.242</f>
        <v>5.8125263968470184</v>
      </c>
      <c r="W1553" s="101"/>
      <c r="X1553" s="101"/>
      <c r="Y1553" s="101"/>
      <c r="Z1553" s="101"/>
      <c r="AA1553" s="26">
        <v>0.40677777777777779</v>
      </c>
      <c r="AB1553" s="79"/>
      <c r="AC1553" s="79"/>
      <c r="AD1553" s="79"/>
      <c r="AE1553" s="79"/>
      <c r="AF1553" s="17">
        <v>2.4700000000000002</v>
      </c>
      <c r="AG1553" s="17">
        <v>6.88</v>
      </c>
      <c r="AH1553" s="17">
        <f t="shared" si="219"/>
        <v>1.3182567385564048E-7</v>
      </c>
      <c r="AI1553" s="17">
        <v>1</v>
      </c>
      <c r="AJ1553" s="17">
        <v>44.1</v>
      </c>
      <c r="AK1553" s="17">
        <v>2382.5</v>
      </c>
      <c r="AL1553" s="17">
        <v>278.5</v>
      </c>
      <c r="AM1553" s="17">
        <v>2.1</v>
      </c>
      <c r="AN1553" s="17">
        <v>8</v>
      </c>
      <c r="AO1553" s="17">
        <v>0.4</v>
      </c>
      <c r="AP1553" s="17">
        <v>20.6</v>
      </c>
      <c r="AQ1553" s="26">
        <v>848.66666666666561</v>
      </c>
      <c r="AR1553" s="26">
        <v>1464.0166666666667</v>
      </c>
      <c r="AS1553" s="26">
        <v>621.19999999999993</v>
      </c>
      <c r="AT1553" s="26">
        <v>21.416186213856399</v>
      </c>
      <c r="AU1553" s="26">
        <v>4.0861439942233853</v>
      </c>
      <c r="AV1553" s="17">
        <v>45</v>
      </c>
      <c r="AW1553" s="17">
        <v>60</v>
      </c>
      <c r="AX1553" s="17">
        <v>0.21</v>
      </c>
      <c r="AY1553" s="14">
        <v>2</v>
      </c>
      <c r="AZ1553" s="17" t="s">
        <v>149</v>
      </c>
      <c r="BA1553" s="17">
        <v>5.7149999999999999</v>
      </c>
      <c r="BB1553" s="17">
        <v>252.29345202816225</v>
      </c>
      <c r="BC1553" s="17" t="s">
        <v>225</v>
      </c>
    </row>
    <row r="1554" spans="1:55" x14ac:dyDescent="0.25">
      <c r="A1554" s="52">
        <v>2012</v>
      </c>
      <c r="B1554" s="52">
        <v>2014</v>
      </c>
      <c r="C1554" s="52" t="s">
        <v>223</v>
      </c>
      <c r="D1554" s="52" t="s">
        <v>224</v>
      </c>
      <c r="E1554" s="17">
        <v>2</v>
      </c>
      <c r="F1554" s="67" t="s">
        <v>142</v>
      </c>
      <c r="G1554" s="17" t="s">
        <v>142</v>
      </c>
      <c r="H1554" s="20" t="s">
        <v>142</v>
      </c>
      <c r="I1554" s="17">
        <v>5</v>
      </c>
      <c r="J1554" s="67" t="s">
        <v>142</v>
      </c>
      <c r="K1554" s="17" t="str">
        <f t="shared" si="220"/>
        <v>Tetraploid</v>
      </c>
      <c r="L1554" s="27">
        <v>100</v>
      </c>
      <c r="M1554" s="27">
        <f t="shared" si="216"/>
        <v>1</v>
      </c>
      <c r="N1554" s="26">
        <v>33.849687696376208</v>
      </c>
      <c r="O1554" s="26">
        <v>46.722475333951749</v>
      </c>
      <c r="P1554" s="26">
        <f t="shared" si="217"/>
        <v>0.46722475333951752</v>
      </c>
      <c r="Q1554" s="26">
        <f t="shared" si="218"/>
        <v>53.277524666048258</v>
      </c>
      <c r="R1554" s="26">
        <v>0.53277524666048259</v>
      </c>
      <c r="S1554" s="26">
        <v>18.034275711817138</v>
      </c>
      <c r="T1554" s="26">
        <v>9.0171378559085689</v>
      </c>
      <c r="U1554" s="17" t="s">
        <v>45</v>
      </c>
      <c r="V1554" s="26">
        <f t="shared" si="221"/>
        <v>4.0219169740894598</v>
      </c>
      <c r="W1554" s="101"/>
      <c r="X1554" s="101"/>
      <c r="Y1554" s="101"/>
      <c r="Z1554" s="101"/>
      <c r="AA1554" s="26">
        <v>0.40345454545454545</v>
      </c>
      <c r="AB1554" s="79"/>
      <c r="AC1554" s="79"/>
      <c r="AD1554" s="79"/>
      <c r="AE1554" s="79"/>
      <c r="AF1554" s="17">
        <v>2.0699999999999998</v>
      </c>
      <c r="AG1554" s="17">
        <v>6.57</v>
      </c>
      <c r="AH1554" s="17">
        <f t="shared" si="219"/>
        <v>2.691534803926908E-7</v>
      </c>
      <c r="AI1554" s="17">
        <v>1</v>
      </c>
      <c r="AJ1554" s="17">
        <v>39.299999999999997</v>
      </c>
      <c r="AK1554" s="17">
        <v>1143</v>
      </c>
      <c r="AL1554" s="17">
        <v>237.7</v>
      </c>
      <c r="AM1554" s="17">
        <v>2.2000000000000002</v>
      </c>
      <c r="AN1554" s="17">
        <v>5.3</v>
      </c>
      <c r="AO1554" s="17">
        <v>0.3</v>
      </c>
      <c r="AP1554" s="17">
        <v>18.7</v>
      </c>
      <c r="AQ1554" s="26">
        <v>848.66666666666561</v>
      </c>
      <c r="AR1554" s="26">
        <v>1464.0166666666667</v>
      </c>
      <c r="AS1554" s="26">
        <v>621.19999999999993</v>
      </c>
      <c r="AT1554" s="26">
        <v>21.416186213856399</v>
      </c>
      <c r="AU1554" s="26">
        <v>4.0861439942233853</v>
      </c>
      <c r="AV1554" s="17">
        <v>45</v>
      </c>
      <c r="AW1554" s="17">
        <v>60</v>
      </c>
      <c r="AX1554" s="17">
        <v>0.21</v>
      </c>
      <c r="AY1554" s="14">
        <v>2</v>
      </c>
      <c r="AZ1554" s="17" t="s">
        <v>149</v>
      </c>
      <c r="BA1554" s="17">
        <v>5.6574999999999998</v>
      </c>
      <c r="BB1554" s="17">
        <v>163.22930029889167</v>
      </c>
      <c r="BC1554" s="17" t="s">
        <v>225</v>
      </c>
    </row>
    <row r="1555" spans="1:55" x14ac:dyDescent="0.25">
      <c r="A1555" s="52">
        <v>2012</v>
      </c>
      <c r="B1555" s="52">
        <v>2014</v>
      </c>
      <c r="C1555" s="52" t="s">
        <v>223</v>
      </c>
      <c r="D1555" s="52" t="s">
        <v>224</v>
      </c>
      <c r="E1555" s="17">
        <v>3</v>
      </c>
      <c r="F1555" s="67" t="s">
        <v>142</v>
      </c>
      <c r="G1555" s="17" t="s">
        <v>142</v>
      </c>
      <c r="H1555" s="20" t="s">
        <v>142</v>
      </c>
      <c r="I1555" s="17">
        <v>5</v>
      </c>
      <c r="J1555" s="67" t="s">
        <v>142</v>
      </c>
      <c r="K1555" s="17" t="str">
        <f t="shared" si="220"/>
        <v>Tetraploid</v>
      </c>
      <c r="L1555" s="27">
        <v>95</v>
      </c>
      <c r="M1555" s="27">
        <f t="shared" si="216"/>
        <v>0.95</v>
      </c>
      <c r="N1555" s="26">
        <v>31.562546635810243</v>
      </c>
      <c r="O1555" s="26">
        <v>47.955253389019553</v>
      </c>
      <c r="P1555" s="26">
        <f t="shared" si="217"/>
        <v>0.47955253389019553</v>
      </c>
      <c r="Q1555" s="26">
        <f t="shared" si="218"/>
        <v>52.044746610980454</v>
      </c>
      <c r="R1555" s="26">
        <v>0.52044746610980452</v>
      </c>
      <c r="S1555" s="26">
        <v>16.426647420579975</v>
      </c>
      <c r="T1555" s="26">
        <v>8.2133237102899876</v>
      </c>
      <c r="U1555" s="17" t="s">
        <v>45</v>
      </c>
      <c r="V1555" s="26">
        <f t="shared" si="221"/>
        <v>3.6633914854103424</v>
      </c>
      <c r="W1555" s="101"/>
      <c r="X1555" s="101"/>
      <c r="Y1555" s="101"/>
      <c r="Z1555" s="101"/>
      <c r="AA1555" s="26">
        <v>0.39674999999999999</v>
      </c>
      <c r="AB1555" s="79"/>
      <c r="AC1555" s="79"/>
      <c r="AD1555" s="79"/>
      <c r="AE1555" s="79"/>
      <c r="AF1555" s="17">
        <v>2.2799999999999998</v>
      </c>
      <c r="AG1555" s="17">
        <v>6.3</v>
      </c>
      <c r="AH1555" s="17">
        <f t="shared" si="219"/>
        <v>5.0118723362727218E-7</v>
      </c>
      <c r="AI1555" s="17">
        <v>1</v>
      </c>
      <c r="AJ1555" s="17">
        <v>48.6</v>
      </c>
      <c r="AK1555" s="17">
        <v>1094.5</v>
      </c>
      <c r="AL1555" s="17">
        <v>230.2</v>
      </c>
      <c r="AM1555" s="17">
        <v>2.2999999999999998</v>
      </c>
      <c r="AN1555" s="17">
        <v>6.6</v>
      </c>
      <c r="AO1555" s="17">
        <v>0.3</v>
      </c>
      <c r="AP1555" s="17">
        <v>21.8</v>
      </c>
      <c r="AQ1555" s="26">
        <v>848.66666666666561</v>
      </c>
      <c r="AR1555" s="26">
        <v>1464.0166666666667</v>
      </c>
      <c r="AS1555" s="26">
        <v>621.19999999999993</v>
      </c>
      <c r="AT1555" s="26">
        <v>21.416186213856399</v>
      </c>
      <c r="AU1555" s="26">
        <v>4.0861439942233853</v>
      </c>
      <c r="AV1555" s="17">
        <v>45</v>
      </c>
      <c r="AW1555" s="17">
        <v>60</v>
      </c>
      <c r="AX1555" s="17">
        <v>0.21</v>
      </c>
      <c r="AY1555" s="14">
        <v>2</v>
      </c>
      <c r="AZ1555" s="17" t="s">
        <v>149</v>
      </c>
      <c r="BA1555" s="17">
        <v>5.3025000000000002</v>
      </c>
      <c r="BB1555" s="17">
        <v>193.3021959753799</v>
      </c>
      <c r="BC1555" s="17" t="s">
        <v>225</v>
      </c>
    </row>
    <row r="1556" spans="1:55" x14ac:dyDescent="0.25">
      <c r="A1556" s="52">
        <v>2012</v>
      </c>
      <c r="B1556" s="52">
        <v>2014</v>
      </c>
      <c r="C1556" s="52" t="s">
        <v>223</v>
      </c>
      <c r="D1556" s="52" t="s">
        <v>224</v>
      </c>
      <c r="E1556" s="17">
        <v>4</v>
      </c>
      <c r="F1556" s="67" t="s">
        <v>142</v>
      </c>
      <c r="G1556" s="17" t="s">
        <v>142</v>
      </c>
      <c r="H1556" s="20" t="s">
        <v>142</v>
      </c>
      <c r="I1556" s="17">
        <v>5</v>
      </c>
      <c r="J1556" s="67" t="s">
        <v>142</v>
      </c>
      <c r="K1556" s="17" t="str">
        <f t="shared" si="220"/>
        <v>Tetraploid</v>
      </c>
      <c r="L1556" s="27">
        <v>100</v>
      </c>
      <c r="M1556" s="27">
        <f t="shared" si="216"/>
        <v>1</v>
      </c>
      <c r="N1556" s="26">
        <v>41.473491231596071</v>
      </c>
      <c r="O1556" s="26">
        <v>45.868599678297862</v>
      </c>
      <c r="P1556" s="26">
        <f t="shared" si="217"/>
        <v>0.45868599678297861</v>
      </c>
      <c r="Q1556" s="26">
        <f t="shared" si="218"/>
        <v>54.131400321702138</v>
      </c>
      <c r="R1556" s="26">
        <v>0.54131400321702139</v>
      </c>
      <c r="S1556" s="26">
        <v>22.450181565961305</v>
      </c>
      <c r="T1556" s="26">
        <v>11.225090782980653</v>
      </c>
      <c r="U1556" s="17" t="s">
        <v>45</v>
      </c>
      <c r="V1556" s="26">
        <f t="shared" si="221"/>
        <v>5.0067309469137609</v>
      </c>
      <c r="W1556" s="101"/>
      <c r="X1556" s="101"/>
      <c r="Y1556" s="101"/>
      <c r="Z1556" s="101"/>
      <c r="AA1556" s="26">
        <v>0.3732380952380952</v>
      </c>
      <c r="AB1556" s="79"/>
      <c r="AC1556" s="79"/>
      <c r="AD1556" s="79"/>
      <c r="AE1556" s="79"/>
      <c r="AF1556" s="17">
        <v>2.37</v>
      </c>
      <c r="AG1556" s="17">
        <v>6.06</v>
      </c>
      <c r="AH1556" s="17">
        <f t="shared" si="219"/>
        <v>8.7096358995607992E-7</v>
      </c>
      <c r="AI1556" s="17">
        <v>1</v>
      </c>
      <c r="AJ1556" s="17">
        <v>46.9</v>
      </c>
      <c r="AK1556" s="17">
        <v>1038.5</v>
      </c>
      <c r="AL1556" s="17">
        <v>167.1</v>
      </c>
      <c r="AM1556" s="17">
        <v>3.5</v>
      </c>
      <c r="AN1556" s="17">
        <v>7.5</v>
      </c>
      <c r="AO1556" s="17">
        <v>0.4</v>
      </c>
      <c r="AP1556" s="17">
        <v>23.6</v>
      </c>
      <c r="AQ1556" s="26">
        <v>848.66666666666561</v>
      </c>
      <c r="AR1556" s="26">
        <v>1464.0166666666667</v>
      </c>
      <c r="AS1556" s="26">
        <v>621.19999999999993</v>
      </c>
      <c r="AT1556" s="26">
        <v>21.416186213856399</v>
      </c>
      <c r="AU1556" s="26">
        <v>4.0861439942233853</v>
      </c>
      <c r="AV1556" s="17">
        <v>45</v>
      </c>
      <c r="AW1556" s="17">
        <v>60</v>
      </c>
      <c r="AX1556" s="17">
        <v>0.21</v>
      </c>
      <c r="AY1556" s="14">
        <v>2</v>
      </c>
      <c r="AZ1556" s="17" t="s">
        <v>149</v>
      </c>
      <c r="BA1556" s="17">
        <v>5.7024999999999997</v>
      </c>
      <c r="BB1556" s="17">
        <v>164.03040642555703</v>
      </c>
      <c r="BC1556" s="17" t="s">
        <v>225</v>
      </c>
    </row>
    <row r="1557" spans="1:55" x14ac:dyDescent="0.25">
      <c r="O1557" s="29"/>
    </row>
    <row r="1558" spans="1:55" x14ac:dyDescent="0.25">
      <c r="N1558" s="29"/>
    </row>
  </sheetData>
  <autoFilter ref="A1:BC1556"/>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W1811"/>
  <sheetViews>
    <sheetView tabSelected="1" zoomScaleNormal="100" workbookViewId="0">
      <pane xSplit="7" ySplit="1" topLeftCell="H1639" activePane="bottomRight" state="frozen"/>
      <selection pane="topRight" activeCell="G1" sqref="G1"/>
      <selection pane="bottomLeft" activeCell="A2" sqref="A2"/>
      <selection pane="bottomRight" activeCell="AA1614" sqref="AA1614:AB1693"/>
    </sheetView>
  </sheetViews>
  <sheetFormatPr defaultRowHeight="15" x14ac:dyDescent="0.25"/>
  <cols>
    <col min="2" max="2" width="11.42578125" customWidth="1"/>
    <col min="3" max="3" width="24.5703125" bestFit="1" customWidth="1"/>
    <col min="4" max="4" width="11.42578125" customWidth="1"/>
    <col min="5" max="5" width="10.140625" customWidth="1"/>
    <col min="6" max="6" width="12.28515625" customWidth="1"/>
    <col min="7" max="7" width="14.85546875" bestFit="1" customWidth="1"/>
    <col min="8" max="8" width="14.85546875" customWidth="1"/>
    <col min="9" max="9" width="10" customWidth="1"/>
    <col min="10" max="10" width="10.85546875" style="30" customWidth="1"/>
    <col min="11" max="11" width="10.140625" customWidth="1"/>
    <col min="12" max="13" width="10.42578125" customWidth="1"/>
    <col min="14" max="14" width="11.42578125" customWidth="1"/>
    <col min="15" max="15" width="9" customWidth="1"/>
    <col min="16" max="16" width="9.42578125" customWidth="1"/>
    <col min="17" max="20" width="11.42578125" customWidth="1"/>
    <col min="21" max="21" width="10.5703125" customWidth="1"/>
    <col min="22" max="22" width="11.42578125" customWidth="1"/>
    <col min="23" max="23" width="8.5703125" customWidth="1"/>
    <col min="24" max="24" width="8.42578125" customWidth="1"/>
    <col min="25" max="25" width="9.42578125" customWidth="1"/>
    <col min="26" max="52" width="8.5703125" customWidth="1"/>
    <col min="53" max="53" width="10.140625" customWidth="1"/>
    <col min="54" max="54" width="8.5703125" customWidth="1"/>
    <col min="55" max="55" width="10.140625" customWidth="1"/>
    <col min="56" max="56" width="9.28515625" customWidth="1"/>
    <col min="57" max="57" width="10.140625" customWidth="1"/>
    <col min="60" max="60" width="21.85546875" customWidth="1"/>
    <col min="62" max="62" width="12.28515625" customWidth="1"/>
    <col min="65" max="65" width="11.5703125" bestFit="1" customWidth="1"/>
    <col min="66" max="67" width="11.42578125" bestFit="1" customWidth="1"/>
    <col min="68" max="68" width="14.85546875" bestFit="1" customWidth="1"/>
  </cols>
  <sheetData>
    <row r="1" spans="1:69" ht="90" x14ac:dyDescent="0.25">
      <c r="A1" s="1" t="s">
        <v>0</v>
      </c>
      <c r="B1" s="2" t="s">
        <v>1</v>
      </c>
      <c r="C1" s="2" t="s">
        <v>2</v>
      </c>
      <c r="D1" s="2" t="s">
        <v>3</v>
      </c>
      <c r="E1" s="2" t="s">
        <v>4</v>
      </c>
      <c r="F1" s="3" t="s">
        <v>5</v>
      </c>
      <c r="G1" s="3" t="s">
        <v>6</v>
      </c>
      <c r="H1" s="3" t="s">
        <v>7</v>
      </c>
      <c r="I1" s="3" t="s">
        <v>8</v>
      </c>
      <c r="J1" s="4" t="s">
        <v>9</v>
      </c>
      <c r="K1" s="5" t="s">
        <v>10</v>
      </c>
      <c r="L1" s="6" t="s">
        <v>11</v>
      </c>
      <c r="M1" s="6" t="s">
        <v>12</v>
      </c>
      <c r="N1" s="6" t="s">
        <v>13</v>
      </c>
      <c r="O1" s="7" t="s">
        <v>274</v>
      </c>
      <c r="P1" s="7" t="s">
        <v>275</v>
      </c>
      <c r="Q1" s="6" t="s">
        <v>276</v>
      </c>
      <c r="R1" s="6" t="s">
        <v>277</v>
      </c>
      <c r="S1" s="6" t="s">
        <v>14</v>
      </c>
      <c r="T1" s="6" t="s">
        <v>15</v>
      </c>
      <c r="U1" s="6" t="s">
        <v>16</v>
      </c>
      <c r="V1" s="6" t="s">
        <v>17</v>
      </c>
      <c r="W1" s="8" t="s">
        <v>18</v>
      </c>
      <c r="X1" s="8" t="s">
        <v>19</v>
      </c>
      <c r="Y1" s="8" t="s">
        <v>20</v>
      </c>
      <c r="Z1" s="8" t="s">
        <v>21</v>
      </c>
      <c r="AA1" s="8" t="s">
        <v>22</v>
      </c>
      <c r="AB1" s="8" t="s">
        <v>296</v>
      </c>
      <c r="AC1" s="8" t="s">
        <v>23</v>
      </c>
      <c r="AD1" s="8" t="s">
        <v>24</v>
      </c>
      <c r="AE1" s="8" t="s">
        <v>25</v>
      </c>
      <c r="AF1" s="8" t="s">
        <v>26</v>
      </c>
      <c r="AG1" s="9" t="s">
        <v>27</v>
      </c>
      <c r="AH1" s="9" t="s">
        <v>28</v>
      </c>
      <c r="AI1" s="9" t="s">
        <v>29</v>
      </c>
      <c r="AJ1" s="9" t="s">
        <v>278</v>
      </c>
      <c r="AK1" s="9" t="s">
        <v>285</v>
      </c>
      <c r="AL1" s="9" t="s">
        <v>279</v>
      </c>
      <c r="AM1" s="9" t="s">
        <v>280</v>
      </c>
      <c r="AN1" s="9" t="s">
        <v>281</v>
      </c>
      <c r="AO1" s="9" t="s">
        <v>282</v>
      </c>
      <c r="AP1" s="9" t="s">
        <v>283</v>
      </c>
      <c r="AQ1" s="9" t="s">
        <v>284</v>
      </c>
      <c r="AR1" s="10" t="s">
        <v>286</v>
      </c>
      <c r="AS1" s="10" t="s">
        <v>287</v>
      </c>
      <c r="AT1" s="10" t="s">
        <v>288</v>
      </c>
      <c r="AU1" s="10" t="s">
        <v>289</v>
      </c>
      <c r="AV1" s="10" t="s">
        <v>290</v>
      </c>
      <c r="AW1" s="10" t="s">
        <v>297</v>
      </c>
      <c r="AX1" s="10" t="s">
        <v>298</v>
      </c>
      <c r="AY1" s="102" t="s">
        <v>299</v>
      </c>
      <c r="AZ1" s="102" t="s">
        <v>300</v>
      </c>
      <c r="BA1" s="11" t="s">
        <v>292</v>
      </c>
      <c r="BB1" s="11" t="s">
        <v>291</v>
      </c>
      <c r="BC1" s="11" t="s">
        <v>30</v>
      </c>
      <c r="BD1" s="11" t="s">
        <v>31</v>
      </c>
      <c r="BE1" s="11" t="s">
        <v>32</v>
      </c>
      <c r="BF1" s="12" t="s">
        <v>33</v>
      </c>
      <c r="BG1" s="12" t="s">
        <v>34</v>
      </c>
      <c r="BH1" s="13" t="s">
        <v>35</v>
      </c>
      <c r="BI1" s="11"/>
      <c r="BM1" t="s">
        <v>5</v>
      </c>
      <c r="BN1" t="s">
        <v>6</v>
      </c>
      <c r="BO1" t="s">
        <v>36</v>
      </c>
      <c r="BP1" t="s">
        <v>9</v>
      </c>
      <c r="BQ1" t="s">
        <v>10</v>
      </c>
    </row>
    <row r="2" spans="1:69" x14ac:dyDescent="0.25">
      <c r="A2" s="14">
        <v>2005</v>
      </c>
      <c r="B2" s="15">
        <v>2008</v>
      </c>
      <c r="C2" s="16" t="s">
        <v>37</v>
      </c>
      <c r="D2" s="17" t="s">
        <v>301</v>
      </c>
      <c r="E2" s="18">
        <v>1</v>
      </c>
      <c r="F2" s="19">
        <v>9879</v>
      </c>
      <c r="G2" s="20" t="s">
        <v>39</v>
      </c>
      <c r="H2" s="70">
        <v>9879</v>
      </c>
      <c r="I2" s="21">
        <v>9</v>
      </c>
      <c r="J2" s="22">
        <v>9879</v>
      </c>
      <c r="K2" s="17" t="s">
        <v>40</v>
      </c>
      <c r="L2" s="23">
        <v>100</v>
      </c>
      <c r="M2" s="24">
        <v>1</v>
      </c>
      <c r="N2" s="25">
        <v>59.011164274322169</v>
      </c>
      <c r="O2" s="26">
        <v>46.542882404951371</v>
      </c>
      <c r="P2" s="26">
        <f t="shared" ref="P2:P65" si="0">O2/100</f>
        <v>0.46542882404951369</v>
      </c>
      <c r="Q2" s="25">
        <v>53.457117595048629</v>
      </c>
      <c r="R2" s="25">
        <v>0.53457117595048631</v>
      </c>
      <c r="S2" s="25">
        <v>31.54566748033173</v>
      </c>
      <c r="T2" s="25">
        <v>10.515222493443909</v>
      </c>
      <c r="U2" s="25">
        <v>14.069367696227951</v>
      </c>
      <c r="V2" s="25">
        <v>4.6897892320759835</v>
      </c>
      <c r="W2" s="26">
        <v>18.429238378111762</v>
      </c>
      <c r="X2" s="26">
        <v>45.211905819088543</v>
      </c>
      <c r="Y2" s="26">
        <v>24.94714286330121</v>
      </c>
      <c r="Z2" s="26">
        <v>2.212341830422389</v>
      </c>
      <c r="AA2" s="26">
        <v>0.42633333333333329</v>
      </c>
      <c r="AB2" s="26">
        <v>73.992965161059573</v>
      </c>
      <c r="AC2" s="26">
        <f t="shared" ref="AC2:AF4" si="1">W2/100*$T2</f>
        <v>1.9378754193056056</v>
      </c>
      <c r="AD2" s="26">
        <f t="shared" si="1"/>
        <v>4.7541324904034745</v>
      </c>
      <c r="AE2" s="26">
        <f t="shared" si="1"/>
        <v>2.6232475778334354</v>
      </c>
      <c r="AF2" s="26">
        <f t="shared" si="1"/>
        <v>0.23263266578444375</v>
      </c>
      <c r="AG2" s="17">
        <v>3.6</v>
      </c>
      <c r="AH2" s="17">
        <v>6.6</v>
      </c>
      <c r="AI2" s="17">
        <f>10^(-AH2)</f>
        <v>2.511886431509578E-7</v>
      </c>
      <c r="AJ2" s="27">
        <v>7.5955906038967571</v>
      </c>
      <c r="AK2" s="27">
        <v>98.502311059395282</v>
      </c>
      <c r="AL2" s="27">
        <v>2867.0950861797633</v>
      </c>
      <c r="AM2" s="27">
        <v>53.649867809802409</v>
      </c>
      <c r="AN2" s="27">
        <v>3.0406399094713281</v>
      </c>
      <c r="AO2" s="27">
        <v>25.310623119947106</v>
      </c>
      <c r="AP2" s="27">
        <v>0.62783805877779519</v>
      </c>
      <c r="AQ2" s="27">
        <v>13.801861154295944</v>
      </c>
      <c r="AR2" s="27">
        <v>997.02499999999952</v>
      </c>
      <c r="AS2" s="17">
        <v>1274.1375</v>
      </c>
      <c r="AT2" s="26">
        <v>602.375</v>
      </c>
      <c r="AU2" s="26">
        <v>20.994626168224293</v>
      </c>
      <c r="AV2" s="26">
        <v>1.9932532375177785</v>
      </c>
      <c r="AW2" s="26">
        <v>4951.574999999998</v>
      </c>
      <c r="AX2" s="26">
        <v>3956.8249999999998</v>
      </c>
      <c r="AY2" s="103">
        <v>476</v>
      </c>
      <c r="AZ2" s="103">
        <f>AY2*0.305</f>
        <v>145.18</v>
      </c>
      <c r="BA2" s="17">
        <v>50</v>
      </c>
      <c r="BB2" s="17">
        <v>100</v>
      </c>
      <c r="BC2" s="17">
        <v>0.08</v>
      </c>
      <c r="BD2" s="14">
        <v>2</v>
      </c>
      <c r="BE2" s="17" t="s">
        <v>41</v>
      </c>
      <c r="BF2" s="28"/>
      <c r="BG2" s="26"/>
      <c r="BH2" s="25"/>
      <c r="BI2" s="29"/>
      <c r="BM2" s="30">
        <v>9879</v>
      </c>
      <c r="BN2" t="s">
        <v>39</v>
      </c>
      <c r="BO2">
        <v>9</v>
      </c>
      <c r="BP2">
        <v>9879</v>
      </c>
      <c r="BQ2" t="s">
        <v>40</v>
      </c>
    </row>
    <row r="3" spans="1:69" x14ac:dyDescent="0.25">
      <c r="A3" s="14">
        <v>2005</v>
      </c>
      <c r="B3" s="15">
        <v>2008</v>
      </c>
      <c r="C3" s="16" t="s">
        <v>37</v>
      </c>
      <c r="D3" s="17" t="s">
        <v>301</v>
      </c>
      <c r="E3" s="18">
        <v>2</v>
      </c>
      <c r="F3" s="19">
        <v>9879</v>
      </c>
      <c r="G3" s="20" t="s">
        <v>39</v>
      </c>
      <c r="H3" s="70">
        <v>9879</v>
      </c>
      <c r="I3" s="21">
        <v>9</v>
      </c>
      <c r="J3" s="22">
        <v>9879</v>
      </c>
      <c r="K3" s="17" t="s">
        <v>40</v>
      </c>
      <c r="L3" s="23">
        <v>83.333333333333343</v>
      </c>
      <c r="M3" s="24">
        <v>0.83333333333333348</v>
      </c>
      <c r="N3" s="25">
        <v>45.454545454545453</v>
      </c>
      <c r="O3" s="26">
        <v>46.191505165777571</v>
      </c>
      <c r="P3" s="26">
        <f t="shared" si="0"/>
        <v>0.46191505165777569</v>
      </c>
      <c r="Q3" s="25">
        <v>53.808494834222429</v>
      </c>
      <c r="R3" s="25">
        <v>0.53808494834222431</v>
      </c>
      <c r="S3" s="25">
        <v>24.458406742828377</v>
      </c>
      <c r="T3" s="25">
        <v>8.1528022476094595</v>
      </c>
      <c r="U3" s="25">
        <v>10.908449407301456</v>
      </c>
      <c r="V3" s="25">
        <v>3.636149802433819</v>
      </c>
      <c r="W3" s="26">
        <v>18.459373247215339</v>
      </c>
      <c r="X3" s="26">
        <v>41.92724244603572</v>
      </c>
      <c r="Y3" s="26">
        <v>26.157936608983206</v>
      </c>
      <c r="Z3" s="26">
        <v>2.8029345271481674</v>
      </c>
      <c r="AA3" s="26">
        <v>0.41433333333333339</v>
      </c>
      <c r="AB3" s="26">
        <v>59.030748373680723</v>
      </c>
      <c r="AC3" s="26">
        <f t="shared" si="1"/>
        <v>1.5049561969935914</v>
      </c>
      <c r="AD3" s="26">
        <f t="shared" si="1"/>
        <v>3.4182451645010672</v>
      </c>
      <c r="AE3" s="26">
        <f t="shared" si="1"/>
        <v>2.1326048437854404</v>
      </c>
      <c r="AF3" s="26">
        <f t="shared" si="1"/>
        <v>0.22851770912835737</v>
      </c>
      <c r="AG3" s="17">
        <v>3.7</v>
      </c>
      <c r="AH3" s="17">
        <v>6.53</v>
      </c>
      <c r="AI3" s="17">
        <f t="shared" ref="AI3:AI66" si="2">10^(-AH3)</f>
        <v>2.9512092266663814E-7</v>
      </c>
      <c r="AJ3" s="27">
        <v>8.0345697694491687</v>
      </c>
      <c r="AK3" s="27">
        <v>119.72007998079849</v>
      </c>
      <c r="AL3" s="27">
        <v>3059.624053198314</v>
      </c>
      <c r="AM3" s="27">
        <v>54.495342784090013</v>
      </c>
      <c r="AN3" s="27">
        <v>3.4748266648866193</v>
      </c>
      <c r="AO3" s="27">
        <v>29.183952802322196</v>
      </c>
      <c r="AP3" s="27">
        <v>0.63028954154126082</v>
      </c>
      <c r="AQ3" s="27">
        <v>20.365887719951587</v>
      </c>
      <c r="AR3" s="27">
        <v>997.02499999999952</v>
      </c>
      <c r="AS3" s="17">
        <v>1274.1375</v>
      </c>
      <c r="AT3" s="26">
        <v>602.375</v>
      </c>
      <c r="AU3" s="26">
        <v>20.994626168224293</v>
      </c>
      <c r="AV3" s="26">
        <v>1.9932532375177785</v>
      </c>
      <c r="AW3" s="26">
        <v>4951.574999999998</v>
      </c>
      <c r="AX3" s="26">
        <v>3956.8249999999998</v>
      </c>
      <c r="AY3" s="103">
        <v>476</v>
      </c>
      <c r="AZ3" s="103">
        <f t="shared" ref="AZ3:AZ66" si="3">AY3*0.305</f>
        <v>145.18</v>
      </c>
      <c r="BA3" s="17">
        <v>50</v>
      </c>
      <c r="BB3" s="17">
        <v>100</v>
      </c>
      <c r="BC3" s="17">
        <v>0.08</v>
      </c>
      <c r="BD3" s="14">
        <v>2</v>
      </c>
      <c r="BE3" s="17" t="s">
        <v>41</v>
      </c>
      <c r="BF3" s="28"/>
      <c r="BG3" s="26"/>
      <c r="BH3" s="31"/>
      <c r="BI3" s="29"/>
      <c r="BM3" s="30">
        <v>94001</v>
      </c>
      <c r="BN3">
        <v>94001</v>
      </c>
      <c r="BO3" t="s">
        <v>43</v>
      </c>
      <c r="BP3">
        <v>94001</v>
      </c>
      <c r="BQ3" t="s">
        <v>42</v>
      </c>
    </row>
    <row r="4" spans="1:69" x14ac:dyDescent="0.25">
      <c r="A4" s="14">
        <v>2005</v>
      </c>
      <c r="B4" s="15">
        <v>2008</v>
      </c>
      <c r="C4" s="16" t="s">
        <v>37</v>
      </c>
      <c r="D4" s="17" t="s">
        <v>301</v>
      </c>
      <c r="E4" s="18">
        <v>3</v>
      </c>
      <c r="F4" s="19">
        <v>9879</v>
      </c>
      <c r="G4" s="20" t="s">
        <v>39</v>
      </c>
      <c r="H4" s="70">
        <v>9879</v>
      </c>
      <c r="I4" s="21">
        <v>9</v>
      </c>
      <c r="J4" s="22">
        <v>9879</v>
      </c>
      <c r="K4" s="17" t="s">
        <v>40</v>
      </c>
      <c r="L4" s="23">
        <v>100</v>
      </c>
      <c r="M4" s="24">
        <v>1</v>
      </c>
      <c r="N4" s="25">
        <v>61.403508771929822</v>
      </c>
      <c r="O4" s="26">
        <v>44.493448659758506</v>
      </c>
      <c r="P4" s="26">
        <f t="shared" si="0"/>
        <v>0.44493448659758505</v>
      </c>
      <c r="Q4" s="25">
        <v>55.506551340241494</v>
      </c>
      <c r="R4" s="25">
        <v>0.55506551340241495</v>
      </c>
      <c r="S4" s="25">
        <v>34.082970121200916</v>
      </c>
      <c r="T4" s="25">
        <v>11.360990040400305</v>
      </c>
      <c r="U4" s="25">
        <v>15.201004674055609</v>
      </c>
      <c r="V4" s="25">
        <v>5.0670015580185357</v>
      </c>
      <c r="W4" s="26">
        <v>20.091895344927281</v>
      </c>
      <c r="X4" s="26">
        <v>43.741902255644263</v>
      </c>
      <c r="Y4" s="26">
        <v>24.46963513477273</v>
      </c>
      <c r="Z4" s="26">
        <v>2.0119682615868015</v>
      </c>
      <c r="AA4" s="26">
        <v>0.41033333333333338</v>
      </c>
      <c r="AB4" s="26">
        <v>83.061665608125693</v>
      </c>
      <c r="AC4" s="26">
        <f t="shared" si="1"/>
        <v>2.2826382290648408</v>
      </c>
      <c r="AD4" s="26">
        <f t="shared" si="1"/>
        <v>4.9695131587453805</v>
      </c>
      <c r="AE4" s="26">
        <f t="shared" si="1"/>
        <v>2.7799928105838236</v>
      </c>
      <c r="AF4" s="26">
        <f t="shared" si="1"/>
        <v>0.22857951381489167</v>
      </c>
      <c r="AG4" s="17">
        <v>2.6</v>
      </c>
      <c r="AH4" s="17">
        <v>6.17</v>
      </c>
      <c r="AI4" s="17">
        <f t="shared" si="2"/>
        <v>6.7608297539198085E-7</v>
      </c>
      <c r="AJ4" s="27">
        <v>4.0937090948911541</v>
      </c>
      <c r="AK4" s="27">
        <v>88.891968917636461</v>
      </c>
      <c r="AL4" s="27">
        <v>1952.309361206424</v>
      </c>
      <c r="AM4" s="27">
        <v>46.215051603396205</v>
      </c>
      <c r="AN4" s="27">
        <v>5.7360661960558188</v>
      </c>
      <c r="AO4" s="27">
        <v>19.016253438411049</v>
      </c>
      <c r="AP4" s="27">
        <v>0.49465651563268104</v>
      </c>
      <c r="AQ4" s="27">
        <v>34.996339298111167</v>
      </c>
      <c r="AR4" s="27">
        <v>997.02499999999952</v>
      </c>
      <c r="AS4" s="17">
        <v>1274.1375</v>
      </c>
      <c r="AT4" s="26">
        <v>602.375</v>
      </c>
      <c r="AU4" s="26">
        <v>20.994626168224293</v>
      </c>
      <c r="AV4" s="26">
        <v>1.9932532375177785</v>
      </c>
      <c r="AW4" s="26">
        <v>4951.574999999998</v>
      </c>
      <c r="AX4" s="26">
        <v>3956.8249999999998</v>
      </c>
      <c r="AY4" s="103">
        <v>476</v>
      </c>
      <c r="AZ4" s="103">
        <f t="shared" si="3"/>
        <v>145.18</v>
      </c>
      <c r="BA4" s="17">
        <v>50</v>
      </c>
      <c r="BB4" s="17">
        <v>100</v>
      </c>
      <c r="BC4" s="17">
        <v>0.08</v>
      </c>
      <c r="BD4" s="14">
        <v>2</v>
      </c>
      <c r="BE4" s="17" t="s">
        <v>41</v>
      </c>
      <c r="BF4" s="28"/>
      <c r="BG4" s="26"/>
      <c r="BH4" s="31"/>
      <c r="BI4" s="29"/>
      <c r="BM4" s="30">
        <v>94006</v>
      </c>
      <c r="BN4">
        <v>94006</v>
      </c>
      <c r="BO4" t="s">
        <v>43</v>
      </c>
      <c r="BP4">
        <v>94006</v>
      </c>
      <c r="BQ4" t="s">
        <v>42</v>
      </c>
    </row>
    <row r="5" spans="1:69" x14ac:dyDescent="0.25">
      <c r="A5" s="14">
        <v>2005</v>
      </c>
      <c r="B5" s="15">
        <v>2008</v>
      </c>
      <c r="C5" s="16" t="s">
        <v>37</v>
      </c>
      <c r="D5" s="17" t="s">
        <v>301</v>
      </c>
      <c r="E5" s="18">
        <v>4</v>
      </c>
      <c r="F5" s="19">
        <v>9879</v>
      </c>
      <c r="G5" s="20" t="s">
        <v>39</v>
      </c>
      <c r="H5" s="70">
        <v>9879</v>
      </c>
      <c r="I5" s="21">
        <v>9</v>
      </c>
      <c r="J5" s="22">
        <v>9879</v>
      </c>
      <c r="K5" s="17" t="s">
        <v>40</v>
      </c>
      <c r="L5" s="23">
        <v>94.444444444444443</v>
      </c>
      <c r="M5" s="24">
        <v>0.94444444444444442</v>
      </c>
      <c r="N5" s="25">
        <v>47.846889952153113</v>
      </c>
      <c r="O5" s="26">
        <v>45.714200619490107</v>
      </c>
      <c r="P5" s="26">
        <f t="shared" si="0"/>
        <v>0.45714200619490108</v>
      </c>
      <c r="Q5" s="25">
        <v>54.285799380509893</v>
      </c>
      <c r="R5" s="25">
        <v>0.54285799380509892</v>
      </c>
      <c r="S5" s="25">
        <v>25.974066689239184</v>
      </c>
      <c r="T5" s="25">
        <v>8.6580222297463951</v>
      </c>
      <c r="U5" s="25">
        <v>11.584433743400677</v>
      </c>
      <c r="V5" s="25">
        <v>3.8614779144668923</v>
      </c>
      <c r="W5" s="26" t="s">
        <v>45</v>
      </c>
      <c r="X5" s="26" t="s">
        <v>45</v>
      </c>
      <c r="Y5" s="26" t="s">
        <v>45</v>
      </c>
      <c r="Z5" s="26" t="s">
        <v>45</v>
      </c>
      <c r="AA5" s="26" t="s">
        <v>45</v>
      </c>
      <c r="AB5" s="26" t="s">
        <v>45</v>
      </c>
      <c r="AC5" s="26" t="s">
        <v>45</v>
      </c>
      <c r="AD5" s="26" t="s">
        <v>45</v>
      </c>
      <c r="AE5" s="26" t="s">
        <v>45</v>
      </c>
      <c r="AF5" s="26" t="s">
        <v>45</v>
      </c>
      <c r="AG5" s="17">
        <v>3.1</v>
      </c>
      <c r="AH5" s="17">
        <v>6.65</v>
      </c>
      <c r="AI5" s="17">
        <f t="shared" si="2"/>
        <v>2.2387211385683346E-7</v>
      </c>
      <c r="AJ5" s="27">
        <v>11.4673418</v>
      </c>
      <c r="AK5" s="27">
        <v>130.57400000000001</v>
      </c>
      <c r="AL5" s="27">
        <v>3674.85</v>
      </c>
      <c r="AM5" s="27">
        <v>52.952100000000002</v>
      </c>
      <c r="AN5" s="27">
        <v>3.55199</v>
      </c>
      <c r="AO5" s="27">
        <v>30.003</v>
      </c>
      <c r="AP5" s="27">
        <v>0.65816799999999998</v>
      </c>
      <c r="AQ5" s="27">
        <v>23.421299999999999</v>
      </c>
      <c r="AR5" s="27">
        <v>997.02499999999952</v>
      </c>
      <c r="AS5" s="17">
        <v>1274.1375</v>
      </c>
      <c r="AT5" s="26">
        <v>602.375</v>
      </c>
      <c r="AU5" s="26">
        <v>20.994626168224293</v>
      </c>
      <c r="AV5" s="26">
        <v>1.9932532375177785</v>
      </c>
      <c r="AW5" s="26">
        <v>4951.574999999998</v>
      </c>
      <c r="AX5" s="26">
        <v>3956.8249999999998</v>
      </c>
      <c r="AY5" s="103">
        <v>476</v>
      </c>
      <c r="AZ5" s="103">
        <f t="shared" si="3"/>
        <v>145.18</v>
      </c>
      <c r="BA5" s="17">
        <v>50</v>
      </c>
      <c r="BB5" s="17">
        <v>100</v>
      </c>
      <c r="BC5" s="17">
        <v>0.08</v>
      </c>
      <c r="BD5" s="14">
        <v>2</v>
      </c>
      <c r="BE5" s="17" t="s">
        <v>41</v>
      </c>
      <c r="BF5" s="28"/>
      <c r="BG5" s="26"/>
      <c r="BH5" s="31"/>
      <c r="BI5" s="29"/>
      <c r="BM5" s="30" t="s">
        <v>47</v>
      </c>
      <c r="BN5" t="s">
        <v>47</v>
      </c>
      <c r="BO5">
        <v>4</v>
      </c>
      <c r="BP5" t="s">
        <v>48</v>
      </c>
      <c r="BQ5" t="s">
        <v>42</v>
      </c>
    </row>
    <row r="6" spans="1:69" x14ac:dyDescent="0.25">
      <c r="A6" s="14">
        <v>2005</v>
      </c>
      <c r="B6" s="15">
        <v>2008</v>
      </c>
      <c r="C6" s="16" t="s">
        <v>37</v>
      </c>
      <c r="D6" s="17" t="s">
        <v>301</v>
      </c>
      <c r="E6" s="18">
        <v>1</v>
      </c>
      <c r="F6" s="19">
        <v>94001</v>
      </c>
      <c r="G6" s="20">
        <v>94001</v>
      </c>
      <c r="H6" s="70">
        <v>94001</v>
      </c>
      <c r="I6" s="21" t="s">
        <v>43</v>
      </c>
      <c r="J6" s="22">
        <v>94001</v>
      </c>
      <c r="K6" s="17" t="s">
        <v>42</v>
      </c>
      <c r="L6" s="23">
        <v>94.444444444444443</v>
      </c>
      <c r="M6" s="24">
        <v>0.94444444444444442</v>
      </c>
      <c r="N6" s="25">
        <v>71.770334928229659</v>
      </c>
      <c r="O6" s="26">
        <v>45.617472758554769</v>
      </c>
      <c r="P6" s="26">
        <f t="shared" si="0"/>
        <v>0.45617472758554767</v>
      </c>
      <c r="Q6" s="25">
        <v>54.382527241445231</v>
      </c>
      <c r="R6" s="25">
        <v>0.54382527241445233</v>
      </c>
      <c r="S6" s="25">
        <v>39.030521943620975</v>
      </c>
      <c r="T6" s="25">
        <v>13.010173981206991</v>
      </c>
      <c r="U6" s="25">
        <v>17.407612786854955</v>
      </c>
      <c r="V6" s="25">
        <v>5.8025375956183183</v>
      </c>
      <c r="W6" s="26">
        <v>18.493857605056562</v>
      </c>
      <c r="X6" s="26">
        <v>45.62614455849706</v>
      </c>
      <c r="Y6" s="26">
        <v>24.748704351502397</v>
      </c>
      <c r="Z6" s="26">
        <v>1.815203269173665</v>
      </c>
      <c r="AA6" s="26">
        <v>0.44500000000000001</v>
      </c>
      <c r="AB6" s="26">
        <v>87.709038075552755</v>
      </c>
      <c r="AC6" s="26">
        <f>W6/100*$T6</f>
        <v>2.4060830502545394</v>
      </c>
      <c r="AD6" s="26">
        <f>X6/100*$T6</f>
        <v>5.9360407879774737</v>
      </c>
      <c r="AE6" s="26">
        <f>Y6/100*$T6</f>
        <v>3.2198494942250071</v>
      </c>
      <c r="AF6" s="26">
        <f>Z6/100*$T6</f>
        <v>0.23616110343205085</v>
      </c>
      <c r="AG6" s="17">
        <v>3.6</v>
      </c>
      <c r="AH6" s="17">
        <v>6.6</v>
      </c>
      <c r="AI6" s="17">
        <f t="shared" si="2"/>
        <v>2.511886431509578E-7</v>
      </c>
      <c r="AJ6" s="27">
        <v>7.5955906038967571</v>
      </c>
      <c r="AK6" s="27">
        <v>98.502311059395282</v>
      </c>
      <c r="AL6" s="27">
        <v>2867.0950861797633</v>
      </c>
      <c r="AM6" s="27">
        <v>53.649867809802409</v>
      </c>
      <c r="AN6" s="27">
        <v>3.0406399094713281</v>
      </c>
      <c r="AO6" s="27">
        <v>25.310623119947106</v>
      </c>
      <c r="AP6" s="27">
        <v>0.62783805877779519</v>
      </c>
      <c r="AQ6" s="27">
        <v>13.801861154295944</v>
      </c>
      <c r="AR6" s="27">
        <v>997.02499999999952</v>
      </c>
      <c r="AS6" s="17">
        <v>1274.1375</v>
      </c>
      <c r="AT6" s="26">
        <v>602.375</v>
      </c>
      <c r="AU6" s="26">
        <v>20.994626168224293</v>
      </c>
      <c r="AV6" s="26">
        <v>1.9932532375177785</v>
      </c>
      <c r="AW6" s="26">
        <v>4951.574999999998</v>
      </c>
      <c r="AX6" s="26">
        <v>3956.8249999999998</v>
      </c>
      <c r="AY6" s="103">
        <v>476</v>
      </c>
      <c r="AZ6" s="103">
        <f t="shared" si="3"/>
        <v>145.18</v>
      </c>
      <c r="BA6" s="17">
        <v>50</v>
      </c>
      <c r="BB6" s="17">
        <v>100</v>
      </c>
      <c r="BC6" s="17">
        <v>0.08</v>
      </c>
      <c r="BD6" s="14">
        <v>2</v>
      </c>
      <c r="BE6" s="17" t="s">
        <v>41</v>
      </c>
      <c r="BF6" s="28"/>
      <c r="BG6" s="26"/>
      <c r="BH6" s="31"/>
      <c r="BI6" s="29"/>
      <c r="BM6" s="30" t="s">
        <v>49</v>
      </c>
      <c r="BN6" t="s">
        <v>49</v>
      </c>
      <c r="BO6">
        <v>4</v>
      </c>
      <c r="BP6" t="s">
        <v>44</v>
      </c>
      <c r="BQ6" t="s">
        <v>42</v>
      </c>
    </row>
    <row r="7" spans="1:69" x14ac:dyDescent="0.25">
      <c r="A7" s="14">
        <v>2005</v>
      </c>
      <c r="B7" s="15">
        <v>2008</v>
      </c>
      <c r="C7" s="16" t="s">
        <v>37</v>
      </c>
      <c r="D7" s="17" t="s">
        <v>301</v>
      </c>
      <c r="E7" s="32">
        <v>2</v>
      </c>
      <c r="F7" s="33">
        <v>94001</v>
      </c>
      <c r="G7" s="16">
        <v>94001</v>
      </c>
      <c r="H7" s="70">
        <v>94001</v>
      </c>
      <c r="I7" s="21" t="s">
        <v>43</v>
      </c>
      <c r="J7" s="22">
        <v>94001</v>
      </c>
      <c r="K7" s="17" t="s">
        <v>42</v>
      </c>
      <c r="L7" s="23">
        <v>100</v>
      </c>
      <c r="M7" s="24">
        <v>1</v>
      </c>
      <c r="N7" s="34">
        <v>141.94577352472089</v>
      </c>
      <c r="O7" s="26">
        <v>44.307085319743543</v>
      </c>
      <c r="P7" s="26">
        <f t="shared" si="0"/>
        <v>0.44307085319743544</v>
      </c>
      <c r="Q7" s="25">
        <v>55.692914680256457</v>
      </c>
      <c r="R7" s="25">
        <v>0.55692914680256456</v>
      </c>
      <c r="S7" s="25" t="s">
        <v>45</v>
      </c>
      <c r="T7" s="25" t="s">
        <v>45</v>
      </c>
      <c r="U7" s="25" t="s">
        <v>45</v>
      </c>
      <c r="V7" s="25" t="s">
        <v>45</v>
      </c>
      <c r="W7" s="26">
        <v>19.319899723440585</v>
      </c>
      <c r="X7" s="26">
        <v>45.633899259338165</v>
      </c>
      <c r="Y7" s="26">
        <v>24.789734967075347</v>
      </c>
      <c r="Z7" s="26">
        <v>1.2020123786010686</v>
      </c>
      <c r="AA7" s="26">
        <v>0.4423333333333333</v>
      </c>
      <c r="AB7" s="26" t="s">
        <v>45</v>
      </c>
      <c r="AC7" s="26" t="s">
        <v>45</v>
      </c>
      <c r="AD7" s="26" t="s">
        <v>45</v>
      </c>
      <c r="AE7" s="26" t="s">
        <v>45</v>
      </c>
      <c r="AF7" s="26" t="s">
        <v>45</v>
      </c>
      <c r="AG7" s="17">
        <v>3.7</v>
      </c>
      <c r="AH7" s="17">
        <v>6.53</v>
      </c>
      <c r="AI7" s="17">
        <f t="shared" si="2"/>
        <v>2.9512092266663814E-7</v>
      </c>
      <c r="AJ7" s="27">
        <v>8.0345697694491687</v>
      </c>
      <c r="AK7" s="27">
        <v>119.72007998079849</v>
      </c>
      <c r="AL7" s="27">
        <v>3059.624053198314</v>
      </c>
      <c r="AM7" s="27">
        <v>54.495342784090013</v>
      </c>
      <c r="AN7" s="27">
        <v>3.4748266648866193</v>
      </c>
      <c r="AO7" s="27">
        <v>29.183952802322196</v>
      </c>
      <c r="AP7" s="27">
        <v>0.63028954154126082</v>
      </c>
      <c r="AQ7" s="27">
        <v>20.365887719951587</v>
      </c>
      <c r="AR7" s="27">
        <v>997.02499999999952</v>
      </c>
      <c r="AS7" s="17">
        <v>1274.1375</v>
      </c>
      <c r="AT7" s="26">
        <v>602.375</v>
      </c>
      <c r="AU7" s="26">
        <v>20.994626168224293</v>
      </c>
      <c r="AV7" s="26">
        <v>1.9932532375177785</v>
      </c>
      <c r="AW7" s="26">
        <v>4951.574999999998</v>
      </c>
      <c r="AX7" s="26">
        <v>3956.8249999999998</v>
      </c>
      <c r="AY7" s="103">
        <v>476</v>
      </c>
      <c r="AZ7" s="103">
        <f t="shared" si="3"/>
        <v>145.18</v>
      </c>
      <c r="BA7" s="17">
        <v>50</v>
      </c>
      <c r="BB7" s="17">
        <v>100</v>
      </c>
      <c r="BC7" s="17">
        <v>0.08</v>
      </c>
      <c r="BD7" s="14">
        <v>2</v>
      </c>
      <c r="BE7" s="17" t="s">
        <v>41</v>
      </c>
      <c r="BF7" s="28"/>
      <c r="BG7" s="26"/>
      <c r="BH7" s="35" t="s">
        <v>50</v>
      </c>
      <c r="BI7" s="29"/>
      <c r="BM7" s="30" t="s">
        <v>51</v>
      </c>
      <c r="BN7" t="s">
        <v>51</v>
      </c>
      <c r="BO7" t="s">
        <v>52</v>
      </c>
      <c r="BP7" t="s">
        <v>53</v>
      </c>
      <c r="BQ7" t="s">
        <v>42</v>
      </c>
    </row>
    <row r="8" spans="1:69" x14ac:dyDescent="0.25">
      <c r="A8" s="14">
        <v>2005</v>
      </c>
      <c r="B8" s="15">
        <v>2008</v>
      </c>
      <c r="C8" s="16" t="s">
        <v>37</v>
      </c>
      <c r="D8" s="17" t="s">
        <v>301</v>
      </c>
      <c r="E8" s="18">
        <v>3</v>
      </c>
      <c r="F8" s="19">
        <v>94001</v>
      </c>
      <c r="G8" s="20">
        <v>94001</v>
      </c>
      <c r="H8" s="70">
        <v>94001</v>
      </c>
      <c r="I8" s="21" t="s">
        <v>43</v>
      </c>
      <c r="J8" s="22">
        <v>94001</v>
      </c>
      <c r="K8" s="17" t="s">
        <v>42</v>
      </c>
      <c r="L8" s="23">
        <v>94.444444444444443</v>
      </c>
      <c r="M8" s="24">
        <v>0.94444444444444442</v>
      </c>
      <c r="N8" s="25">
        <v>66.188197767145141</v>
      </c>
      <c r="O8" s="26">
        <v>46.76431424766978</v>
      </c>
      <c r="P8" s="26">
        <f t="shared" si="0"/>
        <v>0.4676431424766978</v>
      </c>
      <c r="Q8" s="25">
        <v>53.23568575233022</v>
      </c>
      <c r="R8" s="25">
        <v>0.5323568575233022</v>
      </c>
      <c r="S8" s="25">
        <v>35.235740968448233</v>
      </c>
      <c r="T8" s="25">
        <v>11.745246989482744</v>
      </c>
      <c r="U8" s="25">
        <v>15.715140471927912</v>
      </c>
      <c r="V8" s="25">
        <v>5.2383801573093045</v>
      </c>
      <c r="W8" s="26">
        <v>18.357636758165626</v>
      </c>
      <c r="X8" s="26">
        <v>46.155234040399577</v>
      </c>
      <c r="Y8" s="26">
        <v>24.938191066039934</v>
      </c>
      <c r="Z8" s="26">
        <v>1.5211512548158765</v>
      </c>
      <c r="AA8" s="26">
        <v>0.41466666666666668</v>
      </c>
      <c r="AB8" s="26">
        <v>84.973651853170978</v>
      </c>
      <c r="AC8" s="26">
        <f>W8/100*$T8</f>
        <v>2.1561497786786261</v>
      </c>
      <c r="AD8" s="26">
        <f>X8/100*$T8</f>
        <v>5.4210462366187464</v>
      </c>
      <c r="AE8" s="26">
        <f>Y8/100*$T8</f>
        <v>2.9290521354155099</v>
      </c>
      <c r="AF8" s="26">
        <f>Z8/100*$T8</f>
        <v>0.17866297196174072</v>
      </c>
      <c r="AG8" s="17">
        <v>2.6</v>
      </c>
      <c r="AH8" s="17">
        <v>6.17</v>
      </c>
      <c r="AI8" s="17">
        <f t="shared" si="2"/>
        <v>6.7608297539198085E-7</v>
      </c>
      <c r="AJ8" s="27">
        <v>4.0937090948911541</v>
      </c>
      <c r="AK8" s="27">
        <v>88.891968917636461</v>
      </c>
      <c r="AL8" s="27">
        <v>1952.309361206424</v>
      </c>
      <c r="AM8" s="27">
        <v>46.215051603396205</v>
      </c>
      <c r="AN8" s="27">
        <v>5.7360661960558188</v>
      </c>
      <c r="AO8" s="27">
        <v>19.016253438411049</v>
      </c>
      <c r="AP8" s="27">
        <v>0.49465651563268104</v>
      </c>
      <c r="AQ8" s="27">
        <v>34.996339298111167</v>
      </c>
      <c r="AR8" s="27">
        <v>997.02499999999952</v>
      </c>
      <c r="AS8" s="17">
        <v>1274.1375</v>
      </c>
      <c r="AT8" s="26">
        <v>602.375</v>
      </c>
      <c r="AU8" s="26">
        <v>20.994626168224293</v>
      </c>
      <c r="AV8" s="26">
        <v>1.9932532375177785</v>
      </c>
      <c r="AW8" s="26">
        <v>4951.574999999998</v>
      </c>
      <c r="AX8" s="26">
        <v>3956.8249999999998</v>
      </c>
      <c r="AY8" s="103">
        <v>476</v>
      </c>
      <c r="AZ8" s="103">
        <f t="shared" si="3"/>
        <v>145.18</v>
      </c>
      <c r="BA8" s="17">
        <v>50</v>
      </c>
      <c r="BB8" s="17">
        <v>100</v>
      </c>
      <c r="BC8" s="17">
        <v>0.08</v>
      </c>
      <c r="BD8" s="14">
        <v>2</v>
      </c>
      <c r="BE8" s="17" t="s">
        <v>41</v>
      </c>
      <c r="BF8" s="28"/>
      <c r="BG8" s="26"/>
      <c r="BH8" s="31"/>
      <c r="BI8" s="29"/>
      <c r="BM8" s="30" t="s">
        <v>55</v>
      </c>
      <c r="BN8" t="s">
        <v>56</v>
      </c>
      <c r="BO8" t="s">
        <v>52</v>
      </c>
      <c r="BP8" t="s">
        <v>57</v>
      </c>
      <c r="BQ8" t="s">
        <v>42</v>
      </c>
    </row>
    <row r="9" spans="1:69" x14ac:dyDescent="0.25">
      <c r="A9" s="14">
        <v>2005</v>
      </c>
      <c r="B9" s="15">
        <v>2008</v>
      </c>
      <c r="C9" s="16" t="s">
        <v>37</v>
      </c>
      <c r="D9" s="17" t="s">
        <v>301</v>
      </c>
      <c r="E9" s="18">
        <v>4</v>
      </c>
      <c r="F9" s="19">
        <v>94001</v>
      </c>
      <c r="G9" s="20">
        <v>94001</v>
      </c>
      <c r="H9" s="70">
        <v>94001</v>
      </c>
      <c r="I9" s="21" t="s">
        <v>43</v>
      </c>
      <c r="J9" s="22">
        <v>94001</v>
      </c>
      <c r="K9" s="17" t="s">
        <v>42</v>
      </c>
      <c r="L9" s="23">
        <v>100</v>
      </c>
      <c r="M9" s="24">
        <v>1</v>
      </c>
      <c r="N9" s="25">
        <v>50.239234449760765</v>
      </c>
      <c r="O9" s="26">
        <v>45.589182227945912</v>
      </c>
      <c r="P9" s="26">
        <f t="shared" si="0"/>
        <v>0.45589182227945912</v>
      </c>
      <c r="Q9" s="25">
        <v>54.410817772054088</v>
      </c>
      <c r="R9" s="25">
        <v>0.54410817772054088</v>
      </c>
      <c r="S9" s="25">
        <v>27.335578306534352</v>
      </c>
      <c r="T9" s="25">
        <v>9.1118594355114499</v>
      </c>
      <c r="U9" s="25">
        <v>12.191667924714322</v>
      </c>
      <c r="V9" s="25">
        <v>4.0638893082381067</v>
      </c>
      <c r="W9" s="26" t="s">
        <v>45</v>
      </c>
      <c r="X9" s="26" t="s">
        <v>45</v>
      </c>
      <c r="Y9" s="26" t="s">
        <v>45</v>
      </c>
      <c r="Z9" s="26" t="s">
        <v>45</v>
      </c>
      <c r="AA9" s="26" t="s">
        <v>45</v>
      </c>
      <c r="AB9" s="26" t="s">
        <v>45</v>
      </c>
      <c r="AC9" s="26" t="s">
        <v>45</v>
      </c>
      <c r="AD9" s="26" t="s">
        <v>45</v>
      </c>
      <c r="AE9" s="26" t="s">
        <v>45</v>
      </c>
      <c r="AF9" s="26" t="s">
        <v>45</v>
      </c>
      <c r="AG9" s="17">
        <v>3.1</v>
      </c>
      <c r="AH9" s="17">
        <v>6.65</v>
      </c>
      <c r="AI9" s="17">
        <f t="shared" si="2"/>
        <v>2.2387211385683346E-7</v>
      </c>
      <c r="AJ9" s="27">
        <v>11.4673418</v>
      </c>
      <c r="AK9" s="27">
        <v>130.57400000000001</v>
      </c>
      <c r="AL9" s="27">
        <v>3674.85</v>
      </c>
      <c r="AM9" s="27">
        <v>52.952100000000002</v>
      </c>
      <c r="AN9" s="27">
        <v>3.55199</v>
      </c>
      <c r="AO9" s="27">
        <v>30.003</v>
      </c>
      <c r="AP9" s="27">
        <v>0.65816799999999998</v>
      </c>
      <c r="AQ9" s="27">
        <v>23.421299999999999</v>
      </c>
      <c r="AR9" s="27">
        <v>997.02499999999952</v>
      </c>
      <c r="AS9" s="17">
        <v>1274.1375</v>
      </c>
      <c r="AT9" s="26">
        <v>602.375</v>
      </c>
      <c r="AU9" s="26">
        <v>20.994626168224293</v>
      </c>
      <c r="AV9" s="26">
        <v>1.9932532375177785</v>
      </c>
      <c r="AW9" s="26">
        <v>4951.574999999998</v>
      </c>
      <c r="AX9" s="26">
        <v>3956.8249999999998</v>
      </c>
      <c r="AY9" s="103">
        <v>476</v>
      </c>
      <c r="AZ9" s="103">
        <f t="shared" si="3"/>
        <v>145.18</v>
      </c>
      <c r="BA9" s="17">
        <v>50</v>
      </c>
      <c r="BB9" s="17">
        <v>100</v>
      </c>
      <c r="BC9" s="17">
        <v>0.08</v>
      </c>
      <c r="BD9" s="14">
        <v>2</v>
      </c>
      <c r="BE9" s="17" t="s">
        <v>41</v>
      </c>
      <c r="BF9" s="28"/>
      <c r="BG9" s="26"/>
      <c r="BH9" s="31"/>
      <c r="BI9" s="29"/>
      <c r="BM9" s="30" t="s">
        <v>58</v>
      </c>
      <c r="BN9" t="s">
        <v>59</v>
      </c>
      <c r="BO9">
        <v>8</v>
      </c>
      <c r="BP9" t="s">
        <v>60</v>
      </c>
      <c r="BQ9" t="s">
        <v>40</v>
      </c>
    </row>
    <row r="10" spans="1:69" x14ac:dyDescent="0.25">
      <c r="A10" s="14">
        <v>2005</v>
      </c>
      <c r="B10" s="15">
        <v>2008</v>
      </c>
      <c r="C10" s="16" t="s">
        <v>37</v>
      </c>
      <c r="D10" s="17" t="s">
        <v>301</v>
      </c>
      <c r="E10" s="18">
        <v>1</v>
      </c>
      <c r="F10" s="19" t="s">
        <v>61</v>
      </c>
      <c r="G10" s="20" t="s">
        <v>61</v>
      </c>
      <c r="H10" s="70" t="s">
        <v>62</v>
      </c>
      <c r="I10" s="21">
        <v>4</v>
      </c>
      <c r="J10" s="22">
        <v>983249</v>
      </c>
      <c r="K10" s="17" t="s">
        <v>42</v>
      </c>
      <c r="L10" s="23">
        <v>88.888888888888886</v>
      </c>
      <c r="M10" s="24">
        <v>0.88888888888888884</v>
      </c>
      <c r="N10" s="25">
        <v>37.480063795853269</v>
      </c>
      <c r="O10" s="26">
        <v>51.622354381668714</v>
      </c>
      <c r="P10" s="26">
        <f t="shared" si="0"/>
        <v>0.51622354381668711</v>
      </c>
      <c r="Q10" s="25">
        <v>48.377645618331286</v>
      </c>
      <c r="R10" s="25">
        <v>0.48377645618331289</v>
      </c>
      <c r="S10" s="25">
        <v>18.131972440682382</v>
      </c>
      <c r="T10" s="25">
        <v>6.0439908135607938</v>
      </c>
      <c r="U10" s="25">
        <v>8.0868597085443419</v>
      </c>
      <c r="V10" s="25">
        <v>2.6956199028481143</v>
      </c>
      <c r="W10" s="26">
        <v>18.163250000000001</v>
      </c>
      <c r="X10" s="26">
        <v>42.318339999999999</v>
      </c>
      <c r="Y10" s="26">
        <v>25.72429</v>
      </c>
      <c r="Z10" s="26">
        <v>3.6698110000000002</v>
      </c>
      <c r="AA10" s="26">
        <v>0.38866666666666666</v>
      </c>
      <c r="AB10" s="26">
        <v>46.651730121824308</v>
      </c>
      <c r="AC10" s="26">
        <f t="shared" ref="AC10:AF12" si="4">W10/100*$T10</f>
        <v>1.097785161444081</v>
      </c>
      <c r="AD10" s="26">
        <f t="shared" si="4"/>
        <v>2.5577165820514227</v>
      </c>
      <c r="AE10" s="26">
        <f t="shared" si="4"/>
        <v>1.5547737244537378</v>
      </c>
      <c r="AF10" s="26">
        <f t="shared" si="4"/>
        <v>0.2218030397150435</v>
      </c>
      <c r="AG10" s="17">
        <v>3.6</v>
      </c>
      <c r="AH10" s="17">
        <v>6.6</v>
      </c>
      <c r="AI10" s="17">
        <f t="shared" si="2"/>
        <v>2.511886431509578E-7</v>
      </c>
      <c r="AJ10" s="27">
        <v>7.5955906038967571</v>
      </c>
      <c r="AK10" s="27">
        <v>98.502311059395282</v>
      </c>
      <c r="AL10" s="27">
        <v>2867.0950861797633</v>
      </c>
      <c r="AM10" s="27">
        <v>53.649867809802409</v>
      </c>
      <c r="AN10" s="27">
        <v>3.0406399094713281</v>
      </c>
      <c r="AO10" s="27">
        <v>25.310623119947106</v>
      </c>
      <c r="AP10" s="27">
        <v>0.62783805877779519</v>
      </c>
      <c r="AQ10" s="27">
        <v>13.801861154295944</v>
      </c>
      <c r="AR10" s="27">
        <v>997.02499999999952</v>
      </c>
      <c r="AS10" s="17">
        <v>1274.1375</v>
      </c>
      <c r="AT10" s="26">
        <v>602.375</v>
      </c>
      <c r="AU10" s="26">
        <v>20.994626168224293</v>
      </c>
      <c r="AV10" s="26">
        <v>1.9932532375177785</v>
      </c>
      <c r="AW10" s="26">
        <v>4951.574999999998</v>
      </c>
      <c r="AX10" s="26">
        <v>3956.8249999999998</v>
      </c>
      <c r="AY10" s="103">
        <v>476</v>
      </c>
      <c r="AZ10" s="103">
        <f t="shared" si="3"/>
        <v>145.18</v>
      </c>
      <c r="BA10" s="17">
        <v>50</v>
      </c>
      <c r="BB10" s="17">
        <v>100</v>
      </c>
      <c r="BC10" s="17">
        <v>0.08</v>
      </c>
      <c r="BD10" s="14">
        <v>2</v>
      </c>
      <c r="BE10" s="17" t="s">
        <v>41</v>
      </c>
      <c r="BF10" s="28"/>
      <c r="BG10" s="26"/>
      <c r="BH10" s="31"/>
      <c r="BI10" s="29"/>
      <c r="BM10" s="30" t="s">
        <v>63</v>
      </c>
      <c r="BN10" t="s">
        <v>64</v>
      </c>
      <c r="BO10">
        <v>8</v>
      </c>
      <c r="BP10" t="s">
        <v>46</v>
      </c>
      <c r="BQ10" t="s">
        <v>40</v>
      </c>
    </row>
    <row r="11" spans="1:69" x14ac:dyDescent="0.25">
      <c r="A11" s="14">
        <v>2005</v>
      </c>
      <c r="B11" s="15">
        <v>2008</v>
      </c>
      <c r="C11" s="16" t="s">
        <v>37</v>
      </c>
      <c r="D11" s="17" t="s">
        <v>301</v>
      </c>
      <c r="E11" s="18">
        <v>2</v>
      </c>
      <c r="F11" s="19" t="s">
        <v>61</v>
      </c>
      <c r="G11" s="20" t="s">
        <v>61</v>
      </c>
      <c r="H11" s="70" t="s">
        <v>62</v>
      </c>
      <c r="I11" s="21">
        <v>4</v>
      </c>
      <c r="J11" s="22">
        <v>983249</v>
      </c>
      <c r="K11" s="17" t="s">
        <v>42</v>
      </c>
      <c r="L11" s="23">
        <v>94.444444444444443</v>
      </c>
      <c r="M11" s="24">
        <v>0.94444444444444442</v>
      </c>
      <c r="N11" s="25">
        <v>44.657097288676233</v>
      </c>
      <c r="O11" s="26">
        <v>54.439530127930745</v>
      </c>
      <c r="P11" s="26">
        <f t="shared" si="0"/>
        <v>0.54439530127930746</v>
      </c>
      <c r="Q11" s="25">
        <v>45.560469872069255</v>
      </c>
      <c r="R11" s="25">
        <v>0.45560469872069254</v>
      </c>
      <c r="S11" s="25">
        <v>20.34598335594799</v>
      </c>
      <c r="T11" s="25">
        <v>6.7819944519826629</v>
      </c>
      <c r="U11" s="25">
        <v>9.074308576752804</v>
      </c>
      <c r="V11" s="25">
        <v>3.0247695255842677</v>
      </c>
      <c r="W11" s="26">
        <v>18.59216</v>
      </c>
      <c r="X11" s="26">
        <v>44.539340000000003</v>
      </c>
      <c r="Y11" s="26">
        <v>23.996680000000001</v>
      </c>
      <c r="Z11" s="26">
        <v>3.0766010000000001</v>
      </c>
      <c r="AA11" s="26">
        <v>0.37166666666666665</v>
      </c>
      <c r="AB11" s="26">
        <v>54.742556114658271</v>
      </c>
      <c r="AC11" s="26">
        <f t="shared" si="4"/>
        <v>1.2609192597037397</v>
      </c>
      <c r="AD11" s="26">
        <f t="shared" si="4"/>
        <v>3.0206555677496953</v>
      </c>
      <c r="AE11" s="26">
        <f t="shared" si="4"/>
        <v>1.6274535062600333</v>
      </c>
      <c r="AF11" s="26">
        <f t="shared" si="4"/>
        <v>0.20865490912964313</v>
      </c>
      <c r="AG11" s="17">
        <v>3.7</v>
      </c>
      <c r="AH11" s="17">
        <v>6.53</v>
      </c>
      <c r="AI11" s="17">
        <f t="shared" si="2"/>
        <v>2.9512092266663814E-7</v>
      </c>
      <c r="AJ11" s="27">
        <v>8.0345697694491687</v>
      </c>
      <c r="AK11" s="27">
        <v>119.72007998079849</v>
      </c>
      <c r="AL11" s="27">
        <v>3059.624053198314</v>
      </c>
      <c r="AM11" s="27">
        <v>54.495342784090013</v>
      </c>
      <c r="AN11" s="27">
        <v>3.4748266648866193</v>
      </c>
      <c r="AO11" s="27">
        <v>29.183952802322196</v>
      </c>
      <c r="AP11" s="27">
        <v>0.63028954154126082</v>
      </c>
      <c r="AQ11" s="27">
        <v>20.365887719951587</v>
      </c>
      <c r="AR11" s="27">
        <v>997.02499999999952</v>
      </c>
      <c r="AS11" s="17">
        <v>1274.1375</v>
      </c>
      <c r="AT11" s="26">
        <v>602.375</v>
      </c>
      <c r="AU11" s="26">
        <v>20.994626168224293</v>
      </c>
      <c r="AV11" s="26">
        <v>1.9932532375177785</v>
      </c>
      <c r="AW11" s="26">
        <v>4951.574999999998</v>
      </c>
      <c r="AX11" s="26">
        <v>3956.8249999999998</v>
      </c>
      <c r="AY11" s="103">
        <v>476</v>
      </c>
      <c r="AZ11" s="103">
        <f t="shared" si="3"/>
        <v>145.18</v>
      </c>
      <c r="BA11" s="17">
        <v>50</v>
      </c>
      <c r="BB11" s="17">
        <v>100</v>
      </c>
      <c r="BC11" s="17">
        <v>0.08</v>
      </c>
      <c r="BD11" s="14">
        <v>2</v>
      </c>
      <c r="BE11" s="17" t="s">
        <v>41</v>
      </c>
      <c r="BF11" s="28"/>
      <c r="BG11" s="26"/>
      <c r="BH11" s="31"/>
      <c r="BI11" s="29"/>
      <c r="BM11" s="30" t="s">
        <v>65</v>
      </c>
      <c r="BN11" s="30" t="s">
        <v>65</v>
      </c>
      <c r="BO11">
        <v>8</v>
      </c>
      <c r="BP11" t="s">
        <v>66</v>
      </c>
      <c r="BQ11" t="s">
        <v>40</v>
      </c>
    </row>
    <row r="12" spans="1:69" x14ac:dyDescent="0.25">
      <c r="A12" s="14">
        <v>2005</v>
      </c>
      <c r="B12" s="15">
        <v>2008</v>
      </c>
      <c r="C12" s="16" t="s">
        <v>37</v>
      </c>
      <c r="D12" s="17" t="s">
        <v>301</v>
      </c>
      <c r="E12" s="18">
        <v>3</v>
      </c>
      <c r="F12" s="19" t="s">
        <v>61</v>
      </c>
      <c r="G12" s="20" t="s">
        <v>61</v>
      </c>
      <c r="H12" s="70" t="s">
        <v>62</v>
      </c>
      <c r="I12" s="21">
        <v>4</v>
      </c>
      <c r="J12" s="22">
        <v>983249</v>
      </c>
      <c r="K12" s="17" t="s">
        <v>42</v>
      </c>
      <c r="L12" s="23">
        <v>100</v>
      </c>
      <c r="M12" s="24">
        <v>1</v>
      </c>
      <c r="N12" s="25">
        <v>47.049441786283893</v>
      </c>
      <c r="O12" s="26">
        <v>50.956785591934604</v>
      </c>
      <c r="P12" s="26">
        <f t="shared" si="0"/>
        <v>0.50956785591934606</v>
      </c>
      <c r="Q12" s="25">
        <v>49.043214408065396</v>
      </c>
      <c r="R12" s="25">
        <v>0.49043214408065394</v>
      </c>
      <c r="S12" s="25">
        <v>23.074558613045124</v>
      </c>
      <c r="T12" s="25">
        <v>7.6915195376817076</v>
      </c>
      <c r="U12" s="25">
        <v>10.291253141418125</v>
      </c>
      <c r="V12" s="25">
        <v>3.4304177138060417</v>
      </c>
      <c r="W12" s="26">
        <v>18.093309999999999</v>
      </c>
      <c r="X12" s="26">
        <v>43.119250000000001</v>
      </c>
      <c r="Y12" s="26">
        <v>25.194099999999999</v>
      </c>
      <c r="Z12" s="26">
        <v>3.1826680000000001</v>
      </c>
      <c r="AA12" s="26">
        <v>0.40800000000000003</v>
      </c>
      <c r="AB12" s="26">
        <v>56.555290718247846</v>
      </c>
      <c r="AC12" s="26">
        <f t="shared" si="4"/>
        <v>1.391650473663318</v>
      </c>
      <c r="AD12" s="26">
        <f t="shared" si="4"/>
        <v>3.3165255382518199</v>
      </c>
      <c r="AE12" s="26">
        <f t="shared" si="4"/>
        <v>1.9378091238430668</v>
      </c>
      <c r="AF12" s="26">
        <f t="shared" si="4"/>
        <v>0.24479553103954368</v>
      </c>
      <c r="AG12" s="17">
        <v>2.6</v>
      </c>
      <c r="AH12" s="17">
        <v>6.17</v>
      </c>
      <c r="AI12" s="17">
        <f t="shared" si="2"/>
        <v>6.7608297539198085E-7</v>
      </c>
      <c r="AJ12" s="27">
        <v>4.0937090948911541</v>
      </c>
      <c r="AK12" s="27">
        <v>88.891968917636461</v>
      </c>
      <c r="AL12" s="27">
        <v>1952.309361206424</v>
      </c>
      <c r="AM12" s="27">
        <v>46.215051603396205</v>
      </c>
      <c r="AN12" s="27">
        <v>5.7360661960558188</v>
      </c>
      <c r="AO12" s="27">
        <v>19.016253438411049</v>
      </c>
      <c r="AP12" s="27">
        <v>0.49465651563268104</v>
      </c>
      <c r="AQ12" s="27">
        <v>34.996339298111167</v>
      </c>
      <c r="AR12" s="27">
        <v>997.02499999999952</v>
      </c>
      <c r="AS12" s="17">
        <v>1274.1375</v>
      </c>
      <c r="AT12" s="26">
        <v>602.375</v>
      </c>
      <c r="AU12" s="26">
        <v>20.994626168224293</v>
      </c>
      <c r="AV12" s="26">
        <v>1.9932532375177785</v>
      </c>
      <c r="AW12" s="26">
        <v>4951.574999999998</v>
      </c>
      <c r="AX12" s="26">
        <v>3956.8249999999998</v>
      </c>
      <c r="AY12" s="103">
        <v>476</v>
      </c>
      <c r="AZ12" s="103">
        <f t="shared" si="3"/>
        <v>145.18</v>
      </c>
      <c r="BA12" s="17">
        <v>50</v>
      </c>
      <c r="BB12" s="17">
        <v>100</v>
      </c>
      <c r="BC12" s="17">
        <v>0.08</v>
      </c>
      <c r="BD12" s="14">
        <v>2</v>
      </c>
      <c r="BE12" s="17" t="s">
        <v>41</v>
      </c>
      <c r="BF12" s="28"/>
      <c r="BG12" s="26"/>
      <c r="BH12" s="31"/>
      <c r="BI12" s="29"/>
      <c r="BM12" s="30" t="s">
        <v>67</v>
      </c>
      <c r="BN12" t="s">
        <v>67</v>
      </c>
      <c r="BO12">
        <v>8</v>
      </c>
      <c r="BP12" t="s">
        <v>68</v>
      </c>
      <c r="BQ12" t="s">
        <v>40</v>
      </c>
    </row>
    <row r="13" spans="1:69" x14ac:dyDescent="0.25">
      <c r="A13" s="14">
        <v>2005</v>
      </c>
      <c r="B13" s="15">
        <v>2008</v>
      </c>
      <c r="C13" s="16" t="s">
        <v>37</v>
      </c>
      <c r="D13" s="17" t="s">
        <v>301</v>
      </c>
      <c r="E13" s="18">
        <v>4</v>
      </c>
      <c r="F13" s="19" t="s">
        <v>61</v>
      </c>
      <c r="G13" s="20" t="s">
        <v>61</v>
      </c>
      <c r="H13" s="70" t="s">
        <v>62</v>
      </c>
      <c r="I13" s="21">
        <v>4</v>
      </c>
      <c r="J13" s="22">
        <v>983249</v>
      </c>
      <c r="K13" s="17" t="s">
        <v>42</v>
      </c>
      <c r="L13" s="23">
        <v>94.444444444444443</v>
      </c>
      <c r="M13" s="24">
        <v>0.94444444444444442</v>
      </c>
      <c r="N13" s="25">
        <v>34.290271132376397</v>
      </c>
      <c r="O13" s="26">
        <v>51.968855702342211</v>
      </c>
      <c r="P13" s="26">
        <f t="shared" si="0"/>
        <v>0.51968855702342209</v>
      </c>
      <c r="Q13" s="25">
        <v>48.031144297657789</v>
      </c>
      <c r="R13" s="25">
        <v>0.48031144297657791</v>
      </c>
      <c r="S13" s="25">
        <v>16.4700096076498</v>
      </c>
      <c r="T13" s="25">
        <v>5.490003202549933</v>
      </c>
      <c r="U13" s="25">
        <v>7.3456242850118105</v>
      </c>
      <c r="V13" s="25">
        <v>2.4485414283372702</v>
      </c>
      <c r="W13" s="26" t="s">
        <v>45</v>
      </c>
      <c r="X13" s="26" t="s">
        <v>45</v>
      </c>
      <c r="Y13" s="26" t="s">
        <v>45</v>
      </c>
      <c r="Z13" s="26" t="s">
        <v>45</v>
      </c>
      <c r="AA13" s="26" t="s">
        <v>45</v>
      </c>
      <c r="AB13" s="26" t="s">
        <v>45</v>
      </c>
      <c r="AC13" s="26" t="s">
        <v>45</v>
      </c>
      <c r="AD13" s="26" t="s">
        <v>45</v>
      </c>
      <c r="AE13" s="26" t="s">
        <v>45</v>
      </c>
      <c r="AF13" s="26" t="s">
        <v>45</v>
      </c>
      <c r="AG13" s="17">
        <v>3.1</v>
      </c>
      <c r="AH13" s="17">
        <v>6.65</v>
      </c>
      <c r="AI13" s="17">
        <f t="shared" si="2"/>
        <v>2.2387211385683346E-7</v>
      </c>
      <c r="AJ13" s="27">
        <v>11.4673418</v>
      </c>
      <c r="AK13" s="27">
        <v>130.57400000000001</v>
      </c>
      <c r="AL13" s="27">
        <v>3674.85</v>
      </c>
      <c r="AM13" s="27">
        <v>52.952100000000002</v>
      </c>
      <c r="AN13" s="27">
        <v>3.55199</v>
      </c>
      <c r="AO13" s="27">
        <v>30.003</v>
      </c>
      <c r="AP13" s="27">
        <v>0.65816799999999998</v>
      </c>
      <c r="AQ13" s="27">
        <v>23.421299999999999</v>
      </c>
      <c r="AR13" s="27">
        <v>997.02499999999952</v>
      </c>
      <c r="AS13" s="17">
        <v>1274.1375</v>
      </c>
      <c r="AT13" s="26">
        <v>602.375</v>
      </c>
      <c r="AU13" s="26">
        <v>20.994626168224293</v>
      </c>
      <c r="AV13" s="26">
        <v>1.9932532375177785</v>
      </c>
      <c r="AW13" s="26">
        <v>4951.574999999998</v>
      </c>
      <c r="AX13" s="26">
        <v>3956.8249999999998</v>
      </c>
      <c r="AY13" s="103">
        <v>476</v>
      </c>
      <c r="AZ13" s="103">
        <f t="shared" si="3"/>
        <v>145.18</v>
      </c>
      <c r="BA13" s="17">
        <v>50</v>
      </c>
      <c r="BB13" s="17">
        <v>100</v>
      </c>
      <c r="BC13" s="17">
        <v>0.08</v>
      </c>
      <c r="BD13" s="14">
        <v>2</v>
      </c>
      <c r="BE13" s="17" t="s">
        <v>41</v>
      </c>
      <c r="BF13" s="28"/>
      <c r="BG13" s="26"/>
      <c r="BH13" s="31"/>
      <c r="BI13" s="29"/>
      <c r="BM13" s="30" t="s">
        <v>69</v>
      </c>
      <c r="BN13" t="s">
        <v>69</v>
      </c>
      <c r="BO13">
        <v>10</v>
      </c>
      <c r="BP13" t="s">
        <v>70</v>
      </c>
      <c r="BQ13" t="s">
        <v>40</v>
      </c>
    </row>
    <row r="14" spans="1:69" x14ac:dyDescent="0.25">
      <c r="A14" s="14">
        <v>2005</v>
      </c>
      <c r="B14" s="15">
        <v>2008</v>
      </c>
      <c r="C14" s="16" t="s">
        <v>37</v>
      </c>
      <c r="D14" s="17" t="s">
        <v>301</v>
      </c>
      <c r="E14" s="18">
        <v>1</v>
      </c>
      <c r="F14" s="19" t="s">
        <v>71</v>
      </c>
      <c r="G14" s="20" t="s">
        <v>71</v>
      </c>
      <c r="H14" s="70" t="s">
        <v>72</v>
      </c>
      <c r="I14" s="21">
        <v>4</v>
      </c>
      <c r="J14" s="22">
        <v>983777</v>
      </c>
      <c r="K14" s="17" t="s">
        <v>42</v>
      </c>
      <c r="L14" s="23">
        <v>100</v>
      </c>
      <c r="M14" s="24">
        <v>1</v>
      </c>
      <c r="N14" s="25">
        <v>42.264752791068581</v>
      </c>
      <c r="O14" s="26">
        <v>47.701886101446625</v>
      </c>
      <c r="P14" s="26">
        <f t="shared" si="0"/>
        <v>0.47701886101446628</v>
      </c>
      <c r="Q14" s="25">
        <v>52.298113898553375</v>
      </c>
      <c r="R14" s="25">
        <v>0.52298113898553378</v>
      </c>
      <c r="S14" s="25">
        <v>22.103668553615066</v>
      </c>
      <c r="T14" s="25">
        <v>7.3678895178716886</v>
      </c>
      <c r="U14" s="25">
        <v>9.8582361749123191</v>
      </c>
      <c r="V14" s="25">
        <v>3.286078724970773</v>
      </c>
      <c r="W14" s="26">
        <v>17.698228486854845</v>
      </c>
      <c r="X14" s="26">
        <v>48.024797296939141</v>
      </c>
      <c r="Y14" s="26">
        <v>24.693578110248552</v>
      </c>
      <c r="Z14" s="26">
        <v>1.4792290834647162</v>
      </c>
      <c r="AA14" s="26">
        <v>0.41300000000000003</v>
      </c>
      <c r="AB14" s="26">
        <v>53.51977858018175</v>
      </c>
      <c r="AC14" s="26">
        <f t="shared" ref="AC14:AF16" si="5">W14/100*$T14</f>
        <v>1.3039859215319591</v>
      </c>
      <c r="AD14" s="26">
        <f t="shared" si="5"/>
        <v>3.5384140060203051</v>
      </c>
      <c r="AE14" s="26">
        <f t="shared" si="5"/>
        <v>1.8193955531724608</v>
      </c>
      <c r="AF14" s="26">
        <f t="shared" si="5"/>
        <v>0.10898796458590627</v>
      </c>
      <c r="AG14" s="17">
        <v>3.6</v>
      </c>
      <c r="AH14" s="17">
        <v>6.6</v>
      </c>
      <c r="AI14" s="17">
        <f t="shared" si="2"/>
        <v>2.511886431509578E-7</v>
      </c>
      <c r="AJ14" s="27">
        <v>7.5955906038967571</v>
      </c>
      <c r="AK14" s="27">
        <v>98.502311059395282</v>
      </c>
      <c r="AL14" s="27">
        <v>2867.0950861797633</v>
      </c>
      <c r="AM14" s="27">
        <v>53.649867809802409</v>
      </c>
      <c r="AN14" s="27">
        <v>3.0406399094713281</v>
      </c>
      <c r="AO14" s="27">
        <v>25.310623119947106</v>
      </c>
      <c r="AP14" s="27">
        <v>0.62783805877779519</v>
      </c>
      <c r="AQ14" s="27">
        <v>13.801861154295944</v>
      </c>
      <c r="AR14" s="27">
        <v>997.02499999999952</v>
      </c>
      <c r="AS14" s="17">
        <v>1274.1375</v>
      </c>
      <c r="AT14" s="26">
        <v>602.375</v>
      </c>
      <c r="AU14" s="26">
        <v>20.994626168224293</v>
      </c>
      <c r="AV14" s="26">
        <v>1.9932532375177785</v>
      </c>
      <c r="AW14" s="26">
        <v>4951.574999999998</v>
      </c>
      <c r="AX14" s="26">
        <v>3956.8249999999998</v>
      </c>
      <c r="AY14" s="103">
        <v>476</v>
      </c>
      <c r="AZ14" s="103">
        <f t="shared" si="3"/>
        <v>145.18</v>
      </c>
      <c r="BA14" s="17">
        <v>50</v>
      </c>
      <c r="BB14" s="17">
        <v>100</v>
      </c>
      <c r="BC14" s="17">
        <v>0.08</v>
      </c>
      <c r="BD14" s="14">
        <v>2</v>
      </c>
      <c r="BE14" s="17" t="s">
        <v>41</v>
      </c>
      <c r="BF14" s="28"/>
      <c r="BG14" s="26"/>
      <c r="BH14" s="31"/>
      <c r="BI14" s="29"/>
      <c r="BM14" s="30" t="s">
        <v>73</v>
      </c>
      <c r="BN14" t="s">
        <v>73</v>
      </c>
      <c r="BO14">
        <v>10</v>
      </c>
      <c r="BP14" t="s">
        <v>74</v>
      </c>
      <c r="BQ14" t="s">
        <v>40</v>
      </c>
    </row>
    <row r="15" spans="1:69" x14ac:dyDescent="0.25">
      <c r="A15" s="14">
        <v>2005</v>
      </c>
      <c r="B15" s="15">
        <v>2008</v>
      </c>
      <c r="C15" s="16" t="s">
        <v>37</v>
      </c>
      <c r="D15" s="17" t="s">
        <v>301</v>
      </c>
      <c r="E15" s="18">
        <v>2</v>
      </c>
      <c r="F15" s="19" t="s">
        <v>71</v>
      </c>
      <c r="G15" s="20" t="s">
        <v>71</v>
      </c>
      <c r="H15" s="70" t="s">
        <v>72</v>
      </c>
      <c r="I15" s="21">
        <v>4</v>
      </c>
      <c r="J15" s="22">
        <v>983777</v>
      </c>
      <c r="K15" s="17" t="s">
        <v>42</v>
      </c>
      <c r="L15" s="23">
        <v>100</v>
      </c>
      <c r="M15" s="24">
        <v>1</v>
      </c>
      <c r="N15" s="25">
        <v>46.251993620414673</v>
      </c>
      <c r="O15" s="26">
        <v>45.454545454545446</v>
      </c>
      <c r="P15" s="26">
        <f t="shared" si="0"/>
        <v>0.45454545454545447</v>
      </c>
      <c r="Q15" s="25">
        <v>54.545454545454554</v>
      </c>
      <c r="R15" s="25">
        <v>0.54545454545454553</v>
      </c>
      <c r="S15" s="25">
        <v>25.228360156589826</v>
      </c>
      <c r="T15" s="25">
        <v>8.4094533855299414</v>
      </c>
      <c r="U15" s="25">
        <v>11.251848629839063</v>
      </c>
      <c r="V15" s="25">
        <v>3.750616209946354</v>
      </c>
      <c r="W15" s="26">
        <v>18.054942626052224</v>
      </c>
      <c r="X15" s="26">
        <v>47.331382781447033</v>
      </c>
      <c r="Y15" s="26">
        <v>24.711528361049403</v>
      </c>
      <c r="Z15" s="26">
        <v>1.5934994923819801</v>
      </c>
      <c r="AA15" s="26">
        <v>0.42433333333333328</v>
      </c>
      <c r="AB15" s="26">
        <v>59.454108774367228</v>
      </c>
      <c r="AC15" s="26">
        <f t="shared" si="5"/>
        <v>1.5183219839220372</v>
      </c>
      <c r="AD15" s="26">
        <f t="shared" si="5"/>
        <v>3.9803105717325336</v>
      </c>
      <c r="AE15" s="26">
        <f t="shared" si="5"/>
        <v>2.0781044583744608</v>
      </c>
      <c r="AF15" s="26">
        <f t="shared" si="5"/>
        <v>0.13400459701051884</v>
      </c>
      <c r="AG15" s="17">
        <v>3.7</v>
      </c>
      <c r="AH15" s="17">
        <v>6.53</v>
      </c>
      <c r="AI15" s="17">
        <f t="shared" si="2"/>
        <v>2.9512092266663814E-7</v>
      </c>
      <c r="AJ15" s="27">
        <v>8.0345697694491687</v>
      </c>
      <c r="AK15" s="27">
        <v>119.72007998079849</v>
      </c>
      <c r="AL15" s="27">
        <v>3059.624053198314</v>
      </c>
      <c r="AM15" s="27">
        <v>54.495342784090013</v>
      </c>
      <c r="AN15" s="27">
        <v>3.4748266648866193</v>
      </c>
      <c r="AO15" s="27">
        <v>29.183952802322196</v>
      </c>
      <c r="AP15" s="27">
        <v>0.63028954154126082</v>
      </c>
      <c r="AQ15" s="27">
        <v>20.365887719951587</v>
      </c>
      <c r="AR15" s="27">
        <v>997.02499999999952</v>
      </c>
      <c r="AS15" s="17">
        <v>1274.1375</v>
      </c>
      <c r="AT15" s="26">
        <v>602.375</v>
      </c>
      <c r="AU15" s="26">
        <v>20.994626168224293</v>
      </c>
      <c r="AV15" s="26">
        <v>1.9932532375177785</v>
      </c>
      <c r="AW15" s="26">
        <v>4951.574999999998</v>
      </c>
      <c r="AX15" s="26">
        <v>3956.8249999999998</v>
      </c>
      <c r="AY15" s="103">
        <v>476</v>
      </c>
      <c r="AZ15" s="103">
        <f t="shared" si="3"/>
        <v>145.18</v>
      </c>
      <c r="BA15" s="17">
        <v>50</v>
      </c>
      <c r="BB15" s="17">
        <v>100</v>
      </c>
      <c r="BC15" s="17">
        <v>0.08</v>
      </c>
      <c r="BD15" s="14">
        <v>2</v>
      </c>
      <c r="BE15" s="17" t="s">
        <v>41</v>
      </c>
      <c r="BF15" s="28"/>
      <c r="BG15" s="26"/>
      <c r="BH15" s="31"/>
      <c r="BI15" s="29"/>
      <c r="BM15" s="30" t="s">
        <v>75</v>
      </c>
      <c r="BN15" t="s">
        <v>75</v>
      </c>
      <c r="BO15">
        <v>9</v>
      </c>
      <c r="BP15" t="s">
        <v>76</v>
      </c>
      <c r="BQ15" t="s">
        <v>40</v>
      </c>
    </row>
    <row r="16" spans="1:69" x14ac:dyDescent="0.25">
      <c r="A16" s="14">
        <v>2005</v>
      </c>
      <c r="B16" s="15">
        <v>2008</v>
      </c>
      <c r="C16" s="16" t="s">
        <v>37</v>
      </c>
      <c r="D16" s="17" t="s">
        <v>301</v>
      </c>
      <c r="E16" s="18">
        <v>3</v>
      </c>
      <c r="F16" s="19" t="s">
        <v>71</v>
      </c>
      <c r="G16" s="20" t="s">
        <v>71</v>
      </c>
      <c r="H16" s="70" t="s">
        <v>72</v>
      </c>
      <c r="I16" s="21">
        <v>4</v>
      </c>
      <c r="J16" s="22">
        <v>983777</v>
      </c>
      <c r="K16" s="17" t="s">
        <v>42</v>
      </c>
      <c r="L16" s="23">
        <v>94.444444444444443</v>
      </c>
      <c r="M16" s="24">
        <v>0.94444444444444442</v>
      </c>
      <c r="N16" s="25">
        <v>64.593301435406701</v>
      </c>
      <c r="O16" s="26">
        <v>48.086085762739231</v>
      </c>
      <c r="P16" s="26">
        <f t="shared" si="0"/>
        <v>0.48086085762739228</v>
      </c>
      <c r="Q16" s="25">
        <v>51.913914237260769</v>
      </c>
      <c r="R16" s="25">
        <v>0.51913914237260772</v>
      </c>
      <c r="S16" s="25">
        <v>33.532911110192366</v>
      </c>
      <c r="T16" s="25">
        <v>11.177637036730788</v>
      </c>
      <c r="U16" s="25">
        <v>14.955678355145796</v>
      </c>
      <c r="V16" s="25">
        <v>4.9852261183819317</v>
      </c>
      <c r="W16" s="26">
        <v>18.503304009318953</v>
      </c>
      <c r="X16" s="26">
        <v>48.108909857937178</v>
      </c>
      <c r="Y16" s="26">
        <v>23.68660855812594</v>
      </c>
      <c r="Z16" s="26">
        <v>1.358447921302897</v>
      </c>
      <c r="AA16" s="26">
        <v>0.41666666666666669</v>
      </c>
      <c r="AB16" s="26">
        <v>80.478986664461672</v>
      </c>
      <c r="AC16" s="26">
        <f t="shared" si="5"/>
        <v>2.0682321619645281</v>
      </c>
      <c r="AD16" s="26">
        <f t="shared" si="5"/>
        <v>5.377439326248215</v>
      </c>
      <c r="AE16" s="26">
        <f t="shared" si="5"/>
        <v>2.6476031309385295</v>
      </c>
      <c r="AF16" s="26">
        <f t="shared" si="5"/>
        <v>0.15184237797625214</v>
      </c>
      <c r="AG16" s="17">
        <v>2.6</v>
      </c>
      <c r="AH16" s="17">
        <v>6.17</v>
      </c>
      <c r="AI16" s="17">
        <f t="shared" si="2"/>
        <v>6.7608297539198085E-7</v>
      </c>
      <c r="AJ16" s="27">
        <v>4.0937090948911541</v>
      </c>
      <c r="AK16" s="27">
        <v>88.891968917636461</v>
      </c>
      <c r="AL16" s="27">
        <v>1952.309361206424</v>
      </c>
      <c r="AM16" s="27">
        <v>46.215051603396205</v>
      </c>
      <c r="AN16" s="27">
        <v>5.7360661960558188</v>
      </c>
      <c r="AO16" s="27">
        <v>19.016253438411049</v>
      </c>
      <c r="AP16" s="27">
        <v>0.49465651563268104</v>
      </c>
      <c r="AQ16" s="27">
        <v>34.996339298111167</v>
      </c>
      <c r="AR16" s="27">
        <v>997.02499999999952</v>
      </c>
      <c r="AS16" s="17">
        <v>1274.1375</v>
      </c>
      <c r="AT16" s="26">
        <v>602.375</v>
      </c>
      <c r="AU16" s="26">
        <v>20.994626168224293</v>
      </c>
      <c r="AV16" s="26">
        <v>1.9932532375177785</v>
      </c>
      <c r="AW16" s="26">
        <v>4951.574999999998</v>
      </c>
      <c r="AX16" s="26">
        <v>3956.8249999999998</v>
      </c>
      <c r="AY16" s="103">
        <v>476</v>
      </c>
      <c r="AZ16" s="103">
        <f t="shared" si="3"/>
        <v>145.18</v>
      </c>
      <c r="BA16" s="17">
        <v>50</v>
      </c>
      <c r="BB16" s="17">
        <v>100</v>
      </c>
      <c r="BC16" s="17">
        <v>0.08</v>
      </c>
      <c r="BD16" s="14">
        <v>2</v>
      </c>
      <c r="BE16" s="17" t="s">
        <v>41</v>
      </c>
      <c r="BF16" s="28"/>
      <c r="BG16" s="26"/>
      <c r="BH16" s="31"/>
      <c r="BI16" s="29"/>
      <c r="BM16" s="30" t="s">
        <v>77</v>
      </c>
      <c r="BN16" t="s">
        <v>77</v>
      </c>
      <c r="BO16">
        <v>9</v>
      </c>
      <c r="BP16" t="s">
        <v>78</v>
      </c>
      <c r="BQ16" t="s">
        <v>40</v>
      </c>
    </row>
    <row r="17" spans="1:69" x14ac:dyDescent="0.25">
      <c r="A17" s="14">
        <v>2005</v>
      </c>
      <c r="B17" s="15">
        <v>2008</v>
      </c>
      <c r="C17" s="16" t="s">
        <v>37</v>
      </c>
      <c r="D17" s="17" t="s">
        <v>301</v>
      </c>
      <c r="E17" s="18">
        <v>4</v>
      </c>
      <c r="F17" s="19" t="s">
        <v>71</v>
      </c>
      <c r="G17" s="20" t="s">
        <v>71</v>
      </c>
      <c r="H17" s="70" t="s">
        <v>72</v>
      </c>
      <c r="I17" s="21">
        <v>4</v>
      </c>
      <c r="J17" s="22">
        <v>983777</v>
      </c>
      <c r="K17" s="17" t="s">
        <v>42</v>
      </c>
      <c r="L17" s="23">
        <v>94.444444444444443</v>
      </c>
      <c r="M17" s="24">
        <v>0.94444444444444442</v>
      </c>
      <c r="N17" s="25">
        <v>50.239234449760765</v>
      </c>
      <c r="O17" s="26">
        <v>49.837018418882309</v>
      </c>
      <c r="P17" s="26">
        <f t="shared" si="0"/>
        <v>0.49837018418882306</v>
      </c>
      <c r="Q17" s="25">
        <v>50.162981581117691</v>
      </c>
      <c r="R17" s="25">
        <v>0.50162981581117694</v>
      </c>
      <c r="S17" s="25">
        <v>25.201497923528027</v>
      </c>
      <c r="T17" s="25">
        <v>8.4004993078426757</v>
      </c>
      <c r="U17" s="25">
        <v>11.239868073893501</v>
      </c>
      <c r="V17" s="25">
        <v>3.7466226912978335</v>
      </c>
      <c r="W17" s="26" t="s">
        <v>45</v>
      </c>
      <c r="X17" s="26" t="s">
        <v>45</v>
      </c>
      <c r="Y17" s="26" t="s">
        <v>45</v>
      </c>
      <c r="Z17" s="26" t="s">
        <v>45</v>
      </c>
      <c r="AA17" s="26" t="s">
        <v>45</v>
      </c>
      <c r="AB17" s="26" t="s">
        <v>45</v>
      </c>
      <c r="AC17" s="26" t="s">
        <v>45</v>
      </c>
      <c r="AD17" s="26" t="s">
        <v>45</v>
      </c>
      <c r="AE17" s="26" t="s">
        <v>45</v>
      </c>
      <c r="AF17" s="26" t="s">
        <v>45</v>
      </c>
      <c r="AG17" s="17">
        <v>3.1</v>
      </c>
      <c r="AH17" s="17">
        <v>6.65</v>
      </c>
      <c r="AI17" s="17">
        <f t="shared" si="2"/>
        <v>2.2387211385683346E-7</v>
      </c>
      <c r="AJ17" s="27">
        <v>11.4673418</v>
      </c>
      <c r="AK17" s="27">
        <v>130.57400000000001</v>
      </c>
      <c r="AL17" s="27">
        <v>3674.85</v>
      </c>
      <c r="AM17" s="27">
        <v>52.952100000000002</v>
      </c>
      <c r="AN17" s="27">
        <v>3.55199</v>
      </c>
      <c r="AO17" s="27">
        <v>30.003</v>
      </c>
      <c r="AP17" s="27">
        <v>0.65816799999999998</v>
      </c>
      <c r="AQ17" s="27">
        <v>23.421299999999999</v>
      </c>
      <c r="AR17" s="27">
        <v>997.02499999999952</v>
      </c>
      <c r="AS17" s="17">
        <v>1274.1375</v>
      </c>
      <c r="AT17" s="26">
        <v>602.375</v>
      </c>
      <c r="AU17" s="26">
        <v>20.994626168224293</v>
      </c>
      <c r="AV17" s="26">
        <v>1.9932532375177785</v>
      </c>
      <c r="AW17" s="26">
        <v>4951.574999999998</v>
      </c>
      <c r="AX17" s="26">
        <v>3956.8249999999998</v>
      </c>
      <c r="AY17" s="103">
        <v>476</v>
      </c>
      <c r="AZ17" s="103">
        <f t="shared" si="3"/>
        <v>145.18</v>
      </c>
      <c r="BA17" s="17">
        <v>50</v>
      </c>
      <c r="BB17" s="17">
        <v>100</v>
      </c>
      <c r="BC17" s="17">
        <v>0.08</v>
      </c>
      <c r="BD17" s="14">
        <v>2</v>
      </c>
      <c r="BE17" s="17" t="s">
        <v>41</v>
      </c>
      <c r="BF17" s="28"/>
      <c r="BG17" s="26"/>
      <c r="BH17" s="31"/>
      <c r="BI17" s="29"/>
      <c r="BM17" s="30" t="s">
        <v>79</v>
      </c>
      <c r="BN17" t="s">
        <v>79</v>
      </c>
      <c r="BO17">
        <v>9</v>
      </c>
      <c r="BP17" t="s">
        <v>80</v>
      </c>
      <c r="BQ17" t="s">
        <v>40</v>
      </c>
    </row>
    <row r="18" spans="1:69" x14ac:dyDescent="0.25">
      <c r="A18" s="14">
        <v>2005</v>
      </c>
      <c r="B18" s="15">
        <v>2008</v>
      </c>
      <c r="C18" s="16" t="s">
        <v>37</v>
      </c>
      <c r="D18" s="17" t="s">
        <v>301</v>
      </c>
      <c r="E18" s="18">
        <v>1</v>
      </c>
      <c r="F18" s="19" t="s">
        <v>81</v>
      </c>
      <c r="G18" s="20" t="s">
        <v>82</v>
      </c>
      <c r="H18" s="70" t="s">
        <v>83</v>
      </c>
      <c r="I18" s="21">
        <v>5</v>
      </c>
      <c r="J18" s="22">
        <v>987131</v>
      </c>
      <c r="K18" s="17" t="s">
        <v>54</v>
      </c>
      <c r="L18" s="23">
        <v>100</v>
      </c>
      <c r="M18" s="24">
        <v>1</v>
      </c>
      <c r="N18" s="25">
        <v>51.834130781499205</v>
      </c>
      <c r="O18" s="26">
        <v>48.542029762702775</v>
      </c>
      <c r="P18" s="26">
        <f t="shared" si="0"/>
        <v>0.48542029762702776</v>
      </c>
      <c r="Q18" s="25">
        <v>51.457970237297225</v>
      </c>
      <c r="R18" s="25">
        <v>0.51457970237297224</v>
      </c>
      <c r="S18" s="25">
        <v>26.672791590305579</v>
      </c>
      <c r="T18" s="25">
        <v>8.8909305301018602</v>
      </c>
      <c r="U18" s="25">
        <v>11.896065049276288</v>
      </c>
      <c r="V18" s="25">
        <v>3.9653550164254296</v>
      </c>
      <c r="W18" s="26">
        <v>18.875948972242981</v>
      </c>
      <c r="X18" s="26">
        <v>47.237345125436349</v>
      </c>
      <c r="Y18" s="26">
        <v>23.412830334084106</v>
      </c>
      <c r="Z18" s="26">
        <v>1.9304437176317322</v>
      </c>
      <c r="AA18" s="26">
        <v>0.34766666666666673</v>
      </c>
      <c r="AB18" s="26">
        <v>76.71943889829025</v>
      </c>
      <c r="AC18" s="26">
        <f t="shared" ref="AC18:AF20" si="6">W18/100*$T18</f>
        <v>1.6782475100195995</v>
      </c>
      <c r="AD18" s="26">
        <f t="shared" si="6"/>
        <v>4.1998395393670034</v>
      </c>
      <c r="AE18" s="26">
        <f t="shared" si="6"/>
        <v>2.0816184801340332</v>
      </c>
      <c r="AF18" s="26">
        <f t="shared" si="6"/>
        <v>0.17163440985735304</v>
      </c>
      <c r="AG18" s="17">
        <v>3.6</v>
      </c>
      <c r="AH18" s="17">
        <v>6.6</v>
      </c>
      <c r="AI18" s="17">
        <f t="shared" si="2"/>
        <v>2.511886431509578E-7</v>
      </c>
      <c r="AJ18" s="27">
        <v>7.5955906038967571</v>
      </c>
      <c r="AK18" s="27">
        <v>98.502311059395282</v>
      </c>
      <c r="AL18" s="27">
        <v>2867.0950861797633</v>
      </c>
      <c r="AM18" s="27">
        <v>53.649867809802409</v>
      </c>
      <c r="AN18" s="27">
        <v>3.0406399094713281</v>
      </c>
      <c r="AO18" s="27">
        <v>25.310623119947106</v>
      </c>
      <c r="AP18" s="27">
        <v>0.62783805877779519</v>
      </c>
      <c r="AQ18" s="27">
        <v>13.801861154295944</v>
      </c>
      <c r="AR18" s="27">
        <v>997.02499999999952</v>
      </c>
      <c r="AS18" s="17">
        <v>1274.1375</v>
      </c>
      <c r="AT18" s="26">
        <v>602.375</v>
      </c>
      <c r="AU18" s="26">
        <v>20.994626168224293</v>
      </c>
      <c r="AV18" s="26">
        <v>1.9932532375177785</v>
      </c>
      <c r="AW18" s="26">
        <v>4951.574999999998</v>
      </c>
      <c r="AX18" s="26">
        <v>3956.8249999999998</v>
      </c>
      <c r="AY18" s="103">
        <v>476</v>
      </c>
      <c r="AZ18" s="103">
        <f t="shared" si="3"/>
        <v>145.18</v>
      </c>
      <c r="BA18" s="17">
        <v>50</v>
      </c>
      <c r="BB18" s="17">
        <v>100</v>
      </c>
      <c r="BC18" s="17">
        <v>0.08</v>
      </c>
      <c r="BD18" s="14">
        <v>2</v>
      </c>
      <c r="BE18" s="17" t="s">
        <v>41</v>
      </c>
      <c r="BF18" s="28"/>
      <c r="BG18" s="26"/>
      <c r="BH18" s="31"/>
      <c r="BI18" s="29"/>
      <c r="BM18" s="30" t="s">
        <v>84</v>
      </c>
      <c r="BN18" t="s">
        <v>84</v>
      </c>
      <c r="BO18">
        <v>9</v>
      </c>
      <c r="BP18" t="s">
        <v>85</v>
      </c>
      <c r="BQ18" t="s">
        <v>40</v>
      </c>
    </row>
    <row r="19" spans="1:69" x14ac:dyDescent="0.25">
      <c r="A19" s="14">
        <v>2005</v>
      </c>
      <c r="B19" s="15">
        <v>2008</v>
      </c>
      <c r="C19" s="16" t="s">
        <v>37</v>
      </c>
      <c r="D19" s="17" t="s">
        <v>301</v>
      </c>
      <c r="E19" s="18">
        <v>2</v>
      </c>
      <c r="F19" s="19" t="s">
        <v>81</v>
      </c>
      <c r="G19" s="20" t="s">
        <v>82</v>
      </c>
      <c r="H19" s="70" t="s">
        <v>83</v>
      </c>
      <c r="I19" s="21">
        <v>5</v>
      </c>
      <c r="J19" s="22">
        <v>987131</v>
      </c>
      <c r="K19" s="17" t="s">
        <v>54</v>
      </c>
      <c r="L19" s="23">
        <v>100</v>
      </c>
      <c r="M19" s="24">
        <v>1</v>
      </c>
      <c r="N19" s="25">
        <v>51.834130781499205</v>
      </c>
      <c r="O19" s="26">
        <v>49.168142620713681</v>
      </c>
      <c r="P19" s="26">
        <f t="shared" si="0"/>
        <v>0.49168142620713678</v>
      </c>
      <c r="Q19" s="25">
        <v>50.831857379286319</v>
      </c>
      <c r="R19" s="25">
        <v>0.50831857379286316</v>
      </c>
      <c r="S19" s="25">
        <v>26.348251432644425</v>
      </c>
      <c r="T19" s="25">
        <v>8.7827504775481415</v>
      </c>
      <c r="U19" s="25">
        <v>11.751320138959414</v>
      </c>
      <c r="V19" s="25">
        <v>3.9171067129864712</v>
      </c>
      <c r="W19" s="26">
        <v>19.343388484116204</v>
      </c>
      <c r="X19" s="26">
        <v>43.314414346790514</v>
      </c>
      <c r="Y19" s="26">
        <v>23.631292843150788</v>
      </c>
      <c r="Z19" s="26">
        <v>3.1314005942046919</v>
      </c>
      <c r="AA19" s="26">
        <v>0.35700000000000004</v>
      </c>
      <c r="AB19" s="26">
        <v>73.804625861749088</v>
      </c>
      <c r="AC19" s="26">
        <f t="shared" si="6"/>
        <v>1.6988815444627081</v>
      </c>
      <c r="AD19" s="26">
        <f t="shared" si="6"/>
        <v>3.8041969328899246</v>
      </c>
      <c r="AE19" s="26">
        <f t="shared" si="6"/>
        <v>2.0754774850326259</v>
      </c>
      <c r="AF19" s="26">
        <f t="shared" si="6"/>
        <v>0.27502310064145791</v>
      </c>
      <c r="AG19" s="17">
        <v>3.7</v>
      </c>
      <c r="AH19" s="17">
        <v>6.53</v>
      </c>
      <c r="AI19" s="17">
        <f t="shared" si="2"/>
        <v>2.9512092266663814E-7</v>
      </c>
      <c r="AJ19" s="27">
        <v>8.0345697694491687</v>
      </c>
      <c r="AK19" s="27">
        <v>119.72007998079849</v>
      </c>
      <c r="AL19" s="27">
        <v>3059.624053198314</v>
      </c>
      <c r="AM19" s="27">
        <v>54.495342784090013</v>
      </c>
      <c r="AN19" s="27">
        <v>3.4748266648866193</v>
      </c>
      <c r="AO19" s="27">
        <v>29.183952802322196</v>
      </c>
      <c r="AP19" s="27">
        <v>0.63028954154126082</v>
      </c>
      <c r="AQ19" s="27">
        <v>20.365887719951587</v>
      </c>
      <c r="AR19" s="27">
        <v>997.02499999999952</v>
      </c>
      <c r="AS19" s="17">
        <v>1274.1375</v>
      </c>
      <c r="AT19" s="26">
        <v>602.375</v>
      </c>
      <c r="AU19" s="26">
        <v>20.994626168224293</v>
      </c>
      <c r="AV19" s="26">
        <v>1.9932532375177785</v>
      </c>
      <c r="AW19" s="26">
        <v>4951.574999999998</v>
      </c>
      <c r="AX19" s="26">
        <v>3956.8249999999998</v>
      </c>
      <c r="AY19" s="103">
        <v>476</v>
      </c>
      <c r="AZ19" s="103">
        <f t="shared" si="3"/>
        <v>145.18</v>
      </c>
      <c r="BA19" s="17">
        <v>50</v>
      </c>
      <c r="BB19" s="17">
        <v>100</v>
      </c>
      <c r="BC19" s="17">
        <v>0.08</v>
      </c>
      <c r="BD19" s="14">
        <v>2</v>
      </c>
      <c r="BE19" s="17" t="s">
        <v>41</v>
      </c>
      <c r="BF19" s="28"/>
      <c r="BG19" s="26"/>
      <c r="BH19" s="31"/>
      <c r="BI19" s="29"/>
      <c r="BM19" s="30" t="s">
        <v>86</v>
      </c>
      <c r="BN19" t="s">
        <v>86</v>
      </c>
      <c r="BO19" t="s">
        <v>43</v>
      </c>
      <c r="BP19" t="s">
        <v>87</v>
      </c>
      <c r="BQ19" t="s">
        <v>42</v>
      </c>
    </row>
    <row r="20" spans="1:69" x14ac:dyDescent="0.25">
      <c r="A20" s="14">
        <v>2005</v>
      </c>
      <c r="B20" s="15">
        <v>2008</v>
      </c>
      <c r="C20" s="16" t="s">
        <v>37</v>
      </c>
      <c r="D20" s="17" t="s">
        <v>301</v>
      </c>
      <c r="E20" s="32">
        <v>3</v>
      </c>
      <c r="F20" s="33" t="s">
        <v>81</v>
      </c>
      <c r="G20" s="20" t="s">
        <v>82</v>
      </c>
      <c r="H20" s="70" t="s">
        <v>83</v>
      </c>
      <c r="I20" s="21">
        <v>5</v>
      </c>
      <c r="J20" s="22">
        <v>987131</v>
      </c>
      <c r="K20" s="17" t="s">
        <v>54</v>
      </c>
      <c r="L20" s="23">
        <v>94.444444444444443</v>
      </c>
      <c r="M20" s="24">
        <v>0.94444444444444442</v>
      </c>
      <c r="N20" s="36">
        <v>58.21371610845295</v>
      </c>
      <c r="O20" s="37">
        <f>AVERAGE(O18:O19,O21)</f>
        <v>49.152955417623183</v>
      </c>
      <c r="P20" s="37">
        <f t="shared" si="0"/>
        <v>0.49152955417623184</v>
      </c>
      <c r="Q20" s="38">
        <f>100-O20</f>
        <v>50.847044582376817</v>
      </c>
      <c r="R20" s="38">
        <f>Q20/100</f>
        <v>0.50847044582376821</v>
      </c>
      <c r="S20" s="38">
        <f>N20*R20</f>
        <v>29.599954182723348</v>
      </c>
      <c r="T20" s="38">
        <f>S20/3</f>
        <v>9.8666513942411154</v>
      </c>
      <c r="U20" s="38">
        <f>S20/2.24</f>
        <v>13.21426526014435</v>
      </c>
      <c r="V20" s="38">
        <f>U20/3</f>
        <v>4.4047550867147836</v>
      </c>
      <c r="W20" s="26">
        <v>19.289662932341869</v>
      </c>
      <c r="X20" s="26">
        <v>45.730366017548349</v>
      </c>
      <c r="Y20" s="26">
        <v>23.848965602580748</v>
      </c>
      <c r="Z20" s="26">
        <v>1.852874988848825</v>
      </c>
      <c r="AA20" s="26">
        <v>0.34866666666666662</v>
      </c>
      <c r="AB20" s="26">
        <v>84.894706068996229</v>
      </c>
      <c r="AC20" s="26">
        <f t="shared" si="6"/>
        <v>1.9032437966583207</v>
      </c>
      <c r="AD20" s="26">
        <f t="shared" si="6"/>
        <v>4.5120557962619987</v>
      </c>
      <c r="AE20" s="26">
        <f t="shared" si="6"/>
        <v>2.3530942971391173</v>
      </c>
      <c r="AF20" s="26">
        <f t="shared" si="6"/>
        <v>0.18281671592079748</v>
      </c>
      <c r="AG20" s="17">
        <v>2.6</v>
      </c>
      <c r="AH20" s="17">
        <v>6.17</v>
      </c>
      <c r="AI20" s="17">
        <f t="shared" si="2"/>
        <v>6.7608297539198085E-7</v>
      </c>
      <c r="AJ20" s="27">
        <v>4.0937090948911541</v>
      </c>
      <c r="AK20" s="27">
        <v>88.891968917636461</v>
      </c>
      <c r="AL20" s="27">
        <v>1952.309361206424</v>
      </c>
      <c r="AM20" s="27">
        <v>46.215051603396205</v>
      </c>
      <c r="AN20" s="27">
        <v>5.7360661960558188</v>
      </c>
      <c r="AO20" s="27">
        <v>19.016253438411049</v>
      </c>
      <c r="AP20" s="27">
        <v>0.49465651563268104</v>
      </c>
      <c r="AQ20" s="27">
        <v>34.996339298111167</v>
      </c>
      <c r="AR20" s="27">
        <v>997.02499999999952</v>
      </c>
      <c r="AS20" s="17">
        <v>1274.1375</v>
      </c>
      <c r="AT20" s="26">
        <v>602.375</v>
      </c>
      <c r="AU20" s="26">
        <v>20.994626168224293</v>
      </c>
      <c r="AV20" s="26">
        <v>1.9932532375177785</v>
      </c>
      <c r="AW20" s="26">
        <v>4951.574999999998</v>
      </c>
      <c r="AX20" s="26">
        <v>3956.8249999999998</v>
      </c>
      <c r="AY20" s="103">
        <v>476</v>
      </c>
      <c r="AZ20" s="103">
        <f t="shared" si="3"/>
        <v>145.18</v>
      </c>
      <c r="BA20" s="17">
        <v>50</v>
      </c>
      <c r="BB20" s="17">
        <v>100</v>
      </c>
      <c r="BC20" s="17">
        <v>0.08</v>
      </c>
      <c r="BD20" s="14">
        <v>2</v>
      </c>
      <c r="BE20" s="17" t="s">
        <v>41</v>
      </c>
      <c r="BF20" s="28"/>
      <c r="BG20" s="26"/>
      <c r="BH20" s="39" t="s">
        <v>88</v>
      </c>
      <c r="BI20" s="29"/>
      <c r="BM20" s="30" t="s">
        <v>89</v>
      </c>
      <c r="BN20" t="s">
        <v>89</v>
      </c>
      <c r="BO20">
        <v>9</v>
      </c>
      <c r="BP20" t="s">
        <v>90</v>
      </c>
      <c r="BQ20" t="s">
        <v>40</v>
      </c>
    </row>
    <row r="21" spans="1:69" x14ac:dyDescent="0.25">
      <c r="A21" s="14">
        <v>2005</v>
      </c>
      <c r="B21" s="15">
        <v>2008</v>
      </c>
      <c r="C21" s="16" t="s">
        <v>37</v>
      </c>
      <c r="D21" s="17" t="s">
        <v>301</v>
      </c>
      <c r="E21" s="18">
        <v>4</v>
      </c>
      <c r="F21" s="19" t="s">
        <v>81</v>
      </c>
      <c r="G21" s="20" t="s">
        <v>82</v>
      </c>
      <c r="H21" s="70" t="s">
        <v>83</v>
      </c>
      <c r="I21" s="21">
        <v>5</v>
      </c>
      <c r="J21" s="22">
        <v>987131</v>
      </c>
      <c r="K21" s="17" t="s">
        <v>54</v>
      </c>
      <c r="L21" s="23">
        <v>88.888888888888886</v>
      </c>
      <c r="M21" s="24">
        <v>0.88888888888888884</v>
      </c>
      <c r="N21" s="25">
        <v>49.441786283891545</v>
      </c>
      <c r="O21" s="26">
        <v>49.748693869453078</v>
      </c>
      <c r="P21" s="26">
        <f t="shared" si="0"/>
        <v>0.49748693869453076</v>
      </c>
      <c r="Q21" s="25">
        <v>50.251306130546922</v>
      </c>
      <c r="R21" s="25">
        <v>0.50251306130546924</v>
      </c>
      <c r="S21" s="25">
        <v>24.845143381929102</v>
      </c>
      <c r="T21" s="25">
        <v>8.281714460643034</v>
      </c>
      <c r="U21" s="25">
        <v>11.08093394834038</v>
      </c>
      <c r="V21" s="25">
        <v>3.6936446494467932</v>
      </c>
      <c r="W21" s="26" t="s">
        <v>45</v>
      </c>
      <c r="X21" s="26" t="s">
        <v>45</v>
      </c>
      <c r="Y21" s="26" t="s">
        <v>45</v>
      </c>
      <c r="Z21" s="26" t="s">
        <v>45</v>
      </c>
      <c r="AA21" s="26" t="s">
        <v>45</v>
      </c>
      <c r="AB21" s="26" t="s">
        <v>45</v>
      </c>
      <c r="AC21" s="26" t="s">
        <v>45</v>
      </c>
      <c r="AD21" s="26" t="s">
        <v>45</v>
      </c>
      <c r="AE21" s="26" t="s">
        <v>45</v>
      </c>
      <c r="AF21" s="26" t="s">
        <v>45</v>
      </c>
      <c r="AG21" s="17">
        <v>3.1</v>
      </c>
      <c r="AH21" s="17">
        <v>6.65</v>
      </c>
      <c r="AI21" s="17">
        <f t="shared" si="2"/>
        <v>2.2387211385683346E-7</v>
      </c>
      <c r="AJ21" s="27">
        <v>11.4673418</v>
      </c>
      <c r="AK21" s="27">
        <v>130.57400000000001</v>
      </c>
      <c r="AL21" s="27">
        <v>3674.85</v>
      </c>
      <c r="AM21" s="27">
        <v>52.952100000000002</v>
      </c>
      <c r="AN21" s="27">
        <v>3.55199</v>
      </c>
      <c r="AO21" s="27">
        <v>30.003</v>
      </c>
      <c r="AP21" s="27">
        <v>0.65816799999999998</v>
      </c>
      <c r="AQ21" s="27">
        <v>23.421299999999999</v>
      </c>
      <c r="AR21" s="27">
        <v>997.02499999999952</v>
      </c>
      <c r="AS21" s="17">
        <v>1274.1375</v>
      </c>
      <c r="AT21" s="26">
        <v>602.375</v>
      </c>
      <c r="AU21" s="26">
        <v>20.994626168224293</v>
      </c>
      <c r="AV21" s="26">
        <v>1.9932532375177785</v>
      </c>
      <c r="AW21" s="26">
        <v>4951.574999999998</v>
      </c>
      <c r="AX21" s="26">
        <v>3956.8249999999998</v>
      </c>
      <c r="AY21" s="103">
        <v>476</v>
      </c>
      <c r="AZ21" s="103">
        <f t="shared" si="3"/>
        <v>145.18</v>
      </c>
      <c r="BA21" s="17">
        <v>50</v>
      </c>
      <c r="BB21" s="17">
        <v>100</v>
      </c>
      <c r="BC21" s="17">
        <v>0.08</v>
      </c>
      <c r="BD21" s="14">
        <v>2</v>
      </c>
      <c r="BE21" s="17" t="s">
        <v>41</v>
      </c>
      <c r="BF21" s="28"/>
      <c r="BG21" s="26"/>
      <c r="BH21" s="31"/>
      <c r="BI21" s="29"/>
      <c r="BM21" s="30" t="s">
        <v>91</v>
      </c>
      <c r="BN21" t="s">
        <v>91</v>
      </c>
      <c r="BO21">
        <v>9</v>
      </c>
      <c r="BP21" t="s">
        <v>92</v>
      </c>
      <c r="BQ21" t="s">
        <v>40</v>
      </c>
    </row>
    <row r="22" spans="1:69" x14ac:dyDescent="0.25">
      <c r="A22" s="14">
        <v>2005</v>
      </c>
      <c r="B22" s="15">
        <v>2008</v>
      </c>
      <c r="C22" s="16" t="s">
        <v>37</v>
      </c>
      <c r="D22" s="17" t="s">
        <v>301</v>
      </c>
      <c r="E22" s="18">
        <v>1</v>
      </c>
      <c r="F22" s="19" t="s">
        <v>93</v>
      </c>
      <c r="G22" s="20" t="s">
        <v>94</v>
      </c>
      <c r="H22" s="70" t="s">
        <v>95</v>
      </c>
      <c r="I22" s="21" t="s">
        <v>43</v>
      </c>
      <c r="J22" s="22">
        <v>988234</v>
      </c>
      <c r="K22" s="17" t="s">
        <v>42</v>
      </c>
      <c r="L22" s="23">
        <v>94.444444444444443</v>
      </c>
      <c r="M22" s="24">
        <v>0.94444444444444442</v>
      </c>
      <c r="N22" s="25">
        <v>77.35247208931419</v>
      </c>
      <c r="O22" s="26">
        <v>45.405158639580002</v>
      </c>
      <c r="P22" s="26">
        <f t="shared" si="0"/>
        <v>0.45405158639580001</v>
      </c>
      <c r="Q22" s="25">
        <v>54.594841360419998</v>
      </c>
      <c r="R22" s="25">
        <v>0.54594841360419999</v>
      </c>
      <c r="S22" s="25">
        <v>42.230459425524238</v>
      </c>
      <c r="T22" s="25">
        <v>14.076819808508079</v>
      </c>
      <c r="U22" s="25">
        <v>18.83478490378381</v>
      </c>
      <c r="V22" s="25">
        <v>6.2782616345946032</v>
      </c>
      <c r="W22" s="26">
        <v>19.393451248543556</v>
      </c>
      <c r="X22" s="26">
        <v>45.542152658230947</v>
      </c>
      <c r="Y22" s="26">
        <v>24.059701976064702</v>
      </c>
      <c r="Z22" s="26">
        <v>1.6348949856059676</v>
      </c>
      <c r="AA22" s="26">
        <v>0.41699999999999998</v>
      </c>
      <c r="AB22" s="26">
        <v>101.27208495329555</v>
      </c>
      <c r="AC22" s="26">
        <f t="shared" ref="AC22:AF24" si="7">W22/100*$T22</f>
        <v>2.7299811869083364</v>
      </c>
      <c r="AD22" s="26">
        <f t="shared" si="7"/>
        <v>6.4108867666148424</v>
      </c>
      <c r="AE22" s="26">
        <f t="shared" si="7"/>
        <v>3.3868408936346857</v>
      </c>
      <c r="AF22" s="26">
        <f t="shared" si="7"/>
        <v>0.23014122118208616</v>
      </c>
      <c r="AG22" s="17">
        <v>3.6</v>
      </c>
      <c r="AH22" s="17">
        <v>6.6</v>
      </c>
      <c r="AI22" s="17">
        <f t="shared" si="2"/>
        <v>2.511886431509578E-7</v>
      </c>
      <c r="AJ22" s="27">
        <v>7.5955906038967571</v>
      </c>
      <c r="AK22" s="27">
        <v>98.502311059395282</v>
      </c>
      <c r="AL22" s="27">
        <v>2867.0950861797633</v>
      </c>
      <c r="AM22" s="27">
        <v>53.649867809802409</v>
      </c>
      <c r="AN22" s="27">
        <v>3.0406399094713281</v>
      </c>
      <c r="AO22" s="27">
        <v>25.310623119947106</v>
      </c>
      <c r="AP22" s="27">
        <v>0.62783805877779519</v>
      </c>
      <c r="AQ22" s="27">
        <v>13.801861154295944</v>
      </c>
      <c r="AR22" s="27">
        <v>997.02499999999952</v>
      </c>
      <c r="AS22" s="17">
        <v>1274.1375</v>
      </c>
      <c r="AT22" s="26">
        <v>602.375</v>
      </c>
      <c r="AU22" s="26">
        <v>20.994626168224293</v>
      </c>
      <c r="AV22" s="26">
        <v>1.9932532375177785</v>
      </c>
      <c r="AW22" s="26">
        <v>4951.574999999998</v>
      </c>
      <c r="AX22" s="26">
        <v>3956.8249999999998</v>
      </c>
      <c r="AY22" s="103">
        <v>476</v>
      </c>
      <c r="AZ22" s="103">
        <f t="shared" si="3"/>
        <v>145.18</v>
      </c>
      <c r="BA22" s="17">
        <v>50</v>
      </c>
      <c r="BB22" s="17">
        <v>100</v>
      </c>
      <c r="BC22" s="17">
        <v>0.08</v>
      </c>
      <c r="BD22" s="14">
        <v>2</v>
      </c>
      <c r="BE22" s="17" t="s">
        <v>41</v>
      </c>
      <c r="BF22" s="28"/>
      <c r="BG22" s="26"/>
      <c r="BH22" s="31"/>
      <c r="BI22" s="29"/>
      <c r="BM22" s="30" t="s">
        <v>61</v>
      </c>
      <c r="BN22" t="s">
        <v>61</v>
      </c>
      <c r="BO22">
        <v>4</v>
      </c>
      <c r="BP22">
        <v>983249</v>
      </c>
      <c r="BQ22" t="s">
        <v>42</v>
      </c>
    </row>
    <row r="23" spans="1:69" x14ac:dyDescent="0.25">
      <c r="A23" s="14">
        <v>2005</v>
      </c>
      <c r="B23" s="15">
        <v>2008</v>
      </c>
      <c r="C23" s="16" t="s">
        <v>37</v>
      </c>
      <c r="D23" s="17" t="s">
        <v>301</v>
      </c>
      <c r="E23" s="18">
        <v>2</v>
      </c>
      <c r="F23" s="19" t="s">
        <v>93</v>
      </c>
      <c r="G23" s="20" t="s">
        <v>94</v>
      </c>
      <c r="H23" s="70" t="s">
        <v>95</v>
      </c>
      <c r="I23" s="21" t="s">
        <v>43</v>
      </c>
      <c r="J23" s="22">
        <v>988234</v>
      </c>
      <c r="K23" s="17" t="s">
        <v>42</v>
      </c>
      <c r="L23" s="23">
        <v>100</v>
      </c>
      <c r="M23" s="24">
        <v>1</v>
      </c>
      <c r="N23" s="25">
        <v>79.744816586921843</v>
      </c>
      <c r="O23" s="26">
        <v>45.824441101353955</v>
      </c>
      <c r="P23" s="26">
        <f t="shared" si="0"/>
        <v>0.45824441101353952</v>
      </c>
      <c r="Q23" s="25">
        <v>54.175558898646045</v>
      </c>
      <c r="R23" s="25">
        <v>0.54175558898646048</v>
      </c>
      <c r="S23" s="25">
        <v>43.202200078665108</v>
      </c>
      <c r="T23" s="25">
        <v>14.400733359555035</v>
      </c>
      <c r="U23" s="25">
        <v>19.26818123508464</v>
      </c>
      <c r="V23" s="25">
        <v>6.4227270783615458</v>
      </c>
      <c r="W23" s="26">
        <v>19.445064268268283</v>
      </c>
      <c r="X23" s="26">
        <v>44.984268048980397</v>
      </c>
      <c r="Y23" s="26">
        <v>25.247007804297709</v>
      </c>
      <c r="Z23" s="26">
        <v>1.3254065937680792</v>
      </c>
      <c r="AA23" s="26">
        <v>0.41666666666666669</v>
      </c>
      <c r="AB23" s="26">
        <v>103.68528018879624</v>
      </c>
      <c r="AC23" s="26">
        <f t="shared" si="7"/>
        <v>2.8002318568674269</v>
      </c>
      <c r="AD23" s="26">
        <f t="shared" si="7"/>
        <v>6.4780644954811768</v>
      </c>
      <c r="AE23" s="26">
        <f t="shared" si="7"/>
        <v>3.6357542751629639</v>
      </c>
      <c r="AF23" s="26">
        <f t="shared" si="7"/>
        <v>0.19086826949850189</v>
      </c>
      <c r="AG23" s="17">
        <v>3.7</v>
      </c>
      <c r="AH23" s="17">
        <v>6.53</v>
      </c>
      <c r="AI23" s="17">
        <f t="shared" si="2"/>
        <v>2.9512092266663814E-7</v>
      </c>
      <c r="AJ23" s="27">
        <v>8.0345697694491687</v>
      </c>
      <c r="AK23" s="27">
        <v>119.72007998079849</v>
      </c>
      <c r="AL23" s="27">
        <v>3059.624053198314</v>
      </c>
      <c r="AM23" s="27">
        <v>54.495342784090013</v>
      </c>
      <c r="AN23" s="27">
        <v>3.4748266648866193</v>
      </c>
      <c r="AO23" s="27">
        <v>29.183952802322196</v>
      </c>
      <c r="AP23" s="27">
        <v>0.63028954154126082</v>
      </c>
      <c r="AQ23" s="27">
        <v>20.365887719951587</v>
      </c>
      <c r="AR23" s="27">
        <v>997.02499999999952</v>
      </c>
      <c r="AS23" s="17">
        <v>1274.1375</v>
      </c>
      <c r="AT23" s="26">
        <v>602.375</v>
      </c>
      <c r="AU23" s="26">
        <v>20.994626168224293</v>
      </c>
      <c r="AV23" s="26">
        <v>1.9932532375177785</v>
      </c>
      <c r="AW23" s="26">
        <v>4951.574999999998</v>
      </c>
      <c r="AX23" s="26">
        <v>3956.8249999999998</v>
      </c>
      <c r="AY23" s="103">
        <v>476</v>
      </c>
      <c r="AZ23" s="103">
        <f t="shared" si="3"/>
        <v>145.18</v>
      </c>
      <c r="BA23" s="17">
        <v>50</v>
      </c>
      <c r="BB23" s="17">
        <v>100</v>
      </c>
      <c r="BC23" s="17">
        <v>0.08</v>
      </c>
      <c r="BD23" s="14">
        <v>2</v>
      </c>
      <c r="BE23" s="17" t="s">
        <v>41</v>
      </c>
      <c r="BF23" s="28"/>
      <c r="BG23" s="26"/>
      <c r="BH23" s="31"/>
      <c r="BI23" s="29"/>
      <c r="BM23" s="30" t="s">
        <v>71</v>
      </c>
      <c r="BN23" t="s">
        <v>71</v>
      </c>
      <c r="BO23">
        <v>4</v>
      </c>
      <c r="BP23">
        <v>983777</v>
      </c>
      <c r="BQ23" t="s">
        <v>42</v>
      </c>
    </row>
    <row r="24" spans="1:69" x14ac:dyDescent="0.25">
      <c r="A24" s="14">
        <v>2005</v>
      </c>
      <c r="B24" s="15">
        <v>2008</v>
      </c>
      <c r="C24" s="16" t="s">
        <v>37</v>
      </c>
      <c r="D24" s="17" t="s">
        <v>301</v>
      </c>
      <c r="E24" s="18">
        <v>3</v>
      </c>
      <c r="F24" s="19" t="s">
        <v>93</v>
      </c>
      <c r="G24" s="20" t="s">
        <v>94</v>
      </c>
      <c r="H24" s="70" t="s">
        <v>95</v>
      </c>
      <c r="I24" s="21" t="s">
        <v>43</v>
      </c>
      <c r="J24" s="22">
        <v>988234</v>
      </c>
      <c r="K24" s="17" t="s">
        <v>42</v>
      </c>
      <c r="L24" s="23">
        <v>83.333333333333343</v>
      </c>
      <c r="M24" s="24">
        <v>0.83333333333333348</v>
      </c>
      <c r="N24" s="25">
        <v>84.529505582137162</v>
      </c>
      <c r="O24" s="26">
        <v>45.986527067608151</v>
      </c>
      <c r="P24" s="26">
        <f t="shared" si="0"/>
        <v>0.45986527067608152</v>
      </c>
      <c r="Q24" s="25">
        <v>54.013472932391849</v>
      </c>
      <c r="R24" s="25">
        <v>0.54013472932391848</v>
      </c>
      <c r="S24" s="25">
        <v>45.657321617492315</v>
      </c>
      <c r="T24" s="25">
        <v>15.219107205830772</v>
      </c>
      <c r="U24" s="25">
        <v>20.363165441401573</v>
      </c>
      <c r="V24" s="25">
        <v>6.7877218138005242</v>
      </c>
      <c r="W24" s="26">
        <v>20.380506819134609</v>
      </c>
      <c r="X24" s="26">
        <v>42.830168315330354</v>
      </c>
      <c r="Y24" s="26">
        <v>24.108367599967892</v>
      </c>
      <c r="Z24" s="26">
        <v>2.1005503474235354</v>
      </c>
      <c r="AA24" s="26">
        <v>0.3833333333333333</v>
      </c>
      <c r="AB24" s="26">
        <v>119.10605639345822</v>
      </c>
      <c r="AC24" s="26">
        <f t="shared" si="7"/>
        <v>3.1017311818957469</v>
      </c>
      <c r="AD24" s="26">
        <f t="shared" si="7"/>
        <v>6.5183692323478901</v>
      </c>
      <c r="AE24" s="26">
        <f t="shared" si="7"/>
        <v>3.6690783106148848</v>
      </c>
      <c r="AF24" s="26">
        <f t="shared" si="7"/>
        <v>0.31968500928683857</v>
      </c>
      <c r="AG24" s="17">
        <v>2.6</v>
      </c>
      <c r="AH24" s="17">
        <v>6.17</v>
      </c>
      <c r="AI24" s="17">
        <f t="shared" si="2"/>
        <v>6.7608297539198085E-7</v>
      </c>
      <c r="AJ24" s="27">
        <v>4.0937090948911541</v>
      </c>
      <c r="AK24" s="27">
        <v>88.891968917636461</v>
      </c>
      <c r="AL24" s="27">
        <v>1952.309361206424</v>
      </c>
      <c r="AM24" s="27">
        <v>46.215051603396205</v>
      </c>
      <c r="AN24" s="27">
        <v>5.7360661960558188</v>
      </c>
      <c r="AO24" s="27">
        <v>19.016253438411049</v>
      </c>
      <c r="AP24" s="27">
        <v>0.49465651563268104</v>
      </c>
      <c r="AQ24" s="27">
        <v>34.996339298111167</v>
      </c>
      <c r="AR24" s="27">
        <v>997.02499999999952</v>
      </c>
      <c r="AS24" s="17">
        <v>1274.1375</v>
      </c>
      <c r="AT24" s="26">
        <v>602.375</v>
      </c>
      <c r="AU24" s="26">
        <v>20.994626168224293</v>
      </c>
      <c r="AV24" s="26">
        <v>1.9932532375177785</v>
      </c>
      <c r="AW24" s="26">
        <v>4951.574999999998</v>
      </c>
      <c r="AX24" s="26">
        <v>3956.8249999999998</v>
      </c>
      <c r="AY24" s="103">
        <v>476</v>
      </c>
      <c r="AZ24" s="103">
        <f t="shared" si="3"/>
        <v>145.18</v>
      </c>
      <c r="BA24" s="17">
        <v>50</v>
      </c>
      <c r="BB24" s="17">
        <v>100</v>
      </c>
      <c r="BC24" s="17">
        <v>0.08</v>
      </c>
      <c r="BD24" s="14">
        <v>2</v>
      </c>
      <c r="BE24" s="17" t="s">
        <v>41</v>
      </c>
      <c r="BF24" s="28"/>
      <c r="BG24" s="26"/>
      <c r="BH24" s="31"/>
      <c r="BI24" s="29"/>
      <c r="BM24" s="30" t="s">
        <v>96</v>
      </c>
      <c r="BN24" t="s">
        <v>97</v>
      </c>
      <c r="BO24">
        <v>5</v>
      </c>
      <c r="BP24">
        <v>98701</v>
      </c>
      <c r="BQ24" t="s">
        <v>54</v>
      </c>
    </row>
    <row r="25" spans="1:69" x14ac:dyDescent="0.25">
      <c r="A25" s="14">
        <v>2005</v>
      </c>
      <c r="B25" s="15">
        <v>2008</v>
      </c>
      <c r="C25" s="16" t="s">
        <v>37</v>
      </c>
      <c r="D25" s="17" t="s">
        <v>301</v>
      </c>
      <c r="E25" s="18">
        <v>4</v>
      </c>
      <c r="F25" s="19" t="s">
        <v>93</v>
      </c>
      <c r="G25" s="20" t="s">
        <v>94</v>
      </c>
      <c r="H25" s="70" t="s">
        <v>95</v>
      </c>
      <c r="I25" s="21" t="s">
        <v>43</v>
      </c>
      <c r="J25" s="22">
        <v>988234</v>
      </c>
      <c r="K25" s="17" t="s">
        <v>42</v>
      </c>
      <c r="L25" s="23">
        <v>100</v>
      </c>
      <c r="M25" s="24">
        <v>1</v>
      </c>
      <c r="N25" s="25">
        <v>59.808612440191389</v>
      </c>
      <c r="O25" s="26">
        <v>46.50269983457661</v>
      </c>
      <c r="P25" s="26">
        <f t="shared" si="0"/>
        <v>0.46502699834576611</v>
      </c>
      <c r="Q25" s="25">
        <v>53.49730016542339</v>
      </c>
      <c r="R25" s="25">
        <v>0.53497300165423389</v>
      </c>
      <c r="S25" s="25">
        <v>31.995992921903941</v>
      </c>
      <c r="T25" s="25">
        <v>10.665330973967981</v>
      </c>
      <c r="U25" s="25">
        <v>14.270212843169158</v>
      </c>
      <c r="V25" s="25">
        <v>4.7567376143897198</v>
      </c>
      <c r="W25" s="26" t="s">
        <v>45</v>
      </c>
      <c r="X25" s="26" t="s">
        <v>45</v>
      </c>
      <c r="Y25" s="26" t="s">
        <v>45</v>
      </c>
      <c r="Z25" s="26" t="s">
        <v>45</v>
      </c>
      <c r="AA25" s="26" t="s">
        <v>45</v>
      </c>
      <c r="AB25" s="26" t="s">
        <v>45</v>
      </c>
      <c r="AC25" s="26" t="s">
        <v>45</v>
      </c>
      <c r="AD25" s="26" t="s">
        <v>45</v>
      </c>
      <c r="AE25" s="26" t="s">
        <v>45</v>
      </c>
      <c r="AF25" s="26" t="s">
        <v>45</v>
      </c>
      <c r="AG25" s="17">
        <v>3.1</v>
      </c>
      <c r="AH25" s="17">
        <v>6.65</v>
      </c>
      <c r="AI25" s="17">
        <f t="shared" si="2"/>
        <v>2.2387211385683346E-7</v>
      </c>
      <c r="AJ25" s="27">
        <v>11.4673418</v>
      </c>
      <c r="AK25" s="27">
        <v>130.57400000000001</v>
      </c>
      <c r="AL25" s="27">
        <v>3674.85</v>
      </c>
      <c r="AM25" s="27">
        <v>52.952100000000002</v>
      </c>
      <c r="AN25" s="27">
        <v>3.55199</v>
      </c>
      <c r="AO25" s="27">
        <v>30.003</v>
      </c>
      <c r="AP25" s="27">
        <v>0.65816799999999998</v>
      </c>
      <c r="AQ25" s="27">
        <v>23.421299999999999</v>
      </c>
      <c r="AR25" s="27">
        <v>997.02499999999952</v>
      </c>
      <c r="AS25" s="17">
        <v>1274.1375</v>
      </c>
      <c r="AT25" s="26">
        <v>602.375</v>
      </c>
      <c r="AU25" s="26">
        <v>20.994626168224293</v>
      </c>
      <c r="AV25" s="26">
        <v>1.9932532375177785</v>
      </c>
      <c r="AW25" s="26">
        <v>4951.574999999998</v>
      </c>
      <c r="AX25" s="26">
        <v>3956.8249999999998</v>
      </c>
      <c r="AY25" s="103">
        <v>476</v>
      </c>
      <c r="AZ25" s="103">
        <f t="shared" si="3"/>
        <v>145.18</v>
      </c>
      <c r="BA25" s="17">
        <v>50</v>
      </c>
      <c r="BB25" s="17">
        <v>100</v>
      </c>
      <c r="BC25" s="17">
        <v>0.08</v>
      </c>
      <c r="BD25" s="14">
        <v>2</v>
      </c>
      <c r="BE25" s="17" t="s">
        <v>41</v>
      </c>
      <c r="BF25" s="28"/>
      <c r="BG25" s="26"/>
      <c r="BH25" s="31"/>
      <c r="BI25" s="29"/>
      <c r="BM25" s="30" t="s">
        <v>98</v>
      </c>
      <c r="BN25" t="s">
        <v>99</v>
      </c>
      <c r="BO25">
        <v>5</v>
      </c>
      <c r="BP25">
        <v>987023</v>
      </c>
      <c r="BQ25" t="s">
        <v>54</v>
      </c>
    </row>
    <row r="26" spans="1:69" x14ac:dyDescent="0.25">
      <c r="A26" s="14">
        <v>2005</v>
      </c>
      <c r="B26" s="15">
        <v>2008</v>
      </c>
      <c r="C26" s="16" t="s">
        <v>37</v>
      </c>
      <c r="D26" s="17" t="s">
        <v>301</v>
      </c>
      <c r="E26" s="18">
        <v>1</v>
      </c>
      <c r="F26" s="19" t="s">
        <v>100</v>
      </c>
      <c r="G26" s="20" t="s">
        <v>101</v>
      </c>
      <c r="H26" s="70">
        <v>99113</v>
      </c>
      <c r="I26" s="21" t="s">
        <v>52</v>
      </c>
      <c r="J26" s="22">
        <v>99113012</v>
      </c>
      <c r="K26" s="17" t="s">
        <v>42</v>
      </c>
      <c r="L26" s="23">
        <v>100</v>
      </c>
      <c r="M26" s="24">
        <v>1</v>
      </c>
      <c r="N26" s="25">
        <v>57.41626794258373</v>
      </c>
      <c r="O26" s="26">
        <v>45.03985077157877</v>
      </c>
      <c r="P26" s="26">
        <f t="shared" si="0"/>
        <v>0.45039850771578771</v>
      </c>
      <c r="Q26" s="25">
        <v>54.96014922842123</v>
      </c>
      <c r="R26" s="25">
        <v>0.54960149228421229</v>
      </c>
      <c r="S26" s="25">
        <v>31.556066542634198</v>
      </c>
      <c r="T26" s="25">
        <v>10.518688847544732</v>
      </c>
      <c r="U26" s="25">
        <v>14.074005678014853</v>
      </c>
      <c r="V26" s="25">
        <v>4.6913352260049503</v>
      </c>
      <c r="W26" s="26">
        <v>17.772144732429652</v>
      </c>
      <c r="X26" s="26">
        <v>45.420140743961497</v>
      </c>
      <c r="Y26" s="26">
        <v>25.319359243925177</v>
      </c>
      <c r="Z26" s="26">
        <v>2.2642596023517712</v>
      </c>
      <c r="AA26" s="26">
        <v>0.38066666666666671</v>
      </c>
      <c r="AB26" s="26">
        <v>82.896847309897183</v>
      </c>
      <c r="AC26" s="26">
        <f t="shared" ref="AC26:AF28" si="8">W26/100*$T26</f>
        <v>1.8693966059395863</v>
      </c>
      <c r="AD26" s="26">
        <f t="shared" si="8"/>
        <v>4.7776032789741985</v>
      </c>
      <c r="AE26" s="26">
        <f t="shared" si="8"/>
        <v>2.6632646170605438</v>
      </c>
      <c r="AF26" s="26">
        <f t="shared" si="8"/>
        <v>0.23817042227203647</v>
      </c>
      <c r="AG26" s="17">
        <v>3.6</v>
      </c>
      <c r="AH26" s="17">
        <v>6.6</v>
      </c>
      <c r="AI26" s="17">
        <f t="shared" si="2"/>
        <v>2.511886431509578E-7</v>
      </c>
      <c r="AJ26" s="27">
        <v>7.5955906038967571</v>
      </c>
      <c r="AK26" s="27">
        <v>98.502311059395282</v>
      </c>
      <c r="AL26" s="27">
        <v>2867.0950861797633</v>
      </c>
      <c r="AM26" s="27">
        <v>53.649867809802409</v>
      </c>
      <c r="AN26" s="27">
        <v>3.0406399094713281</v>
      </c>
      <c r="AO26" s="27">
        <v>25.310623119947106</v>
      </c>
      <c r="AP26" s="27">
        <v>0.62783805877779519</v>
      </c>
      <c r="AQ26" s="27">
        <v>13.801861154295944</v>
      </c>
      <c r="AR26" s="27">
        <v>997.02499999999952</v>
      </c>
      <c r="AS26" s="17">
        <v>1274.1375</v>
      </c>
      <c r="AT26" s="26">
        <v>602.375</v>
      </c>
      <c r="AU26" s="26">
        <v>20.994626168224293</v>
      </c>
      <c r="AV26" s="26">
        <v>1.9932532375177785</v>
      </c>
      <c r="AW26" s="26">
        <v>4951.574999999998</v>
      </c>
      <c r="AX26" s="26">
        <v>3956.8249999999998</v>
      </c>
      <c r="AY26" s="103">
        <v>476</v>
      </c>
      <c r="AZ26" s="103">
        <f t="shared" si="3"/>
        <v>145.18</v>
      </c>
      <c r="BA26" s="17">
        <v>50</v>
      </c>
      <c r="BB26" s="17">
        <v>100</v>
      </c>
      <c r="BC26" s="17">
        <v>0.08</v>
      </c>
      <c r="BD26" s="14">
        <v>2</v>
      </c>
      <c r="BE26" s="17" t="s">
        <v>41</v>
      </c>
      <c r="BF26" s="28"/>
      <c r="BG26" s="26"/>
      <c r="BH26" s="31"/>
      <c r="BI26" s="29"/>
      <c r="BM26" s="30" t="s">
        <v>81</v>
      </c>
      <c r="BN26" t="s">
        <v>82</v>
      </c>
      <c r="BO26">
        <v>5</v>
      </c>
      <c r="BP26">
        <v>987131</v>
      </c>
      <c r="BQ26" t="s">
        <v>54</v>
      </c>
    </row>
    <row r="27" spans="1:69" x14ac:dyDescent="0.25">
      <c r="A27" s="14">
        <v>2005</v>
      </c>
      <c r="B27" s="15">
        <v>2008</v>
      </c>
      <c r="C27" s="16" t="s">
        <v>37</v>
      </c>
      <c r="D27" s="17" t="s">
        <v>301</v>
      </c>
      <c r="E27" s="18">
        <v>2</v>
      </c>
      <c r="F27" s="19" t="s">
        <v>100</v>
      </c>
      <c r="G27" s="20" t="s">
        <v>101</v>
      </c>
      <c r="H27" s="70">
        <v>99113</v>
      </c>
      <c r="I27" s="21" t="s">
        <v>52</v>
      </c>
      <c r="J27" s="22">
        <v>99113012</v>
      </c>
      <c r="K27" s="17" t="s">
        <v>42</v>
      </c>
      <c r="L27" s="23">
        <v>100</v>
      </c>
      <c r="M27" s="24">
        <v>1</v>
      </c>
      <c r="N27" s="25">
        <v>78.149920255183417</v>
      </c>
      <c r="O27" s="26">
        <v>43.166595411144357</v>
      </c>
      <c r="P27" s="26">
        <f t="shared" si="0"/>
        <v>0.43166595411144359</v>
      </c>
      <c r="Q27" s="25">
        <v>56.833404588855643</v>
      </c>
      <c r="R27" s="25">
        <v>0.56833404588855641</v>
      </c>
      <c r="S27" s="25">
        <v>44.415260364496433</v>
      </c>
      <c r="T27" s="25">
        <v>14.805086788165477</v>
      </c>
      <c r="U27" s="25">
        <v>19.80920612256541</v>
      </c>
      <c r="V27" s="25">
        <v>6.6030687075218033</v>
      </c>
      <c r="W27" s="26">
        <v>18.17059557609258</v>
      </c>
      <c r="X27" s="26">
        <v>46.346507089450014</v>
      </c>
      <c r="Y27" s="26">
        <v>25.471120162125459</v>
      </c>
      <c r="Z27" s="26">
        <v>1.6390436126288535</v>
      </c>
      <c r="AA27" s="26">
        <v>0.3666666666666667</v>
      </c>
      <c r="AB27" s="26">
        <v>121.13252826680845</v>
      </c>
      <c r="AC27" s="26">
        <f t="shared" si="8"/>
        <v>2.6901724449670632</v>
      </c>
      <c r="AD27" s="26">
        <f t="shared" si="8"/>
        <v>6.86164059787634</v>
      </c>
      <c r="AE27" s="26">
        <f t="shared" si="8"/>
        <v>3.7710214459205895</v>
      </c>
      <c r="AF27" s="26">
        <f t="shared" si="8"/>
        <v>0.2426618293455845</v>
      </c>
      <c r="AG27" s="17">
        <v>3.7</v>
      </c>
      <c r="AH27" s="17">
        <v>6.53</v>
      </c>
      <c r="AI27" s="17">
        <f t="shared" si="2"/>
        <v>2.9512092266663814E-7</v>
      </c>
      <c r="AJ27" s="27">
        <v>8.0345697694491687</v>
      </c>
      <c r="AK27" s="27">
        <v>119.72007998079849</v>
      </c>
      <c r="AL27" s="27">
        <v>3059.624053198314</v>
      </c>
      <c r="AM27" s="27">
        <v>54.495342784090013</v>
      </c>
      <c r="AN27" s="27">
        <v>3.4748266648866193</v>
      </c>
      <c r="AO27" s="27">
        <v>29.183952802322196</v>
      </c>
      <c r="AP27" s="27">
        <v>0.63028954154126082</v>
      </c>
      <c r="AQ27" s="27">
        <v>20.365887719951587</v>
      </c>
      <c r="AR27" s="27">
        <v>997.02499999999952</v>
      </c>
      <c r="AS27" s="17">
        <v>1274.1375</v>
      </c>
      <c r="AT27" s="26">
        <v>602.375</v>
      </c>
      <c r="AU27" s="26">
        <v>20.994626168224293</v>
      </c>
      <c r="AV27" s="26">
        <v>1.9932532375177785</v>
      </c>
      <c r="AW27" s="26">
        <v>4951.574999999998</v>
      </c>
      <c r="AX27" s="26">
        <v>3956.8249999999998</v>
      </c>
      <c r="AY27" s="103">
        <v>476</v>
      </c>
      <c r="AZ27" s="103">
        <f t="shared" si="3"/>
        <v>145.18</v>
      </c>
      <c r="BA27" s="17">
        <v>50</v>
      </c>
      <c r="BB27" s="17">
        <v>100</v>
      </c>
      <c r="BC27" s="17">
        <v>0.08</v>
      </c>
      <c r="BD27" s="14">
        <v>2</v>
      </c>
      <c r="BE27" s="17" t="s">
        <v>41</v>
      </c>
      <c r="BF27" s="28"/>
      <c r="BG27" s="26"/>
      <c r="BH27" s="31"/>
      <c r="BI27" s="29"/>
      <c r="BM27" s="30" t="s">
        <v>93</v>
      </c>
      <c r="BN27" t="s">
        <v>94</v>
      </c>
      <c r="BO27" t="s">
        <v>43</v>
      </c>
      <c r="BP27">
        <v>988234</v>
      </c>
      <c r="BQ27" t="s">
        <v>42</v>
      </c>
    </row>
    <row r="28" spans="1:69" x14ac:dyDescent="0.25">
      <c r="A28" s="14">
        <v>2005</v>
      </c>
      <c r="B28" s="15">
        <v>2008</v>
      </c>
      <c r="C28" s="16" t="s">
        <v>37</v>
      </c>
      <c r="D28" s="17" t="s">
        <v>301</v>
      </c>
      <c r="E28" s="18">
        <v>3</v>
      </c>
      <c r="F28" s="19" t="s">
        <v>100</v>
      </c>
      <c r="G28" s="20" t="s">
        <v>101</v>
      </c>
      <c r="H28" s="70">
        <v>99113</v>
      </c>
      <c r="I28" s="21" t="s">
        <v>52</v>
      </c>
      <c r="J28" s="22">
        <v>99113012</v>
      </c>
      <c r="K28" s="17" t="s">
        <v>42</v>
      </c>
      <c r="L28" s="23">
        <v>100</v>
      </c>
      <c r="M28" s="24">
        <v>1</v>
      </c>
      <c r="N28" s="25">
        <v>73.365231259968098</v>
      </c>
      <c r="O28" s="26">
        <v>41.914950048625229</v>
      </c>
      <c r="P28" s="26">
        <f t="shared" si="0"/>
        <v>0.41914950048625227</v>
      </c>
      <c r="Q28" s="25">
        <v>58.085049951374771</v>
      </c>
      <c r="R28" s="25">
        <v>0.58085049951374768</v>
      </c>
      <c r="S28" s="25">
        <v>42.614231224294087</v>
      </c>
      <c r="T28" s="25">
        <v>14.204743741431363</v>
      </c>
      <c r="U28" s="25">
        <v>19.005947126035164</v>
      </c>
      <c r="V28" s="25">
        <v>6.3353157086783884</v>
      </c>
      <c r="W28" s="26">
        <v>17.861025791847524</v>
      </c>
      <c r="X28" s="26">
        <v>45.488162551071795</v>
      </c>
      <c r="Y28" s="26">
        <v>24.353479736029939</v>
      </c>
      <c r="Z28" s="26">
        <v>2.6235669864941258</v>
      </c>
      <c r="AA28" s="26">
        <v>0.37633333333333335</v>
      </c>
      <c r="AB28" s="26">
        <v>113.23533540556446</v>
      </c>
      <c r="AC28" s="26">
        <f t="shared" si="8"/>
        <v>2.5371129433229025</v>
      </c>
      <c r="AD28" s="26">
        <f t="shared" si="8"/>
        <v>6.4614769230654963</v>
      </c>
      <c r="AE28" s="26">
        <f t="shared" si="8"/>
        <v>3.4593493886244682</v>
      </c>
      <c r="AF28" s="26">
        <f t="shared" si="8"/>
        <v>0.37267096731628374</v>
      </c>
      <c r="AG28" s="17">
        <v>2.6</v>
      </c>
      <c r="AH28" s="17">
        <v>6.17</v>
      </c>
      <c r="AI28" s="17">
        <f t="shared" si="2"/>
        <v>6.7608297539198085E-7</v>
      </c>
      <c r="AJ28" s="27">
        <v>4.0937090948911541</v>
      </c>
      <c r="AK28" s="27">
        <v>88.891968917636461</v>
      </c>
      <c r="AL28" s="27">
        <v>1952.309361206424</v>
      </c>
      <c r="AM28" s="27">
        <v>46.215051603396205</v>
      </c>
      <c r="AN28" s="27">
        <v>5.7360661960558188</v>
      </c>
      <c r="AO28" s="27">
        <v>19.016253438411049</v>
      </c>
      <c r="AP28" s="27">
        <v>0.49465651563268104</v>
      </c>
      <c r="AQ28" s="27">
        <v>34.996339298111167</v>
      </c>
      <c r="AR28" s="27">
        <v>997.02499999999952</v>
      </c>
      <c r="AS28" s="17">
        <v>1274.1375</v>
      </c>
      <c r="AT28" s="26">
        <v>602.375</v>
      </c>
      <c r="AU28" s="26">
        <v>20.994626168224293</v>
      </c>
      <c r="AV28" s="26">
        <v>1.9932532375177785</v>
      </c>
      <c r="AW28" s="26">
        <v>4951.574999999998</v>
      </c>
      <c r="AX28" s="26">
        <v>3956.8249999999998</v>
      </c>
      <c r="AY28" s="103">
        <v>476</v>
      </c>
      <c r="AZ28" s="103">
        <f t="shared" si="3"/>
        <v>145.18</v>
      </c>
      <c r="BA28" s="17">
        <v>50</v>
      </c>
      <c r="BB28" s="17">
        <v>100</v>
      </c>
      <c r="BC28" s="17">
        <v>0.08</v>
      </c>
      <c r="BD28" s="14">
        <v>2</v>
      </c>
      <c r="BE28" s="17" t="s">
        <v>41</v>
      </c>
      <c r="BF28" s="28"/>
      <c r="BG28" s="26"/>
      <c r="BH28" s="31"/>
      <c r="BI28" s="29"/>
      <c r="BM28" s="30" t="s">
        <v>102</v>
      </c>
      <c r="BN28" t="s">
        <v>103</v>
      </c>
      <c r="BO28" t="s">
        <v>43</v>
      </c>
      <c r="BP28">
        <v>988241</v>
      </c>
      <c r="BQ28" t="s">
        <v>42</v>
      </c>
    </row>
    <row r="29" spans="1:69" x14ac:dyDescent="0.25">
      <c r="A29" s="14">
        <v>2005</v>
      </c>
      <c r="B29" s="15">
        <v>2008</v>
      </c>
      <c r="C29" s="16" t="s">
        <v>37</v>
      </c>
      <c r="D29" s="17" t="s">
        <v>301</v>
      </c>
      <c r="E29" s="18">
        <v>4</v>
      </c>
      <c r="F29" s="19" t="s">
        <v>100</v>
      </c>
      <c r="G29" s="20" t="s">
        <v>101</v>
      </c>
      <c r="H29" s="70">
        <v>99113</v>
      </c>
      <c r="I29" s="21" t="s">
        <v>52</v>
      </c>
      <c r="J29" s="22">
        <v>99113012</v>
      </c>
      <c r="K29" s="17" t="s">
        <v>42</v>
      </c>
      <c r="L29" s="23">
        <v>100</v>
      </c>
      <c r="M29" s="24">
        <v>1</v>
      </c>
      <c r="N29" s="25">
        <v>44.657097288676233</v>
      </c>
      <c r="O29" s="26">
        <v>43.436685018835121</v>
      </c>
      <c r="P29" s="26">
        <f t="shared" si="0"/>
        <v>0.43436685018835119</v>
      </c>
      <c r="Q29" s="25">
        <v>56.563314981164879</v>
      </c>
      <c r="R29" s="25">
        <v>0.56563314981164881</v>
      </c>
      <c r="S29" s="25">
        <v>25.259534600839178</v>
      </c>
      <c r="T29" s="25">
        <v>8.4198448669463932</v>
      </c>
      <c r="U29" s="25">
        <v>11.265752431974274</v>
      </c>
      <c r="V29" s="25">
        <v>3.7552508106580915</v>
      </c>
      <c r="W29" s="26" t="s">
        <v>45</v>
      </c>
      <c r="X29" s="26" t="s">
        <v>45</v>
      </c>
      <c r="Y29" s="26" t="s">
        <v>45</v>
      </c>
      <c r="Z29" s="26" t="s">
        <v>45</v>
      </c>
      <c r="AA29" s="26" t="s">
        <v>45</v>
      </c>
      <c r="AB29" s="26" t="s">
        <v>45</v>
      </c>
      <c r="AC29" s="26" t="s">
        <v>45</v>
      </c>
      <c r="AD29" s="26" t="s">
        <v>45</v>
      </c>
      <c r="AE29" s="26" t="s">
        <v>45</v>
      </c>
      <c r="AF29" s="26" t="s">
        <v>45</v>
      </c>
      <c r="AG29" s="17">
        <v>3.1</v>
      </c>
      <c r="AH29" s="17">
        <v>6.65</v>
      </c>
      <c r="AI29" s="17">
        <f t="shared" si="2"/>
        <v>2.2387211385683346E-7</v>
      </c>
      <c r="AJ29" s="27">
        <v>11.4673418</v>
      </c>
      <c r="AK29" s="27">
        <v>130.57400000000001</v>
      </c>
      <c r="AL29" s="27">
        <v>3674.85</v>
      </c>
      <c r="AM29" s="27">
        <v>52.952100000000002</v>
      </c>
      <c r="AN29" s="27">
        <v>3.55199</v>
      </c>
      <c r="AO29" s="27">
        <v>30.003</v>
      </c>
      <c r="AP29" s="27">
        <v>0.65816799999999998</v>
      </c>
      <c r="AQ29" s="27">
        <v>23.421299999999999</v>
      </c>
      <c r="AR29" s="27">
        <v>997.02499999999952</v>
      </c>
      <c r="AS29" s="17">
        <v>1274.1375</v>
      </c>
      <c r="AT29" s="26">
        <v>602.375</v>
      </c>
      <c r="AU29" s="26">
        <v>20.994626168224293</v>
      </c>
      <c r="AV29" s="26">
        <v>1.9932532375177785</v>
      </c>
      <c r="AW29" s="26">
        <v>4951.574999999998</v>
      </c>
      <c r="AX29" s="26">
        <v>3956.8249999999998</v>
      </c>
      <c r="AY29" s="103">
        <v>476</v>
      </c>
      <c r="AZ29" s="103">
        <f t="shared" si="3"/>
        <v>145.18</v>
      </c>
      <c r="BA29" s="17">
        <v>50</v>
      </c>
      <c r="BB29" s="17">
        <v>100</v>
      </c>
      <c r="BC29" s="17">
        <v>0.08</v>
      </c>
      <c r="BD29" s="14">
        <v>2</v>
      </c>
      <c r="BE29" s="17" t="s">
        <v>41</v>
      </c>
      <c r="BF29" s="28"/>
      <c r="BG29" s="26"/>
      <c r="BH29" s="31"/>
      <c r="BI29" s="29"/>
      <c r="BM29" s="30" t="s">
        <v>100</v>
      </c>
      <c r="BN29" t="s">
        <v>101</v>
      </c>
      <c r="BO29" t="s">
        <v>52</v>
      </c>
      <c r="BP29">
        <v>99113012</v>
      </c>
      <c r="BQ29" t="s">
        <v>42</v>
      </c>
    </row>
    <row r="30" spans="1:69" x14ac:dyDescent="0.25">
      <c r="A30" s="14">
        <v>2005</v>
      </c>
      <c r="B30" s="15">
        <v>2008</v>
      </c>
      <c r="C30" s="16" t="s">
        <v>37</v>
      </c>
      <c r="D30" s="17" t="s">
        <v>301</v>
      </c>
      <c r="E30" s="18">
        <v>1</v>
      </c>
      <c r="F30" s="19" t="s">
        <v>104</v>
      </c>
      <c r="G30" s="20" t="s">
        <v>105</v>
      </c>
      <c r="H30" s="70">
        <v>99201</v>
      </c>
      <c r="I30" s="21">
        <v>8</v>
      </c>
      <c r="J30" s="22">
        <v>99201007</v>
      </c>
      <c r="K30" s="17" t="s">
        <v>40</v>
      </c>
      <c r="L30" s="23">
        <v>100</v>
      </c>
      <c r="M30" s="24">
        <v>1</v>
      </c>
      <c r="N30" s="25">
        <v>43.062200956937801</v>
      </c>
      <c r="O30" s="26">
        <v>45.256870887966031</v>
      </c>
      <c r="P30" s="26">
        <f t="shared" si="0"/>
        <v>0.45256870887966033</v>
      </c>
      <c r="Q30" s="25">
        <v>54.743129112033969</v>
      </c>
      <c r="R30" s="25">
        <v>0.54743129112033972</v>
      </c>
      <c r="S30" s="25">
        <v>23.57359626833999</v>
      </c>
      <c r="T30" s="25">
        <v>7.8578654227799971</v>
      </c>
      <c r="U30" s="25">
        <v>10.513823935679635</v>
      </c>
      <c r="V30" s="25">
        <v>3.5046079785598789</v>
      </c>
      <c r="W30" s="26">
        <v>18.77204490054514</v>
      </c>
      <c r="X30" s="26">
        <v>47.03698102536751</v>
      </c>
      <c r="Y30" s="26">
        <v>23.63696205431448</v>
      </c>
      <c r="Z30" s="26">
        <v>2.1520512003665289</v>
      </c>
      <c r="AA30" s="26">
        <v>0.42733333333333334</v>
      </c>
      <c r="AB30" s="26">
        <v>55.164421844789366</v>
      </c>
      <c r="AC30" s="26">
        <f t="shared" ref="AC30:AF32" si="9">W30/100*$T30</f>
        <v>1.4750820253886723</v>
      </c>
      <c r="AD30" s="26">
        <f t="shared" si="9"/>
        <v>3.6961026679119415</v>
      </c>
      <c r="AE30" s="26">
        <f t="shared" si="9"/>
        <v>1.8573606682616062</v>
      </c>
      <c r="AF30" s="26">
        <f t="shared" si="9"/>
        <v>0.16910528715412335</v>
      </c>
      <c r="AG30" s="17">
        <v>3.6</v>
      </c>
      <c r="AH30" s="17">
        <v>6.6</v>
      </c>
      <c r="AI30" s="17">
        <f t="shared" si="2"/>
        <v>2.511886431509578E-7</v>
      </c>
      <c r="AJ30" s="27">
        <v>7.5955906038967571</v>
      </c>
      <c r="AK30" s="27">
        <v>98.502311059395282</v>
      </c>
      <c r="AL30" s="27">
        <v>2867.0950861797633</v>
      </c>
      <c r="AM30" s="27">
        <v>53.649867809802409</v>
      </c>
      <c r="AN30" s="27">
        <v>3.0406399094713281</v>
      </c>
      <c r="AO30" s="27">
        <v>25.310623119947106</v>
      </c>
      <c r="AP30" s="27">
        <v>0.62783805877779519</v>
      </c>
      <c r="AQ30" s="27">
        <v>13.801861154295944</v>
      </c>
      <c r="AR30" s="27">
        <v>997.02499999999952</v>
      </c>
      <c r="AS30" s="17">
        <v>1274.1375</v>
      </c>
      <c r="AT30" s="26">
        <v>602.375</v>
      </c>
      <c r="AU30" s="26">
        <v>20.994626168224293</v>
      </c>
      <c r="AV30" s="26">
        <v>1.9932532375177785</v>
      </c>
      <c r="AW30" s="26">
        <v>4951.574999999998</v>
      </c>
      <c r="AX30" s="26">
        <v>3956.8249999999998</v>
      </c>
      <c r="AY30" s="103">
        <v>476</v>
      </c>
      <c r="AZ30" s="103">
        <f t="shared" si="3"/>
        <v>145.18</v>
      </c>
      <c r="BA30" s="17">
        <v>50</v>
      </c>
      <c r="BB30" s="17">
        <v>100</v>
      </c>
      <c r="BC30" s="17">
        <v>0.08</v>
      </c>
      <c r="BD30" s="14">
        <v>2</v>
      </c>
      <c r="BE30" s="17" t="s">
        <v>41</v>
      </c>
      <c r="BF30" s="28"/>
      <c r="BG30" s="26"/>
      <c r="BH30" s="31"/>
      <c r="BI30" s="29"/>
      <c r="BM30" s="30" t="s">
        <v>106</v>
      </c>
      <c r="BN30" t="s">
        <v>107</v>
      </c>
      <c r="BO30">
        <v>8</v>
      </c>
      <c r="BP30">
        <v>99201002</v>
      </c>
      <c r="BQ30" t="s">
        <v>40</v>
      </c>
    </row>
    <row r="31" spans="1:69" x14ac:dyDescent="0.25">
      <c r="A31" s="14">
        <v>2005</v>
      </c>
      <c r="B31" s="15">
        <v>2008</v>
      </c>
      <c r="C31" s="16" t="s">
        <v>37</v>
      </c>
      <c r="D31" s="17" t="s">
        <v>301</v>
      </c>
      <c r="E31" s="18">
        <v>2</v>
      </c>
      <c r="F31" s="19" t="s">
        <v>104</v>
      </c>
      <c r="G31" s="20" t="s">
        <v>105</v>
      </c>
      <c r="H31" s="70">
        <v>99201</v>
      </c>
      <c r="I31" s="21">
        <v>8</v>
      </c>
      <c r="J31" s="22">
        <v>99201007</v>
      </c>
      <c r="K31" s="17" t="s">
        <v>40</v>
      </c>
      <c r="L31" s="23">
        <v>100</v>
      </c>
      <c r="M31" s="24">
        <v>1</v>
      </c>
      <c r="N31" s="25">
        <v>54.226475279106857</v>
      </c>
      <c r="O31" s="26">
        <v>47.038724373576301</v>
      </c>
      <c r="P31" s="26">
        <f t="shared" si="0"/>
        <v>0.47038724373576302</v>
      </c>
      <c r="Q31" s="25">
        <v>52.961275626423699</v>
      </c>
      <c r="R31" s="25">
        <v>0.52961275626423698</v>
      </c>
      <c r="S31" s="25">
        <v>28.719033035062292</v>
      </c>
      <c r="T31" s="25">
        <v>9.5730110116874307</v>
      </c>
      <c r="U31" s="25">
        <v>12.808688733637782</v>
      </c>
      <c r="V31" s="25">
        <v>4.2695629112125939</v>
      </c>
      <c r="W31" s="26">
        <v>18.732590194027068</v>
      </c>
      <c r="X31" s="26">
        <v>46.337161351193501</v>
      </c>
      <c r="Y31" s="26">
        <v>24.627489522024618</v>
      </c>
      <c r="Z31" s="26">
        <v>1.4959115036295856</v>
      </c>
      <c r="AA31" s="26">
        <v>0.42299999999999999</v>
      </c>
      <c r="AB31" s="26">
        <v>67.893695118350564</v>
      </c>
      <c r="AC31" s="26">
        <f t="shared" si="9"/>
        <v>1.7932729220484911</v>
      </c>
      <c r="AD31" s="26">
        <f t="shared" si="9"/>
        <v>4.4358615586531265</v>
      </c>
      <c r="AE31" s="26">
        <f t="shared" si="9"/>
        <v>2.3575922838455847</v>
      </c>
      <c r="AF31" s="26">
        <f t="shared" si="9"/>
        <v>0.14320377296755923</v>
      </c>
      <c r="AG31" s="17">
        <v>3.7</v>
      </c>
      <c r="AH31" s="17">
        <v>6.53</v>
      </c>
      <c r="AI31" s="17">
        <f t="shared" si="2"/>
        <v>2.9512092266663814E-7</v>
      </c>
      <c r="AJ31" s="27">
        <v>8.0345697694491687</v>
      </c>
      <c r="AK31" s="27">
        <v>119.72007998079849</v>
      </c>
      <c r="AL31" s="27">
        <v>3059.624053198314</v>
      </c>
      <c r="AM31" s="27">
        <v>54.495342784090013</v>
      </c>
      <c r="AN31" s="27">
        <v>3.4748266648866193</v>
      </c>
      <c r="AO31" s="27">
        <v>29.183952802322196</v>
      </c>
      <c r="AP31" s="27">
        <v>0.63028954154126082</v>
      </c>
      <c r="AQ31" s="27">
        <v>20.365887719951587</v>
      </c>
      <c r="AR31" s="27">
        <v>997.02499999999952</v>
      </c>
      <c r="AS31" s="17">
        <v>1274.1375</v>
      </c>
      <c r="AT31" s="26">
        <v>602.375</v>
      </c>
      <c r="AU31" s="26">
        <v>20.994626168224293</v>
      </c>
      <c r="AV31" s="26">
        <v>1.9932532375177785</v>
      </c>
      <c r="AW31" s="26">
        <v>4951.574999999998</v>
      </c>
      <c r="AX31" s="26">
        <v>3956.8249999999998</v>
      </c>
      <c r="AY31" s="103">
        <v>476</v>
      </c>
      <c r="AZ31" s="103">
        <f t="shared" si="3"/>
        <v>145.18</v>
      </c>
      <c r="BA31" s="17">
        <v>50</v>
      </c>
      <c r="BB31" s="17">
        <v>100</v>
      </c>
      <c r="BC31" s="17">
        <v>0.08</v>
      </c>
      <c r="BD31" s="14">
        <v>2</v>
      </c>
      <c r="BE31" s="17" t="s">
        <v>41</v>
      </c>
      <c r="BF31" s="28"/>
      <c r="BG31" s="26"/>
      <c r="BH31" s="31"/>
      <c r="BI31" s="29"/>
      <c r="BM31" s="30" t="s">
        <v>104</v>
      </c>
      <c r="BN31" t="s">
        <v>105</v>
      </c>
      <c r="BO31">
        <v>8</v>
      </c>
      <c r="BP31">
        <v>99201007</v>
      </c>
      <c r="BQ31" t="s">
        <v>40</v>
      </c>
    </row>
    <row r="32" spans="1:69" x14ac:dyDescent="0.25">
      <c r="A32" s="14">
        <v>2005</v>
      </c>
      <c r="B32" s="15">
        <v>2008</v>
      </c>
      <c r="C32" s="16" t="s">
        <v>37</v>
      </c>
      <c r="D32" s="17" t="s">
        <v>301</v>
      </c>
      <c r="E32" s="18">
        <v>3</v>
      </c>
      <c r="F32" s="19" t="s">
        <v>104</v>
      </c>
      <c r="G32" s="20" t="s">
        <v>105</v>
      </c>
      <c r="H32" s="70">
        <v>99201</v>
      </c>
      <c r="I32" s="21">
        <v>8</v>
      </c>
      <c r="J32" s="22">
        <v>99201007</v>
      </c>
      <c r="K32" s="17" t="s">
        <v>40</v>
      </c>
      <c r="L32" s="23">
        <v>94.444444444444443</v>
      </c>
      <c r="M32" s="24">
        <v>0.94444444444444442</v>
      </c>
      <c r="N32" s="25">
        <v>65.390749601275914</v>
      </c>
      <c r="O32" s="26">
        <v>45.823303623706977</v>
      </c>
      <c r="P32" s="26">
        <f t="shared" si="0"/>
        <v>0.45823303623706979</v>
      </c>
      <c r="Q32" s="25">
        <v>54.176696376293023</v>
      </c>
      <c r="R32" s="25">
        <v>0.54176696376293021</v>
      </c>
      <c r="S32" s="25">
        <v>35.426547869665292</v>
      </c>
      <c r="T32" s="25">
        <v>11.80884928988843</v>
      </c>
      <c r="U32" s="25">
        <v>15.800240349870721</v>
      </c>
      <c r="V32" s="25">
        <v>5.2667467832902402</v>
      </c>
      <c r="W32" s="26">
        <v>17.942953331520869</v>
      </c>
      <c r="X32" s="26">
        <v>47.883098989747708</v>
      </c>
      <c r="Y32" s="26">
        <v>24.866115116775646</v>
      </c>
      <c r="Z32" s="26">
        <v>1.2763230224326207</v>
      </c>
      <c r="AA32" s="26">
        <v>0.43099999999999999</v>
      </c>
      <c r="AB32" s="26">
        <v>82.196166750963556</v>
      </c>
      <c r="AC32" s="26">
        <f t="shared" si="9"/>
        <v>2.1188563170743144</v>
      </c>
      <c r="AD32" s="26">
        <f t="shared" si="9"/>
        <v>5.654442995027396</v>
      </c>
      <c r="AE32" s="26">
        <f t="shared" si="9"/>
        <v>2.9364020583902004</v>
      </c>
      <c r="AF32" s="26">
        <f t="shared" si="9"/>
        <v>0.15071906217121708</v>
      </c>
      <c r="AG32" s="17">
        <v>2.6</v>
      </c>
      <c r="AH32" s="17">
        <v>6.17</v>
      </c>
      <c r="AI32" s="17">
        <f t="shared" si="2"/>
        <v>6.7608297539198085E-7</v>
      </c>
      <c r="AJ32" s="27">
        <v>4.0937090948911541</v>
      </c>
      <c r="AK32" s="27">
        <v>88.891968917636461</v>
      </c>
      <c r="AL32" s="27">
        <v>1952.309361206424</v>
      </c>
      <c r="AM32" s="27">
        <v>46.215051603396205</v>
      </c>
      <c r="AN32" s="27">
        <v>5.7360661960558188</v>
      </c>
      <c r="AO32" s="27">
        <v>19.016253438411049</v>
      </c>
      <c r="AP32" s="27">
        <v>0.49465651563268104</v>
      </c>
      <c r="AQ32" s="27">
        <v>34.996339298111167</v>
      </c>
      <c r="AR32" s="27">
        <v>997.02499999999952</v>
      </c>
      <c r="AS32" s="17">
        <v>1274.1375</v>
      </c>
      <c r="AT32" s="26">
        <v>602.375</v>
      </c>
      <c r="AU32" s="26">
        <v>20.994626168224293</v>
      </c>
      <c r="AV32" s="26">
        <v>1.9932532375177785</v>
      </c>
      <c r="AW32" s="26">
        <v>4951.574999999998</v>
      </c>
      <c r="AX32" s="26">
        <v>3956.8249999999998</v>
      </c>
      <c r="AY32" s="103">
        <v>476</v>
      </c>
      <c r="AZ32" s="103">
        <f t="shared" si="3"/>
        <v>145.18</v>
      </c>
      <c r="BA32" s="17">
        <v>50</v>
      </c>
      <c r="BB32" s="17">
        <v>100</v>
      </c>
      <c r="BC32" s="17">
        <v>0.08</v>
      </c>
      <c r="BD32" s="14">
        <v>2</v>
      </c>
      <c r="BE32" s="17" t="s">
        <v>41</v>
      </c>
      <c r="BF32" s="28"/>
      <c r="BG32" s="26"/>
      <c r="BH32" s="31"/>
      <c r="BI32" s="29"/>
      <c r="BM32" s="30" t="s">
        <v>108</v>
      </c>
      <c r="BN32" t="s">
        <v>109</v>
      </c>
      <c r="BO32">
        <v>8</v>
      </c>
      <c r="BP32">
        <v>99202004</v>
      </c>
      <c r="BQ32" t="s">
        <v>40</v>
      </c>
    </row>
    <row r="33" spans="1:69" x14ac:dyDescent="0.25">
      <c r="A33" s="14">
        <v>2005</v>
      </c>
      <c r="B33" s="15">
        <v>2008</v>
      </c>
      <c r="C33" s="16" t="s">
        <v>37</v>
      </c>
      <c r="D33" s="17" t="s">
        <v>301</v>
      </c>
      <c r="E33" s="18">
        <v>4</v>
      </c>
      <c r="F33" s="19" t="s">
        <v>104</v>
      </c>
      <c r="G33" s="20" t="s">
        <v>105</v>
      </c>
      <c r="H33" s="70">
        <v>99201</v>
      </c>
      <c r="I33" s="21">
        <v>8</v>
      </c>
      <c r="J33" s="22">
        <v>99201007</v>
      </c>
      <c r="K33" s="17" t="s">
        <v>40</v>
      </c>
      <c r="L33" s="23">
        <v>100</v>
      </c>
      <c r="M33" s="24">
        <v>1</v>
      </c>
      <c r="N33" s="25">
        <v>43.062200956937801</v>
      </c>
      <c r="O33" s="26">
        <v>46.203030016693432</v>
      </c>
      <c r="P33" s="26">
        <f t="shared" si="0"/>
        <v>0.4620303001669343</v>
      </c>
      <c r="Q33" s="25">
        <v>53.796969983306568</v>
      </c>
      <c r="R33" s="25">
        <v>0.53796969983306564</v>
      </c>
      <c r="S33" s="25">
        <v>23.166159322954982</v>
      </c>
      <c r="T33" s="25">
        <v>7.7220531076516608</v>
      </c>
      <c r="U33" s="25">
        <v>10.332107058037922</v>
      </c>
      <c r="V33" s="25">
        <v>3.4440356860126409</v>
      </c>
      <c r="W33" s="26" t="s">
        <v>45</v>
      </c>
      <c r="X33" s="26" t="s">
        <v>45</v>
      </c>
      <c r="Y33" s="26" t="s">
        <v>45</v>
      </c>
      <c r="Z33" s="26" t="s">
        <v>45</v>
      </c>
      <c r="AA33" s="26" t="s">
        <v>45</v>
      </c>
      <c r="AB33" s="26" t="s">
        <v>45</v>
      </c>
      <c r="AC33" s="26" t="s">
        <v>45</v>
      </c>
      <c r="AD33" s="26" t="s">
        <v>45</v>
      </c>
      <c r="AE33" s="26" t="s">
        <v>45</v>
      </c>
      <c r="AF33" s="26" t="s">
        <v>45</v>
      </c>
      <c r="AG33" s="17">
        <v>3.1</v>
      </c>
      <c r="AH33" s="17">
        <v>6.65</v>
      </c>
      <c r="AI33" s="17">
        <f t="shared" si="2"/>
        <v>2.2387211385683346E-7</v>
      </c>
      <c r="AJ33" s="27">
        <v>11.4673418</v>
      </c>
      <c r="AK33" s="27">
        <v>130.57400000000001</v>
      </c>
      <c r="AL33" s="27">
        <v>3674.85</v>
      </c>
      <c r="AM33" s="27">
        <v>52.952100000000002</v>
      </c>
      <c r="AN33" s="27">
        <v>3.55199</v>
      </c>
      <c r="AO33" s="27">
        <v>30.003</v>
      </c>
      <c r="AP33" s="27">
        <v>0.65816799999999998</v>
      </c>
      <c r="AQ33" s="27">
        <v>23.421299999999999</v>
      </c>
      <c r="AR33" s="27">
        <v>997.02499999999952</v>
      </c>
      <c r="AS33" s="17">
        <v>1274.1375</v>
      </c>
      <c r="AT33" s="26">
        <v>602.375</v>
      </c>
      <c r="AU33" s="26">
        <v>20.994626168224293</v>
      </c>
      <c r="AV33" s="26">
        <v>1.9932532375177785</v>
      </c>
      <c r="AW33" s="26">
        <v>4951.574999999998</v>
      </c>
      <c r="AX33" s="26">
        <v>3956.8249999999998</v>
      </c>
      <c r="AY33" s="103">
        <v>476</v>
      </c>
      <c r="AZ33" s="103">
        <f t="shared" si="3"/>
        <v>145.18</v>
      </c>
      <c r="BA33" s="17">
        <v>50</v>
      </c>
      <c r="BB33" s="17">
        <v>100</v>
      </c>
      <c r="BC33" s="17">
        <v>0.08</v>
      </c>
      <c r="BD33" s="14">
        <v>2</v>
      </c>
      <c r="BE33" s="17" t="s">
        <v>41</v>
      </c>
      <c r="BF33" s="28"/>
      <c r="BG33" s="26"/>
      <c r="BH33" s="31"/>
      <c r="BI33" s="29"/>
      <c r="BM33" s="30" t="s">
        <v>110</v>
      </c>
      <c r="BN33" t="s">
        <v>111</v>
      </c>
      <c r="BO33">
        <v>8</v>
      </c>
      <c r="BP33">
        <v>99202011</v>
      </c>
      <c r="BQ33" t="s">
        <v>40</v>
      </c>
    </row>
    <row r="34" spans="1:69" x14ac:dyDescent="0.25">
      <c r="A34" s="14">
        <v>2005</v>
      </c>
      <c r="B34" s="15">
        <v>2008</v>
      </c>
      <c r="C34" s="16" t="s">
        <v>37</v>
      </c>
      <c r="D34" s="17" t="s">
        <v>301</v>
      </c>
      <c r="E34" s="18">
        <v>1</v>
      </c>
      <c r="F34" s="19" t="s">
        <v>110</v>
      </c>
      <c r="G34" s="20" t="s">
        <v>111</v>
      </c>
      <c r="H34" s="70">
        <v>99202</v>
      </c>
      <c r="I34" s="21">
        <v>8</v>
      </c>
      <c r="J34" s="22">
        <v>99202011</v>
      </c>
      <c r="K34" s="17" t="s">
        <v>40</v>
      </c>
      <c r="L34" s="23">
        <v>94.444444444444443</v>
      </c>
      <c r="M34" s="24">
        <v>0.94444444444444442</v>
      </c>
      <c r="N34" s="25">
        <v>53.429027113237638</v>
      </c>
      <c r="O34" s="26">
        <v>46.51692452682007</v>
      </c>
      <c r="P34" s="26">
        <f t="shared" si="0"/>
        <v>0.46516924526820069</v>
      </c>
      <c r="Q34" s="25">
        <v>53.48307547317993</v>
      </c>
      <c r="R34" s="25">
        <v>0.53483075473179931</v>
      </c>
      <c r="S34" s="25">
        <v>28.575486895558655</v>
      </c>
      <c r="T34" s="25">
        <v>9.5251622985195521</v>
      </c>
      <c r="U34" s="25">
        <v>12.74466715541916</v>
      </c>
      <c r="V34" s="25">
        <v>4.2482223851397203</v>
      </c>
      <c r="W34" s="26">
        <v>18.237540219404906</v>
      </c>
      <c r="X34" s="26">
        <v>47.83427892305545</v>
      </c>
      <c r="Y34" s="26">
        <v>24.150458125703253</v>
      </c>
      <c r="Z34" s="26">
        <v>1.3907975629873448</v>
      </c>
      <c r="AA34" s="26">
        <v>0.39599999999999996</v>
      </c>
      <c r="AB34" s="26">
        <v>72.160320443329937</v>
      </c>
      <c r="AC34" s="26">
        <f t="shared" ref="AC34:AF36" si="10">W34/100*$T34</f>
        <v>1.737155305156096</v>
      </c>
      <c r="AD34" s="26">
        <f t="shared" si="10"/>
        <v>4.5562927017475623</v>
      </c>
      <c r="AE34" s="26">
        <f t="shared" si="10"/>
        <v>2.3003703323092379</v>
      </c>
      <c r="AF34" s="26">
        <f t="shared" si="10"/>
        <v>0.13247572511839928</v>
      </c>
      <c r="AG34" s="17">
        <v>3.6</v>
      </c>
      <c r="AH34" s="17">
        <v>6.6</v>
      </c>
      <c r="AI34" s="17">
        <f t="shared" si="2"/>
        <v>2.511886431509578E-7</v>
      </c>
      <c r="AJ34" s="27">
        <v>7.5955906038967571</v>
      </c>
      <c r="AK34" s="27">
        <v>98.502311059395282</v>
      </c>
      <c r="AL34" s="27">
        <v>2867.0950861797633</v>
      </c>
      <c r="AM34" s="27">
        <v>53.649867809802409</v>
      </c>
      <c r="AN34" s="27">
        <v>3.0406399094713281</v>
      </c>
      <c r="AO34" s="27">
        <v>25.310623119947106</v>
      </c>
      <c r="AP34" s="27">
        <v>0.62783805877779519</v>
      </c>
      <c r="AQ34" s="27">
        <v>13.801861154295944</v>
      </c>
      <c r="AR34" s="27">
        <v>997.02499999999952</v>
      </c>
      <c r="AS34" s="17">
        <v>1274.1375</v>
      </c>
      <c r="AT34" s="26">
        <v>602.375</v>
      </c>
      <c r="AU34" s="26">
        <v>20.994626168224293</v>
      </c>
      <c r="AV34" s="26">
        <v>1.9932532375177785</v>
      </c>
      <c r="AW34" s="26">
        <v>4951.574999999998</v>
      </c>
      <c r="AX34" s="26">
        <v>3956.8249999999998</v>
      </c>
      <c r="AY34" s="103">
        <v>476</v>
      </c>
      <c r="AZ34" s="103">
        <f t="shared" si="3"/>
        <v>145.18</v>
      </c>
      <c r="BA34" s="17">
        <v>50</v>
      </c>
      <c r="BB34" s="17">
        <v>100</v>
      </c>
      <c r="BC34" s="17">
        <v>0.08</v>
      </c>
      <c r="BD34" s="14">
        <v>2</v>
      </c>
      <c r="BE34" s="17" t="s">
        <v>41</v>
      </c>
      <c r="BF34" s="28"/>
      <c r="BG34" s="26"/>
      <c r="BH34" s="31"/>
      <c r="BI34" s="29"/>
      <c r="BM34" s="30" t="s">
        <v>112</v>
      </c>
      <c r="BN34" t="s">
        <v>113</v>
      </c>
      <c r="BO34">
        <v>8</v>
      </c>
      <c r="BP34">
        <v>99202043</v>
      </c>
      <c r="BQ34" t="s">
        <v>40</v>
      </c>
    </row>
    <row r="35" spans="1:69" x14ac:dyDescent="0.25">
      <c r="A35" s="14">
        <v>2005</v>
      </c>
      <c r="B35" s="15">
        <v>2008</v>
      </c>
      <c r="C35" s="16" t="s">
        <v>37</v>
      </c>
      <c r="D35" s="17" t="s">
        <v>301</v>
      </c>
      <c r="E35" s="18">
        <v>2</v>
      </c>
      <c r="F35" s="19" t="s">
        <v>110</v>
      </c>
      <c r="G35" s="20" t="s">
        <v>111</v>
      </c>
      <c r="H35" s="70">
        <v>99202</v>
      </c>
      <c r="I35" s="21">
        <v>8</v>
      </c>
      <c r="J35" s="22">
        <v>99202011</v>
      </c>
      <c r="K35" s="17" t="s">
        <v>40</v>
      </c>
      <c r="L35" s="23">
        <v>100</v>
      </c>
      <c r="M35" s="24">
        <v>1</v>
      </c>
      <c r="N35" s="25">
        <v>59.011164274322169</v>
      </c>
      <c r="O35" s="26">
        <v>47.560781821071032</v>
      </c>
      <c r="P35" s="26">
        <f t="shared" si="0"/>
        <v>0.4756078182107103</v>
      </c>
      <c r="Q35" s="25">
        <v>52.439218178928968</v>
      </c>
      <c r="R35" s="25">
        <v>0.5243921817892897</v>
      </c>
      <c r="S35" s="25">
        <v>30.944993183737989</v>
      </c>
      <c r="T35" s="25">
        <v>10.314997727912663</v>
      </c>
      <c r="U35" s="25">
        <v>13.801466959947144</v>
      </c>
      <c r="V35" s="25">
        <v>4.6004889866490482</v>
      </c>
      <c r="W35" s="26">
        <v>18.299561463784585</v>
      </c>
      <c r="X35" s="26">
        <v>47.805544709098001</v>
      </c>
      <c r="Y35" s="26">
        <v>23.963807491981512</v>
      </c>
      <c r="Z35" s="26">
        <v>1.2033321771857857</v>
      </c>
      <c r="AA35" s="26">
        <v>0.38133333333333336</v>
      </c>
      <c r="AB35" s="26">
        <v>81.149457649662551</v>
      </c>
      <c r="AC35" s="26">
        <f t="shared" si="10"/>
        <v>1.8875993492073613</v>
      </c>
      <c r="AD35" s="26">
        <f t="shared" si="10"/>
        <v>4.9311408505597312</v>
      </c>
      <c r="AE35" s="26">
        <f t="shared" si="10"/>
        <v>2.4718661983192574</v>
      </c>
      <c r="AF35" s="26">
        <f t="shared" si="10"/>
        <v>0.12412368673595578</v>
      </c>
      <c r="AG35" s="17">
        <v>3.7</v>
      </c>
      <c r="AH35" s="17">
        <v>6.53</v>
      </c>
      <c r="AI35" s="17">
        <f t="shared" si="2"/>
        <v>2.9512092266663814E-7</v>
      </c>
      <c r="AJ35" s="27">
        <v>8.0345697694491687</v>
      </c>
      <c r="AK35" s="27">
        <v>119.72007998079849</v>
      </c>
      <c r="AL35" s="27">
        <v>3059.624053198314</v>
      </c>
      <c r="AM35" s="27">
        <v>54.495342784090013</v>
      </c>
      <c r="AN35" s="27">
        <v>3.4748266648866193</v>
      </c>
      <c r="AO35" s="27">
        <v>29.183952802322196</v>
      </c>
      <c r="AP35" s="27">
        <v>0.63028954154126082</v>
      </c>
      <c r="AQ35" s="27">
        <v>20.365887719951587</v>
      </c>
      <c r="AR35" s="27">
        <v>997.02499999999952</v>
      </c>
      <c r="AS35" s="17">
        <v>1274.1375</v>
      </c>
      <c r="AT35" s="26">
        <v>602.375</v>
      </c>
      <c r="AU35" s="26">
        <v>20.994626168224293</v>
      </c>
      <c r="AV35" s="26">
        <v>1.9932532375177785</v>
      </c>
      <c r="AW35" s="26">
        <v>4951.574999999998</v>
      </c>
      <c r="AX35" s="26">
        <v>3956.8249999999998</v>
      </c>
      <c r="AY35" s="103">
        <v>476</v>
      </c>
      <c r="AZ35" s="103">
        <f t="shared" si="3"/>
        <v>145.18</v>
      </c>
      <c r="BA35" s="17">
        <v>50</v>
      </c>
      <c r="BB35" s="17">
        <v>100</v>
      </c>
      <c r="BC35" s="17">
        <v>0.08</v>
      </c>
      <c r="BD35" s="14">
        <v>2</v>
      </c>
      <c r="BE35" s="17" t="s">
        <v>41</v>
      </c>
      <c r="BF35" s="28"/>
      <c r="BG35" s="26"/>
      <c r="BH35" s="31"/>
      <c r="BI35" s="29"/>
      <c r="BM35" s="30" t="s">
        <v>114</v>
      </c>
      <c r="BN35" t="s">
        <v>115</v>
      </c>
      <c r="BO35">
        <v>8</v>
      </c>
      <c r="BP35">
        <v>99207018</v>
      </c>
      <c r="BQ35" t="s">
        <v>40</v>
      </c>
    </row>
    <row r="36" spans="1:69" x14ac:dyDescent="0.25">
      <c r="A36" s="14">
        <v>2005</v>
      </c>
      <c r="B36" s="15">
        <v>2008</v>
      </c>
      <c r="C36" s="16" t="s">
        <v>37</v>
      </c>
      <c r="D36" s="17" t="s">
        <v>301</v>
      </c>
      <c r="E36" s="18">
        <v>3</v>
      </c>
      <c r="F36" s="19" t="s">
        <v>110</v>
      </c>
      <c r="G36" s="20" t="s">
        <v>111</v>
      </c>
      <c r="H36" s="70">
        <v>99202</v>
      </c>
      <c r="I36" s="21">
        <v>8</v>
      </c>
      <c r="J36" s="22">
        <v>99202011</v>
      </c>
      <c r="K36" s="17" t="s">
        <v>40</v>
      </c>
      <c r="L36" s="23">
        <v>100</v>
      </c>
      <c r="M36" s="24">
        <v>1</v>
      </c>
      <c r="N36" s="25">
        <v>59.808612440191389</v>
      </c>
      <c r="O36" s="26">
        <v>47.222411328204785</v>
      </c>
      <c r="P36" s="26">
        <f t="shared" si="0"/>
        <v>0.47222411328204783</v>
      </c>
      <c r="Q36" s="25">
        <v>52.777588671795215</v>
      </c>
      <c r="R36" s="25">
        <v>0.52777588671795217</v>
      </c>
      <c r="S36" s="25">
        <v>31.565543463992356</v>
      </c>
      <c r="T36" s="25">
        <v>10.521847821330786</v>
      </c>
      <c r="U36" s="25">
        <v>14.078232384940591</v>
      </c>
      <c r="V36" s="25">
        <v>4.6927441283135307</v>
      </c>
      <c r="W36" s="26">
        <v>19.058559417323863</v>
      </c>
      <c r="X36" s="26">
        <v>45.821625470292318</v>
      </c>
      <c r="Y36" s="26">
        <v>24.621665804220925</v>
      </c>
      <c r="Z36" s="26">
        <v>1.4831135717833632</v>
      </c>
      <c r="AA36" s="26">
        <v>0.37866666666666671</v>
      </c>
      <c r="AB36" s="26">
        <v>83.359709852092479</v>
      </c>
      <c r="AC36" s="26">
        <f t="shared" si="10"/>
        <v>2.0053126188287242</v>
      </c>
      <c r="AD36" s="26">
        <f t="shared" si="10"/>
        <v>4.8212817012443043</v>
      </c>
      <c r="AE36" s="26">
        <f t="shared" si="10"/>
        <v>2.5906542069967662</v>
      </c>
      <c r="AF36" s="26">
        <f t="shared" si="10"/>
        <v>0.156050953040549</v>
      </c>
      <c r="AG36" s="17">
        <v>2.6</v>
      </c>
      <c r="AH36" s="17">
        <v>6.17</v>
      </c>
      <c r="AI36" s="17">
        <f t="shared" si="2"/>
        <v>6.7608297539198085E-7</v>
      </c>
      <c r="AJ36" s="27">
        <v>4.0937090948911541</v>
      </c>
      <c r="AK36" s="27">
        <v>88.891968917636461</v>
      </c>
      <c r="AL36" s="27">
        <v>1952.309361206424</v>
      </c>
      <c r="AM36" s="27">
        <v>46.215051603396205</v>
      </c>
      <c r="AN36" s="27">
        <v>5.7360661960558188</v>
      </c>
      <c r="AO36" s="27">
        <v>19.016253438411049</v>
      </c>
      <c r="AP36" s="27">
        <v>0.49465651563268104</v>
      </c>
      <c r="AQ36" s="27">
        <v>34.996339298111167</v>
      </c>
      <c r="AR36" s="27">
        <v>997.02499999999952</v>
      </c>
      <c r="AS36" s="17">
        <v>1274.1375</v>
      </c>
      <c r="AT36" s="26">
        <v>602.375</v>
      </c>
      <c r="AU36" s="26">
        <v>20.994626168224293</v>
      </c>
      <c r="AV36" s="26">
        <v>1.9932532375177785</v>
      </c>
      <c r="AW36" s="26">
        <v>4951.574999999998</v>
      </c>
      <c r="AX36" s="26">
        <v>3956.8249999999998</v>
      </c>
      <c r="AY36" s="103">
        <v>476</v>
      </c>
      <c r="AZ36" s="103">
        <f t="shared" si="3"/>
        <v>145.18</v>
      </c>
      <c r="BA36" s="17">
        <v>50</v>
      </c>
      <c r="BB36" s="17">
        <v>100</v>
      </c>
      <c r="BC36" s="17">
        <v>0.08</v>
      </c>
      <c r="BD36" s="14">
        <v>2</v>
      </c>
      <c r="BE36" s="17" t="s">
        <v>41</v>
      </c>
      <c r="BF36" s="28"/>
      <c r="BG36" s="26"/>
      <c r="BH36" s="31"/>
      <c r="BI36" s="29"/>
      <c r="BM36" s="30" t="s">
        <v>116</v>
      </c>
      <c r="BN36" t="s">
        <v>117</v>
      </c>
      <c r="BO36">
        <v>8</v>
      </c>
      <c r="BP36">
        <v>99207020</v>
      </c>
      <c r="BQ36" t="s">
        <v>40</v>
      </c>
    </row>
    <row r="37" spans="1:69" x14ac:dyDescent="0.25">
      <c r="A37" s="14">
        <v>2005</v>
      </c>
      <c r="B37" s="15">
        <v>2008</v>
      </c>
      <c r="C37" s="16" t="s">
        <v>37</v>
      </c>
      <c r="D37" s="17" t="s">
        <v>301</v>
      </c>
      <c r="E37" s="18">
        <v>4</v>
      </c>
      <c r="F37" s="19" t="s">
        <v>110</v>
      </c>
      <c r="G37" s="20" t="s">
        <v>111</v>
      </c>
      <c r="H37" s="70">
        <v>99202</v>
      </c>
      <c r="I37" s="21">
        <v>8</v>
      </c>
      <c r="J37" s="22">
        <v>99202011</v>
      </c>
      <c r="K37" s="17" t="s">
        <v>40</v>
      </c>
      <c r="L37" s="23">
        <v>94.444444444444443</v>
      </c>
      <c r="M37" s="24">
        <v>0.94444444444444442</v>
      </c>
      <c r="N37" s="25">
        <v>43.062200956937801</v>
      </c>
      <c r="O37" s="26">
        <v>46.681720354232084</v>
      </c>
      <c r="P37" s="26">
        <f t="shared" si="0"/>
        <v>0.46681720354232081</v>
      </c>
      <c r="Q37" s="25">
        <v>53.318279645767916</v>
      </c>
      <c r="R37" s="25">
        <v>0.53318279645767919</v>
      </c>
      <c r="S37" s="25">
        <v>22.960024727842644</v>
      </c>
      <c r="T37" s="25">
        <v>7.6533415759475476</v>
      </c>
      <c r="U37" s="25">
        <v>10.240171028617819</v>
      </c>
      <c r="V37" s="25">
        <v>3.4133903428726065</v>
      </c>
      <c r="W37" s="26" t="s">
        <v>45</v>
      </c>
      <c r="X37" s="26" t="s">
        <v>45</v>
      </c>
      <c r="Y37" s="26" t="s">
        <v>45</v>
      </c>
      <c r="Z37" s="26" t="s">
        <v>45</v>
      </c>
      <c r="AA37" s="26" t="s">
        <v>45</v>
      </c>
      <c r="AB37" s="26" t="s">
        <v>45</v>
      </c>
      <c r="AC37" s="26" t="s">
        <v>45</v>
      </c>
      <c r="AD37" s="26" t="s">
        <v>45</v>
      </c>
      <c r="AE37" s="26" t="s">
        <v>45</v>
      </c>
      <c r="AF37" s="26" t="s">
        <v>45</v>
      </c>
      <c r="AG37" s="17">
        <v>3.1</v>
      </c>
      <c r="AH37" s="17">
        <v>6.65</v>
      </c>
      <c r="AI37" s="17">
        <f t="shared" si="2"/>
        <v>2.2387211385683346E-7</v>
      </c>
      <c r="AJ37" s="27">
        <v>11.4673418</v>
      </c>
      <c r="AK37" s="27">
        <v>130.57400000000001</v>
      </c>
      <c r="AL37" s="27">
        <v>3674.85</v>
      </c>
      <c r="AM37" s="27">
        <v>52.952100000000002</v>
      </c>
      <c r="AN37" s="27">
        <v>3.55199</v>
      </c>
      <c r="AO37" s="27">
        <v>30.003</v>
      </c>
      <c r="AP37" s="27">
        <v>0.65816799999999998</v>
      </c>
      <c r="AQ37" s="27">
        <v>23.421299999999999</v>
      </c>
      <c r="AR37" s="27">
        <v>997.02499999999952</v>
      </c>
      <c r="AS37" s="17">
        <v>1274.1375</v>
      </c>
      <c r="AT37" s="26">
        <v>602.375</v>
      </c>
      <c r="AU37" s="26">
        <v>20.994626168224293</v>
      </c>
      <c r="AV37" s="26">
        <v>1.9932532375177785</v>
      </c>
      <c r="AW37" s="26">
        <v>4951.574999999998</v>
      </c>
      <c r="AX37" s="26">
        <v>3956.8249999999998</v>
      </c>
      <c r="AY37" s="103">
        <v>476</v>
      </c>
      <c r="AZ37" s="103">
        <f t="shared" si="3"/>
        <v>145.18</v>
      </c>
      <c r="BA37" s="17">
        <v>50</v>
      </c>
      <c r="BB37" s="17">
        <v>100</v>
      </c>
      <c r="BC37" s="17">
        <v>0.08</v>
      </c>
      <c r="BD37" s="14">
        <v>2</v>
      </c>
      <c r="BE37" s="17" t="s">
        <v>41</v>
      </c>
      <c r="BF37" s="28"/>
      <c r="BG37" s="26"/>
      <c r="BH37" s="31"/>
      <c r="BI37" s="29"/>
      <c r="BM37" s="30" t="s">
        <v>118</v>
      </c>
      <c r="BN37" t="s">
        <v>119</v>
      </c>
      <c r="BO37">
        <v>8</v>
      </c>
      <c r="BP37">
        <v>99208038</v>
      </c>
      <c r="BQ37" t="s">
        <v>40</v>
      </c>
    </row>
    <row r="38" spans="1:69" x14ac:dyDescent="0.25">
      <c r="A38" s="14">
        <v>2005</v>
      </c>
      <c r="B38" s="15">
        <v>2008</v>
      </c>
      <c r="C38" s="16" t="s">
        <v>37</v>
      </c>
      <c r="D38" s="17" t="s">
        <v>301</v>
      </c>
      <c r="E38" s="18">
        <v>1</v>
      </c>
      <c r="F38" s="19" t="s">
        <v>114</v>
      </c>
      <c r="G38" s="20" t="s">
        <v>115</v>
      </c>
      <c r="H38" s="70">
        <v>99207</v>
      </c>
      <c r="I38" s="21">
        <v>8</v>
      </c>
      <c r="J38" s="22">
        <v>99207018</v>
      </c>
      <c r="K38" s="17" t="s">
        <v>40</v>
      </c>
      <c r="L38" s="23">
        <v>94.444444444444443</v>
      </c>
      <c r="M38" s="24">
        <v>0.94444444444444442</v>
      </c>
      <c r="N38" s="25">
        <v>44.657097288676233</v>
      </c>
      <c r="O38" s="26">
        <v>49.225830815709969</v>
      </c>
      <c r="P38" s="26">
        <f t="shared" si="0"/>
        <v>0.4922583081570997</v>
      </c>
      <c r="Q38" s="25">
        <v>50.774169184290031</v>
      </c>
      <c r="R38" s="25">
        <v>0.5077416918429003</v>
      </c>
      <c r="S38" s="25">
        <v>22.674270130145466</v>
      </c>
      <c r="T38" s="25">
        <v>7.5580900433818217</v>
      </c>
      <c r="U38" s="25">
        <v>10.112724478044878</v>
      </c>
      <c r="V38" s="25">
        <v>3.3709081593482924</v>
      </c>
      <c r="W38" s="26">
        <v>18.955986376735652</v>
      </c>
      <c r="X38" s="26">
        <v>40.45049567323364</v>
      </c>
      <c r="Y38" s="26">
        <v>25.00962148044006</v>
      </c>
      <c r="Z38" s="26">
        <v>4.6124269289458368</v>
      </c>
      <c r="AA38" s="26">
        <v>0.37233333333333335</v>
      </c>
      <c r="AB38" s="26">
        <v>60.897771164222362</v>
      </c>
      <c r="AC38" s="26">
        <f t="shared" ref="AC38:AF40" si="11">W38/100*$T38</f>
        <v>1.4327105189648717</v>
      </c>
      <c r="AD38" s="26">
        <f t="shared" si="11"/>
        <v>3.0572848859772663</v>
      </c>
      <c r="AE38" s="26">
        <f t="shared" si="11"/>
        <v>1.8902497110006213</v>
      </c>
      <c r="AF38" s="26">
        <f t="shared" si="11"/>
        <v>0.34861138047491724</v>
      </c>
      <c r="AG38" s="17">
        <v>3.6</v>
      </c>
      <c r="AH38" s="17">
        <v>6.6</v>
      </c>
      <c r="AI38" s="17">
        <f t="shared" si="2"/>
        <v>2.511886431509578E-7</v>
      </c>
      <c r="AJ38" s="27">
        <v>7.5955906038967571</v>
      </c>
      <c r="AK38" s="27">
        <v>98.502311059395282</v>
      </c>
      <c r="AL38" s="27">
        <v>2867.0950861797633</v>
      </c>
      <c r="AM38" s="27">
        <v>53.649867809802409</v>
      </c>
      <c r="AN38" s="27">
        <v>3.0406399094713281</v>
      </c>
      <c r="AO38" s="27">
        <v>25.310623119947106</v>
      </c>
      <c r="AP38" s="27">
        <v>0.62783805877779519</v>
      </c>
      <c r="AQ38" s="27">
        <v>13.801861154295944</v>
      </c>
      <c r="AR38" s="27">
        <v>997.02499999999952</v>
      </c>
      <c r="AS38" s="17">
        <v>1274.1375</v>
      </c>
      <c r="AT38" s="26">
        <v>602.375</v>
      </c>
      <c r="AU38" s="26">
        <v>20.994626168224293</v>
      </c>
      <c r="AV38" s="26">
        <v>1.9932532375177785</v>
      </c>
      <c r="AW38" s="26">
        <v>4951.574999999998</v>
      </c>
      <c r="AX38" s="26">
        <v>3956.8249999999998</v>
      </c>
      <c r="AY38" s="103">
        <v>476</v>
      </c>
      <c r="AZ38" s="103">
        <f t="shared" si="3"/>
        <v>145.18</v>
      </c>
      <c r="BA38" s="17">
        <v>50</v>
      </c>
      <c r="BB38" s="17">
        <v>100</v>
      </c>
      <c r="BC38" s="17">
        <v>0.08</v>
      </c>
      <c r="BD38" s="14">
        <v>2</v>
      </c>
      <c r="BE38" s="17" t="s">
        <v>41</v>
      </c>
      <c r="BF38" s="28"/>
      <c r="BG38" s="26"/>
      <c r="BH38" s="31"/>
      <c r="BI38" s="29"/>
      <c r="BM38" s="30" t="s">
        <v>120</v>
      </c>
      <c r="BN38" t="s">
        <v>121</v>
      </c>
      <c r="BO38">
        <v>9</v>
      </c>
      <c r="BP38">
        <v>99217015</v>
      </c>
      <c r="BQ38" t="s">
        <v>40</v>
      </c>
    </row>
    <row r="39" spans="1:69" x14ac:dyDescent="0.25">
      <c r="A39" s="14">
        <v>2005</v>
      </c>
      <c r="B39" s="15">
        <v>2008</v>
      </c>
      <c r="C39" s="16" t="s">
        <v>37</v>
      </c>
      <c r="D39" s="17" t="s">
        <v>301</v>
      </c>
      <c r="E39" s="18">
        <v>2</v>
      </c>
      <c r="F39" s="19" t="s">
        <v>114</v>
      </c>
      <c r="G39" s="20" t="s">
        <v>115</v>
      </c>
      <c r="H39" s="70">
        <v>99207</v>
      </c>
      <c r="I39" s="21">
        <v>8</v>
      </c>
      <c r="J39" s="22">
        <v>99207018</v>
      </c>
      <c r="K39" s="17" t="s">
        <v>40</v>
      </c>
      <c r="L39" s="23">
        <v>100</v>
      </c>
      <c r="M39" s="24">
        <v>1</v>
      </c>
      <c r="N39" s="25">
        <v>62.998405103668262</v>
      </c>
      <c r="O39" s="26">
        <v>47.566202140039174</v>
      </c>
      <c r="P39" s="26">
        <f t="shared" si="0"/>
        <v>0.47566202140039171</v>
      </c>
      <c r="Q39" s="25">
        <v>52.433797859960826</v>
      </c>
      <c r="R39" s="25">
        <v>0.52433797859960829</v>
      </c>
      <c r="S39" s="25">
        <v>33.032456387056662</v>
      </c>
      <c r="T39" s="25">
        <v>11.010818795685553</v>
      </c>
      <c r="U39" s="25">
        <v>14.732475548627271</v>
      </c>
      <c r="V39" s="25">
        <v>4.9108251828757572</v>
      </c>
      <c r="W39" s="26">
        <v>18.457221306407632</v>
      </c>
      <c r="X39" s="26">
        <v>45.545382931263305</v>
      </c>
      <c r="Y39" s="26">
        <v>25.78823288399056</v>
      </c>
      <c r="Z39" s="26">
        <v>1.556963461823301</v>
      </c>
      <c r="AA39" s="26">
        <v>0.34400000000000003</v>
      </c>
      <c r="AB39" s="26">
        <v>96.024582520513547</v>
      </c>
      <c r="AC39" s="26">
        <f t="shared" si="11"/>
        <v>2.03229119276721</v>
      </c>
      <c r="AD39" s="26">
        <f t="shared" si="11"/>
        <v>5.0149195843624996</v>
      </c>
      <c r="AE39" s="26">
        <f t="shared" si="11"/>
        <v>2.8394955934655952</v>
      </c>
      <c r="AF39" s="26">
        <f t="shared" si="11"/>
        <v>0.17143442549639651</v>
      </c>
      <c r="AG39" s="17">
        <v>3.7</v>
      </c>
      <c r="AH39" s="17">
        <v>6.53</v>
      </c>
      <c r="AI39" s="17">
        <f t="shared" si="2"/>
        <v>2.9512092266663814E-7</v>
      </c>
      <c r="AJ39" s="27">
        <v>8.0345697694491687</v>
      </c>
      <c r="AK39" s="27">
        <v>119.72007998079849</v>
      </c>
      <c r="AL39" s="27">
        <v>3059.624053198314</v>
      </c>
      <c r="AM39" s="27">
        <v>54.495342784090013</v>
      </c>
      <c r="AN39" s="27">
        <v>3.4748266648866193</v>
      </c>
      <c r="AO39" s="27">
        <v>29.183952802322196</v>
      </c>
      <c r="AP39" s="27">
        <v>0.63028954154126082</v>
      </c>
      <c r="AQ39" s="27">
        <v>20.365887719951587</v>
      </c>
      <c r="AR39" s="27">
        <v>997.02499999999952</v>
      </c>
      <c r="AS39" s="17">
        <v>1274.1375</v>
      </c>
      <c r="AT39" s="26">
        <v>602.375</v>
      </c>
      <c r="AU39" s="26">
        <v>20.994626168224293</v>
      </c>
      <c r="AV39" s="26">
        <v>1.9932532375177785</v>
      </c>
      <c r="AW39" s="26">
        <v>4951.574999999998</v>
      </c>
      <c r="AX39" s="26">
        <v>3956.8249999999998</v>
      </c>
      <c r="AY39" s="103">
        <v>476</v>
      </c>
      <c r="AZ39" s="103">
        <f t="shared" si="3"/>
        <v>145.18</v>
      </c>
      <c r="BA39" s="17">
        <v>50</v>
      </c>
      <c r="BB39" s="17">
        <v>100</v>
      </c>
      <c r="BC39" s="17">
        <v>0.08</v>
      </c>
      <c r="BD39" s="14">
        <v>2</v>
      </c>
      <c r="BE39" s="17" t="s">
        <v>41</v>
      </c>
      <c r="BF39" s="28"/>
      <c r="BG39" s="26"/>
      <c r="BH39" s="31"/>
      <c r="BI39" s="29"/>
      <c r="BM39" s="30" t="s">
        <v>122</v>
      </c>
      <c r="BN39" t="s">
        <v>123</v>
      </c>
      <c r="BO39">
        <v>9</v>
      </c>
      <c r="BP39">
        <v>99217023</v>
      </c>
      <c r="BQ39" t="s">
        <v>40</v>
      </c>
    </row>
    <row r="40" spans="1:69" x14ac:dyDescent="0.25">
      <c r="A40" s="14">
        <v>2005</v>
      </c>
      <c r="B40" s="15">
        <v>2008</v>
      </c>
      <c r="C40" s="16" t="s">
        <v>37</v>
      </c>
      <c r="D40" s="17" t="s">
        <v>301</v>
      </c>
      <c r="E40" s="18">
        <v>3</v>
      </c>
      <c r="F40" s="19" t="s">
        <v>114</v>
      </c>
      <c r="G40" s="20" t="s">
        <v>115</v>
      </c>
      <c r="H40" s="70">
        <v>99207</v>
      </c>
      <c r="I40" s="21">
        <v>8</v>
      </c>
      <c r="J40" s="22">
        <v>99207018</v>
      </c>
      <c r="K40" s="17" t="s">
        <v>40</v>
      </c>
      <c r="L40" s="23">
        <v>94.444444444444443</v>
      </c>
      <c r="M40" s="24">
        <v>0.94444444444444442</v>
      </c>
      <c r="N40" s="25">
        <v>74.960127591706538</v>
      </c>
      <c r="O40" s="26">
        <v>47.19344187635204</v>
      </c>
      <c r="P40" s="26">
        <f t="shared" si="0"/>
        <v>0.47193441876352038</v>
      </c>
      <c r="Q40" s="25">
        <v>52.80655812364796</v>
      </c>
      <c r="R40" s="25">
        <v>0.52806558123647962</v>
      </c>
      <c r="S40" s="25">
        <v>39.583863346275187</v>
      </c>
      <c r="T40" s="25">
        <v>13.194621115425063</v>
      </c>
      <c r="U40" s="25">
        <v>17.654403052438735</v>
      </c>
      <c r="V40" s="25">
        <v>5.8848010174795782</v>
      </c>
      <c r="W40" s="26">
        <v>18.127348437653694</v>
      </c>
      <c r="X40" s="26">
        <v>44.251411521689249</v>
      </c>
      <c r="Y40" s="26">
        <v>25.908958982261709</v>
      </c>
      <c r="Z40" s="26">
        <v>2.3970556411685635</v>
      </c>
      <c r="AA40" s="26">
        <v>0.34099999999999997</v>
      </c>
      <c r="AB40" s="26">
        <v>116.08171069288912</v>
      </c>
      <c r="AC40" s="26">
        <f t="shared" si="11"/>
        <v>2.3918349446213298</v>
      </c>
      <c r="AD40" s="26">
        <f t="shared" si="11"/>
        <v>5.838806088514449</v>
      </c>
      <c r="AE40" s="26">
        <f t="shared" si="11"/>
        <v>3.4185889726603218</v>
      </c>
      <c r="AF40" s="26">
        <f t="shared" si="11"/>
        <v>0.31628240977811489</v>
      </c>
      <c r="AG40" s="17">
        <v>2.6</v>
      </c>
      <c r="AH40" s="17">
        <v>6.17</v>
      </c>
      <c r="AI40" s="17">
        <f t="shared" si="2"/>
        <v>6.7608297539198085E-7</v>
      </c>
      <c r="AJ40" s="27">
        <v>4.0937090948911541</v>
      </c>
      <c r="AK40" s="27">
        <v>88.891968917636461</v>
      </c>
      <c r="AL40" s="27">
        <v>1952.309361206424</v>
      </c>
      <c r="AM40" s="27">
        <v>46.215051603396205</v>
      </c>
      <c r="AN40" s="27">
        <v>5.7360661960558188</v>
      </c>
      <c r="AO40" s="27">
        <v>19.016253438411049</v>
      </c>
      <c r="AP40" s="27">
        <v>0.49465651563268104</v>
      </c>
      <c r="AQ40" s="27">
        <v>34.996339298111167</v>
      </c>
      <c r="AR40" s="27">
        <v>997.02499999999952</v>
      </c>
      <c r="AS40" s="17">
        <v>1274.1375</v>
      </c>
      <c r="AT40" s="26">
        <v>602.375</v>
      </c>
      <c r="AU40" s="26">
        <v>20.994626168224293</v>
      </c>
      <c r="AV40" s="26">
        <v>1.9932532375177785</v>
      </c>
      <c r="AW40" s="26">
        <v>4951.574999999998</v>
      </c>
      <c r="AX40" s="26">
        <v>3956.8249999999998</v>
      </c>
      <c r="AY40" s="103">
        <v>476</v>
      </c>
      <c r="AZ40" s="103">
        <f t="shared" si="3"/>
        <v>145.18</v>
      </c>
      <c r="BA40" s="17">
        <v>50</v>
      </c>
      <c r="BB40" s="17">
        <v>100</v>
      </c>
      <c r="BC40" s="17">
        <v>0.08</v>
      </c>
      <c r="BD40" s="14">
        <v>2</v>
      </c>
      <c r="BE40" s="17" t="s">
        <v>41</v>
      </c>
      <c r="BF40" s="28"/>
      <c r="BG40" s="26"/>
      <c r="BH40" s="31"/>
      <c r="BI40" s="29"/>
      <c r="BM40" s="30" t="s">
        <v>124</v>
      </c>
      <c r="BN40" t="s">
        <v>125</v>
      </c>
      <c r="BO40" t="s">
        <v>52</v>
      </c>
      <c r="BP40">
        <v>99239015</v>
      </c>
      <c r="BQ40" t="s">
        <v>42</v>
      </c>
    </row>
    <row r="41" spans="1:69" x14ac:dyDescent="0.25">
      <c r="A41" s="14">
        <v>2005</v>
      </c>
      <c r="B41" s="15">
        <v>2008</v>
      </c>
      <c r="C41" s="16" t="s">
        <v>37</v>
      </c>
      <c r="D41" s="17" t="s">
        <v>301</v>
      </c>
      <c r="E41" s="18">
        <v>4</v>
      </c>
      <c r="F41" s="19" t="s">
        <v>114</v>
      </c>
      <c r="G41" s="20" t="s">
        <v>115</v>
      </c>
      <c r="H41" s="70">
        <v>99207</v>
      </c>
      <c r="I41" s="21">
        <v>8</v>
      </c>
      <c r="J41" s="22">
        <v>99207018</v>
      </c>
      <c r="K41" s="17" t="s">
        <v>40</v>
      </c>
      <c r="L41" s="23">
        <v>94.444444444444443</v>
      </c>
      <c r="M41" s="24">
        <v>0.94444444444444442</v>
      </c>
      <c r="N41" s="25">
        <v>62.200956937799042</v>
      </c>
      <c r="O41" s="26">
        <v>48.784949842973433</v>
      </c>
      <c r="P41" s="26">
        <f t="shared" si="0"/>
        <v>0.48784949842973435</v>
      </c>
      <c r="Q41" s="25">
        <v>51.215050157026567</v>
      </c>
      <c r="R41" s="25">
        <v>0.51215050157026565</v>
      </c>
      <c r="S41" s="25">
        <v>31.856251293844274</v>
      </c>
      <c r="T41" s="25">
        <v>10.618750431281425</v>
      </c>
      <c r="U41" s="25">
        <v>14.207888077054546</v>
      </c>
      <c r="V41" s="25">
        <v>4.7359626923515155</v>
      </c>
      <c r="W41" s="26" t="s">
        <v>45</v>
      </c>
      <c r="X41" s="26" t="s">
        <v>45</v>
      </c>
      <c r="Y41" s="26" t="s">
        <v>45</v>
      </c>
      <c r="Z41" s="26" t="s">
        <v>45</v>
      </c>
      <c r="AA41" s="26" t="s">
        <v>45</v>
      </c>
      <c r="AB41" s="26" t="s">
        <v>45</v>
      </c>
      <c r="AC41" s="26" t="s">
        <v>45</v>
      </c>
      <c r="AD41" s="26" t="s">
        <v>45</v>
      </c>
      <c r="AE41" s="26" t="s">
        <v>45</v>
      </c>
      <c r="AF41" s="26" t="s">
        <v>45</v>
      </c>
      <c r="AG41" s="17">
        <v>3.1</v>
      </c>
      <c r="AH41" s="17">
        <v>6.65</v>
      </c>
      <c r="AI41" s="17">
        <f t="shared" si="2"/>
        <v>2.2387211385683346E-7</v>
      </c>
      <c r="AJ41" s="27">
        <v>11.4673418</v>
      </c>
      <c r="AK41" s="27">
        <v>130.57400000000001</v>
      </c>
      <c r="AL41" s="27">
        <v>3674.85</v>
      </c>
      <c r="AM41" s="27">
        <v>52.952100000000002</v>
      </c>
      <c r="AN41" s="27">
        <v>3.55199</v>
      </c>
      <c r="AO41" s="27">
        <v>30.003</v>
      </c>
      <c r="AP41" s="27">
        <v>0.65816799999999998</v>
      </c>
      <c r="AQ41" s="27">
        <v>23.421299999999999</v>
      </c>
      <c r="AR41" s="27">
        <v>997.02499999999952</v>
      </c>
      <c r="AS41" s="17">
        <v>1274.1375</v>
      </c>
      <c r="AT41" s="26">
        <v>602.375</v>
      </c>
      <c r="AU41" s="26">
        <v>20.994626168224293</v>
      </c>
      <c r="AV41" s="26">
        <v>1.9932532375177785</v>
      </c>
      <c r="AW41" s="26">
        <v>4951.574999999998</v>
      </c>
      <c r="AX41" s="26">
        <v>3956.8249999999998</v>
      </c>
      <c r="AY41" s="103">
        <v>476</v>
      </c>
      <c r="AZ41" s="103">
        <f t="shared" si="3"/>
        <v>145.18</v>
      </c>
      <c r="BA41" s="17">
        <v>50</v>
      </c>
      <c r="BB41" s="17">
        <v>100</v>
      </c>
      <c r="BC41" s="17">
        <v>0.08</v>
      </c>
      <c r="BD41" s="14">
        <v>2</v>
      </c>
      <c r="BE41" s="17" t="s">
        <v>41</v>
      </c>
      <c r="BF41" s="28"/>
      <c r="BG41" s="26"/>
      <c r="BH41" s="31"/>
      <c r="BI41" s="29"/>
      <c r="BM41" s="30" t="s">
        <v>126</v>
      </c>
      <c r="BN41" t="s">
        <v>127</v>
      </c>
      <c r="BO41">
        <v>5</v>
      </c>
      <c r="BP41">
        <v>9970036</v>
      </c>
      <c r="BQ41" t="s">
        <v>54</v>
      </c>
    </row>
    <row r="42" spans="1:69" x14ac:dyDescent="0.25">
      <c r="A42" s="14">
        <v>2005</v>
      </c>
      <c r="B42" s="15">
        <v>2008</v>
      </c>
      <c r="C42" s="16" t="s">
        <v>37</v>
      </c>
      <c r="D42" s="17" t="s">
        <v>301</v>
      </c>
      <c r="E42" s="18">
        <v>1</v>
      </c>
      <c r="F42" s="19" t="s">
        <v>120</v>
      </c>
      <c r="G42" s="20" t="s">
        <v>121</v>
      </c>
      <c r="H42" s="70">
        <v>99217</v>
      </c>
      <c r="I42" s="21">
        <v>9</v>
      </c>
      <c r="J42" s="22">
        <v>99217015</v>
      </c>
      <c r="K42" s="17" t="s">
        <v>40</v>
      </c>
      <c r="L42" s="23">
        <v>100</v>
      </c>
      <c r="M42" s="24">
        <v>1</v>
      </c>
      <c r="N42" s="25">
        <v>70.175438596491233</v>
      </c>
      <c r="O42" s="26">
        <v>48.40373568832792</v>
      </c>
      <c r="P42" s="26">
        <f t="shared" si="0"/>
        <v>0.4840373568832792</v>
      </c>
      <c r="Q42" s="25">
        <v>51.59626431167208</v>
      </c>
      <c r="R42" s="25">
        <v>0.5159626431167208</v>
      </c>
      <c r="S42" s="25">
        <v>36.207904780120764</v>
      </c>
      <c r="T42" s="25">
        <v>12.069301593373588</v>
      </c>
      <c r="U42" s="25">
        <v>16.148725531933859</v>
      </c>
      <c r="V42" s="25">
        <v>5.3829085106446204</v>
      </c>
      <c r="W42" s="26">
        <v>18.848385819240846</v>
      </c>
      <c r="X42" s="26">
        <v>46.482936804075663</v>
      </c>
      <c r="Y42" s="26">
        <v>24.203396474477287</v>
      </c>
      <c r="Z42" s="26">
        <v>1.6362078673631828</v>
      </c>
      <c r="AA42" s="26">
        <v>0.35166666666666674</v>
      </c>
      <c r="AB42" s="26">
        <v>102.96086667332918</v>
      </c>
      <c r="AC42" s="26">
        <f t="shared" ref="AC42:AF44" si="12">W42/100*$T42</f>
        <v>2.2748685300068368</v>
      </c>
      <c r="AD42" s="26">
        <f t="shared" si="12"/>
        <v>5.6101658323411421</v>
      </c>
      <c r="AE42" s="26">
        <f t="shared" si="12"/>
        <v>2.9211809163446141</v>
      </c>
      <c r="AF42" s="26">
        <f t="shared" si="12"/>
        <v>0.19747886220656863</v>
      </c>
      <c r="AG42" s="17">
        <v>3.6</v>
      </c>
      <c r="AH42" s="17">
        <v>6.6</v>
      </c>
      <c r="AI42" s="17">
        <f t="shared" si="2"/>
        <v>2.511886431509578E-7</v>
      </c>
      <c r="AJ42" s="27">
        <v>7.5955906038967571</v>
      </c>
      <c r="AK42" s="27">
        <v>98.502311059395282</v>
      </c>
      <c r="AL42" s="27">
        <v>2867.0950861797633</v>
      </c>
      <c r="AM42" s="27">
        <v>53.649867809802409</v>
      </c>
      <c r="AN42" s="27">
        <v>3.0406399094713281</v>
      </c>
      <c r="AO42" s="27">
        <v>25.310623119947106</v>
      </c>
      <c r="AP42" s="27">
        <v>0.62783805877779519</v>
      </c>
      <c r="AQ42" s="27">
        <v>13.801861154295944</v>
      </c>
      <c r="AR42" s="27">
        <v>997.02499999999952</v>
      </c>
      <c r="AS42" s="17">
        <v>1274.1375</v>
      </c>
      <c r="AT42" s="26">
        <v>602.375</v>
      </c>
      <c r="AU42" s="26">
        <v>20.994626168224293</v>
      </c>
      <c r="AV42" s="26">
        <v>1.9932532375177785</v>
      </c>
      <c r="AW42" s="26">
        <v>4951.574999999998</v>
      </c>
      <c r="AX42" s="26">
        <v>3956.8249999999998</v>
      </c>
      <c r="AY42" s="103">
        <v>476</v>
      </c>
      <c r="AZ42" s="103">
        <f t="shared" si="3"/>
        <v>145.18</v>
      </c>
      <c r="BA42" s="17">
        <v>50</v>
      </c>
      <c r="BB42" s="17">
        <v>100</v>
      </c>
      <c r="BC42" s="17">
        <v>0.08</v>
      </c>
      <c r="BD42" s="14">
        <v>2</v>
      </c>
      <c r="BE42" s="17" t="s">
        <v>41</v>
      </c>
      <c r="BF42" s="28"/>
      <c r="BG42" s="26"/>
      <c r="BH42" s="31"/>
      <c r="BI42" s="29"/>
      <c r="BM42" s="30" t="s">
        <v>128</v>
      </c>
      <c r="BN42" t="s">
        <v>129</v>
      </c>
      <c r="BO42">
        <v>9</v>
      </c>
      <c r="BP42">
        <v>9980005</v>
      </c>
      <c r="BQ42" t="s">
        <v>40</v>
      </c>
    </row>
    <row r="43" spans="1:69" x14ac:dyDescent="0.25">
      <c r="A43" s="14">
        <v>2005</v>
      </c>
      <c r="B43" s="15">
        <v>2008</v>
      </c>
      <c r="C43" s="16" t="s">
        <v>37</v>
      </c>
      <c r="D43" s="17" t="s">
        <v>301</v>
      </c>
      <c r="E43" s="18">
        <v>2</v>
      </c>
      <c r="F43" s="19" t="s">
        <v>120</v>
      </c>
      <c r="G43" s="20" t="s">
        <v>121</v>
      </c>
      <c r="H43" s="70">
        <v>99217</v>
      </c>
      <c r="I43" s="21">
        <v>9</v>
      </c>
      <c r="J43" s="22">
        <v>99217015</v>
      </c>
      <c r="K43" s="17" t="s">
        <v>40</v>
      </c>
      <c r="L43" s="23">
        <v>100</v>
      </c>
      <c r="M43" s="24">
        <v>1</v>
      </c>
      <c r="N43" s="25">
        <v>78.94736842105263</v>
      </c>
      <c r="O43" s="26">
        <v>49.214762465645855</v>
      </c>
      <c r="P43" s="26">
        <f t="shared" si="0"/>
        <v>0.49214762465645856</v>
      </c>
      <c r="Q43" s="25">
        <v>50.785237534354145</v>
      </c>
      <c r="R43" s="25">
        <v>0.50785237534354144</v>
      </c>
      <c r="S43" s="25">
        <v>40.093608579753273</v>
      </c>
      <c r="T43" s="25">
        <v>13.364536193251091</v>
      </c>
      <c r="U43" s="25">
        <v>17.881749426569961</v>
      </c>
      <c r="V43" s="25">
        <v>5.9605831421899866</v>
      </c>
      <c r="W43" s="26">
        <v>19.087971330409388</v>
      </c>
      <c r="X43" s="26">
        <v>43.983026972049061</v>
      </c>
      <c r="Y43" s="26">
        <v>24.313196415823668</v>
      </c>
      <c r="Z43" s="26">
        <v>2.6361435485064675</v>
      </c>
      <c r="AA43" s="26">
        <v>0.34999999999999992</v>
      </c>
      <c r="AB43" s="26">
        <v>114.55316737072366</v>
      </c>
      <c r="AC43" s="26">
        <f t="shared" si="12"/>
        <v>2.5510188370099547</v>
      </c>
      <c r="AD43" s="26">
        <f t="shared" si="12"/>
        <v>5.8781275585668862</v>
      </c>
      <c r="AE43" s="26">
        <f t="shared" si="12"/>
        <v>3.2493459347289813</v>
      </c>
      <c r="AF43" s="26">
        <f t="shared" si="12"/>
        <v>0.35230835864620047</v>
      </c>
      <c r="AG43" s="17">
        <v>3.7</v>
      </c>
      <c r="AH43" s="17">
        <v>6.53</v>
      </c>
      <c r="AI43" s="17">
        <f t="shared" si="2"/>
        <v>2.9512092266663814E-7</v>
      </c>
      <c r="AJ43" s="27">
        <v>8.0345697694491687</v>
      </c>
      <c r="AK43" s="27">
        <v>119.72007998079849</v>
      </c>
      <c r="AL43" s="27">
        <v>3059.624053198314</v>
      </c>
      <c r="AM43" s="27">
        <v>54.495342784090013</v>
      </c>
      <c r="AN43" s="27">
        <v>3.4748266648866193</v>
      </c>
      <c r="AO43" s="27">
        <v>29.183952802322196</v>
      </c>
      <c r="AP43" s="27">
        <v>0.63028954154126082</v>
      </c>
      <c r="AQ43" s="27">
        <v>20.365887719951587</v>
      </c>
      <c r="AR43" s="27">
        <v>997.02499999999952</v>
      </c>
      <c r="AS43" s="17">
        <v>1274.1375</v>
      </c>
      <c r="AT43" s="26">
        <v>602.375</v>
      </c>
      <c r="AU43" s="26">
        <v>20.994626168224293</v>
      </c>
      <c r="AV43" s="26">
        <v>1.9932532375177785</v>
      </c>
      <c r="AW43" s="26">
        <v>4951.574999999998</v>
      </c>
      <c r="AX43" s="26">
        <v>3956.8249999999998</v>
      </c>
      <c r="AY43" s="103">
        <v>476</v>
      </c>
      <c r="AZ43" s="103">
        <f t="shared" si="3"/>
        <v>145.18</v>
      </c>
      <c r="BA43" s="17">
        <v>50</v>
      </c>
      <c r="BB43" s="17">
        <v>100</v>
      </c>
      <c r="BC43" s="17">
        <v>0.08</v>
      </c>
      <c r="BD43" s="14">
        <v>2</v>
      </c>
      <c r="BE43" s="17" t="s">
        <v>41</v>
      </c>
      <c r="BF43" s="28"/>
      <c r="BG43" s="26"/>
      <c r="BH43" s="31"/>
      <c r="BI43" s="29"/>
      <c r="BM43" s="30" t="s">
        <v>130</v>
      </c>
      <c r="BN43" t="s">
        <v>130</v>
      </c>
      <c r="BO43">
        <v>14</v>
      </c>
      <c r="BP43" t="s">
        <v>131</v>
      </c>
      <c r="BQ43" t="s">
        <v>132</v>
      </c>
    </row>
    <row r="44" spans="1:69" x14ac:dyDescent="0.25">
      <c r="A44" s="14">
        <v>2005</v>
      </c>
      <c r="B44" s="15">
        <v>2008</v>
      </c>
      <c r="C44" s="16" t="s">
        <v>37</v>
      </c>
      <c r="D44" s="17" t="s">
        <v>301</v>
      </c>
      <c r="E44" s="32">
        <v>3</v>
      </c>
      <c r="F44" s="33" t="s">
        <v>120</v>
      </c>
      <c r="G44" s="16" t="s">
        <v>121</v>
      </c>
      <c r="H44" s="70">
        <v>99217</v>
      </c>
      <c r="I44" s="21">
        <v>9</v>
      </c>
      <c r="J44" s="22">
        <v>99217015</v>
      </c>
      <c r="K44" s="17" t="s">
        <v>40</v>
      </c>
      <c r="L44" s="23">
        <v>100</v>
      </c>
      <c r="M44" s="24">
        <v>1</v>
      </c>
      <c r="N44" s="25">
        <v>62.200956937799042</v>
      </c>
      <c r="O44" s="37">
        <f>AVERAGE(O42,O43,O45)</f>
        <v>48.828145260181081</v>
      </c>
      <c r="P44" s="37">
        <f t="shared" si="0"/>
        <v>0.48828145260181083</v>
      </c>
      <c r="Q44" s="38">
        <f>100-O44</f>
        <v>51.171854739818919</v>
      </c>
      <c r="R44" s="38">
        <f>Q44/100</f>
        <v>0.51171854739818923</v>
      </c>
      <c r="S44" s="38">
        <f>N44*R44</f>
        <v>31.829383330987845</v>
      </c>
      <c r="T44" s="38">
        <f>S44/3</f>
        <v>10.609794443662615</v>
      </c>
      <c r="U44" s="38">
        <f>S44/2.24</f>
        <v>14.209546129905286</v>
      </c>
      <c r="V44" s="38">
        <f>U44/3</f>
        <v>4.7365153766350954</v>
      </c>
      <c r="W44" s="26">
        <v>18.968304746434129</v>
      </c>
      <c r="X44" s="26">
        <v>46.292680808785136</v>
      </c>
      <c r="Y44" s="26">
        <v>24.483749462040137</v>
      </c>
      <c r="Z44" s="26">
        <v>1.0122182335505556</v>
      </c>
      <c r="AA44" s="26">
        <v>0.32833333333333337</v>
      </c>
      <c r="AB44" s="26">
        <v>96.942284256815753</v>
      </c>
      <c r="AC44" s="26">
        <f t="shared" si="12"/>
        <v>2.0124981430441604</v>
      </c>
      <c r="AD44" s="26">
        <f t="shared" si="12"/>
        <v>4.911558276272955</v>
      </c>
      <c r="AE44" s="26">
        <f t="shared" si="12"/>
        <v>2.5976754900238102</v>
      </c>
      <c r="AF44" s="26">
        <f t="shared" si="12"/>
        <v>0.10739427390098671</v>
      </c>
      <c r="AG44" s="17">
        <v>2.6</v>
      </c>
      <c r="AH44" s="17">
        <v>6.17</v>
      </c>
      <c r="AI44" s="17">
        <f t="shared" si="2"/>
        <v>6.7608297539198085E-7</v>
      </c>
      <c r="AJ44" s="27">
        <v>4.0937090948911541</v>
      </c>
      <c r="AK44" s="27">
        <v>88.891968917636461</v>
      </c>
      <c r="AL44" s="27">
        <v>1952.309361206424</v>
      </c>
      <c r="AM44" s="27">
        <v>46.215051603396205</v>
      </c>
      <c r="AN44" s="27">
        <v>5.7360661960558188</v>
      </c>
      <c r="AO44" s="27">
        <v>19.016253438411049</v>
      </c>
      <c r="AP44" s="27">
        <v>0.49465651563268104</v>
      </c>
      <c r="AQ44" s="27">
        <v>34.996339298111167</v>
      </c>
      <c r="AR44" s="27">
        <v>997.02499999999952</v>
      </c>
      <c r="AS44" s="17">
        <v>1274.1375</v>
      </c>
      <c r="AT44" s="26">
        <v>602.375</v>
      </c>
      <c r="AU44" s="26">
        <v>20.994626168224293</v>
      </c>
      <c r="AV44" s="26">
        <v>1.9932532375177785</v>
      </c>
      <c r="AW44" s="26">
        <v>4951.574999999998</v>
      </c>
      <c r="AX44" s="26">
        <v>3956.8249999999998</v>
      </c>
      <c r="AY44" s="103">
        <v>476</v>
      </c>
      <c r="AZ44" s="103">
        <f t="shared" si="3"/>
        <v>145.18</v>
      </c>
      <c r="BA44" s="17">
        <v>50</v>
      </c>
      <c r="BB44" s="17">
        <v>100</v>
      </c>
      <c r="BC44" s="17">
        <v>0.08</v>
      </c>
      <c r="BD44" s="14">
        <v>2</v>
      </c>
      <c r="BE44" s="17" t="s">
        <v>41</v>
      </c>
      <c r="BF44" s="28"/>
      <c r="BG44" s="26"/>
      <c r="BH44" s="39" t="s">
        <v>88</v>
      </c>
      <c r="BI44" s="29"/>
      <c r="BM44" s="30" t="s">
        <v>133</v>
      </c>
      <c r="BN44" t="s">
        <v>133</v>
      </c>
      <c r="BO44">
        <v>15</v>
      </c>
      <c r="BP44" t="s">
        <v>133</v>
      </c>
      <c r="BQ44" t="s">
        <v>132</v>
      </c>
    </row>
    <row r="45" spans="1:69" x14ac:dyDescent="0.25">
      <c r="A45" s="14">
        <v>2005</v>
      </c>
      <c r="B45" s="15">
        <v>2008</v>
      </c>
      <c r="C45" s="16" t="s">
        <v>37</v>
      </c>
      <c r="D45" s="17" t="s">
        <v>301</v>
      </c>
      <c r="E45" s="18">
        <v>4</v>
      </c>
      <c r="F45" s="19" t="s">
        <v>120</v>
      </c>
      <c r="G45" s="20" t="s">
        <v>121</v>
      </c>
      <c r="H45" s="70">
        <v>99217</v>
      </c>
      <c r="I45" s="21">
        <v>9</v>
      </c>
      <c r="J45" s="22">
        <v>99217015</v>
      </c>
      <c r="K45" s="17" t="s">
        <v>40</v>
      </c>
      <c r="L45" s="23">
        <v>94.444444444444443</v>
      </c>
      <c r="M45" s="24">
        <v>0.94444444444444442</v>
      </c>
      <c r="N45" s="25">
        <v>49.441786283891545</v>
      </c>
      <c r="O45" s="26">
        <v>48.865937626569455</v>
      </c>
      <c r="P45" s="26">
        <f t="shared" si="0"/>
        <v>0.48865937626569456</v>
      </c>
      <c r="Q45" s="25">
        <v>51.134062373430545</v>
      </c>
      <c r="R45" s="25">
        <v>0.51134062373430544</v>
      </c>
      <c r="S45" s="25">
        <v>25.28159383694333</v>
      </c>
      <c r="T45" s="25">
        <v>8.4271979456477766</v>
      </c>
      <c r="U45" s="25">
        <v>11.275590851276725</v>
      </c>
      <c r="V45" s="25">
        <v>3.7585302837589083</v>
      </c>
      <c r="W45" s="26" t="s">
        <v>45</v>
      </c>
      <c r="X45" s="26" t="s">
        <v>45</v>
      </c>
      <c r="Y45" s="26" t="s">
        <v>45</v>
      </c>
      <c r="Z45" s="26" t="s">
        <v>45</v>
      </c>
      <c r="AA45" s="26" t="s">
        <v>45</v>
      </c>
      <c r="AB45" s="26" t="s">
        <v>45</v>
      </c>
      <c r="AC45" s="26" t="s">
        <v>45</v>
      </c>
      <c r="AD45" s="26" t="s">
        <v>45</v>
      </c>
      <c r="AE45" s="26" t="s">
        <v>45</v>
      </c>
      <c r="AF45" s="26" t="s">
        <v>45</v>
      </c>
      <c r="AG45" s="17">
        <v>3.1</v>
      </c>
      <c r="AH45" s="17">
        <v>6.65</v>
      </c>
      <c r="AI45" s="17">
        <f t="shared" si="2"/>
        <v>2.2387211385683346E-7</v>
      </c>
      <c r="AJ45" s="27">
        <v>11.4673418</v>
      </c>
      <c r="AK45" s="27">
        <v>130.57400000000001</v>
      </c>
      <c r="AL45" s="27">
        <v>3674.85</v>
      </c>
      <c r="AM45" s="27">
        <v>52.952100000000002</v>
      </c>
      <c r="AN45" s="27">
        <v>3.55199</v>
      </c>
      <c r="AO45" s="27">
        <v>30.003</v>
      </c>
      <c r="AP45" s="27">
        <v>0.65816799999999998</v>
      </c>
      <c r="AQ45" s="27">
        <v>23.421299999999999</v>
      </c>
      <c r="AR45" s="27">
        <v>997.02499999999952</v>
      </c>
      <c r="AS45" s="17">
        <v>1274.1375</v>
      </c>
      <c r="AT45" s="26">
        <v>602.375</v>
      </c>
      <c r="AU45" s="26">
        <v>20.994626168224293</v>
      </c>
      <c r="AV45" s="26">
        <v>1.9932532375177785</v>
      </c>
      <c r="AW45" s="26">
        <v>4951.574999999998</v>
      </c>
      <c r="AX45" s="26">
        <v>3956.8249999999998</v>
      </c>
      <c r="AY45" s="103">
        <v>476</v>
      </c>
      <c r="AZ45" s="103">
        <f t="shared" si="3"/>
        <v>145.18</v>
      </c>
      <c r="BA45" s="17">
        <v>50</v>
      </c>
      <c r="BB45" s="17">
        <v>100</v>
      </c>
      <c r="BC45" s="17">
        <v>0.08</v>
      </c>
      <c r="BD45" s="14">
        <v>2</v>
      </c>
      <c r="BE45" s="17" t="s">
        <v>41</v>
      </c>
      <c r="BF45" s="28"/>
      <c r="BG45" s="26"/>
      <c r="BH45" s="31"/>
      <c r="BI45" s="29"/>
      <c r="BM45" s="30" t="s">
        <v>134</v>
      </c>
      <c r="BN45" t="s">
        <v>134</v>
      </c>
      <c r="BO45">
        <v>16</v>
      </c>
      <c r="BP45" t="s">
        <v>134</v>
      </c>
      <c r="BQ45" t="s">
        <v>132</v>
      </c>
    </row>
    <row r="46" spans="1:69" x14ac:dyDescent="0.25">
      <c r="A46" s="14">
        <v>2005</v>
      </c>
      <c r="B46" s="15">
        <v>2008</v>
      </c>
      <c r="C46" s="16" t="s">
        <v>37</v>
      </c>
      <c r="D46" s="17" t="s">
        <v>301</v>
      </c>
      <c r="E46" s="18">
        <v>1</v>
      </c>
      <c r="F46" s="19" t="s">
        <v>124</v>
      </c>
      <c r="G46" s="20" t="s">
        <v>125</v>
      </c>
      <c r="H46" s="70">
        <v>99239</v>
      </c>
      <c r="I46" s="21" t="s">
        <v>52</v>
      </c>
      <c r="J46" s="22">
        <v>99239015</v>
      </c>
      <c r="K46" s="17" t="s">
        <v>42</v>
      </c>
      <c r="L46" s="23">
        <v>100</v>
      </c>
      <c r="M46" s="24">
        <v>1</v>
      </c>
      <c r="N46" s="25">
        <v>51.834130781499205</v>
      </c>
      <c r="O46" s="26">
        <v>46.676342525399129</v>
      </c>
      <c r="P46" s="26">
        <f t="shared" si="0"/>
        <v>0.46676342525399128</v>
      </c>
      <c r="Q46" s="25">
        <v>53.323657474600871</v>
      </c>
      <c r="R46" s="25">
        <v>0.53323657474600872</v>
      </c>
      <c r="S46" s="25">
        <v>27.639854352863292</v>
      </c>
      <c r="T46" s="25">
        <v>9.2132847842877634</v>
      </c>
      <c r="U46" s="25">
        <v>12.327375041377028</v>
      </c>
      <c r="V46" s="25">
        <v>4.109125013792343</v>
      </c>
      <c r="W46" s="26">
        <v>18.508807637752867</v>
      </c>
      <c r="X46" s="26">
        <v>44.083080283887341</v>
      </c>
      <c r="Y46" s="26">
        <v>24.992171480295013</v>
      </c>
      <c r="Z46" s="26">
        <v>2.4430689314276037</v>
      </c>
      <c r="AA46" s="26">
        <v>0.37766666666666665</v>
      </c>
      <c r="AB46" s="26">
        <v>73.185845594518867</v>
      </c>
      <c r="AC46" s="26">
        <f t="shared" ref="AC46:AF48" si="13">W46/100*$T46</f>
        <v>1.7052691578421764</v>
      </c>
      <c r="AD46" s="26">
        <f t="shared" si="13"/>
        <v>4.0614997282407517</v>
      </c>
      <c r="AE46" s="26">
        <f t="shared" si="13"/>
        <v>2.3025999322571264</v>
      </c>
      <c r="AF46" s="26">
        <f t="shared" si="13"/>
        <v>0.22508689812888108</v>
      </c>
      <c r="AG46" s="17">
        <v>3.6</v>
      </c>
      <c r="AH46" s="17">
        <v>6.6</v>
      </c>
      <c r="AI46" s="17">
        <f t="shared" si="2"/>
        <v>2.511886431509578E-7</v>
      </c>
      <c r="AJ46" s="27">
        <v>7.5955906038967571</v>
      </c>
      <c r="AK46" s="27">
        <v>98.502311059395282</v>
      </c>
      <c r="AL46" s="27">
        <v>2867.0950861797633</v>
      </c>
      <c r="AM46" s="27">
        <v>53.649867809802409</v>
      </c>
      <c r="AN46" s="27">
        <v>3.0406399094713281</v>
      </c>
      <c r="AO46" s="27">
        <v>25.310623119947106</v>
      </c>
      <c r="AP46" s="27">
        <v>0.62783805877779519</v>
      </c>
      <c r="AQ46" s="27">
        <v>13.801861154295944</v>
      </c>
      <c r="AR46" s="27">
        <v>997.02499999999952</v>
      </c>
      <c r="AS46" s="17">
        <v>1274.1375</v>
      </c>
      <c r="AT46" s="26">
        <v>602.375</v>
      </c>
      <c r="AU46" s="26">
        <v>20.994626168224293</v>
      </c>
      <c r="AV46" s="26">
        <v>1.9932532375177785</v>
      </c>
      <c r="AW46" s="26">
        <v>4951.574999999998</v>
      </c>
      <c r="AX46" s="26">
        <v>3956.8249999999998</v>
      </c>
      <c r="AY46" s="103">
        <v>476</v>
      </c>
      <c r="AZ46" s="103">
        <f t="shared" si="3"/>
        <v>145.18</v>
      </c>
      <c r="BA46" s="17">
        <v>50</v>
      </c>
      <c r="BB46" s="17">
        <v>100</v>
      </c>
      <c r="BC46" s="17">
        <v>0.08</v>
      </c>
      <c r="BD46" s="14">
        <v>2</v>
      </c>
      <c r="BE46" s="17" t="s">
        <v>41</v>
      </c>
      <c r="BF46" s="28"/>
      <c r="BG46" s="26"/>
      <c r="BH46" s="31"/>
      <c r="BI46" s="29"/>
      <c r="BM46" s="30" t="s">
        <v>135</v>
      </c>
      <c r="BN46" t="s">
        <v>135</v>
      </c>
      <c r="BO46">
        <v>8</v>
      </c>
      <c r="BP46" t="s">
        <v>135</v>
      </c>
      <c r="BQ46" t="s">
        <v>42</v>
      </c>
    </row>
    <row r="47" spans="1:69" x14ac:dyDescent="0.25">
      <c r="A47" s="14">
        <v>2005</v>
      </c>
      <c r="B47" s="15">
        <v>2008</v>
      </c>
      <c r="C47" s="16" t="s">
        <v>37</v>
      </c>
      <c r="D47" s="17" t="s">
        <v>301</v>
      </c>
      <c r="E47" s="18">
        <v>2</v>
      </c>
      <c r="F47" s="19" t="s">
        <v>124</v>
      </c>
      <c r="G47" s="20" t="s">
        <v>125</v>
      </c>
      <c r="H47" s="70">
        <v>99239</v>
      </c>
      <c r="I47" s="21" t="s">
        <v>52</v>
      </c>
      <c r="J47" s="22">
        <v>99239015</v>
      </c>
      <c r="K47" s="17" t="s">
        <v>42</v>
      </c>
      <c r="L47" s="23">
        <v>100</v>
      </c>
      <c r="M47" s="24">
        <v>1</v>
      </c>
      <c r="N47" s="25">
        <v>64.593301435406701</v>
      </c>
      <c r="O47" s="26">
        <v>47.6707169439089</v>
      </c>
      <c r="P47" s="26">
        <f t="shared" si="0"/>
        <v>0.47670716943908897</v>
      </c>
      <c r="Q47" s="25">
        <v>52.3292830560911</v>
      </c>
      <c r="R47" s="25">
        <v>0.52329283056091103</v>
      </c>
      <c r="S47" s="25">
        <v>33.80121154340813</v>
      </c>
      <c r="T47" s="25">
        <v>11.267070514469376</v>
      </c>
      <c r="U47" s="25">
        <v>15.075340348360026</v>
      </c>
      <c r="V47" s="25">
        <v>5.0251134494533414</v>
      </c>
      <c r="W47" s="26">
        <v>18.901595079433292</v>
      </c>
      <c r="X47" s="26">
        <v>46.407601480274764</v>
      </c>
      <c r="Y47" s="26">
        <v>24.831814362769947</v>
      </c>
      <c r="Z47" s="26">
        <v>1.0318913267956731</v>
      </c>
      <c r="AA47" s="26">
        <v>0.36766666666666664</v>
      </c>
      <c r="AB47" s="26">
        <v>91.934392230484491</v>
      </c>
      <c r="AC47" s="26">
        <f t="shared" si="13"/>
        <v>2.1296560459592229</v>
      </c>
      <c r="AD47" s="26">
        <f t="shared" si="13"/>
        <v>5.2287771828564917</v>
      </c>
      <c r="AE47" s="26">
        <f t="shared" si="13"/>
        <v>2.7978180342754242</v>
      </c>
      <c r="AF47" s="26">
        <f t="shared" si="13"/>
        <v>0.11626392342276211</v>
      </c>
      <c r="AG47" s="17">
        <v>3.7</v>
      </c>
      <c r="AH47" s="17">
        <v>6.53</v>
      </c>
      <c r="AI47" s="17">
        <f t="shared" si="2"/>
        <v>2.9512092266663814E-7</v>
      </c>
      <c r="AJ47" s="27">
        <v>8.0345697694491687</v>
      </c>
      <c r="AK47" s="27">
        <v>119.72007998079849</v>
      </c>
      <c r="AL47" s="27">
        <v>3059.624053198314</v>
      </c>
      <c r="AM47" s="27">
        <v>54.495342784090013</v>
      </c>
      <c r="AN47" s="27">
        <v>3.4748266648866193</v>
      </c>
      <c r="AO47" s="27">
        <v>29.183952802322196</v>
      </c>
      <c r="AP47" s="27">
        <v>0.63028954154126082</v>
      </c>
      <c r="AQ47" s="27">
        <v>20.365887719951587</v>
      </c>
      <c r="AR47" s="27">
        <v>997.02499999999952</v>
      </c>
      <c r="AS47" s="17">
        <v>1274.1375</v>
      </c>
      <c r="AT47" s="26">
        <v>602.375</v>
      </c>
      <c r="AU47" s="26">
        <v>20.994626168224293</v>
      </c>
      <c r="AV47" s="26">
        <v>1.9932532375177785</v>
      </c>
      <c r="AW47" s="26">
        <v>4951.574999999998</v>
      </c>
      <c r="AX47" s="26">
        <v>3956.8249999999998</v>
      </c>
      <c r="AY47" s="103">
        <v>476</v>
      </c>
      <c r="AZ47" s="103">
        <f t="shared" si="3"/>
        <v>145.18</v>
      </c>
      <c r="BA47" s="17">
        <v>50</v>
      </c>
      <c r="BB47" s="17">
        <v>100</v>
      </c>
      <c r="BC47" s="17">
        <v>0.08</v>
      </c>
      <c r="BD47" s="14">
        <v>2</v>
      </c>
      <c r="BE47" s="17" t="s">
        <v>41</v>
      </c>
      <c r="BF47" s="28"/>
      <c r="BG47" s="26"/>
      <c r="BH47" s="31"/>
      <c r="BI47" s="29"/>
      <c r="BM47" s="30" t="s">
        <v>136</v>
      </c>
      <c r="BN47" t="s">
        <v>136</v>
      </c>
      <c r="BO47">
        <v>13</v>
      </c>
      <c r="BP47" t="s">
        <v>136</v>
      </c>
      <c r="BQ47" t="s">
        <v>42</v>
      </c>
    </row>
    <row r="48" spans="1:69" x14ac:dyDescent="0.25">
      <c r="A48" s="14">
        <v>2005</v>
      </c>
      <c r="B48" s="15">
        <v>2008</v>
      </c>
      <c r="C48" s="16" t="s">
        <v>37</v>
      </c>
      <c r="D48" s="17" t="s">
        <v>301</v>
      </c>
      <c r="E48" s="18">
        <v>3</v>
      </c>
      <c r="F48" s="19" t="s">
        <v>124</v>
      </c>
      <c r="G48" s="20" t="s">
        <v>125</v>
      </c>
      <c r="H48" s="70">
        <v>99239</v>
      </c>
      <c r="I48" s="21" t="s">
        <v>52</v>
      </c>
      <c r="J48" s="22">
        <v>99239015</v>
      </c>
      <c r="K48" s="17" t="s">
        <v>42</v>
      </c>
      <c r="L48" s="23">
        <v>100</v>
      </c>
      <c r="M48" s="24">
        <v>1</v>
      </c>
      <c r="N48" s="25">
        <v>60.606060606060609</v>
      </c>
      <c r="O48" s="26">
        <v>48.455678670360115</v>
      </c>
      <c r="P48" s="26">
        <f t="shared" si="0"/>
        <v>0.48455678670360114</v>
      </c>
      <c r="Q48" s="25">
        <v>51.544321329639885</v>
      </c>
      <c r="R48" s="25">
        <v>0.51544321329639886</v>
      </c>
      <c r="S48" s="25">
        <v>31.238982624024175</v>
      </c>
      <c r="T48" s="25">
        <v>10.412994208008058</v>
      </c>
      <c r="U48" s="25">
        <v>13.932586250314783</v>
      </c>
      <c r="V48" s="25">
        <v>4.644195416771594</v>
      </c>
      <c r="W48" s="26">
        <v>19.404388192137603</v>
      </c>
      <c r="X48" s="26">
        <v>45.379134089125046</v>
      </c>
      <c r="Y48" s="26">
        <v>24.898004359054454</v>
      </c>
      <c r="Z48" s="26">
        <v>1.3742582395479417</v>
      </c>
      <c r="AA48" s="26">
        <v>0.38066666666666665</v>
      </c>
      <c r="AB48" s="26">
        <v>82.063877296035486</v>
      </c>
      <c r="AC48" s="26">
        <f t="shared" si="13"/>
        <v>2.0205778185466881</v>
      </c>
      <c r="AD48" s="26">
        <f t="shared" si="13"/>
        <v>4.7253266043448017</v>
      </c>
      <c r="AE48" s="26">
        <f t="shared" si="13"/>
        <v>2.5926277518179344</v>
      </c>
      <c r="AF48" s="26">
        <f t="shared" si="13"/>
        <v>0.14310143088720068</v>
      </c>
      <c r="AG48" s="17">
        <v>2.6</v>
      </c>
      <c r="AH48" s="17">
        <v>6.17</v>
      </c>
      <c r="AI48" s="17">
        <f t="shared" si="2"/>
        <v>6.7608297539198085E-7</v>
      </c>
      <c r="AJ48" s="27">
        <v>4.0937090948911541</v>
      </c>
      <c r="AK48" s="27">
        <v>88.891968917636461</v>
      </c>
      <c r="AL48" s="27">
        <v>1952.309361206424</v>
      </c>
      <c r="AM48" s="27">
        <v>46.215051603396205</v>
      </c>
      <c r="AN48" s="27">
        <v>5.7360661960558188</v>
      </c>
      <c r="AO48" s="27">
        <v>19.016253438411049</v>
      </c>
      <c r="AP48" s="27">
        <v>0.49465651563268104</v>
      </c>
      <c r="AQ48" s="27">
        <v>34.996339298111167</v>
      </c>
      <c r="AR48" s="27">
        <v>997.02499999999952</v>
      </c>
      <c r="AS48" s="17">
        <v>1274.1375</v>
      </c>
      <c r="AT48" s="26">
        <v>602.375</v>
      </c>
      <c r="AU48" s="26">
        <v>20.994626168224293</v>
      </c>
      <c r="AV48" s="26">
        <v>1.9932532375177785</v>
      </c>
      <c r="AW48" s="26">
        <v>4951.574999999998</v>
      </c>
      <c r="AX48" s="26">
        <v>3956.8249999999998</v>
      </c>
      <c r="AY48" s="103">
        <v>476</v>
      </c>
      <c r="AZ48" s="103">
        <f t="shared" si="3"/>
        <v>145.18</v>
      </c>
      <c r="BA48" s="17">
        <v>50</v>
      </c>
      <c r="BB48" s="17">
        <v>100</v>
      </c>
      <c r="BC48" s="17">
        <v>0.08</v>
      </c>
      <c r="BD48" s="14">
        <v>2</v>
      </c>
      <c r="BE48" s="17" t="s">
        <v>41</v>
      </c>
      <c r="BF48" s="28"/>
      <c r="BG48" s="26"/>
      <c r="BH48" s="31"/>
      <c r="BI48" s="29"/>
      <c r="BM48" s="30" t="s">
        <v>137</v>
      </c>
      <c r="BN48" t="s">
        <v>137</v>
      </c>
      <c r="BO48">
        <v>8</v>
      </c>
      <c r="BP48" t="s">
        <v>137</v>
      </c>
      <c r="BQ48" t="s">
        <v>40</v>
      </c>
    </row>
    <row r="49" spans="1:69" x14ac:dyDescent="0.25">
      <c r="A49" s="14">
        <v>2005</v>
      </c>
      <c r="B49" s="15">
        <v>2008</v>
      </c>
      <c r="C49" s="16" t="s">
        <v>37</v>
      </c>
      <c r="D49" s="17" t="s">
        <v>301</v>
      </c>
      <c r="E49" s="18">
        <v>4</v>
      </c>
      <c r="F49" s="19" t="s">
        <v>124</v>
      </c>
      <c r="G49" s="20" t="s">
        <v>125</v>
      </c>
      <c r="H49" s="70">
        <v>99239</v>
      </c>
      <c r="I49" s="21" t="s">
        <v>52</v>
      </c>
      <c r="J49" s="22">
        <v>99239015</v>
      </c>
      <c r="K49" s="17" t="s">
        <v>42</v>
      </c>
      <c r="L49" s="23">
        <v>100</v>
      </c>
      <c r="M49" s="24">
        <v>1</v>
      </c>
      <c r="N49" s="25">
        <v>62.998405103668262</v>
      </c>
      <c r="O49" s="26">
        <v>51.203180581711663</v>
      </c>
      <c r="P49" s="26">
        <f t="shared" si="0"/>
        <v>0.5120318058171166</v>
      </c>
      <c r="Q49" s="25">
        <v>48.796819418288337</v>
      </c>
      <c r="R49" s="25">
        <v>0.48796819418288334</v>
      </c>
      <c r="S49" s="25">
        <v>30.741217974838744</v>
      </c>
      <c r="T49" s="25">
        <v>10.247072658279581</v>
      </c>
      <c r="U49" s="25">
        <v>13.71058321677808</v>
      </c>
      <c r="V49" s="25">
        <v>4.5701944055926935</v>
      </c>
      <c r="W49" s="26" t="s">
        <v>45</v>
      </c>
      <c r="X49" s="26" t="s">
        <v>45</v>
      </c>
      <c r="Y49" s="26" t="s">
        <v>45</v>
      </c>
      <c r="Z49" s="26" t="s">
        <v>45</v>
      </c>
      <c r="AA49" s="26" t="s">
        <v>45</v>
      </c>
      <c r="AB49" s="26" t="s">
        <v>45</v>
      </c>
      <c r="AC49" s="26" t="s">
        <v>45</v>
      </c>
      <c r="AD49" s="26" t="s">
        <v>45</v>
      </c>
      <c r="AE49" s="26" t="s">
        <v>45</v>
      </c>
      <c r="AF49" s="26" t="s">
        <v>45</v>
      </c>
      <c r="AG49" s="17">
        <v>3.1</v>
      </c>
      <c r="AH49" s="17">
        <v>6.65</v>
      </c>
      <c r="AI49" s="17">
        <f t="shared" si="2"/>
        <v>2.2387211385683346E-7</v>
      </c>
      <c r="AJ49" s="27">
        <v>11.4673418</v>
      </c>
      <c r="AK49" s="27">
        <v>130.57400000000001</v>
      </c>
      <c r="AL49" s="27">
        <v>3674.85</v>
      </c>
      <c r="AM49" s="27">
        <v>52.952100000000002</v>
      </c>
      <c r="AN49" s="27">
        <v>3.55199</v>
      </c>
      <c r="AO49" s="27">
        <v>30.003</v>
      </c>
      <c r="AP49" s="27">
        <v>0.65816799999999998</v>
      </c>
      <c r="AQ49" s="27">
        <v>23.421299999999999</v>
      </c>
      <c r="AR49" s="27">
        <v>997.02499999999952</v>
      </c>
      <c r="AS49" s="17">
        <v>1274.1375</v>
      </c>
      <c r="AT49" s="26">
        <v>602.375</v>
      </c>
      <c r="AU49" s="26">
        <v>20.994626168224293</v>
      </c>
      <c r="AV49" s="26">
        <v>1.9932532375177785</v>
      </c>
      <c r="AW49" s="26">
        <v>4951.574999999998</v>
      </c>
      <c r="AX49" s="26">
        <v>3956.8249999999998</v>
      </c>
      <c r="AY49" s="103">
        <v>476</v>
      </c>
      <c r="AZ49" s="103">
        <f t="shared" si="3"/>
        <v>145.18</v>
      </c>
      <c r="BA49" s="17">
        <v>50</v>
      </c>
      <c r="BB49" s="17">
        <v>100</v>
      </c>
      <c r="BC49" s="17">
        <v>0.08</v>
      </c>
      <c r="BD49" s="14">
        <v>2</v>
      </c>
      <c r="BE49" s="17" t="s">
        <v>41</v>
      </c>
      <c r="BF49" s="28"/>
      <c r="BG49" s="26"/>
      <c r="BH49" s="31"/>
      <c r="BI49" s="29"/>
      <c r="BM49" s="30" t="s">
        <v>138</v>
      </c>
      <c r="BN49" t="s">
        <v>138</v>
      </c>
      <c r="BO49">
        <v>4</v>
      </c>
      <c r="BP49" t="s">
        <v>138</v>
      </c>
      <c r="BQ49" t="s">
        <v>42</v>
      </c>
    </row>
    <row r="50" spans="1:69" x14ac:dyDescent="0.25">
      <c r="A50" s="14">
        <v>2005</v>
      </c>
      <c r="B50" s="15">
        <v>2008</v>
      </c>
      <c r="C50" s="16" t="s">
        <v>37</v>
      </c>
      <c r="D50" s="17" t="s">
        <v>301</v>
      </c>
      <c r="E50" s="18">
        <v>1</v>
      </c>
      <c r="F50" s="19" t="s">
        <v>126</v>
      </c>
      <c r="G50" s="20" t="s">
        <v>127</v>
      </c>
      <c r="H50" s="70">
        <v>9970</v>
      </c>
      <c r="I50" s="21">
        <v>5</v>
      </c>
      <c r="J50" s="22">
        <v>9970036</v>
      </c>
      <c r="K50" s="17" t="s">
        <v>54</v>
      </c>
      <c r="L50" s="23">
        <v>94.444444444444443</v>
      </c>
      <c r="M50" s="24">
        <v>0.94444444444444442</v>
      </c>
      <c r="N50" s="25">
        <v>55.023923444976077</v>
      </c>
      <c r="O50" s="26">
        <v>47.364305995638034</v>
      </c>
      <c r="P50" s="26">
        <f t="shared" si="0"/>
        <v>0.47364305995638034</v>
      </c>
      <c r="Q50" s="25">
        <v>52.635694004361966</v>
      </c>
      <c r="R50" s="25">
        <v>0.52635694004361966</v>
      </c>
      <c r="S50" s="25">
        <v>28.962223973691991</v>
      </c>
      <c r="T50" s="25">
        <v>9.6540746578973309</v>
      </c>
      <c r="U50" s="25">
        <v>12.917151892266627</v>
      </c>
      <c r="V50" s="25">
        <v>4.30571729742221</v>
      </c>
      <c r="W50" s="26">
        <v>19.429767120798786</v>
      </c>
      <c r="X50" s="26">
        <v>44.655821169522468</v>
      </c>
      <c r="Y50" s="26">
        <v>24.441984852956978</v>
      </c>
      <c r="Z50" s="26">
        <v>2.0578675670509625</v>
      </c>
      <c r="AA50" s="26">
        <v>0.44933333333333331</v>
      </c>
      <c r="AB50" s="26">
        <v>64.455988072014833</v>
      </c>
      <c r="AC50" s="26">
        <f t="shared" ref="AC50:AF52" si="14">W50/100*$T50</f>
        <v>1.8757642236975034</v>
      </c>
      <c r="AD50" s="26">
        <f t="shared" si="14"/>
        <v>4.3111063148028199</v>
      </c>
      <c r="AE50" s="26">
        <f t="shared" si="14"/>
        <v>2.3596474655764239</v>
      </c>
      <c r="AF50" s="26">
        <f t="shared" si="14"/>
        <v>0.19866807128375533</v>
      </c>
      <c r="AG50" s="17">
        <v>3.6</v>
      </c>
      <c r="AH50" s="17">
        <v>6.6</v>
      </c>
      <c r="AI50" s="17">
        <f t="shared" si="2"/>
        <v>2.511886431509578E-7</v>
      </c>
      <c r="AJ50" s="27">
        <v>7.5955906038967571</v>
      </c>
      <c r="AK50" s="27">
        <v>98.502311059395282</v>
      </c>
      <c r="AL50" s="27">
        <v>2867.0950861797633</v>
      </c>
      <c r="AM50" s="27">
        <v>53.649867809802409</v>
      </c>
      <c r="AN50" s="27">
        <v>3.0406399094713281</v>
      </c>
      <c r="AO50" s="27">
        <v>25.310623119947106</v>
      </c>
      <c r="AP50" s="27">
        <v>0.62783805877779519</v>
      </c>
      <c r="AQ50" s="27">
        <v>13.801861154295944</v>
      </c>
      <c r="AR50" s="27">
        <v>997.02499999999952</v>
      </c>
      <c r="AS50" s="17">
        <v>1274.1375</v>
      </c>
      <c r="AT50" s="26">
        <v>602.375</v>
      </c>
      <c r="AU50" s="26">
        <v>20.994626168224293</v>
      </c>
      <c r="AV50" s="26">
        <v>1.9932532375177785</v>
      </c>
      <c r="AW50" s="26">
        <v>4951.574999999998</v>
      </c>
      <c r="AX50" s="26">
        <v>3956.8249999999998</v>
      </c>
      <c r="AY50" s="103">
        <v>476</v>
      </c>
      <c r="AZ50" s="103">
        <f t="shared" si="3"/>
        <v>145.18</v>
      </c>
      <c r="BA50" s="17">
        <v>50</v>
      </c>
      <c r="BB50" s="17">
        <v>100</v>
      </c>
      <c r="BC50" s="17">
        <v>0.08</v>
      </c>
      <c r="BD50" s="14">
        <v>2</v>
      </c>
      <c r="BE50" s="17" t="s">
        <v>41</v>
      </c>
      <c r="BF50" s="28"/>
      <c r="BG50" s="26"/>
      <c r="BH50" s="31"/>
      <c r="BI50" s="29"/>
      <c r="BM50" s="30" t="s">
        <v>139</v>
      </c>
      <c r="BN50" t="s">
        <v>139</v>
      </c>
      <c r="BO50">
        <v>3</v>
      </c>
      <c r="BP50" t="s">
        <v>139</v>
      </c>
      <c r="BQ50" t="s">
        <v>42</v>
      </c>
    </row>
    <row r="51" spans="1:69" x14ac:dyDescent="0.25">
      <c r="A51" s="14">
        <v>2005</v>
      </c>
      <c r="B51" s="15">
        <v>2008</v>
      </c>
      <c r="C51" s="16" t="s">
        <v>37</v>
      </c>
      <c r="D51" s="17" t="s">
        <v>301</v>
      </c>
      <c r="E51" s="18">
        <v>2</v>
      </c>
      <c r="F51" s="19" t="s">
        <v>126</v>
      </c>
      <c r="G51" s="20" t="s">
        <v>127</v>
      </c>
      <c r="H51" s="70">
        <v>9970</v>
      </c>
      <c r="I51" s="21">
        <v>5</v>
      </c>
      <c r="J51" s="22">
        <v>9970036</v>
      </c>
      <c r="K51" s="17" t="s">
        <v>54</v>
      </c>
      <c r="L51" s="23">
        <v>88.888888888888886</v>
      </c>
      <c r="M51" s="24">
        <v>0.88888888888888884</v>
      </c>
      <c r="N51" s="25">
        <v>48.644338118022326</v>
      </c>
      <c r="O51" s="26">
        <v>50.583946533450344</v>
      </c>
      <c r="P51" s="26">
        <f t="shared" si="0"/>
        <v>0.50583946533450341</v>
      </c>
      <c r="Q51" s="25">
        <v>49.416053466549656</v>
      </c>
      <c r="R51" s="25">
        <v>0.49416053466549653</v>
      </c>
      <c r="S51" s="25">
        <v>24.038112132851104</v>
      </c>
      <c r="T51" s="25">
        <v>8.0127040442837014</v>
      </c>
      <c r="U51" s="25">
        <v>10.720998011251593</v>
      </c>
      <c r="V51" s="25">
        <v>3.5736660037505308</v>
      </c>
      <c r="W51" s="26">
        <v>19.312792918431782</v>
      </c>
      <c r="X51" s="26">
        <v>45.308214211885499</v>
      </c>
      <c r="Y51" s="26">
        <v>24.013528627714749</v>
      </c>
      <c r="Z51" s="26">
        <v>2.2382794060023059</v>
      </c>
      <c r="AA51" s="26">
        <v>0.45100000000000001</v>
      </c>
      <c r="AB51" s="26">
        <v>53.299583443128839</v>
      </c>
      <c r="AC51" s="26">
        <f t="shared" si="14"/>
        <v>1.5474769392393197</v>
      </c>
      <c r="AD51" s="26">
        <f t="shared" si="14"/>
        <v>3.6304131125484722</v>
      </c>
      <c r="AE51" s="26">
        <f t="shared" si="14"/>
        <v>1.9241329795281239</v>
      </c>
      <c r="AF51" s="26">
        <f t="shared" si="14"/>
        <v>0.17934670448711598</v>
      </c>
      <c r="AG51" s="17">
        <v>3.7</v>
      </c>
      <c r="AH51" s="17">
        <v>6.53</v>
      </c>
      <c r="AI51" s="17">
        <f t="shared" si="2"/>
        <v>2.9512092266663814E-7</v>
      </c>
      <c r="AJ51" s="27">
        <v>8.0345697694491687</v>
      </c>
      <c r="AK51" s="27">
        <v>119.72007998079849</v>
      </c>
      <c r="AL51" s="27">
        <v>3059.624053198314</v>
      </c>
      <c r="AM51" s="27">
        <v>54.495342784090013</v>
      </c>
      <c r="AN51" s="27">
        <v>3.4748266648866193</v>
      </c>
      <c r="AO51" s="27">
        <v>29.183952802322196</v>
      </c>
      <c r="AP51" s="27">
        <v>0.63028954154126082</v>
      </c>
      <c r="AQ51" s="27">
        <v>20.365887719951587</v>
      </c>
      <c r="AR51" s="27">
        <v>997.02499999999952</v>
      </c>
      <c r="AS51" s="17">
        <v>1274.1375</v>
      </c>
      <c r="AT51" s="26">
        <v>602.375</v>
      </c>
      <c r="AU51" s="26">
        <v>20.994626168224293</v>
      </c>
      <c r="AV51" s="26">
        <v>1.9932532375177785</v>
      </c>
      <c r="AW51" s="26">
        <v>4951.574999999998</v>
      </c>
      <c r="AX51" s="26">
        <v>3956.8249999999998</v>
      </c>
      <c r="AY51" s="103">
        <v>476</v>
      </c>
      <c r="AZ51" s="103">
        <f t="shared" si="3"/>
        <v>145.18</v>
      </c>
      <c r="BA51" s="17">
        <v>50</v>
      </c>
      <c r="BB51" s="17">
        <v>100</v>
      </c>
      <c r="BC51" s="17">
        <v>0.08</v>
      </c>
      <c r="BD51" s="14">
        <v>2</v>
      </c>
      <c r="BE51" s="17" t="s">
        <v>41</v>
      </c>
      <c r="BF51" s="28"/>
      <c r="BG51" s="26"/>
      <c r="BH51" s="31"/>
      <c r="BI51" s="29"/>
      <c r="BM51" s="30" t="s">
        <v>140</v>
      </c>
      <c r="BN51" t="s">
        <v>140</v>
      </c>
      <c r="BO51">
        <v>16</v>
      </c>
      <c r="BP51" t="s">
        <v>140</v>
      </c>
      <c r="BQ51" t="s">
        <v>132</v>
      </c>
    </row>
    <row r="52" spans="1:69" x14ac:dyDescent="0.25">
      <c r="A52" s="14">
        <v>2005</v>
      </c>
      <c r="B52" s="15">
        <v>2008</v>
      </c>
      <c r="C52" s="16" t="s">
        <v>37</v>
      </c>
      <c r="D52" s="17" t="s">
        <v>301</v>
      </c>
      <c r="E52" s="32">
        <v>3</v>
      </c>
      <c r="F52" s="33" t="s">
        <v>126</v>
      </c>
      <c r="G52" s="16" t="s">
        <v>127</v>
      </c>
      <c r="H52" s="70">
        <v>9970</v>
      </c>
      <c r="I52" s="21">
        <v>5</v>
      </c>
      <c r="J52" s="22">
        <v>9970036</v>
      </c>
      <c r="K52" s="17" t="s">
        <v>54</v>
      </c>
      <c r="L52" s="23">
        <v>88.888888888888886</v>
      </c>
      <c r="M52" s="24">
        <v>0.88888888888888884</v>
      </c>
      <c r="N52" s="36">
        <v>84.529505582137162</v>
      </c>
      <c r="O52" s="37">
        <f>AVERAGE(O50,O51,O53)</f>
        <v>50.001422166114111</v>
      </c>
      <c r="P52" s="37">
        <f t="shared" si="0"/>
        <v>0.50001422166114107</v>
      </c>
      <c r="Q52" s="38">
        <f>100-O52</f>
        <v>49.998577833885889</v>
      </c>
      <c r="R52" s="38">
        <f>Q52/100</f>
        <v>0.49998577833885888</v>
      </c>
      <c r="S52" s="38">
        <f>N52*R52</f>
        <v>42.263550641083768</v>
      </c>
      <c r="T52" s="38">
        <f>S52/3</f>
        <v>14.087850213694589</v>
      </c>
      <c r="U52" s="38">
        <f>S52/2.24</f>
        <v>18.867656536198108</v>
      </c>
      <c r="V52" s="38">
        <f>U52/3</f>
        <v>6.2892188453993692</v>
      </c>
      <c r="W52" s="26">
        <v>19.046522758155845</v>
      </c>
      <c r="X52" s="26">
        <v>40.255204974985034</v>
      </c>
      <c r="Y52" s="26">
        <v>23.936726217315496</v>
      </c>
      <c r="Z52" s="26">
        <v>4.6661521580890479</v>
      </c>
      <c r="AA52" s="26">
        <v>0.45733333333333337</v>
      </c>
      <c r="AB52" s="26">
        <v>92.413011605868277</v>
      </c>
      <c r="AC52" s="26">
        <f t="shared" si="14"/>
        <v>2.6832455970862465</v>
      </c>
      <c r="AD52" s="26">
        <f t="shared" si="14"/>
        <v>5.6710929800916237</v>
      </c>
      <c r="AE52" s="26">
        <f t="shared" si="14"/>
        <v>3.3721701355575697</v>
      </c>
      <c r="AF52" s="26">
        <f t="shared" si="14"/>
        <v>0.65736052677466261</v>
      </c>
      <c r="AG52" s="17">
        <v>2.6</v>
      </c>
      <c r="AH52" s="17">
        <v>6.17</v>
      </c>
      <c r="AI52" s="17">
        <f t="shared" si="2"/>
        <v>6.7608297539198085E-7</v>
      </c>
      <c r="AJ52" s="27">
        <v>4.0937090948911541</v>
      </c>
      <c r="AK52" s="27">
        <v>88.891968917636461</v>
      </c>
      <c r="AL52" s="27">
        <v>1952.309361206424</v>
      </c>
      <c r="AM52" s="27">
        <v>46.215051603396205</v>
      </c>
      <c r="AN52" s="27">
        <v>5.7360661960558188</v>
      </c>
      <c r="AO52" s="27">
        <v>19.016253438411049</v>
      </c>
      <c r="AP52" s="27">
        <v>0.49465651563268104</v>
      </c>
      <c r="AQ52" s="27">
        <v>34.996339298111167</v>
      </c>
      <c r="AR52" s="27">
        <v>997.02499999999952</v>
      </c>
      <c r="AS52" s="17">
        <v>1274.1375</v>
      </c>
      <c r="AT52" s="26">
        <v>602.375</v>
      </c>
      <c r="AU52" s="26">
        <v>20.994626168224293</v>
      </c>
      <c r="AV52" s="26">
        <v>1.9932532375177785</v>
      </c>
      <c r="AW52" s="26">
        <v>4951.574999999998</v>
      </c>
      <c r="AX52" s="26">
        <v>3956.8249999999998</v>
      </c>
      <c r="AY52" s="103">
        <v>476</v>
      </c>
      <c r="AZ52" s="103">
        <f t="shared" si="3"/>
        <v>145.18</v>
      </c>
      <c r="BA52" s="17">
        <v>50</v>
      </c>
      <c r="BB52" s="17">
        <v>100</v>
      </c>
      <c r="BC52" s="17">
        <v>0.08</v>
      </c>
      <c r="BD52" s="14">
        <v>2</v>
      </c>
      <c r="BE52" s="17" t="s">
        <v>41</v>
      </c>
      <c r="BF52" s="28"/>
      <c r="BG52" s="26"/>
      <c r="BH52" s="39" t="s">
        <v>88</v>
      </c>
      <c r="BI52" s="29"/>
      <c r="BM52" s="30" t="s">
        <v>141</v>
      </c>
      <c r="BN52" t="s">
        <v>141</v>
      </c>
      <c r="BO52">
        <v>1</v>
      </c>
      <c r="BP52" t="s">
        <v>141</v>
      </c>
      <c r="BQ52" t="s">
        <v>42</v>
      </c>
    </row>
    <row r="53" spans="1:69" x14ac:dyDescent="0.25">
      <c r="A53" s="14">
        <v>2005</v>
      </c>
      <c r="B53" s="15">
        <v>2008</v>
      </c>
      <c r="C53" s="16" t="s">
        <v>37</v>
      </c>
      <c r="D53" s="17" t="s">
        <v>301</v>
      </c>
      <c r="E53" s="18">
        <v>4</v>
      </c>
      <c r="F53" s="19" t="s">
        <v>126</v>
      </c>
      <c r="G53" s="20" t="s">
        <v>127</v>
      </c>
      <c r="H53" s="70">
        <v>9970</v>
      </c>
      <c r="I53" s="21">
        <v>5</v>
      </c>
      <c r="J53" s="22">
        <v>9970036</v>
      </c>
      <c r="K53" s="17" t="s">
        <v>54</v>
      </c>
      <c r="L53" s="23">
        <v>72.222222222222214</v>
      </c>
      <c r="M53" s="24">
        <v>0.7222222222222221</v>
      </c>
      <c r="N53" s="25">
        <v>44.657097288676233</v>
      </c>
      <c r="O53" s="26">
        <v>52.056013969253947</v>
      </c>
      <c r="P53" s="26">
        <f t="shared" si="0"/>
        <v>0.52056013969253945</v>
      </c>
      <c r="Q53" s="25">
        <v>47.943986030746053</v>
      </c>
      <c r="R53" s="25">
        <v>0.47943986030746055</v>
      </c>
      <c r="S53" s="25">
        <v>21.41039248581961</v>
      </c>
      <c r="T53" s="25">
        <v>7.1367974952732034</v>
      </c>
      <c r="U53" s="25">
        <v>9.5490350486755471</v>
      </c>
      <c r="V53" s="25">
        <v>3.1830116828918489</v>
      </c>
      <c r="W53" s="26" t="s">
        <v>45</v>
      </c>
      <c r="X53" s="26" t="s">
        <v>45</v>
      </c>
      <c r="Y53" s="26" t="s">
        <v>45</v>
      </c>
      <c r="Z53" s="26" t="s">
        <v>45</v>
      </c>
      <c r="AA53" s="26" t="s">
        <v>45</v>
      </c>
      <c r="AB53" s="26" t="s">
        <v>45</v>
      </c>
      <c r="AC53" s="26" t="s">
        <v>45</v>
      </c>
      <c r="AD53" s="26" t="s">
        <v>45</v>
      </c>
      <c r="AE53" s="26" t="s">
        <v>45</v>
      </c>
      <c r="AF53" s="26" t="s">
        <v>45</v>
      </c>
      <c r="AG53" s="17">
        <v>3.1</v>
      </c>
      <c r="AH53" s="17">
        <v>6.65</v>
      </c>
      <c r="AI53" s="17">
        <f t="shared" si="2"/>
        <v>2.2387211385683346E-7</v>
      </c>
      <c r="AJ53" s="27">
        <v>11.4673418</v>
      </c>
      <c r="AK53" s="27">
        <v>130.57400000000001</v>
      </c>
      <c r="AL53" s="27">
        <v>3674.85</v>
      </c>
      <c r="AM53" s="27">
        <v>52.952100000000002</v>
      </c>
      <c r="AN53" s="27">
        <v>3.55199</v>
      </c>
      <c r="AO53" s="27">
        <v>30.003</v>
      </c>
      <c r="AP53" s="27">
        <v>0.65816799999999998</v>
      </c>
      <c r="AQ53" s="27">
        <v>23.421299999999999</v>
      </c>
      <c r="AR53" s="27">
        <v>997.02499999999952</v>
      </c>
      <c r="AS53" s="17">
        <v>1274.1375</v>
      </c>
      <c r="AT53" s="26">
        <v>602.375</v>
      </c>
      <c r="AU53" s="26">
        <v>20.994626168224293</v>
      </c>
      <c r="AV53" s="26">
        <v>1.9932532375177785</v>
      </c>
      <c r="AW53" s="26">
        <v>4951.574999999998</v>
      </c>
      <c r="AX53" s="26">
        <v>3956.8249999999998</v>
      </c>
      <c r="AY53" s="103">
        <v>476</v>
      </c>
      <c r="AZ53" s="103">
        <f t="shared" si="3"/>
        <v>145.18</v>
      </c>
      <c r="BA53" s="17">
        <v>50</v>
      </c>
      <c r="BB53" s="17">
        <v>100</v>
      </c>
      <c r="BC53" s="17">
        <v>0.08</v>
      </c>
      <c r="BD53" s="14">
        <v>2</v>
      </c>
      <c r="BE53" s="17" t="s">
        <v>41</v>
      </c>
      <c r="BF53" s="28"/>
      <c r="BG53" s="26"/>
      <c r="BH53" s="31"/>
      <c r="BI53" s="29"/>
      <c r="BM53" s="30" t="s">
        <v>142</v>
      </c>
      <c r="BN53" t="s">
        <v>142</v>
      </c>
      <c r="BO53">
        <v>5</v>
      </c>
      <c r="BP53" t="s">
        <v>142</v>
      </c>
      <c r="BQ53" t="s">
        <v>54</v>
      </c>
    </row>
    <row r="54" spans="1:69" x14ac:dyDescent="0.25">
      <c r="A54" s="14">
        <v>2005</v>
      </c>
      <c r="B54" s="15">
        <v>2008</v>
      </c>
      <c r="C54" s="16" t="s">
        <v>37</v>
      </c>
      <c r="D54" s="17" t="s">
        <v>301</v>
      </c>
      <c r="E54" s="18">
        <v>1</v>
      </c>
      <c r="F54" s="19" t="s">
        <v>128</v>
      </c>
      <c r="G54" s="20" t="s">
        <v>129</v>
      </c>
      <c r="H54" s="70">
        <v>9980</v>
      </c>
      <c r="I54" s="21">
        <v>9</v>
      </c>
      <c r="J54" s="22">
        <v>9980005</v>
      </c>
      <c r="K54" s="17" t="s">
        <v>40</v>
      </c>
      <c r="L54" s="23">
        <v>94.444444444444443</v>
      </c>
      <c r="M54" s="24">
        <v>0.94444444444444442</v>
      </c>
      <c r="N54" s="25">
        <v>73.365231259968098</v>
      </c>
      <c r="O54" s="26">
        <v>48.52728731942215</v>
      </c>
      <c r="P54" s="26">
        <f t="shared" si="0"/>
        <v>0.48527287319422152</v>
      </c>
      <c r="Q54" s="25">
        <v>51.47271268057785</v>
      </c>
      <c r="R54" s="25">
        <v>0.51472712680577848</v>
      </c>
      <c r="S54" s="25">
        <v>37.76307469388486</v>
      </c>
      <c r="T54" s="25">
        <v>12.587691564628287</v>
      </c>
      <c r="U54" s="25">
        <v>16.842331313472648</v>
      </c>
      <c r="V54" s="25">
        <v>5.6141104378242161</v>
      </c>
      <c r="W54" s="26">
        <v>19.051904689006292</v>
      </c>
      <c r="X54" s="26">
        <v>45.079931979825659</v>
      </c>
      <c r="Y54" s="26">
        <v>24.060672009532766</v>
      </c>
      <c r="Z54" s="26">
        <v>2.6153045392295127</v>
      </c>
      <c r="AA54" s="26">
        <v>0.42133333333333334</v>
      </c>
      <c r="AB54" s="26">
        <v>89.627550697511538</v>
      </c>
      <c r="AC54" s="26">
        <f t="shared" ref="AC54:AF56" si="15">W54/100*$T54</f>
        <v>2.3981949994390663</v>
      </c>
      <c r="AD54" s="26">
        <f t="shared" si="15"/>
        <v>5.6745227951646839</v>
      </c>
      <c r="AE54" s="26">
        <f t="shared" si="15"/>
        <v>3.0286831809368353</v>
      </c>
      <c r="AF54" s="26">
        <f t="shared" si="15"/>
        <v>0.32920646887393407</v>
      </c>
      <c r="AG54" s="17">
        <v>3.6</v>
      </c>
      <c r="AH54" s="17">
        <v>6.6</v>
      </c>
      <c r="AI54" s="17">
        <f t="shared" si="2"/>
        <v>2.511886431509578E-7</v>
      </c>
      <c r="AJ54" s="27">
        <v>7.5955906038967571</v>
      </c>
      <c r="AK54" s="27">
        <v>98.502311059395282</v>
      </c>
      <c r="AL54" s="27">
        <v>2867.0950861797633</v>
      </c>
      <c r="AM54" s="27">
        <v>53.649867809802409</v>
      </c>
      <c r="AN54" s="27">
        <v>3.0406399094713281</v>
      </c>
      <c r="AO54" s="27">
        <v>25.310623119947106</v>
      </c>
      <c r="AP54" s="27">
        <v>0.62783805877779519</v>
      </c>
      <c r="AQ54" s="27">
        <v>13.801861154295944</v>
      </c>
      <c r="AR54" s="27">
        <v>997.02499999999952</v>
      </c>
      <c r="AS54" s="17">
        <v>1274.1375</v>
      </c>
      <c r="AT54" s="26">
        <v>602.375</v>
      </c>
      <c r="AU54" s="26">
        <v>20.994626168224293</v>
      </c>
      <c r="AV54" s="26">
        <v>1.9932532375177785</v>
      </c>
      <c r="AW54" s="26">
        <v>4951.574999999998</v>
      </c>
      <c r="AX54" s="26">
        <v>3956.8249999999998</v>
      </c>
      <c r="AY54" s="103">
        <v>476</v>
      </c>
      <c r="AZ54" s="103">
        <f t="shared" si="3"/>
        <v>145.18</v>
      </c>
      <c r="BA54" s="17">
        <v>50</v>
      </c>
      <c r="BB54" s="17">
        <v>100</v>
      </c>
      <c r="BC54" s="17">
        <v>0.08</v>
      </c>
      <c r="BD54" s="14">
        <v>2</v>
      </c>
      <c r="BE54" s="17" t="s">
        <v>41</v>
      </c>
      <c r="BF54" s="28"/>
      <c r="BG54" s="26"/>
      <c r="BH54" s="31"/>
      <c r="BI54" s="29"/>
      <c r="BM54" s="30" t="s">
        <v>143</v>
      </c>
      <c r="BN54" t="s">
        <v>143</v>
      </c>
      <c r="BO54">
        <v>5</v>
      </c>
      <c r="BP54" t="s">
        <v>143</v>
      </c>
      <c r="BQ54" t="s">
        <v>54</v>
      </c>
    </row>
    <row r="55" spans="1:69" x14ac:dyDescent="0.25">
      <c r="A55" s="14">
        <v>2005</v>
      </c>
      <c r="B55" s="15">
        <v>2008</v>
      </c>
      <c r="C55" s="16" t="s">
        <v>37</v>
      </c>
      <c r="D55" s="17" t="s">
        <v>301</v>
      </c>
      <c r="E55" s="18">
        <v>2</v>
      </c>
      <c r="F55" s="19" t="s">
        <v>128</v>
      </c>
      <c r="G55" s="20" t="s">
        <v>129</v>
      </c>
      <c r="H55" s="70">
        <v>9980</v>
      </c>
      <c r="I55" s="21">
        <v>9</v>
      </c>
      <c r="J55" s="22">
        <v>9980005</v>
      </c>
      <c r="K55" s="17" t="s">
        <v>40</v>
      </c>
      <c r="L55" s="23">
        <v>83.333333333333343</v>
      </c>
      <c r="M55" s="24">
        <v>0.83333333333333348</v>
      </c>
      <c r="N55" s="25">
        <v>51.834130781499205</v>
      </c>
      <c r="O55" s="26">
        <v>49.61848635235733</v>
      </c>
      <c r="P55" s="26">
        <f t="shared" si="0"/>
        <v>0.49618486352357327</v>
      </c>
      <c r="Q55" s="25">
        <v>50.38151364764267</v>
      </c>
      <c r="R55" s="25">
        <v>0.50381513647642673</v>
      </c>
      <c r="S55" s="25">
        <v>26.114819673817973</v>
      </c>
      <c r="T55" s="25">
        <v>8.704939891272657</v>
      </c>
      <c r="U55" s="25">
        <v>11.647209574522815</v>
      </c>
      <c r="V55" s="25">
        <v>3.8824031915076049</v>
      </c>
      <c r="W55" s="26">
        <v>19.436098216647096</v>
      </c>
      <c r="X55" s="26">
        <v>45.893377651159881</v>
      </c>
      <c r="Y55" s="26">
        <v>24.682625480458611</v>
      </c>
      <c r="Z55" s="26">
        <v>1.5415139382978538</v>
      </c>
      <c r="AA55" s="26">
        <v>0.42699999999999999</v>
      </c>
      <c r="AB55" s="26">
        <v>61.158828275920307</v>
      </c>
      <c r="AC55" s="26">
        <f t="shared" si="15"/>
        <v>1.6919006669678465</v>
      </c>
      <c r="AD55" s="26">
        <f t="shared" si="15"/>
        <v>3.9949909386082272</v>
      </c>
      <c r="AE55" s="26">
        <f t="shared" si="15"/>
        <v>2.1486077116618709</v>
      </c>
      <c r="AF55" s="26">
        <f t="shared" si="15"/>
        <v>0.13418786174441805</v>
      </c>
      <c r="AG55" s="17">
        <v>3.7</v>
      </c>
      <c r="AH55" s="17">
        <v>6.53</v>
      </c>
      <c r="AI55" s="17">
        <f t="shared" si="2"/>
        <v>2.9512092266663814E-7</v>
      </c>
      <c r="AJ55" s="27">
        <v>8.0345697694491687</v>
      </c>
      <c r="AK55" s="27">
        <v>119.72007998079849</v>
      </c>
      <c r="AL55" s="27">
        <v>3059.624053198314</v>
      </c>
      <c r="AM55" s="27">
        <v>54.495342784090013</v>
      </c>
      <c r="AN55" s="27">
        <v>3.4748266648866193</v>
      </c>
      <c r="AO55" s="27">
        <v>29.183952802322196</v>
      </c>
      <c r="AP55" s="27">
        <v>0.63028954154126082</v>
      </c>
      <c r="AQ55" s="27">
        <v>20.365887719951587</v>
      </c>
      <c r="AR55" s="27">
        <v>997.02499999999952</v>
      </c>
      <c r="AS55" s="17">
        <v>1274.1375</v>
      </c>
      <c r="AT55" s="26">
        <v>602.375</v>
      </c>
      <c r="AU55" s="26">
        <v>20.994626168224293</v>
      </c>
      <c r="AV55" s="26">
        <v>1.9932532375177785</v>
      </c>
      <c r="AW55" s="26">
        <v>4951.574999999998</v>
      </c>
      <c r="AX55" s="26">
        <v>3956.8249999999998</v>
      </c>
      <c r="AY55" s="103">
        <v>476</v>
      </c>
      <c r="AZ55" s="103">
        <f t="shared" si="3"/>
        <v>145.18</v>
      </c>
      <c r="BA55" s="17">
        <v>50</v>
      </c>
      <c r="BB55" s="17">
        <v>100</v>
      </c>
      <c r="BC55" s="17">
        <v>0.08</v>
      </c>
      <c r="BD55" s="14">
        <v>2</v>
      </c>
      <c r="BE55" s="17" t="s">
        <v>41</v>
      </c>
      <c r="BF55" s="28"/>
      <c r="BG55" s="26"/>
      <c r="BH55" s="31"/>
      <c r="BI55" s="29"/>
      <c r="BM55" s="30" t="s">
        <v>144</v>
      </c>
      <c r="BN55" t="s">
        <v>144</v>
      </c>
      <c r="BO55">
        <v>5</v>
      </c>
      <c r="BP55" t="s">
        <v>144</v>
      </c>
      <c r="BQ55" t="s">
        <v>54</v>
      </c>
    </row>
    <row r="56" spans="1:69" x14ac:dyDescent="0.25">
      <c r="A56" s="14">
        <v>2005</v>
      </c>
      <c r="B56" s="15">
        <v>2008</v>
      </c>
      <c r="C56" s="16" t="s">
        <v>37</v>
      </c>
      <c r="D56" s="17" t="s">
        <v>301</v>
      </c>
      <c r="E56" s="18">
        <v>3</v>
      </c>
      <c r="F56" s="19" t="s">
        <v>128</v>
      </c>
      <c r="G56" s="20" t="s">
        <v>129</v>
      </c>
      <c r="H56" s="70">
        <v>9980</v>
      </c>
      <c r="I56" s="21">
        <v>9</v>
      </c>
      <c r="J56" s="22">
        <v>9980005</v>
      </c>
      <c r="K56" s="17" t="s">
        <v>40</v>
      </c>
      <c r="L56" s="23">
        <v>77.777777777777786</v>
      </c>
      <c r="M56" s="24">
        <v>0.7777777777777779</v>
      </c>
      <c r="N56" s="25">
        <v>77.35247208931419</v>
      </c>
      <c r="O56" s="26">
        <v>48.19515181876374</v>
      </c>
      <c r="P56" s="26">
        <f t="shared" si="0"/>
        <v>0.48195151818763743</v>
      </c>
      <c r="Q56" s="25">
        <v>51.80484818123626</v>
      </c>
      <c r="R56" s="25">
        <v>0.51804848181236263</v>
      </c>
      <c r="S56" s="25">
        <v>40.072330730302369</v>
      </c>
      <c r="T56" s="25">
        <v>13.357443576767457</v>
      </c>
      <c r="U56" s="25">
        <v>17.872259505714858</v>
      </c>
      <c r="V56" s="25">
        <v>5.9574198352382854</v>
      </c>
      <c r="W56" s="26">
        <v>19.649100802716887</v>
      </c>
      <c r="X56" s="26">
        <v>44.807441211279198</v>
      </c>
      <c r="Y56" s="26">
        <v>23.569819645981269</v>
      </c>
      <c r="Z56" s="26">
        <v>2.1560851793248901</v>
      </c>
      <c r="AA56" s="26">
        <v>0.40766666666666668</v>
      </c>
      <c r="AB56" s="26">
        <v>98.296804735001729</v>
      </c>
      <c r="AC56" s="26">
        <f t="shared" si="15"/>
        <v>2.6246175530650695</v>
      </c>
      <c r="AD56" s="26">
        <f t="shared" si="15"/>
        <v>5.9851286779898674</v>
      </c>
      <c r="AE56" s="26">
        <f t="shared" si="15"/>
        <v>3.148325360357799</v>
      </c>
      <c r="AF56" s="26">
        <f t="shared" si="15"/>
        <v>0.28799786129536764</v>
      </c>
      <c r="AG56" s="17">
        <v>2.6</v>
      </c>
      <c r="AH56" s="17">
        <v>6.17</v>
      </c>
      <c r="AI56" s="17">
        <f t="shared" si="2"/>
        <v>6.7608297539198085E-7</v>
      </c>
      <c r="AJ56" s="27">
        <v>4.0937090948911541</v>
      </c>
      <c r="AK56" s="27">
        <v>88.891968917636461</v>
      </c>
      <c r="AL56" s="27">
        <v>1952.309361206424</v>
      </c>
      <c r="AM56" s="27">
        <v>46.215051603396205</v>
      </c>
      <c r="AN56" s="27">
        <v>5.7360661960558188</v>
      </c>
      <c r="AO56" s="27">
        <v>19.016253438411049</v>
      </c>
      <c r="AP56" s="27">
        <v>0.49465651563268104</v>
      </c>
      <c r="AQ56" s="27">
        <v>34.996339298111167</v>
      </c>
      <c r="AR56" s="27">
        <v>997.02499999999952</v>
      </c>
      <c r="AS56" s="17">
        <v>1274.1375</v>
      </c>
      <c r="AT56" s="26">
        <v>602.375</v>
      </c>
      <c r="AU56" s="26">
        <v>20.994626168224293</v>
      </c>
      <c r="AV56" s="26">
        <v>1.9932532375177785</v>
      </c>
      <c r="AW56" s="26">
        <v>4951.574999999998</v>
      </c>
      <c r="AX56" s="26">
        <v>3956.8249999999998</v>
      </c>
      <c r="AY56" s="103">
        <v>476</v>
      </c>
      <c r="AZ56" s="103">
        <f t="shared" si="3"/>
        <v>145.18</v>
      </c>
      <c r="BA56" s="17">
        <v>50</v>
      </c>
      <c r="BB56" s="17">
        <v>100</v>
      </c>
      <c r="BC56" s="17">
        <v>0.08</v>
      </c>
      <c r="BD56" s="14">
        <v>2</v>
      </c>
      <c r="BE56" s="17" t="s">
        <v>41</v>
      </c>
      <c r="BF56" s="28"/>
      <c r="BG56" s="26"/>
      <c r="BH56" s="31"/>
      <c r="BI56" s="29"/>
      <c r="BM56" s="30" t="s">
        <v>145</v>
      </c>
      <c r="BN56" t="s">
        <v>145</v>
      </c>
      <c r="BO56">
        <v>8</v>
      </c>
      <c r="BP56" t="s">
        <v>146</v>
      </c>
      <c r="BQ56" t="s">
        <v>40</v>
      </c>
    </row>
    <row r="57" spans="1:69" x14ac:dyDescent="0.25">
      <c r="A57" s="14">
        <v>2005</v>
      </c>
      <c r="B57" s="15">
        <v>2008</v>
      </c>
      <c r="C57" s="16" t="s">
        <v>37</v>
      </c>
      <c r="D57" s="17" t="s">
        <v>301</v>
      </c>
      <c r="E57" s="18">
        <v>4</v>
      </c>
      <c r="F57" s="19" t="s">
        <v>128</v>
      </c>
      <c r="G57" s="20" t="s">
        <v>129</v>
      </c>
      <c r="H57" s="70">
        <v>9980</v>
      </c>
      <c r="I57" s="21">
        <v>9</v>
      </c>
      <c r="J57" s="22">
        <v>9980005</v>
      </c>
      <c r="K57" s="17" t="s">
        <v>40</v>
      </c>
      <c r="L57" s="23">
        <v>94.444444444444443</v>
      </c>
      <c r="M57" s="24">
        <v>0.94444444444444442</v>
      </c>
      <c r="N57" s="25">
        <v>51.036682615629985</v>
      </c>
      <c r="O57" s="26">
        <v>49.738129496402884</v>
      </c>
      <c r="P57" s="26">
        <f t="shared" si="0"/>
        <v>0.49738129496402883</v>
      </c>
      <c r="Q57" s="25">
        <v>50.261870503597116</v>
      </c>
      <c r="R57" s="25">
        <v>0.50261870503597117</v>
      </c>
      <c r="S57" s="25">
        <v>25.651991325599806</v>
      </c>
      <c r="T57" s="25">
        <v>8.5506637751999346</v>
      </c>
      <c r="U57" s="25">
        <v>11.440788131217513</v>
      </c>
      <c r="V57" s="25">
        <v>3.8135960437391709</v>
      </c>
      <c r="W57" s="26" t="s">
        <v>45</v>
      </c>
      <c r="X57" s="26" t="s">
        <v>45</v>
      </c>
      <c r="Y57" s="26" t="s">
        <v>45</v>
      </c>
      <c r="Z57" s="26" t="s">
        <v>45</v>
      </c>
      <c r="AA57" s="26" t="s">
        <v>45</v>
      </c>
      <c r="AB57" s="26" t="s">
        <v>45</v>
      </c>
      <c r="AC57" s="26" t="s">
        <v>45</v>
      </c>
      <c r="AD57" s="26" t="s">
        <v>45</v>
      </c>
      <c r="AE57" s="26" t="s">
        <v>45</v>
      </c>
      <c r="AF57" s="26" t="s">
        <v>45</v>
      </c>
      <c r="AG57" s="17">
        <v>3.1</v>
      </c>
      <c r="AH57" s="17">
        <v>6.65</v>
      </c>
      <c r="AI57" s="17">
        <f t="shared" si="2"/>
        <v>2.2387211385683346E-7</v>
      </c>
      <c r="AJ57" s="27">
        <v>11.4673418</v>
      </c>
      <c r="AK57" s="27">
        <v>130.57400000000001</v>
      </c>
      <c r="AL57" s="27">
        <v>3674.85</v>
      </c>
      <c r="AM57" s="27">
        <v>52.952100000000002</v>
      </c>
      <c r="AN57" s="27">
        <v>3.55199</v>
      </c>
      <c r="AO57" s="27">
        <v>30.003</v>
      </c>
      <c r="AP57" s="27">
        <v>0.65816799999999998</v>
      </c>
      <c r="AQ57" s="27">
        <v>23.421299999999999</v>
      </c>
      <c r="AR57" s="27">
        <v>997.02499999999952</v>
      </c>
      <c r="AS57" s="17">
        <v>1274.1375</v>
      </c>
      <c r="AT57" s="26">
        <v>602.375</v>
      </c>
      <c r="AU57" s="26">
        <v>20.994626168224293</v>
      </c>
      <c r="AV57" s="26">
        <v>1.9932532375177785</v>
      </c>
      <c r="AW57" s="26">
        <v>4951.574999999998</v>
      </c>
      <c r="AX57" s="26">
        <v>3956.8249999999998</v>
      </c>
      <c r="AY57" s="103">
        <v>476</v>
      </c>
      <c r="AZ57" s="103">
        <f t="shared" si="3"/>
        <v>145.18</v>
      </c>
      <c r="BA57" s="17">
        <v>50</v>
      </c>
      <c r="BB57" s="17">
        <v>100</v>
      </c>
      <c r="BC57" s="17">
        <v>0.08</v>
      </c>
      <c r="BD57" s="14">
        <v>2</v>
      </c>
      <c r="BE57" s="17" t="s">
        <v>41</v>
      </c>
      <c r="BF57" s="28"/>
      <c r="BG57" s="26"/>
      <c r="BH57" s="31"/>
      <c r="BI57" s="29"/>
    </row>
    <row r="58" spans="1:69" x14ac:dyDescent="0.25">
      <c r="A58" s="14">
        <v>2005</v>
      </c>
      <c r="B58" s="15">
        <v>2008</v>
      </c>
      <c r="C58" s="16" t="s">
        <v>37</v>
      </c>
      <c r="D58" s="17" t="s">
        <v>301</v>
      </c>
      <c r="E58" s="18">
        <v>1</v>
      </c>
      <c r="F58" s="19" t="s">
        <v>138</v>
      </c>
      <c r="G58" s="20" t="s">
        <v>138</v>
      </c>
      <c r="H58" s="70" t="s">
        <v>138</v>
      </c>
      <c r="I58" s="21">
        <v>4</v>
      </c>
      <c r="J58" s="22" t="s">
        <v>138</v>
      </c>
      <c r="K58" s="17" t="s">
        <v>42</v>
      </c>
      <c r="L58" s="23">
        <v>100</v>
      </c>
      <c r="M58" s="24">
        <v>1</v>
      </c>
      <c r="N58" s="25">
        <v>47.846889952153113</v>
      </c>
      <c r="O58" s="26">
        <v>54.542534052942692</v>
      </c>
      <c r="P58" s="26">
        <f t="shared" si="0"/>
        <v>0.54542534052942693</v>
      </c>
      <c r="Q58" s="25">
        <v>45.457465947057308</v>
      </c>
      <c r="R58" s="25">
        <v>0.45457465947057307</v>
      </c>
      <c r="S58" s="25">
        <v>21.749983706725985</v>
      </c>
      <c r="T58" s="25">
        <v>7.2499945689086616</v>
      </c>
      <c r="U58" s="25">
        <v>9.7004927331997894</v>
      </c>
      <c r="V58" s="25">
        <v>3.2334975777332633</v>
      </c>
      <c r="W58" s="26">
        <v>18.209682574731659</v>
      </c>
      <c r="X58" s="26">
        <v>43.414456383943005</v>
      </c>
      <c r="Y58" s="26">
        <v>24.740832930574712</v>
      </c>
      <c r="Z58" s="26">
        <v>3.0858416317051649</v>
      </c>
      <c r="AA58" s="26">
        <v>0.40466666666666667</v>
      </c>
      <c r="AB58" s="26">
        <v>53.747900428482666</v>
      </c>
      <c r="AC58" s="26">
        <f t="shared" ref="AC58:AF60" si="16">W58/100*$T58</f>
        <v>1.3202009976835523</v>
      </c>
      <c r="AD58" s="26">
        <f t="shared" si="16"/>
        <v>3.1475457299570877</v>
      </c>
      <c r="AE58" s="26">
        <f t="shared" si="16"/>
        <v>1.7937090437694321</v>
      </c>
      <c r="AF58" s="26">
        <f t="shared" si="16"/>
        <v>0.22372335070374688</v>
      </c>
      <c r="AG58" s="17">
        <v>3.6</v>
      </c>
      <c r="AH58" s="17">
        <v>6.6</v>
      </c>
      <c r="AI58" s="17">
        <f t="shared" si="2"/>
        <v>2.511886431509578E-7</v>
      </c>
      <c r="AJ58" s="27">
        <v>7.5955906038967571</v>
      </c>
      <c r="AK58" s="27">
        <v>98.502311059395282</v>
      </c>
      <c r="AL58" s="27">
        <v>2867.0950861797633</v>
      </c>
      <c r="AM58" s="27">
        <v>53.649867809802409</v>
      </c>
      <c r="AN58" s="27">
        <v>3.0406399094713281</v>
      </c>
      <c r="AO58" s="27">
        <v>25.310623119947106</v>
      </c>
      <c r="AP58" s="27">
        <v>0.62783805877779519</v>
      </c>
      <c r="AQ58" s="27">
        <v>13.801861154295944</v>
      </c>
      <c r="AR58" s="27">
        <v>997.02499999999952</v>
      </c>
      <c r="AS58" s="17">
        <v>1274.1375</v>
      </c>
      <c r="AT58" s="26">
        <v>602.375</v>
      </c>
      <c r="AU58" s="26">
        <v>20.994626168224293</v>
      </c>
      <c r="AV58" s="26">
        <v>1.9932532375177785</v>
      </c>
      <c r="AW58" s="26">
        <v>4951.574999999998</v>
      </c>
      <c r="AX58" s="26">
        <v>3956.8249999999998</v>
      </c>
      <c r="AY58" s="103">
        <v>476</v>
      </c>
      <c r="AZ58" s="103">
        <f t="shared" si="3"/>
        <v>145.18</v>
      </c>
      <c r="BA58" s="17">
        <v>50</v>
      </c>
      <c r="BB58" s="17">
        <v>100</v>
      </c>
      <c r="BC58" s="17">
        <v>0.08</v>
      </c>
      <c r="BD58" s="14">
        <v>2</v>
      </c>
      <c r="BE58" s="17" t="s">
        <v>41</v>
      </c>
      <c r="BF58" s="28"/>
      <c r="BG58" s="26"/>
      <c r="BH58" s="31"/>
      <c r="BI58" s="29"/>
    </row>
    <row r="59" spans="1:69" x14ac:dyDescent="0.25">
      <c r="A59" s="14">
        <v>2005</v>
      </c>
      <c r="B59" s="15">
        <v>2008</v>
      </c>
      <c r="C59" s="16" t="s">
        <v>37</v>
      </c>
      <c r="D59" s="17" t="s">
        <v>301</v>
      </c>
      <c r="E59" s="18">
        <v>2</v>
      </c>
      <c r="F59" s="19" t="s">
        <v>138</v>
      </c>
      <c r="G59" s="20" t="s">
        <v>138</v>
      </c>
      <c r="H59" s="70" t="s">
        <v>138</v>
      </c>
      <c r="I59" s="21">
        <v>4</v>
      </c>
      <c r="J59" s="22" t="s">
        <v>138</v>
      </c>
      <c r="K59" s="17" t="s">
        <v>42</v>
      </c>
      <c r="L59" s="23">
        <v>94.444444444444443</v>
      </c>
      <c r="M59" s="24">
        <v>0.94444444444444442</v>
      </c>
      <c r="N59" s="25">
        <v>51.036682615629985</v>
      </c>
      <c r="O59" s="26">
        <v>53.24363456580852</v>
      </c>
      <c r="P59" s="26">
        <f t="shared" si="0"/>
        <v>0.53243634565808518</v>
      </c>
      <c r="Q59" s="25">
        <v>46.75636543419148</v>
      </c>
      <c r="R59" s="25">
        <v>0.46756365434191482</v>
      </c>
      <c r="S59" s="25">
        <v>23.862897829252432</v>
      </c>
      <c r="T59" s="25">
        <v>7.9542992764174771</v>
      </c>
      <c r="U59" s="25">
        <v>10.642852431846585</v>
      </c>
      <c r="V59" s="25">
        <v>3.5476174772821949</v>
      </c>
      <c r="W59" s="26">
        <v>18.315641968333665</v>
      </c>
      <c r="X59" s="26">
        <v>47.926478323671262</v>
      </c>
      <c r="Y59" s="26">
        <v>23.641873707588729</v>
      </c>
      <c r="Z59" s="26">
        <v>1.4558708521077932</v>
      </c>
      <c r="AA59" s="26">
        <v>0.38666666666666666</v>
      </c>
      <c r="AB59" s="26">
        <v>61.714390937721802</v>
      </c>
      <c r="AC59" s="26">
        <f t="shared" si="16"/>
        <v>1.4568809765583806</v>
      </c>
      <c r="AD59" s="26">
        <f t="shared" si="16"/>
        <v>3.8122155185121622</v>
      </c>
      <c r="AE59" s="26">
        <f t="shared" si="16"/>
        <v>1.8805453892542641</v>
      </c>
      <c r="AF59" s="26">
        <f t="shared" si="16"/>
        <v>0.11580432465478316</v>
      </c>
      <c r="AG59" s="17">
        <v>3.7</v>
      </c>
      <c r="AH59" s="17">
        <v>6.53</v>
      </c>
      <c r="AI59" s="17">
        <f t="shared" si="2"/>
        <v>2.9512092266663814E-7</v>
      </c>
      <c r="AJ59" s="27">
        <v>8.0345697694491687</v>
      </c>
      <c r="AK59" s="27">
        <v>119.72007998079849</v>
      </c>
      <c r="AL59" s="27">
        <v>3059.624053198314</v>
      </c>
      <c r="AM59" s="27">
        <v>54.495342784090013</v>
      </c>
      <c r="AN59" s="27">
        <v>3.4748266648866193</v>
      </c>
      <c r="AO59" s="27">
        <v>29.183952802322196</v>
      </c>
      <c r="AP59" s="27">
        <v>0.63028954154126082</v>
      </c>
      <c r="AQ59" s="27">
        <v>20.365887719951587</v>
      </c>
      <c r="AR59" s="27">
        <v>997.02499999999952</v>
      </c>
      <c r="AS59" s="17">
        <v>1274.1375</v>
      </c>
      <c r="AT59" s="26">
        <v>602.375</v>
      </c>
      <c r="AU59" s="26">
        <v>20.994626168224293</v>
      </c>
      <c r="AV59" s="26">
        <v>1.9932532375177785</v>
      </c>
      <c r="AW59" s="26">
        <v>4951.574999999998</v>
      </c>
      <c r="AX59" s="26">
        <v>3956.8249999999998</v>
      </c>
      <c r="AY59" s="103">
        <v>476</v>
      </c>
      <c r="AZ59" s="103">
        <f t="shared" si="3"/>
        <v>145.18</v>
      </c>
      <c r="BA59" s="17">
        <v>50</v>
      </c>
      <c r="BB59" s="17">
        <v>100</v>
      </c>
      <c r="BC59" s="17">
        <v>0.08</v>
      </c>
      <c r="BD59" s="14">
        <v>2</v>
      </c>
      <c r="BE59" s="17" t="s">
        <v>41</v>
      </c>
      <c r="BF59" s="28"/>
      <c r="BG59" s="26"/>
      <c r="BH59" s="31"/>
      <c r="BI59" s="29"/>
    </row>
    <row r="60" spans="1:69" x14ac:dyDescent="0.25">
      <c r="A60" s="14">
        <v>2005</v>
      </c>
      <c r="B60" s="15">
        <v>2008</v>
      </c>
      <c r="C60" s="16" t="s">
        <v>37</v>
      </c>
      <c r="D60" s="17" t="s">
        <v>301</v>
      </c>
      <c r="E60" s="18">
        <v>3</v>
      </c>
      <c r="F60" s="19" t="s">
        <v>138</v>
      </c>
      <c r="G60" s="20" t="s">
        <v>138</v>
      </c>
      <c r="H60" s="70" t="s">
        <v>138</v>
      </c>
      <c r="I60" s="21">
        <v>4</v>
      </c>
      <c r="J60" s="22" t="s">
        <v>138</v>
      </c>
      <c r="K60" s="17" t="s">
        <v>42</v>
      </c>
      <c r="L60" s="23">
        <v>100</v>
      </c>
      <c r="M60" s="24">
        <v>1</v>
      </c>
      <c r="N60" s="25">
        <v>66.985645933014354</v>
      </c>
      <c r="O60" s="26">
        <v>53.113703581991459</v>
      </c>
      <c r="P60" s="26">
        <f t="shared" si="0"/>
        <v>0.53113703581991456</v>
      </c>
      <c r="Q60" s="25">
        <v>46.886296418008541</v>
      </c>
      <c r="R60" s="25">
        <v>0.46886296418008544</v>
      </c>
      <c r="S60" s="25">
        <v>31.407088509670796</v>
      </c>
      <c r="T60" s="25">
        <v>10.469029503223599</v>
      </c>
      <c r="U60" s="25">
        <v>14.007561475313175</v>
      </c>
      <c r="V60" s="25">
        <v>4.6691871584377251</v>
      </c>
      <c r="W60" s="26">
        <v>17.804838471630703</v>
      </c>
      <c r="X60" s="26">
        <v>49.310107234386749</v>
      </c>
      <c r="Y60" s="26">
        <v>23.3710500587502</v>
      </c>
      <c r="Z60" s="26">
        <v>1.4236430989115121</v>
      </c>
      <c r="AA60" s="26">
        <v>0.35799999999999993</v>
      </c>
      <c r="AB60" s="26">
        <v>87.72929751304693</v>
      </c>
      <c r="AC60" s="26">
        <f t="shared" si="16"/>
        <v>1.8639937925963239</v>
      </c>
      <c r="AD60" s="26">
        <f t="shared" si="16"/>
        <v>5.1622896744391422</v>
      </c>
      <c r="AE60" s="26">
        <f t="shared" si="16"/>
        <v>2.4467221258637148</v>
      </c>
      <c r="AF60" s="26">
        <f t="shared" si="16"/>
        <v>0.14904161604565291</v>
      </c>
      <c r="AG60" s="17">
        <v>2.6</v>
      </c>
      <c r="AH60" s="17">
        <v>6.17</v>
      </c>
      <c r="AI60" s="17">
        <f t="shared" si="2"/>
        <v>6.7608297539198085E-7</v>
      </c>
      <c r="AJ60" s="27">
        <v>4.0937090948911541</v>
      </c>
      <c r="AK60" s="27">
        <v>88.891968917636461</v>
      </c>
      <c r="AL60" s="27">
        <v>1952.309361206424</v>
      </c>
      <c r="AM60" s="27">
        <v>46.215051603396205</v>
      </c>
      <c r="AN60" s="27">
        <v>5.7360661960558188</v>
      </c>
      <c r="AO60" s="27">
        <v>19.016253438411049</v>
      </c>
      <c r="AP60" s="27">
        <v>0.49465651563268104</v>
      </c>
      <c r="AQ60" s="27">
        <v>34.996339298111167</v>
      </c>
      <c r="AR60" s="27">
        <v>997.02499999999952</v>
      </c>
      <c r="AS60" s="17">
        <v>1274.1375</v>
      </c>
      <c r="AT60" s="26">
        <v>602.375</v>
      </c>
      <c r="AU60" s="26">
        <v>20.994626168224293</v>
      </c>
      <c r="AV60" s="26">
        <v>1.9932532375177785</v>
      </c>
      <c r="AW60" s="26">
        <v>4951.574999999998</v>
      </c>
      <c r="AX60" s="26">
        <v>3956.8249999999998</v>
      </c>
      <c r="AY60" s="103">
        <v>476</v>
      </c>
      <c r="AZ60" s="103">
        <f t="shared" si="3"/>
        <v>145.18</v>
      </c>
      <c r="BA60" s="17">
        <v>50</v>
      </c>
      <c r="BB60" s="17">
        <v>100</v>
      </c>
      <c r="BC60" s="17">
        <v>0.08</v>
      </c>
      <c r="BD60" s="14">
        <v>2</v>
      </c>
      <c r="BE60" s="17" t="s">
        <v>41</v>
      </c>
      <c r="BF60" s="28"/>
      <c r="BG60" s="26"/>
      <c r="BH60" s="31"/>
      <c r="BI60" s="29"/>
    </row>
    <row r="61" spans="1:69" x14ac:dyDescent="0.25">
      <c r="A61" s="14">
        <v>2005</v>
      </c>
      <c r="B61" s="15">
        <v>2008</v>
      </c>
      <c r="C61" s="16" t="s">
        <v>37</v>
      </c>
      <c r="D61" s="17" t="s">
        <v>301</v>
      </c>
      <c r="E61" s="18">
        <v>4</v>
      </c>
      <c r="F61" s="19" t="s">
        <v>138</v>
      </c>
      <c r="G61" s="20" t="s">
        <v>138</v>
      </c>
      <c r="H61" s="70" t="s">
        <v>138</v>
      </c>
      <c r="I61" s="21">
        <v>4</v>
      </c>
      <c r="J61" s="22" t="s">
        <v>138</v>
      </c>
      <c r="K61" s="17" t="s">
        <v>42</v>
      </c>
      <c r="L61" s="23">
        <v>100</v>
      </c>
      <c r="M61" s="24">
        <v>1</v>
      </c>
      <c r="N61" s="25">
        <v>31.897926634768741</v>
      </c>
      <c r="O61" s="26">
        <v>51.263759625832662</v>
      </c>
      <c r="P61" s="26">
        <f t="shared" si="0"/>
        <v>0.51263759625832661</v>
      </c>
      <c r="Q61" s="25">
        <v>48.736240374167338</v>
      </c>
      <c r="R61" s="25">
        <v>0.48736240374167339</v>
      </c>
      <c r="S61" s="25">
        <v>15.54585019909644</v>
      </c>
      <c r="T61" s="25">
        <v>5.1819500663654798</v>
      </c>
      <c r="U61" s="25">
        <v>6.9334491887970122</v>
      </c>
      <c r="V61" s="25">
        <v>2.3111497295990042</v>
      </c>
      <c r="W61" s="26" t="s">
        <v>45</v>
      </c>
      <c r="X61" s="26" t="s">
        <v>45</v>
      </c>
      <c r="Y61" s="26" t="s">
        <v>45</v>
      </c>
      <c r="Z61" s="26" t="s">
        <v>45</v>
      </c>
      <c r="AA61" s="26" t="s">
        <v>45</v>
      </c>
      <c r="AB61" s="26" t="s">
        <v>45</v>
      </c>
      <c r="AC61" s="26" t="s">
        <v>45</v>
      </c>
      <c r="AD61" s="26" t="s">
        <v>45</v>
      </c>
      <c r="AE61" s="26" t="s">
        <v>45</v>
      </c>
      <c r="AF61" s="26" t="s">
        <v>45</v>
      </c>
      <c r="AG61" s="17">
        <v>3.1</v>
      </c>
      <c r="AH61" s="17">
        <v>6.65</v>
      </c>
      <c r="AI61" s="17">
        <f t="shared" si="2"/>
        <v>2.2387211385683346E-7</v>
      </c>
      <c r="AJ61" s="27">
        <v>11.4673418</v>
      </c>
      <c r="AK61" s="27">
        <v>130.57400000000001</v>
      </c>
      <c r="AL61" s="27">
        <v>3674.85</v>
      </c>
      <c r="AM61" s="27">
        <v>52.952100000000002</v>
      </c>
      <c r="AN61" s="27">
        <v>3.55199</v>
      </c>
      <c r="AO61" s="27">
        <v>30.003</v>
      </c>
      <c r="AP61" s="27">
        <v>0.65816799999999998</v>
      </c>
      <c r="AQ61" s="27">
        <v>23.421299999999999</v>
      </c>
      <c r="AR61" s="27">
        <v>997.02499999999952</v>
      </c>
      <c r="AS61" s="17">
        <v>1274.1375</v>
      </c>
      <c r="AT61" s="26">
        <v>602.375</v>
      </c>
      <c r="AU61" s="26">
        <v>20.994626168224293</v>
      </c>
      <c r="AV61" s="26">
        <v>1.9932532375177785</v>
      </c>
      <c r="AW61" s="26">
        <v>4951.574999999998</v>
      </c>
      <c r="AX61" s="26">
        <v>3956.8249999999998</v>
      </c>
      <c r="AY61" s="103">
        <v>476</v>
      </c>
      <c r="AZ61" s="103">
        <f t="shared" si="3"/>
        <v>145.18</v>
      </c>
      <c r="BA61" s="17">
        <v>50</v>
      </c>
      <c r="BB61" s="17">
        <v>100</v>
      </c>
      <c r="BC61" s="17">
        <v>0.08</v>
      </c>
      <c r="BD61" s="14">
        <v>2</v>
      </c>
      <c r="BE61" s="17" t="s">
        <v>41</v>
      </c>
      <c r="BF61" s="28"/>
      <c r="BG61" s="26"/>
      <c r="BH61" s="31"/>
      <c r="BI61" s="29"/>
    </row>
    <row r="62" spans="1:69" x14ac:dyDescent="0.25">
      <c r="A62" s="14">
        <v>2005</v>
      </c>
      <c r="B62" s="15">
        <v>2008</v>
      </c>
      <c r="C62" s="16" t="s">
        <v>37</v>
      </c>
      <c r="D62" s="17" t="s">
        <v>301</v>
      </c>
      <c r="E62" s="18">
        <v>1</v>
      </c>
      <c r="F62" s="19" t="s">
        <v>141</v>
      </c>
      <c r="G62" s="20" t="s">
        <v>141</v>
      </c>
      <c r="H62" s="70" t="s">
        <v>141</v>
      </c>
      <c r="I62" s="21">
        <v>1</v>
      </c>
      <c r="J62" s="22" t="s">
        <v>141</v>
      </c>
      <c r="K62" s="17" t="s">
        <v>42</v>
      </c>
      <c r="L62" s="23">
        <v>100</v>
      </c>
      <c r="M62" s="24">
        <v>1</v>
      </c>
      <c r="N62" s="25">
        <v>66.188197767145141</v>
      </c>
      <c r="O62" s="26">
        <v>46.390779807238673</v>
      </c>
      <c r="P62" s="26">
        <f t="shared" si="0"/>
        <v>0.46390779807238675</v>
      </c>
      <c r="Q62" s="25">
        <v>53.609220192761327</v>
      </c>
      <c r="R62" s="25">
        <v>0.53609220192761331</v>
      </c>
      <c r="S62" s="25">
        <v>35.482976682609177</v>
      </c>
      <c r="T62" s="25">
        <v>11.82765889420306</v>
      </c>
      <c r="U62" s="25">
        <v>15.825407600443693</v>
      </c>
      <c r="V62" s="25">
        <v>5.2751358668145647</v>
      </c>
      <c r="W62" s="26">
        <v>17.986446190573872</v>
      </c>
      <c r="X62" s="26">
        <v>44.709212963375876</v>
      </c>
      <c r="Y62" s="26">
        <v>24.382304236791811</v>
      </c>
      <c r="Z62" s="26">
        <v>2.7849644580408608</v>
      </c>
      <c r="AA62" s="26">
        <v>0.44733333333333336</v>
      </c>
      <c r="AB62" s="26">
        <v>79.321110318798446</v>
      </c>
      <c r="AC62" s="26">
        <f>W62/100*$T62</f>
        <v>2.1273755026104579</v>
      </c>
      <c r="AD62" s="26">
        <f>X62/100*$T62</f>
        <v>5.2880532035909145</v>
      </c>
      <c r="AE62" s="26">
        <f>Y62/100*$T62</f>
        <v>2.8838557756745558</v>
      </c>
      <c r="AF62" s="26">
        <f>Z62/100*$T62</f>
        <v>0.3293960964218639</v>
      </c>
      <c r="AG62" s="17">
        <v>3.6</v>
      </c>
      <c r="AH62" s="17">
        <v>6.6</v>
      </c>
      <c r="AI62" s="17">
        <f t="shared" si="2"/>
        <v>2.511886431509578E-7</v>
      </c>
      <c r="AJ62" s="27">
        <v>7.5955906038967571</v>
      </c>
      <c r="AK62" s="27">
        <v>98.502311059395282</v>
      </c>
      <c r="AL62" s="27">
        <v>2867.0950861797633</v>
      </c>
      <c r="AM62" s="27">
        <v>53.649867809802409</v>
      </c>
      <c r="AN62" s="27">
        <v>3.0406399094713281</v>
      </c>
      <c r="AO62" s="27">
        <v>25.310623119947106</v>
      </c>
      <c r="AP62" s="27">
        <v>0.62783805877779519</v>
      </c>
      <c r="AQ62" s="27">
        <v>13.801861154295944</v>
      </c>
      <c r="AR62" s="27">
        <v>997.02499999999952</v>
      </c>
      <c r="AS62" s="17">
        <v>1274.1375</v>
      </c>
      <c r="AT62" s="26">
        <v>602.375</v>
      </c>
      <c r="AU62" s="26">
        <v>20.994626168224293</v>
      </c>
      <c r="AV62" s="26">
        <v>1.9932532375177785</v>
      </c>
      <c r="AW62" s="26">
        <v>4951.574999999998</v>
      </c>
      <c r="AX62" s="26">
        <v>3956.8249999999998</v>
      </c>
      <c r="AY62" s="103">
        <v>476</v>
      </c>
      <c r="AZ62" s="103">
        <f t="shared" si="3"/>
        <v>145.18</v>
      </c>
      <c r="BA62" s="17">
        <v>50</v>
      </c>
      <c r="BB62" s="17">
        <v>100</v>
      </c>
      <c r="BC62" s="17">
        <v>0.08</v>
      </c>
      <c r="BD62" s="14">
        <v>2</v>
      </c>
      <c r="BE62" s="17" t="s">
        <v>41</v>
      </c>
      <c r="BF62" s="28"/>
      <c r="BG62" s="26"/>
      <c r="BH62" s="31"/>
      <c r="BI62" s="29"/>
    </row>
    <row r="63" spans="1:69" x14ac:dyDescent="0.25">
      <c r="A63" s="14">
        <v>2005</v>
      </c>
      <c r="B63" s="15">
        <v>2008</v>
      </c>
      <c r="C63" s="16" t="s">
        <v>37</v>
      </c>
      <c r="D63" s="17" t="s">
        <v>301</v>
      </c>
      <c r="E63" s="32">
        <v>2</v>
      </c>
      <c r="F63" s="33" t="s">
        <v>141</v>
      </c>
      <c r="G63" s="16" t="s">
        <v>141</v>
      </c>
      <c r="H63" s="70" t="s">
        <v>141</v>
      </c>
      <c r="I63" s="21">
        <v>1</v>
      </c>
      <c r="J63" s="22" t="s">
        <v>141</v>
      </c>
      <c r="K63" s="17" t="s">
        <v>42</v>
      </c>
      <c r="L63" s="23">
        <v>94.444444444444443</v>
      </c>
      <c r="M63" s="24">
        <v>0.94444444444444442</v>
      </c>
      <c r="N63" s="34">
        <v>153.11004784688996</v>
      </c>
      <c r="O63" s="26">
        <v>46.858921033983428</v>
      </c>
      <c r="P63" s="26">
        <f t="shared" si="0"/>
        <v>0.46858921033983431</v>
      </c>
      <c r="Q63" s="25">
        <v>53.141078966016572</v>
      </c>
      <c r="R63" s="25" t="s">
        <v>45</v>
      </c>
      <c r="S63" s="25" t="s">
        <v>45</v>
      </c>
      <c r="T63" s="25" t="s">
        <v>45</v>
      </c>
      <c r="U63" s="25" t="s">
        <v>45</v>
      </c>
      <c r="V63" s="25" t="s">
        <v>45</v>
      </c>
      <c r="W63" s="26">
        <v>18.691402858774268</v>
      </c>
      <c r="X63" s="26">
        <v>48.136069500677664</v>
      </c>
      <c r="Y63" s="26">
        <v>23.330351952136652</v>
      </c>
      <c r="Z63" s="26">
        <v>1.3024578686263055</v>
      </c>
      <c r="AA63" s="26">
        <v>0.46933333333333332</v>
      </c>
      <c r="AB63" s="26" t="s">
        <v>45</v>
      </c>
      <c r="AC63" s="26" t="s">
        <v>45</v>
      </c>
      <c r="AD63" s="26" t="s">
        <v>45</v>
      </c>
      <c r="AE63" s="26" t="s">
        <v>45</v>
      </c>
      <c r="AF63" s="26" t="s">
        <v>45</v>
      </c>
      <c r="AG63" s="17">
        <v>3.7</v>
      </c>
      <c r="AH63" s="17">
        <v>6.53</v>
      </c>
      <c r="AI63" s="17">
        <f t="shared" si="2"/>
        <v>2.9512092266663814E-7</v>
      </c>
      <c r="AJ63" s="27">
        <v>8.0345697694491687</v>
      </c>
      <c r="AK63" s="27">
        <v>119.72007998079849</v>
      </c>
      <c r="AL63" s="27">
        <v>3059.624053198314</v>
      </c>
      <c r="AM63" s="27">
        <v>54.495342784090013</v>
      </c>
      <c r="AN63" s="27">
        <v>3.4748266648866193</v>
      </c>
      <c r="AO63" s="27">
        <v>29.183952802322196</v>
      </c>
      <c r="AP63" s="27">
        <v>0.63028954154126082</v>
      </c>
      <c r="AQ63" s="27">
        <v>20.365887719951587</v>
      </c>
      <c r="AR63" s="27">
        <v>997.02499999999952</v>
      </c>
      <c r="AS63" s="17">
        <v>1274.1375</v>
      </c>
      <c r="AT63" s="26">
        <v>602.375</v>
      </c>
      <c r="AU63" s="26">
        <v>20.994626168224293</v>
      </c>
      <c r="AV63" s="26">
        <v>1.9932532375177785</v>
      </c>
      <c r="AW63" s="26">
        <v>4951.574999999998</v>
      </c>
      <c r="AX63" s="26">
        <v>3956.8249999999998</v>
      </c>
      <c r="AY63" s="103">
        <v>476</v>
      </c>
      <c r="AZ63" s="103">
        <f t="shared" si="3"/>
        <v>145.18</v>
      </c>
      <c r="BA63" s="17">
        <v>50</v>
      </c>
      <c r="BB63" s="17">
        <v>100</v>
      </c>
      <c r="BC63" s="17">
        <v>0.08</v>
      </c>
      <c r="BD63" s="14">
        <v>2</v>
      </c>
      <c r="BE63" s="17" t="s">
        <v>41</v>
      </c>
      <c r="BF63" s="28"/>
      <c r="BG63" s="26"/>
      <c r="BH63" s="35" t="s">
        <v>50</v>
      </c>
      <c r="BI63" s="29"/>
    </row>
    <row r="64" spans="1:69" x14ac:dyDescent="0.25">
      <c r="A64" s="14">
        <v>2005</v>
      </c>
      <c r="B64" s="15">
        <v>2008</v>
      </c>
      <c r="C64" s="16" t="s">
        <v>37</v>
      </c>
      <c r="D64" s="17" t="s">
        <v>301</v>
      </c>
      <c r="E64" s="18">
        <v>3</v>
      </c>
      <c r="F64" s="19" t="s">
        <v>141</v>
      </c>
      <c r="G64" s="20" t="s">
        <v>141</v>
      </c>
      <c r="H64" s="70" t="s">
        <v>141</v>
      </c>
      <c r="I64" s="21">
        <v>1</v>
      </c>
      <c r="J64" s="22" t="s">
        <v>141</v>
      </c>
      <c r="K64" s="17" t="s">
        <v>42</v>
      </c>
      <c r="L64" s="23">
        <v>100</v>
      </c>
      <c r="M64" s="24">
        <v>1</v>
      </c>
      <c r="N64" s="25">
        <v>84.529505582137162</v>
      </c>
      <c r="O64" s="26">
        <v>45.417252695733708</v>
      </c>
      <c r="P64" s="26">
        <f t="shared" si="0"/>
        <v>0.45417252695733706</v>
      </c>
      <c r="Q64" s="25">
        <v>54.582747304266292</v>
      </c>
      <c r="R64" s="25">
        <v>0.54582747304266288</v>
      </c>
      <c r="S64" s="25">
        <v>46.138526429443594</v>
      </c>
      <c r="T64" s="25">
        <v>15.379508809814531</v>
      </c>
      <c r="U64" s="25">
        <v>20.577782787531845</v>
      </c>
      <c r="V64" s="25">
        <v>6.8592609291772808</v>
      </c>
      <c r="W64" s="26">
        <v>18.152515377772659</v>
      </c>
      <c r="X64" s="26">
        <v>47.99966963740431</v>
      </c>
      <c r="Y64" s="26">
        <v>24.052774666947514</v>
      </c>
      <c r="Z64" s="26">
        <v>1.5185063670570855</v>
      </c>
      <c r="AA64" s="26">
        <v>0.43733333333333335</v>
      </c>
      <c r="AB64" s="26">
        <v>105.49967933561797</v>
      </c>
      <c r="AC64" s="26">
        <f>W64/100*$T64</f>
        <v>2.7917677017274838</v>
      </c>
      <c r="AD64" s="26">
        <f>X64/100*$T64</f>
        <v>7.3821134205664665</v>
      </c>
      <c r="AE64" s="26">
        <f>Y64/100*$T64</f>
        <v>3.6991985989080307</v>
      </c>
      <c r="AF64" s="26">
        <f>Z64/100*$T64</f>
        <v>0.23353882049913904</v>
      </c>
      <c r="AG64" s="17">
        <v>2.6</v>
      </c>
      <c r="AH64" s="17">
        <v>6.17</v>
      </c>
      <c r="AI64" s="17">
        <f t="shared" si="2"/>
        <v>6.7608297539198085E-7</v>
      </c>
      <c r="AJ64" s="27">
        <v>4.0937090948911541</v>
      </c>
      <c r="AK64" s="27">
        <v>88.891968917636461</v>
      </c>
      <c r="AL64" s="27">
        <v>1952.309361206424</v>
      </c>
      <c r="AM64" s="27">
        <v>46.215051603396205</v>
      </c>
      <c r="AN64" s="27">
        <v>5.7360661960558188</v>
      </c>
      <c r="AO64" s="27">
        <v>19.016253438411049</v>
      </c>
      <c r="AP64" s="27">
        <v>0.49465651563268104</v>
      </c>
      <c r="AQ64" s="27">
        <v>34.996339298111167</v>
      </c>
      <c r="AR64" s="27">
        <v>997.02499999999952</v>
      </c>
      <c r="AS64" s="17">
        <v>1274.1375</v>
      </c>
      <c r="AT64" s="26">
        <v>602.375</v>
      </c>
      <c r="AU64" s="26">
        <v>20.994626168224293</v>
      </c>
      <c r="AV64" s="26">
        <v>1.9932532375177785</v>
      </c>
      <c r="AW64" s="26">
        <v>4951.574999999998</v>
      </c>
      <c r="AX64" s="26">
        <v>3956.8249999999998</v>
      </c>
      <c r="AY64" s="103">
        <v>476</v>
      </c>
      <c r="AZ64" s="103">
        <f t="shared" si="3"/>
        <v>145.18</v>
      </c>
      <c r="BA64" s="17">
        <v>50</v>
      </c>
      <c r="BB64" s="17">
        <v>100</v>
      </c>
      <c r="BC64" s="17">
        <v>0.08</v>
      </c>
      <c r="BD64" s="14">
        <v>2</v>
      </c>
      <c r="BE64" s="17" t="s">
        <v>41</v>
      </c>
      <c r="BF64" s="28"/>
      <c r="BG64" s="26"/>
      <c r="BH64" s="31"/>
      <c r="BI64" s="29"/>
    </row>
    <row r="65" spans="1:61" x14ac:dyDescent="0.25">
      <c r="A65" s="14">
        <v>2005</v>
      </c>
      <c r="B65" s="15">
        <v>2008</v>
      </c>
      <c r="C65" s="16" t="s">
        <v>37</v>
      </c>
      <c r="D65" s="17" t="s">
        <v>301</v>
      </c>
      <c r="E65" s="18">
        <v>4</v>
      </c>
      <c r="F65" s="19" t="s">
        <v>141</v>
      </c>
      <c r="G65" s="20" t="s">
        <v>141</v>
      </c>
      <c r="H65" s="70" t="s">
        <v>141</v>
      </c>
      <c r="I65" s="21">
        <v>1</v>
      </c>
      <c r="J65" s="22" t="s">
        <v>141</v>
      </c>
      <c r="K65" s="17" t="s">
        <v>42</v>
      </c>
      <c r="L65" s="23">
        <v>94.444444444444443</v>
      </c>
      <c r="M65" s="24">
        <v>0.94444444444444442</v>
      </c>
      <c r="N65" s="25">
        <v>62.998405103668262</v>
      </c>
      <c r="O65" s="26">
        <v>47.832218405351654</v>
      </c>
      <c r="P65" s="26">
        <f t="shared" si="0"/>
        <v>0.47832218405351656</v>
      </c>
      <c r="Q65" s="25">
        <v>52.167781594648346</v>
      </c>
      <c r="R65" s="25">
        <v>0.52167781594648344</v>
      </c>
      <c r="S65" s="25">
        <v>32.864870382593452</v>
      </c>
      <c r="T65" s="25">
        <v>10.954956794197818</v>
      </c>
      <c r="U65" s="25">
        <v>14.657732190636679</v>
      </c>
      <c r="V65" s="25">
        <v>4.8859107302122267</v>
      </c>
      <c r="W65" s="26" t="s">
        <v>45</v>
      </c>
      <c r="X65" s="26" t="s">
        <v>45</v>
      </c>
      <c r="Y65" s="26" t="s">
        <v>45</v>
      </c>
      <c r="Z65" s="26" t="s">
        <v>45</v>
      </c>
      <c r="AA65" s="26" t="s">
        <v>45</v>
      </c>
      <c r="AB65" s="26" t="s">
        <v>45</v>
      </c>
      <c r="AC65" s="26" t="s">
        <v>45</v>
      </c>
      <c r="AD65" s="26" t="s">
        <v>45</v>
      </c>
      <c r="AE65" s="26" t="s">
        <v>45</v>
      </c>
      <c r="AF65" s="26" t="s">
        <v>45</v>
      </c>
      <c r="AG65" s="17">
        <v>3.1</v>
      </c>
      <c r="AH65" s="17">
        <v>6.65</v>
      </c>
      <c r="AI65" s="17">
        <f t="shared" si="2"/>
        <v>2.2387211385683346E-7</v>
      </c>
      <c r="AJ65" s="27">
        <v>11.4673418</v>
      </c>
      <c r="AK65" s="27">
        <v>130.57400000000001</v>
      </c>
      <c r="AL65" s="27">
        <v>3674.85</v>
      </c>
      <c r="AM65" s="27">
        <v>52.952100000000002</v>
      </c>
      <c r="AN65" s="27">
        <v>3.55199</v>
      </c>
      <c r="AO65" s="27">
        <v>30.003</v>
      </c>
      <c r="AP65" s="27">
        <v>0.65816799999999998</v>
      </c>
      <c r="AQ65" s="27">
        <v>23.421299999999999</v>
      </c>
      <c r="AR65" s="27">
        <v>997.02499999999952</v>
      </c>
      <c r="AS65" s="17">
        <v>1274.1375</v>
      </c>
      <c r="AT65" s="26">
        <v>602.375</v>
      </c>
      <c r="AU65" s="26">
        <v>20.994626168224293</v>
      </c>
      <c r="AV65" s="26">
        <v>1.9932532375177785</v>
      </c>
      <c r="AW65" s="26">
        <v>4951.574999999998</v>
      </c>
      <c r="AX65" s="26">
        <v>3956.8249999999998</v>
      </c>
      <c r="AY65" s="103">
        <v>476</v>
      </c>
      <c r="AZ65" s="103">
        <f t="shared" si="3"/>
        <v>145.18</v>
      </c>
      <c r="BA65" s="17">
        <v>50</v>
      </c>
      <c r="BB65" s="17">
        <v>100</v>
      </c>
      <c r="BC65" s="17">
        <v>0.08</v>
      </c>
      <c r="BD65" s="14">
        <v>2</v>
      </c>
      <c r="BE65" s="17" t="s">
        <v>41</v>
      </c>
      <c r="BF65" s="28"/>
      <c r="BG65" s="26"/>
      <c r="BH65" s="31"/>
      <c r="BI65" s="29"/>
    </row>
    <row r="66" spans="1:61" x14ac:dyDescent="0.25">
      <c r="A66" s="14">
        <v>2005</v>
      </c>
      <c r="B66" s="15">
        <v>2008</v>
      </c>
      <c r="C66" s="16" t="s">
        <v>37</v>
      </c>
      <c r="D66" s="17" t="s">
        <v>301</v>
      </c>
      <c r="E66" s="18">
        <v>1</v>
      </c>
      <c r="F66" s="19" t="s">
        <v>142</v>
      </c>
      <c r="G66" s="20" t="s">
        <v>142</v>
      </c>
      <c r="H66" s="70" t="s">
        <v>142</v>
      </c>
      <c r="I66" s="21">
        <v>5</v>
      </c>
      <c r="J66" s="22" t="s">
        <v>142</v>
      </c>
      <c r="K66" s="17" t="s">
        <v>54</v>
      </c>
      <c r="L66" s="23">
        <v>94.444444444444443</v>
      </c>
      <c r="M66" s="24">
        <v>0.94444444444444442</v>
      </c>
      <c r="N66" s="25">
        <v>71.770334928229659</v>
      </c>
      <c r="O66" s="26">
        <v>50.244320617231033</v>
      </c>
      <c r="P66" s="26">
        <f t="shared" ref="P66:P129" si="17">O66/100</f>
        <v>0.50244320617231031</v>
      </c>
      <c r="Q66" s="25">
        <v>49.755679382768967</v>
      </c>
      <c r="R66" s="25">
        <v>0.49755679382768969</v>
      </c>
      <c r="S66" s="25">
        <v>35.7098177388294</v>
      </c>
      <c r="T66" s="25">
        <v>11.9032725796098</v>
      </c>
      <c r="U66" s="25">
        <v>15.926578711517912</v>
      </c>
      <c r="V66" s="25">
        <v>5.3088595705059705</v>
      </c>
      <c r="W66" s="26">
        <v>18.219863145881988</v>
      </c>
      <c r="X66" s="26">
        <v>39.957785838349253</v>
      </c>
      <c r="Y66" s="26">
        <v>25.632752749315046</v>
      </c>
      <c r="Z66" s="26">
        <v>5.0531369620087787</v>
      </c>
      <c r="AA66" s="26">
        <v>0.34666666666666668</v>
      </c>
      <c r="AB66" s="26">
        <v>103.00908963123865</v>
      </c>
      <c r="AC66" s="26">
        <f t="shared" ref="AC66:AF68" si="18">W66/100*$T66</f>
        <v>2.168759973886202</v>
      </c>
      <c r="AD66" s="26">
        <f t="shared" si="18"/>
        <v>4.7562841651154342</v>
      </c>
      <c r="AE66" s="26">
        <f t="shared" si="18"/>
        <v>3.0511364294083951</v>
      </c>
      <c r="AF66" s="26">
        <f t="shared" si="18"/>
        <v>0.60148866640891863</v>
      </c>
      <c r="AG66" s="17">
        <v>3.6</v>
      </c>
      <c r="AH66" s="17">
        <v>6.6</v>
      </c>
      <c r="AI66" s="17">
        <f t="shared" si="2"/>
        <v>2.511886431509578E-7</v>
      </c>
      <c r="AJ66" s="27">
        <v>7.5955906038967571</v>
      </c>
      <c r="AK66" s="27">
        <v>98.502311059395282</v>
      </c>
      <c r="AL66" s="27">
        <v>2867.0950861797633</v>
      </c>
      <c r="AM66" s="27">
        <v>53.649867809802409</v>
      </c>
      <c r="AN66" s="27">
        <v>3.0406399094713281</v>
      </c>
      <c r="AO66" s="27">
        <v>25.310623119947106</v>
      </c>
      <c r="AP66" s="27">
        <v>0.62783805877779519</v>
      </c>
      <c r="AQ66" s="27">
        <v>13.801861154295944</v>
      </c>
      <c r="AR66" s="27">
        <v>997.02499999999952</v>
      </c>
      <c r="AS66" s="17">
        <v>1274.1375</v>
      </c>
      <c r="AT66" s="26">
        <v>602.375</v>
      </c>
      <c r="AU66" s="26">
        <v>20.994626168224293</v>
      </c>
      <c r="AV66" s="26">
        <v>1.9932532375177785</v>
      </c>
      <c r="AW66" s="26">
        <v>4951.574999999998</v>
      </c>
      <c r="AX66" s="26">
        <v>3956.8249999999998</v>
      </c>
      <c r="AY66" s="103">
        <v>476</v>
      </c>
      <c r="AZ66" s="103">
        <f t="shared" si="3"/>
        <v>145.18</v>
      </c>
      <c r="BA66" s="17">
        <v>50</v>
      </c>
      <c r="BB66" s="17">
        <v>100</v>
      </c>
      <c r="BC66" s="17">
        <v>0.08</v>
      </c>
      <c r="BD66" s="14">
        <v>2</v>
      </c>
      <c r="BE66" s="17" t="s">
        <v>41</v>
      </c>
      <c r="BF66" s="28"/>
      <c r="BG66" s="26"/>
      <c r="BH66" s="31"/>
      <c r="BI66" s="29"/>
    </row>
    <row r="67" spans="1:61" x14ac:dyDescent="0.25">
      <c r="A67" s="14">
        <v>2005</v>
      </c>
      <c r="B67" s="15">
        <v>2008</v>
      </c>
      <c r="C67" s="16" t="s">
        <v>37</v>
      </c>
      <c r="D67" s="17" t="s">
        <v>301</v>
      </c>
      <c r="E67" s="18">
        <v>2</v>
      </c>
      <c r="F67" s="19" t="s">
        <v>142</v>
      </c>
      <c r="G67" s="20" t="s">
        <v>142</v>
      </c>
      <c r="H67" s="70" t="s">
        <v>142</v>
      </c>
      <c r="I67" s="21">
        <v>5</v>
      </c>
      <c r="J67" s="22" t="s">
        <v>142</v>
      </c>
      <c r="K67" s="17" t="s">
        <v>54</v>
      </c>
      <c r="L67" s="23">
        <v>88.888888888888886</v>
      </c>
      <c r="M67" s="24">
        <v>0.88888888888888884</v>
      </c>
      <c r="N67" s="25">
        <v>64.593301435406701</v>
      </c>
      <c r="O67" s="26">
        <v>48.854939952420537</v>
      </c>
      <c r="P67" s="26">
        <f t="shared" si="17"/>
        <v>0.4885493995242054</v>
      </c>
      <c r="Q67" s="25">
        <v>51.145060047579463</v>
      </c>
      <c r="R67" s="25">
        <v>0.5114506004757946</v>
      </c>
      <c r="S67" s="25">
        <v>33.036282805852764</v>
      </c>
      <c r="T67" s="25">
        <v>11.012094268617588</v>
      </c>
      <c r="U67" s="25">
        <v>14.734182131410334</v>
      </c>
      <c r="V67" s="25">
        <v>4.911394043803444</v>
      </c>
      <c r="W67" s="26">
        <v>19.357989644284174</v>
      </c>
      <c r="X67" s="26">
        <v>44.689071711416162</v>
      </c>
      <c r="Y67" s="26">
        <v>23.613616518923919</v>
      </c>
      <c r="Z67" s="26">
        <v>2.4371176835547033</v>
      </c>
      <c r="AA67" s="26">
        <v>0.34400000000000003</v>
      </c>
      <c r="AB67" s="26">
        <v>96.035705830967345</v>
      </c>
      <c r="AC67" s="26">
        <f t="shared" si="18"/>
        <v>2.1317200681378039</v>
      </c>
      <c r="AD67" s="26">
        <f t="shared" si="18"/>
        <v>4.9212027046312627</v>
      </c>
      <c r="AE67" s="26">
        <f t="shared" si="18"/>
        <v>2.6003537112937569</v>
      </c>
      <c r="AF67" s="26">
        <f t="shared" si="18"/>
        <v>0.26837769675019318</v>
      </c>
      <c r="AG67" s="17">
        <v>3.7</v>
      </c>
      <c r="AH67" s="17">
        <v>6.53</v>
      </c>
      <c r="AI67" s="17">
        <f t="shared" ref="AI67:AI130" si="19">10^(-AH67)</f>
        <v>2.9512092266663814E-7</v>
      </c>
      <c r="AJ67" s="27">
        <v>8.0345697694491687</v>
      </c>
      <c r="AK67" s="27">
        <v>119.72007998079849</v>
      </c>
      <c r="AL67" s="27">
        <v>3059.624053198314</v>
      </c>
      <c r="AM67" s="27">
        <v>54.495342784090013</v>
      </c>
      <c r="AN67" s="27">
        <v>3.4748266648866193</v>
      </c>
      <c r="AO67" s="27">
        <v>29.183952802322196</v>
      </c>
      <c r="AP67" s="27">
        <v>0.63028954154126082</v>
      </c>
      <c r="AQ67" s="27">
        <v>20.365887719951587</v>
      </c>
      <c r="AR67" s="27">
        <v>997.02499999999952</v>
      </c>
      <c r="AS67" s="17">
        <v>1274.1375</v>
      </c>
      <c r="AT67" s="26">
        <v>602.375</v>
      </c>
      <c r="AU67" s="26">
        <v>20.994626168224293</v>
      </c>
      <c r="AV67" s="26">
        <v>1.9932532375177785</v>
      </c>
      <c r="AW67" s="26">
        <v>4951.574999999998</v>
      </c>
      <c r="AX67" s="26">
        <v>3956.8249999999998</v>
      </c>
      <c r="AY67" s="103">
        <v>476</v>
      </c>
      <c r="AZ67" s="103">
        <f t="shared" ref="AZ67:AZ130" si="20">AY67*0.305</f>
        <v>145.18</v>
      </c>
      <c r="BA67" s="17">
        <v>50</v>
      </c>
      <c r="BB67" s="17">
        <v>100</v>
      </c>
      <c r="BC67" s="17">
        <v>0.08</v>
      </c>
      <c r="BD67" s="14">
        <v>2</v>
      </c>
      <c r="BE67" s="17" t="s">
        <v>41</v>
      </c>
      <c r="BF67" s="28"/>
      <c r="BG67" s="26"/>
      <c r="BH67" s="31"/>
      <c r="BI67" s="29"/>
    </row>
    <row r="68" spans="1:61" x14ac:dyDescent="0.25">
      <c r="A68" s="14">
        <v>2005</v>
      </c>
      <c r="B68" s="15">
        <v>2008</v>
      </c>
      <c r="C68" s="16" t="s">
        <v>37</v>
      </c>
      <c r="D68" s="17" t="s">
        <v>301</v>
      </c>
      <c r="E68" s="18">
        <v>3</v>
      </c>
      <c r="F68" s="19" t="s">
        <v>142</v>
      </c>
      <c r="G68" s="20" t="s">
        <v>142</v>
      </c>
      <c r="H68" s="70" t="s">
        <v>142</v>
      </c>
      <c r="I68" s="21">
        <v>5</v>
      </c>
      <c r="J68" s="22" t="s">
        <v>142</v>
      </c>
      <c r="K68" s="17" t="s">
        <v>54</v>
      </c>
      <c r="L68" s="23">
        <v>94.444444444444443</v>
      </c>
      <c r="M68" s="24">
        <v>0.94444444444444442</v>
      </c>
      <c r="N68" s="25">
        <v>66.188197767145141</v>
      </c>
      <c r="O68" s="26">
        <v>48.186186406484985</v>
      </c>
      <c r="P68" s="26">
        <f t="shared" si="17"/>
        <v>0.48186186406484988</v>
      </c>
      <c r="Q68" s="25">
        <v>51.813813593515015</v>
      </c>
      <c r="R68" s="25">
        <v>0.51813813593515012</v>
      </c>
      <c r="S68" s="25">
        <v>34.294629411975649</v>
      </c>
      <c r="T68" s="25">
        <v>11.431543137325216</v>
      </c>
      <c r="U68" s="25">
        <v>15.295404717741139</v>
      </c>
      <c r="V68" s="25">
        <v>5.0984682392470466</v>
      </c>
      <c r="W68" s="26">
        <v>18.947335023667392</v>
      </c>
      <c r="X68" s="26">
        <v>43.614263611104363</v>
      </c>
      <c r="Y68" s="26">
        <v>24.241692116184822</v>
      </c>
      <c r="Z68" s="26">
        <v>3.1833944931833145</v>
      </c>
      <c r="AA68" s="26">
        <v>0.33433333333333337</v>
      </c>
      <c r="AB68" s="26">
        <v>102.57615975665695</v>
      </c>
      <c r="AC68" s="26">
        <f t="shared" si="18"/>
        <v>2.1659727766040668</v>
      </c>
      <c r="AD68" s="26">
        <f t="shared" si="18"/>
        <v>4.9857833587301297</v>
      </c>
      <c r="AE68" s="26">
        <f t="shared" si="18"/>
        <v>2.7711994914792339</v>
      </c>
      <c r="AF68" s="26">
        <f t="shared" si="18"/>
        <v>0.36391111471948595</v>
      </c>
      <c r="AG68" s="17">
        <v>2.6</v>
      </c>
      <c r="AH68" s="17">
        <v>6.17</v>
      </c>
      <c r="AI68" s="17">
        <f t="shared" si="19"/>
        <v>6.7608297539198085E-7</v>
      </c>
      <c r="AJ68" s="27">
        <v>4.0937090948911541</v>
      </c>
      <c r="AK68" s="27">
        <v>88.891968917636461</v>
      </c>
      <c r="AL68" s="27">
        <v>1952.309361206424</v>
      </c>
      <c r="AM68" s="27">
        <v>46.215051603396205</v>
      </c>
      <c r="AN68" s="27">
        <v>5.7360661960558188</v>
      </c>
      <c r="AO68" s="27">
        <v>19.016253438411049</v>
      </c>
      <c r="AP68" s="27">
        <v>0.49465651563268104</v>
      </c>
      <c r="AQ68" s="27">
        <v>34.996339298111167</v>
      </c>
      <c r="AR68" s="27">
        <v>997.02499999999952</v>
      </c>
      <c r="AS68" s="17">
        <v>1274.1375</v>
      </c>
      <c r="AT68" s="26">
        <v>602.375</v>
      </c>
      <c r="AU68" s="26">
        <v>20.994626168224293</v>
      </c>
      <c r="AV68" s="26">
        <v>1.9932532375177785</v>
      </c>
      <c r="AW68" s="26">
        <v>4951.574999999998</v>
      </c>
      <c r="AX68" s="26">
        <v>3956.8249999999998</v>
      </c>
      <c r="AY68" s="103">
        <v>476</v>
      </c>
      <c r="AZ68" s="103">
        <f t="shared" si="20"/>
        <v>145.18</v>
      </c>
      <c r="BA68" s="17">
        <v>50</v>
      </c>
      <c r="BB68" s="17">
        <v>100</v>
      </c>
      <c r="BC68" s="17">
        <v>0.08</v>
      </c>
      <c r="BD68" s="14">
        <v>2</v>
      </c>
      <c r="BE68" s="17" t="s">
        <v>41</v>
      </c>
      <c r="BF68" s="28"/>
      <c r="BG68" s="26"/>
      <c r="BH68" s="31"/>
      <c r="BI68" s="29"/>
    </row>
    <row r="69" spans="1:61" x14ac:dyDescent="0.25">
      <c r="A69" s="14">
        <v>2005</v>
      </c>
      <c r="B69" s="15">
        <v>2008</v>
      </c>
      <c r="C69" s="16" t="s">
        <v>37</v>
      </c>
      <c r="D69" s="17" t="s">
        <v>301</v>
      </c>
      <c r="E69" s="18">
        <v>4</v>
      </c>
      <c r="F69" s="19" t="s">
        <v>142</v>
      </c>
      <c r="G69" s="20" t="s">
        <v>142</v>
      </c>
      <c r="H69" s="70" t="s">
        <v>142</v>
      </c>
      <c r="I69" s="21">
        <v>5</v>
      </c>
      <c r="J69" s="22" t="s">
        <v>142</v>
      </c>
      <c r="K69" s="17" t="s">
        <v>54</v>
      </c>
      <c r="L69" s="23">
        <v>83.333333333333343</v>
      </c>
      <c r="M69" s="24">
        <v>0.83333333333333348</v>
      </c>
      <c r="N69" s="25">
        <v>46.251993620414673</v>
      </c>
      <c r="O69" s="26">
        <v>49.103185698563308</v>
      </c>
      <c r="P69" s="26">
        <f t="shared" si="17"/>
        <v>0.49103185698563306</v>
      </c>
      <c r="Q69" s="25">
        <v>50.896814301436692</v>
      </c>
      <c r="R69" s="25">
        <v>0.50896814301436688</v>
      </c>
      <c r="S69" s="25">
        <v>23.5407913036948</v>
      </c>
      <c r="T69" s="25">
        <v>7.8469304345649329</v>
      </c>
      <c r="U69" s="25">
        <v>10.499192921447881</v>
      </c>
      <c r="V69" s="25">
        <v>3.4997309738159603</v>
      </c>
      <c r="W69" s="26" t="s">
        <v>45</v>
      </c>
      <c r="X69" s="26" t="s">
        <v>45</v>
      </c>
      <c r="Y69" s="26" t="s">
        <v>45</v>
      </c>
      <c r="Z69" s="26" t="s">
        <v>45</v>
      </c>
      <c r="AA69" s="26" t="s">
        <v>45</v>
      </c>
      <c r="AB69" s="26" t="s">
        <v>45</v>
      </c>
      <c r="AC69" s="26" t="s">
        <v>45</v>
      </c>
      <c r="AD69" s="26" t="s">
        <v>45</v>
      </c>
      <c r="AE69" s="26" t="s">
        <v>45</v>
      </c>
      <c r="AF69" s="26" t="s">
        <v>45</v>
      </c>
      <c r="AG69" s="17">
        <v>3.1</v>
      </c>
      <c r="AH69" s="17">
        <v>6.65</v>
      </c>
      <c r="AI69" s="17">
        <f t="shared" si="19"/>
        <v>2.2387211385683346E-7</v>
      </c>
      <c r="AJ69" s="27">
        <v>11.4673418</v>
      </c>
      <c r="AK69" s="27">
        <v>130.57400000000001</v>
      </c>
      <c r="AL69" s="27">
        <v>3674.85</v>
      </c>
      <c r="AM69" s="27">
        <v>52.952100000000002</v>
      </c>
      <c r="AN69" s="27">
        <v>3.55199</v>
      </c>
      <c r="AO69" s="27">
        <v>30.003</v>
      </c>
      <c r="AP69" s="27">
        <v>0.65816799999999998</v>
      </c>
      <c r="AQ69" s="27">
        <v>23.421299999999999</v>
      </c>
      <c r="AR69" s="27">
        <v>997.02499999999952</v>
      </c>
      <c r="AS69" s="17">
        <v>1274.1375</v>
      </c>
      <c r="AT69" s="26">
        <v>602.375</v>
      </c>
      <c r="AU69" s="26">
        <v>20.994626168224293</v>
      </c>
      <c r="AV69" s="26">
        <v>1.9932532375177785</v>
      </c>
      <c r="AW69" s="26">
        <v>4951.574999999998</v>
      </c>
      <c r="AX69" s="26">
        <v>3956.8249999999998</v>
      </c>
      <c r="AY69" s="103">
        <v>476</v>
      </c>
      <c r="AZ69" s="103">
        <f t="shared" si="20"/>
        <v>145.18</v>
      </c>
      <c r="BA69" s="17">
        <v>50</v>
      </c>
      <c r="BB69" s="17">
        <v>100</v>
      </c>
      <c r="BC69" s="17">
        <v>0.08</v>
      </c>
      <c r="BD69" s="14">
        <v>2</v>
      </c>
      <c r="BE69" s="17" t="s">
        <v>41</v>
      </c>
      <c r="BF69" s="28"/>
      <c r="BG69" s="26"/>
      <c r="BH69" s="31"/>
      <c r="BI69" s="29"/>
    </row>
    <row r="70" spans="1:61" x14ac:dyDescent="0.25">
      <c r="A70" s="14">
        <v>2005</v>
      </c>
      <c r="B70" s="15">
        <v>2008</v>
      </c>
      <c r="C70" s="16" t="s">
        <v>37</v>
      </c>
      <c r="D70" s="17" t="s">
        <v>301</v>
      </c>
      <c r="E70" s="18">
        <v>1</v>
      </c>
      <c r="F70" s="19" t="s">
        <v>143</v>
      </c>
      <c r="G70" s="20" t="s">
        <v>143</v>
      </c>
      <c r="H70" s="70" t="s">
        <v>143</v>
      </c>
      <c r="I70" s="21">
        <v>5</v>
      </c>
      <c r="J70" s="22" t="s">
        <v>143</v>
      </c>
      <c r="K70" s="17" t="s">
        <v>54</v>
      </c>
      <c r="L70" s="23">
        <v>100</v>
      </c>
      <c r="M70" s="24">
        <v>1</v>
      </c>
      <c r="N70" s="25">
        <v>53.429027113237638</v>
      </c>
      <c r="O70" s="26">
        <v>49.4203256043414</v>
      </c>
      <c r="P70" s="26">
        <f t="shared" si="17"/>
        <v>0.49420325604341397</v>
      </c>
      <c r="Q70" s="25">
        <v>50.5796743956586</v>
      </c>
      <c r="R70" s="25">
        <v>0.50579674395658603</v>
      </c>
      <c r="S70" s="25">
        <v>27.024227946643752</v>
      </c>
      <c r="T70" s="25">
        <v>9.0080759822145833</v>
      </c>
      <c r="U70" s="25">
        <v>12.052805664203113</v>
      </c>
      <c r="V70" s="25">
        <v>4.0176018880677038</v>
      </c>
      <c r="W70" s="26">
        <v>18.867709267829994</v>
      </c>
      <c r="X70" s="26">
        <v>44.265201652286819</v>
      </c>
      <c r="Y70" s="26">
        <v>23.920718754715679</v>
      </c>
      <c r="Z70" s="26">
        <v>3.2498876531192593</v>
      </c>
      <c r="AA70" s="26">
        <v>0.39700000000000002</v>
      </c>
      <c r="AB70" s="26">
        <v>68.071103140160574</v>
      </c>
      <c r="AC70" s="26">
        <f t="shared" ref="AC70:AF72" si="21">W70/100*$T70</f>
        <v>1.6996175869494687</v>
      </c>
      <c r="AD70" s="26">
        <f t="shared" si="21"/>
        <v>3.9874429985185018</v>
      </c>
      <c r="AE70" s="26">
        <f t="shared" si="21"/>
        <v>2.1547965209166424</v>
      </c>
      <c r="AF70" s="26">
        <f t="shared" si="21"/>
        <v>0.29275234912959319</v>
      </c>
      <c r="AG70" s="17">
        <v>3.6</v>
      </c>
      <c r="AH70" s="17">
        <v>6.6</v>
      </c>
      <c r="AI70" s="17">
        <f t="shared" si="19"/>
        <v>2.511886431509578E-7</v>
      </c>
      <c r="AJ70" s="27">
        <v>7.5955906038967571</v>
      </c>
      <c r="AK70" s="27">
        <v>98.502311059395282</v>
      </c>
      <c r="AL70" s="27">
        <v>2867.0950861797633</v>
      </c>
      <c r="AM70" s="27">
        <v>53.649867809802409</v>
      </c>
      <c r="AN70" s="27">
        <v>3.0406399094713281</v>
      </c>
      <c r="AO70" s="27">
        <v>25.310623119947106</v>
      </c>
      <c r="AP70" s="27">
        <v>0.62783805877779519</v>
      </c>
      <c r="AQ70" s="27">
        <v>13.801861154295944</v>
      </c>
      <c r="AR70" s="27">
        <v>997.02499999999952</v>
      </c>
      <c r="AS70" s="17">
        <v>1274.1375</v>
      </c>
      <c r="AT70" s="26">
        <v>602.375</v>
      </c>
      <c r="AU70" s="26">
        <v>20.994626168224293</v>
      </c>
      <c r="AV70" s="26">
        <v>1.9932532375177785</v>
      </c>
      <c r="AW70" s="26">
        <v>4951.574999999998</v>
      </c>
      <c r="AX70" s="26">
        <v>3956.8249999999998</v>
      </c>
      <c r="AY70" s="103">
        <v>476</v>
      </c>
      <c r="AZ70" s="103">
        <f t="shared" si="20"/>
        <v>145.18</v>
      </c>
      <c r="BA70" s="17">
        <v>50</v>
      </c>
      <c r="BB70" s="17">
        <v>100</v>
      </c>
      <c r="BC70" s="17">
        <v>0.08</v>
      </c>
      <c r="BD70" s="14">
        <v>2</v>
      </c>
      <c r="BE70" s="17" t="s">
        <v>41</v>
      </c>
      <c r="BF70" s="28"/>
      <c r="BG70" s="26"/>
      <c r="BH70" s="31"/>
      <c r="BI70" s="29"/>
    </row>
    <row r="71" spans="1:61" x14ac:dyDescent="0.25">
      <c r="A71" s="14">
        <v>2005</v>
      </c>
      <c r="B71" s="15">
        <v>2008</v>
      </c>
      <c r="C71" s="16" t="s">
        <v>37</v>
      </c>
      <c r="D71" s="17" t="s">
        <v>301</v>
      </c>
      <c r="E71" s="18">
        <v>2</v>
      </c>
      <c r="F71" s="19" t="s">
        <v>143</v>
      </c>
      <c r="G71" s="20" t="s">
        <v>143</v>
      </c>
      <c r="H71" s="70" t="s">
        <v>143</v>
      </c>
      <c r="I71" s="21">
        <v>5</v>
      </c>
      <c r="J71" s="22" t="s">
        <v>143</v>
      </c>
      <c r="K71" s="17" t="s">
        <v>54</v>
      </c>
      <c r="L71" s="23">
        <v>100</v>
      </c>
      <c r="M71" s="24">
        <v>1</v>
      </c>
      <c r="N71" s="25">
        <v>54.226475279106857</v>
      </c>
      <c r="O71" s="26">
        <v>48.488226278389298</v>
      </c>
      <c r="P71" s="26">
        <f t="shared" si="17"/>
        <v>0.48488226278389296</v>
      </c>
      <c r="Q71" s="25">
        <v>51.511773721610702</v>
      </c>
      <c r="R71" s="25">
        <v>0.51511773721610699</v>
      </c>
      <c r="S71" s="25">
        <v>27.933019242978688</v>
      </c>
      <c r="T71" s="25">
        <v>9.3110064143262292</v>
      </c>
      <c r="U71" s="25">
        <v>12.458126582368495</v>
      </c>
      <c r="V71" s="25">
        <v>4.152708860789498</v>
      </c>
      <c r="W71" s="26">
        <v>18.549332003762075</v>
      </c>
      <c r="X71" s="26">
        <v>41.864950311051686</v>
      </c>
      <c r="Y71" s="26">
        <v>24.460305121493349</v>
      </c>
      <c r="Z71" s="26">
        <v>4.0336849898204719</v>
      </c>
      <c r="AA71" s="26">
        <v>0.39633333333333326</v>
      </c>
      <c r="AB71" s="26">
        <v>70.478601958735126</v>
      </c>
      <c r="AC71" s="26">
        <f t="shared" si="21"/>
        <v>1.727129492684955</v>
      </c>
      <c r="AD71" s="26">
        <f t="shared" si="21"/>
        <v>3.8980482088165109</v>
      </c>
      <c r="AE71" s="26">
        <f t="shared" si="21"/>
        <v>2.2775005788260128</v>
      </c>
      <c r="AF71" s="26">
        <f t="shared" si="21"/>
        <v>0.37557666813589846</v>
      </c>
      <c r="AG71" s="17">
        <v>3.7</v>
      </c>
      <c r="AH71" s="17">
        <v>6.53</v>
      </c>
      <c r="AI71" s="17">
        <f t="shared" si="19"/>
        <v>2.9512092266663814E-7</v>
      </c>
      <c r="AJ71" s="27">
        <v>8.0345697694491687</v>
      </c>
      <c r="AK71" s="27">
        <v>119.72007998079849</v>
      </c>
      <c r="AL71" s="27">
        <v>3059.624053198314</v>
      </c>
      <c r="AM71" s="27">
        <v>54.495342784090013</v>
      </c>
      <c r="AN71" s="27">
        <v>3.4748266648866193</v>
      </c>
      <c r="AO71" s="27">
        <v>29.183952802322196</v>
      </c>
      <c r="AP71" s="27">
        <v>0.63028954154126082</v>
      </c>
      <c r="AQ71" s="27">
        <v>20.365887719951587</v>
      </c>
      <c r="AR71" s="27">
        <v>997.02499999999952</v>
      </c>
      <c r="AS71" s="17">
        <v>1274.1375</v>
      </c>
      <c r="AT71" s="26">
        <v>602.375</v>
      </c>
      <c r="AU71" s="26">
        <v>20.994626168224293</v>
      </c>
      <c r="AV71" s="26">
        <v>1.9932532375177785</v>
      </c>
      <c r="AW71" s="26">
        <v>4951.574999999998</v>
      </c>
      <c r="AX71" s="26">
        <v>3956.8249999999998</v>
      </c>
      <c r="AY71" s="103">
        <v>476</v>
      </c>
      <c r="AZ71" s="103">
        <f t="shared" si="20"/>
        <v>145.18</v>
      </c>
      <c r="BA71" s="17">
        <v>50</v>
      </c>
      <c r="BB71" s="17">
        <v>100</v>
      </c>
      <c r="BC71" s="17">
        <v>0.08</v>
      </c>
      <c r="BD71" s="14">
        <v>2</v>
      </c>
      <c r="BE71" s="17" t="s">
        <v>41</v>
      </c>
      <c r="BF71" s="28"/>
      <c r="BG71" s="26"/>
      <c r="BH71" s="31"/>
      <c r="BI71" s="29"/>
    </row>
    <row r="72" spans="1:61" x14ac:dyDescent="0.25">
      <c r="A72" s="14">
        <v>2005</v>
      </c>
      <c r="B72" s="15">
        <v>2008</v>
      </c>
      <c r="C72" s="16" t="s">
        <v>37</v>
      </c>
      <c r="D72" s="17" t="s">
        <v>301</v>
      </c>
      <c r="E72" s="32">
        <v>3</v>
      </c>
      <c r="F72" s="33" t="s">
        <v>143</v>
      </c>
      <c r="G72" s="16" t="s">
        <v>143</v>
      </c>
      <c r="H72" s="70" t="s">
        <v>143</v>
      </c>
      <c r="I72" s="21">
        <v>5</v>
      </c>
      <c r="J72" s="22" t="s">
        <v>143</v>
      </c>
      <c r="K72" s="17" t="s">
        <v>54</v>
      </c>
      <c r="L72" s="23">
        <v>100</v>
      </c>
      <c r="M72" s="24">
        <v>1</v>
      </c>
      <c r="N72" s="25">
        <v>66.188197767145141</v>
      </c>
      <c r="O72" s="37">
        <f>AVERAGE(O70,O71,O73)</f>
        <v>49.186573888938938</v>
      </c>
      <c r="P72" s="37">
        <f t="shared" si="17"/>
        <v>0.49186573888938939</v>
      </c>
      <c r="Q72" s="38">
        <f>100-O72</f>
        <v>50.813426111061062</v>
      </c>
      <c r="R72" s="38">
        <f>Q72/100</f>
        <v>0.50813426111061066</v>
      </c>
      <c r="S72" s="38">
        <f>N72*R72</f>
        <v>33.632490966651268</v>
      </c>
      <c r="T72" s="38">
        <f>S72/3</f>
        <v>11.21083032221709</v>
      </c>
      <c r="U72" s="38">
        <f>S72/2.24</f>
        <v>15.014504895826457</v>
      </c>
      <c r="V72" s="38">
        <f>U72/3</f>
        <v>5.004834965275486</v>
      </c>
      <c r="W72" s="26">
        <v>18.906844072591994</v>
      </c>
      <c r="X72" s="26">
        <v>44.546843431194034</v>
      </c>
      <c r="Y72" s="26">
        <v>24.231158044021285</v>
      </c>
      <c r="Z72" s="26">
        <v>2.6823797289737286</v>
      </c>
      <c r="AA72" s="26">
        <v>0.45866666666666661</v>
      </c>
      <c r="AB72" s="26">
        <v>73.32665181682691</v>
      </c>
      <c r="AC72" s="26">
        <f t="shared" si="21"/>
        <v>2.1196142082644478</v>
      </c>
      <c r="AD72" s="26">
        <f t="shared" si="21"/>
        <v>4.9940710309748724</v>
      </c>
      <c r="AE72" s="26">
        <f t="shared" si="21"/>
        <v>2.7165140134234838</v>
      </c>
      <c r="AF72" s="26">
        <f t="shared" si="21"/>
        <v>0.30071704001279137</v>
      </c>
      <c r="AG72" s="17">
        <v>2.6</v>
      </c>
      <c r="AH72" s="17">
        <v>6.17</v>
      </c>
      <c r="AI72" s="17">
        <f t="shared" si="19"/>
        <v>6.7608297539198085E-7</v>
      </c>
      <c r="AJ72" s="27">
        <v>4.0937090948911541</v>
      </c>
      <c r="AK72" s="27">
        <v>88.891968917636461</v>
      </c>
      <c r="AL72" s="27">
        <v>1952.309361206424</v>
      </c>
      <c r="AM72" s="27">
        <v>46.215051603396205</v>
      </c>
      <c r="AN72" s="27">
        <v>5.7360661960558188</v>
      </c>
      <c r="AO72" s="27">
        <v>19.016253438411049</v>
      </c>
      <c r="AP72" s="27">
        <v>0.49465651563268104</v>
      </c>
      <c r="AQ72" s="27">
        <v>34.996339298111167</v>
      </c>
      <c r="AR72" s="27">
        <v>997.02499999999952</v>
      </c>
      <c r="AS72" s="17">
        <v>1274.1375</v>
      </c>
      <c r="AT72" s="26">
        <v>602.375</v>
      </c>
      <c r="AU72" s="26">
        <v>20.994626168224293</v>
      </c>
      <c r="AV72" s="26">
        <v>1.9932532375177785</v>
      </c>
      <c r="AW72" s="26">
        <v>4951.574999999998</v>
      </c>
      <c r="AX72" s="26">
        <v>3956.8249999999998</v>
      </c>
      <c r="AY72" s="103">
        <v>476</v>
      </c>
      <c r="AZ72" s="103">
        <f t="shared" si="20"/>
        <v>145.18</v>
      </c>
      <c r="BA72" s="17">
        <v>50</v>
      </c>
      <c r="BB72" s="17">
        <v>100</v>
      </c>
      <c r="BC72" s="17">
        <v>0.08</v>
      </c>
      <c r="BD72" s="14">
        <v>2</v>
      </c>
      <c r="BE72" s="17" t="s">
        <v>41</v>
      </c>
      <c r="BF72" s="28"/>
      <c r="BG72" s="26"/>
      <c r="BH72" s="39" t="s">
        <v>88</v>
      </c>
      <c r="BI72" s="29"/>
    </row>
    <row r="73" spans="1:61" x14ac:dyDescent="0.25">
      <c r="A73" s="14">
        <v>2005</v>
      </c>
      <c r="B73" s="15">
        <v>2008</v>
      </c>
      <c r="C73" s="16" t="s">
        <v>37</v>
      </c>
      <c r="D73" s="17" t="s">
        <v>301</v>
      </c>
      <c r="E73" s="18">
        <v>4</v>
      </c>
      <c r="F73" s="19" t="s">
        <v>143</v>
      </c>
      <c r="G73" s="20" t="s">
        <v>143</v>
      </c>
      <c r="H73" s="70" t="s">
        <v>143</v>
      </c>
      <c r="I73" s="21">
        <v>5</v>
      </c>
      <c r="J73" s="22" t="s">
        <v>143</v>
      </c>
      <c r="K73" s="17" t="s">
        <v>54</v>
      </c>
      <c r="L73" s="23">
        <v>94.444444444444443</v>
      </c>
      <c r="M73" s="24">
        <v>0.94444444444444442</v>
      </c>
      <c r="N73" s="25">
        <v>28.708133971291865</v>
      </c>
      <c r="O73" s="26">
        <v>49.651169784086122</v>
      </c>
      <c r="P73" s="26">
        <f t="shared" si="17"/>
        <v>0.49651169784086124</v>
      </c>
      <c r="Q73" s="25">
        <v>50.348830215913878</v>
      </c>
      <c r="R73" s="25">
        <v>0.50348830215913876</v>
      </c>
      <c r="S73" s="25">
        <v>14.454209631362835</v>
      </c>
      <c r="T73" s="25">
        <v>4.8180698771209451</v>
      </c>
      <c r="U73" s="25">
        <v>6.4465774955878246</v>
      </c>
      <c r="V73" s="25">
        <v>2.1488591651959417</v>
      </c>
      <c r="W73" s="26" t="s">
        <v>45</v>
      </c>
      <c r="X73" s="26" t="s">
        <v>45</v>
      </c>
      <c r="Y73" s="26" t="s">
        <v>45</v>
      </c>
      <c r="Z73" s="26" t="s">
        <v>45</v>
      </c>
      <c r="AA73" s="26" t="s">
        <v>45</v>
      </c>
      <c r="AB73" s="26" t="s">
        <v>45</v>
      </c>
      <c r="AC73" s="26" t="s">
        <v>45</v>
      </c>
      <c r="AD73" s="26" t="s">
        <v>45</v>
      </c>
      <c r="AE73" s="26" t="s">
        <v>45</v>
      </c>
      <c r="AF73" s="26" t="s">
        <v>45</v>
      </c>
      <c r="AG73" s="17">
        <v>3.1</v>
      </c>
      <c r="AH73" s="17">
        <v>6.65</v>
      </c>
      <c r="AI73" s="17">
        <f t="shared" si="19"/>
        <v>2.2387211385683346E-7</v>
      </c>
      <c r="AJ73" s="27">
        <v>11.4673418</v>
      </c>
      <c r="AK73" s="27">
        <v>130.57400000000001</v>
      </c>
      <c r="AL73" s="27">
        <v>3674.85</v>
      </c>
      <c r="AM73" s="27">
        <v>52.952100000000002</v>
      </c>
      <c r="AN73" s="27">
        <v>3.55199</v>
      </c>
      <c r="AO73" s="27">
        <v>30.003</v>
      </c>
      <c r="AP73" s="27">
        <v>0.65816799999999998</v>
      </c>
      <c r="AQ73" s="27">
        <v>23.421299999999999</v>
      </c>
      <c r="AR73" s="27">
        <v>997.02499999999952</v>
      </c>
      <c r="AS73" s="17">
        <v>1274.1375</v>
      </c>
      <c r="AT73" s="26">
        <v>602.375</v>
      </c>
      <c r="AU73" s="26">
        <v>20.994626168224293</v>
      </c>
      <c r="AV73" s="26">
        <v>1.9932532375177785</v>
      </c>
      <c r="AW73" s="26">
        <v>4951.574999999998</v>
      </c>
      <c r="AX73" s="26">
        <v>3956.8249999999998</v>
      </c>
      <c r="AY73" s="103">
        <v>476</v>
      </c>
      <c r="AZ73" s="103">
        <f t="shared" si="20"/>
        <v>145.18</v>
      </c>
      <c r="BA73" s="17">
        <v>50</v>
      </c>
      <c r="BB73" s="17">
        <v>100</v>
      </c>
      <c r="BC73" s="17">
        <v>0.08</v>
      </c>
      <c r="BD73" s="14">
        <v>2</v>
      </c>
      <c r="BE73" s="17" t="s">
        <v>41</v>
      </c>
      <c r="BF73" s="28"/>
      <c r="BG73" s="26"/>
      <c r="BH73" s="31"/>
      <c r="BI73" s="29"/>
    </row>
    <row r="74" spans="1:61" x14ac:dyDescent="0.25">
      <c r="A74" s="14">
        <v>2005</v>
      </c>
      <c r="B74" s="40">
        <v>2008</v>
      </c>
      <c r="C74" s="16" t="s">
        <v>147</v>
      </c>
      <c r="D74" s="17" t="s">
        <v>302</v>
      </c>
      <c r="E74" s="18">
        <v>1</v>
      </c>
      <c r="F74" s="41">
        <v>9879</v>
      </c>
      <c r="G74" s="42" t="s">
        <v>39</v>
      </c>
      <c r="H74" s="70">
        <v>9879</v>
      </c>
      <c r="I74" s="21">
        <v>9</v>
      </c>
      <c r="J74" s="22">
        <v>9879</v>
      </c>
      <c r="K74" s="17" t="s">
        <v>40</v>
      </c>
      <c r="L74" s="43">
        <v>100</v>
      </c>
      <c r="M74" s="24">
        <v>1</v>
      </c>
      <c r="N74" s="25">
        <v>63.795853269537481</v>
      </c>
      <c r="O74" s="26">
        <v>47.948963052242213</v>
      </c>
      <c r="P74" s="26">
        <f t="shared" si="17"/>
        <v>0.47948963052242211</v>
      </c>
      <c r="Q74" s="25">
        <v>52.051036947757787</v>
      </c>
      <c r="R74" s="25">
        <v>0.52051036947757789</v>
      </c>
      <c r="S74" s="25">
        <v>33.206403156464297</v>
      </c>
      <c r="T74" s="25">
        <v>11.068801052154766</v>
      </c>
      <c r="U74" s="25">
        <v>14.810055807783076</v>
      </c>
      <c r="V74" s="25">
        <v>4.9366852692610257</v>
      </c>
      <c r="W74" s="26">
        <v>18.574844631194281</v>
      </c>
      <c r="X74" s="26">
        <v>44.023601474369826</v>
      </c>
      <c r="Y74" s="26">
        <v>24.485072624683724</v>
      </c>
      <c r="Z74" s="26">
        <v>1.6656141350184868</v>
      </c>
      <c r="AA74" s="26">
        <v>0.44566666666666666</v>
      </c>
      <c r="AB74" s="26">
        <v>74.509505960652888</v>
      </c>
      <c r="AC74" s="26">
        <f t="shared" ref="AC74:AF76" si="22">W74/100*$T74</f>
        <v>2.0560125979737456</v>
      </c>
      <c r="AD74" s="26">
        <f t="shared" si="22"/>
        <v>4.8728848631914685</v>
      </c>
      <c r="AE74" s="26">
        <f t="shared" si="22"/>
        <v>2.7102039763018508</v>
      </c>
      <c r="AF74" s="26">
        <f t="shared" si="22"/>
        <v>0.18436351490176475</v>
      </c>
      <c r="AG74" s="17">
        <v>2.9</v>
      </c>
      <c r="AH74" s="17">
        <v>4.93</v>
      </c>
      <c r="AI74" s="17">
        <f t="shared" si="19"/>
        <v>1.1748975549395286E-5</v>
      </c>
      <c r="AJ74" s="27">
        <v>2.2394507629999998</v>
      </c>
      <c r="AK74" s="27">
        <v>71.141621900000004</v>
      </c>
      <c r="AL74" s="27">
        <v>839.53363469999999</v>
      </c>
      <c r="AM74" s="27">
        <v>63.277504100000002</v>
      </c>
      <c r="AN74" s="27">
        <v>38.023790740000003</v>
      </c>
      <c r="AO74" s="27">
        <v>28.795170389999999</v>
      </c>
      <c r="AP74" s="27">
        <v>0.95723499999999995</v>
      </c>
      <c r="AQ74" s="27">
        <v>123.89891540000001</v>
      </c>
      <c r="AR74" s="17">
        <v>1053.3499999999988</v>
      </c>
      <c r="AS74" s="17">
        <v>1155.0374999999999</v>
      </c>
      <c r="AT74" s="26">
        <v>816.02499999999986</v>
      </c>
      <c r="AU74" s="26">
        <v>19.501518691588782</v>
      </c>
      <c r="AV74" s="26">
        <v>2.4676836485535736</v>
      </c>
      <c r="AW74" s="26">
        <v>4777.6250000000018</v>
      </c>
      <c r="AX74" s="26">
        <v>3674.375</v>
      </c>
      <c r="AY74" s="103">
        <v>1243</v>
      </c>
      <c r="AZ74" s="103">
        <f t="shared" si="20"/>
        <v>379.11500000000001</v>
      </c>
      <c r="BA74" s="17">
        <v>45</v>
      </c>
      <c r="BB74" s="17">
        <v>75</v>
      </c>
      <c r="BC74" s="17">
        <v>0.12</v>
      </c>
      <c r="BD74" s="14">
        <v>2</v>
      </c>
      <c r="BE74" s="17" t="s">
        <v>149</v>
      </c>
      <c r="BF74" s="28"/>
      <c r="BG74" s="26"/>
      <c r="BH74" s="31"/>
      <c r="BI74" s="29"/>
    </row>
    <row r="75" spans="1:61" x14ac:dyDescent="0.25">
      <c r="A75" s="14">
        <v>2005</v>
      </c>
      <c r="B75" s="40">
        <v>2008</v>
      </c>
      <c r="C75" s="16" t="s">
        <v>147</v>
      </c>
      <c r="D75" s="17" t="s">
        <v>302</v>
      </c>
      <c r="E75" s="18">
        <v>2</v>
      </c>
      <c r="F75" s="41">
        <v>9879</v>
      </c>
      <c r="G75" s="42" t="s">
        <v>39</v>
      </c>
      <c r="H75" s="70">
        <v>9879</v>
      </c>
      <c r="I75" s="21">
        <v>9</v>
      </c>
      <c r="J75" s="22">
        <v>9879</v>
      </c>
      <c r="K75" s="17" t="s">
        <v>40</v>
      </c>
      <c r="L75" s="43">
        <v>100</v>
      </c>
      <c r="M75" s="24">
        <v>1</v>
      </c>
      <c r="N75" s="25">
        <v>59.808612440191389</v>
      </c>
      <c r="O75" s="26">
        <v>48.566623061110079</v>
      </c>
      <c r="P75" s="26">
        <f t="shared" si="17"/>
        <v>0.48566623061110081</v>
      </c>
      <c r="Q75" s="25">
        <v>51.433376938889921</v>
      </c>
      <c r="R75" s="25">
        <v>0.51433376938889919</v>
      </c>
      <c r="S75" s="25">
        <v>30.761589078283446</v>
      </c>
      <c r="T75" s="25">
        <v>10.253863026094482</v>
      </c>
      <c r="U75" s="25">
        <v>13.719668728914417</v>
      </c>
      <c r="V75" s="25">
        <v>4.5732229096381394</v>
      </c>
      <c r="W75" s="26">
        <v>19.742662942079278</v>
      </c>
      <c r="X75" s="26">
        <v>42.41440463754094</v>
      </c>
      <c r="Y75" s="26">
        <v>24.008817915573019</v>
      </c>
      <c r="Z75" s="26">
        <v>1.9360086500386302</v>
      </c>
      <c r="AA75" s="26">
        <v>0.44266666666666671</v>
      </c>
      <c r="AB75" s="26">
        <v>69.491541592507772</v>
      </c>
      <c r="AC75" s="26">
        <f t="shared" si="22"/>
        <v>2.0243856157843241</v>
      </c>
      <c r="AD75" s="26">
        <f t="shared" si="22"/>
        <v>4.3491149548669137</v>
      </c>
      <c r="AE75" s="26">
        <f t="shared" si="22"/>
        <v>2.4618313032472896</v>
      </c>
      <c r="AF75" s="26">
        <f t="shared" si="22"/>
        <v>0.19851567514830201</v>
      </c>
      <c r="AG75" s="17">
        <v>3.1</v>
      </c>
      <c r="AH75" s="17">
        <v>4.9800000000000004</v>
      </c>
      <c r="AI75" s="17">
        <f t="shared" si="19"/>
        <v>1.0471285480508972E-5</v>
      </c>
      <c r="AJ75" s="27">
        <v>2.623011757</v>
      </c>
      <c r="AK75" s="27">
        <v>80.563932539999996</v>
      </c>
      <c r="AL75" s="27">
        <v>830.26351739999996</v>
      </c>
      <c r="AM75" s="27">
        <v>60.436332120000003</v>
      </c>
      <c r="AN75" s="27">
        <v>37.05940897</v>
      </c>
      <c r="AO75" s="27">
        <v>27.862808560000001</v>
      </c>
      <c r="AP75" s="27">
        <v>0.78155044200000001</v>
      </c>
      <c r="AQ75" s="27">
        <v>135.807772</v>
      </c>
      <c r="AR75" s="17">
        <v>1053.3499999999988</v>
      </c>
      <c r="AS75" s="17">
        <v>1155.0374999999999</v>
      </c>
      <c r="AT75" s="26">
        <v>816.02499999999986</v>
      </c>
      <c r="AU75" s="26">
        <v>19.501518691588782</v>
      </c>
      <c r="AV75" s="26">
        <v>2.4676836485535736</v>
      </c>
      <c r="AW75" s="26">
        <v>4777.6250000000018</v>
      </c>
      <c r="AX75" s="26">
        <v>3674.375</v>
      </c>
      <c r="AY75" s="103">
        <v>1243</v>
      </c>
      <c r="AZ75" s="103">
        <f t="shared" si="20"/>
        <v>379.11500000000001</v>
      </c>
      <c r="BA75" s="17">
        <v>200</v>
      </c>
      <c r="BB75" s="17">
        <v>200</v>
      </c>
      <c r="BC75" s="17">
        <v>0.14000000000000001</v>
      </c>
      <c r="BD75" s="17">
        <v>1</v>
      </c>
      <c r="BE75" s="17" t="s">
        <v>150</v>
      </c>
      <c r="BF75" s="28"/>
      <c r="BG75" s="26"/>
      <c r="BH75" s="31"/>
      <c r="BI75" s="29"/>
    </row>
    <row r="76" spans="1:61" x14ac:dyDescent="0.25">
      <c r="A76" s="14">
        <v>2005</v>
      </c>
      <c r="B76" s="40">
        <v>2008</v>
      </c>
      <c r="C76" s="16" t="s">
        <v>147</v>
      </c>
      <c r="D76" s="17" t="s">
        <v>302</v>
      </c>
      <c r="E76" s="18">
        <v>3</v>
      </c>
      <c r="F76" s="41">
        <v>9879</v>
      </c>
      <c r="G76" s="42" t="s">
        <v>39</v>
      </c>
      <c r="H76" s="70">
        <v>9879</v>
      </c>
      <c r="I76" s="21">
        <v>9</v>
      </c>
      <c r="J76" s="22">
        <v>9879</v>
      </c>
      <c r="K76" s="17" t="s">
        <v>40</v>
      </c>
      <c r="L76" s="43">
        <v>100</v>
      </c>
      <c r="M76" s="24">
        <v>1</v>
      </c>
      <c r="N76" s="25">
        <v>66.188197767145141</v>
      </c>
      <c r="O76" s="26">
        <v>46.274595255411441</v>
      </c>
      <c r="P76" s="26">
        <f t="shared" si="17"/>
        <v>0.46274595255411444</v>
      </c>
      <c r="Q76" s="25">
        <v>53.725404744588559</v>
      </c>
      <c r="R76" s="25">
        <v>0.53725404744588556</v>
      </c>
      <c r="S76" s="25">
        <v>35.559877143547453</v>
      </c>
      <c r="T76" s="25">
        <v>11.853292381182484</v>
      </c>
      <c r="U76" s="25">
        <v>15.859705206022165</v>
      </c>
      <c r="V76" s="25">
        <v>5.2865684020073882</v>
      </c>
      <c r="W76" s="26">
        <v>19.270001742622938</v>
      </c>
      <c r="X76" s="26">
        <v>43.697640128426812</v>
      </c>
      <c r="Y76" s="26">
        <v>24.983710012108347</v>
      </c>
      <c r="Z76" s="26">
        <v>1.6707047077184001</v>
      </c>
      <c r="AA76" s="26">
        <v>0.41966666666666663</v>
      </c>
      <c r="AB76" s="26">
        <v>84.733623058492739</v>
      </c>
      <c r="AC76" s="26">
        <f t="shared" si="22"/>
        <v>2.2841296484120566</v>
      </c>
      <c r="AD76" s="26">
        <f t="shared" si="22"/>
        <v>5.1796090480993557</v>
      </c>
      <c r="AE76" s="26">
        <f t="shared" si="22"/>
        <v>2.961392195401964</v>
      </c>
      <c r="AF76" s="26">
        <f t="shared" si="22"/>
        <v>0.19803351383204221</v>
      </c>
      <c r="AG76" s="17">
        <v>3.4</v>
      </c>
      <c r="AH76" s="17">
        <v>5.05</v>
      </c>
      <c r="AI76" s="17">
        <f t="shared" si="19"/>
        <v>8.9125093813374425E-6</v>
      </c>
      <c r="AJ76" s="27">
        <v>2.0625307500000001</v>
      </c>
      <c r="AK76" s="27">
        <v>82.078146750000002</v>
      </c>
      <c r="AL76" s="27">
        <v>988.95705169999997</v>
      </c>
      <c r="AM76" s="27">
        <v>77.953085250000001</v>
      </c>
      <c r="AN76" s="27">
        <v>30.848056060000001</v>
      </c>
      <c r="AO76" s="27">
        <v>33.672136620000003</v>
      </c>
      <c r="AP76" s="27">
        <v>0.57856631800000002</v>
      </c>
      <c r="AQ76" s="27">
        <v>114.8670971</v>
      </c>
      <c r="AR76" s="17">
        <v>1053.3499999999988</v>
      </c>
      <c r="AS76" s="17">
        <v>1155.0374999999999</v>
      </c>
      <c r="AT76" s="26">
        <v>816.02499999999986</v>
      </c>
      <c r="AU76" s="26">
        <v>19.501518691588782</v>
      </c>
      <c r="AV76" s="26">
        <v>2.4676836485535736</v>
      </c>
      <c r="AW76" s="26">
        <v>4777.6250000000018</v>
      </c>
      <c r="AX76" s="26">
        <v>3674.375</v>
      </c>
      <c r="AY76" s="103">
        <v>1243</v>
      </c>
      <c r="AZ76" s="103">
        <f t="shared" si="20"/>
        <v>379.11500000000001</v>
      </c>
      <c r="BA76" s="17">
        <v>200</v>
      </c>
      <c r="BB76" s="17">
        <v>200</v>
      </c>
      <c r="BC76" s="17">
        <v>0.14000000000000001</v>
      </c>
      <c r="BD76" s="17">
        <v>1</v>
      </c>
      <c r="BE76" s="17" t="s">
        <v>150</v>
      </c>
      <c r="BF76" s="28"/>
      <c r="BG76" s="26"/>
      <c r="BH76" s="31"/>
      <c r="BI76" s="29"/>
    </row>
    <row r="77" spans="1:61" x14ac:dyDescent="0.25">
      <c r="A77" s="14">
        <v>2005</v>
      </c>
      <c r="B77" s="40">
        <v>2008</v>
      </c>
      <c r="C77" s="16" t="s">
        <v>147</v>
      </c>
      <c r="D77" s="17" t="s">
        <v>302</v>
      </c>
      <c r="E77" s="18">
        <v>4</v>
      </c>
      <c r="F77" s="41">
        <v>9879</v>
      </c>
      <c r="G77" s="42" t="s">
        <v>39</v>
      </c>
      <c r="H77" s="70">
        <v>9879</v>
      </c>
      <c r="I77" s="21">
        <v>9</v>
      </c>
      <c r="J77" s="41">
        <v>9879</v>
      </c>
      <c r="K77" s="17" t="s">
        <v>40</v>
      </c>
      <c r="L77" s="43">
        <v>94.4</v>
      </c>
      <c r="M77" s="24">
        <v>0.94400000000000006</v>
      </c>
      <c r="N77" s="25">
        <v>57.41626794258373</v>
      </c>
      <c r="O77" s="26">
        <v>48.420505288211544</v>
      </c>
      <c r="P77" s="26">
        <f t="shared" si="17"/>
        <v>0.48420505288211546</v>
      </c>
      <c r="Q77" s="25">
        <v>51.579494711788456</v>
      </c>
      <c r="R77" s="25">
        <v>0.51579494711788454</v>
      </c>
      <c r="S77" s="25">
        <v>29.615020887151264</v>
      </c>
      <c r="T77" s="25">
        <v>9.8716736290504219</v>
      </c>
      <c r="U77" s="25">
        <v>13.208299315669464</v>
      </c>
      <c r="V77" s="25">
        <v>4.4027664385564886</v>
      </c>
      <c r="W77" s="26" t="s">
        <v>45</v>
      </c>
      <c r="X77" s="26" t="s">
        <v>45</v>
      </c>
      <c r="Y77" s="26" t="s">
        <v>45</v>
      </c>
      <c r="Z77" s="26" t="s">
        <v>45</v>
      </c>
      <c r="AA77" s="26" t="s">
        <v>45</v>
      </c>
      <c r="AB77" s="26" t="s">
        <v>45</v>
      </c>
      <c r="AC77" s="26" t="s">
        <v>45</v>
      </c>
      <c r="AD77" s="26" t="s">
        <v>45</v>
      </c>
      <c r="AE77" s="26" t="s">
        <v>45</v>
      </c>
      <c r="AF77" s="26" t="s">
        <v>45</v>
      </c>
      <c r="AG77" s="17">
        <v>3.5</v>
      </c>
      <c r="AH77" s="17">
        <v>5.01</v>
      </c>
      <c r="AI77" s="17">
        <f t="shared" si="19"/>
        <v>9.7723722095581059E-6</v>
      </c>
      <c r="AJ77" s="27">
        <v>2.5180073200000002</v>
      </c>
      <c r="AK77" s="27">
        <v>74.950900000000004</v>
      </c>
      <c r="AL77" s="27">
        <v>1018.45</v>
      </c>
      <c r="AM77" s="27">
        <v>84.701499999999996</v>
      </c>
      <c r="AN77" s="27">
        <v>32.514400000000002</v>
      </c>
      <c r="AO77" s="27">
        <v>38.225499999999997</v>
      </c>
      <c r="AP77" s="27">
        <v>0.65093199999999996</v>
      </c>
      <c r="AQ77" s="27">
        <v>102.542</v>
      </c>
      <c r="AR77" s="17">
        <v>1053.3499999999988</v>
      </c>
      <c r="AS77" s="17">
        <v>1155.0374999999999</v>
      </c>
      <c r="AT77" s="26">
        <v>816.02499999999986</v>
      </c>
      <c r="AU77" s="26">
        <v>19.501518691588782</v>
      </c>
      <c r="AV77" s="26">
        <v>2.4676836485535736</v>
      </c>
      <c r="AW77" s="26">
        <v>4777.6250000000018</v>
      </c>
      <c r="AX77" s="26">
        <v>3674.375</v>
      </c>
      <c r="AY77" s="103">
        <v>1243</v>
      </c>
      <c r="AZ77" s="103">
        <f t="shared" si="20"/>
        <v>379.11500000000001</v>
      </c>
      <c r="BA77" s="17">
        <v>200</v>
      </c>
      <c r="BB77" s="17">
        <v>200</v>
      </c>
      <c r="BC77" s="17">
        <v>0.14000000000000001</v>
      </c>
      <c r="BD77" s="17">
        <v>1</v>
      </c>
      <c r="BE77" s="17" t="s">
        <v>150</v>
      </c>
      <c r="BF77" s="28"/>
      <c r="BG77" s="26"/>
      <c r="BH77" s="31"/>
      <c r="BI77" s="29"/>
    </row>
    <row r="78" spans="1:61" x14ac:dyDescent="0.25">
      <c r="A78" s="14">
        <v>2005</v>
      </c>
      <c r="B78" s="40">
        <v>2008</v>
      </c>
      <c r="C78" s="16" t="s">
        <v>147</v>
      </c>
      <c r="D78" s="17" t="s">
        <v>302</v>
      </c>
      <c r="E78" s="18">
        <v>1</v>
      </c>
      <c r="F78" s="41">
        <v>94001</v>
      </c>
      <c r="G78" s="42">
        <v>94001</v>
      </c>
      <c r="H78" s="70">
        <v>94001</v>
      </c>
      <c r="I78" s="21" t="s">
        <v>43</v>
      </c>
      <c r="J78" s="22">
        <v>94001</v>
      </c>
      <c r="K78" s="17" t="s">
        <v>42</v>
      </c>
      <c r="L78" s="43">
        <v>100</v>
      </c>
      <c r="M78" s="24">
        <v>1</v>
      </c>
      <c r="N78" s="25">
        <v>54.226475279106857</v>
      </c>
      <c r="O78" s="26">
        <v>44.021667327255919</v>
      </c>
      <c r="P78" s="26">
        <f t="shared" si="17"/>
        <v>0.4402166732725592</v>
      </c>
      <c r="Q78" s="25">
        <v>55.978332672744081</v>
      </c>
      <c r="R78" s="25">
        <v>0.5597833267274408</v>
      </c>
      <c r="S78" s="25">
        <v>30.355076728441766</v>
      </c>
      <c r="T78" s="25">
        <v>10.118358909480589</v>
      </c>
      <c r="U78" s="25">
        <v>13.538364220885027</v>
      </c>
      <c r="V78" s="25">
        <v>4.512788073628343</v>
      </c>
      <c r="W78" s="26">
        <v>19.295885984518407</v>
      </c>
      <c r="X78" s="26">
        <v>43.138492167137031</v>
      </c>
      <c r="Y78" s="26">
        <v>25.315420180918977</v>
      </c>
      <c r="Z78" s="26">
        <v>1.2017221280979129</v>
      </c>
      <c r="AA78" s="26">
        <v>0.46133333333333332</v>
      </c>
      <c r="AB78" s="26">
        <v>65.798576723500943</v>
      </c>
      <c r="AC78" s="26">
        <f t="shared" ref="AC78:AF80" si="23">W78/100*$T78</f>
        <v>1.9524269986777345</v>
      </c>
      <c r="AD78" s="26">
        <f t="shared" si="23"/>
        <v>4.3649074656090958</v>
      </c>
      <c r="AE78" s="26">
        <f t="shared" si="23"/>
        <v>2.5615050733484628</v>
      </c>
      <c r="AF78" s="26">
        <f t="shared" si="23"/>
        <v>0.12159455801559491</v>
      </c>
      <c r="AG78" s="17">
        <v>2.9</v>
      </c>
      <c r="AH78" s="17">
        <v>4.93</v>
      </c>
      <c r="AI78" s="17">
        <f t="shared" si="19"/>
        <v>1.1748975549395286E-5</v>
      </c>
      <c r="AJ78" s="27">
        <v>2.2394507629999998</v>
      </c>
      <c r="AK78" s="27">
        <v>71.141621900000004</v>
      </c>
      <c r="AL78" s="27">
        <v>839.53363469999999</v>
      </c>
      <c r="AM78" s="27">
        <v>63.277504100000002</v>
      </c>
      <c r="AN78" s="27">
        <v>38.023790740000003</v>
      </c>
      <c r="AO78" s="27">
        <v>28.795170389999999</v>
      </c>
      <c r="AP78" s="27">
        <v>0.95723499999999995</v>
      </c>
      <c r="AQ78" s="27">
        <v>123.89891540000001</v>
      </c>
      <c r="AR78" s="17">
        <v>1053.3499999999988</v>
      </c>
      <c r="AS78" s="17">
        <v>1155.0374999999999</v>
      </c>
      <c r="AT78" s="26">
        <v>816.02499999999986</v>
      </c>
      <c r="AU78" s="26">
        <v>19.501518691588782</v>
      </c>
      <c r="AV78" s="26">
        <v>2.4676836485535736</v>
      </c>
      <c r="AW78" s="26">
        <v>4777.6250000000018</v>
      </c>
      <c r="AX78" s="26">
        <v>3674.375</v>
      </c>
      <c r="AY78" s="103">
        <v>1243</v>
      </c>
      <c r="AZ78" s="103">
        <f t="shared" si="20"/>
        <v>379.11500000000001</v>
      </c>
      <c r="BA78" s="17">
        <v>200</v>
      </c>
      <c r="BB78" s="17">
        <v>200</v>
      </c>
      <c r="BC78" s="17">
        <v>0.14000000000000001</v>
      </c>
      <c r="BD78" s="17">
        <v>1</v>
      </c>
      <c r="BE78" s="17" t="s">
        <v>150</v>
      </c>
      <c r="BF78" s="28"/>
      <c r="BG78" s="26"/>
      <c r="BH78" s="31"/>
      <c r="BI78" s="29"/>
    </row>
    <row r="79" spans="1:61" x14ac:dyDescent="0.25">
      <c r="A79" s="14">
        <v>2005</v>
      </c>
      <c r="B79" s="40">
        <v>2008</v>
      </c>
      <c r="C79" s="16" t="s">
        <v>147</v>
      </c>
      <c r="D79" s="17" t="s">
        <v>302</v>
      </c>
      <c r="E79" s="18">
        <v>2</v>
      </c>
      <c r="F79" s="41">
        <v>94001</v>
      </c>
      <c r="G79" s="42">
        <v>94001</v>
      </c>
      <c r="H79" s="70">
        <v>94001</v>
      </c>
      <c r="I79" s="21" t="s">
        <v>43</v>
      </c>
      <c r="J79" s="22">
        <v>94001</v>
      </c>
      <c r="K79" s="17" t="s">
        <v>42</v>
      </c>
      <c r="L79" s="43">
        <v>100</v>
      </c>
      <c r="M79" s="24">
        <v>1</v>
      </c>
      <c r="N79" s="25">
        <v>46.251993620414673</v>
      </c>
      <c r="O79" s="26">
        <v>43.875496825478756</v>
      </c>
      <c r="P79" s="26">
        <f t="shared" si="17"/>
        <v>0.43875496825478755</v>
      </c>
      <c r="Q79" s="25">
        <v>56.124503174521244</v>
      </c>
      <c r="R79" s="25">
        <v>0.56124503174521245</v>
      </c>
      <c r="S79" s="25">
        <v>25.958701627768995</v>
      </c>
      <c r="T79" s="25">
        <v>8.6529005425896646</v>
      </c>
      <c r="U79" s="25">
        <v>11.577580925984972</v>
      </c>
      <c r="V79" s="25">
        <v>3.8591936419949904</v>
      </c>
      <c r="W79" s="26">
        <v>19.889250825815495</v>
      </c>
      <c r="X79" s="26">
        <v>43.145255394681641</v>
      </c>
      <c r="Y79" s="26">
        <v>24.595666804155698</v>
      </c>
      <c r="Z79" s="26">
        <v>1.4926152528211674</v>
      </c>
      <c r="AA79" s="26">
        <v>0.48299999999999993</v>
      </c>
      <c r="AB79" s="26">
        <v>53.74472386701656</v>
      </c>
      <c r="AC79" s="26">
        <f t="shared" si="23"/>
        <v>1.7209970926240081</v>
      </c>
      <c r="AD79" s="26">
        <f t="shared" si="23"/>
        <v>3.7333160381481045</v>
      </c>
      <c r="AE79" s="26">
        <f t="shared" si="23"/>
        <v>2.1282385863503341</v>
      </c>
      <c r="AF79" s="26">
        <f t="shared" si="23"/>
        <v>0.12915451331013889</v>
      </c>
      <c r="AG79" s="17">
        <v>3.1</v>
      </c>
      <c r="AH79" s="17">
        <v>4.9800000000000004</v>
      </c>
      <c r="AI79" s="17">
        <f t="shared" si="19"/>
        <v>1.0471285480508972E-5</v>
      </c>
      <c r="AJ79" s="27">
        <v>2.623011757</v>
      </c>
      <c r="AK79" s="27">
        <v>80.563932539999996</v>
      </c>
      <c r="AL79" s="27">
        <v>830.26351739999996</v>
      </c>
      <c r="AM79" s="27">
        <v>60.436332120000003</v>
      </c>
      <c r="AN79" s="27">
        <v>37.05940897</v>
      </c>
      <c r="AO79" s="27">
        <v>27.862808560000001</v>
      </c>
      <c r="AP79" s="27">
        <v>0.78155044200000001</v>
      </c>
      <c r="AQ79" s="27">
        <v>135.807772</v>
      </c>
      <c r="AR79" s="17">
        <v>1053.3499999999988</v>
      </c>
      <c r="AS79" s="17">
        <v>1155.0374999999999</v>
      </c>
      <c r="AT79" s="26">
        <v>816.02499999999986</v>
      </c>
      <c r="AU79" s="26">
        <v>19.501518691588782</v>
      </c>
      <c r="AV79" s="26">
        <v>2.4676836485535736</v>
      </c>
      <c r="AW79" s="26">
        <v>4777.6250000000018</v>
      </c>
      <c r="AX79" s="26">
        <v>3674.375</v>
      </c>
      <c r="AY79" s="103">
        <v>1243</v>
      </c>
      <c r="AZ79" s="103">
        <f t="shared" si="20"/>
        <v>379.11500000000001</v>
      </c>
      <c r="BA79" s="17">
        <v>200</v>
      </c>
      <c r="BB79" s="17">
        <v>200</v>
      </c>
      <c r="BC79" s="17">
        <v>0.14000000000000001</v>
      </c>
      <c r="BD79" s="17">
        <v>1</v>
      </c>
      <c r="BE79" s="17" t="s">
        <v>150</v>
      </c>
      <c r="BF79" s="28"/>
      <c r="BG79" s="26"/>
      <c r="BH79" s="31"/>
      <c r="BI79" s="29"/>
    </row>
    <row r="80" spans="1:61" x14ac:dyDescent="0.25">
      <c r="A80" s="14">
        <v>2005</v>
      </c>
      <c r="B80" s="40">
        <v>2008</v>
      </c>
      <c r="C80" s="16" t="s">
        <v>147</v>
      </c>
      <c r="D80" s="17" t="s">
        <v>302</v>
      </c>
      <c r="E80" s="18">
        <v>3</v>
      </c>
      <c r="F80" s="41">
        <v>94001</v>
      </c>
      <c r="G80" s="42">
        <v>94001</v>
      </c>
      <c r="H80" s="70">
        <v>94001</v>
      </c>
      <c r="I80" s="21" t="s">
        <v>43</v>
      </c>
      <c r="J80" s="22">
        <v>94001</v>
      </c>
      <c r="K80" s="17" t="s">
        <v>42</v>
      </c>
      <c r="L80" s="43">
        <v>100</v>
      </c>
      <c r="M80" s="24">
        <v>1</v>
      </c>
      <c r="N80" s="25">
        <v>53.429027113237638</v>
      </c>
      <c r="O80" s="26">
        <v>44.65976610888324</v>
      </c>
      <c r="P80" s="26">
        <f t="shared" si="17"/>
        <v>0.44659766108883242</v>
      </c>
      <c r="Q80" s="25">
        <v>55.34023389111676</v>
      </c>
      <c r="R80" s="25">
        <v>0.55340233891116763</v>
      </c>
      <c r="S80" s="25">
        <v>29.567748570213901</v>
      </c>
      <c r="T80" s="25">
        <v>9.8559161900712997</v>
      </c>
      <c r="U80" s="25">
        <v>13.1872158623154</v>
      </c>
      <c r="V80" s="25">
        <v>4.3957386207717999</v>
      </c>
      <c r="W80" s="26">
        <v>19.655910037284173</v>
      </c>
      <c r="X80" s="26">
        <v>40.51726909199067</v>
      </c>
      <c r="Y80" s="26">
        <v>26.143491493139535</v>
      </c>
      <c r="Z80" s="26">
        <v>1.9873786611947111</v>
      </c>
      <c r="AA80" s="26">
        <v>0.46400000000000002</v>
      </c>
      <c r="AB80" s="26">
        <v>63.723596056495467</v>
      </c>
      <c r="AC80" s="26">
        <f t="shared" si="23"/>
        <v>1.9372700196705404</v>
      </c>
      <c r="AD80" s="26">
        <f t="shared" si="23"/>
        <v>3.9933480842122631</v>
      </c>
      <c r="AE80" s="26">
        <f t="shared" si="23"/>
        <v>2.5766806107222524</v>
      </c>
      <c r="AF80" s="26">
        <f t="shared" si="23"/>
        <v>0.19587437522671178</v>
      </c>
      <c r="AG80" s="17">
        <v>3.4</v>
      </c>
      <c r="AH80" s="17">
        <v>5.05</v>
      </c>
      <c r="AI80" s="17">
        <f t="shared" si="19"/>
        <v>8.9125093813374425E-6</v>
      </c>
      <c r="AJ80" s="27">
        <v>2.0625307500000001</v>
      </c>
      <c r="AK80" s="27">
        <v>82.078146750000002</v>
      </c>
      <c r="AL80" s="27">
        <v>988.95705169999997</v>
      </c>
      <c r="AM80" s="27">
        <v>77.953085250000001</v>
      </c>
      <c r="AN80" s="27">
        <v>30.848056060000001</v>
      </c>
      <c r="AO80" s="27">
        <v>33.672136620000003</v>
      </c>
      <c r="AP80" s="27">
        <v>0.57856631800000002</v>
      </c>
      <c r="AQ80" s="27">
        <v>114.8670971</v>
      </c>
      <c r="AR80" s="17">
        <v>1053.3499999999988</v>
      </c>
      <c r="AS80" s="17">
        <v>1155.0374999999999</v>
      </c>
      <c r="AT80" s="26">
        <v>816.02499999999986</v>
      </c>
      <c r="AU80" s="26">
        <v>19.501518691588782</v>
      </c>
      <c r="AV80" s="26">
        <v>2.4676836485535736</v>
      </c>
      <c r="AW80" s="26">
        <v>4777.6250000000018</v>
      </c>
      <c r="AX80" s="26">
        <v>3674.375</v>
      </c>
      <c r="AY80" s="103">
        <v>1243</v>
      </c>
      <c r="AZ80" s="103">
        <f t="shared" si="20"/>
        <v>379.11500000000001</v>
      </c>
      <c r="BA80" s="17">
        <v>200</v>
      </c>
      <c r="BB80" s="17">
        <v>200</v>
      </c>
      <c r="BC80" s="17">
        <v>0.14000000000000001</v>
      </c>
      <c r="BD80" s="17">
        <v>1</v>
      </c>
      <c r="BE80" s="17" t="s">
        <v>150</v>
      </c>
      <c r="BF80" s="28"/>
      <c r="BG80" s="26"/>
      <c r="BH80" s="31"/>
      <c r="BI80" s="29"/>
    </row>
    <row r="81" spans="1:61" x14ac:dyDescent="0.25">
      <c r="A81" s="14">
        <v>2005</v>
      </c>
      <c r="B81" s="40">
        <v>2008</v>
      </c>
      <c r="C81" s="16" t="s">
        <v>147</v>
      </c>
      <c r="D81" s="17" t="s">
        <v>302</v>
      </c>
      <c r="E81" s="18">
        <v>4</v>
      </c>
      <c r="F81" s="41">
        <v>94001</v>
      </c>
      <c r="G81" s="42">
        <v>94001</v>
      </c>
      <c r="H81" s="70">
        <v>94001</v>
      </c>
      <c r="I81" s="21" t="s">
        <v>43</v>
      </c>
      <c r="J81" s="41">
        <v>94001</v>
      </c>
      <c r="K81" s="17" t="s">
        <v>42</v>
      </c>
      <c r="L81" s="43">
        <v>94.4</v>
      </c>
      <c r="M81" s="24">
        <v>0.94400000000000006</v>
      </c>
      <c r="N81" s="25">
        <v>56.618819776714517</v>
      </c>
      <c r="O81" s="26">
        <v>44.885972559996333</v>
      </c>
      <c r="P81" s="26">
        <f t="shared" si="17"/>
        <v>0.44885972559996334</v>
      </c>
      <c r="Q81" s="25">
        <v>55.114027440003667</v>
      </c>
      <c r="R81" s="25">
        <v>0.55114027440003666</v>
      </c>
      <c r="S81" s="25">
        <v>31.204911867944659</v>
      </c>
      <c r="T81" s="25">
        <v>10.401637289314886</v>
      </c>
      <c r="U81" s="25">
        <v>13.917390693103318</v>
      </c>
      <c r="V81" s="25">
        <v>4.6391302310344393</v>
      </c>
      <c r="W81" s="26" t="s">
        <v>45</v>
      </c>
      <c r="X81" s="26" t="s">
        <v>45</v>
      </c>
      <c r="Y81" s="26" t="s">
        <v>45</v>
      </c>
      <c r="Z81" s="26" t="s">
        <v>45</v>
      </c>
      <c r="AA81" s="26" t="s">
        <v>45</v>
      </c>
      <c r="AB81" s="26" t="s">
        <v>45</v>
      </c>
      <c r="AC81" s="26" t="s">
        <v>45</v>
      </c>
      <c r="AD81" s="26" t="s">
        <v>45</v>
      </c>
      <c r="AE81" s="26" t="s">
        <v>45</v>
      </c>
      <c r="AF81" s="26" t="s">
        <v>45</v>
      </c>
      <c r="AG81" s="17">
        <v>3.5</v>
      </c>
      <c r="AH81" s="17">
        <v>5.01</v>
      </c>
      <c r="AI81" s="17">
        <f t="shared" si="19"/>
        <v>9.7723722095581059E-6</v>
      </c>
      <c r="AJ81" s="27">
        <v>2.5180073200000002</v>
      </c>
      <c r="AK81" s="27">
        <v>74.950900000000004</v>
      </c>
      <c r="AL81" s="27">
        <v>1018.45</v>
      </c>
      <c r="AM81" s="27">
        <v>84.701499999999996</v>
      </c>
      <c r="AN81" s="27">
        <v>32.514400000000002</v>
      </c>
      <c r="AO81" s="27">
        <v>38.225499999999997</v>
      </c>
      <c r="AP81" s="27">
        <v>0.65093199999999996</v>
      </c>
      <c r="AQ81" s="27">
        <v>102.542</v>
      </c>
      <c r="AR81" s="17">
        <v>1053.3499999999988</v>
      </c>
      <c r="AS81" s="17">
        <v>1155.0374999999999</v>
      </c>
      <c r="AT81" s="26">
        <v>816.02499999999986</v>
      </c>
      <c r="AU81" s="26">
        <v>19.501518691588782</v>
      </c>
      <c r="AV81" s="26">
        <v>2.4676836485535736</v>
      </c>
      <c r="AW81" s="26">
        <v>4777.6250000000018</v>
      </c>
      <c r="AX81" s="26">
        <v>3674.375</v>
      </c>
      <c r="AY81" s="103">
        <v>1243</v>
      </c>
      <c r="AZ81" s="103">
        <f t="shared" si="20"/>
        <v>379.11500000000001</v>
      </c>
      <c r="BA81" s="17">
        <v>200</v>
      </c>
      <c r="BB81" s="17">
        <v>200</v>
      </c>
      <c r="BC81" s="17">
        <v>0.14000000000000001</v>
      </c>
      <c r="BD81" s="17">
        <v>1</v>
      </c>
      <c r="BE81" s="17" t="s">
        <v>150</v>
      </c>
      <c r="BF81" s="28"/>
      <c r="BG81" s="26"/>
      <c r="BH81" s="31"/>
      <c r="BI81" s="29"/>
    </row>
    <row r="82" spans="1:61" x14ac:dyDescent="0.25">
      <c r="A82" s="14">
        <v>2005</v>
      </c>
      <c r="B82" s="40">
        <v>2008</v>
      </c>
      <c r="C82" s="16" t="s">
        <v>147</v>
      </c>
      <c r="D82" s="17" t="s">
        <v>302</v>
      </c>
      <c r="E82" s="18">
        <v>1</v>
      </c>
      <c r="F82" s="41" t="s">
        <v>61</v>
      </c>
      <c r="G82" s="42" t="s">
        <v>61</v>
      </c>
      <c r="H82" s="70" t="s">
        <v>62</v>
      </c>
      <c r="I82" s="21">
        <v>4</v>
      </c>
      <c r="J82" s="22">
        <v>983249</v>
      </c>
      <c r="K82" s="17" t="s">
        <v>42</v>
      </c>
      <c r="L82" s="43">
        <v>100</v>
      </c>
      <c r="M82" s="24">
        <v>1</v>
      </c>
      <c r="N82" s="25">
        <v>23.125996810207337</v>
      </c>
      <c r="O82" s="26">
        <v>52.646673221894467</v>
      </c>
      <c r="P82" s="26">
        <f t="shared" si="17"/>
        <v>0.52646673221894469</v>
      </c>
      <c r="Q82" s="25">
        <v>47.353326778105533</v>
      </c>
      <c r="R82" s="25">
        <v>0.47353326778105531</v>
      </c>
      <c r="S82" s="25">
        <v>10.950928840231741</v>
      </c>
      <c r="T82" s="25">
        <v>3.6503096134105806</v>
      </c>
      <c r="U82" s="25">
        <v>4.8841142627433571</v>
      </c>
      <c r="V82" s="25">
        <v>1.6280380875811189</v>
      </c>
      <c r="W82" s="26">
        <v>19.373067336986395</v>
      </c>
      <c r="X82" s="26">
        <v>44.191315177656534</v>
      </c>
      <c r="Y82" s="26">
        <v>24.203207668685025</v>
      </c>
      <c r="Z82" s="26">
        <v>2.1258463370183733</v>
      </c>
      <c r="AA82" s="26">
        <v>0.39700000000000002</v>
      </c>
      <c r="AB82" s="26">
        <v>27.584203627787762</v>
      </c>
      <c r="AC82" s="26">
        <f t="shared" ref="AC82:AF84" si="24">W82/100*$T82</f>
        <v>0.70717693941451953</v>
      </c>
      <c r="AD82" s="26">
        <f t="shared" si="24"/>
        <v>1.6131198262225654</v>
      </c>
      <c r="AE82" s="26">
        <f t="shared" si="24"/>
        <v>0.8834920162837363</v>
      </c>
      <c r="AF82" s="26">
        <f t="shared" si="24"/>
        <v>7.7599973206518374E-2</v>
      </c>
      <c r="AG82" s="17">
        <v>2.9</v>
      </c>
      <c r="AH82" s="17">
        <v>4.93</v>
      </c>
      <c r="AI82" s="17">
        <f t="shared" si="19"/>
        <v>1.1748975549395286E-5</v>
      </c>
      <c r="AJ82" s="27">
        <v>2.2394507629999998</v>
      </c>
      <c r="AK82" s="27">
        <v>71.141621900000004</v>
      </c>
      <c r="AL82" s="27">
        <v>839.53363469999999</v>
      </c>
      <c r="AM82" s="27">
        <v>63.277504100000002</v>
      </c>
      <c r="AN82" s="27">
        <v>38.023790740000003</v>
      </c>
      <c r="AO82" s="27">
        <v>28.795170389999999</v>
      </c>
      <c r="AP82" s="27">
        <v>0.95723499999999995</v>
      </c>
      <c r="AQ82" s="27">
        <v>123.89891540000001</v>
      </c>
      <c r="AR82" s="17">
        <v>1053.3499999999988</v>
      </c>
      <c r="AS82" s="17">
        <v>1155.0374999999999</v>
      </c>
      <c r="AT82" s="26">
        <v>816.02499999999986</v>
      </c>
      <c r="AU82" s="26">
        <v>19.501518691588782</v>
      </c>
      <c r="AV82" s="26">
        <v>2.4676836485535736</v>
      </c>
      <c r="AW82" s="26">
        <v>4777.6250000000018</v>
      </c>
      <c r="AX82" s="26">
        <v>3674.375</v>
      </c>
      <c r="AY82" s="103">
        <v>1243</v>
      </c>
      <c r="AZ82" s="103">
        <f t="shared" si="20"/>
        <v>379.11500000000001</v>
      </c>
      <c r="BA82" s="17">
        <v>200</v>
      </c>
      <c r="BB82" s="17">
        <v>200</v>
      </c>
      <c r="BC82" s="17">
        <v>0.14000000000000001</v>
      </c>
      <c r="BD82" s="17">
        <v>1</v>
      </c>
      <c r="BE82" s="17" t="s">
        <v>150</v>
      </c>
      <c r="BF82" s="28"/>
      <c r="BG82" s="26"/>
      <c r="BH82" s="31"/>
      <c r="BI82" s="29"/>
    </row>
    <row r="83" spans="1:61" x14ac:dyDescent="0.25">
      <c r="A83" s="14">
        <v>2005</v>
      </c>
      <c r="B83" s="40">
        <v>2008</v>
      </c>
      <c r="C83" s="16" t="s">
        <v>147</v>
      </c>
      <c r="D83" s="17" t="s">
        <v>302</v>
      </c>
      <c r="E83" s="18">
        <v>2</v>
      </c>
      <c r="F83" s="41" t="s">
        <v>61</v>
      </c>
      <c r="G83" s="42" t="s">
        <v>61</v>
      </c>
      <c r="H83" s="70" t="s">
        <v>62</v>
      </c>
      <c r="I83" s="21">
        <v>4</v>
      </c>
      <c r="J83" s="22">
        <v>983249</v>
      </c>
      <c r="K83" s="17" t="s">
        <v>42</v>
      </c>
      <c r="L83" s="43">
        <v>100</v>
      </c>
      <c r="M83" s="24">
        <v>1</v>
      </c>
      <c r="N83" s="25">
        <v>24.720893141945773</v>
      </c>
      <c r="O83" s="26">
        <v>52.49981147726416</v>
      </c>
      <c r="P83" s="26">
        <f t="shared" si="17"/>
        <v>0.52499811477264158</v>
      </c>
      <c r="Q83" s="25">
        <v>47.50018852273584</v>
      </c>
      <c r="R83" s="25">
        <v>0.47500188522735842</v>
      </c>
      <c r="S83" s="25">
        <v>11.742470846928319</v>
      </c>
      <c r="T83" s="25">
        <v>3.9141569489761063</v>
      </c>
      <c r="U83" s="25">
        <v>5.2371419977300304</v>
      </c>
      <c r="V83" s="25">
        <v>1.7457139992433435</v>
      </c>
      <c r="W83" s="26">
        <v>18.662089864439068</v>
      </c>
      <c r="X83" s="26">
        <v>44.317710824167065</v>
      </c>
      <c r="Y83" s="26">
        <v>24.184235657639704</v>
      </c>
      <c r="Z83" s="26">
        <v>2.2023313086346974</v>
      </c>
      <c r="AA83" s="26">
        <v>0.40766666666666662</v>
      </c>
      <c r="AB83" s="26">
        <v>28.804098561557613</v>
      </c>
      <c r="AC83" s="26">
        <f t="shared" si="24"/>
        <v>0.73046348725310739</v>
      </c>
      <c r="AD83" s="26">
        <f t="shared" si="24"/>
        <v>1.7346647578512713</v>
      </c>
      <c r="AE83" s="26">
        <f t="shared" si="24"/>
        <v>0.9466089405502619</v>
      </c>
      <c r="AF83" s="26">
        <f t="shared" si="24"/>
        <v>8.6202703956401422E-2</v>
      </c>
      <c r="AG83" s="17">
        <v>3.1</v>
      </c>
      <c r="AH83" s="17">
        <v>4.9800000000000004</v>
      </c>
      <c r="AI83" s="17">
        <f t="shared" si="19"/>
        <v>1.0471285480508972E-5</v>
      </c>
      <c r="AJ83" s="27">
        <v>2.623011757</v>
      </c>
      <c r="AK83" s="27">
        <v>80.563932539999996</v>
      </c>
      <c r="AL83" s="27">
        <v>830.26351739999996</v>
      </c>
      <c r="AM83" s="27">
        <v>60.436332120000003</v>
      </c>
      <c r="AN83" s="27">
        <v>37.05940897</v>
      </c>
      <c r="AO83" s="27">
        <v>27.862808560000001</v>
      </c>
      <c r="AP83" s="27">
        <v>0.78155044200000001</v>
      </c>
      <c r="AQ83" s="27">
        <v>135.807772</v>
      </c>
      <c r="AR83" s="17">
        <v>1053.3499999999988</v>
      </c>
      <c r="AS83" s="17">
        <v>1155.0374999999999</v>
      </c>
      <c r="AT83" s="26">
        <v>816.02499999999986</v>
      </c>
      <c r="AU83" s="26">
        <v>19.501518691588782</v>
      </c>
      <c r="AV83" s="26">
        <v>2.4676836485535736</v>
      </c>
      <c r="AW83" s="26">
        <v>4777.6250000000018</v>
      </c>
      <c r="AX83" s="26">
        <v>3674.375</v>
      </c>
      <c r="AY83" s="103">
        <v>1243</v>
      </c>
      <c r="AZ83" s="103">
        <f t="shared" si="20"/>
        <v>379.11500000000001</v>
      </c>
      <c r="BA83" s="17">
        <v>200</v>
      </c>
      <c r="BB83" s="17">
        <v>200</v>
      </c>
      <c r="BC83" s="17">
        <v>0.14000000000000001</v>
      </c>
      <c r="BD83" s="17">
        <v>1</v>
      </c>
      <c r="BE83" s="17" t="s">
        <v>150</v>
      </c>
      <c r="BF83" s="28"/>
      <c r="BG83" s="26"/>
      <c r="BH83" s="31"/>
      <c r="BI83" s="29"/>
    </row>
    <row r="84" spans="1:61" x14ac:dyDescent="0.25">
      <c r="A84" s="14">
        <v>2005</v>
      </c>
      <c r="B84" s="40">
        <v>2008</v>
      </c>
      <c r="C84" s="16" t="s">
        <v>147</v>
      </c>
      <c r="D84" s="17" t="s">
        <v>302</v>
      </c>
      <c r="E84" s="18">
        <v>3</v>
      </c>
      <c r="F84" s="41" t="s">
        <v>61</v>
      </c>
      <c r="G84" s="42" t="s">
        <v>61</v>
      </c>
      <c r="H84" s="70" t="s">
        <v>62</v>
      </c>
      <c r="I84" s="21">
        <v>4</v>
      </c>
      <c r="J84" s="22">
        <v>983249</v>
      </c>
      <c r="K84" s="17" t="s">
        <v>42</v>
      </c>
      <c r="L84" s="43">
        <v>100</v>
      </c>
      <c r="M84" s="24">
        <v>1</v>
      </c>
      <c r="N84" s="25">
        <v>20.733652312599681</v>
      </c>
      <c r="O84" s="26">
        <v>48.6277225229762</v>
      </c>
      <c r="P84" s="26">
        <f t="shared" si="17"/>
        <v>0.48627722522976202</v>
      </c>
      <c r="Q84" s="25">
        <v>51.3722774770238</v>
      </c>
      <c r="R84" s="25">
        <v>0.51372277477023798</v>
      </c>
      <c r="S84" s="25">
        <v>10.651349397150069</v>
      </c>
      <c r="T84" s="25">
        <v>3.550449799050023</v>
      </c>
      <c r="U84" s="25">
        <v>4.7505018311289309</v>
      </c>
      <c r="V84" s="25">
        <v>1.5835006103763103</v>
      </c>
      <c r="W84" s="26">
        <v>18.679638724198284</v>
      </c>
      <c r="X84" s="26">
        <v>44.558907291024511</v>
      </c>
      <c r="Y84" s="26">
        <v>24.552655024086434</v>
      </c>
      <c r="Z84" s="26">
        <v>1.8969834380779389</v>
      </c>
      <c r="AA84" s="26">
        <v>0.41899999999999998</v>
      </c>
      <c r="AB84" s="26">
        <v>25.420881616109952</v>
      </c>
      <c r="AC84" s="26">
        <f t="shared" si="24"/>
        <v>0.66321119554656827</v>
      </c>
      <c r="AD84" s="26">
        <f t="shared" si="24"/>
        <v>1.5820416343730659</v>
      </c>
      <c r="AE84" s="26">
        <f t="shared" si="24"/>
        <v>0.87172969096412212</v>
      </c>
      <c r="AF84" s="26">
        <f t="shared" si="24"/>
        <v>6.7351444665250393E-2</v>
      </c>
      <c r="AG84" s="17">
        <v>3.4</v>
      </c>
      <c r="AH84" s="17">
        <v>5.05</v>
      </c>
      <c r="AI84" s="17">
        <f t="shared" si="19"/>
        <v>8.9125093813374425E-6</v>
      </c>
      <c r="AJ84" s="27">
        <v>2.0625307500000001</v>
      </c>
      <c r="AK84" s="27">
        <v>82.078146750000002</v>
      </c>
      <c r="AL84" s="27">
        <v>988.95705169999997</v>
      </c>
      <c r="AM84" s="27">
        <v>77.953085250000001</v>
      </c>
      <c r="AN84" s="27">
        <v>30.848056060000001</v>
      </c>
      <c r="AO84" s="27">
        <v>33.672136620000003</v>
      </c>
      <c r="AP84" s="27">
        <v>0.57856631800000002</v>
      </c>
      <c r="AQ84" s="27">
        <v>114.8670971</v>
      </c>
      <c r="AR84" s="17">
        <v>1053.3499999999988</v>
      </c>
      <c r="AS84" s="17">
        <v>1155.0374999999999</v>
      </c>
      <c r="AT84" s="26">
        <v>816.02499999999986</v>
      </c>
      <c r="AU84" s="26">
        <v>19.501518691588782</v>
      </c>
      <c r="AV84" s="26">
        <v>2.4676836485535736</v>
      </c>
      <c r="AW84" s="26">
        <v>4777.6250000000018</v>
      </c>
      <c r="AX84" s="26">
        <v>3674.375</v>
      </c>
      <c r="AY84" s="103">
        <v>1243</v>
      </c>
      <c r="AZ84" s="103">
        <f t="shared" si="20"/>
        <v>379.11500000000001</v>
      </c>
      <c r="BA84" s="17">
        <v>200</v>
      </c>
      <c r="BB84" s="17">
        <v>200</v>
      </c>
      <c r="BC84" s="17">
        <v>0.14000000000000001</v>
      </c>
      <c r="BD84" s="17">
        <v>1</v>
      </c>
      <c r="BE84" s="17" t="s">
        <v>150</v>
      </c>
      <c r="BF84" s="28"/>
      <c r="BG84" s="26"/>
      <c r="BH84" s="31"/>
      <c r="BI84" s="29"/>
    </row>
    <row r="85" spans="1:61" x14ac:dyDescent="0.25">
      <c r="A85" s="14">
        <v>2005</v>
      </c>
      <c r="B85" s="40">
        <v>2008</v>
      </c>
      <c r="C85" s="16" t="s">
        <v>147</v>
      </c>
      <c r="D85" s="17" t="s">
        <v>302</v>
      </c>
      <c r="E85" s="18">
        <v>4</v>
      </c>
      <c r="F85" s="41" t="s">
        <v>61</v>
      </c>
      <c r="G85" s="42" t="s">
        <v>61</v>
      </c>
      <c r="H85" s="70" t="s">
        <v>62</v>
      </c>
      <c r="I85" s="21">
        <v>4</v>
      </c>
      <c r="J85" s="41">
        <v>983249</v>
      </c>
      <c r="K85" s="17" t="s">
        <v>42</v>
      </c>
      <c r="L85" s="43">
        <v>100</v>
      </c>
      <c r="M85" s="24">
        <v>1</v>
      </c>
      <c r="N85" s="25">
        <v>17.543859649122808</v>
      </c>
      <c r="O85" s="26">
        <v>46.794315520346366</v>
      </c>
      <c r="P85" s="26">
        <f t="shared" si="17"/>
        <v>0.46794315520346363</v>
      </c>
      <c r="Q85" s="25">
        <v>53.205684479653634</v>
      </c>
      <c r="R85" s="25">
        <v>0.53205684479653637</v>
      </c>
      <c r="S85" s="25">
        <v>9.3343306104655515</v>
      </c>
      <c r="T85" s="25">
        <v>3.1114435368218505</v>
      </c>
      <c r="U85" s="25">
        <v>4.1631114522676365</v>
      </c>
      <c r="V85" s="25">
        <v>1.3877038174225453</v>
      </c>
      <c r="W85" s="26" t="s">
        <v>45</v>
      </c>
      <c r="X85" s="26" t="s">
        <v>45</v>
      </c>
      <c r="Y85" s="26" t="s">
        <v>45</v>
      </c>
      <c r="Z85" s="26" t="s">
        <v>45</v>
      </c>
      <c r="AA85" s="26" t="s">
        <v>45</v>
      </c>
      <c r="AB85" s="26" t="s">
        <v>45</v>
      </c>
      <c r="AC85" s="26" t="s">
        <v>45</v>
      </c>
      <c r="AD85" s="26" t="s">
        <v>45</v>
      </c>
      <c r="AE85" s="26" t="s">
        <v>45</v>
      </c>
      <c r="AF85" s="26" t="s">
        <v>45</v>
      </c>
      <c r="AG85" s="17">
        <v>3.5</v>
      </c>
      <c r="AH85" s="17">
        <v>5.01</v>
      </c>
      <c r="AI85" s="17">
        <f t="shared" si="19"/>
        <v>9.7723722095581059E-6</v>
      </c>
      <c r="AJ85" s="27">
        <v>2.5180073200000002</v>
      </c>
      <c r="AK85" s="27">
        <v>74.950900000000004</v>
      </c>
      <c r="AL85" s="27">
        <v>1018.45</v>
      </c>
      <c r="AM85" s="27">
        <v>84.701499999999996</v>
      </c>
      <c r="AN85" s="27">
        <v>32.514400000000002</v>
      </c>
      <c r="AO85" s="27">
        <v>38.225499999999997</v>
      </c>
      <c r="AP85" s="27">
        <v>0.65093199999999996</v>
      </c>
      <c r="AQ85" s="27">
        <v>102.542</v>
      </c>
      <c r="AR85" s="17">
        <v>1053.3499999999988</v>
      </c>
      <c r="AS85" s="17">
        <v>1155.0374999999999</v>
      </c>
      <c r="AT85" s="26">
        <v>816.02499999999986</v>
      </c>
      <c r="AU85" s="26">
        <v>19.501518691588782</v>
      </c>
      <c r="AV85" s="26">
        <v>2.4676836485535736</v>
      </c>
      <c r="AW85" s="26">
        <v>4777.6250000000018</v>
      </c>
      <c r="AX85" s="26">
        <v>3674.375</v>
      </c>
      <c r="AY85" s="103">
        <v>1243</v>
      </c>
      <c r="AZ85" s="103">
        <f t="shared" si="20"/>
        <v>379.11500000000001</v>
      </c>
      <c r="BA85" s="17">
        <v>200</v>
      </c>
      <c r="BB85" s="17">
        <v>200</v>
      </c>
      <c r="BC85" s="17">
        <v>0.14000000000000001</v>
      </c>
      <c r="BD85" s="17">
        <v>1</v>
      </c>
      <c r="BE85" s="17" t="s">
        <v>150</v>
      </c>
      <c r="BF85" s="28"/>
      <c r="BG85" s="26"/>
      <c r="BH85" s="31"/>
      <c r="BI85" s="29"/>
    </row>
    <row r="86" spans="1:61" x14ac:dyDescent="0.25">
      <c r="A86" s="14">
        <v>2005</v>
      </c>
      <c r="B86" s="40">
        <v>2008</v>
      </c>
      <c r="C86" s="16" t="s">
        <v>147</v>
      </c>
      <c r="D86" s="17" t="s">
        <v>302</v>
      </c>
      <c r="E86" s="18">
        <v>1</v>
      </c>
      <c r="F86" s="41" t="s">
        <v>71</v>
      </c>
      <c r="G86" s="42" t="s">
        <v>71</v>
      </c>
      <c r="H86" s="70" t="s">
        <v>72</v>
      </c>
      <c r="I86" s="21">
        <v>4</v>
      </c>
      <c r="J86" s="22">
        <v>983777</v>
      </c>
      <c r="K86" s="17" t="s">
        <v>42</v>
      </c>
      <c r="L86" s="43">
        <v>100</v>
      </c>
      <c r="M86" s="24">
        <v>1</v>
      </c>
      <c r="N86" s="25">
        <v>33.492822966507177</v>
      </c>
      <c r="O86" s="26">
        <v>51.611264744060051</v>
      </c>
      <c r="P86" s="26">
        <f t="shared" si="17"/>
        <v>0.51611264744060048</v>
      </c>
      <c r="Q86" s="25">
        <v>48.388735255939949</v>
      </c>
      <c r="R86" s="25">
        <v>0.48388735255939946</v>
      </c>
      <c r="S86" s="25">
        <v>16.206753435003808</v>
      </c>
      <c r="T86" s="25">
        <v>5.4022511450012694</v>
      </c>
      <c r="U86" s="25">
        <v>7.2282120320116983</v>
      </c>
      <c r="V86" s="25">
        <v>2.4094040106705661</v>
      </c>
      <c r="W86" s="26">
        <v>18.944678907893632</v>
      </c>
      <c r="X86" s="26">
        <v>41.046595910852744</v>
      </c>
      <c r="Y86" s="26">
        <v>25.978100972907541</v>
      </c>
      <c r="Z86" s="26">
        <v>2.6142292031725987</v>
      </c>
      <c r="AA86" s="26">
        <v>0.42466666666666669</v>
      </c>
      <c r="AB86" s="26">
        <v>38.163469627167522</v>
      </c>
      <c r="AC86" s="26">
        <f t="shared" ref="AC86:AF88" si="25">W86/100*$T86</f>
        <v>1.0234391332184976</v>
      </c>
      <c r="AD86" s="26">
        <f t="shared" si="25"/>
        <v>2.2174401975780866</v>
      </c>
      <c r="AE86" s="26">
        <f t="shared" si="25"/>
        <v>1.4034022572584837</v>
      </c>
      <c r="AF86" s="26">
        <f t="shared" si="25"/>
        <v>0.14122722706134927</v>
      </c>
      <c r="AG86" s="17">
        <v>2.9</v>
      </c>
      <c r="AH86" s="17">
        <v>4.93</v>
      </c>
      <c r="AI86" s="17">
        <f t="shared" si="19"/>
        <v>1.1748975549395286E-5</v>
      </c>
      <c r="AJ86" s="27">
        <v>2.2394507629999998</v>
      </c>
      <c r="AK86" s="27">
        <v>71.141621900000004</v>
      </c>
      <c r="AL86" s="27">
        <v>839.53363469999999</v>
      </c>
      <c r="AM86" s="27">
        <v>63.277504100000002</v>
      </c>
      <c r="AN86" s="27">
        <v>38.023790740000003</v>
      </c>
      <c r="AO86" s="27">
        <v>28.795170389999999</v>
      </c>
      <c r="AP86" s="27">
        <v>0.95723499999999995</v>
      </c>
      <c r="AQ86" s="27">
        <v>123.89891540000001</v>
      </c>
      <c r="AR86" s="17">
        <v>1053.3499999999988</v>
      </c>
      <c r="AS86" s="17">
        <v>1155.0374999999999</v>
      </c>
      <c r="AT86" s="26">
        <v>816.02499999999986</v>
      </c>
      <c r="AU86" s="26">
        <v>19.501518691588782</v>
      </c>
      <c r="AV86" s="26">
        <v>2.4676836485535736</v>
      </c>
      <c r="AW86" s="26">
        <v>4777.6250000000018</v>
      </c>
      <c r="AX86" s="26">
        <v>3674.375</v>
      </c>
      <c r="AY86" s="103">
        <v>1243</v>
      </c>
      <c r="AZ86" s="103">
        <f t="shared" si="20"/>
        <v>379.11500000000001</v>
      </c>
      <c r="BA86" s="17">
        <v>200</v>
      </c>
      <c r="BB86" s="17">
        <v>200</v>
      </c>
      <c r="BC86" s="17">
        <v>0.14000000000000001</v>
      </c>
      <c r="BD86" s="17">
        <v>1</v>
      </c>
      <c r="BE86" s="17" t="s">
        <v>150</v>
      </c>
      <c r="BF86" s="28"/>
      <c r="BG86" s="26"/>
      <c r="BH86" s="31"/>
      <c r="BI86" s="29"/>
    </row>
    <row r="87" spans="1:61" x14ac:dyDescent="0.25">
      <c r="A87" s="14">
        <v>2005</v>
      </c>
      <c r="B87" s="40">
        <v>2008</v>
      </c>
      <c r="C87" s="16" t="s">
        <v>147</v>
      </c>
      <c r="D87" s="17" t="s">
        <v>302</v>
      </c>
      <c r="E87" s="18">
        <v>2</v>
      </c>
      <c r="F87" s="41" t="s">
        <v>71</v>
      </c>
      <c r="G87" s="42" t="s">
        <v>71</v>
      </c>
      <c r="H87" s="70" t="s">
        <v>72</v>
      </c>
      <c r="I87" s="21">
        <v>4</v>
      </c>
      <c r="J87" s="22">
        <v>983777</v>
      </c>
      <c r="K87" s="17" t="s">
        <v>42</v>
      </c>
      <c r="L87" s="43">
        <v>100</v>
      </c>
      <c r="M87" s="24">
        <v>1</v>
      </c>
      <c r="N87" s="25">
        <v>33.492822966507177</v>
      </c>
      <c r="O87" s="26">
        <v>48.726987857422642</v>
      </c>
      <c r="P87" s="26">
        <f t="shared" si="17"/>
        <v>0.48726987857422643</v>
      </c>
      <c r="Q87" s="25">
        <v>51.273012142577358</v>
      </c>
      <c r="R87" s="25">
        <v>0.51273012142577357</v>
      </c>
      <c r="S87" s="25">
        <v>17.172779186509164</v>
      </c>
      <c r="T87" s="25">
        <v>5.7242597288363877</v>
      </c>
      <c r="U87" s="25">
        <v>7.6590595171830875</v>
      </c>
      <c r="V87" s="25">
        <v>2.553019839061029</v>
      </c>
      <c r="W87" s="26">
        <v>17.890485297969704</v>
      </c>
      <c r="X87" s="26">
        <v>41.536051309452425</v>
      </c>
      <c r="Y87" s="26">
        <v>26.044539858751932</v>
      </c>
      <c r="Z87" s="26">
        <v>2.7815403277024444</v>
      </c>
      <c r="AA87" s="26">
        <v>0.41966666666666663</v>
      </c>
      <c r="AB87" s="26">
        <v>40.92004571844916</v>
      </c>
      <c r="AC87" s="26">
        <f t="shared" si="25"/>
        <v>1.0240978452050744</v>
      </c>
      <c r="AD87" s="26">
        <f t="shared" si="25"/>
        <v>2.3776314580558044</v>
      </c>
      <c r="AE87" s="26">
        <f t="shared" si="25"/>
        <v>1.4908571066952783</v>
      </c>
      <c r="AF87" s="26">
        <f t="shared" si="25"/>
        <v>0.15922259282001472</v>
      </c>
      <c r="AG87" s="17">
        <v>3.1</v>
      </c>
      <c r="AH87" s="17">
        <v>4.9800000000000004</v>
      </c>
      <c r="AI87" s="17">
        <f t="shared" si="19"/>
        <v>1.0471285480508972E-5</v>
      </c>
      <c r="AJ87" s="27">
        <v>2.623011757</v>
      </c>
      <c r="AK87" s="27">
        <v>80.563932539999996</v>
      </c>
      <c r="AL87" s="27">
        <v>830.26351739999996</v>
      </c>
      <c r="AM87" s="27">
        <v>60.436332120000003</v>
      </c>
      <c r="AN87" s="27">
        <v>37.05940897</v>
      </c>
      <c r="AO87" s="27">
        <v>27.862808560000001</v>
      </c>
      <c r="AP87" s="27">
        <v>0.78155044200000001</v>
      </c>
      <c r="AQ87" s="27">
        <v>135.807772</v>
      </c>
      <c r="AR87" s="17">
        <v>1053.3499999999988</v>
      </c>
      <c r="AS87" s="17">
        <v>1155.0374999999999</v>
      </c>
      <c r="AT87" s="26">
        <v>816.02499999999986</v>
      </c>
      <c r="AU87" s="26">
        <v>19.501518691588782</v>
      </c>
      <c r="AV87" s="26">
        <v>2.4676836485535736</v>
      </c>
      <c r="AW87" s="26">
        <v>4777.6250000000018</v>
      </c>
      <c r="AX87" s="26">
        <v>3674.375</v>
      </c>
      <c r="AY87" s="103">
        <v>1243</v>
      </c>
      <c r="AZ87" s="103">
        <f t="shared" si="20"/>
        <v>379.11500000000001</v>
      </c>
      <c r="BA87" s="17">
        <v>200</v>
      </c>
      <c r="BB87" s="17">
        <v>200</v>
      </c>
      <c r="BC87" s="17">
        <v>0.14000000000000001</v>
      </c>
      <c r="BD87" s="17">
        <v>1</v>
      </c>
      <c r="BE87" s="17" t="s">
        <v>150</v>
      </c>
      <c r="BF87" s="28"/>
      <c r="BG87" s="26"/>
      <c r="BH87" s="31"/>
      <c r="BI87" s="29"/>
    </row>
    <row r="88" spans="1:61" x14ac:dyDescent="0.25">
      <c r="A88" s="14">
        <v>2005</v>
      </c>
      <c r="B88" s="40">
        <v>2008</v>
      </c>
      <c r="C88" s="16" t="s">
        <v>147</v>
      </c>
      <c r="D88" s="17" t="s">
        <v>302</v>
      </c>
      <c r="E88" s="18">
        <v>3</v>
      </c>
      <c r="F88" s="41" t="s">
        <v>71</v>
      </c>
      <c r="G88" s="42" t="s">
        <v>71</v>
      </c>
      <c r="H88" s="70" t="s">
        <v>72</v>
      </c>
      <c r="I88" s="21">
        <v>4</v>
      </c>
      <c r="J88" s="22">
        <v>983777</v>
      </c>
      <c r="K88" s="17" t="s">
        <v>42</v>
      </c>
      <c r="L88" s="43">
        <v>100</v>
      </c>
      <c r="M88" s="24">
        <v>1</v>
      </c>
      <c r="N88" s="25">
        <v>29.505582137161085</v>
      </c>
      <c r="O88" s="26">
        <v>49.682032646602003</v>
      </c>
      <c r="P88" s="26">
        <f t="shared" si="17"/>
        <v>0.49682032646602003</v>
      </c>
      <c r="Q88" s="25">
        <v>50.317967353397997</v>
      </c>
      <c r="R88" s="25">
        <v>0.50317967353397997</v>
      </c>
      <c r="S88" s="25">
        <v>14.846609187206745</v>
      </c>
      <c r="T88" s="25">
        <v>4.9488697290689148</v>
      </c>
      <c r="U88" s="25">
        <v>6.6215876974942081</v>
      </c>
      <c r="V88" s="25">
        <v>2.207195899164736</v>
      </c>
      <c r="W88" s="26">
        <v>19.349710627708774</v>
      </c>
      <c r="X88" s="26">
        <v>42.091933403294249</v>
      </c>
      <c r="Y88" s="26">
        <v>24.565916153605741</v>
      </c>
      <c r="Z88" s="26">
        <v>2.4530605365308702</v>
      </c>
      <c r="AA88" s="26">
        <v>0.41</v>
      </c>
      <c r="AB88" s="26">
        <v>36.211241920016448</v>
      </c>
      <c r="AC88" s="26">
        <f t="shared" si="25"/>
        <v>0.95759197191711021</v>
      </c>
      <c r="AD88" s="26">
        <f t="shared" si="25"/>
        <v>2.083074950575476</v>
      </c>
      <c r="AE88" s="26">
        <f t="shared" si="25"/>
        <v>1.2157351881942451</v>
      </c>
      <c r="AF88" s="26">
        <f t="shared" si="25"/>
        <v>0.12139877032811174</v>
      </c>
      <c r="AG88" s="17">
        <v>3.4</v>
      </c>
      <c r="AH88" s="17">
        <v>5.05</v>
      </c>
      <c r="AI88" s="17">
        <f t="shared" si="19"/>
        <v>8.9125093813374425E-6</v>
      </c>
      <c r="AJ88" s="27">
        <v>2.0625307500000001</v>
      </c>
      <c r="AK88" s="27">
        <v>82.078146750000002</v>
      </c>
      <c r="AL88" s="27">
        <v>988.95705169999997</v>
      </c>
      <c r="AM88" s="27">
        <v>77.953085250000001</v>
      </c>
      <c r="AN88" s="27">
        <v>30.848056060000001</v>
      </c>
      <c r="AO88" s="27">
        <v>33.672136620000003</v>
      </c>
      <c r="AP88" s="27">
        <v>0.57856631800000002</v>
      </c>
      <c r="AQ88" s="27">
        <v>114.8670971</v>
      </c>
      <c r="AR88" s="17">
        <v>1053.3499999999988</v>
      </c>
      <c r="AS88" s="17">
        <v>1155.0374999999999</v>
      </c>
      <c r="AT88" s="26">
        <v>816.02499999999986</v>
      </c>
      <c r="AU88" s="26">
        <v>19.501518691588782</v>
      </c>
      <c r="AV88" s="26">
        <v>2.4676836485535736</v>
      </c>
      <c r="AW88" s="26">
        <v>4777.6250000000018</v>
      </c>
      <c r="AX88" s="26">
        <v>3674.375</v>
      </c>
      <c r="AY88" s="103">
        <v>1243</v>
      </c>
      <c r="AZ88" s="103">
        <f t="shared" si="20"/>
        <v>379.11500000000001</v>
      </c>
      <c r="BA88" s="17">
        <v>200</v>
      </c>
      <c r="BB88" s="17">
        <v>200</v>
      </c>
      <c r="BC88" s="17">
        <v>0.14000000000000001</v>
      </c>
      <c r="BD88" s="17">
        <v>1</v>
      </c>
      <c r="BE88" s="17" t="s">
        <v>150</v>
      </c>
      <c r="BF88" s="28"/>
      <c r="BG88" s="26"/>
      <c r="BH88" s="31"/>
      <c r="BI88" s="29"/>
    </row>
    <row r="89" spans="1:61" x14ac:dyDescent="0.25">
      <c r="A89" s="14">
        <v>2005</v>
      </c>
      <c r="B89" s="40">
        <v>2008</v>
      </c>
      <c r="C89" s="16" t="s">
        <v>147</v>
      </c>
      <c r="D89" s="17" t="s">
        <v>302</v>
      </c>
      <c r="E89" s="18">
        <v>4</v>
      </c>
      <c r="F89" s="41" t="s">
        <v>71</v>
      </c>
      <c r="G89" s="42" t="s">
        <v>71</v>
      </c>
      <c r="H89" s="70" t="s">
        <v>72</v>
      </c>
      <c r="I89" s="21">
        <v>4</v>
      </c>
      <c r="J89" s="41">
        <v>983777</v>
      </c>
      <c r="K89" s="17" t="s">
        <v>42</v>
      </c>
      <c r="L89" s="43">
        <v>100</v>
      </c>
      <c r="M89" s="24">
        <v>1</v>
      </c>
      <c r="N89" s="25">
        <v>31.897926634768741</v>
      </c>
      <c r="O89" s="26">
        <v>46.671906868956547</v>
      </c>
      <c r="P89" s="26">
        <f t="shared" si="17"/>
        <v>0.46671906868956547</v>
      </c>
      <c r="Q89" s="25">
        <v>53.328093131043453</v>
      </c>
      <c r="R89" s="25">
        <v>0.53328093131043453</v>
      </c>
      <c r="S89" s="25">
        <v>17.01055602266139</v>
      </c>
      <c r="T89" s="25">
        <v>5.6701853408871301</v>
      </c>
      <c r="U89" s="25">
        <v>7.5867079861069806</v>
      </c>
      <c r="V89" s="25">
        <v>2.5289026620356601</v>
      </c>
      <c r="W89" s="26" t="s">
        <v>45</v>
      </c>
      <c r="X89" s="26" t="s">
        <v>45</v>
      </c>
      <c r="Y89" s="26" t="s">
        <v>45</v>
      </c>
      <c r="Z89" s="26" t="s">
        <v>45</v>
      </c>
      <c r="AA89" s="26" t="s">
        <v>45</v>
      </c>
      <c r="AB89" s="26" t="s">
        <v>45</v>
      </c>
      <c r="AC89" s="26" t="s">
        <v>45</v>
      </c>
      <c r="AD89" s="26" t="s">
        <v>45</v>
      </c>
      <c r="AE89" s="26" t="s">
        <v>45</v>
      </c>
      <c r="AF89" s="26" t="s">
        <v>45</v>
      </c>
      <c r="AG89" s="17">
        <v>3.5</v>
      </c>
      <c r="AH89" s="17">
        <v>5.01</v>
      </c>
      <c r="AI89" s="17">
        <f t="shared" si="19"/>
        <v>9.7723722095581059E-6</v>
      </c>
      <c r="AJ89" s="27">
        <v>2.5180073200000002</v>
      </c>
      <c r="AK89" s="27">
        <v>74.950900000000004</v>
      </c>
      <c r="AL89" s="27">
        <v>1018.45</v>
      </c>
      <c r="AM89" s="27">
        <v>84.701499999999996</v>
      </c>
      <c r="AN89" s="27">
        <v>32.514400000000002</v>
      </c>
      <c r="AO89" s="27">
        <v>38.225499999999997</v>
      </c>
      <c r="AP89" s="27">
        <v>0.65093199999999996</v>
      </c>
      <c r="AQ89" s="27">
        <v>102.542</v>
      </c>
      <c r="AR89" s="17">
        <v>1053.3499999999988</v>
      </c>
      <c r="AS89" s="17">
        <v>1155.0374999999999</v>
      </c>
      <c r="AT89" s="26">
        <v>816.02499999999986</v>
      </c>
      <c r="AU89" s="26">
        <v>19.501518691588782</v>
      </c>
      <c r="AV89" s="26">
        <v>2.4676836485535736</v>
      </c>
      <c r="AW89" s="26">
        <v>4777.6250000000018</v>
      </c>
      <c r="AX89" s="26">
        <v>3674.375</v>
      </c>
      <c r="AY89" s="103">
        <v>1243</v>
      </c>
      <c r="AZ89" s="103">
        <f t="shared" si="20"/>
        <v>379.11500000000001</v>
      </c>
      <c r="BA89" s="17">
        <v>200</v>
      </c>
      <c r="BB89" s="17">
        <v>200</v>
      </c>
      <c r="BC89" s="17">
        <v>0.14000000000000001</v>
      </c>
      <c r="BD89" s="17">
        <v>1</v>
      </c>
      <c r="BE89" s="17" t="s">
        <v>150</v>
      </c>
      <c r="BF89" s="28"/>
      <c r="BG89" s="26"/>
      <c r="BH89" s="31"/>
      <c r="BI89" s="29"/>
    </row>
    <row r="90" spans="1:61" x14ac:dyDescent="0.25">
      <c r="A90" s="14">
        <v>2005</v>
      </c>
      <c r="B90" s="40">
        <v>2008</v>
      </c>
      <c r="C90" s="16" t="s">
        <v>147</v>
      </c>
      <c r="D90" s="17" t="s">
        <v>302</v>
      </c>
      <c r="E90" s="18">
        <v>1</v>
      </c>
      <c r="F90" s="41" t="s">
        <v>81</v>
      </c>
      <c r="G90" s="20" t="s">
        <v>82</v>
      </c>
      <c r="H90" s="70" t="s">
        <v>83</v>
      </c>
      <c r="I90" s="21">
        <v>5</v>
      </c>
      <c r="J90" s="22">
        <v>987131</v>
      </c>
      <c r="K90" s="17" t="s">
        <v>54</v>
      </c>
      <c r="L90" s="43">
        <v>100</v>
      </c>
      <c r="M90" s="24">
        <v>1</v>
      </c>
      <c r="N90" s="25">
        <v>49.441786283891545</v>
      </c>
      <c r="O90" s="26">
        <v>44.284533475956621</v>
      </c>
      <c r="P90" s="26">
        <f t="shared" si="17"/>
        <v>0.44284533475956622</v>
      </c>
      <c r="Q90" s="25">
        <v>55.715466524043379</v>
      </c>
      <c r="R90" s="25">
        <v>0.55715466524043378</v>
      </c>
      <c r="S90" s="25">
        <v>27.546721885890666</v>
      </c>
      <c r="T90" s="25">
        <v>9.1822406286302218</v>
      </c>
      <c r="U90" s="25">
        <v>12.285837961107237</v>
      </c>
      <c r="V90" s="25">
        <v>4.0952793203690794</v>
      </c>
      <c r="W90" s="26">
        <v>18.504200984241891</v>
      </c>
      <c r="X90" s="26">
        <v>43.327992485980275</v>
      </c>
      <c r="Y90" s="26">
        <v>23.922962552240975</v>
      </c>
      <c r="Z90" s="26">
        <v>2.3850175419210444</v>
      </c>
      <c r="AA90" s="26">
        <v>0.39700000000000002</v>
      </c>
      <c r="AB90" s="26">
        <v>69.38720878058102</v>
      </c>
      <c r="AC90" s="26">
        <f t="shared" ref="AC90:AF92" si="26">W90/100*$T90</f>
        <v>1.6991002607784524</v>
      </c>
      <c r="AD90" s="26">
        <f t="shared" si="26"/>
        <v>3.9784805296175305</v>
      </c>
      <c r="AE90" s="26">
        <f t="shared" si="26"/>
        <v>2.1966639870438645</v>
      </c>
      <c r="AF90" s="26">
        <f t="shared" si="26"/>
        <v>0.21899804973423198</v>
      </c>
      <c r="AG90" s="17">
        <v>2.9</v>
      </c>
      <c r="AH90" s="17">
        <v>4.93</v>
      </c>
      <c r="AI90" s="17">
        <f t="shared" si="19"/>
        <v>1.1748975549395286E-5</v>
      </c>
      <c r="AJ90" s="27">
        <v>2.2394507629999998</v>
      </c>
      <c r="AK90" s="27">
        <v>71.141621900000004</v>
      </c>
      <c r="AL90" s="27">
        <v>839.53363469999999</v>
      </c>
      <c r="AM90" s="27">
        <v>63.277504100000002</v>
      </c>
      <c r="AN90" s="27">
        <v>38.023790740000003</v>
      </c>
      <c r="AO90" s="27">
        <v>28.795170389999999</v>
      </c>
      <c r="AP90" s="27">
        <v>0.95723499999999995</v>
      </c>
      <c r="AQ90" s="27">
        <v>123.89891540000001</v>
      </c>
      <c r="AR90" s="17">
        <v>1053.3499999999988</v>
      </c>
      <c r="AS90" s="17">
        <v>1155.0374999999999</v>
      </c>
      <c r="AT90" s="26">
        <v>816.02499999999986</v>
      </c>
      <c r="AU90" s="26">
        <v>19.501518691588782</v>
      </c>
      <c r="AV90" s="26">
        <v>2.4676836485535736</v>
      </c>
      <c r="AW90" s="26">
        <v>4777.6250000000018</v>
      </c>
      <c r="AX90" s="26">
        <v>3674.375</v>
      </c>
      <c r="AY90" s="103">
        <v>1243</v>
      </c>
      <c r="AZ90" s="103">
        <f t="shared" si="20"/>
        <v>379.11500000000001</v>
      </c>
      <c r="BA90" s="17">
        <v>200</v>
      </c>
      <c r="BB90" s="17">
        <v>200</v>
      </c>
      <c r="BC90" s="17">
        <v>0.14000000000000001</v>
      </c>
      <c r="BD90" s="17">
        <v>1</v>
      </c>
      <c r="BE90" s="17" t="s">
        <v>150</v>
      </c>
      <c r="BF90" s="28"/>
      <c r="BG90" s="26"/>
      <c r="BH90" s="31"/>
      <c r="BI90" s="29"/>
    </row>
    <row r="91" spans="1:61" x14ac:dyDescent="0.25">
      <c r="A91" s="14">
        <v>2005</v>
      </c>
      <c r="B91" s="40">
        <v>2008</v>
      </c>
      <c r="C91" s="16" t="s">
        <v>147</v>
      </c>
      <c r="D91" s="17" t="s">
        <v>302</v>
      </c>
      <c r="E91" s="18">
        <v>2</v>
      </c>
      <c r="F91" s="41" t="s">
        <v>81</v>
      </c>
      <c r="G91" s="20" t="s">
        <v>82</v>
      </c>
      <c r="H91" s="70" t="s">
        <v>83</v>
      </c>
      <c r="I91" s="21">
        <v>5</v>
      </c>
      <c r="J91" s="22">
        <v>987131</v>
      </c>
      <c r="K91" s="17" t="s">
        <v>54</v>
      </c>
      <c r="L91" s="43">
        <v>100</v>
      </c>
      <c r="M91" s="24">
        <v>1</v>
      </c>
      <c r="N91" s="25">
        <v>47.846889952153113</v>
      </c>
      <c r="O91" s="26">
        <v>44.764774044032443</v>
      </c>
      <c r="P91" s="26">
        <f t="shared" si="17"/>
        <v>0.4476477404403244</v>
      </c>
      <c r="Q91" s="25">
        <v>55.235225955967557</v>
      </c>
      <c r="R91" s="25">
        <v>0.5523522595596756</v>
      </c>
      <c r="S91" s="25">
        <v>26.42833777797491</v>
      </c>
      <c r="T91" s="25">
        <v>8.8094459259916373</v>
      </c>
      <c r="U91" s="25">
        <v>11.787038648976811</v>
      </c>
      <c r="V91" s="25">
        <v>3.9290128829922701</v>
      </c>
      <c r="W91" s="26">
        <v>18.774032026250339</v>
      </c>
      <c r="X91" s="26">
        <v>46.972200245573475</v>
      </c>
      <c r="Y91" s="26">
        <v>22.826724136641744</v>
      </c>
      <c r="Z91" s="26">
        <v>1.2023019895638782</v>
      </c>
      <c r="AA91" s="26">
        <v>0.38633333333333336</v>
      </c>
      <c r="AB91" s="26">
        <v>68.408121944715035</v>
      </c>
      <c r="AC91" s="26">
        <f t="shared" si="26"/>
        <v>1.6538881994808758</v>
      </c>
      <c r="AD91" s="26">
        <f t="shared" si="26"/>
        <v>4.1379905808823061</v>
      </c>
      <c r="AE91" s="26">
        <f t="shared" si="26"/>
        <v>2.0109079194927357</v>
      </c>
      <c r="AF91" s="26">
        <f t="shared" si="26"/>
        <v>0.10591614363775148</v>
      </c>
      <c r="AG91" s="17">
        <v>3.1</v>
      </c>
      <c r="AH91" s="17">
        <v>4.9800000000000004</v>
      </c>
      <c r="AI91" s="17">
        <f t="shared" si="19"/>
        <v>1.0471285480508972E-5</v>
      </c>
      <c r="AJ91" s="27">
        <v>2.623011757</v>
      </c>
      <c r="AK91" s="27">
        <v>80.563932539999996</v>
      </c>
      <c r="AL91" s="27">
        <v>830.26351739999996</v>
      </c>
      <c r="AM91" s="27">
        <v>60.436332120000003</v>
      </c>
      <c r="AN91" s="27">
        <v>37.05940897</v>
      </c>
      <c r="AO91" s="27">
        <v>27.862808560000001</v>
      </c>
      <c r="AP91" s="27">
        <v>0.78155044200000001</v>
      </c>
      <c r="AQ91" s="27">
        <v>135.807772</v>
      </c>
      <c r="AR91" s="17">
        <v>1053.3499999999988</v>
      </c>
      <c r="AS91" s="17">
        <v>1155.0374999999999</v>
      </c>
      <c r="AT91" s="26">
        <v>816.02499999999986</v>
      </c>
      <c r="AU91" s="26">
        <v>19.501518691588782</v>
      </c>
      <c r="AV91" s="26">
        <v>2.4676836485535736</v>
      </c>
      <c r="AW91" s="26">
        <v>4777.6250000000018</v>
      </c>
      <c r="AX91" s="26">
        <v>3674.375</v>
      </c>
      <c r="AY91" s="103">
        <v>1243</v>
      </c>
      <c r="AZ91" s="103">
        <f t="shared" si="20"/>
        <v>379.11500000000001</v>
      </c>
      <c r="BA91" s="17">
        <v>200</v>
      </c>
      <c r="BB91" s="17">
        <v>200</v>
      </c>
      <c r="BC91" s="17">
        <v>0.14000000000000001</v>
      </c>
      <c r="BD91" s="17">
        <v>1</v>
      </c>
      <c r="BE91" s="17" t="s">
        <v>150</v>
      </c>
      <c r="BF91" s="28"/>
      <c r="BG91" s="26"/>
      <c r="BH91" s="31"/>
      <c r="BI91" s="29"/>
    </row>
    <row r="92" spans="1:61" x14ac:dyDescent="0.25">
      <c r="A92" s="14">
        <v>2005</v>
      </c>
      <c r="B92" s="40">
        <v>2008</v>
      </c>
      <c r="C92" s="16" t="s">
        <v>147</v>
      </c>
      <c r="D92" s="17" t="s">
        <v>302</v>
      </c>
      <c r="E92" s="18">
        <v>3</v>
      </c>
      <c r="F92" s="41" t="s">
        <v>81</v>
      </c>
      <c r="G92" s="20" t="s">
        <v>82</v>
      </c>
      <c r="H92" s="70" t="s">
        <v>83</v>
      </c>
      <c r="I92" s="21">
        <v>5</v>
      </c>
      <c r="J92" s="22">
        <v>987131</v>
      </c>
      <c r="K92" s="17" t="s">
        <v>54</v>
      </c>
      <c r="L92" s="43">
        <v>100</v>
      </c>
      <c r="M92" s="24">
        <v>1</v>
      </c>
      <c r="N92" s="25">
        <v>48.644338118022326</v>
      </c>
      <c r="O92" s="26">
        <v>46.342673087924084</v>
      </c>
      <c r="P92" s="26">
        <f t="shared" si="17"/>
        <v>0.46342673087924086</v>
      </c>
      <c r="Q92" s="25">
        <v>53.657326912075916</v>
      </c>
      <c r="R92" s="25">
        <v>0.5365732691207592</v>
      </c>
      <c r="S92" s="25">
        <v>26.101251528202798</v>
      </c>
      <c r="T92" s="25">
        <v>8.7004171760675995</v>
      </c>
      <c r="U92" s="25">
        <v>11.641158181578449</v>
      </c>
      <c r="V92" s="25">
        <v>3.8803860605261495</v>
      </c>
      <c r="W92" s="26">
        <v>19.985879640074728</v>
      </c>
      <c r="X92" s="26">
        <v>44.318675129028207</v>
      </c>
      <c r="Y92" s="26">
        <v>24.551039460765622</v>
      </c>
      <c r="Z92" s="26">
        <v>1.2216655334072897</v>
      </c>
      <c r="AA92" s="26">
        <v>0.3833333333333333</v>
      </c>
      <c r="AB92" s="26">
        <v>68.090221377920344</v>
      </c>
      <c r="AC92" s="26">
        <f t="shared" si="26"/>
        <v>1.7388549049932589</v>
      </c>
      <c r="AD92" s="26">
        <f t="shared" si="26"/>
        <v>3.8559096231315695</v>
      </c>
      <c r="AE92" s="26">
        <f t="shared" si="26"/>
        <v>2.1360428541475862</v>
      </c>
      <c r="AF92" s="26">
        <f t="shared" si="26"/>
        <v>0.10628999790266568</v>
      </c>
      <c r="AG92" s="17">
        <v>3.4</v>
      </c>
      <c r="AH92" s="17">
        <v>5.05</v>
      </c>
      <c r="AI92" s="17">
        <f t="shared" si="19"/>
        <v>8.9125093813374425E-6</v>
      </c>
      <c r="AJ92" s="27">
        <v>2.0625307500000001</v>
      </c>
      <c r="AK92" s="27">
        <v>82.078146750000002</v>
      </c>
      <c r="AL92" s="27">
        <v>988.95705169999997</v>
      </c>
      <c r="AM92" s="27">
        <v>77.953085250000001</v>
      </c>
      <c r="AN92" s="27">
        <v>30.848056060000001</v>
      </c>
      <c r="AO92" s="27">
        <v>33.672136620000003</v>
      </c>
      <c r="AP92" s="27">
        <v>0.57856631800000002</v>
      </c>
      <c r="AQ92" s="27">
        <v>114.8670971</v>
      </c>
      <c r="AR92" s="17">
        <v>1053.3499999999988</v>
      </c>
      <c r="AS92" s="17">
        <v>1155.0374999999999</v>
      </c>
      <c r="AT92" s="26">
        <v>816.02499999999986</v>
      </c>
      <c r="AU92" s="26">
        <v>19.501518691588782</v>
      </c>
      <c r="AV92" s="26">
        <v>2.4676836485535736</v>
      </c>
      <c r="AW92" s="26">
        <v>4777.6250000000018</v>
      </c>
      <c r="AX92" s="26">
        <v>3674.375</v>
      </c>
      <c r="AY92" s="103">
        <v>1243</v>
      </c>
      <c r="AZ92" s="103">
        <f t="shared" si="20"/>
        <v>379.11500000000001</v>
      </c>
      <c r="BA92" s="17">
        <v>200</v>
      </c>
      <c r="BB92" s="17">
        <v>200</v>
      </c>
      <c r="BC92" s="17">
        <v>0.14000000000000001</v>
      </c>
      <c r="BD92" s="17">
        <v>1</v>
      </c>
      <c r="BE92" s="17" t="s">
        <v>150</v>
      </c>
      <c r="BF92" s="28"/>
      <c r="BG92" s="26"/>
      <c r="BH92" s="31"/>
      <c r="BI92" s="29"/>
    </row>
    <row r="93" spans="1:61" x14ac:dyDescent="0.25">
      <c r="A93" s="14">
        <v>2005</v>
      </c>
      <c r="B93" s="40">
        <v>2008</v>
      </c>
      <c r="C93" s="16" t="s">
        <v>147</v>
      </c>
      <c r="D93" s="17" t="s">
        <v>302</v>
      </c>
      <c r="E93" s="18">
        <v>4</v>
      </c>
      <c r="F93" s="41" t="s">
        <v>81</v>
      </c>
      <c r="G93" s="20" t="s">
        <v>82</v>
      </c>
      <c r="H93" s="70" t="s">
        <v>83</v>
      </c>
      <c r="I93" s="21">
        <v>5</v>
      </c>
      <c r="J93" s="41">
        <v>987131</v>
      </c>
      <c r="K93" s="17" t="s">
        <v>54</v>
      </c>
      <c r="L93" s="43">
        <v>100</v>
      </c>
      <c r="M93" s="24">
        <v>1</v>
      </c>
      <c r="N93" s="25">
        <v>52.631578947368418</v>
      </c>
      <c r="O93" s="26">
        <v>45.493998618600287</v>
      </c>
      <c r="P93" s="26">
        <f t="shared" si="17"/>
        <v>0.45493998618600284</v>
      </c>
      <c r="Q93" s="25">
        <v>54.506001381399713</v>
      </c>
      <c r="R93" s="25">
        <v>0.54506001381399716</v>
      </c>
      <c r="S93" s="25">
        <v>28.687369148105113</v>
      </c>
      <c r="T93" s="25">
        <v>9.5624563827017042</v>
      </c>
      <c r="U93" s="25">
        <v>12.79456664005488</v>
      </c>
      <c r="V93" s="25">
        <v>4.2648555466849603</v>
      </c>
      <c r="W93" s="26" t="s">
        <v>45</v>
      </c>
      <c r="X93" s="26" t="s">
        <v>45</v>
      </c>
      <c r="Y93" s="26" t="s">
        <v>45</v>
      </c>
      <c r="Z93" s="26" t="s">
        <v>45</v>
      </c>
      <c r="AA93" s="26" t="s">
        <v>45</v>
      </c>
      <c r="AB93" s="26" t="s">
        <v>45</v>
      </c>
      <c r="AC93" s="26" t="s">
        <v>45</v>
      </c>
      <c r="AD93" s="26" t="s">
        <v>45</v>
      </c>
      <c r="AE93" s="26" t="s">
        <v>45</v>
      </c>
      <c r="AF93" s="26" t="s">
        <v>45</v>
      </c>
      <c r="AG93" s="17">
        <v>3.5</v>
      </c>
      <c r="AH93" s="17">
        <v>5.01</v>
      </c>
      <c r="AI93" s="17">
        <f t="shared" si="19"/>
        <v>9.7723722095581059E-6</v>
      </c>
      <c r="AJ93" s="27">
        <v>2.5180073200000002</v>
      </c>
      <c r="AK93" s="27">
        <v>74.950900000000004</v>
      </c>
      <c r="AL93" s="27">
        <v>1018.45</v>
      </c>
      <c r="AM93" s="27">
        <v>84.701499999999996</v>
      </c>
      <c r="AN93" s="27">
        <v>32.514400000000002</v>
      </c>
      <c r="AO93" s="27">
        <v>38.225499999999997</v>
      </c>
      <c r="AP93" s="27">
        <v>0.65093199999999996</v>
      </c>
      <c r="AQ93" s="27">
        <v>102.542</v>
      </c>
      <c r="AR93" s="17">
        <v>1053.3499999999988</v>
      </c>
      <c r="AS93" s="17">
        <v>1155.0374999999999</v>
      </c>
      <c r="AT93" s="26">
        <v>816.02499999999986</v>
      </c>
      <c r="AU93" s="26">
        <v>19.501518691588782</v>
      </c>
      <c r="AV93" s="26">
        <v>2.4676836485535736</v>
      </c>
      <c r="AW93" s="26">
        <v>4777.6250000000018</v>
      </c>
      <c r="AX93" s="26">
        <v>3674.375</v>
      </c>
      <c r="AY93" s="103">
        <v>1243</v>
      </c>
      <c r="AZ93" s="103">
        <f t="shared" si="20"/>
        <v>379.11500000000001</v>
      </c>
      <c r="BA93" s="17">
        <v>200</v>
      </c>
      <c r="BB93" s="17">
        <v>200</v>
      </c>
      <c r="BC93" s="17">
        <v>0.14000000000000001</v>
      </c>
      <c r="BD93" s="17">
        <v>1</v>
      </c>
      <c r="BE93" s="17" t="s">
        <v>150</v>
      </c>
      <c r="BF93" s="28"/>
      <c r="BG93" s="26"/>
      <c r="BH93" s="31"/>
      <c r="BI93" s="29"/>
    </row>
    <row r="94" spans="1:61" x14ac:dyDescent="0.25">
      <c r="A94" s="14">
        <v>2005</v>
      </c>
      <c r="B94" s="40">
        <v>2008</v>
      </c>
      <c r="C94" s="16" t="s">
        <v>147</v>
      </c>
      <c r="D94" s="17" t="s">
        <v>302</v>
      </c>
      <c r="E94" s="18">
        <v>1</v>
      </c>
      <c r="F94" s="41" t="s">
        <v>93</v>
      </c>
      <c r="G94" s="20" t="s">
        <v>94</v>
      </c>
      <c r="H94" s="70" t="s">
        <v>95</v>
      </c>
      <c r="I94" s="21" t="s">
        <v>43</v>
      </c>
      <c r="J94" s="22">
        <v>988234</v>
      </c>
      <c r="K94" s="17" t="s">
        <v>42</v>
      </c>
      <c r="L94" s="43">
        <v>100</v>
      </c>
      <c r="M94" s="24">
        <v>1</v>
      </c>
      <c r="N94" s="25">
        <v>47.049441786283893</v>
      </c>
      <c r="O94" s="26">
        <v>44.52991991928873</v>
      </c>
      <c r="P94" s="26">
        <f t="shared" si="17"/>
        <v>0.4452991991928873</v>
      </c>
      <c r="Q94" s="25">
        <v>55.47008008071127</v>
      </c>
      <c r="R94" s="25">
        <v>0.5547008008071127</v>
      </c>
      <c r="S94" s="25">
        <v>26.098363036379308</v>
      </c>
      <c r="T94" s="25">
        <v>8.6994543454597686</v>
      </c>
      <c r="U94" s="25">
        <v>11.639869914225171</v>
      </c>
      <c r="V94" s="25">
        <v>3.8799566380750568</v>
      </c>
      <c r="W94" s="26">
        <v>19.287573529507611</v>
      </c>
      <c r="X94" s="26">
        <v>43.761628187364849</v>
      </c>
      <c r="Y94" s="26">
        <v>24.509301246466094</v>
      </c>
      <c r="Z94" s="26">
        <v>1.2018654629963947</v>
      </c>
      <c r="AA94" s="26">
        <v>0.45266666666666672</v>
      </c>
      <c r="AB94" s="26">
        <v>57.654704793179604</v>
      </c>
      <c r="AC94" s="26">
        <f t="shared" ref="AC94:AF96" si="27">W94/100*$T94</f>
        <v>1.677913653546498</v>
      </c>
      <c r="AD94" s="26">
        <f t="shared" si="27"/>
        <v>3.8070228649896585</v>
      </c>
      <c r="AE94" s="26">
        <f t="shared" si="27"/>
        <v>2.1321754723275199</v>
      </c>
      <c r="AF94" s="26">
        <f t="shared" si="27"/>
        <v>0.10455573724722003</v>
      </c>
      <c r="AG94" s="17">
        <v>2.9</v>
      </c>
      <c r="AH94" s="17">
        <v>4.93</v>
      </c>
      <c r="AI94" s="17">
        <f t="shared" si="19"/>
        <v>1.1748975549395286E-5</v>
      </c>
      <c r="AJ94" s="27">
        <v>2.2394507629999998</v>
      </c>
      <c r="AK94" s="27">
        <v>71.141621900000004</v>
      </c>
      <c r="AL94" s="27">
        <v>839.53363469999999</v>
      </c>
      <c r="AM94" s="27">
        <v>63.277504100000002</v>
      </c>
      <c r="AN94" s="27">
        <v>38.023790740000003</v>
      </c>
      <c r="AO94" s="27">
        <v>28.795170389999999</v>
      </c>
      <c r="AP94" s="27">
        <v>0.95723499999999995</v>
      </c>
      <c r="AQ94" s="27">
        <v>123.89891540000001</v>
      </c>
      <c r="AR94" s="17">
        <v>1053.3499999999988</v>
      </c>
      <c r="AS94" s="17">
        <v>1155.0374999999999</v>
      </c>
      <c r="AT94" s="26">
        <v>816.02499999999986</v>
      </c>
      <c r="AU94" s="26">
        <v>19.501518691588782</v>
      </c>
      <c r="AV94" s="26">
        <v>2.4676836485535736</v>
      </c>
      <c r="AW94" s="26">
        <v>4777.6250000000018</v>
      </c>
      <c r="AX94" s="26">
        <v>3674.375</v>
      </c>
      <c r="AY94" s="103">
        <v>1243</v>
      </c>
      <c r="AZ94" s="103">
        <f t="shared" si="20"/>
        <v>379.11500000000001</v>
      </c>
      <c r="BA94" s="17">
        <v>200</v>
      </c>
      <c r="BB94" s="17">
        <v>200</v>
      </c>
      <c r="BC94" s="17">
        <v>0.14000000000000001</v>
      </c>
      <c r="BD94" s="17">
        <v>1</v>
      </c>
      <c r="BE94" s="17" t="s">
        <v>150</v>
      </c>
      <c r="BF94" s="28"/>
      <c r="BG94" s="26"/>
      <c r="BH94" s="31"/>
      <c r="BI94" s="29"/>
    </row>
    <row r="95" spans="1:61" x14ac:dyDescent="0.25">
      <c r="A95" s="14">
        <v>2005</v>
      </c>
      <c r="B95" s="40">
        <v>2008</v>
      </c>
      <c r="C95" s="16" t="s">
        <v>147</v>
      </c>
      <c r="D95" s="17" t="s">
        <v>302</v>
      </c>
      <c r="E95" s="18">
        <v>2</v>
      </c>
      <c r="F95" s="41" t="s">
        <v>93</v>
      </c>
      <c r="G95" s="20" t="s">
        <v>94</v>
      </c>
      <c r="H95" s="70" t="s">
        <v>95</v>
      </c>
      <c r="I95" s="21" t="s">
        <v>43</v>
      </c>
      <c r="J95" s="22">
        <v>988234</v>
      </c>
      <c r="K95" s="17" t="s">
        <v>42</v>
      </c>
      <c r="L95" s="43">
        <v>100</v>
      </c>
      <c r="M95" s="24">
        <v>1</v>
      </c>
      <c r="N95" s="25">
        <v>52.631578947368418</v>
      </c>
      <c r="O95" s="26">
        <v>45.100647848218415</v>
      </c>
      <c r="P95" s="26">
        <f t="shared" si="17"/>
        <v>0.45100647848218417</v>
      </c>
      <c r="Q95" s="25">
        <v>54.899352151781585</v>
      </c>
      <c r="R95" s="25">
        <v>0.54899352151781589</v>
      </c>
      <c r="S95" s="25">
        <v>28.894395869358728</v>
      </c>
      <c r="T95" s="25">
        <v>9.6314652897862434</v>
      </c>
      <c r="U95" s="25">
        <v>12.886900557733993</v>
      </c>
      <c r="V95" s="25">
        <v>4.2956335192446646</v>
      </c>
      <c r="W95" s="26">
        <v>19.229592924091875</v>
      </c>
      <c r="X95" s="26">
        <v>44.610769035626134</v>
      </c>
      <c r="Y95" s="26">
        <v>24.499713798394311</v>
      </c>
      <c r="Z95" s="26">
        <v>1.1887346669662833</v>
      </c>
      <c r="AA95" s="26">
        <v>0.43166666666666664</v>
      </c>
      <c r="AB95" s="26">
        <v>66.936824407780847</v>
      </c>
      <c r="AC95" s="26">
        <f t="shared" si="27"/>
        <v>1.8520915678511005</v>
      </c>
      <c r="AD95" s="26">
        <f t="shared" si="27"/>
        <v>4.2966707351730404</v>
      </c>
      <c r="AE95" s="26">
        <f t="shared" si="27"/>
        <v>2.3596814305893186</v>
      </c>
      <c r="AF95" s="26">
        <f t="shared" si="27"/>
        <v>0.11449256683651367</v>
      </c>
      <c r="AG95" s="17">
        <v>3.1</v>
      </c>
      <c r="AH95" s="17">
        <v>4.9800000000000004</v>
      </c>
      <c r="AI95" s="17">
        <f t="shared" si="19"/>
        <v>1.0471285480508972E-5</v>
      </c>
      <c r="AJ95" s="27">
        <v>2.623011757</v>
      </c>
      <c r="AK95" s="27">
        <v>80.563932539999996</v>
      </c>
      <c r="AL95" s="27">
        <v>830.26351739999996</v>
      </c>
      <c r="AM95" s="27">
        <v>60.436332120000003</v>
      </c>
      <c r="AN95" s="27">
        <v>37.05940897</v>
      </c>
      <c r="AO95" s="27">
        <v>27.862808560000001</v>
      </c>
      <c r="AP95" s="27">
        <v>0.78155044200000001</v>
      </c>
      <c r="AQ95" s="27">
        <v>135.807772</v>
      </c>
      <c r="AR95" s="17">
        <v>1053.3499999999988</v>
      </c>
      <c r="AS95" s="17">
        <v>1155.0374999999999</v>
      </c>
      <c r="AT95" s="26">
        <v>816.02499999999986</v>
      </c>
      <c r="AU95" s="26">
        <v>19.501518691588782</v>
      </c>
      <c r="AV95" s="26">
        <v>2.4676836485535736</v>
      </c>
      <c r="AW95" s="26">
        <v>4777.6250000000018</v>
      </c>
      <c r="AX95" s="26">
        <v>3674.375</v>
      </c>
      <c r="AY95" s="103">
        <v>1243</v>
      </c>
      <c r="AZ95" s="103">
        <f t="shared" si="20"/>
        <v>379.11500000000001</v>
      </c>
      <c r="BA95" s="17">
        <v>200</v>
      </c>
      <c r="BB95" s="17">
        <v>200</v>
      </c>
      <c r="BC95" s="17">
        <v>0.14000000000000001</v>
      </c>
      <c r="BD95" s="17">
        <v>1</v>
      </c>
      <c r="BE95" s="17" t="s">
        <v>150</v>
      </c>
      <c r="BF95" s="28"/>
      <c r="BG95" s="26"/>
      <c r="BH95" s="31"/>
      <c r="BI95" s="29"/>
    </row>
    <row r="96" spans="1:61" x14ac:dyDescent="0.25">
      <c r="A96" s="14">
        <v>2005</v>
      </c>
      <c r="B96" s="40">
        <v>2008</v>
      </c>
      <c r="C96" s="16" t="s">
        <v>147</v>
      </c>
      <c r="D96" s="17" t="s">
        <v>302</v>
      </c>
      <c r="E96" s="18">
        <v>3</v>
      </c>
      <c r="F96" s="41" t="s">
        <v>93</v>
      </c>
      <c r="G96" s="20" t="s">
        <v>94</v>
      </c>
      <c r="H96" s="70" t="s">
        <v>95</v>
      </c>
      <c r="I96" s="21" t="s">
        <v>43</v>
      </c>
      <c r="J96" s="22">
        <v>988234</v>
      </c>
      <c r="K96" s="17" t="s">
        <v>42</v>
      </c>
      <c r="L96" s="43">
        <v>100</v>
      </c>
      <c r="M96" s="24">
        <v>1</v>
      </c>
      <c r="N96" s="25">
        <v>61.403508771929822</v>
      </c>
      <c r="O96" s="26">
        <v>44.929920296601857</v>
      </c>
      <c r="P96" s="26">
        <f t="shared" si="17"/>
        <v>0.44929920296601855</v>
      </c>
      <c r="Q96" s="25">
        <v>55.070079703398143</v>
      </c>
      <c r="R96" s="25">
        <v>0.55070079703398145</v>
      </c>
      <c r="S96" s="25">
        <v>33.814961221384827</v>
      </c>
      <c r="T96" s="25">
        <v>11.271653740461609</v>
      </c>
      <c r="U96" s="25">
        <v>15.081472704737633</v>
      </c>
      <c r="V96" s="25">
        <v>5.0271575682458778</v>
      </c>
      <c r="W96" s="26">
        <v>19.260653987675411</v>
      </c>
      <c r="X96" s="26">
        <v>45.138569008645035</v>
      </c>
      <c r="Y96" s="26">
        <v>24.360535167031358</v>
      </c>
      <c r="Z96" s="26">
        <v>1.0484204900238012</v>
      </c>
      <c r="AA96" s="26">
        <v>0.4363333333333333</v>
      </c>
      <c r="AB96" s="26">
        <v>77.498001271317406</v>
      </c>
      <c r="AC96" s="26">
        <f t="shared" si="27"/>
        <v>2.1709942256391837</v>
      </c>
      <c r="AD96" s="26">
        <f t="shared" si="27"/>
        <v>5.0878632020537831</v>
      </c>
      <c r="AE96" s="26">
        <f t="shared" si="27"/>
        <v>2.7458351733511557</v>
      </c>
      <c r="AF96" s="26">
        <f t="shared" si="27"/>
        <v>0.11817432737953373</v>
      </c>
      <c r="AG96" s="17">
        <v>3.4</v>
      </c>
      <c r="AH96" s="17">
        <v>5.05</v>
      </c>
      <c r="AI96" s="17">
        <f t="shared" si="19"/>
        <v>8.9125093813374425E-6</v>
      </c>
      <c r="AJ96" s="27">
        <v>2.0625307500000001</v>
      </c>
      <c r="AK96" s="27">
        <v>82.078146750000002</v>
      </c>
      <c r="AL96" s="27">
        <v>988.95705169999997</v>
      </c>
      <c r="AM96" s="27">
        <v>77.953085250000001</v>
      </c>
      <c r="AN96" s="27">
        <v>30.848056060000001</v>
      </c>
      <c r="AO96" s="27">
        <v>33.672136620000003</v>
      </c>
      <c r="AP96" s="27">
        <v>0.57856631800000002</v>
      </c>
      <c r="AQ96" s="27">
        <v>114.8670971</v>
      </c>
      <c r="AR96" s="17">
        <v>1053.3499999999988</v>
      </c>
      <c r="AS96" s="17">
        <v>1155.0374999999999</v>
      </c>
      <c r="AT96" s="26">
        <v>816.02499999999986</v>
      </c>
      <c r="AU96" s="26">
        <v>19.501518691588782</v>
      </c>
      <c r="AV96" s="26">
        <v>2.4676836485535736</v>
      </c>
      <c r="AW96" s="26">
        <v>4777.6250000000018</v>
      </c>
      <c r="AX96" s="26">
        <v>3674.375</v>
      </c>
      <c r="AY96" s="103">
        <v>1243</v>
      </c>
      <c r="AZ96" s="103">
        <f t="shared" si="20"/>
        <v>379.11500000000001</v>
      </c>
      <c r="BA96" s="17">
        <v>200</v>
      </c>
      <c r="BB96" s="17">
        <v>200</v>
      </c>
      <c r="BC96" s="17">
        <v>0.14000000000000001</v>
      </c>
      <c r="BD96" s="17">
        <v>1</v>
      </c>
      <c r="BE96" s="17" t="s">
        <v>150</v>
      </c>
      <c r="BF96" s="28"/>
      <c r="BG96" s="26"/>
      <c r="BH96" s="31"/>
      <c r="BI96" s="29"/>
    </row>
    <row r="97" spans="1:61" x14ac:dyDescent="0.25">
      <c r="A97" s="14">
        <v>2005</v>
      </c>
      <c r="B97" s="40">
        <v>2008</v>
      </c>
      <c r="C97" s="16" t="s">
        <v>147</v>
      </c>
      <c r="D97" s="17" t="s">
        <v>302</v>
      </c>
      <c r="E97" s="18">
        <v>4</v>
      </c>
      <c r="F97" s="44" t="s">
        <v>93</v>
      </c>
      <c r="G97" s="20" t="s">
        <v>94</v>
      </c>
      <c r="H97" s="70" t="s">
        <v>95</v>
      </c>
      <c r="I97" s="21" t="s">
        <v>43</v>
      </c>
      <c r="J97" s="44">
        <v>988234</v>
      </c>
      <c r="K97" s="17" t="s">
        <v>42</v>
      </c>
      <c r="L97" s="43">
        <v>100</v>
      </c>
      <c r="M97" s="24">
        <v>1</v>
      </c>
      <c r="N97" s="25">
        <v>52.631578947368418</v>
      </c>
      <c r="O97" s="26">
        <v>45.166229680125859</v>
      </c>
      <c r="P97" s="26">
        <f t="shared" si="17"/>
        <v>0.45166229680125858</v>
      </c>
      <c r="Q97" s="25">
        <v>54.833770319874141</v>
      </c>
      <c r="R97" s="25">
        <v>0.54833770319874142</v>
      </c>
      <c r="S97" s="25">
        <v>28.859879115723231</v>
      </c>
      <c r="T97" s="25">
        <v>9.6199597052410777</v>
      </c>
      <c r="U97" s="25">
        <v>12.871506085612561</v>
      </c>
      <c r="V97" s="25">
        <v>4.2905020285375208</v>
      </c>
      <c r="W97" s="26" t="s">
        <v>45</v>
      </c>
      <c r="X97" s="26" t="s">
        <v>45</v>
      </c>
      <c r="Y97" s="26" t="s">
        <v>45</v>
      </c>
      <c r="Z97" s="26" t="s">
        <v>45</v>
      </c>
      <c r="AA97" s="26" t="s">
        <v>45</v>
      </c>
      <c r="AB97" s="26" t="s">
        <v>45</v>
      </c>
      <c r="AC97" s="26" t="s">
        <v>45</v>
      </c>
      <c r="AD97" s="26" t="s">
        <v>45</v>
      </c>
      <c r="AE97" s="26" t="s">
        <v>45</v>
      </c>
      <c r="AF97" s="26" t="s">
        <v>45</v>
      </c>
      <c r="AG97" s="17">
        <v>3.5</v>
      </c>
      <c r="AH97" s="17">
        <v>5.01</v>
      </c>
      <c r="AI97" s="17">
        <f t="shared" si="19"/>
        <v>9.7723722095581059E-6</v>
      </c>
      <c r="AJ97" s="27">
        <v>2.5180073200000002</v>
      </c>
      <c r="AK97" s="27">
        <v>74.950900000000004</v>
      </c>
      <c r="AL97" s="27">
        <v>1018.45</v>
      </c>
      <c r="AM97" s="27">
        <v>84.701499999999996</v>
      </c>
      <c r="AN97" s="27">
        <v>32.514400000000002</v>
      </c>
      <c r="AO97" s="27">
        <v>38.225499999999997</v>
      </c>
      <c r="AP97" s="27">
        <v>0.65093199999999996</v>
      </c>
      <c r="AQ97" s="27">
        <v>102.542</v>
      </c>
      <c r="AR97" s="17">
        <v>1053.3499999999988</v>
      </c>
      <c r="AS97" s="17">
        <v>1155.0374999999999</v>
      </c>
      <c r="AT97" s="26">
        <v>816.02499999999986</v>
      </c>
      <c r="AU97" s="26">
        <v>19.501518691588782</v>
      </c>
      <c r="AV97" s="26">
        <v>2.4676836485535736</v>
      </c>
      <c r="AW97" s="26">
        <v>4777.6250000000018</v>
      </c>
      <c r="AX97" s="26">
        <v>3674.375</v>
      </c>
      <c r="AY97" s="103">
        <v>1243</v>
      </c>
      <c r="AZ97" s="103">
        <f t="shared" si="20"/>
        <v>379.11500000000001</v>
      </c>
      <c r="BA97" s="17">
        <v>200</v>
      </c>
      <c r="BB97" s="17">
        <v>200</v>
      </c>
      <c r="BC97" s="17">
        <v>0.14000000000000001</v>
      </c>
      <c r="BD97" s="17">
        <v>1</v>
      </c>
      <c r="BE97" s="17" t="s">
        <v>150</v>
      </c>
      <c r="BF97" s="28"/>
      <c r="BG97" s="26"/>
      <c r="BH97" s="31"/>
      <c r="BI97" s="29"/>
    </row>
    <row r="98" spans="1:61" x14ac:dyDescent="0.25">
      <c r="A98" s="14">
        <v>2005</v>
      </c>
      <c r="B98" s="40">
        <v>2008</v>
      </c>
      <c r="C98" s="16" t="s">
        <v>147</v>
      </c>
      <c r="D98" s="17" t="s">
        <v>302</v>
      </c>
      <c r="E98" s="18">
        <v>1</v>
      </c>
      <c r="F98" s="41" t="s">
        <v>100</v>
      </c>
      <c r="G98" s="42" t="s">
        <v>101</v>
      </c>
      <c r="H98" s="70">
        <v>99113</v>
      </c>
      <c r="I98" s="21" t="s">
        <v>52</v>
      </c>
      <c r="J98" s="22">
        <v>99113012</v>
      </c>
      <c r="K98" s="17" t="s">
        <v>42</v>
      </c>
      <c r="L98" s="43">
        <v>100</v>
      </c>
      <c r="M98" s="24">
        <v>1</v>
      </c>
      <c r="N98" s="25">
        <v>47.049441786283893</v>
      </c>
      <c r="O98" s="26">
        <v>48.026537726301591</v>
      </c>
      <c r="P98" s="26">
        <f t="shared" si="17"/>
        <v>0.48026537726301588</v>
      </c>
      <c r="Q98" s="25">
        <v>51.973462273698409</v>
      </c>
      <c r="R98" s="25">
        <v>0.51973462273698412</v>
      </c>
      <c r="S98" s="25">
        <v>24.453223876779955</v>
      </c>
      <c r="T98" s="25">
        <v>8.1510746255933189</v>
      </c>
      <c r="U98" s="25">
        <v>10.90613784904386</v>
      </c>
      <c r="V98" s="25">
        <v>3.6353792830146201</v>
      </c>
      <c r="W98" s="26">
        <v>18.003058584761391</v>
      </c>
      <c r="X98" s="26">
        <v>45.985021510140498</v>
      </c>
      <c r="Y98" s="26">
        <v>24.331319050409462</v>
      </c>
      <c r="Z98" s="26">
        <v>1.5417403918990402</v>
      </c>
      <c r="AA98" s="26">
        <v>0.4366666666666667</v>
      </c>
      <c r="AB98" s="26">
        <v>55.999749336137299</v>
      </c>
      <c r="AC98" s="26">
        <f t="shared" ref="AC98:AF100" si="28">W98/100*$T98</f>
        <v>1.4674427401331855</v>
      </c>
      <c r="AD98" s="26">
        <f t="shared" si="28"/>
        <v>3.7482734198866918</v>
      </c>
      <c r="AE98" s="26">
        <f t="shared" si="28"/>
        <v>1.9832639731900787</v>
      </c>
      <c r="AF98" s="26">
        <f t="shared" si="28"/>
        <v>0.12566840987660566</v>
      </c>
      <c r="AG98" s="17">
        <v>2.9</v>
      </c>
      <c r="AH98" s="17">
        <v>4.93</v>
      </c>
      <c r="AI98" s="17">
        <f t="shared" si="19"/>
        <v>1.1748975549395286E-5</v>
      </c>
      <c r="AJ98" s="27">
        <v>2.2394507629999998</v>
      </c>
      <c r="AK98" s="27">
        <v>71.141621900000004</v>
      </c>
      <c r="AL98" s="27">
        <v>839.53363469999999</v>
      </c>
      <c r="AM98" s="27">
        <v>63.277504100000002</v>
      </c>
      <c r="AN98" s="27">
        <v>38.023790740000003</v>
      </c>
      <c r="AO98" s="27">
        <v>28.795170389999999</v>
      </c>
      <c r="AP98" s="27">
        <v>0.95723499999999995</v>
      </c>
      <c r="AQ98" s="27">
        <v>123.89891540000001</v>
      </c>
      <c r="AR98" s="17">
        <v>1053.3499999999988</v>
      </c>
      <c r="AS98" s="17">
        <v>1155.0374999999999</v>
      </c>
      <c r="AT98" s="26">
        <v>816.02499999999986</v>
      </c>
      <c r="AU98" s="26">
        <v>19.501518691588782</v>
      </c>
      <c r="AV98" s="26">
        <v>2.4676836485535736</v>
      </c>
      <c r="AW98" s="26">
        <v>4777.6250000000018</v>
      </c>
      <c r="AX98" s="26">
        <v>3674.375</v>
      </c>
      <c r="AY98" s="103">
        <v>1243</v>
      </c>
      <c r="AZ98" s="103">
        <f t="shared" si="20"/>
        <v>379.11500000000001</v>
      </c>
      <c r="BA98" s="17">
        <v>200</v>
      </c>
      <c r="BB98" s="17">
        <v>200</v>
      </c>
      <c r="BC98" s="17">
        <v>0.14000000000000001</v>
      </c>
      <c r="BD98" s="17">
        <v>1</v>
      </c>
      <c r="BE98" s="17" t="s">
        <v>150</v>
      </c>
      <c r="BF98" s="28"/>
      <c r="BG98" s="26"/>
      <c r="BH98" s="31"/>
      <c r="BI98" s="29"/>
    </row>
    <row r="99" spans="1:61" x14ac:dyDescent="0.25">
      <c r="A99" s="14">
        <v>2005</v>
      </c>
      <c r="B99" s="40">
        <v>2008</v>
      </c>
      <c r="C99" s="16" t="s">
        <v>147</v>
      </c>
      <c r="D99" s="17" t="s">
        <v>302</v>
      </c>
      <c r="E99" s="18">
        <v>2</v>
      </c>
      <c r="F99" s="41" t="s">
        <v>100</v>
      </c>
      <c r="G99" s="42" t="s">
        <v>101</v>
      </c>
      <c r="H99" s="70">
        <v>99113</v>
      </c>
      <c r="I99" s="21" t="s">
        <v>52</v>
      </c>
      <c r="J99" s="22">
        <v>99113012</v>
      </c>
      <c r="K99" s="17" t="s">
        <v>42</v>
      </c>
      <c r="L99" s="43">
        <v>100</v>
      </c>
      <c r="M99" s="24">
        <v>1</v>
      </c>
      <c r="N99" s="25">
        <v>50.239234449760765</v>
      </c>
      <c r="O99" s="26">
        <v>46.740522184490338</v>
      </c>
      <c r="P99" s="26">
        <f t="shared" si="17"/>
        <v>0.46740522184490341</v>
      </c>
      <c r="Q99" s="25">
        <v>53.259477815509662</v>
      </c>
      <c r="R99" s="25">
        <v>0.53259477815509659</v>
      </c>
      <c r="S99" s="25">
        <v>26.757153926452222</v>
      </c>
      <c r="T99" s="25">
        <v>8.9190513088174068</v>
      </c>
      <c r="U99" s="25">
        <v>11.933690651197692</v>
      </c>
      <c r="V99" s="25">
        <v>3.9778968837325634</v>
      </c>
      <c r="W99" s="26">
        <v>18.205409128404739</v>
      </c>
      <c r="X99" s="26">
        <v>45.200355589726342</v>
      </c>
      <c r="Y99" s="26">
        <v>24.112146112138902</v>
      </c>
      <c r="Z99" s="26">
        <v>1.8889951386719872</v>
      </c>
      <c r="AA99" s="26">
        <v>0.44800000000000001</v>
      </c>
      <c r="AB99" s="26">
        <v>59.725790014402278</v>
      </c>
      <c r="AC99" s="26">
        <f t="shared" si="28"/>
        <v>1.6237497811425465</v>
      </c>
      <c r="AD99" s="26">
        <f t="shared" si="28"/>
        <v>4.0314429068156095</v>
      </c>
      <c r="AE99" s="26">
        <f t="shared" si="28"/>
        <v>2.1505746833986903</v>
      </c>
      <c r="AF99" s="26">
        <f t="shared" si="28"/>
        <v>0.16848044563922107</v>
      </c>
      <c r="AG99" s="17">
        <v>3.1</v>
      </c>
      <c r="AH99" s="17">
        <v>4.9800000000000004</v>
      </c>
      <c r="AI99" s="17">
        <f t="shared" si="19"/>
        <v>1.0471285480508972E-5</v>
      </c>
      <c r="AJ99" s="27">
        <v>2.623011757</v>
      </c>
      <c r="AK99" s="27">
        <v>80.563932539999996</v>
      </c>
      <c r="AL99" s="27">
        <v>830.26351739999996</v>
      </c>
      <c r="AM99" s="27">
        <v>60.436332120000003</v>
      </c>
      <c r="AN99" s="27">
        <v>37.05940897</v>
      </c>
      <c r="AO99" s="27">
        <v>27.862808560000001</v>
      </c>
      <c r="AP99" s="27">
        <v>0.78155044200000001</v>
      </c>
      <c r="AQ99" s="27">
        <v>135.807772</v>
      </c>
      <c r="AR99" s="17">
        <v>1053.3499999999988</v>
      </c>
      <c r="AS99" s="17">
        <v>1155.0374999999999</v>
      </c>
      <c r="AT99" s="26">
        <v>816.02499999999986</v>
      </c>
      <c r="AU99" s="26">
        <v>19.501518691588782</v>
      </c>
      <c r="AV99" s="26">
        <v>2.4676836485535736</v>
      </c>
      <c r="AW99" s="26">
        <v>4777.6250000000018</v>
      </c>
      <c r="AX99" s="26">
        <v>3674.375</v>
      </c>
      <c r="AY99" s="103">
        <v>1243</v>
      </c>
      <c r="AZ99" s="103">
        <f t="shared" si="20"/>
        <v>379.11500000000001</v>
      </c>
      <c r="BA99" s="17">
        <v>200</v>
      </c>
      <c r="BB99" s="17">
        <v>200</v>
      </c>
      <c r="BC99" s="17">
        <v>0.14000000000000001</v>
      </c>
      <c r="BD99" s="17">
        <v>1</v>
      </c>
      <c r="BE99" s="17" t="s">
        <v>150</v>
      </c>
      <c r="BF99" s="28"/>
      <c r="BG99" s="26"/>
      <c r="BH99" s="31"/>
      <c r="BI99" s="29"/>
    </row>
    <row r="100" spans="1:61" x14ac:dyDescent="0.25">
      <c r="A100" s="14">
        <v>2005</v>
      </c>
      <c r="B100" s="40">
        <v>2008</v>
      </c>
      <c r="C100" s="16" t="s">
        <v>147</v>
      </c>
      <c r="D100" s="17" t="s">
        <v>302</v>
      </c>
      <c r="E100" s="18">
        <v>3</v>
      </c>
      <c r="F100" s="41" t="s">
        <v>100</v>
      </c>
      <c r="G100" s="42" t="s">
        <v>101</v>
      </c>
      <c r="H100" s="70">
        <v>99113</v>
      </c>
      <c r="I100" s="21" t="s">
        <v>52</v>
      </c>
      <c r="J100" s="22">
        <v>99113012</v>
      </c>
      <c r="K100" s="17" t="s">
        <v>42</v>
      </c>
      <c r="L100" s="43">
        <v>94.4</v>
      </c>
      <c r="M100" s="24">
        <v>0.94400000000000006</v>
      </c>
      <c r="N100" s="25">
        <v>47.846889952153113</v>
      </c>
      <c r="O100" s="26">
        <v>47.349552596961416</v>
      </c>
      <c r="P100" s="26">
        <f t="shared" si="17"/>
        <v>0.47349552596961414</v>
      </c>
      <c r="Q100" s="25">
        <v>52.650447403038584</v>
      </c>
      <c r="R100" s="25">
        <v>0.52650447403038581</v>
      </c>
      <c r="S100" s="25">
        <v>25.191601628248126</v>
      </c>
      <c r="T100" s="25">
        <v>8.3972005427493759</v>
      </c>
      <c r="U100" s="25">
        <v>11.235454326198663</v>
      </c>
      <c r="V100" s="25">
        <v>3.7451514420662217</v>
      </c>
      <c r="W100" s="26">
        <v>18.919280619273522</v>
      </c>
      <c r="X100" s="26">
        <v>44.408770117845236</v>
      </c>
      <c r="Y100" s="26">
        <v>24.657280985224347</v>
      </c>
      <c r="Z100" s="26">
        <v>1.7893960450089281</v>
      </c>
      <c r="AA100" s="26">
        <v>0.41066666666666668</v>
      </c>
      <c r="AB100" s="26">
        <v>61.343185783071732</v>
      </c>
      <c r="AC100" s="26">
        <f t="shared" si="28"/>
        <v>1.5886899348459136</v>
      </c>
      <c r="AD100" s="26">
        <f t="shared" si="28"/>
        <v>3.729093485364023</v>
      </c>
      <c r="AE100" s="26">
        <f t="shared" si="28"/>
        <v>2.0705213327184975</v>
      </c>
      <c r="AF100" s="26">
        <f t="shared" si="28"/>
        <v>0.15025917440342559</v>
      </c>
      <c r="AG100" s="17">
        <v>3.4</v>
      </c>
      <c r="AH100" s="17">
        <v>5.05</v>
      </c>
      <c r="AI100" s="17">
        <f t="shared" si="19"/>
        <v>8.9125093813374425E-6</v>
      </c>
      <c r="AJ100" s="27">
        <v>2.0625307500000001</v>
      </c>
      <c r="AK100" s="27">
        <v>82.078146750000002</v>
      </c>
      <c r="AL100" s="27">
        <v>988.95705169999997</v>
      </c>
      <c r="AM100" s="27">
        <v>77.953085250000001</v>
      </c>
      <c r="AN100" s="27">
        <v>30.848056060000001</v>
      </c>
      <c r="AO100" s="27">
        <v>33.672136620000003</v>
      </c>
      <c r="AP100" s="27">
        <v>0.57856631800000002</v>
      </c>
      <c r="AQ100" s="27">
        <v>114.8670971</v>
      </c>
      <c r="AR100" s="17">
        <v>1053.3499999999988</v>
      </c>
      <c r="AS100" s="17">
        <v>1155.0374999999999</v>
      </c>
      <c r="AT100" s="26">
        <v>816.02499999999986</v>
      </c>
      <c r="AU100" s="26">
        <v>19.501518691588782</v>
      </c>
      <c r="AV100" s="26">
        <v>2.4676836485535736</v>
      </c>
      <c r="AW100" s="26">
        <v>4777.6250000000018</v>
      </c>
      <c r="AX100" s="26">
        <v>3674.375</v>
      </c>
      <c r="AY100" s="103">
        <v>1243</v>
      </c>
      <c r="AZ100" s="103">
        <f t="shared" si="20"/>
        <v>379.11500000000001</v>
      </c>
      <c r="BA100" s="17">
        <v>200</v>
      </c>
      <c r="BB100" s="17">
        <v>200</v>
      </c>
      <c r="BC100" s="17">
        <v>0.14000000000000001</v>
      </c>
      <c r="BD100" s="17">
        <v>1</v>
      </c>
      <c r="BE100" s="17" t="s">
        <v>150</v>
      </c>
      <c r="BF100" s="28"/>
      <c r="BG100" s="26"/>
      <c r="BH100" s="31"/>
      <c r="BI100" s="29"/>
    </row>
    <row r="101" spans="1:61" x14ac:dyDescent="0.25">
      <c r="A101" s="14">
        <v>2005</v>
      </c>
      <c r="B101" s="40">
        <v>2008</v>
      </c>
      <c r="C101" s="16" t="s">
        <v>147</v>
      </c>
      <c r="D101" s="17" t="s">
        <v>302</v>
      </c>
      <c r="E101" s="18">
        <v>4</v>
      </c>
      <c r="F101" s="44" t="s">
        <v>100</v>
      </c>
      <c r="G101" s="42" t="s">
        <v>101</v>
      </c>
      <c r="H101" s="70">
        <v>99113</v>
      </c>
      <c r="I101" s="21" t="s">
        <v>52</v>
      </c>
      <c r="J101" s="44">
        <v>99113012</v>
      </c>
      <c r="K101" s="17" t="s">
        <v>42</v>
      </c>
      <c r="L101" s="43">
        <v>100</v>
      </c>
      <c r="M101" s="24">
        <v>1</v>
      </c>
      <c r="N101" s="25">
        <v>48.644338118022326</v>
      </c>
      <c r="O101" s="26">
        <v>46.19150370165255</v>
      </c>
      <c r="P101" s="26">
        <f t="shared" si="17"/>
        <v>0.46191503701652548</v>
      </c>
      <c r="Q101" s="25">
        <v>53.80849629834745</v>
      </c>
      <c r="R101" s="25">
        <v>0.53808496298347452</v>
      </c>
      <c r="S101" s="25">
        <v>26.174786875591661</v>
      </c>
      <c r="T101" s="25">
        <v>8.7249289585305529</v>
      </c>
      <c r="U101" s="25">
        <v>11.673954946513881</v>
      </c>
      <c r="V101" s="25">
        <v>3.8913183155046265</v>
      </c>
      <c r="W101" s="26" t="s">
        <v>45</v>
      </c>
      <c r="X101" s="26" t="s">
        <v>45</v>
      </c>
      <c r="Y101" s="26" t="s">
        <v>45</v>
      </c>
      <c r="Z101" s="26" t="s">
        <v>45</v>
      </c>
      <c r="AA101" s="26" t="s">
        <v>45</v>
      </c>
      <c r="AB101" s="26" t="s">
        <v>45</v>
      </c>
      <c r="AC101" s="26" t="s">
        <v>45</v>
      </c>
      <c r="AD101" s="26" t="s">
        <v>45</v>
      </c>
      <c r="AE101" s="26" t="s">
        <v>45</v>
      </c>
      <c r="AF101" s="26" t="s">
        <v>45</v>
      </c>
      <c r="AG101" s="17">
        <v>3.5</v>
      </c>
      <c r="AH101" s="17">
        <v>5.01</v>
      </c>
      <c r="AI101" s="17">
        <f t="shared" si="19"/>
        <v>9.7723722095581059E-6</v>
      </c>
      <c r="AJ101" s="27">
        <v>2.5180073200000002</v>
      </c>
      <c r="AK101" s="27">
        <v>74.950900000000004</v>
      </c>
      <c r="AL101" s="27">
        <v>1018.45</v>
      </c>
      <c r="AM101" s="27">
        <v>84.701499999999996</v>
      </c>
      <c r="AN101" s="27">
        <v>32.514400000000002</v>
      </c>
      <c r="AO101" s="27">
        <v>38.225499999999997</v>
      </c>
      <c r="AP101" s="27">
        <v>0.65093199999999996</v>
      </c>
      <c r="AQ101" s="27">
        <v>102.542</v>
      </c>
      <c r="AR101" s="17">
        <v>1053.3499999999988</v>
      </c>
      <c r="AS101" s="17">
        <v>1155.0374999999999</v>
      </c>
      <c r="AT101" s="26">
        <v>816.02499999999986</v>
      </c>
      <c r="AU101" s="26">
        <v>19.501518691588782</v>
      </c>
      <c r="AV101" s="26">
        <v>2.4676836485535736</v>
      </c>
      <c r="AW101" s="26">
        <v>4777.6250000000018</v>
      </c>
      <c r="AX101" s="26">
        <v>3674.375</v>
      </c>
      <c r="AY101" s="103">
        <v>1243</v>
      </c>
      <c r="AZ101" s="103">
        <f t="shared" si="20"/>
        <v>379.11500000000001</v>
      </c>
      <c r="BA101" s="17">
        <v>200</v>
      </c>
      <c r="BB101" s="17">
        <v>200</v>
      </c>
      <c r="BC101" s="17">
        <v>0.14000000000000001</v>
      </c>
      <c r="BD101" s="17">
        <v>1</v>
      </c>
      <c r="BE101" s="17" t="s">
        <v>150</v>
      </c>
      <c r="BF101" s="28"/>
      <c r="BG101" s="26"/>
      <c r="BH101" s="31"/>
      <c r="BI101" s="29"/>
    </row>
    <row r="102" spans="1:61" x14ac:dyDescent="0.25">
      <c r="A102" s="14">
        <v>2005</v>
      </c>
      <c r="B102" s="40">
        <v>2008</v>
      </c>
      <c r="C102" s="16" t="s">
        <v>147</v>
      </c>
      <c r="D102" s="17" t="s">
        <v>302</v>
      </c>
      <c r="E102" s="18">
        <v>1</v>
      </c>
      <c r="F102" s="41" t="s">
        <v>104</v>
      </c>
      <c r="G102" s="42" t="s">
        <v>105</v>
      </c>
      <c r="H102" s="70">
        <v>99201</v>
      </c>
      <c r="I102" s="21">
        <v>8</v>
      </c>
      <c r="J102" s="22">
        <v>99201007</v>
      </c>
      <c r="K102" s="17" t="s">
        <v>40</v>
      </c>
      <c r="L102" s="43">
        <v>100</v>
      </c>
      <c r="M102" s="24">
        <v>1</v>
      </c>
      <c r="N102" s="25">
        <v>55.821371610845297</v>
      </c>
      <c r="O102" s="26">
        <v>47.286085772072482</v>
      </c>
      <c r="P102" s="26">
        <f t="shared" si="17"/>
        <v>0.47286085772072484</v>
      </c>
      <c r="Q102" s="25">
        <v>52.713914227927518</v>
      </c>
      <c r="R102" s="25">
        <v>0.52713914227927516</v>
      </c>
      <c r="S102" s="25">
        <v>29.42562995179367</v>
      </c>
      <c r="T102" s="25">
        <v>9.8085433172645562</v>
      </c>
      <c r="U102" s="25">
        <v>13.123830958499978</v>
      </c>
      <c r="V102" s="25">
        <v>4.3746103194999924</v>
      </c>
      <c r="W102" s="26">
        <v>18.157438047938641</v>
      </c>
      <c r="X102" s="26">
        <v>45.946161364952701</v>
      </c>
      <c r="Y102" s="26">
        <v>24.990537101648798</v>
      </c>
      <c r="Z102" s="26">
        <v>1.2582100465811408</v>
      </c>
      <c r="AA102" s="26">
        <v>0.45733333333333331</v>
      </c>
      <c r="AB102" s="26">
        <v>64.341756454359327</v>
      </c>
      <c r="AC102" s="26">
        <f t="shared" ref="AC102:AF104" si="29">W102/100*$T102</f>
        <v>1.7809801762375372</v>
      </c>
      <c r="AD102" s="26">
        <f t="shared" si="29"/>
        <v>4.5066491401016577</v>
      </c>
      <c r="AE102" s="26">
        <f t="shared" si="29"/>
        <v>2.4512076568322927</v>
      </c>
      <c r="AF102" s="26">
        <f t="shared" si="29"/>
        <v>0.12341207744108575</v>
      </c>
      <c r="AG102" s="17">
        <v>2.9</v>
      </c>
      <c r="AH102" s="17">
        <v>4.93</v>
      </c>
      <c r="AI102" s="17">
        <f t="shared" si="19"/>
        <v>1.1748975549395286E-5</v>
      </c>
      <c r="AJ102" s="27">
        <v>2.2394507629999998</v>
      </c>
      <c r="AK102" s="27">
        <v>71.141621900000004</v>
      </c>
      <c r="AL102" s="27">
        <v>839.53363469999999</v>
      </c>
      <c r="AM102" s="27">
        <v>63.277504100000002</v>
      </c>
      <c r="AN102" s="27">
        <v>38.023790740000003</v>
      </c>
      <c r="AO102" s="27">
        <v>28.795170389999999</v>
      </c>
      <c r="AP102" s="27">
        <v>0.95723499999999995</v>
      </c>
      <c r="AQ102" s="27">
        <v>123.89891540000001</v>
      </c>
      <c r="AR102" s="17">
        <v>1053.3499999999988</v>
      </c>
      <c r="AS102" s="17">
        <v>1155.0374999999999</v>
      </c>
      <c r="AT102" s="26">
        <v>816.02499999999986</v>
      </c>
      <c r="AU102" s="26">
        <v>19.501518691588782</v>
      </c>
      <c r="AV102" s="26">
        <v>2.4676836485535736</v>
      </c>
      <c r="AW102" s="26">
        <v>4777.6250000000018</v>
      </c>
      <c r="AX102" s="26">
        <v>3674.375</v>
      </c>
      <c r="AY102" s="103">
        <v>1243</v>
      </c>
      <c r="AZ102" s="103">
        <f t="shared" si="20"/>
        <v>379.11500000000001</v>
      </c>
      <c r="BA102" s="17">
        <v>200</v>
      </c>
      <c r="BB102" s="17">
        <v>200</v>
      </c>
      <c r="BC102" s="17">
        <v>0.14000000000000001</v>
      </c>
      <c r="BD102" s="17">
        <v>1</v>
      </c>
      <c r="BE102" s="17" t="s">
        <v>150</v>
      </c>
      <c r="BF102" s="28"/>
      <c r="BG102" s="26"/>
      <c r="BH102" s="31"/>
      <c r="BI102" s="29"/>
    </row>
    <row r="103" spans="1:61" x14ac:dyDescent="0.25">
      <c r="A103" s="14">
        <v>2005</v>
      </c>
      <c r="B103" s="40">
        <v>2008</v>
      </c>
      <c r="C103" s="16" t="s">
        <v>147</v>
      </c>
      <c r="D103" s="17" t="s">
        <v>302</v>
      </c>
      <c r="E103" s="18">
        <v>2</v>
      </c>
      <c r="F103" s="41" t="s">
        <v>104</v>
      </c>
      <c r="G103" s="42" t="s">
        <v>105</v>
      </c>
      <c r="H103" s="70">
        <v>99201</v>
      </c>
      <c r="I103" s="21">
        <v>8</v>
      </c>
      <c r="J103" s="22">
        <v>99201007</v>
      </c>
      <c r="K103" s="17" t="s">
        <v>40</v>
      </c>
      <c r="L103" s="43">
        <v>100</v>
      </c>
      <c r="M103" s="24">
        <v>1</v>
      </c>
      <c r="N103" s="25">
        <v>51.036682615629985</v>
      </c>
      <c r="O103" s="26">
        <v>45.599193635480042</v>
      </c>
      <c r="P103" s="26">
        <f t="shared" si="17"/>
        <v>0.4559919363548004</v>
      </c>
      <c r="Q103" s="25">
        <v>54.400806364519958</v>
      </c>
      <c r="R103" s="25">
        <v>0.5440080636451996</v>
      </c>
      <c r="S103" s="25">
        <v>27.76436688460349</v>
      </c>
      <c r="T103" s="25">
        <v>9.254788961534496</v>
      </c>
      <c r="U103" s="25">
        <v>12.382907630533158</v>
      </c>
      <c r="V103" s="25">
        <v>4.1276358768443853</v>
      </c>
      <c r="W103" s="26">
        <v>18.609295424119239</v>
      </c>
      <c r="X103" s="26">
        <v>44.68876600474681</v>
      </c>
      <c r="Y103" s="26">
        <v>24.272061470811323</v>
      </c>
      <c r="Z103" s="26">
        <v>1.8410501001443578</v>
      </c>
      <c r="AA103" s="26">
        <v>0.47300000000000003</v>
      </c>
      <c r="AB103" s="26">
        <v>58.698450073157481</v>
      </c>
      <c r="AC103" s="26">
        <f t="shared" si="29"/>
        <v>1.7222510187307314</v>
      </c>
      <c r="AD103" s="26">
        <f t="shared" si="29"/>
        <v>4.1358509832532881</v>
      </c>
      <c r="AE103" s="26">
        <f t="shared" si="29"/>
        <v>2.2463280657375138</v>
      </c>
      <c r="AF103" s="26">
        <f t="shared" si="29"/>
        <v>0.1703853014444798</v>
      </c>
      <c r="AG103" s="17">
        <v>3.1</v>
      </c>
      <c r="AH103" s="17">
        <v>4.9800000000000004</v>
      </c>
      <c r="AI103" s="17">
        <f t="shared" si="19"/>
        <v>1.0471285480508972E-5</v>
      </c>
      <c r="AJ103" s="27">
        <v>2.623011757</v>
      </c>
      <c r="AK103" s="27">
        <v>80.563932539999996</v>
      </c>
      <c r="AL103" s="27">
        <v>830.26351739999996</v>
      </c>
      <c r="AM103" s="27">
        <v>60.436332120000003</v>
      </c>
      <c r="AN103" s="27">
        <v>37.05940897</v>
      </c>
      <c r="AO103" s="27">
        <v>27.862808560000001</v>
      </c>
      <c r="AP103" s="27">
        <v>0.78155044200000001</v>
      </c>
      <c r="AQ103" s="27">
        <v>135.807772</v>
      </c>
      <c r="AR103" s="17">
        <v>1053.3499999999988</v>
      </c>
      <c r="AS103" s="17">
        <v>1155.0374999999999</v>
      </c>
      <c r="AT103" s="26">
        <v>816.02499999999986</v>
      </c>
      <c r="AU103" s="26">
        <v>19.501518691588782</v>
      </c>
      <c r="AV103" s="26">
        <v>2.4676836485535736</v>
      </c>
      <c r="AW103" s="26">
        <v>4777.6250000000018</v>
      </c>
      <c r="AX103" s="26">
        <v>3674.375</v>
      </c>
      <c r="AY103" s="103">
        <v>1243</v>
      </c>
      <c r="AZ103" s="103">
        <f t="shared" si="20"/>
        <v>379.11500000000001</v>
      </c>
      <c r="BA103" s="17">
        <v>200</v>
      </c>
      <c r="BB103" s="17">
        <v>200</v>
      </c>
      <c r="BC103" s="17">
        <v>0.14000000000000001</v>
      </c>
      <c r="BD103" s="17">
        <v>1</v>
      </c>
      <c r="BE103" s="17" t="s">
        <v>150</v>
      </c>
      <c r="BF103" s="28"/>
      <c r="BG103" s="26"/>
      <c r="BH103" s="31"/>
      <c r="BI103" s="29"/>
    </row>
    <row r="104" spans="1:61" x14ac:dyDescent="0.25">
      <c r="A104" s="14">
        <v>2005</v>
      </c>
      <c r="B104" s="40">
        <v>2008</v>
      </c>
      <c r="C104" s="16" t="s">
        <v>147</v>
      </c>
      <c r="D104" s="17" t="s">
        <v>302</v>
      </c>
      <c r="E104" s="18">
        <v>3</v>
      </c>
      <c r="F104" s="41" t="s">
        <v>104</v>
      </c>
      <c r="G104" s="42" t="s">
        <v>105</v>
      </c>
      <c r="H104" s="70">
        <v>99201</v>
      </c>
      <c r="I104" s="21">
        <v>8</v>
      </c>
      <c r="J104" s="22">
        <v>99201007</v>
      </c>
      <c r="K104" s="17" t="s">
        <v>40</v>
      </c>
      <c r="L104" s="43">
        <v>100</v>
      </c>
      <c r="M104" s="24">
        <v>1</v>
      </c>
      <c r="N104" s="25">
        <v>60.606060606060609</v>
      </c>
      <c r="O104" s="26">
        <v>45.46337582338198</v>
      </c>
      <c r="P104" s="26">
        <f t="shared" si="17"/>
        <v>0.4546337582338198</v>
      </c>
      <c r="Q104" s="25">
        <v>54.53662417661802</v>
      </c>
      <c r="R104" s="25">
        <v>0.5453662417661802</v>
      </c>
      <c r="S104" s="25">
        <v>33.052499500980623</v>
      </c>
      <c r="T104" s="25">
        <v>11.017499833660208</v>
      </c>
      <c r="U104" s="25">
        <v>14.741414777437358</v>
      </c>
      <c r="V104" s="25">
        <v>4.9138049258124532</v>
      </c>
      <c r="W104" s="26">
        <v>19.662001473399471</v>
      </c>
      <c r="X104" s="26">
        <v>41.291548707516483</v>
      </c>
      <c r="Y104" s="26">
        <v>24.650942401057961</v>
      </c>
      <c r="Z104" s="26">
        <v>2.4023658438899815</v>
      </c>
      <c r="AA104" s="26">
        <v>0.437</v>
      </c>
      <c r="AB104" s="26">
        <v>75.635010299726844</v>
      </c>
      <c r="AC104" s="26">
        <f t="shared" si="29"/>
        <v>2.1662609796260544</v>
      </c>
      <c r="AD104" s="26">
        <f t="shared" si="29"/>
        <v>4.5492963101663522</v>
      </c>
      <c r="AE104" s="26">
        <f t="shared" si="29"/>
        <v>2.7159175380322345</v>
      </c>
      <c r="AF104" s="26">
        <f t="shared" si="29"/>
        <v>0.26468065285448839</v>
      </c>
      <c r="AG104" s="17">
        <v>3.4</v>
      </c>
      <c r="AH104" s="17">
        <v>5.05</v>
      </c>
      <c r="AI104" s="17">
        <f t="shared" si="19"/>
        <v>8.9125093813374425E-6</v>
      </c>
      <c r="AJ104" s="27">
        <v>2.0625307500000001</v>
      </c>
      <c r="AK104" s="27">
        <v>82.078146750000002</v>
      </c>
      <c r="AL104" s="27">
        <v>988.95705169999997</v>
      </c>
      <c r="AM104" s="27">
        <v>77.953085250000001</v>
      </c>
      <c r="AN104" s="27">
        <v>30.848056060000001</v>
      </c>
      <c r="AO104" s="27">
        <v>33.672136620000003</v>
      </c>
      <c r="AP104" s="27">
        <v>0.57856631800000002</v>
      </c>
      <c r="AQ104" s="27">
        <v>114.8670971</v>
      </c>
      <c r="AR104" s="17">
        <v>1053.3499999999988</v>
      </c>
      <c r="AS104" s="17">
        <v>1155.0374999999999</v>
      </c>
      <c r="AT104" s="26">
        <v>816.02499999999986</v>
      </c>
      <c r="AU104" s="26">
        <v>19.501518691588782</v>
      </c>
      <c r="AV104" s="26">
        <v>2.4676836485535736</v>
      </c>
      <c r="AW104" s="26">
        <v>4777.6250000000018</v>
      </c>
      <c r="AX104" s="26">
        <v>3674.375</v>
      </c>
      <c r="AY104" s="103">
        <v>1243</v>
      </c>
      <c r="AZ104" s="103">
        <f t="shared" si="20"/>
        <v>379.11500000000001</v>
      </c>
      <c r="BA104" s="17">
        <v>200</v>
      </c>
      <c r="BB104" s="17">
        <v>200</v>
      </c>
      <c r="BC104" s="17">
        <v>0.14000000000000001</v>
      </c>
      <c r="BD104" s="17">
        <v>1</v>
      </c>
      <c r="BE104" s="17" t="s">
        <v>150</v>
      </c>
      <c r="BF104" s="28"/>
      <c r="BG104" s="26"/>
      <c r="BH104" s="31"/>
      <c r="BI104" s="29"/>
    </row>
    <row r="105" spans="1:61" x14ac:dyDescent="0.25">
      <c r="A105" s="14">
        <v>2005</v>
      </c>
      <c r="B105" s="40">
        <v>2008</v>
      </c>
      <c r="C105" s="16" t="s">
        <v>147</v>
      </c>
      <c r="D105" s="17" t="s">
        <v>302</v>
      </c>
      <c r="E105" s="18">
        <v>4</v>
      </c>
      <c r="F105" s="41" t="s">
        <v>104</v>
      </c>
      <c r="G105" s="42" t="s">
        <v>105</v>
      </c>
      <c r="H105" s="70">
        <v>99201</v>
      </c>
      <c r="I105" s="21">
        <v>8</v>
      </c>
      <c r="J105" s="41">
        <v>99201007</v>
      </c>
      <c r="K105" s="17" t="s">
        <v>40</v>
      </c>
      <c r="L105" s="43">
        <v>100</v>
      </c>
      <c r="M105" s="24">
        <v>1</v>
      </c>
      <c r="N105" s="25">
        <v>58.21371610845295</v>
      </c>
      <c r="O105" s="26">
        <v>45.829823083403532</v>
      </c>
      <c r="P105" s="26">
        <f t="shared" si="17"/>
        <v>0.45829823083403531</v>
      </c>
      <c r="Q105" s="25">
        <v>54.170176916596468</v>
      </c>
      <c r="R105" s="25">
        <v>0.54170176916596469</v>
      </c>
      <c r="S105" s="25">
        <v>31.53447300567418</v>
      </c>
      <c r="T105" s="25">
        <v>10.511491001891393</v>
      </c>
      <c r="U105" s="25">
        <v>14.064374960530685</v>
      </c>
      <c r="V105" s="25">
        <v>4.6881249868435617</v>
      </c>
      <c r="W105" s="26" t="s">
        <v>45</v>
      </c>
      <c r="X105" s="26" t="s">
        <v>45</v>
      </c>
      <c r="Y105" s="26" t="s">
        <v>45</v>
      </c>
      <c r="Z105" s="26" t="s">
        <v>45</v>
      </c>
      <c r="AA105" s="26" t="s">
        <v>45</v>
      </c>
      <c r="AB105" s="26" t="s">
        <v>45</v>
      </c>
      <c r="AC105" s="26" t="s">
        <v>45</v>
      </c>
      <c r="AD105" s="26" t="s">
        <v>45</v>
      </c>
      <c r="AE105" s="26" t="s">
        <v>45</v>
      </c>
      <c r="AF105" s="26" t="s">
        <v>45</v>
      </c>
      <c r="AG105" s="17">
        <v>3.5</v>
      </c>
      <c r="AH105" s="17">
        <v>5.01</v>
      </c>
      <c r="AI105" s="17">
        <f t="shared" si="19"/>
        <v>9.7723722095581059E-6</v>
      </c>
      <c r="AJ105" s="27">
        <v>2.5180073200000002</v>
      </c>
      <c r="AK105" s="27">
        <v>74.950900000000004</v>
      </c>
      <c r="AL105" s="27">
        <v>1018.45</v>
      </c>
      <c r="AM105" s="27">
        <v>84.701499999999996</v>
      </c>
      <c r="AN105" s="27">
        <v>32.514400000000002</v>
      </c>
      <c r="AO105" s="27">
        <v>38.225499999999997</v>
      </c>
      <c r="AP105" s="27">
        <v>0.65093199999999996</v>
      </c>
      <c r="AQ105" s="27">
        <v>102.542</v>
      </c>
      <c r="AR105" s="17">
        <v>1053.3499999999988</v>
      </c>
      <c r="AS105" s="17">
        <v>1155.0374999999999</v>
      </c>
      <c r="AT105" s="26">
        <v>816.02499999999986</v>
      </c>
      <c r="AU105" s="26">
        <v>19.501518691588782</v>
      </c>
      <c r="AV105" s="26">
        <v>2.4676836485535736</v>
      </c>
      <c r="AW105" s="26">
        <v>4777.6250000000018</v>
      </c>
      <c r="AX105" s="26">
        <v>3674.375</v>
      </c>
      <c r="AY105" s="103">
        <v>1243</v>
      </c>
      <c r="AZ105" s="103">
        <f t="shared" si="20"/>
        <v>379.11500000000001</v>
      </c>
      <c r="BA105" s="17">
        <v>200</v>
      </c>
      <c r="BB105" s="17">
        <v>200</v>
      </c>
      <c r="BC105" s="17">
        <v>0.14000000000000001</v>
      </c>
      <c r="BD105" s="17">
        <v>1</v>
      </c>
      <c r="BE105" s="17" t="s">
        <v>150</v>
      </c>
      <c r="BF105" s="28"/>
      <c r="BG105" s="26"/>
      <c r="BH105" s="31"/>
      <c r="BI105" s="29"/>
    </row>
    <row r="106" spans="1:61" x14ac:dyDescent="0.25">
      <c r="A106" s="14">
        <v>2005</v>
      </c>
      <c r="B106" s="40">
        <v>2008</v>
      </c>
      <c r="C106" s="16" t="s">
        <v>147</v>
      </c>
      <c r="D106" s="17" t="s">
        <v>302</v>
      </c>
      <c r="E106" s="18">
        <v>1</v>
      </c>
      <c r="F106" s="41" t="s">
        <v>110</v>
      </c>
      <c r="G106" s="42" t="s">
        <v>111</v>
      </c>
      <c r="H106" s="70">
        <v>99202</v>
      </c>
      <c r="I106" s="21">
        <v>8</v>
      </c>
      <c r="J106" s="22">
        <v>99202011</v>
      </c>
      <c r="K106" s="17" t="s">
        <v>40</v>
      </c>
      <c r="L106" s="43">
        <v>100</v>
      </c>
      <c r="M106" s="24">
        <v>1</v>
      </c>
      <c r="N106" s="25">
        <v>55.821371610845297</v>
      </c>
      <c r="O106" s="26">
        <v>46.697910396422735</v>
      </c>
      <c r="P106" s="26">
        <f t="shared" si="17"/>
        <v>0.46697910396422737</v>
      </c>
      <c r="Q106" s="25">
        <v>53.302089603577265</v>
      </c>
      <c r="R106" s="25">
        <v>0.53302089603577263</v>
      </c>
      <c r="S106" s="25">
        <v>29.7539575139586</v>
      </c>
      <c r="T106" s="25">
        <v>9.9179858379861994</v>
      </c>
      <c r="U106" s="25">
        <v>13.270265051225536</v>
      </c>
      <c r="V106" s="25">
        <v>4.4234216837418447</v>
      </c>
      <c r="W106" s="26">
        <v>18.943215521224033</v>
      </c>
      <c r="X106" s="26">
        <v>41.827265750896757</v>
      </c>
      <c r="Y106" s="26">
        <v>25.91674887289939</v>
      </c>
      <c r="Z106" s="26">
        <v>1.727681410523644</v>
      </c>
      <c r="AA106" s="26">
        <v>0.42766666666666664</v>
      </c>
      <c r="AB106" s="26">
        <v>69.572776727884488</v>
      </c>
      <c r="AC106" s="26">
        <f t="shared" ref="AC106:AF108" si="30">W106/100*$T106</f>
        <v>1.8787854326542031</v>
      </c>
      <c r="AD106" s="26">
        <f t="shared" si="30"/>
        <v>4.1484222935907926</v>
      </c>
      <c r="AE106" s="26">
        <f t="shared" si="30"/>
        <v>2.5704194828806095</v>
      </c>
      <c r="AF106" s="26">
        <f t="shared" si="30"/>
        <v>0.17135119762125522</v>
      </c>
      <c r="AG106" s="17">
        <v>2.9</v>
      </c>
      <c r="AH106" s="17">
        <v>4.93</v>
      </c>
      <c r="AI106" s="17">
        <f t="shared" si="19"/>
        <v>1.1748975549395286E-5</v>
      </c>
      <c r="AJ106" s="27">
        <v>2.2394507629999998</v>
      </c>
      <c r="AK106" s="27">
        <v>71.141621900000004</v>
      </c>
      <c r="AL106" s="27">
        <v>839.53363469999999</v>
      </c>
      <c r="AM106" s="27">
        <v>63.277504100000002</v>
      </c>
      <c r="AN106" s="27">
        <v>38.023790740000003</v>
      </c>
      <c r="AO106" s="27">
        <v>28.795170389999999</v>
      </c>
      <c r="AP106" s="27">
        <v>0.95723499999999995</v>
      </c>
      <c r="AQ106" s="27">
        <v>123.89891540000001</v>
      </c>
      <c r="AR106" s="17">
        <v>1053.3499999999988</v>
      </c>
      <c r="AS106" s="17">
        <v>1155.0374999999999</v>
      </c>
      <c r="AT106" s="26">
        <v>816.02499999999986</v>
      </c>
      <c r="AU106" s="26">
        <v>19.501518691588782</v>
      </c>
      <c r="AV106" s="26">
        <v>2.4676836485535736</v>
      </c>
      <c r="AW106" s="26">
        <v>4777.6250000000018</v>
      </c>
      <c r="AX106" s="26">
        <v>3674.375</v>
      </c>
      <c r="AY106" s="103">
        <v>1243</v>
      </c>
      <c r="AZ106" s="103">
        <f t="shared" si="20"/>
        <v>379.11500000000001</v>
      </c>
      <c r="BA106" s="17">
        <v>200</v>
      </c>
      <c r="BB106" s="17">
        <v>200</v>
      </c>
      <c r="BC106" s="17">
        <v>0.14000000000000001</v>
      </c>
      <c r="BD106" s="17">
        <v>1</v>
      </c>
      <c r="BE106" s="17" t="s">
        <v>150</v>
      </c>
      <c r="BF106" s="28"/>
      <c r="BG106" s="26"/>
      <c r="BH106" s="31"/>
      <c r="BI106" s="29"/>
    </row>
    <row r="107" spans="1:61" x14ac:dyDescent="0.25">
      <c r="A107" s="14">
        <v>2005</v>
      </c>
      <c r="B107" s="40">
        <v>2008</v>
      </c>
      <c r="C107" s="16" t="s">
        <v>147</v>
      </c>
      <c r="D107" s="17" t="s">
        <v>302</v>
      </c>
      <c r="E107" s="18">
        <v>2</v>
      </c>
      <c r="F107" s="41" t="s">
        <v>110</v>
      </c>
      <c r="G107" s="42" t="s">
        <v>111</v>
      </c>
      <c r="H107" s="70">
        <v>99202</v>
      </c>
      <c r="I107" s="21">
        <v>8</v>
      </c>
      <c r="J107" s="22">
        <v>99202011</v>
      </c>
      <c r="K107" s="17" t="s">
        <v>40</v>
      </c>
      <c r="L107" s="43">
        <v>100</v>
      </c>
      <c r="M107" s="24">
        <v>1</v>
      </c>
      <c r="N107" s="25">
        <v>51.036682615629985</v>
      </c>
      <c r="O107" s="26">
        <v>44.627627306141385</v>
      </c>
      <c r="P107" s="26">
        <f t="shared" si="17"/>
        <v>0.44627627306141382</v>
      </c>
      <c r="Q107" s="25">
        <v>55.372372693858615</v>
      </c>
      <c r="R107" s="25">
        <v>0.55372372693858618</v>
      </c>
      <c r="S107" s="25">
        <v>28.260222108508387</v>
      </c>
      <c r="T107" s="25">
        <v>9.4200740361694617</v>
      </c>
      <c r="U107" s="25">
        <v>12.604059060394741</v>
      </c>
      <c r="V107" s="25">
        <v>4.2013530201315801</v>
      </c>
      <c r="W107" s="26">
        <v>18.802478118560359</v>
      </c>
      <c r="X107" s="26">
        <v>42.832731411351944</v>
      </c>
      <c r="Y107" s="26">
        <v>25.341599123638872</v>
      </c>
      <c r="Z107" s="26">
        <v>2.0523094602418865</v>
      </c>
      <c r="AA107" s="26">
        <v>0.41633333333333328</v>
      </c>
      <c r="AB107" s="26">
        <v>67.878836129323588</v>
      </c>
      <c r="AC107" s="26">
        <f t="shared" si="30"/>
        <v>1.7712073594029487</v>
      </c>
      <c r="AD107" s="26">
        <f t="shared" si="30"/>
        <v>4.0348750106629661</v>
      </c>
      <c r="AE107" s="26">
        <f t="shared" si="30"/>
        <v>2.3871973993960531</v>
      </c>
      <c r="AF107" s="26">
        <f t="shared" si="30"/>
        <v>0.19332907060609558</v>
      </c>
      <c r="AG107" s="17">
        <v>3.1</v>
      </c>
      <c r="AH107" s="17">
        <v>4.9800000000000004</v>
      </c>
      <c r="AI107" s="17">
        <f t="shared" si="19"/>
        <v>1.0471285480508972E-5</v>
      </c>
      <c r="AJ107" s="27">
        <v>2.623011757</v>
      </c>
      <c r="AK107" s="27">
        <v>80.563932539999996</v>
      </c>
      <c r="AL107" s="27">
        <v>830.26351739999996</v>
      </c>
      <c r="AM107" s="27">
        <v>60.436332120000003</v>
      </c>
      <c r="AN107" s="27">
        <v>37.05940897</v>
      </c>
      <c r="AO107" s="27">
        <v>27.862808560000001</v>
      </c>
      <c r="AP107" s="27">
        <v>0.78155044200000001</v>
      </c>
      <c r="AQ107" s="27">
        <v>135.807772</v>
      </c>
      <c r="AR107" s="17">
        <v>1053.3499999999988</v>
      </c>
      <c r="AS107" s="17">
        <v>1155.0374999999999</v>
      </c>
      <c r="AT107" s="26">
        <v>816.02499999999986</v>
      </c>
      <c r="AU107" s="26">
        <v>19.501518691588782</v>
      </c>
      <c r="AV107" s="26">
        <v>2.4676836485535736</v>
      </c>
      <c r="AW107" s="26">
        <v>4777.6250000000018</v>
      </c>
      <c r="AX107" s="26">
        <v>3674.375</v>
      </c>
      <c r="AY107" s="103">
        <v>1243</v>
      </c>
      <c r="AZ107" s="103">
        <f t="shared" si="20"/>
        <v>379.11500000000001</v>
      </c>
      <c r="BA107" s="17">
        <v>200</v>
      </c>
      <c r="BB107" s="17">
        <v>200</v>
      </c>
      <c r="BC107" s="17">
        <v>0.14000000000000001</v>
      </c>
      <c r="BD107" s="17">
        <v>1</v>
      </c>
      <c r="BE107" s="17" t="s">
        <v>150</v>
      </c>
      <c r="BF107" s="28"/>
      <c r="BG107" s="26"/>
      <c r="BH107" s="31"/>
      <c r="BI107" s="29"/>
    </row>
    <row r="108" spans="1:61" x14ac:dyDescent="0.25">
      <c r="A108" s="14">
        <v>2005</v>
      </c>
      <c r="B108" s="40">
        <v>2008</v>
      </c>
      <c r="C108" s="16" t="s">
        <v>147</v>
      </c>
      <c r="D108" s="17" t="s">
        <v>302</v>
      </c>
      <c r="E108" s="18">
        <v>3</v>
      </c>
      <c r="F108" s="41" t="s">
        <v>110</v>
      </c>
      <c r="G108" s="42" t="s">
        <v>111</v>
      </c>
      <c r="H108" s="70">
        <v>99202</v>
      </c>
      <c r="I108" s="21">
        <v>8</v>
      </c>
      <c r="J108" s="22">
        <v>99202011</v>
      </c>
      <c r="K108" s="17" t="s">
        <v>40</v>
      </c>
      <c r="L108" s="43">
        <v>100</v>
      </c>
      <c r="M108" s="24">
        <v>1</v>
      </c>
      <c r="N108" s="25">
        <v>55.023923444976077</v>
      </c>
      <c r="O108" s="26">
        <v>47.7302125038497</v>
      </c>
      <c r="P108" s="26">
        <f t="shared" si="17"/>
        <v>0.477302125038497</v>
      </c>
      <c r="Q108" s="25">
        <v>52.2697874961503</v>
      </c>
      <c r="R108" s="25">
        <v>0.522697874961503</v>
      </c>
      <c r="S108" s="25">
        <v>28.760887856733419</v>
      </c>
      <c r="T108" s="25">
        <v>9.586962618911139</v>
      </c>
      <c r="U108" s="25">
        <v>12.827355984103106</v>
      </c>
      <c r="V108" s="25">
        <v>4.2757853280343685</v>
      </c>
      <c r="W108" s="26">
        <v>19.379349086258628</v>
      </c>
      <c r="X108" s="26">
        <v>44.230112230628549</v>
      </c>
      <c r="Y108" s="26">
        <v>25.569339405022291</v>
      </c>
      <c r="Z108" s="26">
        <v>1.3222302699989257</v>
      </c>
      <c r="AA108" s="26">
        <v>0.41766666666666669</v>
      </c>
      <c r="AB108" s="26">
        <v>68.860864780686541</v>
      </c>
      <c r="AC108" s="26">
        <f t="shared" si="30"/>
        <v>1.8578909526879122</v>
      </c>
      <c r="AD108" s="26">
        <f t="shared" si="30"/>
        <v>4.2403243258528027</v>
      </c>
      <c r="AE108" s="26">
        <f t="shared" si="30"/>
        <v>2.4513230106620028</v>
      </c>
      <c r="AF108" s="26">
        <f t="shared" si="30"/>
        <v>0.12676172172072483</v>
      </c>
      <c r="AG108" s="17">
        <v>3.4</v>
      </c>
      <c r="AH108" s="17">
        <v>5.05</v>
      </c>
      <c r="AI108" s="17">
        <f t="shared" si="19"/>
        <v>8.9125093813374425E-6</v>
      </c>
      <c r="AJ108" s="27">
        <v>2.0625307500000001</v>
      </c>
      <c r="AK108" s="27">
        <v>82.078146750000002</v>
      </c>
      <c r="AL108" s="27">
        <v>988.95705169999997</v>
      </c>
      <c r="AM108" s="27">
        <v>77.953085250000001</v>
      </c>
      <c r="AN108" s="27">
        <v>30.848056060000001</v>
      </c>
      <c r="AO108" s="27">
        <v>33.672136620000003</v>
      </c>
      <c r="AP108" s="27">
        <v>0.57856631800000002</v>
      </c>
      <c r="AQ108" s="27">
        <v>114.8670971</v>
      </c>
      <c r="AR108" s="17">
        <v>1053.3499999999988</v>
      </c>
      <c r="AS108" s="17">
        <v>1155.0374999999999</v>
      </c>
      <c r="AT108" s="26">
        <v>816.02499999999986</v>
      </c>
      <c r="AU108" s="26">
        <v>19.501518691588782</v>
      </c>
      <c r="AV108" s="26">
        <v>2.4676836485535736</v>
      </c>
      <c r="AW108" s="26">
        <v>4777.6250000000018</v>
      </c>
      <c r="AX108" s="26">
        <v>3674.375</v>
      </c>
      <c r="AY108" s="103">
        <v>1243</v>
      </c>
      <c r="AZ108" s="103">
        <f t="shared" si="20"/>
        <v>379.11500000000001</v>
      </c>
      <c r="BA108" s="17">
        <v>200</v>
      </c>
      <c r="BB108" s="17">
        <v>200</v>
      </c>
      <c r="BC108" s="17">
        <v>0.14000000000000001</v>
      </c>
      <c r="BD108" s="17">
        <v>1</v>
      </c>
      <c r="BE108" s="17" t="s">
        <v>150</v>
      </c>
      <c r="BF108" s="28"/>
      <c r="BG108" s="26"/>
      <c r="BH108" s="31"/>
      <c r="BI108" s="29"/>
    </row>
    <row r="109" spans="1:61" x14ac:dyDescent="0.25">
      <c r="A109" s="14">
        <v>2005</v>
      </c>
      <c r="B109" s="40">
        <v>2008</v>
      </c>
      <c r="C109" s="16" t="s">
        <v>147</v>
      </c>
      <c r="D109" s="17" t="s">
        <v>302</v>
      </c>
      <c r="E109" s="18">
        <v>4</v>
      </c>
      <c r="F109" s="41" t="s">
        <v>110</v>
      </c>
      <c r="G109" s="42" t="s">
        <v>111</v>
      </c>
      <c r="H109" s="70">
        <v>99202</v>
      </c>
      <c r="I109" s="21">
        <v>8</v>
      </c>
      <c r="J109" s="41">
        <v>99202011</v>
      </c>
      <c r="K109" s="17" t="s">
        <v>40</v>
      </c>
      <c r="L109" s="43">
        <v>94.4</v>
      </c>
      <c r="M109" s="24">
        <v>0.94400000000000006</v>
      </c>
      <c r="N109" s="25">
        <v>65.390749601275914</v>
      </c>
      <c r="O109" s="26">
        <v>48.513636970200892</v>
      </c>
      <c r="P109" s="26">
        <f t="shared" si="17"/>
        <v>0.48513636970200891</v>
      </c>
      <c r="Q109" s="25">
        <v>51.486363029799108</v>
      </c>
      <c r="R109" s="25">
        <v>0.51486363029799109</v>
      </c>
      <c r="S109" s="25">
        <v>33.667318727619829</v>
      </c>
      <c r="T109" s="25">
        <v>11.222439575873276</v>
      </c>
      <c r="U109" s="25">
        <v>15.015624152518445</v>
      </c>
      <c r="V109" s="25">
        <v>5.0052080508394807</v>
      </c>
      <c r="W109" s="26" t="s">
        <v>45</v>
      </c>
      <c r="X109" s="26" t="s">
        <v>45</v>
      </c>
      <c r="Y109" s="26" t="s">
        <v>45</v>
      </c>
      <c r="Z109" s="26" t="s">
        <v>45</v>
      </c>
      <c r="AA109" s="26" t="s">
        <v>45</v>
      </c>
      <c r="AB109" s="26" t="s">
        <v>45</v>
      </c>
      <c r="AC109" s="26" t="s">
        <v>45</v>
      </c>
      <c r="AD109" s="26" t="s">
        <v>45</v>
      </c>
      <c r="AE109" s="26" t="s">
        <v>45</v>
      </c>
      <c r="AF109" s="26" t="s">
        <v>45</v>
      </c>
      <c r="AG109" s="17">
        <v>3.5</v>
      </c>
      <c r="AH109" s="17">
        <v>5.01</v>
      </c>
      <c r="AI109" s="17">
        <f t="shared" si="19"/>
        <v>9.7723722095581059E-6</v>
      </c>
      <c r="AJ109" s="27">
        <v>2.5180073200000002</v>
      </c>
      <c r="AK109" s="27">
        <v>74.950900000000004</v>
      </c>
      <c r="AL109" s="27">
        <v>1018.45</v>
      </c>
      <c r="AM109" s="27">
        <v>84.701499999999996</v>
      </c>
      <c r="AN109" s="27">
        <v>32.514400000000002</v>
      </c>
      <c r="AO109" s="27">
        <v>38.225499999999997</v>
      </c>
      <c r="AP109" s="27">
        <v>0.65093199999999996</v>
      </c>
      <c r="AQ109" s="27">
        <v>102.542</v>
      </c>
      <c r="AR109" s="17">
        <v>1053.3499999999988</v>
      </c>
      <c r="AS109" s="17">
        <v>1155.0374999999999</v>
      </c>
      <c r="AT109" s="26">
        <v>816.02499999999986</v>
      </c>
      <c r="AU109" s="26">
        <v>19.501518691588782</v>
      </c>
      <c r="AV109" s="26">
        <v>2.4676836485535736</v>
      </c>
      <c r="AW109" s="26">
        <v>4777.6250000000018</v>
      </c>
      <c r="AX109" s="26">
        <v>3674.375</v>
      </c>
      <c r="AY109" s="103">
        <v>1243</v>
      </c>
      <c r="AZ109" s="103">
        <f t="shared" si="20"/>
        <v>379.11500000000001</v>
      </c>
      <c r="BA109" s="17">
        <v>200</v>
      </c>
      <c r="BB109" s="17">
        <v>200</v>
      </c>
      <c r="BC109" s="17">
        <v>0.14000000000000001</v>
      </c>
      <c r="BD109" s="17">
        <v>1</v>
      </c>
      <c r="BE109" s="17" t="s">
        <v>150</v>
      </c>
      <c r="BF109" s="28"/>
      <c r="BG109" s="26"/>
      <c r="BH109" s="31"/>
      <c r="BI109" s="29"/>
    </row>
    <row r="110" spans="1:61" x14ac:dyDescent="0.25">
      <c r="A110" s="14">
        <v>2005</v>
      </c>
      <c r="B110" s="40">
        <v>2008</v>
      </c>
      <c r="C110" s="16" t="s">
        <v>147</v>
      </c>
      <c r="D110" s="17" t="s">
        <v>302</v>
      </c>
      <c r="E110" s="18">
        <v>1</v>
      </c>
      <c r="F110" s="41" t="s">
        <v>114</v>
      </c>
      <c r="G110" s="42" t="s">
        <v>115</v>
      </c>
      <c r="H110" s="70">
        <v>99207</v>
      </c>
      <c r="I110" s="21">
        <v>8</v>
      </c>
      <c r="J110" s="22">
        <v>99207018</v>
      </c>
      <c r="K110" s="17" t="s">
        <v>40</v>
      </c>
      <c r="L110" s="43">
        <v>100</v>
      </c>
      <c r="M110" s="24">
        <v>1</v>
      </c>
      <c r="N110" s="25">
        <v>49.441786283891545</v>
      </c>
      <c r="O110" s="26">
        <v>48.523145807756194</v>
      </c>
      <c r="P110" s="26">
        <f t="shared" si="17"/>
        <v>0.48523145807756196</v>
      </c>
      <c r="Q110" s="25">
        <v>51.476854192243806</v>
      </c>
      <c r="R110" s="25">
        <v>0.51476854192243804</v>
      </c>
      <c r="S110" s="25">
        <v>25.451076235399647</v>
      </c>
      <c r="T110" s="25">
        <v>8.4836920784665484</v>
      </c>
      <c r="U110" s="25">
        <v>11.351180000988244</v>
      </c>
      <c r="V110" s="25">
        <v>3.7837266669960807</v>
      </c>
      <c r="W110" s="26">
        <v>18.732537482632537</v>
      </c>
      <c r="X110" s="26">
        <v>40.815479687834809</v>
      </c>
      <c r="Y110" s="26">
        <v>26.249188135511218</v>
      </c>
      <c r="Z110" s="26">
        <v>2.1431805456669508</v>
      </c>
      <c r="AA110" s="26">
        <v>0.39333333333333337</v>
      </c>
      <c r="AB110" s="26">
        <v>64.706126022202483</v>
      </c>
      <c r="AC110" s="26">
        <f t="shared" ref="AC110:AF112" si="31">W110/100*$T110</f>
        <v>1.5892107985098736</v>
      </c>
      <c r="AD110" s="26">
        <f t="shared" si="31"/>
        <v>3.4626596170649648</v>
      </c>
      <c r="AE110" s="26">
        <f t="shared" si="31"/>
        <v>2.2269002945141465</v>
      </c>
      <c r="AF110" s="26">
        <f t="shared" si="31"/>
        <v>0.18182083817998326</v>
      </c>
      <c r="AG110" s="17">
        <v>2.9</v>
      </c>
      <c r="AH110" s="17">
        <v>4.93</v>
      </c>
      <c r="AI110" s="17">
        <f t="shared" si="19"/>
        <v>1.1748975549395286E-5</v>
      </c>
      <c r="AJ110" s="27">
        <v>2.2394507629999998</v>
      </c>
      <c r="AK110" s="27">
        <v>71.141621900000004</v>
      </c>
      <c r="AL110" s="27">
        <v>839.53363469999999</v>
      </c>
      <c r="AM110" s="27">
        <v>63.277504100000002</v>
      </c>
      <c r="AN110" s="27">
        <v>38.023790740000003</v>
      </c>
      <c r="AO110" s="27">
        <v>28.795170389999999</v>
      </c>
      <c r="AP110" s="27">
        <v>0.95723499999999995</v>
      </c>
      <c r="AQ110" s="27">
        <v>123.89891540000001</v>
      </c>
      <c r="AR110" s="17">
        <v>1053.3499999999988</v>
      </c>
      <c r="AS110" s="17">
        <v>1155.0374999999999</v>
      </c>
      <c r="AT110" s="26">
        <v>816.02499999999986</v>
      </c>
      <c r="AU110" s="26">
        <v>19.501518691588782</v>
      </c>
      <c r="AV110" s="26">
        <v>2.4676836485535736</v>
      </c>
      <c r="AW110" s="26">
        <v>4777.6250000000018</v>
      </c>
      <c r="AX110" s="26">
        <v>3674.375</v>
      </c>
      <c r="AY110" s="103">
        <v>1243</v>
      </c>
      <c r="AZ110" s="103">
        <f t="shared" si="20"/>
        <v>379.11500000000001</v>
      </c>
      <c r="BA110" s="17">
        <v>200</v>
      </c>
      <c r="BB110" s="17">
        <v>200</v>
      </c>
      <c r="BC110" s="17">
        <v>0.14000000000000001</v>
      </c>
      <c r="BD110" s="17">
        <v>1</v>
      </c>
      <c r="BE110" s="17" t="s">
        <v>150</v>
      </c>
      <c r="BF110" s="28"/>
      <c r="BG110" s="26"/>
      <c r="BH110" s="31"/>
      <c r="BI110" s="29"/>
    </row>
    <row r="111" spans="1:61" x14ac:dyDescent="0.25">
      <c r="A111" s="14">
        <v>2005</v>
      </c>
      <c r="B111" s="40">
        <v>2008</v>
      </c>
      <c r="C111" s="16" t="s">
        <v>147</v>
      </c>
      <c r="D111" s="17" t="s">
        <v>302</v>
      </c>
      <c r="E111" s="18">
        <v>2</v>
      </c>
      <c r="F111" s="41" t="s">
        <v>114</v>
      </c>
      <c r="G111" s="42" t="s">
        <v>115</v>
      </c>
      <c r="H111" s="70">
        <v>99207</v>
      </c>
      <c r="I111" s="21">
        <v>8</v>
      </c>
      <c r="J111" s="22">
        <v>99207018</v>
      </c>
      <c r="K111" s="17" t="s">
        <v>40</v>
      </c>
      <c r="L111" s="43">
        <v>100</v>
      </c>
      <c r="M111" s="24">
        <v>1</v>
      </c>
      <c r="N111" s="25">
        <v>55.023923444976077</v>
      </c>
      <c r="O111" s="26">
        <v>48.270494638533378</v>
      </c>
      <c r="P111" s="26">
        <f t="shared" si="17"/>
        <v>0.48270494638533379</v>
      </c>
      <c r="Q111" s="25">
        <v>51.729505361466622</v>
      </c>
      <c r="R111" s="25">
        <v>0.51729505361466621</v>
      </c>
      <c r="S111" s="25">
        <v>28.463603428558191</v>
      </c>
      <c r="T111" s="25">
        <v>9.4878678095193969</v>
      </c>
      <c r="U111" s="25">
        <v>12.694767129136954</v>
      </c>
      <c r="V111" s="25">
        <v>4.2315890430456511</v>
      </c>
      <c r="W111" s="26">
        <v>18.71675783172833</v>
      </c>
      <c r="X111" s="26">
        <v>44.930760338302008</v>
      </c>
      <c r="Y111" s="26">
        <v>24.56281977051772</v>
      </c>
      <c r="Z111" s="26">
        <v>1.7683147793866851</v>
      </c>
      <c r="AA111" s="26">
        <v>0.40033333333333337</v>
      </c>
      <c r="AB111" s="26">
        <v>71.099758772418454</v>
      </c>
      <c r="AC111" s="26">
        <f t="shared" si="31"/>
        <v>1.7758212413022529</v>
      </c>
      <c r="AD111" s="26">
        <f t="shared" si="31"/>
        <v>4.2629711467100648</v>
      </c>
      <c r="AE111" s="26">
        <f t="shared" si="31"/>
        <v>2.3304878701172167</v>
      </c>
      <c r="AF111" s="26">
        <f t="shared" si="31"/>
        <v>0.16777536872440324</v>
      </c>
      <c r="AG111" s="17">
        <v>3.1</v>
      </c>
      <c r="AH111" s="17">
        <v>4.9800000000000004</v>
      </c>
      <c r="AI111" s="17">
        <f t="shared" si="19"/>
        <v>1.0471285480508972E-5</v>
      </c>
      <c r="AJ111" s="27">
        <v>2.623011757</v>
      </c>
      <c r="AK111" s="27">
        <v>80.563932539999996</v>
      </c>
      <c r="AL111" s="27">
        <v>830.26351739999996</v>
      </c>
      <c r="AM111" s="27">
        <v>60.436332120000003</v>
      </c>
      <c r="AN111" s="27">
        <v>37.05940897</v>
      </c>
      <c r="AO111" s="27">
        <v>27.862808560000001</v>
      </c>
      <c r="AP111" s="27">
        <v>0.78155044200000001</v>
      </c>
      <c r="AQ111" s="27">
        <v>135.807772</v>
      </c>
      <c r="AR111" s="17">
        <v>1053.3499999999988</v>
      </c>
      <c r="AS111" s="17">
        <v>1155.0374999999999</v>
      </c>
      <c r="AT111" s="26">
        <v>816.02499999999986</v>
      </c>
      <c r="AU111" s="26">
        <v>19.501518691588782</v>
      </c>
      <c r="AV111" s="26">
        <v>2.4676836485535736</v>
      </c>
      <c r="AW111" s="26">
        <v>4777.6250000000018</v>
      </c>
      <c r="AX111" s="26">
        <v>3674.375</v>
      </c>
      <c r="AY111" s="103">
        <v>1243</v>
      </c>
      <c r="AZ111" s="103">
        <f t="shared" si="20"/>
        <v>379.11500000000001</v>
      </c>
      <c r="BA111" s="17">
        <v>200</v>
      </c>
      <c r="BB111" s="17">
        <v>200</v>
      </c>
      <c r="BC111" s="17">
        <v>0.14000000000000001</v>
      </c>
      <c r="BD111" s="17">
        <v>1</v>
      </c>
      <c r="BE111" s="17" t="s">
        <v>150</v>
      </c>
      <c r="BF111" s="28"/>
      <c r="BG111" s="26"/>
      <c r="BH111" s="31"/>
      <c r="BI111" s="29"/>
    </row>
    <row r="112" spans="1:61" x14ac:dyDescent="0.25">
      <c r="A112" s="14">
        <v>2005</v>
      </c>
      <c r="B112" s="40">
        <v>2008</v>
      </c>
      <c r="C112" s="16" t="s">
        <v>147</v>
      </c>
      <c r="D112" s="17" t="s">
        <v>302</v>
      </c>
      <c r="E112" s="18">
        <v>3</v>
      </c>
      <c r="F112" s="41" t="s">
        <v>114</v>
      </c>
      <c r="G112" s="42" t="s">
        <v>115</v>
      </c>
      <c r="H112" s="70">
        <v>99207</v>
      </c>
      <c r="I112" s="21">
        <v>8</v>
      </c>
      <c r="J112" s="22">
        <v>99207018</v>
      </c>
      <c r="K112" s="17" t="s">
        <v>40</v>
      </c>
      <c r="L112" s="43">
        <v>100</v>
      </c>
      <c r="M112" s="24">
        <v>1</v>
      </c>
      <c r="N112" s="25">
        <v>55.023923444976077</v>
      </c>
      <c r="O112" s="26">
        <v>47.786457608338573</v>
      </c>
      <c r="P112" s="26">
        <f t="shared" si="17"/>
        <v>0.47786457608338573</v>
      </c>
      <c r="Q112" s="25">
        <v>52.213542391661427</v>
      </c>
      <c r="R112" s="25">
        <v>0.52213542391661427</v>
      </c>
      <c r="S112" s="25">
        <v>28.729939593497914</v>
      </c>
      <c r="T112" s="25">
        <v>9.5766465311659719</v>
      </c>
      <c r="U112" s="25">
        <v>12.813553058700069</v>
      </c>
      <c r="V112" s="25">
        <v>4.2711843529000237</v>
      </c>
      <c r="W112" s="26">
        <v>19.655815786759405</v>
      </c>
      <c r="X112" s="26">
        <v>44.103540748817537</v>
      </c>
      <c r="Y112" s="26">
        <v>24.670936353456014</v>
      </c>
      <c r="Z112" s="26">
        <v>1.604744389762331</v>
      </c>
      <c r="AA112" s="26">
        <v>0.41366666666666668</v>
      </c>
      <c r="AB112" s="26">
        <v>69.451908767521147</v>
      </c>
      <c r="AC112" s="26">
        <f t="shared" si="31"/>
        <v>1.8823680007150678</v>
      </c>
      <c r="AD112" s="26">
        <f t="shared" si="31"/>
        <v>4.2236402052430053</v>
      </c>
      <c r="AE112" s="26">
        <f t="shared" si="31"/>
        <v>2.3626483704994099</v>
      </c>
      <c r="AF112" s="26">
        <f t="shared" si="31"/>
        <v>0.15368069793625483</v>
      </c>
      <c r="AG112" s="17">
        <v>3.4</v>
      </c>
      <c r="AH112" s="17">
        <v>5.05</v>
      </c>
      <c r="AI112" s="17">
        <f t="shared" si="19"/>
        <v>8.9125093813374425E-6</v>
      </c>
      <c r="AJ112" s="27">
        <v>2.0625307500000001</v>
      </c>
      <c r="AK112" s="27">
        <v>82.078146750000002</v>
      </c>
      <c r="AL112" s="27">
        <v>988.95705169999997</v>
      </c>
      <c r="AM112" s="27">
        <v>77.953085250000001</v>
      </c>
      <c r="AN112" s="27">
        <v>30.848056060000001</v>
      </c>
      <c r="AO112" s="27">
        <v>33.672136620000003</v>
      </c>
      <c r="AP112" s="27">
        <v>0.57856631800000002</v>
      </c>
      <c r="AQ112" s="27">
        <v>114.8670971</v>
      </c>
      <c r="AR112" s="17">
        <v>1053.3499999999988</v>
      </c>
      <c r="AS112" s="17">
        <v>1155.0374999999999</v>
      </c>
      <c r="AT112" s="26">
        <v>816.02499999999986</v>
      </c>
      <c r="AU112" s="26">
        <v>19.501518691588782</v>
      </c>
      <c r="AV112" s="26">
        <v>2.4676836485535736</v>
      </c>
      <c r="AW112" s="26">
        <v>4777.6250000000018</v>
      </c>
      <c r="AX112" s="26">
        <v>3674.375</v>
      </c>
      <c r="AY112" s="103">
        <v>1243</v>
      </c>
      <c r="AZ112" s="103">
        <f t="shared" si="20"/>
        <v>379.11500000000001</v>
      </c>
      <c r="BA112" s="17">
        <v>200</v>
      </c>
      <c r="BB112" s="17">
        <v>200</v>
      </c>
      <c r="BC112" s="17">
        <v>0.14000000000000001</v>
      </c>
      <c r="BD112" s="17">
        <v>1</v>
      </c>
      <c r="BE112" s="17" t="s">
        <v>150</v>
      </c>
      <c r="BF112" s="28"/>
      <c r="BG112" s="26"/>
      <c r="BH112" s="31"/>
      <c r="BI112" s="29"/>
    </row>
    <row r="113" spans="1:61" x14ac:dyDescent="0.25">
      <c r="A113" s="14">
        <v>2005</v>
      </c>
      <c r="B113" s="40">
        <v>2008</v>
      </c>
      <c r="C113" s="16" t="s">
        <v>147</v>
      </c>
      <c r="D113" s="17" t="s">
        <v>302</v>
      </c>
      <c r="E113" s="18">
        <v>4</v>
      </c>
      <c r="F113" s="41" t="s">
        <v>114</v>
      </c>
      <c r="G113" s="42" t="s">
        <v>115</v>
      </c>
      <c r="H113" s="70">
        <v>99207</v>
      </c>
      <c r="I113" s="21">
        <v>8</v>
      </c>
      <c r="J113" s="41">
        <v>99207018</v>
      </c>
      <c r="K113" s="17" t="s">
        <v>40</v>
      </c>
      <c r="L113" s="43">
        <v>94.4</v>
      </c>
      <c r="M113" s="24">
        <v>0.94400000000000006</v>
      </c>
      <c r="N113" s="25">
        <v>47.049441786283893</v>
      </c>
      <c r="O113" s="26">
        <v>47.984540081335034</v>
      </c>
      <c r="P113" s="26">
        <f t="shared" si="17"/>
        <v>0.47984540081335036</v>
      </c>
      <c r="Q113" s="25">
        <v>52.015459918664966</v>
      </c>
      <c r="R113" s="25">
        <v>0.52015459918664964</v>
      </c>
      <c r="S113" s="25">
        <v>24.472983534300102</v>
      </c>
      <c r="T113" s="25">
        <v>8.1576611781000334</v>
      </c>
      <c r="U113" s="25">
        <v>10.914950656297846</v>
      </c>
      <c r="V113" s="25">
        <v>3.6383168854326149</v>
      </c>
      <c r="W113" s="26" t="s">
        <v>45</v>
      </c>
      <c r="X113" s="26" t="s">
        <v>45</v>
      </c>
      <c r="Y113" s="26" t="s">
        <v>45</v>
      </c>
      <c r="Z113" s="26" t="s">
        <v>45</v>
      </c>
      <c r="AA113" s="26" t="s">
        <v>45</v>
      </c>
      <c r="AB113" s="26" t="s">
        <v>45</v>
      </c>
      <c r="AC113" s="26" t="s">
        <v>45</v>
      </c>
      <c r="AD113" s="26" t="s">
        <v>45</v>
      </c>
      <c r="AE113" s="26" t="s">
        <v>45</v>
      </c>
      <c r="AF113" s="26" t="s">
        <v>45</v>
      </c>
      <c r="AG113" s="17">
        <v>3.5</v>
      </c>
      <c r="AH113" s="17">
        <v>5.01</v>
      </c>
      <c r="AI113" s="17">
        <f t="shared" si="19"/>
        <v>9.7723722095581059E-6</v>
      </c>
      <c r="AJ113" s="27">
        <v>2.5180073200000002</v>
      </c>
      <c r="AK113" s="27">
        <v>74.950900000000004</v>
      </c>
      <c r="AL113" s="27">
        <v>1018.45</v>
      </c>
      <c r="AM113" s="27">
        <v>84.701499999999996</v>
      </c>
      <c r="AN113" s="27">
        <v>32.514400000000002</v>
      </c>
      <c r="AO113" s="27">
        <v>38.225499999999997</v>
      </c>
      <c r="AP113" s="27">
        <v>0.65093199999999996</v>
      </c>
      <c r="AQ113" s="27">
        <v>102.542</v>
      </c>
      <c r="AR113" s="17">
        <v>1053.3499999999988</v>
      </c>
      <c r="AS113" s="17">
        <v>1155.0374999999999</v>
      </c>
      <c r="AT113" s="26">
        <v>816.02499999999986</v>
      </c>
      <c r="AU113" s="26">
        <v>19.501518691588782</v>
      </c>
      <c r="AV113" s="26">
        <v>2.4676836485535736</v>
      </c>
      <c r="AW113" s="26">
        <v>4777.6250000000018</v>
      </c>
      <c r="AX113" s="26">
        <v>3674.375</v>
      </c>
      <c r="AY113" s="103">
        <v>1243</v>
      </c>
      <c r="AZ113" s="103">
        <f t="shared" si="20"/>
        <v>379.11500000000001</v>
      </c>
      <c r="BA113" s="17">
        <v>200</v>
      </c>
      <c r="BB113" s="17">
        <v>200</v>
      </c>
      <c r="BC113" s="17">
        <v>0.14000000000000001</v>
      </c>
      <c r="BD113" s="17">
        <v>1</v>
      </c>
      <c r="BE113" s="17" t="s">
        <v>150</v>
      </c>
      <c r="BF113" s="28"/>
      <c r="BG113" s="26"/>
      <c r="BH113" s="31"/>
      <c r="BI113" s="29"/>
    </row>
    <row r="114" spans="1:61" x14ac:dyDescent="0.25">
      <c r="A114" s="14">
        <v>2005</v>
      </c>
      <c r="B114" s="40">
        <v>2008</v>
      </c>
      <c r="C114" s="16" t="s">
        <v>147</v>
      </c>
      <c r="D114" s="17" t="s">
        <v>302</v>
      </c>
      <c r="E114" s="18">
        <v>1</v>
      </c>
      <c r="F114" s="41" t="s">
        <v>120</v>
      </c>
      <c r="G114" s="42" t="s">
        <v>121</v>
      </c>
      <c r="H114" s="70">
        <v>99217</v>
      </c>
      <c r="I114" s="21">
        <v>9</v>
      </c>
      <c r="J114" s="22">
        <v>99217015</v>
      </c>
      <c r="K114" s="17" t="s">
        <v>40</v>
      </c>
      <c r="L114" s="43">
        <v>100</v>
      </c>
      <c r="M114" s="24">
        <v>1</v>
      </c>
      <c r="N114" s="25">
        <v>51.834130781499205</v>
      </c>
      <c r="O114" s="26">
        <v>49.125903049688411</v>
      </c>
      <c r="P114" s="26">
        <f t="shared" si="17"/>
        <v>0.49125903049688413</v>
      </c>
      <c r="Q114" s="25">
        <v>50.874096950311589</v>
      </c>
      <c r="R114" s="25">
        <v>0.50874096950311587</v>
      </c>
      <c r="S114" s="25">
        <v>26.370145947131206</v>
      </c>
      <c r="T114" s="25">
        <v>8.7900486490437348</v>
      </c>
      <c r="U114" s="25">
        <v>11.761085092420519</v>
      </c>
      <c r="V114" s="25">
        <v>3.9203616974735058</v>
      </c>
      <c r="W114" s="26">
        <v>19.768198293534567</v>
      </c>
      <c r="X114" s="26">
        <v>41.253991806784612</v>
      </c>
      <c r="Y114" s="26">
        <v>23.992761069275943</v>
      </c>
      <c r="Z114" s="26">
        <v>2.3029412842285666</v>
      </c>
      <c r="AA114" s="26">
        <v>0.39133333333333331</v>
      </c>
      <c r="AB114" s="26">
        <v>67.385381466263723</v>
      </c>
      <c r="AC114" s="26">
        <f t="shared" ref="AC114:AF116" si="32">W114/100*$T114</f>
        <v>1.7376342470411219</v>
      </c>
      <c r="AD114" s="26">
        <f t="shared" si="32"/>
        <v>3.6262459494888839</v>
      </c>
      <c r="AE114" s="26">
        <f t="shared" si="32"/>
        <v>2.108975370238181</v>
      </c>
      <c r="AF114" s="26">
        <f t="shared" si="32"/>
        <v>0.20242965924260356</v>
      </c>
      <c r="AG114" s="17">
        <v>2.9</v>
      </c>
      <c r="AH114" s="17">
        <v>4.93</v>
      </c>
      <c r="AI114" s="17">
        <f t="shared" si="19"/>
        <v>1.1748975549395286E-5</v>
      </c>
      <c r="AJ114" s="27">
        <v>2.2394507629999998</v>
      </c>
      <c r="AK114" s="27">
        <v>71.141621900000004</v>
      </c>
      <c r="AL114" s="27">
        <v>839.53363469999999</v>
      </c>
      <c r="AM114" s="27">
        <v>63.277504100000002</v>
      </c>
      <c r="AN114" s="27">
        <v>38.023790740000003</v>
      </c>
      <c r="AO114" s="27">
        <v>28.795170389999999</v>
      </c>
      <c r="AP114" s="27">
        <v>0.95723499999999995</v>
      </c>
      <c r="AQ114" s="27">
        <v>123.89891540000001</v>
      </c>
      <c r="AR114" s="17">
        <v>1053.3499999999988</v>
      </c>
      <c r="AS114" s="17">
        <v>1155.0374999999999</v>
      </c>
      <c r="AT114" s="26">
        <v>816.02499999999986</v>
      </c>
      <c r="AU114" s="26">
        <v>19.501518691588782</v>
      </c>
      <c r="AV114" s="26">
        <v>2.4676836485535736</v>
      </c>
      <c r="AW114" s="26">
        <v>4777.6250000000018</v>
      </c>
      <c r="AX114" s="26">
        <v>3674.375</v>
      </c>
      <c r="AY114" s="103">
        <v>1243</v>
      </c>
      <c r="AZ114" s="103">
        <f t="shared" si="20"/>
        <v>379.11500000000001</v>
      </c>
      <c r="BA114" s="17">
        <v>200</v>
      </c>
      <c r="BB114" s="17">
        <v>200</v>
      </c>
      <c r="BC114" s="17">
        <v>0.14000000000000001</v>
      </c>
      <c r="BD114" s="17">
        <v>1</v>
      </c>
      <c r="BE114" s="17" t="s">
        <v>150</v>
      </c>
      <c r="BF114" s="28"/>
      <c r="BG114" s="26"/>
      <c r="BH114" s="31"/>
      <c r="BI114" s="29"/>
    </row>
    <row r="115" spans="1:61" x14ac:dyDescent="0.25">
      <c r="A115" s="14">
        <v>2005</v>
      </c>
      <c r="B115" s="40">
        <v>2008</v>
      </c>
      <c r="C115" s="16" t="s">
        <v>147</v>
      </c>
      <c r="D115" s="17" t="s">
        <v>302</v>
      </c>
      <c r="E115" s="18">
        <v>2</v>
      </c>
      <c r="F115" s="41" t="s">
        <v>120</v>
      </c>
      <c r="G115" s="42" t="s">
        <v>121</v>
      </c>
      <c r="H115" s="70">
        <v>99217</v>
      </c>
      <c r="I115" s="21">
        <v>9</v>
      </c>
      <c r="J115" s="22">
        <v>99217015</v>
      </c>
      <c r="K115" s="17" t="s">
        <v>40</v>
      </c>
      <c r="L115" s="43">
        <v>100</v>
      </c>
      <c r="M115" s="24">
        <v>1</v>
      </c>
      <c r="N115" s="25">
        <v>62.200956937799042</v>
      </c>
      <c r="O115" s="26">
        <v>50.111058226241468</v>
      </c>
      <c r="P115" s="26">
        <f t="shared" si="17"/>
        <v>0.50111058226241467</v>
      </c>
      <c r="Q115" s="25">
        <v>49.888941773758532</v>
      </c>
      <c r="R115" s="25">
        <v>0.49888941773758533</v>
      </c>
      <c r="S115" s="25">
        <v>31.031399189419183</v>
      </c>
      <c r="T115" s="25">
        <v>10.343799729806394</v>
      </c>
      <c r="U115" s="25">
        <v>13.840004038480956</v>
      </c>
      <c r="V115" s="25">
        <v>4.6133346794936516</v>
      </c>
      <c r="W115" s="26">
        <v>18.92322428302883</v>
      </c>
      <c r="X115" s="26">
        <v>45.452777023685329</v>
      </c>
      <c r="Y115" s="26">
        <v>24.219414721819561</v>
      </c>
      <c r="Z115" s="26">
        <v>1.1302053009568738</v>
      </c>
      <c r="AA115" s="26">
        <v>0.38233333333333336</v>
      </c>
      <c r="AB115" s="26">
        <v>81.163206249570649</v>
      </c>
      <c r="AC115" s="26">
        <f t="shared" si="32"/>
        <v>1.957380422258594</v>
      </c>
      <c r="AD115" s="26">
        <f t="shared" si="32"/>
        <v>4.7015442269654661</v>
      </c>
      <c r="AE115" s="26">
        <f t="shared" si="32"/>
        <v>2.5052077545562614</v>
      </c>
      <c r="AF115" s="26">
        <f t="shared" si="32"/>
        <v>0.11690617286663464</v>
      </c>
      <c r="AG115" s="17">
        <v>3.1</v>
      </c>
      <c r="AH115" s="17">
        <v>4.9800000000000004</v>
      </c>
      <c r="AI115" s="17">
        <f t="shared" si="19"/>
        <v>1.0471285480508972E-5</v>
      </c>
      <c r="AJ115" s="27">
        <v>2.623011757</v>
      </c>
      <c r="AK115" s="27">
        <v>80.563932539999996</v>
      </c>
      <c r="AL115" s="27">
        <v>830.26351739999996</v>
      </c>
      <c r="AM115" s="27">
        <v>60.436332120000003</v>
      </c>
      <c r="AN115" s="27">
        <v>37.05940897</v>
      </c>
      <c r="AO115" s="27">
        <v>27.862808560000001</v>
      </c>
      <c r="AP115" s="27">
        <v>0.78155044200000001</v>
      </c>
      <c r="AQ115" s="27">
        <v>135.807772</v>
      </c>
      <c r="AR115" s="17">
        <v>1053.3499999999988</v>
      </c>
      <c r="AS115" s="17">
        <v>1155.0374999999999</v>
      </c>
      <c r="AT115" s="26">
        <v>816.02499999999986</v>
      </c>
      <c r="AU115" s="26">
        <v>19.501518691588782</v>
      </c>
      <c r="AV115" s="26">
        <v>2.4676836485535736</v>
      </c>
      <c r="AW115" s="26">
        <v>4777.6250000000018</v>
      </c>
      <c r="AX115" s="26">
        <v>3674.375</v>
      </c>
      <c r="AY115" s="103">
        <v>1243</v>
      </c>
      <c r="AZ115" s="103">
        <f t="shared" si="20"/>
        <v>379.11500000000001</v>
      </c>
      <c r="BA115" s="17">
        <v>200</v>
      </c>
      <c r="BB115" s="17">
        <v>200</v>
      </c>
      <c r="BC115" s="17">
        <v>0.14000000000000001</v>
      </c>
      <c r="BD115" s="17">
        <v>1</v>
      </c>
      <c r="BE115" s="17" t="s">
        <v>150</v>
      </c>
      <c r="BF115" s="28"/>
      <c r="BG115" s="26"/>
      <c r="BH115" s="31"/>
      <c r="BI115" s="29"/>
    </row>
    <row r="116" spans="1:61" x14ac:dyDescent="0.25">
      <c r="A116" s="14">
        <v>2005</v>
      </c>
      <c r="B116" s="40">
        <v>2008</v>
      </c>
      <c r="C116" s="16" t="s">
        <v>147</v>
      </c>
      <c r="D116" s="17" t="s">
        <v>302</v>
      </c>
      <c r="E116" s="18">
        <v>3</v>
      </c>
      <c r="F116" s="41" t="s">
        <v>120</v>
      </c>
      <c r="G116" s="42" t="s">
        <v>121</v>
      </c>
      <c r="H116" s="70">
        <v>99217</v>
      </c>
      <c r="I116" s="21">
        <v>9</v>
      </c>
      <c r="J116" s="22">
        <v>99217015</v>
      </c>
      <c r="K116" s="17" t="s">
        <v>40</v>
      </c>
      <c r="L116" s="43">
        <v>100</v>
      </c>
      <c r="M116" s="24">
        <v>1</v>
      </c>
      <c r="N116" s="25">
        <v>51.834130781499205</v>
      </c>
      <c r="O116" s="26">
        <v>47.830344403099915</v>
      </c>
      <c r="P116" s="26">
        <f t="shared" si="17"/>
        <v>0.47830344403099917</v>
      </c>
      <c r="Q116" s="25">
        <v>52.169655596900085</v>
      </c>
      <c r="R116" s="25">
        <v>0.52169655596900089</v>
      </c>
      <c r="S116" s="25">
        <v>27.041687510354912</v>
      </c>
      <c r="T116" s="25">
        <v>9.01389583678497</v>
      </c>
      <c r="U116" s="25">
        <v>12.060592629618291</v>
      </c>
      <c r="V116" s="25">
        <v>4.0201975432060966</v>
      </c>
      <c r="W116" s="26">
        <v>19.699988547294325</v>
      </c>
      <c r="X116" s="26">
        <v>43.202431928495571</v>
      </c>
      <c r="Y116" s="26">
        <v>24.249110355470563</v>
      </c>
      <c r="Z116" s="26">
        <v>1.8928933077473857</v>
      </c>
      <c r="AA116" s="26">
        <v>0.38366666666666666</v>
      </c>
      <c r="AB116" s="26">
        <v>70.482243728118789</v>
      </c>
      <c r="AC116" s="26">
        <f t="shared" si="32"/>
        <v>1.775736447511679</v>
      </c>
      <c r="AD116" s="26">
        <f t="shared" si="32"/>
        <v>3.8942222129925228</v>
      </c>
      <c r="AE116" s="26">
        <f t="shared" si="32"/>
        <v>2.1857895487891539</v>
      </c>
      <c r="AF116" s="26">
        <f t="shared" si="32"/>
        <v>0.1706234310618229</v>
      </c>
      <c r="AG116" s="17">
        <v>3.4</v>
      </c>
      <c r="AH116" s="17">
        <v>5.05</v>
      </c>
      <c r="AI116" s="17">
        <f t="shared" si="19"/>
        <v>8.9125093813374425E-6</v>
      </c>
      <c r="AJ116" s="27">
        <v>2.0625307500000001</v>
      </c>
      <c r="AK116" s="27">
        <v>82.078146750000002</v>
      </c>
      <c r="AL116" s="27">
        <v>988.95705169999997</v>
      </c>
      <c r="AM116" s="27">
        <v>77.953085250000001</v>
      </c>
      <c r="AN116" s="27">
        <v>30.848056060000001</v>
      </c>
      <c r="AO116" s="27">
        <v>33.672136620000003</v>
      </c>
      <c r="AP116" s="27">
        <v>0.57856631800000002</v>
      </c>
      <c r="AQ116" s="27">
        <v>114.8670971</v>
      </c>
      <c r="AR116" s="17">
        <v>1053.3499999999988</v>
      </c>
      <c r="AS116" s="17">
        <v>1155.0374999999999</v>
      </c>
      <c r="AT116" s="26">
        <v>816.02499999999986</v>
      </c>
      <c r="AU116" s="26">
        <v>19.501518691588782</v>
      </c>
      <c r="AV116" s="26">
        <v>2.4676836485535736</v>
      </c>
      <c r="AW116" s="26">
        <v>4777.6250000000018</v>
      </c>
      <c r="AX116" s="26">
        <v>3674.375</v>
      </c>
      <c r="AY116" s="103">
        <v>1243</v>
      </c>
      <c r="AZ116" s="103">
        <f t="shared" si="20"/>
        <v>379.11500000000001</v>
      </c>
      <c r="BA116" s="17">
        <v>200</v>
      </c>
      <c r="BB116" s="17">
        <v>200</v>
      </c>
      <c r="BC116" s="17">
        <v>0.14000000000000001</v>
      </c>
      <c r="BD116" s="17">
        <v>1</v>
      </c>
      <c r="BE116" s="17" t="s">
        <v>150</v>
      </c>
      <c r="BF116" s="28"/>
      <c r="BG116" s="26"/>
      <c r="BH116" s="31"/>
      <c r="BI116" s="29"/>
    </row>
    <row r="117" spans="1:61" x14ac:dyDescent="0.25">
      <c r="A117" s="14">
        <v>2005</v>
      </c>
      <c r="B117" s="40">
        <v>2008</v>
      </c>
      <c r="C117" s="16" t="s">
        <v>147</v>
      </c>
      <c r="D117" s="17" t="s">
        <v>302</v>
      </c>
      <c r="E117" s="18">
        <v>4</v>
      </c>
      <c r="F117" s="41" t="s">
        <v>120</v>
      </c>
      <c r="G117" s="42" t="s">
        <v>121</v>
      </c>
      <c r="H117" s="70">
        <v>99217</v>
      </c>
      <c r="I117" s="21">
        <v>9</v>
      </c>
      <c r="J117" s="41">
        <v>99217015</v>
      </c>
      <c r="K117" s="17" t="s">
        <v>40</v>
      </c>
      <c r="L117" s="43">
        <v>100</v>
      </c>
      <c r="M117" s="24">
        <v>1</v>
      </c>
      <c r="N117" s="25">
        <v>60.606060606060609</v>
      </c>
      <c r="O117" s="26">
        <v>50.053967111807154</v>
      </c>
      <c r="P117" s="26">
        <f t="shared" si="17"/>
        <v>0.50053967111807152</v>
      </c>
      <c r="Q117" s="25">
        <v>49.946032888192846</v>
      </c>
      <c r="R117" s="25">
        <v>0.49946032888192848</v>
      </c>
      <c r="S117" s="25">
        <v>30.270322962541123</v>
      </c>
      <c r="T117" s="25">
        <v>10.090107654180374</v>
      </c>
      <c r="U117" s="25">
        <v>13.500564041293341</v>
      </c>
      <c r="V117" s="25">
        <v>4.500188013764447</v>
      </c>
      <c r="W117" s="26" t="s">
        <v>45</v>
      </c>
      <c r="X117" s="26" t="s">
        <v>45</v>
      </c>
      <c r="Y117" s="26" t="s">
        <v>45</v>
      </c>
      <c r="Z117" s="26" t="s">
        <v>45</v>
      </c>
      <c r="AA117" s="26" t="s">
        <v>45</v>
      </c>
      <c r="AB117" s="26" t="s">
        <v>45</v>
      </c>
      <c r="AC117" s="26" t="s">
        <v>45</v>
      </c>
      <c r="AD117" s="26" t="s">
        <v>45</v>
      </c>
      <c r="AE117" s="26" t="s">
        <v>45</v>
      </c>
      <c r="AF117" s="26" t="s">
        <v>45</v>
      </c>
      <c r="AG117" s="17">
        <v>3.5</v>
      </c>
      <c r="AH117" s="17">
        <v>5.01</v>
      </c>
      <c r="AI117" s="17">
        <f t="shared" si="19"/>
        <v>9.7723722095581059E-6</v>
      </c>
      <c r="AJ117" s="27">
        <v>2.5180073200000002</v>
      </c>
      <c r="AK117" s="27">
        <v>74.950900000000004</v>
      </c>
      <c r="AL117" s="27">
        <v>1018.45</v>
      </c>
      <c r="AM117" s="27">
        <v>84.701499999999996</v>
      </c>
      <c r="AN117" s="27">
        <v>32.514400000000002</v>
      </c>
      <c r="AO117" s="27">
        <v>38.225499999999997</v>
      </c>
      <c r="AP117" s="27">
        <v>0.65093199999999996</v>
      </c>
      <c r="AQ117" s="27">
        <v>102.542</v>
      </c>
      <c r="AR117" s="17">
        <v>1053.3499999999988</v>
      </c>
      <c r="AS117" s="17">
        <v>1155.0374999999999</v>
      </c>
      <c r="AT117" s="26">
        <v>816.02499999999986</v>
      </c>
      <c r="AU117" s="26">
        <v>19.501518691588782</v>
      </c>
      <c r="AV117" s="26">
        <v>2.4676836485535736</v>
      </c>
      <c r="AW117" s="26">
        <v>4777.6250000000018</v>
      </c>
      <c r="AX117" s="26">
        <v>3674.375</v>
      </c>
      <c r="AY117" s="103">
        <v>1243</v>
      </c>
      <c r="AZ117" s="103">
        <f t="shared" si="20"/>
        <v>379.11500000000001</v>
      </c>
      <c r="BA117" s="17">
        <v>200</v>
      </c>
      <c r="BB117" s="17">
        <v>200</v>
      </c>
      <c r="BC117" s="17">
        <v>0.14000000000000001</v>
      </c>
      <c r="BD117" s="17">
        <v>1</v>
      </c>
      <c r="BE117" s="17" t="s">
        <v>150</v>
      </c>
      <c r="BF117" s="28"/>
      <c r="BG117" s="26"/>
      <c r="BH117" s="31"/>
      <c r="BI117" s="29"/>
    </row>
    <row r="118" spans="1:61" x14ac:dyDescent="0.25">
      <c r="A118" s="14">
        <v>2005</v>
      </c>
      <c r="B118" s="40">
        <v>2008</v>
      </c>
      <c r="C118" s="16" t="s">
        <v>147</v>
      </c>
      <c r="D118" s="17" t="s">
        <v>302</v>
      </c>
      <c r="E118" s="18">
        <v>1</v>
      </c>
      <c r="F118" s="41" t="s">
        <v>124</v>
      </c>
      <c r="G118" s="42" t="s">
        <v>125</v>
      </c>
      <c r="H118" s="70">
        <v>99239</v>
      </c>
      <c r="I118" s="21" t="s">
        <v>52</v>
      </c>
      <c r="J118" s="22">
        <v>99239015</v>
      </c>
      <c r="K118" s="17" t="s">
        <v>42</v>
      </c>
      <c r="L118" s="43">
        <v>100</v>
      </c>
      <c r="M118" s="24">
        <v>1</v>
      </c>
      <c r="N118" s="25">
        <v>49.441786283891545</v>
      </c>
      <c r="O118" s="26">
        <v>48.857606930157019</v>
      </c>
      <c r="P118" s="26">
        <f t="shared" si="17"/>
        <v>0.48857606930157016</v>
      </c>
      <c r="Q118" s="25">
        <v>51.142393069842981</v>
      </c>
      <c r="R118" s="25">
        <v>0.51142393069842984</v>
      </c>
      <c r="S118" s="25">
        <v>25.285712682059529</v>
      </c>
      <c r="T118" s="25">
        <v>8.4285708940198436</v>
      </c>
      <c r="U118" s="25">
        <v>11.27742785619855</v>
      </c>
      <c r="V118" s="25">
        <v>3.7591426187328505</v>
      </c>
      <c r="W118" s="26">
        <v>18.962460880302416</v>
      </c>
      <c r="X118" s="26">
        <v>43.509030294672769</v>
      </c>
      <c r="Y118" s="26">
        <v>24.939171172954062</v>
      </c>
      <c r="Z118" s="26">
        <v>1.5781346549203192</v>
      </c>
      <c r="AA118" s="26">
        <v>0.42399999999999999</v>
      </c>
      <c r="AB118" s="26">
        <v>59.63611481617815</v>
      </c>
      <c r="AC118" s="26">
        <f t="shared" ref="AC118:AF120" si="33">W118/100*$T118</f>
        <v>1.5982644585470684</v>
      </c>
      <c r="AD118" s="26">
        <f t="shared" si="33"/>
        <v>3.6671894636870652</v>
      </c>
      <c r="AE118" s="26">
        <f t="shared" si="33"/>
        <v>2.1020157226933933</v>
      </c>
      <c r="AF118" s="26">
        <f t="shared" si="33"/>
        <v>0.13301419819305452</v>
      </c>
      <c r="AG118" s="17">
        <v>2.9</v>
      </c>
      <c r="AH118" s="17">
        <v>4.93</v>
      </c>
      <c r="AI118" s="17">
        <f t="shared" si="19"/>
        <v>1.1748975549395286E-5</v>
      </c>
      <c r="AJ118" s="27">
        <v>2.2394507629999998</v>
      </c>
      <c r="AK118" s="27">
        <v>71.141621900000004</v>
      </c>
      <c r="AL118" s="27">
        <v>839.53363469999999</v>
      </c>
      <c r="AM118" s="27">
        <v>63.277504100000002</v>
      </c>
      <c r="AN118" s="27">
        <v>38.023790740000003</v>
      </c>
      <c r="AO118" s="27">
        <v>28.795170389999999</v>
      </c>
      <c r="AP118" s="27">
        <v>0.95723499999999995</v>
      </c>
      <c r="AQ118" s="27">
        <v>123.89891540000001</v>
      </c>
      <c r="AR118" s="17">
        <v>1053.3499999999988</v>
      </c>
      <c r="AS118" s="17">
        <v>1155.0374999999999</v>
      </c>
      <c r="AT118" s="26">
        <v>816.02499999999986</v>
      </c>
      <c r="AU118" s="26">
        <v>19.501518691588782</v>
      </c>
      <c r="AV118" s="26">
        <v>2.4676836485535736</v>
      </c>
      <c r="AW118" s="26">
        <v>4777.6250000000018</v>
      </c>
      <c r="AX118" s="26">
        <v>3674.375</v>
      </c>
      <c r="AY118" s="103">
        <v>1243</v>
      </c>
      <c r="AZ118" s="103">
        <f t="shared" si="20"/>
        <v>379.11500000000001</v>
      </c>
      <c r="BA118" s="17">
        <v>200</v>
      </c>
      <c r="BB118" s="17">
        <v>200</v>
      </c>
      <c r="BC118" s="17">
        <v>0.14000000000000001</v>
      </c>
      <c r="BD118" s="17">
        <v>1</v>
      </c>
      <c r="BE118" s="17" t="s">
        <v>150</v>
      </c>
      <c r="BF118" s="28"/>
      <c r="BG118" s="26"/>
      <c r="BH118" s="31"/>
      <c r="BI118" s="29"/>
    </row>
    <row r="119" spans="1:61" x14ac:dyDescent="0.25">
      <c r="A119" s="14">
        <v>2005</v>
      </c>
      <c r="B119" s="40">
        <v>2008</v>
      </c>
      <c r="C119" s="16" t="s">
        <v>147</v>
      </c>
      <c r="D119" s="17" t="s">
        <v>302</v>
      </c>
      <c r="E119" s="18">
        <v>2</v>
      </c>
      <c r="F119" s="41" t="s">
        <v>124</v>
      </c>
      <c r="G119" s="42" t="s">
        <v>125</v>
      </c>
      <c r="H119" s="70">
        <v>99239</v>
      </c>
      <c r="I119" s="21" t="s">
        <v>52</v>
      </c>
      <c r="J119" s="22">
        <v>99239015</v>
      </c>
      <c r="K119" s="17" t="s">
        <v>42</v>
      </c>
      <c r="L119" s="43">
        <v>94.4</v>
      </c>
      <c r="M119" s="24">
        <v>0.94400000000000006</v>
      </c>
      <c r="N119" s="25">
        <v>52.631578947368418</v>
      </c>
      <c r="O119" s="26">
        <v>48.110643287320784</v>
      </c>
      <c r="P119" s="26">
        <f t="shared" si="17"/>
        <v>0.48110643287320781</v>
      </c>
      <c r="Q119" s="25">
        <v>51.889356712679216</v>
      </c>
      <c r="R119" s="25">
        <v>0.51889356712679213</v>
      </c>
      <c r="S119" s="25">
        <v>27.310187743515375</v>
      </c>
      <c r="T119" s="25">
        <v>9.1033959145051249</v>
      </c>
      <c r="U119" s="25">
        <v>12.180343733607858</v>
      </c>
      <c r="V119" s="25">
        <v>4.0601145778692862</v>
      </c>
      <c r="W119" s="26">
        <v>19.569806981921374</v>
      </c>
      <c r="X119" s="26">
        <v>45.169783741468308</v>
      </c>
      <c r="Y119" s="26">
        <v>24.144332998996987</v>
      </c>
      <c r="Z119" s="26">
        <v>1.1185440467744741</v>
      </c>
      <c r="AA119" s="26">
        <v>0.45533333333333337</v>
      </c>
      <c r="AB119" s="26">
        <v>59.978450388393945</v>
      </c>
      <c r="AC119" s="26">
        <f t="shared" si="33"/>
        <v>1.7815170092687691</v>
      </c>
      <c r="AD119" s="26">
        <f t="shared" si="33"/>
        <v>4.111984247711626</v>
      </c>
      <c r="AE119" s="26">
        <f t="shared" si="33"/>
        <v>2.1979542238152043</v>
      </c>
      <c r="AF119" s="26">
        <f t="shared" si="33"/>
        <v>0.10182549305600776</v>
      </c>
      <c r="AG119" s="17">
        <v>3.1</v>
      </c>
      <c r="AH119" s="17">
        <v>4.9800000000000004</v>
      </c>
      <c r="AI119" s="17">
        <f t="shared" si="19"/>
        <v>1.0471285480508972E-5</v>
      </c>
      <c r="AJ119" s="27">
        <v>2.623011757</v>
      </c>
      <c r="AK119" s="27">
        <v>80.563932539999996</v>
      </c>
      <c r="AL119" s="27">
        <v>830.26351739999996</v>
      </c>
      <c r="AM119" s="27">
        <v>60.436332120000003</v>
      </c>
      <c r="AN119" s="27">
        <v>37.05940897</v>
      </c>
      <c r="AO119" s="27">
        <v>27.862808560000001</v>
      </c>
      <c r="AP119" s="27">
        <v>0.78155044200000001</v>
      </c>
      <c r="AQ119" s="27">
        <v>135.807772</v>
      </c>
      <c r="AR119" s="17">
        <v>1053.3499999999988</v>
      </c>
      <c r="AS119" s="17">
        <v>1155.0374999999999</v>
      </c>
      <c r="AT119" s="26">
        <v>816.02499999999986</v>
      </c>
      <c r="AU119" s="26">
        <v>19.501518691588782</v>
      </c>
      <c r="AV119" s="26">
        <v>2.4676836485535736</v>
      </c>
      <c r="AW119" s="26">
        <v>4777.6250000000018</v>
      </c>
      <c r="AX119" s="26">
        <v>3674.375</v>
      </c>
      <c r="AY119" s="103">
        <v>1243</v>
      </c>
      <c r="AZ119" s="103">
        <f t="shared" si="20"/>
        <v>379.11500000000001</v>
      </c>
      <c r="BA119" s="17">
        <v>200</v>
      </c>
      <c r="BB119" s="17">
        <v>200</v>
      </c>
      <c r="BC119" s="17">
        <v>0.14000000000000001</v>
      </c>
      <c r="BD119" s="17">
        <v>1</v>
      </c>
      <c r="BE119" s="17" t="s">
        <v>150</v>
      </c>
      <c r="BF119" s="28"/>
      <c r="BG119" s="26"/>
      <c r="BH119" s="31"/>
      <c r="BI119" s="29"/>
    </row>
    <row r="120" spans="1:61" x14ac:dyDescent="0.25">
      <c r="A120" s="14">
        <v>2005</v>
      </c>
      <c r="B120" s="40">
        <v>2008</v>
      </c>
      <c r="C120" s="16" t="s">
        <v>147</v>
      </c>
      <c r="D120" s="17" t="s">
        <v>302</v>
      </c>
      <c r="E120" s="18">
        <v>3</v>
      </c>
      <c r="F120" s="41" t="s">
        <v>124</v>
      </c>
      <c r="G120" s="42" t="s">
        <v>125</v>
      </c>
      <c r="H120" s="70">
        <v>99239</v>
      </c>
      <c r="I120" s="21" t="s">
        <v>52</v>
      </c>
      <c r="J120" s="22">
        <v>99239015</v>
      </c>
      <c r="K120" s="17" t="s">
        <v>42</v>
      </c>
      <c r="L120" s="43">
        <v>100</v>
      </c>
      <c r="M120" s="24">
        <v>1</v>
      </c>
      <c r="N120" s="25">
        <v>49.441786283891545</v>
      </c>
      <c r="O120" s="26">
        <v>47.516955453910455</v>
      </c>
      <c r="P120" s="26">
        <f t="shared" si="17"/>
        <v>0.47516955453910453</v>
      </c>
      <c r="Q120" s="25">
        <v>52.483044546089545</v>
      </c>
      <c r="R120" s="25">
        <v>0.52483044546089541</v>
      </c>
      <c r="S120" s="25">
        <v>25.948554719757187</v>
      </c>
      <c r="T120" s="25">
        <v>8.6495182399190629</v>
      </c>
      <c r="U120" s="25">
        <v>11.573055405011706</v>
      </c>
      <c r="V120" s="25">
        <v>3.8576851350039023</v>
      </c>
      <c r="W120" s="26">
        <v>19.739984729321577</v>
      </c>
      <c r="X120" s="26">
        <v>43.082783877272902</v>
      </c>
      <c r="Y120" s="26">
        <v>24.504282184083138</v>
      </c>
      <c r="Z120" s="26">
        <v>1.5717935023137954</v>
      </c>
      <c r="AA120" s="26">
        <v>0.40766666666666668</v>
      </c>
      <c r="AB120" s="26">
        <v>63.651401602020904</v>
      </c>
      <c r="AC120" s="26">
        <f t="shared" si="33"/>
        <v>1.7074135797199075</v>
      </c>
      <c r="AD120" s="26">
        <f t="shared" si="33"/>
        <v>3.7264532497296288</v>
      </c>
      <c r="AE120" s="26">
        <f t="shared" si="33"/>
        <v>2.1195023570735083</v>
      </c>
      <c r="AF120" s="26">
        <f t="shared" si="33"/>
        <v>0.13595256567649441</v>
      </c>
      <c r="AG120" s="17">
        <v>3.4</v>
      </c>
      <c r="AH120" s="17">
        <v>5.05</v>
      </c>
      <c r="AI120" s="17">
        <f t="shared" si="19"/>
        <v>8.9125093813374425E-6</v>
      </c>
      <c r="AJ120" s="27">
        <v>2.0625307500000001</v>
      </c>
      <c r="AK120" s="27">
        <v>82.078146750000002</v>
      </c>
      <c r="AL120" s="27">
        <v>988.95705169999997</v>
      </c>
      <c r="AM120" s="27">
        <v>77.953085250000001</v>
      </c>
      <c r="AN120" s="27">
        <v>30.848056060000001</v>
      </c>
      <c r="AO120" s="27">
        <v>33.672136620000003</v>
      </c>
      <c r="AP120" s="27">
        <v>0.57856631800000002</v>
      </c>
      <c r="AQ120" s="27">
        <v>114.8670971</v>
      </c>
      <c r="AR120" s="17">
        <v>1053.3499999999988</v>
      </c>
      <c r="AS120" s="17">
        <v>1155.0374999999999</v>
      </c>
      <c r="AT120" s="26">
        <v>816.02499999999986</v>
      </c>
      <c r="AU120" s="26">
        <v>19.501518691588782</v>
      </c>
      <c r="AV120" s="26">
        <v>2.4676836485535736</v>
      </c>
      <c r="AW120" s="26">
        <v>4777.6250000000018</v>
      </c>
      <c r="AX120" s="26">
        <v>3674.375</v>
      </c>
      <c r="AY120" s="103">
        <v>1243</v>
      </c>
      <c r="AZ120" s="103">
        <f t="shared" si="20"/>
        <v>379.11500000000001</v>
      </c>
      <c r="BA120" s="17">
        <v>200</v>
      </c>
      <c r="BB120" s="17">
        <v>200</v>
      </c>
      <c r="BC120" s="17">
        <v>0.14000000000000001</v>
      </c>
      <c r="BD120" s="17">
        <v>1</v>
      </c>
      <c r="BE120" s="17" t="s">
        <v>150</v>
      </c>
      <c r="BF120" s="28"/>
      <c r="BG120" s="26"/>
      <c r="BH120" s="31"/>
      <c r="BI120" s="29"/>
    </row>
    <row r="121" spans="1:61" x14ac:dyDescent="0.25">
      <c r="A121" s="14">
        <v>2005</v>
      </c>
      <c r="B121" s="40">
        <v>2008</v>
      </c>
      <c r="C121" s="16" t="s">
        <v>147</v>
      </c>
      <c r="D121" s="17" t="s">
        <v>302</v>
      </c>
      <c r="E121" s="18">
        <v>4</v>
      </c>
      <c r="F121" s="41" t="s">
        <v>124</v>
      </c>
      <c r="G121" s="42" t="s">
        <v>125</v>
      </c>
      <c r="H121" s="70">
        <v>99239</v>
      </c>
      <c r="I121" s="21" t="s">
        <v>52</v>
      </c>
      <c r="J121" s="41">
        <v>99239015</v>
      </c>
      <c r="K121" s="17" t="s">
        <v>42</v>
      </c>
      <c r="L121" s="43">
        <v>94.4</v>
      </c>
      <c r="M121" s="24">
        <v>0.94400000000000006</v>
      </c>
      <c r="N121" s="25">
        <v>51.036682615629985</v>
      </c>
      <c r="O121" s="26">
        <v>53.512318426327063</v>
      </c>
      <c r="P121" s="26">
        <f t="shared" si="17"/>
        <v>0.53512318426327066</v>
      </c>
      <c r="Q121" s="25">
        <v>46.487681573672937</v>
      </c>
      <c r="R121" s="25">
        <v>0.46487681573672934</v>
      </c>
      <c r="S121" s="25">
        <v>23.725770500120159</v>
      </c>
      <c r="T121" s="25">
        <v>7.9085901667067198</v>
      </c>
      <c r="U121" s="25">
        <v>10.58169364305359</v>
      </c>
      <c r="V121" s="25">
        <v>3.5272312143511972</v>
      </c>
      <c r="W121" s="26" t="s">
        <v>45</v>
      </c>
      <c r="X121" s="26" t="s">
        <v>45</v>
      </c>
      <c r="Y121" s="26" t="s">
        <v>45</v>
      </c>
      <c r="Z121" s="26" t="s">
        <v>45</v>
      </c>
      <c r="AA121" s="26" t="s">
        <v>45</v>
      </c>
      <c r="AB121" s="26" t="s">
        <v>45</v>
      </c>
      <c r="AC121" s="26" t="s">
        <v>45</v>
      </c>
      <c r="AD121" s="26" t="s">
        <v>45</v>
      </c>
      <c r="AE121" s="26" t="s">
        <v>45</v>
      </c>
      <c r="AF121" s="26" t="s">
        <v>45</v>
      </c>
      <c r="AG121" s="17">
        <v>3.5</v>
      </c>
      <c r="AH121" s="17">
        <v>5.01</v>
      </c>
      <c r="AI121" s="17">
        <f t="shared" si="19"/>
        <v>9.7723722095581059E-6</v>
      </c>
      <c r="AJ121" s="27">
        <v>2.5180073200000002</v>
      </c>
      <c r="AK121" s="27">
        <v>74.950900000000004</v>
      </c>
      <c r="AL121" s="27">
        <v>1018.45</v>
      </c>
      <c r="AM121" s="27">
        <v>84.701499999999996</v>
      </c>
      <c r="AN121" s="27">
        <v>32.514400000000002</v>
      </c>
      <c r="AO121" s="27">
        <v>38.225499999999997</v>
      </c>
      <c r="AP121" s="27">
        <v>0.65093199999999996</v>
      </c>
      <c r="AQ121" s="27">
        <v>102.542</v>
      </c>
      <c r="AR121" s="17">
        <v>1053.3499999999988</v>
      </c>
      <c r="AS121" s="17">
        <v>1155.0374999999999</v>
      </c>
      <c r="AT121" s="26">
        <v>816.02499999999986</v>
      </c>
      <c r="AU121" s="26">
        <v>19.501518691588782</v>
      </c>
      <c r="AV121" s="26">
        <v>2.4676836485535736</v>
      </c>
      <c r="AW121" s="26">
        <v>4777.6250000000018</v>
      </c>
      <c r="AX121" s="26">
        <v>3674.375</v>
      </c>
      <c r="AY121" s="103">
        <v>1243</v>
      </c>
      <c r="AZ121" s="103">
        <f t="shared" si="20"/>
        <v>379.11500000000001</v>
      </c>
      <c r="BA121" s="17">
        <v>200</v>
      </c>
      <c r="BB121" s="17">
        <v>200</v>
      </c>
      <c r="BC121" s="17">
        <v>0.14000000000000001</v>
      </c>
      <c r="BD121" s="17">
        <v>1</v>
      </c>
      <c r="BE121" s="17" t="s">
        <v>150</v>
      </c>
      <c r="BF121" s="28"/>
      <c r="BG121" s="26"/>
      <c r="BH121" s="31"/>
      <c r="BI121" s="29"/>
    </row>
    <row r="122" spans="1:61" x14ac:dyDescent="0.25">
      <c r="A122" s="14">
        <v>2005</v>
      </c>
      <c r="B122" s="40">
        <v>2008</v>
      </c>
      <c r="C122" s="16" t="s">
        <v>147</v>
      </c>
      <c r="D122" s="17" t="s">
        <v>302</v>
      </c>
      <c r="E122" s="18">
        <v>1</v>
      </c>
      <c r="F122" s="41" t="s">
        <v>126</v>
      </c>
      <c r="G122" s="42" t="s">
        <v>127</v>
      </c>
      <c r="H122" s="70">
        <v>9970</v>
      </c>
      <c r="I122" s="21">
        <v>5</v>
      </c>
      <c r="J122" s="22">
        <v>9970036</v>
      </c>
      <c r="K122" s="17" t="s">
        <v>54</v>
      </c>
      <c r="L122" s="43">
        <v>88.9</v>
      </c>
      <c r="M122" s="24">
        <v>0.88900000000000001</v>
      </c>
      <c r="N122" s="25">
        <v>52.631578947368418</v>
      </c>
      <c r="O122" s="26">
        <v>45.465306122448993</v>
      </c>
      <c r="P122" s="26">
        <f t="shared" si="17"/>
        <v>0.45465306122448995</v>
      </c>
      <c r="Q122" s="25">
        <v>54.534693877551007</v>
      </c>
      <c r="R122" s="25">
        <v>0.5453469387755101</v>
      </c>
      <c r="S122" s="25">
        <v>28.702470461868952</v>
      </c>
      <c r="T122" s="25">
        <v>9.5674901539563173</v>
      </c>
      <c r="U122" s="25">
        <v>12.801301825993553</v>
      </c>
      <c r="V122" s="25">
        <v>4.267100608664518</v>
      </c>
      <c r="W122" s="26">
        <v>19.285387144095168</v>
      </c>
      <c r="X122" s="26">
        <v>39.345604717478977</v>
      </c>
      <c r="Y122" s="26">
        <v>24.966764624717385</v>
      </c>
      <c r="Z122" s="26">
        <v>3.3049803680446956</v>
      </c>
      <c r="AA122" s="26">
        <v>0.46633333333333332</v>
      </c>
      <c r="AB122" s="26">
        <v>61.549257602292244</v>
      </c>
      <c r="AC122" s="26">
        <f t="shared" ref="AC122:AF124" si="34">W122/100*$T122</f>
        <v>1.8451275161636627</v>
      </c>
      <c r="AD122" s="26">
        <f t="shared" si="34"/>
        <v>3.7643868573593733</v>
      </c>
      <c r="AE122" s="26">
        <f t="shared" si="34"/>
        <v>2.3886927472312847</v>
      </c>
      <c r="AF122" s="26">
        <f t="shared" si="34"/>
        <v>0.31620367130286553</v>
      </c>
      <c r="AG122" s="17">
        <v>2.9</v>
      </c>
      <c r="AH122" s="17">
        <v>4.93</v>
      </c>
      <c r="AI122" s="17">
        <f t="shared" si="19"/>
        <v>1.1748975549395286E-5</v>
      </c>
      <c r="AJ122" s="27">
        <v>2.2394507629999998</v>
      </c>
      <c r="AK122" s="27">
        <v>71.141621900000004</v>
      </c>
      <c r="AL122" s="27">
        <v>839.53363469999999</v>
      </c>
      <c r="AM122" s="27">
        <v>63.277504100000002</v>
      </c>
      <c r="AN122" s="27">
        <v>38.023790740000003</v>
      </c>
      <c r="AO122" s="27">
        <v>28.795170389999999</v>
      </c>
      <c r="AP122" s="27">
        <v>0.95723499999999995</v>
      </c>
      <c r="AQ122" s="27">
        <v>123.89891540000001</v>
      </c>
      <c r="AR122" s="17">
        <v>1053.3499999999988</v>
      </c>
      <c r="AS122" s="17">
        <v>1155.0374999999999</v>
      </c>
      <c r="AT122" s="26">
        <v>816.02499999999986</v>
      </c>
      <c r="AU122" s="26">
        <v>19.501518691588782</v>
      </c>
      <c r="AV122" s="26">
        <v>2.4676836485535736</v>
      </c>
      <c r="AW122" s="26">
        <v>4777.6250000000018</v>
      </c>
      <c r="AX122" s="26">
        <v>3674.375</v>
      </c>
      <c r="AY122" s="103">
        <v>1243</v>
      </c>
      <c r="AZ122" s="103">
        <f t="shared" si="20"/>
        <v>379.11500000000001</v>
      </c>
      <c r="BA122" s="17">
        <v>200</v>
      </c>
      <c r="BB122" s="17">
        <v>200</v>
      </c>
      <c r="BC122" s="17">
        <v>0.14000000000000001</v>
      </c>
      <c r="BD122" s="17">
        <v>1</v>
      </c>
      <c r="BE122" s="17" t="s">
        <v>150</v>
      </c>
      <c r="BF122" s="28"/>
      <c r="BG122" s="26"/>
      <c r="BH122" s="31"/>
      <c r="BI122" s="29"/>
    </row>
    <row r="123" spans="1:61" x14ac:dyDescent="0.25">
      <c r="A123" s="14">
        <v>2005</v>
      </c>
      <c r="B123" s="40">
        <v>2008</v>
      </c>
      <c r="C123" s="16" t="s">
        <v>147</v>
      </c>
      <c r="D123" s="17" t="s">
        <v>302</v>
      </c>
      <c r="E123" s="18">
        <v>2</v>
      </c>
      <c r="F123" s="41" t="s">
        <v>126</v>
      </c>
      <c r="G123" s="42" t="s">
        <v>127</v>
      </c>
      <c r="H123" s="70">
        <v>9970</v>
      </c>
      <c r="I123" s="21">
        <v>5</v>
      </c>
      <c r="J123" s="22">
        <v>9970036</v>
      </c>
      <c r="K123" s="17" t="s">
        <v>54</v>
      </c>
      <c r="L123" s="43">
        <v>94.4</v>
      </c>
      <c r="M123" s="24">
        <v>0.94400000000000006</v>
      </c>
      <c r="N123" s="25">
        <v>49.441786283891545</v>
      </c>
      <c r="O123" s="26">
        <v>45.964578628313333</v>
      </c>
      <c r="P123" s="26">
        <f t="shared" si="17"/>
        <v>0.45964578628313335</v>
      </c>
      <c r="Q123" s="25">
        <v>54.035421371686667</v>
      </c>
      <c r="R123" s="25">
        <v>0.54035421371686665</v>
      </c>
      <c r="S123" s="25">
        <v>26.716077552189578</v>
      </c>
      <c r="T123" s="25">
        <v>8.905359184063192</v>
      </c>
      <c r="U123" s="25">
        <v>11.915370588276552</v>
      </c>
      <c r="V123" s="25">
        <v>3.9717901960921838</v>
      </c>
      <c r="W123" s="26">
        <v>18.931746187573196</v>
      </c>
      <c r="X123" s="26">
        <v>42.004349948218191</v>
      </c>
      <c r="Y123" s="26">
        <v>24.851400735868552</v>
      </c>
      <c r="Z123" s="26">
        <v>2.374592624445711</v>
      </c>
      <c r="AA123" s="26">
        <v>0.47166666666666668</v>
      </c>
      <c r="AB123" s="26">
        <v>56.641860534677541</v>
      </c>
      <c r="AC123" s="26">
        <f t="shared" si="34"/>
        <v>1.6859399978185827</v>
      </c>
      <c r="AD123" s="26">
        <f t="shared" si="34"/>
        <v>3.740638235819691</v>
      </c>
      <c r="AE123" s="26">
        <f t="shared" si="34"/>
        <v>2.2131064978000179</v>
      </c>
      <c r="AF123" s="26">
        <f t="shared" si="34"/>
        <v>0.21146600236516327</v>
      </c>
      <c r="AG123" s="17">
        <v>3.1</v>
      </c>
      <c r="AH123" s="17">
        <v>4.9800000000000004</v>
      </c>
      <c r="AI123" s="17">
        <f t="shared" si="19"/>
        <v>1.0471285480508972E-5</v>
      </c>
      <c r="AJ123" s="27">
        <v>2.623011757</v>
      </c>
      <c r="AK123" s="27">
        <v>80.563932539999996</v>
      </c>
      <c r="AL123" s="27">
        <v>830.26351739999996</v>
      </c>
      <c r="AM123" s="27">
        <v>60.436332120000003</v>
      </c>
      <c r="AN123" s="27">
        <v>37.05940897</v>
      </c>
      <c r="AO123" s="27">
        <v>27.862808560000001</v>
      </c>
      <c r="AP123" s="27">
        <v>0.78155044200000001</v>
      </c>
      <c r="AQ123" s="27">
        <v>135.807772</v>
      </c>
      <c r="AR123" s="17">
        <v>1053.3499999999988</v>
      </c>
      <c r="AS123" s="17">
        <v>1155.0374999999999</v>
      </c>
      <c r="AT123" s="26">
        <v>816.02499999999986</v>
      </c>
      <c r="AU123" s="26">
        <v>19.501518691588782</v>
      </c>
      <c r="AV123" s="26">
        <v>2.4676836485535736</v>
      </c>
      <c r="AW123" s="26">
        <v>4777.6250000000018</v>
      </c>
      <c r="AX123" s="26">
        <v>3674.375</v>
      </c>
      <c r="AY123" s="103">
        <v>1243</v>
      </c>
      <c r="AZ123" s="103">
        <f t="shared" si="20"/>
        <v>379.11500000000001</v>
      </c>
      <c r="BA123" s="17">
        <v>200</v>
      </c>
      <c r="BB123" s="17">
        <v>200</v>
      </c>
      <c r="BC123" s="17">
        <v>0.14000000000000001</v>
      </c>
      <c r="BD123" s="17">
        <v>1</v>
      </c>
      <c r="BE123" s="17" t="s">
        <v>150</v>
      </c>
      <c r="BF123" s="28"/>
      <c r="BG123" s="26"/>
      <c r="BH123" s="31"/>
      <c r="BI123" s="29"/>
    </row>
    <row r="124" spans="1:61" x14ac:dyDescent="0.25">
      <c r="A124" s="14">
        <v>2005</v>
      </c>
      <c r="B124" s="40">
        <v>2008</v>
      </c>
      <c r="C124" s="16" t="s">
        <v>147</v>
      </c>
      <c r="D124" s="17" t="s">
        <v>302</v>
      </c>
      <c r="E124" s="18">
        <v>3</v>
      </c>
      <c r="F124" s="41" t="s">
        <v>126</v>
      </c>
      <c r="G124" s="42" t="s">
        <v>127</v>
      </c>
      <c r="H124" s="70">
        <v>9970</v>
      </c>
      <c r="I124" s="21">
        <v>5</v>
      </c>
      <c r="J124" s="22">
        <v>9970036</v>
      </c>
      <c r="K124" s="17" t="s">
        <v>54</v>
      </c>
      <c r="L124" s="43">
        <v>83.3</v>
      </c>
      <c r="M124" s="24">
        <v>0.83299999999999996</v>
      </c>
      <c r="N124" s="25">
        <v>62.200956937799042</v>
      </c>
      <c r="O124" s="26">
        <v>44.922466576825727</v>
      </c>
      <c r="P124" s="26">
        <f t="shared" si="17"/>
        <v>0.44922466576825726</v>
      </c>
      <c r="Q124" s="25">
        <v>55.077533423174273</v>
      </c>
      <c r="R124" s="25">
        <v>0.55077533423174274</v>
      </c>
      <c r="S124" s="25">
        <v>34.258752846950507</v>
      </c>
      <c r="T124" s="25">
        <v>11.419584282316835</v>
      </c>
      <c r="U124" s="25">
        <v>15.279403769739927</v>
      </c>
      <c r="V124" s="25">
        <v>5.0931345899133085</v>
      </c>
      <c r="W124" s="26">
        <v>20.155028018198095</v>
      </c>
      <c r="X124" s="26">
        <v>45.537867996431132</v>
      </c>
      <c r="Y124" s="26">
        <v>22.637701504176675</v>
      </c>
      <c r="Z124" s="26">
        <v>1.3051287174329644</v>
      </c>
      <c r="AA124" s="26">
        <v>0.47300000000000003</v>
      </c>
      <c r="AB124" s="26">
        <v>72.428652953383732</v>
      </c>
      <c r="AC124" s="26">
        <f t="shared" si="34"/>
        <v>2.3016204116627041</v>
      </c>
      <c r="AD124" s="26">
        <f t="shared" si="34"/>
        <v>5.2002352162226373</v>
      </c>
      <c r="AE124" s="26">
        <f t="shared" si="34"/>
        <v>2.5851314028487611</v>
      </c>
      <c r="AF124" s="26">
        <f t="shared" si="34"/>
        <v>0.14904027387997812</v>
      </c>
      <c r="AG124" s="17">
        <v>3.4</v>
      </c>
      <c r="AH124" s="17">
        <v>5.05</v>
      </c>
      <c r="AI124" s="17">
        <f t="shared" si="19"/>
        <v>8.9125093813374425E-6</v>
      </c>
      <c r="AJ124" s="27">
        <v>2.0625307500000001</v>
      </c>
      <c r="AK124" s="27">
        <v>82.078146750000002</v>
      </c>
      <c r="AL124" s="27">
        <v>988.95705169999997</v>
      </c>
      <c r="AM124" s="27">
        <v>77.953085250000001</v>
      </c>
      <c r="AN124" s="27">
        <v>30.848056060000001</v>
      </c>
      <c r="AO124" s="27">
        <v>33.672136620000003</v>
      </c>
      <c r="AP124" s="27">
        <v>0.57856631800000002</v>
      </c>
      <c r="AQ124" s="27">
        <v>114.8670971</v>
      </c>
      <c r="AR124" s="17">
        <v>1053.3499999999988</v>
      </c>
      <c r="AS124" s="17">
        <v>1155.0374999999999</v>
      </c>
      <c r="AT124" s="26">
        <v>816.02499999999986</v>
      </c>
      <c r="AU124" s="26">
        <v>19.501518691588782</v>
      </c>
      <c r="AV124" s="26">
        <v>2.4676836485535736</v>
      </c>
      <c r="AW124" s="26">
        <v>4777.6250000000018</v>
      </c>
      <c r="AX124" s="26">
        <v>3674.375</v>
      </c>
      <c r="AY124" s="103">
        <v>1243</v>
      </c>
      <c r="AZ124" s="103">
        <f t="shared" si="20"/>
        <v>379.11500000000001</v>
      </c>
      <c r="BA124" s="17">
        <v>200</v>
      </c>
      <c r="BB124" s="17">
        <v>200</v>
      </c>
      <c r="BC124" s="17">
        <v>0.14000000000000001</v>
      </c>
      <c r="BD124" s="17">
        <v>1</v>
      </c>
      <c r="BE124" s="17" t="s">
        <v>150</v>
      </c>
      <c r="BF124" s="28"/>
      <c r="BG124" s="26"/>
      <c r="BH124" s="31"/>
      <c r="BI124" s="29"/>
    </row>
    <row r="125" spans="1:61" x14ac:dyDescent="0.25">
      <c r="A125" s="14">
        <v>2005</v>
      </c>
      <c r="B125" s="40">
        <v>2008</v>
      </c>
      <c r="C125" s="16" t="s">
        <v>147</v>
      </c>
      <c r="D125" s="17" t="s">
        <v>302</v>
      </c>
      <c r="E125" s="18">
        <v>4</v>
      </c>
      <c r="F125" s="41" t="s">
        <v>126</v>
      </c>
      <c r="G125" s="42" t="s">
        <v>127</v>
      </c>
      <c r="H125" s="70">
        <v>9970</v>
      </c>
      <c r="I125" s="21">
        <v>5</v>
      </c>
      <c r="J125" s="41">
        <v>9970036</v>
      </c>
      <c r="K125" s="17" t="s">
        <v>54</v>
      </c>
      <c r="L125" s="43">
        <v>94.4</v>
      </c>
      <c r="M125" s="24">
        <v>0.94400000000000006</v>
      </c>
      <c r="N125" s="25">
        <v>59.808612440191389</v>
      </c>
      <c r="O125" s="26">
        <v>44.814404989437683</v>
      </c>
      <c r="P125" s="26">
        <f t="shared" si="17"/>
        <v>0.44814404989437684</v>
      </c>
      <c r="Q125" s="25">
        <v>55.185595010562317</v>
      </c>
      <c r="R125" s="25">
        <v>0.55185595010562316</v>
      </c>
      <c r="S125" s="25">
        <v>33.005738642680811</v>
      </c>
      <c r="T125" s="25">
        <v>11.001912880893604</v>
      </c>
      <c r="U125" s="25">
        <v>14.720559434635643</v>
      </c>
      <c r="V125" s="25">
        <v>4.9068531448785473</v>
      </c>
      <c r="W125" s="26" t="s">
        <v>45</v>
      </c>
      <c r="X125" s="26" t="s">
        <v>45</v>
      </c>
      <c r="Y125" s="26" t="s">
        <v>45</v>
      </c>
      <c r="Z125" s="26" t="s">
        <v>45</v>
      </c>
      <c r="AA125" s="26" t="s">
        <v>45</v>
      </c>
      <c r="AB125" s="26" t="s">
        <v>45</v>
      </c>
      <c r="AC125" s="26" t="s">
        <v>45</v>
      </c>
      <c r="AD125" s="26" t="s">
        <v>45</v>
      </c>
      <c r="AE125" s="26" t="s">
        <v>45</v>
      </c>
      <c r="AF125" s="26" t="s">
        <v>45</v>
      </c>
      <c r="AG125" s="17">
        <v>3.5</v>
      </c>
      <c r="AH125" s="17">
        <v>5.01</v>
      </c>
      <c r="AI125" s="17">
        <f t="shared" si="19"/>
        <v>9.7723722095581059E-6</v>
      </c>
      <c r="AJ125" s="27">
        <v>2.5180073200000002</v>
      </c>
      <c r="AK125" s="27">
        <v>74.950900000000004</v>
      </c>
      <c r="AL125" s="27">
        <v>1018.45</v>
      </c>
      <c r="AM125" s="27">
        <v>84.701499999999996</v>
      </c>
      <c r="AN125" s="27">
        <v>32.514400000000002</v>
      </c>
      <c r="AO125" s="27">
        <v>38.225499999999997</v>
      </c>
      <c r="AP125" s="27">
        <v>0.65093199999999996</v>
      </c>
      <c r="AQ125" s="27">
        <v>102.542</v>
      </c>
      <c r="AR125" s="17">
        <v>1053.3499999999988</v>
      </c>
      <c r="AS125" s="17">
        <v>1155.0374999999999</v>
      </c>
      <c r="AT125" s="26">
        <v>816.02499999999986</v>
      </c>
      <c r="AU125" s="26">
        <v>19.501518691588782</v>
      </c>
      <c r="AV125" s="26">
        <v>2.4676836485535736</v>
      </c>
      <c r="AW125" s="26">
        <v>4777.6250000000018</v>
      </c>
      <c r="AX125" s="26">
        <v>3674.375</v>
      </c>
      <c r="AY125" s="103">
        <v>1243</v>
      </c>
      <c r="AZ125" s="103">
        <f t="shared" si="20"/>
        <v>379.11500000000001</v>
      </c>
      <c r="BA125" s="17">
        <v>200</v>
      </c>
      <c r="BB125" s="17">
        <v>200</v>
      </c>
      <c r="BC125" s="17">
        <v>0.14000000000000001</v>
      </c>
      <c r="BD125" s="17">
        <v>1</v>
      </c>
      <c r="BE125" s="17" t="s">
        <v>150</v>
      </c>
      <c r="BF125" s="28"/>
      <c r="BG125" s="26"/>
      <c r="BH125" s="31"/>
      <c r="BI125" s="29"/>
    </row>
    <row r="126" spans="1:61" x14ac:dyDescent="0.25">
      <c r="A126" s="14">
        <v>2005</v>
      </c>
      <c r="B126" s="40">
        <v>2008</v>
      </c>
      <c r="C126" s="16" t="s">
        <v>147</v>
      </c>
      <c r="D126" s="17" t="s">
        <v>302</v>
      </c>
      <c r="E126" s="18">
        <v>1</v>
      </c>
      <c r="F126" s="41" t="s">
        <v>128</v>
      </c>
      <c r="G126" s="20" t="s">
        <v>129</v>
      </c>
      <c r="H126" s="70">
        <v>9980</v>
      </c>
      <c r="I126" s="21">
        <v>9</v>
      </c>
      <c r="J126" s="22">
        <v>9980005</v>
      </c>
      <c r="K126" s="17" t="s">
        <v>40</v>
      </c>
      <c r="L126" s="43">
        <v>94.4</v>
      </c>
      <c r="M126" s="24">
        <v>0.94400000000000006</v>
      </c>
      <c r="N126" s="25">
        <v>54.226475279106857</v>
      </c>
      <c r="O126" s="26">
        <v>46.717315884238729</v>
      </c>
      <c r="P126" s="26">
        <f t="shared" si="17"/>
        <v>0.4671731588423873</v>
      </c>
      <c r="Q126" s="25">
        <v>53.282684115761271</v>
      </c>
      <c r="R126" s="25">
        <v>0.5328268411576127</v>
      </c>
      <c r="S126" s="25">
        <v>28.893321530077881</v>
      </c>
      <c r="T126" s="25">
        <v>9.6311071766926268</v>
      </c>
      <c r="U126" s="25">
        <v>12.886421402414735</v>
      </c>
      <c r="V126" s="25">
        <v>4.2954738008049116</v>
      </c>
      <c r="W126" s="26">
        <v>19.11211503563247</v>
      </c>
      <c r="X126" s="26">
        <v>43.06882520242705</v>
      </c>
      <c r="Y126" s="26">
        <v>24.214307983258777</v>
      </c>
      <c r="Z126" s="26">
        <v>1.838063494304393</v>
      </c>
      <c r="AA126" s="26">
        <v>0.47599999999999998</v>
      </c>
      <c r="AB126" s="26">
        <v>60.700255315289667</v>
      </c>
      <c r="AC126" s="26">
        <f t="shared" ref="AC126:AF128" si="35">W126/100*$T126</f>
        <v>1.8407082828145496</v>
      </c>
      <c r="AD126" s="26">
        <f t="shared" si="35"/>
        <v>4.1480047149881543</v>
      </c>
      <c r="AE126" s="26">
        <f t="shared" si="35"/>
        <v>2.3321059539620919</v>
      </c>
      <c r="AF126" s="26">
        <f t="shared" si="35"/>
        <v>0.17702586511211768</v>
      </c>
      <c r="AG126" s="17">
        <v>2.9</v>
      </c>
      <c r="AH126" s="17">
        <v>4.93</v>
      </c>
      <c r="AI126" s="17">
        <f t="shared" si="19"/>
        <v>1.1748975549395286E-5</v>
      </c>
      <c r="AJ126" s="27">
        <v>2.2394507629999998</v>
      </c>
      <c r="AK126" s="27">
        <v>71.141621900000004</v>
      </c>
      <c r="AL126" s="27">
        <v>839.53363469999999</v>
      </c>
      <c r="AM126" s="27">
        <v>63.277504100000002</v>
      </c>
      <c r="AN126" s="27">
        <v>38.023790740000003</v>
      </c>
      <c r="AO126" s="27">
        <v>28.795170389999999</v>
      </c>
      <c r="AP126" s="27">
        <v>0.95723499999999995</v>
      </c>
      <c r="AQ126" s="27">
        <v>123.89891540000001</v>
      </c>
      <c r="AR126" s="17">
        <v>1053.3499999999988</v>
      </c>
      <c r="AS126" s="17">
        <v>1155.0374999999999</v>
      </c>
      <c r="AT126" s="26">
        <v>816.02499999999986</v>
      </c>
      <c r="AU126" s="26">
        <v>19.501518691588782</v>
      </c>
      <c r="AV126" s="26">
        <v>2.4676836485535736</v>
      </c>
      <c r="AW126" s="26">
        <v>4777.6250000000018</v>
      </c>
      <c r="AX126" s="26">
        <v>3674.375</v>
      </c>
      <c r="AY126" s="103">
        <v>1243</v>
      </c>
      <c r="AZ126" s="103">
        <f t="shared" si="20"/>
        <v>379.11500000000001</v>
      </c>
      <c r="BA126" s="17">
        <v>200</v>
      </c>
      <c r="BB126" s="17">
        <v>200</v>
      </c>
      <c r="BC126" s="17">
        <v>0.14000000000000001</v>
      </c>
      <c r="BD126" s="17">
        <v>1</v>
      </c>
      <c r="BE126" s="17" t="s">
        <v>150</v>
      </c>
      <c r="BF126" s="28"/>
      <c r="BG126" s="26"/>
      <c r="BH126" s="31"/>
      <c r="BI126" s="29"/>
    </row>
    <row r="127" spans="1:61" x14ac:dyDescent="0.25">
      <c r="A127" s="14">
        <v>2005</v>
      </c>
      <c r="B127" s="40">
        <v>2008</v>
      </c>
      <c r="C127" s="16" t="s">
        <v>147</v>
      </c>
      <c r="D127" s="17" t="s">
        <v>302</v>
      </c>
      <c r="E127" s="18">
        <v>2</v>
      </c>
      <c r="F127" s="41" t="s">
        <v>128</v>
      </c>
      <c r="G127" s="20" t="s">
        <v>129</v>
      </c>
      <c r="H127" s="70">
        <v>9980</v>
      </c>
      <c r="I127" s="21">
        <v>9</v>
      </c>
      <c r="J127" s="22">
        <v>9980005</v>
      </c>
      <c r="K127" s="17" t="s">
        <v>40</v>
      </c>
      <c r="L127" s="43">
        <v>100</v>
      </c>
      <c r="M127" s="24">
        <v>1</v>
      </c>
      <c r="N127" s="25">
        <v>66.188197767145141</v>
      </c>
      <c r="O127" s="26">
        <v>46.432118030926375</v>
      </c>
      <c r="P127" s="26">
        <f t="shared" si="17"/>
        <v>0.46432118030926373</v>
      </c>
      <c r="Q127" s="25">
        <v>53.567881969073625</v>
      </c>
      <c r="R127" s="25">
        <v>0.53567881969073627</v>
      </c>
      <c r="S127" s="25">
        <v>35.455615657361335</v>
      </c>
      <c r="T127" s="25">
        <v>11.818538552453779</v>
      </c>
      <c r="U127" s="25">
        <v>15.813204583183156</v>
      </c>
      <c r="V127" s="25">
        <v>5.2710681943943856</v>
      </c>
      <c r="W127" s="26">
        <v>18.979096888772403</v>
      </c>
      <c r="X127" s="26">
        <v>42.835791454337908</v>
      </c>
      <c r="Y127" s="26">
        <v>25.247697956361648</v>
      </c>
      <c r="Z127" s="26">
        <v>1.7490235831172924</v>
      </c>
      <c r="AA127" s="26">
        <v>0.45300000000000001</v>
      </c>
      <c r="AB127" s="26">
        <v>78.268467234793235</v>
      </c>
      <c r="AC127" s="26">
        <f t="shared" si="35"/>
        <v>2.2430518827071224</v>
      </c>
      <c r="AD127" s="26">
        <f t="shared" si="35"/>
        <v>5.0625645272796271</v>
      </c>
      <c r="AE127" s="26">
        <f t="shared" si="35"/>
        <v>2.9839089165796864</v>
      </c>
      <c r="AF127" s="26">
        <f t="shared" si="35"/>
        <v>0.20670902646222569</v>
      </c>
      <c r="AG127" s="17">
        <v>3.1</v>
      </c>
      <c r="AH127" s="17">
        <v>4.9800000000000004</v>
      </c>
      <c r="AI127" s="17">
        <f t="shared" si="19"/>
        <v>1.0471285480508972E-5</v>
      </c>
      <c r="AJ127" s="27">
        <v>2.623011757</v>
      </c>
      <c r="AK127" s="27">
        <v>80.563932539999996</v>
      </c>
      <c r="AL127" s="27">
        <v>830.26351739999996</v>
      </c>
      <c r="AM127" s="27">
        <v>60.436332120000003</v>
      </c>
      <c r="AN127" s="27">
        <v>37.05940897</v>
      </c>
      <c r="AO127" s="27">
        <v>27.862808560000001</v>
      </c>
      <c r="AP127" s="27">
        <v>0.78155044200000001</v>
      </c>
      <c r="AQ127" s="27">
        <v>135.807772</v>
      </c>
      <c r="AR127" s="17">
        <v>1053.3499999999988</v>
      </c>
      <c r="AS127" s="17">
        <v>1155.0374999999999</v>
      </c>
      <c r="AT127" s="26">
        <v>816.02499999999986</v>
      </c>
      <c r="AU127" s="26">
        <v>19.501518691588782</v>
      </c>
      <c r="AV127" s="26">
        <v>2.4676836485535736</v>
      </c>
      <c r="AW127" s="26">
        <v>4777.6250000000018</v>
      </c>
      <c r="AX127" s="26">
        <v>3674.375</v>
      </c>
      <c r="AY127" s="103">
        <v>1243</v>
      </c>
      <c r="AZ127" s="103">
        <f t="shared" si="20"/>
        <v>379.11500000000001</v>
      </c>
      <c r="BA127" s="17">
        <v>200</v>
      </c>
      <c r="BB127" s="17">
        <v>200</v>
      </c>
      <c r="BC127" s="17">
        <v>0.14000000000000001</v>
      </c>
      <c r="BD127" s="17">
        <v>1</v>
      </c>
      <c r="BE127" s="17" t="s">
        <v>150</v>
      </c>
      <c r="BF127" s="28"/>
      <c r="BG127" s="26"/>
      <c r="BH127" s="31"/>
      <c r="BI127" s="29"/>
    </row>
    <row r="128" spans="1:61" x14ac:dyDescent="0.25">
      <c r="A128" s="14">
        <v>2005</v>
      </c>
      <c r="B128" s="40">
        <v>2008</v>
      </c>
      <c r="C128" s="16" t="s">
        <v>147</v>
      </c>
      <c r="D128" s="17" t="s">
        <v>302</v>
      </c>
      <c r="E128" s="18">
        <v>3</v>
      </c>
      <c r="F128" s="41" t="s">
        <v>128</v>
      </c>
      <c r="G128" s="20" t="s">
        <v>129</v>
      </c>
      <c r="H128" s="70">
        <v>9980</v>
      </c>
      <c r="I128" s="21">
        <v>9</v>
      </c>
      <c r="J128" s="22">
        <v>9980005</v>
      </c>
      <c r="K128" s="17" t="s">
        <v>40</v>
      </c>
      <c r="L128" s="43">
        <v>100</v>
      </c>
      <c r="M128" s="24">
        <v>1</v>
      </c>
      <c r="N128" s="25">
        <v>52.631578947368418</v>
      </c>
      <c r="O128" s="26">
        <v>47.073457885175785</v>
      </c>
      <c r="P128" s="26">
        <f t="shared" si="17"/>
        <v>0.47073457885175785</v>
      </c>
      <c r="Q128" s="25">
        <v>52.926542114824215</v>
      </c>
      <c r="R128" s="25">
        <v>0.52926542114824215</v>
      </c>
      <c r="S128" s="25">
        <v>27.856074797275902</v>
      </c>
      <c r="T128" s="25">
        <v>9.2853582657586333</v>
      </c>
      <c r="U128" s="25">
        <v>12.423809359585052</v>
      </c>
      <c r="V128" s="25">
        <v>4.1412697865283503</v>
      </c>
      <c r="W128" s="26">
        <v>20.019178785193731</v>
      </c>
      <c r="X128" s="26">
        <v>45.028601506860255</v>
      </c>
      <c r="Y128" s="26">
        <v>24.038118804589587</v>
      </c>
      <c r="Z128" s="26">
        <v>0.80674776951659055</v>
      </c>
      <c r="AA128" s="26">
        <v>0.45766666666666667</v>
      </c>
      <c r="AB128" s="26">
        <v>60.865421989677856</v>
      </c>
      <c r="AC128" s="26">
        <f t="shared" si="35"/>
        <v>1.8588524720679849</v>
      </c>
      <c r="AD128" s="26">
        <f t="shared" si="35"/>
        <v>4.1810669719727649</v>
      </c>
      <c r="AE128" s="26">
        <f t="shared" si="35"/>
        <v>2.2320254513548394</v>
      </c>
      <c r="AF128" s="26">
        <f t="shared" si="35"/>
        <v>7.4909420700632154E-2</v>
      </c>
      <c r="AG128" s="17">
        <v>3.4</v>
      </c>
      <c r="AH128" s="17">
        <v>5.05</v>
      </c>
      <c r="AI128" s="17">
        <f t="shared" si="19"/>
        <v>8.9125093813374425E-6</v>
      </c>
      <c r="AJ128" s="27">
        <v>2.0625307500000001</v>
      </c>
      <c r="AK128" s="27">
        <v>82.078146750000002</v>
      </c>
      <c r="AL128" s="27">
        <v>988.95705169999997</v>
      </c>
      <c r="AM128" s="27">
        <v>77.953085250000001</v>
      </c>
      <c r="AN128" s="27">
        <v>30.848056060000001</v>
      </c>
      <c r="AO128" s="27">
        <v>33.672136620000003</v>
      </c>
      <c r="AP128" s="27">
        <v>0.57856631800000002</v>
      </c>
      <c r="AQ128" s="27">
        <v>114.8670971</v>
      </c>
      <c r="AR128" s="17">
        <v>1053.3499999999988</v>
      </c>
      <c r="AS128" s="17">
        <v>1155.0374999999999</v>
      </c>
      <c r="AT128" s="26">
        <v>816.02499999999986</v>
      </c>
      <c r="AU128" s="26">
        <v>19.501518691588782</v>
      </c>
      <c r="AV128" s="26">
        <v>2.4676836485535736</v>
      </c>
      <c r="AW128" s="26">
        <v>4777.6250000000018</v>
      </c>
      <c r="AX128" s="26">
        <v>3674.375</v>
      </c>
      <c r="AY128" s="103">
        <v>1243</v>
      </c>
      <c r="AZ128" s="103">
        <f t="shared" si="20"/>
        <v>379.11500000000001</v>
      </c>
      <c r="BA128" s="17">
        <v>200</v>
      </c>
      <c r="BB128" s="17">
        <v>200</v>
      </c>
      <c r="BC128" s="17">
        <v>0.14000000000000001</v>
      </c>
      <c r="BD128" s="17">
        <v>1</v>
      </c>
      <c r="BE128" s="17" t="s">
        <v>150</v>
      </c>
      <c r="BF128" s="28"/>
      <c r="BG128" s="26"/>
      <c r="BH128" s="31"/>
      <c r="BI128" s="29"/>
    </row>
    <row r="129" spans="1:61" x14ac:dyDescent="0.25">
      <c r="A129" s="14">
        <v>2005</v>
      </c>
      <c r="B129" s="40">
        <v>2008</v>
      </c>
      <c r="C129" s="16" t="s">
        <v>147</v>
      </c>
      <c r="D129" s="17" t="s">
        <v>302</v>
      </c>
      <c r="E129" s="18">
        <v>4</v>
      </c>
      <c r="F129" s="41" t="s">
        <v>128</v>
      </c>
      <c r="G129" s="20" t="s">
        <v>129</v>
      </c>
      <c r="H129" s="70">
        <v>9980</v>
      </c>
      <c r="I129" s="21">
        <v>9</v>
      </c>
      <c r="J129" s="41">
        <v>9980005</v>
      </c>
      <c r="K129" s="17" t="s">
        <v>40</v>
      </c>
      <c r="L129" s="43">
        <v>94.4</v>
      </c>
      <c r="M129" s="24">
        <v>0.94400000000000006</v>
      </c>
      <c r="N129" s="25">
        <v>55.023923444976077</v>
      </c>
      <c r="O129" s="26">
        <v>50.873740269534537</v>
      </c>
      <c r="P129" s="26">
        <f t="shared" si="17"/>
        <v>0.5087374026953454</v>
      </c>
      <c r="Q129" s="25">
        <v>49.126259730465463</v>
      </c>
      <c r="R129" s="25">
        <v>0.49126259730465466</v>
      </c>
      <c r="S129" s="25">
        <v>27.03119554547143</v>
      </c>
      <c r="T129" s="25">
        <v>9.010398515157144</v>
      </c>
      <c r="U129" s="25">
        <v>12.055913213280258</v>
      </c>
      <c r="V129" s="25">
        <v>4.0186377377600859</v>
      </c>
      <c r="W129" s="26" t="s">
        <v>45</v>
      </c>
      <c r="X129" s="26" t="s">
        <v>45</v>
      </c>
      <c r="Y129" s="26" t="s">
        <v>45</v>
      </c>
      <c r="Z129" s="26" t="s">
        <v>45</v>
      </c>
      <c r="AA129" s="26" t="s">
        <v>45</v>
      </c>
      <c r="AB129" s="26" t="s">
        <v>45</v>
      </c>
      <c r="AC129" s="26" t="s">
        <v>45</v>
      </c>
      <c r="AD129" s="26" t="s">
        <v>45</v>
      </c>
      <c r="AE129" s="26" t="s">
        <v>45</v>
      </c>
      <c r="AF129" s="26" t="s">
        <v>45</v>
      </c>
      <c r="AG129" s="17">
        <v>3.5</v>
      </c>
      <c r="AH129" s="17">
        <v>5.01</v>
      </c>
      <c r="AI129" s="17">
        <f t="shared" si="19"/>
        <v>9.7723722095581059E-6</v>
      </c>
      <c r="AJ129" s="27">
        <v>2.5180073200000002</v>
      </c>
      <c r="AK129" s="27">
        <v>74.950900000000004</v>
      </c>
      <c r="AL129" s="27">
        <v>1018.45</v>
      </c>
      <c r="AM129" s="27">
        <v>84.701499999999996</v>
      </c>
      <c r="AN129" s="27">
        <v>32.514400000000002</v>
      </c>
      <c r="AO129" s="27">
        <v>38.225499999999997</v>
      </c>
      <c r="AP129" s="27">
        <v>0.65093199999999996</v>
      </c>
      <c r="AQ129" s="27">
        <v>102.542</v>
      </c>
      <c r="AR129" s="17">
        <v>1053.3499999999988</v>
      </c>
      <c r="AS129" s="17">
        <v>1155.0374999999999</v>
      </c>
      <c r="AT129" s="26">
        <v>816.02499999999986</v>
      </c>
      <c r="AU129" s="26">
        <v>19.501518691588782</v>
      </c>
      <c r="AV129" s="26">
        <v>2.4676836485535736</v>
      </c>
      <c r="AW129" s="26">
        <v>4777.6250000000018</v>
      </c>
      <c r="AX129" s="26">
        <v>3674.375</v>
      </c>
      <c r="AY129" s="103">
        <v>1243</v>
      </c>
      <c r="AZ129" s="103">
        <f t="shared" si="20"/>
        <v>379.11500000000001</v>
      </c>
      <c r="BA129" s="17">
        <v>200</v>
      </c>
      <c r="BB129" s="17">
        <v>200</v>
      </c>
      <c r="BC129" s="17">
        <v>0.14000000000000001</v>
      </c>
      <c r="BD129" s="17">
        <v>1</v>
      </c>
      <c r="BE129" s="17" t="s">
        <v>150</v>
      </c>
      <c r="BF129" s="28"/>
      <c r="BG129" s="26"/>
      <c r="BH129" s="31"/>
      <c r="BI129" s="29"/>
    </row>
    <row r="130" spans="1:61" x14ac:dyDescent="0.25">
      <c r="A130" s="14">
        <v>2005</v>
      </c>
      <c r="B130" s="40">
        <v>2008</v>
      </c>
      <c r="C130" s="16" t="s">
        <v>147</v>
      </c>
      <c r="D130" s="17" t="s">
        <v>302</v>
      </c>
      <c r="E130" s="18">
        <v>1</v>
      </c>
      <c r="F130" s="41" t="s">
        <v>138</v>
      </c>
      <c r="G130" s="42" t="s">
        <v>138</v>
      </c>
      <c r="H130" s="70" t="s">
        <v>138</v>
      </c>
      <c r="I130" s="21">
        <v>4</v>
      </c>
      <c r="J130" s="22" t="s">
        <v>138</v>
      </c>
      <c r="K130" s="17" t="s">
        <v>42</v>
      </c>
      <c r="L130" s="43">
        <v>100</v>
      </c>
      <c r="M130" s="24">
        <v>1</v>
      </c>
      <c r="N130" s="25">
        <v>37.480063795853269</v>
      </c>
      <c r="O130" s="26">
        <v>47.356828193832598</v>
      </c>
      <c r="P130" s="26">
        <f t="shared" ref="P130:P193" si="36">O130/100</f>
        <v>0.47356828193832601</v>
      </c>
      <c r="Q130" s="25">
        <v>52.643171806167402</v>
      </c>
      <c r="R130" s="25">
        <v>0.52643171806167399</v>
      </c>
      <c r="S130" s="25">
        <v>19.730694377112183</v>
      </c>
      <c r="T130" s="25">
        <v>6.5768981257040613</v>
      </c>
      <c r="U130" s="25">
        <v>8.7998896921920338</v>
      </c>
      <c r="V130" s="25">
        <v>2.9332965640640114</v>
      </c>
      <c r="W130" s="26">
        <v>18.9666502051858</v>
      </c>
      <c r="X130" s="26">
        <v>46.991963009741426</v>
      </c>
      <c r="Y130" s="26">
        <v>23.225097785566632</v>
      </c>
      <c r="Z130" s="26">
        <v>1.4598653072105634</v>
      </c>
      <c r="AA130" s="26">
        <v>0.40300000000000002</v>
      </c>
      <c r="AB130" s="26">
        <v>48.959539397300702</v>
      </c>
      <c r="AC130" s="26">
        <f t="shared" ref="AC130:AF132" si="37">W130/100*$T130</f>
        <v>1.2474172618537105</v>
      </c>
      <c r="AD130" s="26">
        <f t="shared" si="37"/>
        <v>3.0906135344192296</v>
      </c>
      <c r="AE130" s="26">
        <f t="shared" si="37"/>
        <v>1.5274910209518673</v>
      </c>
      <c r="AF130" s="26">
        <f t="shared" si="37"/>
        <v>9.6013854027735379E-2</v>
      </c>
      <c r="AG130" s="17">
        <v>2.9</v>
      </c>
      <c r="AH130" s="17">
        <v>4.93</v>
      </c>
      <c r="AI130" s="17">
        <f t="shared" si="19"/>
        <v>1.1748975549395286E-5</v>
      </c>
      <c r="AJ130" s="27">
        <v>2.2394507629999998</v>
      </c>
      <c r="AK130" s="27">
        <v>71.141621900000004</v>
      </c>
      <c r="AL130" s="27">
        <v>839.53363469999999</v>
      </c>
      <c r="AM130" s="27">
        <v>63.277504100000002</v>
      </c>
      <c r="AN130" s="27">
        <v>38.023790740000003</v>
      </c>
      <c r="AO130" s="27">
        <v>28.795170389999999</v>
      </c>
      <c r="AP130" s="27">
        <v>0.95723499999999995</v>
      </c>
      <c r="AQ130" s="27">
        <v>123.89891540000001</v>
      </c>
      <c r="AR130" s="17">
        <v>1053.3499999999988</v>
      </c>
      <c r="AS130" s="17">
        <v>1155.0374999999999</v>
      </c>
      <c r="AT130" s="26">
        <v>816.02499999999986</v>
      </c>
      <c r="AU130" s="26">
        <v>19.501518691588782</v>
      </c>
      <c r="AV130" s="26">
        <v>2.4676836485535736</v>
      </c>
      <c r="AW130" s="26">
        <v>4777.6250000000018</v>
      </c>
      <c r="AX130" s="26">
        <v>3674.375</v>
      </c>
      <c r="AY130" s="103">
        <v>1243</v>
      </c>
      <c r="AZ130" s="103">
        <f t="shared" si="20"/>
        <v>379.11500000000001</v>
      </c>
      <c r="BA130" s="17">
        <v>200</v>
      </c>
      <c r="BB130" s="17">
        <v>200</v>
      </c>
      <c r="BC130" s="17">
        <v>0.14000000000000001</v>
      </c>
      <c r="BD130" s="17">
        <v>1</v>
      </c>
      <c r="BE130" s="17" t="s">
        <v>150</v>
      </c>
      <c r="BF130" s="28"/>
      <c r="BG130" s="26"/>
      <c r="BH130" s="31"/>
      <c r="BI130" s="29"/>
    </row>
    <row r="131" spans="1:61" x14ac:dyDescent="0.25">
      <c r="A131" s="14">
        <v>2005</v>
      </c>
      <c r="B131" s="40">
        <v>2008</v>
      </c>
      <c r="C131" s="16" t="s">
        <v>147</v>
      </c>
      <c r="D131" s="17" t="s">
        <v>302</v>
      </c>
      <c r="E131" s="18">
        <v>2</v>
      </c>
      <c r="F131" s="41" t="s">
        <v>138</v>
      </c>
      <c r="G131" s="42" t="s">
        <v>138</v>
      </c>
      <c r="H131" s="70" t="s">
        <v>138</v>
      </c>
      <c r="I131" s="21">
        <v>4</v>
      </c>
      <c r="J131" s="22" t="s">
        <v>138</v>
      </c>
      <c r="K131" s="17" t="s">
        <v>42</v>
      </c>
      <c r="L131" s="43">
        <v>100</v>
      </c>
      <c r="M131" s="24">
        <v>1</v>
      </c>
      <c r="N131" s="25">
        <v>37.480063795853269</v>
      </c>
      <c r="O131" s="26">
        <v>48.106578176849489</v>
      </c>
      <c r="P131" s="26">
        <f t="shared" si="36"/>
        <v>0.4810657817684949</v>
      </c>
      <c r="Q131" s="25">
        <v>51.893421823150511</v>
      </c>
      <c r="R131" s="25">
        <v>0.5189342182315051</v>
      </c>
      <c r="S131" s="25">
        <v>19.449687605168055</v>
      </c>
      <c r="T131" s="25">
        <v>6.4832292017226854</v>
      </c>
      <c r="U131" s="25">
        <v>8.6745606719049526</v>
      </c>
      <c r="V131" s="25">
        <v>2.8915202239683175</v>
      </c>
      <c r="W131" s="26">
        <v>17.674225849370657</v>
      </c>
      <c r="X131" s="26">
        <v>47.367795354964088</v>
      </c>
      <c r="Y131" s="26">
        <v>24.532416244357833</v>
      </c>
      <c r="Z131" s="26">
        <v>1.2946648743539839</v>
      </c>
      <c r="AA131" s="26">
        <v>0.4506666666666666</v>
      </c>
      <c r="AB131" s="26">
        <v>43.157590839869954</v>
      </c>
      <c r="AC131" s="26">
        <f t="shared" si="37"/>
        <v>1.1458605714448178</v>
      </c>
      <c r="AD131" s="26">
        <f t="shared" si="37"/>
        <v>3.0709627406652733</v>
      </c>
      <c r="AE131" s="26">
        <f t="shared" si="37"/>
        <v>1.5904927738423666</v>
      </c>
      <c r="AF131" s="26">
        <f t="shared" si="37"/>
        <v>8.3936091198563795E-2</v>
      </c>
      <c r="AG131" s="17">
        <v>3.1</v>
      </c>
      <c r="AH131" s="17">
        <v>4.9800000000000004</v>
      </c>
      <c r="AI131" s="17">
        <f t="shared" ref="AI131:AI194" si="38">10^(-AH131)</f>
        <v>1.0471285480508972E-5</v>
      </c>
      <c r="AJ131" s="27">
        <v>2.623011757</v>
      </c>
      <c r="AK131" s="27">
        <v>80.563932539999996</v>
      </c>
      <c r="AL131" s="27">
        <v>830.26351739999996</v>
      </c>
      <c r="AM131" s="27">
        <v>60.436332120000003</v>
      </c>
      <c r="AN131" s="27">
        <v>37.05940897</v>
      </c>
      <c r="AO131" s="27">
        <v>27.862808560000001</v>
      </c>
      <c r="AP131" s="27">
        <v>0.78155044200000001</v>
      </c>
      <c r="AQ131" s="27">
        <v>135.807772</v>
      </c>
      <c r="AR131" s="17">
        <v>1053.3499999999988</v>
      </c>
      <c r="AS131" s="17">
        <v>1155.0374999999999</v>
      </c>
      <c r="AT131" s="26">
        <v>816.02499999999986</v>
      </c>
      <c r="AU131" s="26">
        <v>19.501518691588782</v>
      </c>
      <c r="AV131" s="26">
        <v>2.4676836485535736</v>
      </c>
      <c r="AW131" s="26">
        <v>4777.6250000000018</v>
      </c>
      <c r="AX131" s="26">
        <v>3674.375</v>
      </c>
      <c r="AY131" s="103">
        <v>1243</v>
      </c>
      <c r="AZ131" s="103">
        <f t="shared" ref="AZ131:AZ153" si="39">AY131*0.305</f>
        <v>379.11500000000001</v>
      </c>
      <c r="BA131" s="17">
        <v>200</v>
      </c>
      <c r="BB131" s="17">
        <v>200</v>
      </c>
      <c r="BC131" s="17">
        <v>0.14000000000000001</v>
      </c>
      <c r="BD131" s="17">
        <v>1</v>
      </c>
      <c r="BE131" s="17" t="s">
        <v>150</v>
      </c>
      <c r="BF131" s="28"/>
      <c r="BG131" s="26"/>
      <c r="BH131" s="31"/>
      <c r="BI131" s="29"/>
    </row>
    <row r="132" spans="1:61" x14ac:dyDescent="0.25">
      <c r="A132" s="14">
        <v>2005</v>
      </c>
      <c r="B132" s="40">
        <v>2008</v>
      </c>
      <c r="C132" s="16" t="s">
        <v>147</v>
      </c>
      <c r="D132" s="17" t="s">
        <v>302</v>
      </c>
      <c r="E132" s="18">
        <v>3</v>
      </c>
      <c r="F132" s="41" t="s">
        <v>138</v>
      </c>
      <c r="G132" s="42" t="s">
        <v>138</v>
      </c>
      <c r="H132" s="70" t="s">
        <v>138</v>
      </c>
      <c r="I132" s="21">
        <v>4</v>
      </c>
      <c r="J132" s="22" t="s">
        <v>138</v>
      </c>
      <c r="K132" s="17" t="s">
        <v>42</v>
      </c>
      <c r="L132" s="43">
        <v>100</v>
      </c>
      <c r="M132" s="24">
        <v>1</v>
      </c>
      <c r="N132" s="25">
        <v>32.695374800637957</v>
      </c>
      <c r="O132" s="26">
        <v>48.664458942275267</v>
      </c>
      <c r="P132" s="26">
        <f t="shared" si="36"/>
        <v>0.48664458942275268</v>
      </c>
      <c r="Q132" s="25">
        <v>51.335541057724733</v>
      </c>
      <c r="R132" s="25">
        <v>0.51335541057724732</v>
      </c>
      <c r="S132" s="25">
        <v>16.784347554758483</v>
      </c>
      <c r="T132" s="25">
        <v>5.5947825182528277</v>
      </c>
      <c r="U132" s="25">
        <v>7.4858190094222836</v>
      </c>
      <c r="V132" s="25">
        <v>2.4952730031407611</v>
      </c>
      <c r="W132" s="26">
        <v>18.644398791986774</v>
      </c>
      <c r="X132" s="26">
        <v>43.939743881511362</v>
      </c>
      <c r="Y132" s="26">
        <v>24.773612845289421</v>
      </c>
      <c r="Z132" s="26">
        <v>2.0055164810156185</v>
      </c>
      <c r="AA132" s="26">
        <v>0.44833333333333331</v>
      </c>
      <c r="AB132" s="26">
        <v>37.437206441840488</v>
      </c>
      <c r="AC132" s="26">
        <f t="shared" si="37"/>
        <v>1.0431135642474174</v>
      </c>
      <c r="AD132" s="26">
        <f t="shared" si="37"/>
        <v>2.4583331092478642</v>
      </c>
      <c r="AE132" s="26">
        <f t="shared" si="37"/>
        <v>1.3860297606078893</v>
      </c>
      <c r="AF132" s="26">
        <f t="shared" si="37"/>
        <v>0.11220428548054112</v>
      </c>
      <c r="AG132" s="17">
        <v>3.4</v>
      </c>
      <c r="AH132" s="17">
        <v>5.05</v>
      </c>
      <c r="AI132" s="17">
        <f t="shared" si="38"/>
        <v>8.9125093813374425E-6</v>
      </c>
      <c r="AJ132" s="27">
        <v>2.0625307500000001</v>
      </c>
      <c r="AK132" s="27">
        <v>82.078146750000002</v>
      </c>
      <c r="AL132" s="27">
        <v>988.95705169999997</v>
      </c>
      <c r="AM132" s="27">
        <v>77.953085250000001</v>
      </c>
      <c r="AN132" s="27">
        <v>30.848056060000001</v>
      </c>
      <c r="AO132" s="27">
        <v>33.672136620000003</v>
      </c>
      <c r="AP132" s="27">
        <v>0.57856631800000002</v>
      </c>
      <c r="AQ132" s="27">
        <v>114.8670971</v>
      </c>
      <c r="AR132" s="17">
        <v>1053.3499999999988</v>
      </c>
      <c r="AS132" s="17">
        <v>1155.0374999999999</v>
      </c>
      <c r="AT132" s="26">
        <v>816.02499999999986</v>
      </c>
      <c r="AU132" s="26">
        <v>19.501518691588782</v>
      </c>
      <c r="AV132" s="26">
        <v>2.4676836485535736</v>
      </c>
      <c r="AW132" s="26">
        <v>4777.6250000000018</v>
      </c>
      <c r="AX132" s="26">
        <v>3674.375</v>
      </c>
      <c r="AY132" s="103">
        <v>1243</v>
      </c>
      <c r="AZ132" s="103">
        <f t="shared" si="39"/>
        <v>379.11500000000001</v>
      </c>
      <c r="BA132" s="17">
        <v>200</v>
      </c>
      <c r="BB132" s="17">
        <v>200</v>
      </c>
      <c r="BC132" s="17">
        <v>0.14000000000000001</v>
      </c>
      <c r="BD132" s="17">
        <v>1</v>
      </c>
      <c r="BE132" s="17" t="s">
        <v>150</v>
      </c>
      <c r="BF132" s="28"/>
      <c r="BG132" s="26"/>
      <c r="BH132" s="31"/>
      <c r="BI132" s="29"/>
    </row>
    <row r="133" spans="1:61" x14ac:dyDescent="0.25">
      <c r="A133" s="14">
        <v>2005</v>
      </c>
      <c r="B133" s="40">
        <v>2008</v>
      </c>
      <c r="C133" s="16" t="s">
        <v>147</v>
      </c>
      <c r="D133" s="17" t="s">
        <v>302</v>
      </c>
      <c r="E133" s="18">
        <v>4</v>
      </c>
      <c r="F133" s="41" t="s">
        <v>138</v>
      </c>
      <c r="G133" s="42" t="s">
        <v>138</v>
      </c>
      <c r="H133" s="70" t="s">
        <v>138</v>
      </c>
      <c r="I133" s="21">
        <v>4</v>
      </c>
      <c r="J133" s="41" t="s">
        <v>138</v>
      </c>
      <c r="K133" s="17" t="s">
        <v>42</v>
      </c>
      <c r="L133" s="43">
        <v>100</v>
      </c>
      <c r="M133" s="24">
        <v>1</v>
      </c>
      <c r="N133" s="25">
        <v>37.480063795853269</v>
      </c>
      <c r="O133" s="26">
        <v>50.010629470378063</v>
      </c>
      <c r="P133" s="26">
        <f t="shared" si="36"/>
        <v>0.50010629470378065</v>
      </c>
      <c r="Q133" s="25">
        <v>49.989370529621937</v>
      </c>
      <c r="R133" s="25">
        <v>0.49989370529621935</v>
      </c>
      <c r="S133" s="25">
        <v>18.736047965647774</v>
      </c>
      <c r="T133" s="25">
        <v>6.2453493218825917</v>
      </c>
      <c r="U133" s="25">
        <v>8.3562773926789067</v>
      </c>
      <c r="V133" s="25">
        <v>2.7854257975596362</v>
      </c>
      <c r="W133" s="26" t="s">
        <v>45</v>
      </c>
      <c r="X133" s="26" t="s">
        <v>45</v>
      </c>
      <c r="Y133" s="26" t="s">
        <v>45</v>
      </c>
      <c r="Z133" s="26" t="s">
        <v>45</v>
      </c>
      <c r="AA133" s="26" t="s">
        <v>45</v>
      </c>
      <c r="AB133" s="26" t="s">
        <v>45</v>
      </c>
      <c r="AC133" s="26" t="s">
        <v>45</v>
      </c>
      <c r="AD133" s="26" t="s">
        <v>45</v>
      </c>
      <c r="AE133" s="26" t="s">
        <v>45</v>
      </c>
      <c r="AF133" s="26" t="s">
        <v>45</v>
      </c>
      <c r="AG133" s="17">
        <v>3.5</v>
      </c>
      <c r="AH133" s="17">
        <v>5.01</v>
      </c>
      <c r="AI133" s="17">
        <f t="shared" si="38"/>
        <v>9.7723722095581059E-6</v>
      </c>
      <c r="AJ133" s="27">
        <v>2.5180073200000002</v>
      </c>
      <c r="AK133" s="27">
        <v>74.950900000000004</v>
      </c>
      <c r="AL133" s="27">
        <v>1018.45</v>
      </c>
      <c r="AM133" s="27">
        <v>84.701499999999996</v>
      </c>
      <c r="AN133" s="27">
        <v>32.514400000000002</v>
      </c>
      <c r="AO133" s="27">
        <v>38.225499999999997</v>
      </c>
      <c r="AP133" s="27">
        <v>0.65093199999999996</v>
      </c>
      <c r="AQ133" s="27">
        <v>102.542</v>
      </c>
      <c r="AR133" s="17">
        <v>1053.3499999999988</v>
      </c>
      <c r="AS133" s="17">
        <v>1155.0374999999999</v>
      </c>
      <c r="AT133" s="26">
        <v>816.02499999999986</v>
      </c>
      <c r="AU133" s="26">
        <v>19.501518691588782</v>
      </c>
      <c r="AV133" s="26">
        <v>2.4676836485535736</v>
      </c>
      <c r="AW133" s="26">
        <v>4777.6250000000018</v>
      </c>
      <c r="AX133" s="26">
        <v>3674.375</v>
      </c>
      <c r="AY133" s="103">
        <v>1243</v>
      </c>
      <c r="AZ133" s="103">
        <f t="shared" si="39"/>
        <v>379.11500000000001</v>
      </c>
      <c r="BA133" s="17">
        <v>200</v>
      </c>
      <c r="BB133" s="17">
        <v>200</v>
      </c>
      <c r="BC133" s="17">
        <v>0.14000000000000001</v>
      </c>
      <c r="BD133" s="17">
        <v>1</v>
      </c>
      <c r="BE133" s="17" t="s">
        <v>150</v>
      </c>
      <c r="BF133" s="28"/>
      <c r="BG133" s="26"/>
      <c r="BH133" s="31"/>
      <c r="BI133" s="29"/>
    </row>
    <row r="134" spans="1:61" x14ac:dyDescent="0.25">
      <c r="A134" s="14">
        <v>2005</v>
      </c>
      <c r="B134" s="40">
        <v>2008</v>
      </c>
      <c r="C134" s="16" t="s">
        <v>147</v>
      </c>
      <c r="D134" s="17" t="s">
        <v>302</v>
      </c>
      <c r="E134" s="18">
        <v>1</v>
      </c>
      <c r="F134" s="41" t="s">
        <v>141</v>
      </c>
      <c r="G134" s="42" t="s">
        <v>141</v>
      </c>
      <c r="H134" s="70" t="s">
        <v>141</v>
      </c>
      <c r="I134" s="21">
        <v>1</v>
      </c>
      <c r="J134" s="22" t="s">
        <v>141</v>
      </c>
      <c r="K134" s="17" t="s">
        <v>42</v>
      </c>
      <c r="L134" s="43">
        <v>100</v>
      </c>
      <c r="M134" s="24">
        <v>1</v>
      </c>
      <c r="N134" s="25">
        <v>47.049441786283893</v>
      </c>
      <c r="O134" s="26">
        <v>47.370872580478206</v>
      </c>
      <c r="P134" s="26">
        <f t="shared" si="36"/>
        <v>0.47370872580478207</v>
      </c>
      <c r="Q134" s="25">
        <v>52.629127419521794</v>
      </c>
      <c r="R134" s="25">
        <v>0.52629127419521793</v>
      </c>
      <c r="S134" s="25">
        <v>24.761710667877079</v>
      </c>
      <c r="T134" s="25">
        <v>8.2539035559590257</v>
      </c>
      <c r="U134" s="25">
        <v>11.043722957873177</v>
      </c>
      <c r="V134" s="25">
        <v>3.6812409859577255</v>
      </c>
      <c r="W134" s="26">
        <v>18.054866698953774</v>
      </c>
      <c r="X134" s="26">
        <v>46.180125627994101</v>
      </c>
      <c r="Y134" s="26">
        <v>24.448759766365768</v>
      </c>
      <c r="Z134" s="26">
        <v>1.6992265680159164</v>
      </c>
      <c r="AA134" s="26">
        <v>0.49499999999999994</v>
      </c>
      <c r="AB134" s="26">
        <v>50.023657914903183</v>
      </c>
      <c r="AC134" s="26">
        <f t="shared" ref="AC134:AF136" si="40">W134/100*$T134</f>
        <v>1.4902312844886074</v>
      </c>
      <c r="AD134" s="26">
        <f t="shared" si="40"/>
        <v>3.8116630313553506</v>
      </c>
      <c r="AE134" s="26">
        <f t="shared" si="40"/>
        <v>2.0179770517439439</v>
      </c>
      <c r="AF134" s="26">
        <f t="shared" si="40"/>
        <v>0.14025252212126624</v>
      </c>
      <c r="AG134" s="17">
        <v>2.9</v>
      </c>
      <c r="AH134" s="17">
        <v>4.93</v>
      </c>
      <c r="AI134" s="17">
        <f t="shared" si="38"/>
        <v>1.1748975549395286E-5</v>
      </c>
      <c r="AJ134" s="27">
        <v>2.2394507629999998</v>
      </c>
      <c r="AK134" s="27">
        <v>71.141621900000004</v>
      </c>
      <c r="AL134" s="27">
        <v>839.53363469999999</v>
      </c>
      <c r="AM134" s="27">
        <v>63.277504100000002</v>
      </c>
      <c r="AN134" s="27">
        <v>38.023790740000003</v>
      </c>
      <c r="AO134" s="27">
        <v>28.795170389999999</v>
      </c>
      <c r="AP134" s="27">
        <v>0.95723499999999995</v>
      </c>
      <c r="AQ134" s="27">
        <v>123.89891540000001</v>
      </c>
      <c r="AR134" s="17">
        <v>1053.3499999999988</v>
      </c>
      <c r="AS134" s="17">
        <v>1155.0374999999999</v>
      </c>
      <c r="AT134" s="26">
        <v>816.02499999999986</v>
      </c>
      <c r="AU134" s="26">
        <v>19.501518691588782</v>
      </c>
      <c r="AV134" s="26">
        <v>2.4676836485535736</v>
      </c>
      <c r="AW134" s="26">
        <v>4777.6250000000018</v>
      </c>
      <c r="AX134" s="26">
        <v>3674.375</v>
      </c>
      <c r="AY134" s="103">
        <v>1243</v>
      </c>
      <c r="AZ134" s="103">
        <f t="shared" si="39"/>
        <v>379.11500000000001</v>
      </c>
      <c r="BA134" s="17">
        <v>200</v>
      </c>
      <c r="BB134" s="17">
        <v>200</v>
      </c>
      <c r="BC134" s="17">
        <v>0.14000000000000001</v>
      </c>
      <c r="BD134" s="17">
        <v>1</v>
      </c>
      <c r="BE134" s="17" t="s">
        <v>150</v>
      </c>
      <c r="BF134" s="28"/>
      <c r="BG134" s="26"/>
      <c r="BH134" s="31"/>
      <c r="BI134" s="29"/>
    </row>
    <row r="135" spans="1:61" x14ac:dyDescent="0.25">
      <c r="A135" s="14">
        <v>2005</v>
      </c>
      <c r="B135" s="40">
        <v>2008</v>
      </c>
      <c r="C135" s="16" t="s">
        <v>147</v>
      </c>
      <c r="D135" s="17" t="s">
        <v>302</v>
      </c>
      <c r="E135" s="18">
        <v>2</v>
      </c>
      <c r="F135" s="41" t="s">
        <v>141</v>
      </c>
      <c r="G135" s="42" t="s">
        <v>141</v>
      </c>
      <c r="H135" s="70" t="s">
        <v>141</v>
      </c>
      <c r="I135" s="21">
        <v>1</v>
      </c>
      <c r="J135" s="22" t="s">
        <v>141</v>
      </c>
      <c r="K135" s="17" t="s">
        <v>42</v>
      </c>
      <c r="L135" s="43">
        <v>100</v>
      </c>
      <c r="M135" s="24">
        <v>1</v>
      </c>
      <c r="N135" s="25">
        <v>47.049441786283893</v>
      </c>
      <c r="O135" s="26">
        <v>47.882724960472956</v>
      </c>
      <c r="P135" s="26">
        <f t="shared" si="36"/>
        <v>0.47882724960472955</v>
      </c>
      <c r="Q135" s="25">
        <v>52.117275039527044</v>
      </c>
      <c r="R135" s="25">
        <v>0.52117275039527045</v>
      </c>
      <c r="S135" s="25">
        <v>24.520886980319741</v>
      </c>
      <c r="T135" s="25">
        <v>8.1736289934399142</v>
      </c>
      <c r="U135" s="25">
        <v>10.936315593222604</v>
      </c>
      <c r="V135" s="25">
        <v>3.6454385310742019</v>
      </c>
      <c r="W135" s="26">
        <v>19.146133709837031</v>
      </c>
      <c r="X135" s="26">
        <v>45.560947517660637</v>
      </c>
      <c r="Y135" s="26">
        <v>24.493387189918309</v>
      </c>
      <c r="Z135" s="26">
        <v>1.0769575775026965</v>
      </c>
      <c r="AA135" s="26">
        <v>0.47866666666666663</v>
      </c>
      <c r="AB135" s="26">
        <v>51.227479763899183</v>
      </c>
      <c r="AC135" s="26">
        <f t="shared" si="40"/>
        <v>1.5649339360300127</v>
      </c>
      <c r="AD135" s="26">
        <f t="shared" si="40"/>
        <v>3.7239828159894528</v>
      </c>
      <c r="AE135" s="26">
        <f t="shared" si="40"/>
        <v>2.0019985968306608</v>
      </c>
      <c r="AF135" s="26">
        <f t="shared" si="40"/>
        <v>8.8026516801808535E-2</v>
      </c>
      <c r="AG135" s="17">
        <v>3.1</v>
      </c>
      <c r="AH135" s="17">
        <v>4.9800000000000004</v>
      </c>
      <c r="AI135" s="17">
        <f t="shared" si="38"/>
        <v>1.0471285480508972E-5</v>
      </c>
      <c r="AJ135" s="27">
        <v>2.623011757</v>
      </c>
      <c r="AK135" s="27">
        <v>80.563932539999996</v>
      </c>
      <c r="AL135" s="27">
        <v>830.26351739999996</v>
      </c>
      <c r="AM135" s="27">
        <v>60.436332120000003</v>
      </c>
      <c r="AN135" s="27">
        <v>37.05940897</v>
      </c>
      <c r="AO135" s="27">
        <v>27.862808560000001</v>
      </c>
      <c r="AP135" s="27">
        <v>0.78155044200000001</v>
      </c>
      <c r="AQ135" s="27">
        <v>135.807772</v>
      </c>
      <c r="AR135" s="17">
        <v>1053.3499999999988</v>
      </c>
      <c r="AS135" s="17">
        <v>1155.0374999999999</v>
      </c>
      <c r="AT135" s="26">
        <v>816.02499999999986</v>
      </c>
      <c r="AU135" s="26">
        <v>19.501518691588782</v>
      </c>
      <c r="AV135" s="26">
        <v>2.4676836485535736</v>
      </c>
      <c r="AW135" s="26">
        <v>4777.6250000000018</v>
      </c>
      <c r="AX135" s="26">
        <v>3674.375</v>
      </c>
      <c r="AY135" s="103">
        <v>1243</v>
      </c>
      <c r="AZ135" s="103">
        <f t="shared" si="39"/>
        <v>379.11500000000001</v>
      </c>
      <c r="BA135" s="17">
        <v>200</v>
      </c>
      <c r="BB135" s="17">
        <v>200</v>
      </c>
      <c r="BC135" s="17">
        <v>0.14000000000000001</v>
      </c>
      <c r="BD135" s="17">
        <v>1</v>
      </c>
      <c r="BE135" s="17" t="s">
        <v>150</v>
      </c>
      <c r="BF135" s="28"/>
      <c r="BG135" s="26"/>
      <c r="BH135" s="31"/>
      <c r="BI135" s="29"/>
    </row>
    <row r="136" spans="1:61" x14ac:dyDescent="0.25">
      <c r="A136" s="14">
        <v>2005</v>
      </c>
      <c r="B136" s="40">
        <v>2008</v>
      </c>
      <c r="C136" s="16" t="s">
        <v>147</v>
      </c>
      <c r="D136" s="17" t="s">
        <v>302</v>
      </c>
      <c r="E136" s="18">
        <v>3</v>
      </c>
      <c r="F136" s="41" t="s">
        <v>141</v>
      </c>
      <c r="G136" s="42" t="s">
        <v>141</v>
      </c>
      <c r="H136" s="70" t="s">
        <v>141</v>
      </c>
      <c r="I136" s="21">
        <v>1</v>
      </c>
      <c r="J136" s="22" t="s">
        <v>141</v>
      </c>
      <c r="K136" s="17" t="s">
        <v>42</v>
      </c>
      <c r="L136" s="43">
        <v>83.3</v>
      </c>
      <c r="M136" s="24">
        <v>0.83299999999999996</v>
      </c>
      <c r="N136" s="25">
        <v>48.644338118022326</v>
      </c>
      <c r="O136" s="26">
        <v>48.017205203524973</v>
      </c>
      <c r="P136" s="26">
        <f t="shared" si="36"/>
        <v>0.48017205203524971</v>
      </c>
      <c r="Q136" s="25">
        <v>51.982794796475027</v>
      </c>
      <c r="R136" s="25">
        <v>0.51982794796475029</v>
      </c>
      <c r="S136" s="25">
        <v>25.286686463995029</v>
      </c>
      <c r="T136" s="25">
        <v>8.4288954879983429</v>
      </c>
      <c r="U136" s="25">
        <v>11.277862162941783</v>
      </c>
      <c r="V136" s="25">
        <v>3.759287387647261</v>
      </c>
      <c r="W136" s="26">
        <v>19.403117972998601</v>
      </c>
      <c r="X136" s="26">
        <v>46.044377424287788</v>
      </c>
      <c r="Y136" s="26">
        <v>23.967097021127302</v>
      </c>
      <c r="Z136" s="26">
        <v>1.5422430764378277</v>
      </c>
      <c r="AA136" s="26">
        <v>0.46433333333333332</v>
      </c>
      <c r="AB136" s="26">
        <v>54.458046943277168</v>
      </c>
      <c r="AC136" s="26">
        <f t="shared" si="40"/>
        <v>1.6354685353570746</v>
      </c>
      <c r="AD136" s="26">
        <f t="shared" si="40"/>
        <v>3.8810324511927208</v>
      </c>
      <c r="AE136" s="26">
        <f t="shared" si="40"/>
        <v>2.0201615594179843</v>
      </c>
      <c r="AF136" s="26">
        <f t="shared" si="40"/>
        <v>0.12999405708383488</v>
      </c>
      <c r="AG136" s="17">
        <v>3.4</v>
      </c>
      <c r="AH136" s="17">
        <v>5.05</v>
      </c>
      <c r="AI136" s="17">
        <f t="shared" si="38"/>
        <v>8.9125093813374425E-6</v>
      </c>
      <c r="AJ136" s="27">
        <v>2.0625307500000001</v>
      </c>
      <c r="AK136" s="27">
        <v>82.078146750000002</v>
      </c>
      <c r="AL136" s="27">
        <v>988.95705169999997</v>
      </c>
      <c r="AM136" s="27">
        <v>77.953085250000001</v>
      </c>
      <c r="AN136" s="27">
        <v>30.848056060000001</v>
      </c>
      <c r="AO136" s="27">
        <v>33.672136620000003</v>
      </c>
      <c r="AP136" s="27">
        <v>0.57856631800000002</v>
      </c>
      <c r="AQ136" s="27">
        <v>114.8670971</v>
      </c>
      <c r="AR136" s="17">
        <v>1053.3499999999988</v>
      </c>
      <c r="AS136" s="17">
        <v>1155.0374999999999</v>
      </c>
      <c r="AT136" s="26">
        <v>816.02499999999986</v>
      </c>
      <c r="AU136" s="26">
        <v>19.501518691588782</v>
      </c>
      <c r="AV136" s="26">
        <v>2.4676836485535736</v>
      </c>
      <c r="AW136" s="26">
        <v>4777.6250000000018</v>
      </c>
      <c r="AX136" s="26">
        <v>3674.375</v>
      </c>
      <c r="AY136" s="103">
        <v>1243</v>
      </c>
      <c r="AZ136" s="103">
        <f t="shared" si="39"/>
        <v>379.11500000000001</v>
      </c>
      <c r="BA136" s="17">
        <v>200</v>
      </c>
      <c r="BB136" s="17">
        <v>200</v>
      </c>
      <c r="BC136" s="17">
        <v>0.14000000000000001</v>
      </c>
      <c r="BD136" s="17">
        <v>1</v>
      </c>
      <c r="BE136" s="17" t="s">
        <v>150</v>
      </c>
      <c r="BF136" s="28"/>
      <c r="BG136" s="26"/>
      <c r="BH136" s="31"/>
      <c r="BI136" s="29"/>
    </row>
    <row r="137" spans="1:61" x14ac:dyDescent="0.25">
      <c r="A137" s="14">
        <v>2005</v>
      </c>
      <c r="B137" s="40">
        <v>2008</v>
      </c>
      <c r="C137" s="16" t="s">
        <v>147</v>
      </c>
      <c r="D137" s="17" t="s">
        <v>302</v>
      </c>
      <c r="E137" s="18">
        <v>4</v>
      </c>
      <c r="F137" s="41" t="s">
        <v>141</v>
      </c>
      <c r="G137" s="42" t="s">
        <v>141</v>
      </c>
      <c r="H137" s="70" t="s">
        <v>141</v>
      </c>
      <c r="I137" s="21">
        <v>1</v>
      </c>
      <c r="J137" s="41" t="s">
        <v>141</v>
      </c>
      <c r="K137" s="17" t="s">
        <v>42</v>
      </c>
      <c r="L137" s="43">
        <v>100</v>
      </c>
      <c r="M137" s="24">
        <v>1</v>
      </c>
      <c r="N137" s="25">
        <v>53.429027113237638</v>
      </c>
      <c r="O137" s="26">
        <v>47.864740041850837</v>
      </c>
      <c r="P137" s="26">
        <f t="shared" si="36"/>
        <v>0.4786474004185084</v>
      </c>
      <c r="Q137" s="25">
        <v>52.135259958149163</v>
      </c>
      <c r="R137" s="25">
        <v>0.5213525995814916</v>
      </c>
      <c r="S137" s="25">
        <v>27.85536217859644</v>
      </c>
      <c r="T137" s="25">
        <v>9.285120726198814</v>
      </c>
      <c r="U137" s="25">
        <v>12.423491531654012</v>
      </c>
      <c r="V137" s="25">
        <v>4.1411638438846712</v>
      </c>
      <c r="W137" s="26" t="s">
        <v>45</v>
      </c>
      <c r="X137" s="26" t="s">
        <v>45</v>
      </c>
      <c r="Y137" s="26" t="s">
        <v>45</v>
      </c>
      <c r="Z137" s="26" t="s">
        <v>45</v>
      </c>
      <c r="AA137" s="26" t="s">
        <v>45</v>
      </c>
      <c r="AB137" s="26" t="s">
        <v>45</v>
      </c>
      <c r="AC137" s="26" t="s">
        <v>45</v>
      </c>
      <c r="AD137" s="26" t="s">
        <v>45</v>
      </c>
      <c r="AE137" s="26" t="s">
        <v>45</v>
      </c>
      <c r="AF137" s="26" t="s">
        <v>45</v>
      </c>
      <c r="AG137" s="17">
        <v>3.5</v>
      </c>
      <c r="AH137" s="17">
        <v>5.01</v>
      </c>
      <c r="AI137" s="17">
        <f t="shared" si="38"/>
        <v>9.7723722095581059E-6</v>
      </c>
      <c r="AJ137" s="27">
        <v>2.5180073200000002</v>
      </c>
      <c r="AK137" s="27">
        <v>74.950900000000004</v>
      </c>
      <c r="AL137" s="27">
        <v>1018.45</v>
      </c>
      <c r="AM137" s="27">
        <v>84.701499999999996</v>
      </c>
      <c r="AN137" s="27">
        <v>32.514400000000002</v>
      </c>
      <c r="AO137" s="27">
        <v>38.225499999999997</v>
      </c>
      <c r="AP137" s="27">
        <v>0.65093199999999996</v>
      </c>
      <c r="AQ137" s="27">
        <v>102.542</v>
      </c>
      <c r="AR137" s="17">
        <v>1053.3499999999988</v>
      </c>
      <c r="AS137" s="17">
        <v>1155.0374999999999</v>
      </c>
      <c r="AT137" s="26">
        <v>816.02499999999986</v>
      </c>
      <c r="AU137" s="26">
        <v>19.501518691588782</v>
      </c>
      <c r="AV137" s="26">
        <v>2.4676836485535736</v>
      </c>
      <c r="AW137" s="26">
        <v>4777.6250000000018</v>
      </c>
      <c r="AX137" s="26">
        <v>3674.375</v>
      </c>
      <c r="AY137" s="103">
        <v>1243</v>
      </c>
      <c r="AZ137" s="103">
        <f t="shared" si="39"/>
        <v>379.11500000000001</v>
      </c>
      <c r="BA137" s="17">
        <v>200</v>
      </c>
      <c r="BB137" s="17">
        <v>200</v>
      </c>
      <c r="BC137" s="17">
        <v>0.14000000000000001</v>
      </c>
      <c r="BD137" s="17">
        <v>1</v>
      </c>
      <c r="BE137" s="17" t="s">
        <v>150</v>
      </c>
      <c r="BF137" s="28"/>
      <c r="BG137" s="26"/>
      <c r="BH137" s="31"/>
      <c r="BI137" s="29"/>
    </row>
    <row r="138" spans="1:61" x14ac:dyDescent="0.25">
      <c r="A138" s="14">
        <v>2005</v>
      </c>
      <c r="B138" s="40">
        <v>2008</v>
      </c>
      <c r="C138" s="16" t="s">
        <v>147</v>
      </c>
      <c r="D138" s="17" t="s">
        <v>302</v>
      </c>
      <c r="E138" s="18">
        <v>1</v>
      </c>
      <c r="F138" s="41" t="s">
        <v>142</v>
      </c>
      <c r="G138" s="42" t="s">
        <v>142</v>
      </c>
      <c r="H138" s="70" t="s">
        <v>142</v>
      </c>
      <c r="I138" s="21">
        <v>5</v>
      </c>
      <c r="J138" s="22" t="s">
        <v>142</v>
      </c>
      <c r="K138" s="17" t="s">
        <v>54</v>
      </c>
      <c r="L138" s="43">
        <v>100</v>
      </c>
      <c r="M138" s="24">
        <v>1</v>
      </c>
      <c r="N138" s="25">
        <v>49.441786283891545</v>
      </c>
      <c r="O138" s="26">
        <v>46.055541902187272</v>
      </c>
      <c r="P138" s="26">
        <f t="shared" si="36"/>
        <v>0.46055541902187275</v>
      </c>
      <c r="Q138" s="25">
        <v>53.944458097812728</v>
      </c>
      <c r="R138" s="25">
        <v>0.53944458097812731</v>
      </c>
      <c r="S138" s="25">
        <v>26.671103684723995</v>
      </c>
      <c r="T138" s="25">
        <v>8.8903678949079978</v>
      </c>
      <c r="U138" s="25">
        <v>11.895312243386902</v>
      </c>
      <c r="V138" s="25">
        <v>3.9651040811289673</v>
      </c>
      <c r="W138" s="26">
        <v>18.579889858221065</v>
      </c>
      <c r="X138" s="26">
        <v>38.990866645285124</v>
      </c>
      <c r="Y138" s="26">
        <v>25.891420738694521</v>
      </c>
      <c r="Z138" s="26">
        <v>3.1617427349779916</v>
      </c>
      <c r="AA138" s="26">
        <v>0.35766666666666663</v>
      </c>
      <c r="AB138" s="26">
        <v>74.569721392518161</v>
      </c>
      <c r="AC138" s="26">
        <f t="shared" ref="AC138:AF140" si="41">W138/100*$T138</f>
        <v>1.6518205628645528</v>
      </c>
      <c r="AD138" s="26">
        <f t="shared" si="41"/>
        <v>3.4664314901788194</v>
      </c>
      <c r="AE138" s="26">
        <f t="shared" si="41"/>
        <v>2.3018425568884489</v>
      </c>
      <c r="AF138" s="26">
        <f t="shared" si="41"/>
        <v>0.28109056103006946</v>
      </c>
      <c r="AG138" s="17">
        <v>2.9</v>
      </c>
      <c r="AH138" s="17">
        <v>4.93</v>
      </c>
      <c r="AI138" s="17">
        <f t="shared" si="38"/>
        <v>1.1748975549395286E-5</v>
      </c>
      <c r="AJ138" s="27">
        <v>2.2394507629999998</v>
      </c>
      <c r="AK138" s="27">
        <v>71.141621900000004</v>
      </c>
      <c r="AL138" s="27">
        <v>839.53363469999999</v>
      </c>
      <c r="AM138" s="27">
        <v>63.277504100000002</v>
      </c>
      <c r="AN138" s="27">
        <v>38.023790740000003</v>
      </c>
      <c r="AO138" s="27">
        <v>28.795170389999999</v>
      </c>
      <c r="AP138" s="27">
        <v>0.95723499999999995</v>
      </c>
      <c r="AQ138" s="27">
        <v>123.89891540000001</v>
      </c>
      <c r="AR138" s="17">
        <v>1053.3499999999988</v>
      </c>
      <c r="AS138" s="17">
        <v>1155.0374999999999</v>
      </c>
      <c r="AT138" s="26">
        <v>816.02499999999986</v>
      </c>
      <c r="AU138" s="26">
        <v>19.501518691588782</v>
      </c>
      <c r="AV138" s="26">
        <v>2.4676836485535736</v>
      </c>
      <c r="AW138" s="26">
        <v>4777.6250000000018</v>
      </c>
      <c r="AX138" s="26">
        <v>3674.375</v>
      </c>
      <c r="AY138" s="103">
        <v>1243</v>
      </c>
      <c r="AZ138" s="103">
        <f t="shared" si="39"/>
        <v>379.11500000000001</v>
      </c>
      <c r="BA138" s="17">
        <v>200</v>
      </c>
      <c r="BB138" s="17">
        <v>200</v>
      </c>
      <c r="BC138" s="17">
        <v>0.14000000000000001</v>
      </c>
      <c r="BD138" s="17">
        <v>1</v>
      </c>
      <c r="BE138" s="17" t="s">
        <v>150</v>
      </c>
      <c r="BF138" s="28"/>
      <c r="BG138" s="26"/>
      <c r="BH138" s="31"/>
      <c r="BI138" s="29"/>
    </row>
    <row r="139" spans="1:61" x14ac:dyDescent="0.25">
      <c r="A139" s="14">
        <v>2005</v>
      </c>
      <c r="B139" s="40">
        <v>2008</v>
      </c>
      <c r="C139" s="16" t="s">
        <v>147</v>
      </c>
      <c r="D139" s="17" t="s">
        <v>302</v>
      </c>
      <c r="E139" s="18">
        <v>2</v>
      </c>
      <c r="F139" s="41" t="s">
        <v>142</v>
      </c>
      <c r="G139" s="42" t="s">
        <v>142</v>
      </c>
      <c r="H139" s="70" t="s">
        <v>142</v>
      </c>
      <c r="I139" s="21">
        <v>5</v>
      </c>
      <c r="J139" s="22" t="s">
        <v>142</v>
      </c>
      <c r="K139" s="17" t="s">
        <v>54</v>
      </c>
      <c r="L139" s="43">
        <v>100</v>
      </c>
      <c r="M139" s="24">
        <v>1</v>
      </c>
      <c r="N139" s="25">
        <v>64.593301435406701</v>
      </c>
      <c r="O139" s="26">
        <v>44.590135463702673</v>
      </c>
      <c r="P139" s="26">
        <f t="shared" si="36"/>
        <v>0.44590135463702674</v>
      </c>
      <c r="Q139" s="25">
        <v>55.409864536297327</v>
      </c>
      <c r="R139" s="25">
        <v>0.55409864536297326</v>
      </c>
      <c r="S139" s="25">
        <v>35.79106082488105</v>
      </c>
      <c r="T139" s="25">
        <v>11.930353608293684</v>
      </c>
      <c r="U139" s="25">
        <v>15.962813127896949</v>
      </c>
      <c r="V139" s="25">
        <v>5.3209377092989829</v>
      </c>
      <c r="W139" s="26">
        <v>18.810249368524239</v>
      </c>
      <c r="X139" s="26">
        <v>42.845312801654217</v>
      </c>
      <c r="Y139" s="26">
        <v>24.529645063749726</v>
      </c>
      <c r="Z139" s="26">
        <v>2.0793055349495262</v>
      </c>
      <c r="AA139" s="26">
        <v>0.38300000000000001</v>
      </c>
      <c r="AB139" s="26">
        <v>93.449244973579766</v>
      </c>
      <c r="AC139" s="26">
        <f t="shared" si="41"/>
        <v>2.2441292642667716</v>
      </c>
      <c r="AD139" s="26">
        <f t="shared" si="41"/>
        <v>5.1115973218168698</v>
      </c>
      <c r="AE139" s="26">
        <f t="shared" si="41"/>
        <v>2.9264733949646988</v>
      </c>
      <c r="AF139" s="26">
        <f t="shared" si="41"/>
        <v>0.24806850291630106</v>
      </c>
      <c r="AG139" s="17">
        <v>3.1</v>
      </c>
      <c r="AH139" s="17">
        <v>4.9800000000000004</v>
      </c>
      <c r="AI139" s="17">
        <f t="shared" si="38"/>
        <v>1.0471285480508972E-5</v>
      </c>
      <c r="AJ139" s="27">
        <v>2.623011757</v>
      </c>
      <c r="AK139" s="27">
        <v>80.563932539999996</v>
      </c>
      <c r="AL139" s="27">
        <v>830.26351739999996</v>
      </c>
      <c r="AM139" s="27">
        <v>60.436332120000003</v>
      </c>
      <c r="AN139" s="27">
        <v>37.05940897</v>
      </c>
      <c r="AO139" s="27">
        <v>27.862808560000001</v>
      </c>
      <c r="AP139" s="27">
        <v>0.78155044200000001</v>
      </c>
      <c r="AQ139" s="27">
        <v>135.807772</v>
      </c>
      <c r="AR139" s="17">
        <v>1053.3499999999988</v>
      </c>
      <c r="AS139" s="17">
        <v>1155.0374999999999</v>
      </c>
      <c r="AT139" s="26">
        <v>816.02499999999986</v>
      </c>
      <c r="AU139" s="26">
        <v>19.501518691588782</v>
      </c>
      <c r="AV139" s="26">
        <v>2.4676836485535736</v>
      </c>
      <c r="AW139" s="26">
        <v>4777.6250000000018</v>
      </c>
      <c r="AX139" s="26">
        <v>3674.375</v>
      </c>
      <c r="AY139" s="103">
        <v>1243</v>
      </c>
      <c r="AZ139" s="103">
        <f t="shared" si="39"/>
        <v>379.11500000000001</v>
      </c>
      <c r="BA139" s="17">
        <v>200</v>
      </c>
      <c r="BB139" s="17">
        <v>200</v>
      </c>
      <c r="BC139" s="17">
        <v>0.14000000000000001</v>
      </c>
      <c r="BD139" s="17">
        <v>1</v>
      </c>
      <c r="BE139" s="17" t="s">
        <v>150</v>
      </c>
      <c r="BF139" s="28"/>
      <c r="BG139" s="26"/>
      <c r="BH139" s="31"/>
      <c r="BI139" s="29"/>
    </row>
    <row r="140" spans="1:61" x14ac:dyDescent="0.25">
      <c r="A140" s="14">
        <v>2005</v>
      </c>
      <c r="B140" s="40">
        <v>2008</v>
      </c>
      <c r="C140" s="16" t="s">
        <v>147</v>
      </c>
      <c r="D140" s="17" t="s">
        <v>302</v>
      </c>
      <c r="E140" s="18">
        <v>3</v>
      </c>
      <c r="F140" s="41" t="s">
        <v>142</v>
      </c>
      <c r="G140" s="42" t="s">
        <v>142</v>
      </c>
      <c r="H140" s="70" t="s">
        <v>142</v>
      </c>
      <c r="I140" s="21">
        <v>5</v>
      </c>
      <c r="J140" s="22" t="s">
        <v>142</v>
      </c>
      <c r="K140" s="17" t="s">
        <v>54</v>
      </c>
      <c r="L140" s="43">
        <v>100</v>
      </c>
      <c r="M140" s="24">
        <v>1</v>
      </c>
      <c r="N140" s="25">
        <v>66.188197767145141</v>
      </c>
      <c r="O140" s="26">
        <v>44.68727627725351</v>
      </c>
      <c r="P140" s="26">
        <f t="shared" si="36"/>
        <v>0.44687276277253507</v>
      </c>
      <c r="Q140" s="25">
        <v>55.31272372274649</v>
      </c>
      <c r="R140" s="25">
        <v>0.55312723722746493</v>
      </c>
      <c r="S140" s="25">
        <v>36.610494968006051</v>
      </c>
      <c r="T140" s="25">
        <v>12.203498322668684</v>
      </c>
      <c r="U140" s="25">
        <v>16.328280755730699</v>
      </c>
      <c r="V140" s="25">
        <v>5.4427602519102329</v>
      </c>
      <c r="W140" s="26">
        <v>18.556747130507873</v>
      </c>
      <c r="X140" s="26">
        <v>42.191595693863093</v>
      </c>
      <c r="Y140" s="26">
        <v>24.353897051047184</v>
      </c>
      <c r="Z140" s="26">
        <v>2.7536633891060376</v>
      </c>
      <c r="AA140" s="26">
        <v>0.3706666666666667</v>
      </c>
      <c r="AB140" s="26">
        <v>98.769320956850834</v>
      </c>
      <c r="AC140" s="26">
        <f t="shared" si="41"/>
        <v>2.2645723248133973</v>
      </c>
      <c r="AD140" s="26">
        <f t="shared" si="41"/>
        <v>5.1488506728077352</v>
      </c>
      <c r="AE140" s="26">
        <f t="shared" si="41"/>
        <v>2.9720274181290014</v>
      </c>
      <c r="AF140" s="26">
        <f t="shared" si="41"/>
        <v>0.33604326550149693</v>
      </c>
      <c r="AG140" s="17">
        <v>3.4</v>
      </c>
      <c r="AH140" s="17">
        <v>5.05</v>
      </c>
      <c r="AI140" s="17">
        <f t="shared" si="38"/>
        <v>8.9125093813374425E-6</v>
      </c>
      <c r="AJ140" s="27">
        <v>2.0625307500000001</v>
      </c>
      <c r="AK140" s="27">
        <v>82.078146750000002</v>
      </c>
      <c r="AL140" s="27">
        <v>988.95705169999997</v>
      </c>
      <c r="AM140" s="27">
        <v>77.953085250000001</v>
      </c>
      <c r="AN140" s="27">
        <v>30.848056060000001</v>
      </c>
      <c r="AO140" s="27">
        <v>33.672136620000003</v>
      </c>
      <c r="AP140" s="27">
        <v>0.57856631800000002</v>
      </c>
      <c r="AQ140" s="27">
        <v>114.8670971</v>
      </c>
      <c r="AR140" s="17">
        <v>1053.3499999999988</v>
      </c>
      <c r="AS140" s="17">
        <v>1155.0374999999999</v>
      </c>
      <c r="AT140" s="26">
        <v>816.02499999999986</v>
      </c>
      <c r="AU140" s="26">
        <v>19.501518691588782</v>
      </c>
      <c r="AV140" s="26">
        <v>2.4676836485535736</v>
      </c>
      <c r="AW140" s="26">
        <v>4777.6250000000018</v>
      </c>
      <c r="AX140" s="26">
        <v>3674.375</v>
      </c>
      <c r="AY140" s="103">
        <v>1243</v>
      </c>
      <c r="AZ140" s="103">
        <f t="shared" si="39"/>
        <v>379.11500000000001</v>
      </c>
      <c r="BA140" s="17">
        <v>200</v>
      </c>
      <c r="BB140" s="17">
        <v>200</v>
      </c>
      <c r="BC140" s="17">
        <v>0.14000000000000001</v>
      </c>
      <c r="BD140" s="17">
        <v>1</v>
      </c>
      <c r="BE140" s="17" t="s">
        <v>150</v>
      </c>
      <c r="BF140" s="28"/>
      <c r="BG140" s="26"/>
      <c r="BH140" s="31"/>
      <c r="BI140" s="29"/>
    </row>
    <row r="141" spans="1:61" x14ac:dyDescent="0.25">
      <c r="A141" s="14">
        <v>2005</v>
      </c>
      <c r="B141" s="40">
        <v>2008</v>
      </c>
      <c r="C141" s="16" t="s">
        <v>147</v>
      </c>
      <c r="D141" s="17" t="s">
        <v>302</v>
      </c>
      <c r="E141" s="18">
        <v>4</v>
      </c>
      <c r="F141" s="41" t="s">
        <v>142</v>
      </c>
      <c r="G141" s="42" t="s">
        <v>142</v>
      </c>
      <c r="H141" s="70" t="s">
        <v>142</v>
      </c>
      <c r="I141" s="21">
        <v>5</v>
      </c>
      <c r="J141" s="41" t="s">
        <v>142</v>
      </c>
      <c r="K141" s="17" t="s">
        <v>54</v>
      </c>
      <c r="L141" s="43">
        <v>94.4</v>
      </c>
      <c r="M141" s="24">
        <v>0.94400000000000006</v>
      </c>
      <c r="N141" s="25">
        <v>59.011164274322169</v>
      </c>
      <c r="O141" s="26">
        <v>45.233893597940231</v>
      </c>
      <c r="P141" s="26">
        <f t="shared" si="36"/>
        <v>0.45233893597940233</v>
      </c>
      <c r="Q141" s="25">
        <v>54.766106402059769</v>
      </c>
      <c r="R141" s="25">
        <v>0.54766106402059767</v>
      </c>
      <c r="S141" s="25">
        <v>32.318117015569563</v>
      </c>
      <c r="T141" s="25">
        <v>10.772705671856521</v>
      </c>
      <c r="U141" s="25">
        <v>14.413880188944026</v>
      </c>
      <c r="V141" s="25">
        <v>4.8046267296480085</v>
      </c>
      <c r="W141" s="26" t="s">
        <v>45</v>
      </c>
      <c r="X141" s="26" t="s">
        <v>45</v>
      </c>
      <c r="Y141" s="26" t="s">
        <v>45</v>
      </c>
      <c r="Z141" s="26" t="s">
        <v>45</v>
      </c>
      <c r="AA141" s="26" t="s">
        <v>45</v>
      </c>
      <c r="AB141" s="26" t="s">
        <v>45</v>
      </c>
      <c r="AC141" s="26" t="s">
        <v>45</v>
      </c>
      <c r="AD141" s="26" t="s">
        <v>45</v>
      </c>
      <c r="AE141" s="26" t="s">
        <v>45</v>
      </c>
      <c r="AF141" s="26" t="s">
        <v>45</v>
      </c>
      <c r="AG141" s="17">
        <v>3.5</v>
      </c>
      <c r="AH141" s="17">
        <v>5.01</v>
      </c>
      <c r="AI141" s="17">
        <f t="shared" si="38"/>
        <v>9.7723722095581059E-6</v>
      </c>
      <c r="AJ141" s="27">
        <v>2.5180073200000002</v>
      </c>
      <c r="AK141" s="27">
        <v>74.950900000000004</v>
      </c>
      <c r="AL141" s="27">
        <v>1018.45</v>
      </c>
      <c r="AM141" s="27">
        <v>84.701499999999996</v>
      </c>
      <c r="AN141" s="27">
        <v>32.514400000000002</v>
      </c>
      <c r="AO141" s="27">
        <v>38.225499999999997</v>
      </c>
      <c r="AP141" s="27">
        <v>0.65093199999999996</v>
      </c>
      <c r="AQ141" s="27">
        <v>102.542</v>
      </c>
      <c r="AR141" s="17">
        <v>1053.3499999999988</v>
      </c>
      <c r="AS141" s="17">
        <v>1155.0374999999999</v>
      </c>
      <c r="AT141" s="26">
        <v>816.02499999999986</v>
      </c>
      <c r="AU141" s="26">
        <v>19.501518691588782</v>
      </c>
      <c r="AV141" s="26">
        <v>2.4676836485535736</v>
      </c>
      <c r="AW141" s="26">
        <v>4777.6250000000018</v>
      </c>
      <c r="AX141" s="26">
        <v>3674.375</v>
      </c>
      <c r="AY141" s="103">
        <v>1243</v>
      </c>
      <c r="AZ141" s="103">
        <f t="shared" si="39"/>
        <v>379.11500000000001</v>
      </c>
      <c r="BA141" s="17">
        <v>200</v>
      </c>
      <c r="BB141" s="17">
        <v>200</v>
      </c>
      <c r="BC141" s="17">
        <v>0.14000000000000001</v>
      </c>
      <c r="BD141" s="17">
        <v>1</v>
      </c>
      <c r="BE141" s="17" t="s">
        <v>150</v>
      </c>
      <c r="BF141" s="28"/>
      <c r="BG141" s="26"/>
      <c r="BH141" s="31"/>
      <c r="BI141" s="29"/>
    </row>
    <row r="142" spans="1:61" x14ac:dyDescent="0.25">
      <c r="A142" s="14">
        <v>2005</v>
      </c>
      <c r="B142" s="40">
        <v>2008</v>
      </c>
      <c r="C142" s="16" t="s">
        <v>147</v>
      </c>
      <c r="D142" s="17" t="s">
        <v>302</v>
      </c>
      <c r="E142" s="18">
        <v>1</v>
      </c>
      <c r="F142" s="41" t="s">
        <v>143</v>
      </c>
      <c r="G142" s="42" t="s">
        <v>143</v>
      </c>
      <c r="H142" s="70" t="s">
        <v>143</v>
      </c>
      <c r="I142" s="21">
        <v>5</v>
      </c>
      <c r="J142" s="22" t="s">
        <v>143</v>
      </c>
      <c r="K142" s="17" t="s">
        <v>54</v>
      </c>
      <c r="L142" s="43">
        <v>100</v>
      </c>
      <c r="M142" s="24">
        <v>1</v>
      </c>
      <c r="N142" s="25">
        <v>54.226475279106857</v>
      </c>
      <c r="O142" s="26">
        <v>46.443741150995251</v>
      </c>
      <c r="P142" s="26">
        <f t="shared" si="36"/>
        <v>0.46443741150995249</v>
      </c>
      <c r="Q142" s="25">
        <v>53.556258849004749</v>
      </c>
      <c r="R142" s="25">
        <v>0.53556258849004745</v>
      </c>
      <c r="S142" s="25">
        <v>29.041671465170037</v>
      </c>
      <c r="T142" s="25">
        <v>9.6805571550566789</v>
      </c>
      <c r="U142" s="25">
        <v>12.952585473465836</v>
      </c>
      <c r="V142" s="25">
        <v>4.3175284911552785</v>
      </c>
      <c r="W142" s="26">
        <v>18.437839385468067</v>
      </c>
      <c r="X142" s="26">
        <v>45.452473321123861</v>
      </c>
      <c r="Y142" s="26">
        <v>23.975920568387707</v>
      </c>
      <c r="Z142" s="26">
        <v>1.6203034624196846</v>
      </c>
      <c r="AA142" s="26">
        <v>0.42366666666666664</v>
      </c>
      <c r="AB142" s="26">
        <v>68.548398422903318</v>
      </c>
      <c r="AC142" s="26">
        <f t="shared" ref="AC142:AF144" si="42">W142/100*$T142</f>
        <v>1.7848855798677872</v>
      </c>
      <c r="AD142" s="26">
        <f t="shared" si="42"/>
        <v>4.400052658238284</v>
      </c>
      <c r="AE142" s="26">
        <f t="shared" si="42"/>
        <v>2.321002694073762</v>
      </c>
      <c r="AF142" s="26">
        <f t="shared" si="42"/>
        <v>0.15685440276489987</v>
      </c>
      <c r="AG142" s="17">
        <v>2.9</v>
      </c>
      <c r="AH142" s="17">
        <v>4.93</v>
      </c>
      <c r="AI142" s="17">
        <f t="shared" si="38"/>
        <v>1.1748975549395286E-5</v>
      </c>
      <c r="AJ142" s="27">
        <v>2.2394507629999998</v>
      </c>
      <c r="AK142" s="27">
        <v>71.141621900000004</v>
      </c>
      <c r="AL142" s="27">
        <v>839.53363469999999</v>
      </c>
      <c r="AM142" s="27">
        <v>63.277504100000002</v>
      </c>
      <c r="AN142" s="27">
        <v>38.023790740000003</v>
      </c>
      <c r="AO142" s="27">
        <v>28.795170389999999</v>
      </c>
      <c r="AP142" s="27">
        <v>0.95723499999999995</v>
      </c>
      <c r="AQ142" s="27">
        <v>123.89891540000001</v>
      </c>
      <c r="AR142" s="17">
        <v>1053.3499999999988</v>
      </c>
      <c r="AS142" s="17">
        <v>1155.0374999999999</v>
      </c>
      <c r="AT142" s="26">
        <v>816.02499999999986</v>
      </c>
      <c r="AU142" s="26">
        <v>19.501518691588782</v>
      </c>
      <c r="AV142" s="26">
        <v>2.4676836485535736</v>
      </c>
      <c r="AW142" s="26">
        <v>4777.6250000000018</v>
      </c>
      <c r="AX142" s="26">
        <v>3674.375</v>
      </c>
      <c r="AY142" s="103">
        <v>1243</v>
      </c>
      <c r="AZ142" s="103">
        <f t="shared" si="39"/>
        <v>379.11500000000001</v>
      </c>
      <c r="BA142" s="17">
        <v>200</v>
      </c>
      <c r="BB142" s="17">
        <v>200</v>
      </c>
      <c r="BC142" s="17">
        <v>0.14000000000000001</v>
      </c>
      <c r="BD142" s="17">
        <v>1</v>
      </c>
      <c r="BE142" s="17" t="s">
        <v>150</v>
      </c>
      <c r="BF142" s="28"/>
      <c r="BG142" s="26"/>
      <c r="BH142" s="31"/>
      <c r="BI142" s="29"/>
    </row>
    <row r="143" spans="1:61" x14ac:dyDescent="0.25">
      <c r="A143" s="14">
        <v>2005</v>
      </c>
      <c r="B143" s="40">
        <v>2008</v>
      </c>
      <c r="C143" s="16" t="s">
        <v>147</v>
      </c>
      <c r="D143" s="17" t="s">
        <v>302</v>
      </c>
      <c r="E143" s="18">
        <v>2</v>
      </c>
      <c r="F143" s="41" t="s">
        <v>143</v>
      </c>
      <c r="G143" s="42" t="s">
        <v>143</v>
      </c>
      <c r="H143" s="70" t="s">
        <v>143</v>
      </c>
      <c r="I143" s="21">
        <v>5</v>
      </c>
      <c r="J143" s="22" t="s">
        <v>143</v>
      </c>
      <c r="K143" s="17" t="s">
        <v>54</v>
      </c>
      <c r="L143" s="43">
        <v>100</v>
      </c>
      <c r="M143" s="24">
        <v>1</v>
      </c>
      <c r="N143" s="25">
        <v>63.795853269537481</v>
      </c>
      <c r="O143" s="26">
        <v>46.406438285419171</v>
      </c>
      <c r="P143" s="26">
        <f t="shared" si="36"/>
        <v>0.46406438285419171</v>
      </c>
      <c r="Q143" s="25">
        <v>53.593561714580829</v>
      </c>
      <c r="R143" s="25">
        <v>0.53593561714580829</v>
      </c>
      <c r="S143" s="25">
        <v>34.190469993352998</v>
      </c>
      <c r="T143" s="25">
        <v>11.396823331117666</v>
      </c>
      <c r="U143" s="25">
        <v>15.248949617035437</v>
      </c>
      <c r="V143" s="25">
        <v>5.0829832056784792</v>
      </c>
      <c r="W143" s="26">
        <v>18.739820770442634</v>
      </c>
      <c r="X143" s="26">
        <v>44.066201441020382</v>
      </c>
      <c r="Y143" s="26">
        <v>23.851995965525319</v>
      </c>
      <c r="Z143" s="26">
        <v>2.15691224744414</v>
      </c>
      <c r="AA143" s="26">
        <v>0.40233333333333327</v>
      </c>
      <c r="AB143" s="26">
        <v>84.980455658706731</v>
      </c>
      <c r="AC143" s="26">
        <f t="shared" si="42"/>
        <v>2.1357442657754406</v>
      </c>
      <c r="AD143" s="26">
        <f t="shared" si="42"/>
        <v>5.0221471269675195</v>
      </c>
      <c r="AE143" s="26">
        <f t="shared" si="42"/>
        <v>2.718369841136234</v>
      </c>
      <c r="AF143" s="26">
        <f t="shared" si="42"/>
        <v>0.24581947824844813</v>
      </c>
      <c r="AG143" s="17">
        <v>3.1</v>
      </c>
      <c r="AH143" s="17">
        <v>4.9800000000000004</v>
      </c>
      <c r="AI143" s="17">
        <f t="shared" si="38"/>
        <v>1.0471285480508972E-5</v>
      </c>
      <c r="AJ143" s="27">
        <v>2.623011757</v>
      </c>
      <c r="AK143" s="27">
        <v>80.563932539999996</v>
      </c>
      <c r="AL143" s="27">
        <v>830.26351739999996</v>
      </c>
      <c r="AM143" s="27">
        <v>60.436332120000003</v>
      </c>
      <c r="AN143" s="27">
        <v>37.05940897</v>
      </c>
      <c r="AO143" s="27">
        <v>27.862808560000001</v>
      </c>
      <c r="AP143" s="27">
        <v>0.78155044200000001</v>
      </c>
      <c r="AQ143" s="27">
        <v>135.807772</v>
      </c>
      <c r="AR143" s="17">
        <v>1053.3499999999988</v>
      </c>
      <c r="AS143" s="17">
        <v>1155.0374999999999</v>
      </c>
      <c r="AT143" s="26">
        <v>816.02499999999986</v>
      </c>
      <c r="AU143" s="26">
        <v>19.501518691588782</v>
      </c>
      <c r="AV143" s="26">
        <v>2.4676836485535736</v>
      </c>
      <c r="AW143" s="26">
        <v>4777.6250000000018</v>
      </c>
      <c r="AX143" s="26">
        <v>3674.375</v>
      </c>
      <c r="AY143" s="103">
        <v>1243</v>
      </c>
      <c r="AZ143" s="103">
        <f t="shared" si="39"/>
        <v>379.11500000000001</v>
      </c>
      <c r="BA143" s="17">
        <v>200</v>
      </c>
      <c r="BB143" s="17">
        <v>200</v>
      </c>
      <c r="BC143" s="17">
        <v>0.14000000000000001</v>
      </c>
      <c r="BD143" s="17">
        <v>1</v>
      </c>
      <c r="BE143" s="17" t="s">
        <v>150</v>
      </c>
      <c r="BF143" s="28"/>
      <c r="BG143" s="26"/>
      <c r="BH143" s="31"/>
      <c r="BI143" s="29"/>
    </row>
    <row r="144" spans="1:61" x14ac:dyDescent="0.25">
      <c r="A144" s="14">
        <v>2005</v>
      </c>
      <c r="B144" s="40">
        <v>2008</v>
      </c>
      <c r="C144" s="16" t="s">
        <v>147</v>
      </c>
      <c r="D144" s="17" t="s">
        <v>302</v>
      </c>
      <c r="E144" s="18">
        <v>3</v>
      </c>
      <c r="F144" s="41" t="s">
        <v>143</v>
      </c>
      <c r="G144" s="42" t="s">
        <v>143</v>
      </c>
      <c r="H144" s="70" t="s">
        <v>143</v>
      </c>
      <c r="I144" s="21">
        <v>5</v>
      </c>
      <c r="J144" s="22" t="s">
        <v>143</v>
      </c>
      <c r="K144" s="17" t="s">
        <v>54</v>
      </c>
      <c r="L144" s="43">
        <v>100</v>
      </c>
      <c r="M144" s="24">
        <v>1</v>
      </c>
      <c r="N144" s="25">
        <v>55.023923444976077</v>
      </c>
      <c r="O144" s="26">
        <v>45.966509614160188</v>
      </c>
      <c r="P144" s="26">
        <f t="shared" si="36"/>
        <v>0.45966509614160189</v>
      </c>
      <c r="Q144" s="25">
        <v>54.033490385839812</v>
      </c>
      <c r="R144" s="25">
        <v>0.54033490385839811</v>
      </c>
      <c r="S144" s="25">
        <v>29.731346384553007</v>
      </c>
      <c r="T144" s="25">
        <v>9.9104487948510016</v>
      </c>
      <c r="U144" s="25">
        <v>13.260180487510642</v>
      </c>
      <c r="V144" s="25">
        <v>4.4200601625035469</v>
      </c>
      <c r="W144" s="26">
        <v>18.756394408345372</v>
      </c>
      <c r="X144" s="26">
        <v>43.304048078518989</v>
      </c>
      <c r="Y144" s="26">
        <v>24.58987534464778</v>
      </c>
      <c r="Z144" s="26">
        <v>2.192981695580329</v>
      </c>
      <c r="AA144" s="26">
        <v>0.41166666666666663</v>
      </c>
      <c r="AB144" s="26">
        <v>72.221894051545775</v>
      </c>
      <c r="AC144" s="26">
        <f t="shared" si="42"/>
        <v>1.8588428635993646</v>
      </c>
      <c r="AD144" s="26">
        <f t="shared" si="42"/>
        <v>4.2916255109192836</v>
      </c>
      <c r="AE144" s="26">
        <f t="shared" si="42"/>
        <v>2.4369670047490093</v>
      </c>
      <c r="AF144" s="26">
        <f t="shared" si="42"/>
        <v>0.21733432802094377</v>
      </c>
      <c r="AG144" s="17">
        <v>3.4</v>
      </c>
      <c r="AH144" s="17">
        <v>5.05</v>
      </c>
      <c r="AI144" s="17">
        <f t="shared" si="38"/>
        <v>8.9125093813374425E-6</v>
      </c>
      <c r="AJ144" s="27">
        <v>2.0625307500000001</v>
      </c>
      <c r="AK144" s="27">
        <v>82.078146750000002</v>
      </c>
      <c r="AL144" s="27">
        <v>988.95705169999997</v>
      </c>
      <c r="AM144" s="27">
        <v>77.953085250000001</v>
      </c>
      <c r="AN144" s="27">
        <v>30.848056060000001</v>
      </c>
      <c r="AO144" s="27">
        <v>33.672136620000003</v>
      </c>
      <c r="AP144" s="27">
        <v>0.57856631800000002</v>
      </c>
      <c r="AQ144" s="27">
        <v>114.8670971</v>
      </c>
      <c r="AR144" s="17">
        <v>1053.3499999999988</v>
      </c>
      <c r="AS144" s="17">
        <v>1155.0374999999999</v>
      </c>
      <c r="AT144" s="26">
        <v>816.02499999999986</v>
      </c>
      <c r="AU144" s="26">
        <v>19.501518691588782</v>
      </c>
      <c r="AV144" s="26">
        <v>2.4676836485535736</v>
      </c>
      <c r="AW144" s="26">
        <v>4777.6250000000018</v>
      </c>
      <c r="AX144" s="26">
        <v>3674.375</v>
      </c>
      <c r="AY144" s="103">
        <v>1243</v>
      </c>
      <c r="AZ144" s="103">
        <f t="shared" si="39"/>
        <v>379.11500000000001</v>
      </c>
      <c r="BA144" s="17">
        <v>200</v>
      </c>
      <c r="BB144" s="17">
        <v>200</v>
      </c>
      <c r="BC144" s="17">
        <v>0.14000000000000001</v>
      </c>
      <c r="BD144" s="17">
        <v>1</v>
      </c>
      <c r="BE144" s="17" t="s">
        <v>150</v>
      </c>
      <c r="BF144" s="28"/>
      <c r="BG144" s="26"/>
      <c r="BH144" s="31"/>
      <c r="BI144" s="29"/>
    </row>
    <row r="145" spans="1:61" x14ac:dyDescent="0.25">
      <c r="A145" s="14">
        <v>2005</v>
      </c>
      <c r="B145" s="40">
        <v>2008</v>
      </c>
      <c r="C145" s="16" t="s">
        <v>147</v>
      </c>
      <c r="D145" s="17" t="s">
        <v>302</v>
      </c>
      <c r="E145" s="18">
        <v>4</v>
      </c>
      <c r="F145" s="41" t="s">
        <v>143</v>
      </c>
      <c r="G145" s="42" t="s">
        <v>143</v>
      </c>
      <c r="H145" s="70" t="s">
        <v>143</v>
      </c>
      <c r="I145" s="21">
        <v>5</v>
      </c>
      <c r="J145" s="41" t="s">
        <v>143</v>
      </c>
      <c r="K145" s="17" t="s">
        <v>54</v>
      </c>
      <c r="L145" s="43">
        <v>94.4</v>
      </c>
      <c r="M145" s="24">
        <v>0.94400000000000006</v>
      </c>
      <c r="N145" s="25">
        <v>64.593301435406701</v>
      </c>
      <c r="O145" s="26">
        <v>49.247738394096238</v>
      </c>
      <c r="P145" s="26">
        <f t="shared" si="36"/>
        <v>0.49247738394096241</v>
      </c>
      <c r="Q145" s="25">
        <v>50.752261605903762</v>
      </c>
      <c r="R145" s="25">
        <v>0.50752261605903759</v>
      </c>
      <c r="S145" s="25">
        <v>32.782561324387594</v>
      </c>
      <c r="T145" s="25">
        <v>10.927520441462532</v>
      </c>
      <c r="U145" s="25">
        <v>14.621022350676867</v>
      </c>
      <c r="V145" s="25">
        <v>4.873674116892289</v>
      </c>
      <c r="W145" s="26" t="s">
        <v>45</v>
      </c>
      <c r="X145" s="26" t="s">
        <v>45</v>
      </c>
      <c r="Y145" s="26" t="s">
        <v>45</v>
      </c>
      <c r="Z145" s="26" t="s">
        <v>45</v>
      </c>
      <c r="AA145" s="26" t="s">
        <v>45</v>
      </c>
      <c r="AB145" s="26" t="s">
        <v>45</v>
      </c>
      <c r="AC145" s="26" t="s">
        <v>45</v>
      </c>
      <c r="AD145" s="26" t="s">
        <v>45</v>
      </c>
      <c r="AE145" s="26" t="s">
        <v>45</v>
      </c>
      <c r="AF145" s="26" t="s">
        <v>45</v>
      </c>
      <c r="AG145" s="17">
        <v>3.5</v>
      </c>
      <c r="AH145" s="17">
        <v>5.01</v>
      </c>
      <c r="AI145" s="17">
        <f t="shared" si="38"/>
        <v>9.7723722095581059E-6</v>
      </c>
      <c r="AJ145" s="27">
        <v>2.5180073200000002</v>
      </c>
      <c r="AK145" s="27">
        <v>74.950900000000004</v>
      </c>
      <c r="AL145" s="27">
        <v>1018.45</v>
      </c>
      <c r="AM145" s="27">
        <v>84.701499999999996</v>
      </c>
      <c r="AN145" s="27">
        <v>32.514400000000002</v>
      </c>
      <c r="AO145" s="27">
        <v>38.225499999999997</v>
      </c>
      <c r="AP145" s="27">
        <v>0.65093199999999996</v>
      </c>
      <c r="AQ145" s="27">
        <v>102.542</v>
      </c>
      <c r="AR145" s="17">
        <v>1053.3499999999988</v>
      </c>
      <c r="AS145" s="17">
        <v>1155.0374999999999</v>
      </c>
      <c r="AT145" s="26">
        <v>816.02499999999986</v>
      </c>
      <c r="AU145" s="26">
        <v>19.501518691588782</v>
      </c>
      <c r="AV145" s="26">
        <v>2.4676836485535736</v>
      </c>
      <c r="AW145" s="26">
        <v>4777.6250000000018</v>
      </c>
      <c r="AX145" s="26">
        <v>3674.375</v>
      </c>
      <c r="AY145" s="103">
        <v>1243</v>
      </c>
      <c r="AZ145" s="103">
        <f t="shared" si="39"/>
        <v>379.11500000000001</v>
      </c>
      <c r="BA145" s="17">
        <v>200</v>
      </c>
      <c r="BB145" s="17">
        <v>200</v>
      </c>
      <c r="BC145" s="17">
        <v>0.14000000000000001</v>
      </c>
      <c r="BD145" s="17">
        <v>1</v>
      </c>
      <c r="BE145" s="17" t="s">
        <v>150</v>
      </c>
      <c r="BF145" s="28"/>
      <c r="BG145" s="26"/>
      <c r="BH145" s="31"/>
      <c r="BI145" s="29"/>
    </row>
    <row r="146" spans="1:61" x14ac:dyDescent="0.25">
      <c r="A146" s="14">
        <v>2006</v>
      </c>
      <c r="B146" s="15">
        <v>2009</v>
      </c>
      <c r="C146" s="16" t="s">
        <v>151</v>
      </c>
      <c r="D146" s="17" t="s">
        <v>303</v>
      </c>
      <c r="E146" s="18">
        <v>1</v>
      </c>
      <c r="F146" s="19">
        <v>9879</v>
      </c>
      <c r="G146" s="20" t="s">
        <v>39</v>
      </c>
      <c r="H146" s="70">
        <v>9879</v>
      </c>
      <c r="I146" s="45">
        <v>9</v>
      </c>
      <c r="J146" s="22">
        <v>9879</v>
      </c>
      <c r="K146" s="17" t="s">
        <v>40</v>
      </c>
      <c r="L146" s="23">
        <v>72.222222222222214</v>
      </c>
      <c r="M146" s="24">
        <v>0.7222222222222221</v>
      </c>
      <c r="N146" s="24">
        <v>72.440944881889763</v>
      </c>
      <c r="O146" s="26">
        <v>51.906782808499685</v>
      </c>
      <c r="P146" s="26">
        <f t="shared" si="36"/>
        <v>0.51906782808499685</v>
      </c>
      <c r="Q146" s="36">
        <v>48.093217191500315</v>
      </c>
      <c r="R146" s="25">
        <v>0.48093217191500315</v>
      </c>
      <c r="S146" s="25">
        <v>34.839180957622276</v>
      </c>
      <c r="T146" s="25">
        <v>11.613060319207426</v>
      </c>
      <c r="U146" s="25">
        <v>15.538274707099536</v>
      </c>
      <c r="V146" s="25">
        <v>5.1794249023665122</v>
      </c>
      <c r="W146" s="26">
        <v>19.320914894867286</v>
      </c>
      <c r="X146" s="26">
        <v>43.158952094876966</v>
      </c>
      <c r="Y146" s="26">
        <v>25.485107206680922</v>
      </c>
      <c r="Z146" s="26">
        <v>1.2228578539306767</v>
      </c>
      <c r="AA146" s="26">
        <v>0.47520987654320984</v>
      </c>
      <c r="AB146" s="26">
        <v>73.313251001958974</v>
      </c>
      <c r="AC146" s="26">
        <f t="shared" ref="AC146:AF148" si="43">W146/100*$T146</f>
        <v>2.2437495009636699</v>
      </c>
      <c r="AD146" s="26">
        <f t="shared" si="43"/>
        <v>5.0120751399158996</v>
      </c>
      <c r="AE146" s="26">
        <f t="shared" si="43"/>
        <v>2.9596008723265341</v>
      </c>
      <c r="AF146" s="26">
        <f t="shared" si="43"/>
        <v>0.1420112201951349</v>
      </c>
      <c r="AG146" s="17">
        <v>6.89</v>
      </c>
      <c r="AH146" s="17">
        <v>5.59</v>
      </c>
      <c r="AI146" s="17">
        <f t="shared" si="38"/>
        <v>2.5703957827688596E-6</v>
      </c>
      <c r="AJ146" s="17">
        <v>1</v>
      </c>
      <c r="AK146" s="17">
        <v>44.2</v>
      </c>
      <c r="AL146" s="17">
        <v>785.1</v>
      </c>
      <c r="AM146" s="17">
        <v>69.099999999999994</v>
      </c>
      <c r="AN146" s="17">
        <v>24.4</v>
      </c>
      <c r="AO146" s="17">
        <v>14.6</v>
      </c>
      <c r="AP146" s="17">
        <v>0.6</v>
      </c>
      <c r="AQ146" s="17">
        <v>270.7</v>
      </c>
      <c r="AR146" s="17">
        <v>1457.3125</v>
      </c>
      <c r="AS146" s="17">
        <v>812.2916666666664</v>
      </c>
      <c r="AT146" s="26">
        <v>841.9375</v>
      </c>
      <c r="AU146" s="26">
        <v>18.610462097611627</v>
      </c>
      <c r="AV146" s="26">
        <v>-1.6732810173748864</v>
      </c>
      <c r="AW146" s="26">
        <v>4606.1750000000002</v>
      </c>
      <c r="AX146" s="26">
        <v>3572.3500000000008</v>
      </c>
      <c r="AY146" s="103">
        <v>1683</v>
      </c>
      <c r="AZ146" s="103">
        <f t="shared" si="39"/>
        <v>513.31499999999994</v>
      </c>
      <c r="BA146" s="17">
        <v>45</v>
      </c>
      <c r="BB146" s="17">
        <v>60</v>
      </c>
      <c r="BC146" s="17">
        <v>0.1</v>
      </c>
      <c r="BD146" s="14">
        <v>2</v>
      </c>
      <c r="BE146" s="17" t="s">
        <v>149</v>
      </c>
      <c r="BF146" s="28"/>
      <c r="BG146" s="26"/>
      <c r="BH146" s="35" t="s">
        <v>153</v>
      </c>
      <c r="BI146" s="29"/>
    </row>
    <row r="147" spans="1:61" x14ac:dyDescent="0.25">
      <c r="A147" s="14">
        <v>2006</v>
      </c>
      <c r="B147" s="15">
        <v>2009</v>
      </c>
      <c r="C147" s="16" t="s">
        <v>151</v>
      </c>
      <c r="D147" s="17" t="s">
        <v>303</v>
      </c>
      <c r="E147" s="18">
        <v>2</v>
      </c>
      <c r="F147" s="19">
        <v>9879</v>
      </c>
      <c r="G147" s="20" t="s">
        <v>39</v>
      </c>
      <c r="H147" s="70">
        <v>9879</v>
      </c>
      <c r="I147" s="45">
        <v>9</v>
      </c>
      <c r="J147" s="22">
        <v>9879</v>
      </c>
      <c r="K147" s="17" t="s">
        <v>40</v>
      </c>
      <c r="L147" s="23">
        <v>100</v>
      </c>
      <c r="M147" s="24">
        <v>1</v>
      </c>
      <c r="N147" s="24">
        <v>52.755905511811022</v>
      </c>
      <c r="O147" s="26">
        <v>54.299622543277373</v>
      </c>
      <c r="P147" s="46">
        <f t="shared" si="36"/>
        <v>0.5429962254327737</v>
      </c>
      <c r="Q147" s="36">
        <v>45.700377456722627</v>
      </c>
      <c r="R147" s="25">
        <v>0.4570037745672263</v>
      </c>
      <c r="S147" s="25">
        <v>24.109647949609577</v>
      </c>
      <c r="T147" s="25">
        <v>8.0365493165365258</v>
      </c>
      <c r="U147" s="25">
        <v>10.752902985525871</v>
      </c>
      <c r="V147" s="25">
        <v>3.5843009951752904</v>
      </c>
      <c r="W147" s="26">
        <v>19.228307299256841</v>
      </c>
      <c r="X147" s="26">
        <v>43.75779035049429</v>
      </c>
      <c r="Y147" s="26">
        <v>25.441865751464633</v>
      </c>
      <c r="Z147" s="26">
        <v>1.2951624172155363</v>
      </c>
      <c r="AA147" s="26">
        <v>0.4401944444444445</v>
      </c>
      <c r="AB147" s="26">
        <v>54.770450317785368</v>
      </c>
      <c r="AC147" s="26">
        <f t="shared" si="43"/>
        <v>1.5452923988399687</v>
      </c>
      <c r="AD147" s="26">
        <f t="shared" si="43"/>
        <v>3.5166164013441348</v>
      </c>
      <c r="AE147" s="26">
        <f t="shared" si="43"/>
        <v>2.0446480881634712</v>
      </c>
      <c r="AF147" s="26">
        <f t="shared" si="43"/>
        <v>0.10408636638877312</v>
      </c>
      <c r="AG147" s="17">
        <v>7.91</v>
      </c>
      <c r="AH147" s="17">
        <v>5.51</v>
      </c>
      <c r="AI147" s="17">
        <f t="shared" si="38"/>
        <v>3.0902954325135885E-6</v>
      </c>
      <c r="AJ147" s="17">
        <v>1</v>
      </c>
      <c r="AK147" s="17">
        <v>59.2</v>
      </c>
      <c r="AL147" s="17">
        <v>1135.0999999999999</v>
      </c>
      <c r="AM147" s="17">
        <v>102.1</v>
      </c>
      <c r="AN147" s="17">
        <v>21.6</v>
      </c>
      <c r="AO147" s="17">
        <v>17.8</v>
      </c>
      <c r="AP147" s="17">
        <v>0.7</v>
      </c>
      <c r="AQ147" s="17">
        <v>199.5</v>
      </c>
      <c r="AR147" s="17">
        <v>1457.3125</v>
      </c>
      <c r="AS147" s="17">
        <v>812.2916666666664</v>
      </c>
      <c r="AT147" s="26">
        <v>841.9375</v>
      </c>
      <c r="AU147" s="26">
        <v>18.610462097611627</v>
      </c>
      <c r="AV147" s="26">
        <v>-1.6732810173748864</v>
      </c>
      <c r="AW147" s="26">
        <v>4606.1750000000002</v>
      </c>
      <c r="AX147" s="26">
        <v>3572.3500000000008</v>
      </c>
      <c r="AY147" s="103">
        <v>1683</v>
      </c>
      <c r="AZ147" s="103">
        <f t="shared" si="39"/>
        <v>513.31499999999994</v>
      </c>
      <c r="BA147" s="17">
        <v>45</v>
      </c>
      <c r="BB147" s="17">
        <v>60</v>
      </c>
      <c r="BC147" s="17">
        <v>0.1</v>
      </c>
      <c r="BD147" s="14">
        <v>2</v>
      </c>
      <c r="BE147" s="17" t="s">
        <v>149</v>
      </c>
      <c r="BF147" s="28"/>
      <c r="BG147" s="26"/>
      <c r="BH147" s="25"/>
      <c r="BI147" s="29"/>
    </row>
    <row r="148" spans="1:61" x14ac:dyDescent="0.25">
      <c r="A148" s="14">
        <v>2006</v>
      </c>
      <c r="B148" s="15">
        <v>2009</v>
      </c>
      <c r="C148" s="16" t="s">
        <v>151</v>
      </c>
      <c r="D148" s="17" t="s">
        <v>303</v>
      </c>
      <c r="E148" s="18">
        <v>3</v>
      </c>
      <c r="F148" s="19">
        <v>9879</v>
      </c>
      <c r="G148" s="20" t="s">
        <v>39</v>
      </c>
      <c r="H148" s="70">
        <v>9879</v>
      </c>
      <c r="I148" s="45">
        <v>9</v>
      </c>
      <c r="J148" s="22">
        <v>9879</v>
      </c>
      <c r="K148" s="17" t="s">
        <v>40</v>
      </c>
      <c r="L148" s="23">
        <v>94.444444444444443</v>
      </c>
      <c r="M148" s="24">
        <v>0.94444444444444442</v>
      </c>
      <c r="N148" s="24">
        <v>61.417322834645667</v>
      </c>
      <c r="O148" s="26">
        <v>52.680285447208227</v>
      </c>
      <c r="P148" s="46">
        <f t="shared" si="36"/>
        <v>0.5268028544720823</v>
      </c>
      <c r="Q148" s="36">
        <v>47.319714552791773</v>
      </c>
      <c r="R148" s="25">
        <v>0.47319714552791775</v>
      </c>
      <c r="S148" s="25">
        <v>29.062501851320931</v>
      </c>
      <c r="T148" s="25">
        <v>9.6875006171069771</v>
      </c>
      <c r="U148" s="25">
        <v>12.961875825689136</v>
      </c>
      <c r="V148" s="25">
        <v>4.3206252752297116</v>
      </c>
      <c r="W148" s="26">
        <v>19.002362505535643</v>
      </c>
      <c r="X148" s="26">
        <v>43.295425963739419</v>
      </c>
      <c r="Y148" s="26">
        <v>25.911581852358935</v>
      </c>
      <c r="Z148" s="26">
        <v>1.2766260202520385</v>
      </c>
      <c r="AA148" s="26">
        <v>0.44437653993516063</v>
      </c>
      <c r="AB148" s="26">
        <v>65.400621408955274</v>
      </c>
      <c r="AC148" s="26">
        <f t="shared" si="43"/>
        <v>1.8408539849886705</v>
      </c>
      <c r="AD148" s="26">
        <f t="shared" si="43"/>
        <v>4.194244657416351</v>
      </c>
      <c r="AE148" s="26">
        <f t="shared" si="43"/>
        <v>2.5101846518494511</v>
      </c>
      <c r="AF148" s="26">
        <f t="shared" si="43"/>
        <v>0.12367315359006448</v>
      </c>
      <c r="AG148" s="17">
        <v>9.07</v>
      </c>
      <c r="AH148" s="17">
        <v>5.86</v>
      </c>
      <c r="AI148" s="17">
        <f t="shared" si="38"/>
        <v>1.3803842646028812E-6</v>
      </c>
      <c r="AJ148" s="17">
        <v>1</v>
      </c>
      <c r="AK148" s="17">
        <v>104.1</v>
      </c>
      <c r="AL148" s="17">
        <v>1520.9</v>
      </c>
      <c r="AM148" s="17">
        <v>167.9</v>
      </c>
      <c r="AN148" s="17">
        <v>12.1</v>
      </c>
      <c r="AO148" s="17">
        <v>26.1</v>
      </c>
      <c r="AP148" s="17">
        <v>1.2</v>
      </c>
      <c r="AQ148" s="17">
        <v>114.4</v>
      </c>
      <c r="AR148" s="17">
        <v>1457.3125</v>
      </c>
      <c r="AS148" s="17">
        <v>812.2916666666664</v>
      </c>
      <c r="AT148" s="26">
        <v>841.9375</v>
      </c>
      <c r="AU148" s="26">
        <v>18.610462097611627</v>
      </c>
      <c r="AV148" s="26">
        <v>-1.6732810173748864</v>
      </c>
      <c r="AW148" s="26">
        <v>4606.1750000000002</v>
      </c>
      <c r="AX148" s="26">
        <v>3572.3500000000008</v>
      </c>
      <c r="AY148" s="103">
        <v>1683</v>
      </c>
      <c r="AZ148" s="103">
        <f t="shared" si="39"/>
        <v>513.31499999999994</v>
      </c>
      <c r="BA148" s="17">
        <v>45</v>
      </c>
      <c r="BB148" s="17">
        <v>60</v>
      </c>
      <c r="BC148" s="17">
        <v>0.1</v>
      </c>
      <c r="BD148" s="14">
        <v>2</v>
      </c>
      <c r="BE148" s="17" t="s">
        <v>149</v>
      </c>
      <c r="BF148" s="28"/>
      <c r="BG148" s="26"/>
      <c r="BH148" s="25"/>
      <c r="BI148" s="29"/>
    </row>
    <row r="149" spans="1:61" x14ac:dyDescent="0.25">
      <c r="A149" s="14">
        <v>2006</v>
      </c>
      <c r="B149" s="15">
        <v>2009</v>
      </c>
      <c r="C149" s="16" t="s">
        <v>151</v>
      </c>
      <c r="D149" s="17" t="s">
        <v>303</v>
      </c>
      <c r="E149" s="18">
        <v>4</v>
      </c>
      <c r="F149" s="19">
        <v>9879</v>
      </c>
      <c r="G149" s="20" t="s">
        <v>39</v>
      </c>
      <c r="H149" s="70">
        <v>9879</v>
      </c>
      <c r="I149" s="45">
        <v>9</v>
      </c>
      <c r="J149" s="22">
        <v>9879</v>
      </c>
      <c r="K149" s="17" t="s">
        <v>40</v>
      </c>
      <c r="L149" s="23">
        <v>44.444444444444443</v>
      </c>
      <c r="M149" s="24">
        <v>0.44444444444444442</v>
      </c>
      <c r="N149" s="24">
        <v>23.622047244094489</v>
      </c>
      <c r="O149" s="26">
        <v>55.769108785283862</v>
      </c>
      <c r="P149" s="47">
        <f t="shared" si="36"/>
        <v>0.55769108785283861</v>
      </c>
      <c r="Q149" s="36">
        <v>44.230891214716138</v>
      </c>
      <c r="R149" s="25">
        <v>0.44230891214716139</v>
      </c>
      <c r="S149" s="25">
        <v>10.448242019224285</v>
      </c>
      <c r="T149" s="25">
        <v>3.4827473397414281</v>
      </c>
      <c r="U149" s="25">
        <v>4.6599159405740309</v>
      </c>
      <c r="V149" s="25">
        <v>1.553305313524677</v>
      </c>
      <c r="W149" s="26" t="s">
        <v>45</v>
      </c>
      <c r="X149" s="26" t="s">
        <v>45</v>
      </c>
      <c r="Y149" s="26" t="s">
        <v>45</v>
      </c>
      <c r="Z149" s="26" t="s">
        <v>45</v>
      </c>
      <c r="AA149" s="26" t="s">
        <v>45</v>
      </c>
      <c r="AB149" s="26" t="s">
        <v>45</v>
      </c>
      <c r="AC149" s="26" t="s">
        <v>45</v>
      </c>
      <c r="AD149" s="26" t="s">
        <v>45</v>
      </c>
      <c r="AE149" s="26" t="s">
        <v>45</v>
      </c>
      <c r="AF149" s="26" t="s">
        <v>45</v>
      </c>
      <c r="AG149" s="17">
        <v>8.99</v>
      </c>
      <c r="AH149" s="17">
        <v>5.68</v>
      </c>
      <c r="AI149" s="17">
        <f t="shared" si="38"/>
        <v>2.0892961308540377E-6</v>
      </c>
      <c r="AJ149" s="17">
        <v>1</v>
      </c>
      <c r="AK149" s="17">
        <v>79.5</v>
      </c>
      <c r="AL149" s="17">
        <v>1430.9</v>
      </c>
      <c r="AM149" s="17">
        <v>151.1</v>
      </c>
      <c r="AN149" s="17">
        <v>15.4</v>
      </c>
      <c r="AO149" s="17">
        <v>28.2</v>
      </c>
      <c r="AP149" s="17">
        <v>1.4</v>
      </c>
      <c r="AQ149" s="17">
        <v>159.6</v>
      </c>
      <c r="AR149" s="17">
        <v>1457.3125</v>
      </c>
      <c r="AS149" s="17">
        <v>812.2916666666664</v>
      </c>
      <c r="AT149" s="26">
        <v>841.9375</v>
      </c>
      <c r="AU149" s="26">
        <v>18.610462097611627</v>
      </c>
      <c r="AV149" s="26">
        <v>-1.6732810173748864</v>
      </c>
      <c r="AW149" s="26">
        <v>4606.1750000000002</v>
      </c>
      <c r="AX149" s="26">
        <v>3572.3500000000008</v>
      </c>
      <c r="AY149" s="103">
        <v>1683</v>
      </c>
      <c r="AZ149" s="103">
        <f t="shared" si="39"/>
        <v>513.31499999999994</v>
      </c>
      <c r="BA149" s="17">
        <v>45</v>
      </c>
      <c r="BB149" s="17">
        <v>60</v>
      </c>
      <c r="BC149" s="17">
        <v>0.1</v>
      </c>
      <c r="BD149" s="14">
        <v>2</v>
      </c>
      <c r="BE149" s="17" t="s">
        <v>149</v>
      </c>
      <c r="BF149" s="28"/>
      <c r="BG149" s="26"/>
      <c r="BH149" s="48" t="s">
        <v>154</v>
      </c>
      <c r="BI149" s="29"/>
    </row>
    <row r="150" spans="1:61" x14ac:dyDescent="0.25">
      <c r="A150" s="14">
        <v>2006</v>
      </c>
      <c r="B150" s="15">
        <v>2009</v>
      </c>
      <c r="C150" s="16" t="s">
        <v>151</v>
      </c>
      <c r="D150" s="17" t="s">
        <v>303</v>
      </c>
      <c r="E150" s="18">
        <v>1</v>
      </c>
      <c r="F150" s="19">
        <v>94001</v>
      </c>
      <c r="G150" s="20">
        <v>94001</v>
      </c>
      <c r="H150" s="70">
        <v>94001</v>
      </c>
      <c r="I150" s="45" t="s">
        <v>43</v>
      </c>
      <c r="J150" s="22">
        <v>94001</v>
      </c>
      <c r="K150" s="17" t="s">
        <v>42</v>
      </c>
      <c r="L150" s="23">
        <v>77.777777777777786</v>
      </c>
      <c r="M150" s="24">
        <v>0.7777777777777779</v>
      </c>
      <c r="N150" s="24">
        <v>29.921259842519685</v>
      </c>
      <c r="O150" s="26">
        <v>51.245955891432658</v>
      </c>
      <c r="P150" s="26">
        <f t="shared" si="36"/>
        <v>0.5124595589143266</v>
      </c>
      <c r="Q150" s="36">
        <v>48.754044108567342</v>
      </c>
      <c r="R150" s="25">
        <v>0.4875404410856734</v>
      </c>
      <c r="S150" s="25">
        <v>14.587824221461092</v>
      </c>
      <c r="T150" s="25">
        <v>4.8626080738203639</v>
      </c>
      <c r="U150" s="25">
        <v>6.5061696027716476</v>
      </c>
      <c r="V150" s="25">
        <v>2.1687232009238824</v>
      </c>
      <c r="W150" s="26">
        <v>18.646376657942653</v>
      </c>
      <c r="X150" s="26">
        <v>43.470969746206407</v>
      </c>
      <c r="Y150" s="26">
        <v>25.977053543580823</v>
      </c>
      <c r="Z150" s="26">
        <v>1.7612420808929272</v>
      </c>
      <c r="AA150" s="26">
        <v>0.45967094017094018</v>
      </c>
      <c r="AB150" s="26">
        <v>31.735363162257421</v>
      </c>
      <c r="AC150" s="26">
        <f t="shared" ref="AC150:AF152" si="44">W150/100*$T150</f>
        <v>0.9067002168440752</v>
      </c>
      <c r="AD150" s="26">
        <f t="shared" si="44"/>
        <v>2.1138228846470404</v>
      </c>
      <c r="AE150" s="26">
        <f t="shared" si="44"/>
        <v>1.2631623029508001</v>
      </c>
      <c r="AF150" s="26">
        <f t="shared" si="44"/>
        <v>8.5642299625021262E-2</v>
      </c>
      <c r="AG150" s="17">
        <v>6.89</v>
      </c>
      <c r="AH150" s="17">
        <v>5.59</v>
      </c>
      <c r="AI150" s="17">
        <f t="shared" si="38"/>
        <v>2.5703957827688596E-6</v>
      </c>
      <c r="AJ150" s="17">
        <v>1</v>
      </c>
      <c r="AK150" s="17">
        <v>44.2</v>
      </c>
      <c r="AL150" s="17">
        <v>785.1</v>
      </c>
      <c r="AM150" s="17">
        <v>69.099999999999994</v>
      </c>
      <c r="AN150" s="17">
        <v>24.4</v>
      </c>
      <c r="AO150" s="17">
        <v>14.6</v>
      </c>
      <c r="AP150" s="17">
        <v>0.6</v>
      </c>
      <c r="AQ150" s="17">
        <v>270.7</v>
      </c>
      <c r="AR150" s="17">
        <v>1457.3125</v>
      </c>
      <c r="AS150" s="17">
        <v>812.2916666666664</v>
      </c>
      <c r="AT150" s="26">
        <v>841.9375</v>
      </c>
      <c r="AU150" s="26">
        <v>18.610462097611627</v>
      </c>
      <c r="AV150" s="26">
        <v>-1.6732810173748864</v>
      </c>
      <c r="AW150" s="26">
        <v>4606.1750000000002</v>
      </c>
      <c r="AX150" s="26">
        <v>3572.3500000000008</v>
      </c>
      <c r="AY150" s="103">
        <v>1683</v>
      </c>
      <c r="AZ150" s="103">
        <f t="shared" si="39"/>
        <v>513.31499999999994</v>
      </c>
      <c r="BA150" s="17">
        <v>45</v>
      </c>
      <c r="BB150" s="17">
        <v>60</v>
      </c>
      <c r="BC150" s="17">
        <v>0.1</v>
      </c>
      <c r="BD150" s="14">
        <v>2</v>
      </c>
      <c r="BE150" s="17" t="s">
        <v>149</v>
      </c>
      <c r="BF150" s="28"/>
      <c r="BG150" s="26"/>
      <c r="BH150" s="25"/>
      <c r="BI150" s="29"/>
    </row>
    <row r="151" spans="1:61" x14ac:dyDescent="0.25">
      <c r="A151" s="14">
        <v>2006</v>
      </c>
      <c r="B151" s="15">
        <v>2009</v>
      </c>
      <c r="C151" s="16" t="s">
        <v>151</v>
      </c>
      <c r="D151" s="17" t="s">
        <v>303</v>
      </c>
      <c r="E151" s="18">
        <v>2</v>
      </c>
      <c r="F151" s="19">
        <v>94001</v>
      </c>
      <c r="G151" s="20">
        <v>94001</v>
      </c>
      <c r="H151" s="70">
        <v>94001</v>
      </c>
      <c r="I151" s="45" t="s">
        <v>43</v>
      </c>
      <c r="J151" s="22">
        <v>94001</v>
      </c>
      <c r="K151" s="17" t="s">
        <v>42</v>
      </c>
      <c r="L151" s="23">
        <v>72.222222222222214</v>
      </c>
      <c r="M151" s="24">
        <v>0.7222222222222221</v>
      </c>
      <c r="N151" s="24">
        <v>25.984251968503937</v>
      </c>
      <c r="O151" s="26">
        <v>49.640409351234624</v>
      </c>
      <c r="P151" s="26">
        <f t="shared" si="36"/>
        <v>0.49640409351234621</v>
      </c>
      <c r="Q151" s="36">
        <v>50.359590648765376</v>
      </c>
      <c r="R151" s="25">
        <v>0.50359590648765373</v>
      </c>
      <c r="S151" s="25">
        <v>13.085562924482341</v>
      </c>
      <c r="T151" s="25">
        <v>4.3618543081607806</v>
      </c>
      <c r="U151" s="25">
        <v>5.836161064319124</v>
      </c>
      <c r="V151" s="25">
        <v>1.9453870214397082</v>
      </c>
      <c r="W151" s="26">
        <v>19.764089428879288</v>
      </c>
      <c r="X151" s="26">
        <v>42.799989829801319</v>
      </c>
      <c r="Y151" s="26">
        <v>25.541678194893834</v>
      </c>
      <c r="Z151" s="26">
        <v>1.3731109556663483</v>
      </c>
      <c r="AA151" s="26">
        <v>0.45166495726495731</v>
      </c>
      <c r="AB151" s="26">
        <v>28.971835680415744</v>
      </c>
      <c r="AC151" s="26">
        <f t="shared" si="44"/>
        <v>0.86208078622232065</v>
      </c>
      <c r="AD151" s="26">
        <f t="shared" si="44"/>
        <v>1.8668732002835648</v>
      </c>
      <c r="AE151" s="26">
        <f t="shared" si="44"/>
        <v>1.1140907907205395</v>
      </c>
      <c r="AF151" s="26">
        <f t="shared" si="44"/>
        <v>5.9893099375560276E-2</v>
      </c>
      <c r="AG151" s="17">
        <v>7.91</v>
      </c>
      <c r="AH151" s="17">
        <v>5.51</v>
      </c>
      <c r="AI151" s="17">
        <f t="shared" si="38"/>
        <v>3.0902954325135885E-6</v>
      </c>
      <c r="AJ151" s="17">
        <v>1</v>
      </c>
      <c r="AK151" s="17">
        <v>59.2</v>
      </c>
      <c r="AL151" s="17">
        <v>1135.0999999999999</v>
      </c>
      <c r="AM151" s="17">
        <v>102.1</v>
      </c>
      <c r="AN151" s="17">
        <v>21.6</v>
      </c>
      <c r="AO151" s="17">
        <v>17.8</v>
      </c>
      <c r="AP151" s="17">
        <v>0.7</v>
      </c>
      <c r="AQ151" s="17">
        <v>199.5</v>
      </c>
      <c r="AR151" s="17">
        <v>1457.3125</v>
      </c>
      <c r="AS151" s="17">
        <v>812.2916666666664</v>
      </c>
      <c r="AT151" s="26">
        <v>841.9375</v>
      </c>
      <c r="AU151" s="26">
        <v>18.610462097611627</v>
      </c>
      <c r="AV151" s="26">
        <v>-1.6732810173748864</v>
      </c>
      <c r="AW151" s="26">
        <v>4606.1750000000002</v>
      </c>
      <c r="AX151" s="26">
        <v>3572.3500000000008</v>
      </c>
      <c r="AY151" s="103">
        <v>1683</v>
      </c>
      <c r="AZ151" s="103">
        <f t="shared" si="39"/>
        <v>513.31499999999994</v>
      </c>
      <c r="BA151" s="17">
        <v>45</v>
      </c>
      <c r="BB151" s="17">
        <v>60</v>
      </c>
      <c r="BC151" s="17">
        <v>0.1</v>
      </c>
      <c r="BD151" s="14">
        <v>2</v>
      </c>
      <c r="BE151" s="17" t="s">
        <v>149</v>
      </c>
      <c r="BF151" s="28"/>
      <c r="BG151" s="26"/>
      <c r="BH151" s="25"/>
      <c r="BI151" s="29"/>
    </row>
    <row r="152" spans="1:61" x14ac:dyDescent="0.25">
      <c r="A152" s="14">
        <v>2006</v>
      </c>
      <c r="B152" s="15">
        <v>2009</v>
      </c>
      <c r="C152" s="16" t="s">
        <v>151</v>
      </c>
      <c r="D152" s="17" t="s">
        <v>303</v>
      </c>
      <c r="E152" s="18">
        <v>3</v>
      </c>
      <c r="F152" s="19">
        <v>94001</v>
      </c>
      <c r="G152" s="20">
        <v>94001</v>
      </c>
      <c r="H152" s="70">
        <v>94001</v>
      </c>
      <c r="I152" s="45" t="s">
        <v>43</v>
      </c>
      <c r="J152" s="22">
        <v>94001</v>
      </c>
      <c r="K152" s="17" t="s">
        <v>42</v>
      </c>
      <c r="L152" s="23">
        <v>100</v>
      </c>
      <c r="M152" s="24">
        <v>1</v>
      </c>
      <c r="N152" s="24">
        <v>25.984251968503937</v>
      </c>
      <c r="O152" s="26">
        <v>51.495220197728578</v>
      </c>
      <c r="P152" s="26">
        <f t="shared" si="36"/>
        <v>0.51495220197728575</v>
      </c>
      <c r="Q152" s="36">
        <v>48.504779802271422</v>
      </c>
      <c r="R152" s="25">
        <v>0.48504779802271419</v>
      </c>
      <c r="S152" s="25">
        <v>12.603604200590212</v>
      </c>
      <c r="T152" s="25">
        <v>4.2012014001967373</v>
      </c>
      <c r="U152" s="25">
        <v>5.6212074734632349</v>
      </c>
      <c r="V152" s="25">
        <v>1.8737358244877449</v>
      </c>
      <c r="W152" s="26">
        <v>18.976852946220419</v>
      </c>
      <c r="X152" s="26">
        <v>42.729326862911407</v>
      </c>
      <c r="Y152" s="26">
        <v>26.553341004213195</v>
      </c>
      <c r="Z152" s="26">
        <v>1.3496217862257822</v>
      </c>
      <c r="AA152" s="26">
        <v>0.4493619047619048</v>
      </c>
      <c r="AB152" s="26">
        <v>28.047780791004641</v>
      </c>
      <c r="AC152" s="26">
        <f t="shared" si="44"/>
        <v>0.79725581168988802</v>
      </c>
      <c r="AD152" s="26">
        <f t="shared" si="44"/>
        <v>1.7951450784592744</v>
      </c>
      <c r="AE152" s="26">
        <f t="shared" si="44"/>
        <v>1.115559334068019</v>
      </c>
      <c r="AF152" s="26">
        <f t="shared" si="44"/>
        <v>5.6700329380277775E-2</v>
      </c>
      <c r="AG152" s="17">
        <v>9.07</v>
      </c>
      <c r="AH152" s="17">
        <v>5.86</v>
      </c>
      <c r="AI152" s="17">
        <f t="shared" si="38"/>
        <v>1.3803842646028812E-6</v>
      </c>
      <c r="AJ152" s="17">
        <v>1</v>
      </c>
      <c r="AK152" s="17">
        <v>104.1</v>
      </c>
      <c r="AL152" s="17">
        <v>1520.9</v>
      </c>
      <c r="AM152" s="17">
        <v>167.9</v>
      </c>
      <c r="AN152" s="17">
        <v>12.1</v>
      </c>
      <c r="AO152" s="17">
        <v>26.1</v>
      </c>
      <c r="AP152" s="17">
        <v>1.2</v>
      </c>
      <c r="AQ152" s="17">
        <v>114.4</v>
      </c>
      <c r="AR152" s="17">
        <v>1457.3125</v>
      </c>
      <c r="AS152" s="17">
        <v>812.2916666666664</v>
      </c>
      <c r="AT152" s="26">
        <v>841.9375</v>
      </c>
      <c r="AU152" s="26">
        <v>18.610462097611627</v>
      </c>
      <c r="AV152" s="26">
        <v>-1.6732810173748864</v>
      </c>
      <c r="AW152" s="26">
        <v>4606.1750000000002</v>
      </c>
      <c r="AX152" s="26">
        <v>3572.3500000000008</v>
      </c>
      <c r="AY152" s="103">
        <v>1683</v>
      </c>
      <c r="AZ152" s="103">
        <f t="shared" si="39"/>
        <v>513.31499999999994</v>
      </c>
      <c r="BA152" s="17">
        <v>45</v>
      </c>
      <c r="BB152" s="17">
        <v>60</v>
      </c>
      <c r="BC152" s="17">
        <v>0.1</v>
      </c>
      <c r="BD152" s="14">
        <v>2</v>
      </c>
      <c r="BE152" s="17" t="s">
        <v>149</v>
      </c>
      <c r="BF152" s="28"/>
      <c r="BG152" s="26"/>
      <c r="BH152" s="25"/>
      <c r="BI152" s="29"/>
    </row>
    <row r="153" spans="1:61" x14ac:dyDescent="0.25">
      <c r="A153" s="14">
        <v>2006</v>
      </c>
      <c r="B153" s="15">
        <v>2009</v>
      </c>
      <c r="C153" s="16" t="s">
        <v>151</v>
      </c>
      <c r="D153" s="17" t="s">
        <v>303</v>
      </c>
      <c r="E153" s="18">
        <v>4</v>
      </c>
      <c r="F153" s="19">
        <v>94001</v>
      </c>
      <c r="G153" s="20">
        <v>94001</v>
      </c>
      <c r="H153" s="70">
        <v>94001</v>
      </c>
      <c r="I153" s="45" t="s">
        <v>43</v>
      </c>
      <c r="J153" s="22">
        <v>94001</v>
      </c>
      <c r="K153" s="17" t="s">
        <v>42</v>
      </c>
      <c r="L153" s="23">
        <v>94.444444444444443</v>
      </c>
      <c r="M153" s="24">
        <v>0.94444444444444442</v>
      </c>
      <c r="N153" s="24">
        <v>35.433070866141733</v>
      </c>
      <c r="O153" s="26">
        <v>49.29993332698352</v>
      </c>
      <c r="P153" s="26">
        <f t="shared" si="36"/>
        <v>0.49299933326983519</v>
      </c>
      <c r="Q153" s="36">
        <v>50.70006667301648</v>
      </c>
      <c r="R153" s="25">
        <v>0.50700066673016475</v>
      </c>
      <c r="S153" s="25">
        <v>17.964590553431034</v>
      </c>
      <c r="T153" s="25">
        <v>5.9881968511436776</v>
      </c>
      <c r="U153" s="25">
        <v>8.0122073868302408</v>
      </c>
      <c r="V153" s="25">
        <v>2.6707357956100801</v>
      </c>
      <c r="W153" s="26" t="s">
        <v>45</v>
      </c>
      <c r="X153" s="26" t="s">
        <v>45</v>
      </c>
      <c r="Y153" s="26" t="s">
        <v>45</v>
      </c>
      <c r="Z153" s="26" t="s">
        <v>45</v>
      </c>
      <c r="AA153" s="26" t="s">
        <v>45</v>
      </c>
      <c r="AB153" s="26" t="s">
        <v>45</v>
      </c>
      <c r="AC153" s="26" t="s">
        <v>45</v>
      </c>
      <c r="AD153" s="26" t="s">
        <v>45</v>
      </c>
      <c r="AE153" s="26" t="s">
        <v>45</v>
      </c>
      <c r="AF153" s="26" t="s">
        <v>45</v>
      </c>
      <c r="AG153" s="17">
        <v>8.99</v>
      </c>
      <c r="AH153" s="17">
        <v>5.68</v>
      </c>
      <c r="AI153" s="17">
        <f t="shared" si="38"/>
        <v>2.0892961308540377E-6</v>
      </c>
      <c r="AJ153" s="17">
        <v>1</v>
      </c>
      <c r="AK153" s="17">
        <v>79.5</v>
      </c>
      <c r="AL153" s="17">
        <v>1430.9</v>
      </c>
      <c r="AM153" s="17">
        <v>151.1</v>
      </c>
      <c r="AN153" s="17">
        <v>15.4</v>
      </c>
      <c r="AO153" s="17">
        <v>28.2</v>
      </c>
      <c r="AP153" s="17">
        <v>1.4</v>
      </c>
      <c r="AQ153" s="17">
        <v>159.6</v>
      </c>
      <c r="AR153" s="17">
        <v>1457.3125</v>
      </c>
      <c r="AS153" s="17">
        <v>812.2916666666664</v>
      </c>
      <c r="AT153" s="26">
        <v>841.9375</v>
      </c>
      <c r="AU153" s="26">
        <v>18.610462097611627</v>
      </c>
      <c r="AV153" s="26">
        <v>-1.6732810173748864</v>
      </c>
      <c r="AW153" s="26">
        <v>4606.1750000000002</v>
      </c>
      <c r="AX153" s="26">
        <v>3572.3500000000008</v>
      </c>
      <c r="AY153" s="103">
        <v>1683</v>
      </c>
      <c r="AZ153" s="103">
        <f t="shared" si="39"/>
        <v>513.31499999999994</v>
      </c>
      <c r="BA153" s="17">
        <v>45</v>
      </c>
      <c r="BB153" s="17">
        <v>60</v>
      </c>
      <c r="BC153" s="17">
        <v>0.1</v>
      </c>
      <c r="BD153" s="14">
        <v>2</v>
      </c>
      <c r="BE153" s="17" t="s">
        <v>149</v>
      </c>
      <c r="BF153" s="28"/>
      <c r="BG153" s="26"/>
      <c r="BH153" s="25"/>
      <c r="BI153" s="29"/>
    </row>
    <row r="154" spans="1:61" x14ac:dyDescent="0.25">
      <c r="A154" s="14">
        <v>2006</v>
      </c>
      <c r="B154" s="15">
        <v>2009</v>
      </c>
      <c r="C154" s="16" t="s">
        <v>151</v>
      </c>
      <c r="D154" s="17" t="s">
        <v>303</v>
      </c>
      <c r="E154" s="18">
        <v>1</v>
      </c>
      <c r="F154" s="19" t="s">
        <v>47</v>
      </c>
      <c r="G154" s="20" t="s">
        <v>47</v>
      </c>
      <c r="H154" s="20" t="s">
        <v>304</v>
      </c>
      <c r="I154" s="45">
        <v>4</v>
      </c>
      <c r="J154" s="19" t="s">
        <v>48</v>
      </c>
      <c r="K154" s="17" t="s">
        <v>42</v>
      </c>
      <c r="L154" s="23">
        <v>88.888888888888886</v>
      </c>
      <c r="M154" s="24">
        <v>0.88888888888888884</v>
      </c>
      <c r="N154" s="24">
        <v>13.385826771653543</v>
      </c>
      <c r="O154" s="26">
        <v>59.821976672805398</v>
      </c>
      <c r="P154" s="26">
        <f t="shared" si="36"/>
        <v>0.59821976672805399</v>
      </c>
      <c r="Q154" s="36">
        <v>40.178023327194602</v>
      </c>
      <c r="R154" s="25">
        <v>0.40178023327194601</v>
      </c>
      <c r="S154" s="25">
        <v>5.3781606028528204</v>
      </c>
      <c r="T154" s="25">
        <v>1.7927202009509402</v>
      </c>
      <c r="U154" s="25">
        <v>2.3986596288723581</v>
      </c>
      <c r="V154" s="25">
        <v>0.79955320962411935</v>
      </c>
      <c r="W154" s="26">
        <v>19.472050676553678</v>
      </c>
      <c r="X154" s="26">
        <v>43.016118748866489</v>
      </c>
      <c r="Y154" s="26">
        <v>25.453325555349892</v>
      </c>
      <c r="Z154" s="26">
        <v>1.7464302608428994</v>
      </c>
      <c r="AA154" s="26">
        <v>0.33926190476190476</v>
      </c>
      <c r="AB154" s="26">
        <v>15.852533182666745</v>
      </c>
      <c r="AC154" s="26">
        <f t="shared" ref="AC154:AF156" si="45">W154/100*$T154</f>
        <v>0.349079386017982</v>
      </c>
      <c r="AD154" s="26">
        <f t="shared" si="45"/>
        <v>0.77115865047597443</v>
      </c>
      <c r="AE154" s="26">
        <f t="shared" si="45"/>
        <v>0.45630690904456561</v>
      </c>
      <c r="AF154" s="26">
        <f t="shared" si="45"/>
        <v>3.1308608081650861E-2</v>
      </c>
      <c r="AG154" s="17">
        <v>6.89</v>
      </c>
      <c r="AH154" s="17">
        <v>5.59</v>
      </c>
      <c r="AI154" s="17">
        <f t="shared" si="38"/>
        <v>2.5703957827688596E-6</v>
      </c>
      <c r="AJ154" s="17">
        <v>1</v>
      </c>
      <c r="AK154" s="17">
        <v>44.2</v>
      </c>
      <c r="AL154" s="17">
        <v>785.1</v>
      </c>
      <c r="AM154" s="17">
        <v>69.099999999999994</v>
      </c>
      <c r="AN154" s="17">
        <v>24.4</v>
      </c>
      <c r="AO154" s="17">
        <v>14.6</v>
      </c>
      <c r="AP154" s="17">
        <v>0.6</v>
      </c>
      <c r="AQ154" s="17">
        <v>270.7</v>
      </c>
      <c r="AR154" s="17">
        <v>1457.3125</v>
      </c>
      <c r="AS154" s="17">
        <v>812.2916666666664</v>
      </c>
      <c r="AT154" s="26">
        <v>841.9375</v>
      </c>
      <c r="AU154" s="26">
        <v>18.610462097611627</v>
      </c>
      <c r="AV154" s="26">
        <v>-1.6732810173748864</v>
      </c>
      <c r="AW154" s="26">
        <v>4606.1750000000002</v>
      </c>
      <c r="AX154" s="26">
        <v>3572.3500000000008</v>
      </c>
      <c r="AY154" s="103">
        <v>1683</v>
      </c>
      <c r="AZ154" s="103"/>
      <c r="BA154" s="17">
        <v>45</v>
      </c>
      <c r="BB154" s="17">
        <v>60</v>
      </c>
      <c r="BC154" s="17">
        <v>0.1</v>
      </c>
      <c r="BD154" s="14">
        <v>2</v>
      </c>
      <c r="BE154" s="17" t="s">
        <v>149</v>
      </c>
      <c r="BF154" s="28"/>
      <c r="BG154" s="26"/>
      <c r="BH154" s="25"/>
      <c r="BI154" s="29"/>
    </row>
    <row r="155" spans="1:61" x14ac:dyDescent="0.25">
      <c r="A155" s="14">
        <v>2006</v>
      </c>
      <c r="B155" s="15">
        <v>2009</v>
      </c>
      <c r="C155" s="16" t="s">
        <v>151</v>
      </c>
      <c r="D155" s="17" t="s">
        <v>303</v>
      </c>
      <c r="E155" s="18">
        <v>2</v>
      </c>
      <c r="F155" s="19" t="s">
        <v>47</v>
      </c>
      <c r="G155" s="20" t="s">
        <v>47</v>
      </c>
      <c r="H155" s="20" t="s">
        <v>304</v>
      </c>
      <c r="I155" s="45">
        <v>4</v>
      </c>
      <c r="J155" s="19" t="s">
        <v>48</v>
      </c>
      <c r="K155" s="17" t="s">
        <v>42</v>
      </c>
      <c r="L155" s="23">
        <v>88.888888888888886</v>
      </c>
      <c r="M155" s="24">
        <v>0.88888888888888884</v>
      </c>
      <c r="N155" s="24">
        <v>14.173228346456693</v>
      </c>
      <c r="O155" s="26">
        <v>59.043346976533115</v>
      </c>
      <c r="P155" s="26">
        <f t="shared" si="36"/>
        <v>0.59043346976533118</v>
      </c>
      <c r="Q155" s="36">
        <v>40.956653023466885</v>
      </c>
      <c r="R155" s="25">
        <v>0.40956653023466882</v>
      </c>
      <c r="S155" s="25">
        <v>5.8048799560819209</v>
      </c>
      <c r="T155" s="25">
        <v>1.9349599853606403</v>
      </c>
      <c r="U155" s="25">
        <v>2.5889764604125367</v>
      </c>
      <c r="V155" s="25">
        <v>0.86299215347084557</v>
      </c>
      <c r="W155" s="26">
        <v>18.738125207137429</v>
      </c>
      <c r="X155" s="26">
        <v>43.464869054339815</v>
      </c>
      <c r="Y155" s="26">
        <v>25.025571525375369</v>
      </c>
      <c r="Z155" s="26">
        <v>2.7848780313831156</v>
      </c>
      <c r="AA155" s="26">
        <v>0.38481481481481478</v>
      </c>
      <c r="AB155" s="26">
        <v>15.084866103389018</v>
      </c>
      <c r="AC155" s="26">
        <f t="shared" si="45"/>
        <v>0.36257522476488485</v>
      </c>
      <c r="AD155" s="26">
        <f t="shared" si="45"/>
        <v>0.84102782389087516</v>
      </c>
      <c r="AE155" s="26">
        <f t="shared" si="45"/>
        <v>0.48423479512381978</v>
      </c>
      <c r="AF155" s="26">
        <f t="shared" si="45"/>
        <v>5.3886275548362422E-2</v>
      </c>
      <c r="AG155" s="17">
        <v>7.91</v>
      </c>
      <c r="AH155" s="17">
        <v>5.51</v>
      </c>
      <c r="AI155" s="17">
        <f t="shared" si="38"/>
        <v>3.0902954325135885E-6</v>
      </c>
      <c r="AJ155" s="17">
        <v>1</v>
      </c>
      <c r="AK155" s="17">
        <v>59.2</v>
      </c>
      <c r="AL155" s="17">
        <v>1135.0999999999999</v>
      </c>
      <c r="AM155" s="17">
        <v>102.1</v>
      </c>
      <c r="AN155" s="17">
        <v>21.6</v>
      </c>
      <c r="AO155" s="17">
        <v>17.8</v>
      </c>
      <c r="AP155" s="17">
        <v>0.7</v>
      </c>
      <c r="AQ155" s="17">
        <v>199.5</v>
      </c>
      <c r="AR155" s="17">
        <v>1457.3125</v>
      </c>
      <c r="AS155" s="17">
        <v>812.2916666666664</v>
      </c>
      <c r="AT155" s="26">
        <v>841.9375</v>
      </c>
      <c r="AU155" s="26">
        <v>18.610462097611627</v>
      </c>
      <c r="AV155" s="26">
        <v>-1.6732810173748864</v>
      </c>
      <c r="AW155" s="26">
        <v>4606.1750000000002</v>
      </c>
      <c r="AX155" s="26">
        <v>3572.3500000000008</v>
      </c>
      <c r="AY155" s="103">
        <v>1683</v>
      </c>
      <c r="AZ155" s="103"/>
      <c r="BA155" s="17">
        <v>45</v>
      </c>
      <c r="BB155" s="17">
        <v>60</v>
      </c>
      <c r="BC155" s="17">
        <v>0.1</v>
      </c>
      <c r="BD155" s="14">
        <v>2</v>
      </c>
      <c r="BE155" s="17" t="s">
        <v>149</v>
      </c>
      <c r="BF155" s="28"/>
      <c r="BG155" s="26"/>
      <c r="BH155" s="25"/>
      <c r="BI155" s="29"/>
    </row>
    <row r="156" spans="1:61" x14ac:dyDescent="0.25">
      <c r="A156" s="14">
        <v>2006</v>
      </c>
      <c r="B156" s="15">
        <v>2009</v>
      </c>
      <c r="C156" s="16" t="s">
        <v>151</v>
      </c>
      <c r="D156" s="17" t="s">
        <v>303</v>
      </c>
      <c r="E156" s="18">
        <v>3</v>
      </c>
      <c r="F156" s="19" t="s">
        <v>47</v>
      </c>
      <c r="G156" s="20" t="s">
        <v>47</v>
      </c>
      <c r="H156" s="20" t="s">
        <v>304</v>
      </c>
      <c r="I156" s="45">
        <v>4</v>
      </c>
      <c r="J156" s="19" t="s">
        <v>48</v>
      </c>
      <c r="K156" s="17" t="s">
        <v>42</v>
      </c>
      <c r="L156" s="23">
        <v>100</v>
      </c>
      <c r="M156" s="24">
        <v>1</v>
      </c>
      <c r="N156" s="24">
        <v>22.047244094488189</v>
      </c>
      <c r="O156" s="26">
        <v>58.680405944315581</v>
      </c>
      <c r="P156" s="26">
        <f t="shared" si="36"/>
        <v>0.58680405944315583</v>
      </c>
      <c r="Q156" s="36">
        <v>41.319594055684419</v>
      </c>
      <c r="R156" s="25">
        <v>0.41319594055684417</v>
      </c>
      <c r="S156" s="25">
        <v>9.109831760308376</v>
      </c>
      <c r="T156" s="25">
        <v>3.0366105867694588</v>
      </c>
      <c r="U156" s="25">
        <v>4.0629849650975354</v>
      </c>
      <c r="V156" s="25">
        <v>1.3543283216991786</v>
      </c>
      <c r="W156" s="26">
        <v>19.45533818037525</v>
      </c>
      <c r="X156" s="26">
        <v>43.728110855803607</v>
      </c>
      <c r="Y156" s="26">
        <v>25.242529323170118</v>
      </c>
      <c r="Z156" s="26">
        <v>1.7459847708145446</v>
      </c>
      <c r="AA156" s="26">
        <v>0.36402777777777778</v>
      </c>
      <c r="AB156" s="26">
        <v>25.025100600618199</v>
      </c>
      <c r="AC156" s="26">
        <f t="shared" si="45"/>
        <v>0.59078285887707549</v>
      </c>
      <c r="AD156" s="26">
        <f t="shared" si="45"/>
        <v>1.3278524436416175</v>
      </c>
      <c r="AE156" s="26">
        <f t="shared" si="45"/>
        <v>0.7665173177957687</v>
      </c>
      <c r="AF156" s="26">
        <f t="shared" si="45"/>
        <v>5.3018758393936931E-2</v>
      </c>
      <c r="AG156" s="17">
        <v>9.07</v>
      </c>
      <c r="AH156" s="17">
        <v>5.86</v>
      </c>
      <c r="AI156" s="17">
        <f t="shared" si="38"/>
        <v>1.3803842646028812E-6</v>
      </c>
      <c r="AJ156" s="17">
        <v>1</v>
      </c>
      <c r="AK156" s="17">
        <v>104.1</v>
      </c>
      <c r="AL156" s="17">
        <v>1520.9</v>
      </c>
      <c r="AM156" s="17">
        <v>167.9</v>
      </c>
      <c r="AN156" s="17">
        <v>12.1</v>
      </c>
      <c r="AO156" s="17">
        <v>26.1</v>
      </c>
      <c r="AP156" s="17">
        <v>1.2</v>
      </c>
      <c r="AQ156" s="17">
        <v>114.4</v>
      </c>
      <c r="AR156" s="17">
        <v>1457.3125</v>
      </c>
      <c r="AS156" s="17">
        <v>812.2916666666664</v>
      </c>
      <c r="AT156" s="26">
        <v>841.9375</v>
      </c>
      <c r="AU156" s="26">
        <v>18.610462097611627</v>
      </c>
      <c r="AV156" s="26">
        <v>-1.6732810173748864</v>
      </c>
      <c r="AW156" s="26">
        <v>4606.1750000000002</v>
      </c>
      <c r="AX156" s="26">
        <v>3572.3500000000008</v>
      </c>
      <c r="AY156" s="103">
        <v>1683</v>
      </c>
      <c r="AZ156" s="103"/>
      <c r="BA156" s="17">
        <v>45</v>
      </c>
      <c r="BB156" s="17">
        <v>60</v>
      </c>
      <c r="BC156" s="17">
        <v>0.1</v>
      </c>
      <c r="BD156" s="14">
        <v>2</v>
      </c>
      <c r="BE156" s="17" t="s">
        <v>149</v>
      </c>
      <c r="BF156" s="28"/>
      <c r="BG156" s="26"/>
      <c r="BH156" s="25"/>
      <c r="BI156" s="29"/>
    </row>
    <row r="157" spans="1:61" x14ac:dyDescent="0.25">
      <c r="A157" s="14">
        <v>2006</v>
      </c>
      <c r="B157" s="15">
        <v>2009</v>
      </c>
      <c r="C157" s="16" t="s">
        <v>151</v>
      </c>
      <c r="D157" s="17" t="s">
        <v>303</v>
      </c>
      <c r="E157" s="18">
        <v>4</v>
      </c>
      <c r="F157" s="19" t="s">
        <v>47</v>
      </c>
      <c r="G157" s="20" t="s">
        <v>47</v>
      </c>
      <c r="H157" s="20" t="s">
        <v>304</v>
      </c>
      <c r="I157" s="45">
        <v>4</v>
      </c>
      <c r="J157" s="19" t="s">
        <v>48</v>
      </c>
      <c r="K157" s="17" t="s">
        <v>42</v>
      </c>
      <c r="L157" s="23">
        <v>100</v>
      </c>
      <c r="M157" s="24">
        <v>1</v>
      </c>
      <c r="N157" s="24">
        <v>11.023622047244094</v>
      </c>
      <c r="O157" s="26">
        <v>54.884683903895223</v>
      </c>
      <c r="P157" s="26">
        <f t="shared" si="36"/>
        <v>0.54884683903895226</v>
      </c>
      <c r="Q157" s="36">
        <v>45.115316096104777</v>
      </c>
      <c r="R157" s="25">
        <v>0.45115316096104779</v>
      </c>
      <c r="S157" s="25">
        <v>4.9733419318540699</v>
      </c>
      <c r="T157" s="25">
        <v>1.6577806439513567</v>
      </c>
      <c r="U157" s="25">
        <v>2.2181105016069154</v>
      </c>
      <c r="V157" s="25">
        <v>0.73937016720230508</v>
      </c>
      <c r="W157" s="26" t="s">
        <v>45</v>
      </c>
      <c r="X157" s="26" t="s">
        <v>45</v>
      </c>
      <c r="Y157" s="26" t="s">
        <v>45</v>
      </c>
      <c r="Z157" s="26" t="s">
        <v>45</v>
      </c>
      <c r="AA157" s="26" t="s">
        <v>45</v>
      </c>
      <c r="AB157" s="26" t="s">
        <v>45</v>
      </c>
      <c r="AC157" s="26" t="s">
        <v>45</v>
      </c>
      <c r="AD157" s="26" t="s">
        <v>45</v>
      </c>
      <c r="AE157" s="26" t="s">
        <v>45</v>
      </c>
      <c r="AF157" s="26" t="s">
        <v>45</v>
      </c>
      <c r="AG157" s="17">
        <v>8.99</v>
      </c>
      <c r="AH157" s="17">
        <v>5.68</v>
      </c>
      <c r="AI157" s="17">
        <f t="shared" si="38"/>
        <v>2.0892961308540377E-6</v>
      </c>
      <c r="AJ157" s="17">
        <v>1</v>
      </c>
      <c r="AK157" s="17">
        <v>44.2</v>
      </c>
      <c r="AL157" s="17">
        <v>785.1</v>
      </c>
      <c r="AM157" s="17">
        <v>69.099999999999994</v>
      </c>
      <c r="AN157" s="17">
        <v>24.4</v>
      </c>
      <c r="AO157" s="17">
        <v>14.6</v>
      </c>
      <c r="AP157" s="17">
        <v>0.6</v>
      </c>
      <c r="AQ157" s="17">
        <v>270.7</v>
      </c>
      <c r="AR157" s="17">
        <v>1457.3125</v>
      </c>
      <c r="AS157" s="17">
        <v>812.2916666666664</v>
      </c>
      <c r="AT157" s="26">
        <v>841.9375</v>
      </c>
      <c r="AU157" s="26">
        <v>18.610462097611627</v>
      </c>
      <c r="AV157" s="26">
        <v>-1.6732810173748864</v>
      </c>
      <c r="AW157" s="26">
        <v>4606.1750000000002</v>
      </c>
      <c r="AX157" s="26">
        <v>3572.3500000000008</v>
      </c>
      <c r="AY157" s="103">
        <v>1683</v>
      </c>
      <c r="AZ157" s="103"/>
      <c r="BA157" s="17">
        <v>45</v>
      </c>
      <c r="BB157" s="17">
        <v>60</v>
      </c>
      <c r="BC157" s="17">
        <v>0.1</v>
      </c>
      <c r="BD157" s="14">
        <v>2</v>
      </c>
      <c r="BE157" s="17" t="s">
        <v>149</v>
      </c>
      <c r="BF157" s="28"/>
      <c r="BG157" s="26"/>
      <c r="BH157" s="25"/>
      <c r="BI157" s="29"/>
    </row>
    <row r="158" spans="1:61" x14ac:dyDescent="0.25">
      <c r="A158" s="14">
        <v>2006</v>
      </c>
      <c r="B158" s="15">
        <v>2009</v>
      </c>
      <c r="C158" s="16" t="s">
        <v>151</v>
      </c>
      <c r="D158" s="17" t="s">
        <v>303</v>
      </c>
      <c r="E158" s="18">
        <v>1</v>
      </c>
      <c r="F158" s="19" t="s">
        <v>49</v>
      </c>
      <c r="G158" s="20" t="s">
        <v>49</v>
      </c>
      <c r="H158" s="70" t="s">
        <v>155</v>
      </c>
      <c r="I158" s="45">
        <v>4</v>
      </c>
      <c r="J158" s="22" t="s">
        <v>44</v>
      </c>
      <c r="K158" s="17" t="s">
        <v>42</v>
      </c>
      <c r="L158" s="23">
        <v>61.111111111111114</v>
      </c>
      <c r="M158" s="24">
        <v>0.61111111111111116</v>
      </c>
      <c r="N158" s="24">
        <v>10.236220472440944</v>
      </c>
      <c r="O158" s="26">
        <v>53.86009049433941</v>
      </c>
      <c r="P158" s="26">
        <f t="shared" si="36"/>
        <v>0.53860090494339408</v>
      </c>
      <c r="Q158" s="36">
        <v>46.13990950566059</v>
      </c>
      <c r="R158" s="25">
        <v>0.46139909505660592</v>
      </c>
      <c r="S158" s="25">
        <v>4.7229828627841552</v>
      </c>
      <c r="T158" s="25">
        <v>1.5743276209280517</v>
      </c>
      <c r="U158" s="25">
        <v>2.1064503568017332</v>
      </c>
      <c r="V158" s="25">
        <v>0.7021501189339111</v>
      </c>
      <c r="W158" s="26">
        <v>18.407383441646019</v>
      </c>
      <c r="X158" s="26">
        <v>41.315413221861427</v>
      </c>
      <c r="Y158" s="26">
        <v>26.623106493307404</v>
      </c>
      <c r="Z158" s="26">
        <v>3.0706653676023024</v>
      </c>
      <c r="AA158" s="26">
        <v>0.39311111111111113</v>
      </c>
      <c r="AB158" s="26">
        <v>12.014371329863595</v>
      </c>
      <c r="AC158" s="26">
        <f t="shared" ref="AC158:AF160" si="46">W158/100*$T158</f>
        <v>0.28979252181196991</v>
      </c>
      <c r="AD158" s="26">
        <f t="shared" si="46"/>
        <v>0.65043996205232468</v>
      </c>
      <c r="AE158" s="26">
        <f t="shared" si="46"/>
        <v>0.41913491907322808</v>
      </c>
      <c r="AF158" s="26">
        <f t="shared" si="46"/>
        <v>4.8342333028434936E-2</v>
      </c>
      <c r="AG158" s="17">
        <v>6.89</v>
      </c>
      <c r="AH158" s="17">
        <v>5.59</v>
      </c>
      <c r="AI158" s="17">
        <f t="shared" si="38"/>
        <v>2.5703957827688596E-6</v>
      </c>
      <c r="AJ158" s="17">
        <v>1</v>
      </c>
      <c r="AK158" s="17">
        <v>44.2</v>
      </c>
      <c r="AL158" s="17">
        <v>785.1</v>
      </c>
      <c r="AM158" s="17">
        <v>69.099999999999994</v>
      </c>
      <c r="AN158" s="17">
        <v>24.4</v>
      </c>
      <c r="AO158" s="17">
        <v>14.6</v>
      </c>
      <c r="AP158" s="17">
        <v>0.6</v>
      </c>
      <c r="AQ158" s="17">
        <v>270.7</v>
      </c>
      <c r="AR158" s="17">
        <v>1457.3125</v>
      </c>
      <c r="AS158" s="17">
        <v>812.2916666666664</v>
      </c>
      <c r="AT158" s="26">
        <v>841.9375</v>
      </c>
      <c r="AU158" s="26">
        <v>18.610462097611627</v>
      </c>
      <c r="AV158" s="26">
        <v>-1.6732810173748864</v>
      </c>
      <c r="AW158" s="26">
        <v>4606.1750000000002</v>
      </c>
      <c r="AX158" s="26">
        <v>3572.3500000000008</v>
      </c>
      <c r="AY158" s="103">
        <v>1683</v>
      </c>
      <c r="AZ158" s="103">
        <f t="shared" ref="AZ158:AZ221" si="47">AY158*0.305</f>
        <v>513.31499999999994</v>
      </c>
      <c r="BA158" s="17">
        <v>45</v>
      </c>
      <c r="BB158" s="17">
        <v>60</v>
      </c>
      <c r="BC158" s="17">
        <v>0.1</v>
      </c>
      <c r="BD158" s="14">
        <v>2</v>
      </c>
      <c r="BE158" s="17" t="s">
        <v>149</v>
      </c>
      <c r="BF158" s="28"/>
      <c r="BG158" s="26"/>
      <c r="BH158" s="25"/>
      <c r="BI158" s="29"/>
    </row>
    <row r="159" spans="1:61" x14ac:dyDescent="0.25">
      <c r="A159" s="14">
        <v>2006</v>
      </c>
      <c r="B159" s="15">
        <v>2009</v>
      </c>
      <c r="C159" s="16" t="s">
        <v>151</v>
      </c>
      <c r="D159" s="17" t="s">
        <v>303</v>
      </c>
      <c r="E159" s="18">
        <v>2</v>
      </c>
      <c r="F159" s="19" t="s">
        <v>49</v>
      </c>
      <c r="G159" s="20" t="s">
        <v>49</v>
      </c>
      <c r="H159" s="70" t="s">
        <v>155</v>
      </c>
      <c r="I159" s="45">
        <v>4</v>
      </c>
      <c r="J159" s="22" t="s">
        <v>44</v>
      </c>
      <c r="K159" s="17" t="s">
        <v>42</v>
      </c>
      <c r="L159" s="23">
        <v>83.333333333333343</v>
      </c>
      <c r="M159" s="24">
        <v>0.83333333333333348</v>
      </c>
      <c r="N159" s="24">
        <v>11.811023622047244</v>
      </c>
      <c r="O159" s="26">
        <v>54.834535543196964</v>
      </c>
      <c r="P159" s="26">
        <f t="shared" si="36"/>
        <v>0.54834535543196961</v>
      </c>
      <c r="Q159" s="36">
        <v>45.165464456803036</v>
      </c>
      <c r="R159" s="25">
        <v>0.45165464456803034</v>
      </c>
      <c r="S159" s="25">
        <v>5.3345036760003577</v>
      </c>
      <c r="T159" s="25">
        <v>1.7781678920001192</v>
      </c>
      <c r="U159" s="25">
        <v>2.3791886394961597</v>
      </c>
      <c r="V159" s="25">
        <v>0.79306287983205315</v>
      </c>
      <c r="W159" s="26">
        <v>18.067374251166314</v>
      </c>
      <c r="X159" s="26">
        <v>40.859076359686128</v>
      </c>
      <c r="Y159" s="26">
        <v>27.647643074064078</v>
      </c>
      <c r="Z159" s="26">
        <v>2.942079187063527</v>
      </c>
      <c r="AA159" s="26">
        <v>0.34519444444444441</v>
      </c>
      <c r="AB159" s="26">
        <v>15.453619726081348</v>
      </c>
      <c r="AC159" s="26">
        <f t="shared" si="46"/>
        <v>0.32126824786173636</v>
      </c>
      <c r="AD159" s="26">
        <f t="shared" si="46"/>
        <v>0.72654297679574986</v>
      </c>
      <c r="AE159" s="26">
        <f t="shared" si="46"/>
        <v>0.49162151203780213</v>
      </c>
      <c r="AF159" s="26">
        <f t="shared" si="46"/>
        <v>5.2315107461581759E-2</v>
      </c>
      <c r="AG159" s="17">
        <v>7.91</v>
      </c>
      <c r="AH159" s="17">
        <v>5.51</v>
      </c>
      <c r="AI159" s="17">
        <f t="shared" si="38"/>
        <v>3.0902954325135885E-6</v>
      </c>
      <c r="AJ159" s="17">
        <v>1</v>
      </c>
      <c r="AK159" s="17">
        <v>59.2</v>
      </c>
      <c r="AL159" s="17">
        <v>1135.0999999999999</v>
      </c>
      <c r="AM159" s="17">
        <v>102.1</v>
      </c>
      <c r="AN159" s="17">
        <v>21.6</v>
      </c>
      <c r="AO159" s="17">
        <v>17.8</v>
      </c>
      <c r="AP159" s="17">
        <v>0.7</v>
      </c>
      <c r="AQ159" s="17">
        <v>199.5</v>
      </c>
      <c r="AR159" s="17">
        <v>1457.3125</v>
      </c>
      <c r="AS159" s="17">
        <v>812.2916666666664</v>
      </c>
      <c r="AT159" s="26">
        <v>841.9375</v>
      </c>
      <c r="AU159" s="26">
        <v>18.610462097611627</v>
      </c>
      <c r="AV159" s="26">
        <v>-1.6732810173748864</v>
      </c>
      <c r="AW159" s="26">
        <v>4606.1750000000002</v>
      </c>
      <c r="AX159" s="26">
        <v>3572.3500000000008</v>
      </c>
      <c r="AY159" s="103">
        <v>1683</v>
      </c>
      <c r="AZ159" s="103">
        <f t="shared" si="47"/>
        <v>513.31499999999994</v>
      </c>
      <c r="BA159" s="17">
        <v>45</v>
      </c>
      <c r="BB159" s="17">
        <v>60</v>
      </c>
      <c r="BC159" s="17">
        <v>0.1</v>
      </c>
      <c r="BD159" s="14">
        <v>2</v>
      </c>
      <c r="BE159" s="17" t="s">
        <v>149</v>
      </c>
      <c r="BF159" s="28"/>
      <c r="BG159" s="26"/>
      <c r="BH159" s="25"/>
      <c r="BI159" s="29"/>
    </row>
    <row r="160" spans="1:61" x14ac:dyDescent="0.25">
      <c r="A160" s="14">
        <v>2006</v>
      </c>
      <c r="B160" s="15">
        <v>2009</v>
      </c>
      <c r="C160" s="16" t="s">
        <v>151</v>
      </c>
      <c r="D160" s="17" t="s">
        <v>303</v>
      </c>
      <c r="E160" s="18">
        <v>3</v>
      </c>
      <c r="F160" s="19" t="s">
        <v>49</v>
      </c>
      <c r="G160" s="20" t="s">
        <v>49</v>
      </c>
      <c r="H160" s="70" t="s">
        <v>155</v>
      </c>
      <c r="I160" s="45">
        <v>4</v>
      </c>
      <c r="J160" s="22" t="s">
        <v>44</v>
      </c>
      <c r="K160" s="17" t="s">
        <v>42</v>
      </c>
      <c r="L160" s="23">
        <v>100</v>
      </c>
      <c r="M160" s="24">
        <v>1</v>
      </c>
      <c r="N160" s="24">
        <v>22.047244094488189</v>
      </c>
      <c r="O160" s="26">
        <v>55.815554026152789</v>
      </c>
      <c r="P160" s="26">
        <f t="shared" si="36"/>
        <v>0.55815554026152792</v>
      </c>
      <c r="Q160" s="36">
        <v>44.184445973847211</v>
      </c>
      <c r="R160" s="25">
        <v>0.44184445973847208</v>
      </c>
      <c r="S160" s="25">
        <v>9.7414526556513543</v>
      </c>
      <c r="T160" s="25">
        <v>3.2471508852171183</v>
      </c>
      <c r="U160" s="25">
        <v>4.3446878844205044</v>
      </c>
      <c r="V160" s="25">
        <v>1.4482292948068347</v>
      </c>
      <c r="W160" s="26">
        <v>18.895744491194364</v>
      </c>
      <c r="X160" s="26">
        <v>43.015582783208089</v>
      </c>
      <c r="Y160" s="26">
        <v>25.700817004357305</v>
      </c>
      <c r="Z160" s="26">
        <v>2.3739935385719377</v>
      </c>
      <c r="AA160" s="26">
        <v>0.4350472222222222</v>
      </c>
      <c r="AB160" s="26">
        <v>22.391713262509739</v>
      </c>
      <c r="AC160" s="26">
        <f t="shared" si="46"/>
        <v>0.61357333451418261</v>
      </c>
      <c r="AD160" s="26">
        <f t="shared" si="46"/>
        <v>1.3967808771262438</v>
      </c>
      <c r="AE160" s="26">
        <f t="shared" si="46"/>
        <v>0.8345443068650199</v>
      </c>
      <c r="AF160" s="26">
        <f t="shared" si="46"/>
        <v>7.7087152202735862E-2</v>
      </c>
      <c r="AG160" s="17">
        <v>9.07</v>
      </c>
      <c r="AH160" s="17">
        <v>5.86</v>
      </c>
      <c r="AI160" s="17">
        <f t="shared" si="38"/>
        <v>1.3803842646028812E-6</v>
      </c>
      <c r="AJ160" s="17">
        <v>1</v>
      </c>
      <c r="AK160" s="17">
        <v>104.1</v>
      </c>
      <c r="AL160" s="17">
        <v>1520.9</v>
      </c>
      <c r="AM160" s="17">
        <v>167.9</v>
      </c>
      <c r="AN160" s="17">
        <v>12.1</v>
      </c>
      <c r="AO160" s="17">
        <v>26.1</v>
      </c>
      <c r="AP160" s="17">
        <v>1.2</v>
      </c>
      <c r="AQ160" s="17">
        <v>114.4</v>
      </c>
      <c r="AR160" s="17">
        <v>1457.3125</v>
      </c>
      <c r="AS160" s="17">
        <v>812.2916666666664</v>
      </c>
      <c r="AT160" s="26">
        <v>841.9375</v>
      </c>
      <c r="AU160" s="26">
        <v>18.610462097611627</v>
      </c>
      <c r="AV160" s="26">
        <v>-1.6732810173748864</v>
      </c>
      <c r="AW160" s="26">
        <v>4606.1750000000002</v>
      </c>
      <c r="AX160" s="26">
        <v>3572.3500000000008</v>
      </c>
      <c r="AY160" s="103">
        <v>1683</v>
      </c>
      <c r="AZ160" s="103">
        <f t="shared" si="47"/>
        <v>513.31499999999994</v>
      </c>
      <c r="BA160" s="17">
        <v>45</v>
      </c>
      <c r="BB160" s="17">
        <v>60</v>
      </c>
      <c r="BC160" s="17">
        <v>0.1</v>
      </c>
      <c r="BD160" s="14">
        <v>2</v>
      </c>
      <c r="BE160" s="17" t="s">
        <v>149</v>
      </c>
      <c r="BF160" s="28"/>
      <c r="BG160" s="26"/>
      <c r="BH160" s="25"/>
      <c r="BI160" s="29"/>
    </row>
    <row r="161" spans="1:61" x14ac:dyDescent="0.25">
      <c r="A161" s="14">
        <v>2006</v>
      </c>
      <c r="B161" s="15">
        <v>2009</v>
      </c>
      <c r="C161" s="16" t="s">
        <v>151</v>
      </c>
      <c r="D161" s="17" t="s">
        <v>303</v>
      </c>
      <c r="E161" s="18">
        <v>4</v>
      </c>
      <c r="F161" s="19" t="s">
        <v>49</v>
      </c>
      <c r="G161" s="20" t="s">
        <v>49</v>
      </c>
      <c r="H161" s="70" t="s">
        <v>155</v>
      </c>
      <c r="I161" s="45">
        <v>4</v>
      </c>
      <c r="J161" s="22" t="s">
        <v>44</v>
      </c>
      <c r="K161" s="17" t="s">
        <v>42</v>
      </c>
      <c r="L161" s="23">
        <v>72.222222222222214</v>
      </c>
      <c r="M161" s="24">
        <v>0.7222222222222221</v>
      </c>
      <c r="N161" s="24">
        <v>10.236220472440944</v>
      </c>
      <c r="O161" s="26">
        <v>55.667997023608194</v>
      </c>
      <c r="P161" s="26">
        <f t="shared" si="36"/>
        <v>0.55667997023608196</v>
      </c>
      <c r="Q161" s="36">
        <v>44.332002976391806</v>
      </c>
      <c r="R161" s="25">
        <v>0.44332002976391804</v>
      </c>
      <c r="S161" s="25">
        <v>4.5379215645125468</v>
      </c>
      <c r="T161" s="25">
        <v>1.5126405215041823</v>
      </c>
      <c r="U161" s="25">
        <v>2.0239130177725957</v>
      </c>
      <c r="V161" s="25">
        <v>0.67463767259086527</v>
      </c>
      <c r="W161" s="26" t="s">
        <v>45</v>
      </c>
      <c r="X161" s="26" t="s">
        <v>45</v>
      </c>
      <c r="Y161" s="26" t="s">
        <v>45</v>
      </c>
      <c r="Z161" s="26" t="s">
        <v>45</v>
      </c>
      <c r="AA161" s="26" t="s">
        <v>45</v>
      </c>
      <c r="AB161" s="26" t="s">
        <v>45</v>
      </c>
      <c r="AC161" s="26" t="s">
        <v>45</v>
      </c>
      <c r="AD161" s="26" t="s">
        <v>45</v>
      </c>
      <c r="AE161" s="26" t="s">
        <v>45</v>
      </c>
      <c r="AF161" s="26" t="s">
        <v>45</v>
      </c>
      <c r="AG161" s="17">
        <v>8.99</v>
      </c>
      <c r="AH161" s="17">
        <v>5.68</v>
      </c>
      <c r="AI161" s="17">
        <f t="shared" si="38"/>
        <v>2.0892961308540377E-6</v>
      </c>
      <c r="AJ161" s="17">
        <v>1</v>
      </c>
      <c r="AK161" s="17">
        <v>79.5</v>
      </c>
      <c r="AL161" s="17">
        <v>1430.9</v>
      </c>
      <c r="AM161" s="17">
        <v>151.1</v>
      </c>
      <c r="AN161" s="17">
        <v>15.4</v>
      </c>
      <c r="AO161" s="17">
        <v>28.2</v>
      </c>
      <c r="AP161" s="17">
        <v>1.4</v>
      </c>
      <c r="AQ161" s="17">
        <v>159.6</v>
      </c>
      <c r="AR161" s="17">
        <v>1457.3125</v>
      </c>
      <c r="AS161" s="17">
        <v>812.2916666666664</v>
      </c>
      <c r="AT161" s="26">
        <v>841.9375</v>
      </c>
      <c r="AU161" s="26">
        <v>18.610462097611627</v>
      </c>
      <c r="AV161" s="26">
        <v>-1.6732810173748864</v>
      </c>
      <c r="AW161" s="26">
        <v>4606.1750000000002</v>
      </c>
      <c r="AX161" s="26">
        <v>3572.3500000000008</v>
      </c>
      <c r="AY161" s="103">
        <v>1683</v>
      </c>
      <c r="AZ161" s="103">
        <f t="shared" si="47"/>
        <v>513.31499999999994</v>
      </c>
      <c r="BA161" s="17">
        <v>45</v>
      </c>
      <c r="BB161" s="17">
        <v>60</v>
      </c>
      <c r="BC161" s="17">
        <v>0.1</v>
      </c>
      <c r="BD161" s="14">
        <v>2</v>
      </c>
      <c r="BE161" s="17" t="s">
        <v>149</v>
      </c>
      <c r="BF161" s="28"/>
      <c r="BG161" s="26"/>
      <c r="BH161" s="25"/>
      <c r="BI161" s="29"/>
    </row>
    <row r="162" spans="1:61" x14ac:dyDescent="0.25">
      <c r="A162" s="14">
        <v>2006</v>
      </c>
      <c r="B162" s="15">
        <v>2009</v>
      </c>
      <c r="C162" s="16" t="s">
        <v>151</v>
      </c>
      <c r="D162" s="17" t="s">
        <v>303</v>
      </c>
      <c r="E162" s="18">
        <v>1</v>
      </c>
      <c r="F162" s="19" t="s">
        <v>63</v>
      </c>
      <c r="G162" s="20" t="s">
        <v>64</v>
      </c>
      <c r="H162" s="70" t="s">
        <v>156</v>
      </c>
      <c r="I162" s="45">
        <v>8</v>
      </c>
      <c r="J162" s="19" t="s">
        <v>46</v>
      </c>
      <c r="K162" s="17" t="s">
        <v>40</v>
      </c>
      <c r="L162" s="23">
        <v>94.444444444444443</v>
      </c>
      <c r="M162" s="24">
        <v>0.94444444444444442</v>
      </c>
      <c r="N162" s="24">
        <v>70.866141732283467</v>
      </c>
      <c r="O162" s="26">
        <v>54.550211811612257</v>
      </c>
      <c r="P162" s="26">
        <f t="shared" si="36"/>
        <v>0.54550211811612259</v>
      </c>
      <c r="Q162" s="36">
        <v>45.449788188387743</v>
      </c>
      <c r="R162" s="25">
        <v>0.45449788188387741</v>
      </c>
      <c r="S162" s="25">
        <v>32.208511314605481</v>
      </c>
      <c r="T162" s="25">
        <v>10.736170438201826</v>
      </c>
      <c r="U162" s="25">
        <v>14.364996046314046</v>
      </c>
      <c r="V162" s="25">
        <v>4.7883320154380149</v>
      </c>
      <c r="W162" s="26">
        <v>19.563426352062621</v>
      </c>
      <c r="X162" s="26">
        <v>42.791913960089843</v>
      </c>
      <c r="Y162" s="26">
        <v>25.005538332616439</v>
      </c>
      <c r="Z162" s="26">
        <v>1.619334166869109</v>
      </c>
      <c r="AA162" s="26">
        <v>0.40438888888888891</v>
      </c>
      <c r="AB162" s="26">
        <v>79.647369647327736</v>
      </c>
      <c r="AC162" s="26">
        <f t="shared" ref="AC162:AF164" si="48">W162/100*$T162</f>
        <v>2.1003627967095331</v>
      </c>
      <c r="AD162" s="26">
        <f t="shared" si="48"/>
        <v>4.5942128165239264</v>
      </c>
      <c r="AE162" s="26">
        <f t="shared" si="48"/>
        <v>2.6846372143795922</v>
      </c>
      <c r="AF162" s="26">
        <f t="shared" si="48"/>
        <v>0.1738544761191031</v>
      </c>
      <c r="AG162" s="17">
        <v>6.89</v>
      </c>
      <c r="AH162" s="17">
        <v>5.59</v>
      </c>
      <c r="AI162" s="17">
        <f t="shared" si="38"/>
        <v>2.5703957827688596E-6</v>
      </c>
      <c r="AJ162" s="17">
        <v>1</v>
      </c>
      <c r="AK162" s="17">
        <v>44.2</v>
      </c>
      <c r="AL162" s="17">
        <v>785.1</v>
      </c>
      <c r="AM162" s="17">
        <v>69.099999999999994</v>
      </c>
      <c r="AN162" s="17">
        <v>24.4</v>
      </c>
      <c r="AO162" s="17">
        <v>14.6</v>
      </c>
      <c r="AP162" s="17">
        <v>0.6</v>
      </c>
      <c r="AQ162" s="17">
        <v>270.7</v>
      </c>
      <c r="AR162" s="17">
        <v>1457.3125</v>
      </c>
      <c r="AS162" s="17">
        <v>812.2916666666664</v>
      </c>
      <c r="AT162" s="26">
        <v>841.9375</v>
      </c>
      <c r="AU162" s="26">
        <v>18.610462097611627</v>
      </c>
      <c r="AV162" s="26">
        <v>-1.6732810173748864</v>
      </c>
      <c r="AW162" s="26">
        <v>4606.1750000000002</v>
      </c>
      <c r="AX162" s="26">
        <v>3572.3500000000008</v>
      </c>
      <c r="AY162" s="103">
        <v>1683</v>
      </c>
      <c r="AZ162" s="103">
        <f t="shared" si="47"/>
        <v>513.31499999999994</v>
      </c>
      <c r="BA162" s="17">
        <v>45</v>
      </c>
      <c r="BB162" s="17">
        <v>60</v>
      </c>
      <c r="BC162" s="17">
        <v>0.1</v>
      </c>
      <c r="BD162" s="14">
        <v>2</v>
      </c>
      <c r="BE162" s="17" t="s">
        <v>149</v>
      </c>
      <c r="BF162" s="28"/>
      <c r="BG162" s="26"/>
      <c r="BH162" s="25"/>
      <c r="BI162" s="29"/>
    </row>
    <row r="163" spans="1:61" x14ac:dyDescent="0.25">
      <c r="A163" s="14">
        <v>2006</v>
      </c>
      <c r="B163" s="15">
        <v>2009</v>
      </c>
      <c r="C163" s="16" t="s">
        <v>151</v>
      </c>
      <c r="D163" s="17" t="s">
        <v>303</v>
      </c>
      <c r="E163" s="18">
        <v>2</v>
      </c>
      <c r="F163" s="19" t="s">
        <v>63</v>
      </c>
      <c r="G163" s="20" t="s">
        <v>64</v>
      </c>
      <c r="H163" s="70" t="s">
        <v>156</v>
      </c>
      <c r="I163" s="45">
        <v>8</v>
      </c>
      <c r="J163" s="19" t="s">
        <v>46</v>
      </c>
      <c r="K163" s="17" t="s">
        <v>40</v>
      </c>
      <c r="L163" s="23">
        <v>88.888888888888886</v>
      </c>
      <c r="M163" s="24">
        <v>0.88888888888888884</v>
      </c>
      <c r="N163" s="24">
        <v>59.84251968503937</v>
      </c>
      <c r="O163" s="26">
        <v>55.223501733531457</v>
      </c>
      <c r="P163" s="26">
        <f t="shared" si="36"/>
        <v>0.55223501733531455</v>
      </c>
      <c r="Q163" s="36">
        <v>44.776498266468543</v>
      </c>
      <c r="R163" s="25">
        <v>0.44776498266468545</v>
      </c>
      <c r="S163" s="25">
        <v>26.795384789382751</v>
      </c>
      <c r="T163" s="25">
        <v>8.9317949297942505</v>
      </c>
      <c r="U163" s="25">
        <v>11.950741616064708</v>
      </c>
      <c r="V163" s="25">
        <v>3.9835805386882357</v>
      </c>
      <c r="W163" s="26">
        <v>19.108398749122486</v>
      </c>
      <c r="X163" s="26">
        <v>43.407955198161957</v>
      </c>
      <c r="Y163" s="26">
        <v>24.235056480949652</v>
      </c>
      <c r="Z163" s="26">
        <v>2.5753853149530954</v>
      </c>
      <c r="AA163" s="26">
        <v>0.40464057971014494</v>
      </c>
      <c r="AB163" s="26">
        <v>66.220211548176934</v>
      </c>
      <c r="AC163" s="26">
        <f t="shared" si="48"/>
        <v>1.70672299063899</v>
      </c>
      <c r="AD163" s="26">
        <f t="shared" si="48"/>
        <v>3.8771095415167895</v>
      </c>
      <c r="AE163" s="26">
        <f t="shared" si="48"/>
        <v>2.1646255459982338</v>
      </c>
      <c r="AF163" s="26">
        <f t="shared" si="48"/>
        <v>0.23002813498364627</v>
      </c>
      <c r="AG163" s="17">
        <v>7.91</v>
      </c>
      <c r="AH163" s="17">
        <v>5.51</v>
      </c>
      <c r="AI163" s="17">
        <f t="shared" si="38"/>
        <v>3.0902954325135885E-6</v>
      </c>
      <c r="AJ163" s="17">
        <v>1</v>
      </c>
      <c r="AK163" s="17">
        <v>59.2</v>
      </c>
      <c r="AL163" s="17">
        <v>1135.0999999999999</v>
      </c>
      <c r="AM163" s="17">
        <v>102.1</v>
      </c>
      <c r="AN163" s="17">
        <v>21.6</v>
      </c>
      <c r="AO163" s="17">
        <v>17.8</v>
      </c>
      <c r="AP163" s="17">
        <v>0.7</v>
      </c>
      <c r="AQ163" s="17">
        <v>199.5</v>
      </c>
      <c r="AR163" s="17">
        <v>1457.3125</v>
      </c>
      <c r="AS163" s="17">
        <v>812.2916666666664</v>
      </c>
      <c r="AT163" s="26">
        <v>841.9375</v>
      </c>
      <c r="AU163" s="26">
        <v>18.610462097611627</v>
      </c>
      <c r="AV163" s="26">
        <v>-1.6732810173748864</v>
      </c>
      <c r="AW163" s="26">
        <v>4606.1750000000002</v>
      </c>
      <c r="AX163" s="26">
        <v>3572.3500000000008</v>
      </c>
      <c r="AY163" s="103">
        <v>1683</v>
      </c>
      <c r="AZ163" s="103">
        <f t="shared" si="47"/>
        <v>513.31499999999994</v>
      </c>
      <c r="BA163" s="17">
        <v>45</v>
      </c>
      <c r="BB163" s="17">
        <v>60</v>
      </c>
      <c r="BC163" s="17">
        <v>0.1</v>
      </c>
      <c r="BD163" s="14">
        <v>2</v>
      </c>
      <c r="BE163" s="17" t="s">
        <v>149</v>
      </c>
      <c r="BF163" s="28"/>
      <c r="BG163" s="26"/>
      <c r="BH163" s="25"/>
      <c r="BI163" s="29"/>
    </row>
    <row r="164" spans="1:61" x14ac:dyDescent="0.25">
      <c r="A164" s="14">
        <v>2006</v>
      </c>
      <c r="B164" s="15">
        <v>2009</v>
      </c>
      <c r="C164" s="16" t="s">
        <v>151</v>
      </c>
      <c r="D164" s="17" t="s">
        <v>303</v>
      </c>
      <c r="E164" s="18">
        <v>3</v>
      </c>
      <c r="F164" s="19" t="s">
        <v>63</v>
      </c>
      <c r="G164" s="20" t="s">
        <v>64</v>
      </c>
      <c r="H164" s="70" t="s">
        <v>156</v>
      </c>
      <c r="I164" s="45">
        <v>8</v>
      </c>
      <c r="J164" s="19" t="s">
        <v>46</v>
      </c>
      <c r="K164" s="17" t="s">
        <v>40</v>
      </c>
      <c r="L164" s="23">
        <v>94.444444444444443</v>
      </c>
      <c r="M164" s="24">
        <v>0.94444444444444442</v>
      </c>
      <c r="N164" s="24">
        <v>89.763779527559052</v>
      </c>
      <c r="O164" s="26">
        <v>55.468518335474947</v>
      </c>
      <c r="P164" s="26">
        <f t="shared" si="36"/>
        <v>0.55468518335474948</v>
      </c>
      <c r="Q164" s="36">
        <v>44.531481664525053</v>
      </c>
      <c r="R164" s="25">
        <v>0.44531481664525052</v>
      </c>
      <c r="S164" s="25">
        <v>39.973141021699654</v>
      </c>
      <c r="T164" s="25">
        <v>13.324380340566551</v>
      </c>
      <c r="U164" s="25">
        <v>17.828020895678044</v>
      </c>
      <c r="V164" s="25">
        <v>5.9426736318926814</v>
      </c>
      <c r="W164" s="26">
        <v>19.302731507993485</v>
      </c>
      <c r="X164" s="26">
        <v>43.652538579455793</v>
      </c>
      <c r="Y164" s="26">
        <v>24.97474361635355</v>
      </c>
      <c r="Z164" s="26">
        <v>1.4464282588418342</v>
      </c>
      <c r="AA164" s="26">
        <v>0.38568670076726341</v>
      </c>
      <c r="AB164" s="26">
        <v>103.64148139456023</v>
      </c>
      <c r="AC164" s="26">
        <f t="shared" si="48"/>
        <v>2.5719693622434292</v>
      </c>
      <c r="AD164" s="26">
        <f t="shared" si="48"/>
        <v>5.8164302686392366</v>
      </c>
      <c r="AE164" s="26">
        <f t="shared" si="48"/>
        <v>3.327729828524312</v>
      </c>
      <c r="AF164" s="26">
        <f t="shared" si="48"/>
        <v>0.19272760256152041</v>
      </c>
      <c r="AG164" s="17">
        <v>9.07</v>
      </c>
      <c r="AH164" s="17">
        <v>5.86</v>
      </c>
      <c r="AI164" s="17">
        <f t="shared" si="38"/>
        <v>1.3803842646028812E-6</v>
      </c>
      <c r="AJ164" s="17">
        <v>1</v>
      </c>
      <c r="AK164" s="17">
        <v>104.1</v>
      </c>
      <c r="AL164" s="17">
        <v>1520.9</v>
      </c>
      <c r="AM164" s="17">
        <v>167.9</v>
      </c>
      <c r="AN164" s="17">
        <v>12.1</v>
      </c>
      <c r="AO164" s="17">
        <v>26.1</v>
      </c>
      <c r="AP164" s="17">
        <v>1.2</v>
      </c>
      <c r="AQ164" s="17">
        <v>114.4</v>
      </c>
      <c r="AR164" s="17">
        <v>1457.3125</v>
      </c>
      <c r="AS164" s="17">
        <v>812.2916666666664</v>
      </c>
      <c r="AT164" s="26">
        <v>841.9375</v>
      </c>
      <c r="AU164" s="26">
        <v>18.610462097611627</v>
      </c>
      <c r="AV164" s="26">
        <v>-1.6732810173748864</v>
      </c>
      <c r="AW164" s="26">
        <v>4606.1750000000002</v>
      </c>
      <c r="AX164" s="26">
        <v>3572.3500000000008</v>
      </c>
      <c r="AY164" s="103">
        <v>1683</v>
      </c>
      <c r="AZ164" s="103">
        <f t="shared" si="47"/>
        <v>513.31499999999994</v>
      </c>
      <c r="BA164" s="17">
        <v>45</v>
      </c>
      <c r="BB164" s="17">
        <v>60</v>
      </c>
      <c r="BC164" s="17">
        <v>0.1</v>
      </c>
      <c r="BD164" s="14">
        <v>2</v>
      </c>
      <c r="BE164" s="17" t="s">
        <v>149</v>
      </c>
      <c r="BF164" s="28"/>
      <c r="BG164" s="26"/>
      <c r="BH164" s="25"/>
      <c r="BI164" s="29"/>
    </row>
    <row r="165" spans="1:61" x14ac:dyDescent="0.25">
      <c r="A165" s="14">
        <v>2006</v>
      </c>
      <c r="B165" s="15">
        <v>2009</v>
      </c>
      <c r="C165" s="16" t="s">
        <v>151</v>
      </c>
      <c r="D165" s="17" t="s">
        <v>303</v>
      </c>
      <c r="E165" s="18">
        <v>4</v>
      </c>
      <c r="F165" s="19" t="s">
        <v>63</v>
      </c>
      <c r="G165" s="20" t="s">
        <v>64</v>
      </c>
      <c r="H165" s="70" t="s">
        <v>156</v>
      </c>
      <c r="I165" s="45">
        <v>8</v>
      </c>
      <c r="J165" s="19" t="s">
        <v>46</v>
      </c>
      <c r="K165" s="17" t="s">
        <v>40</v>
      </c>
      <c r="L165" s="23">
        <v>50</v>
      </c>
      <c r="M165" s="24">
        <v>0.5</v>
      </c>
      <c r="N165" s="24">
        <v>50.393700787401571</v>
      </c>
      <c r="O165" s="26">
        <v>55.919206334836815</v>
      </c>
      <c r="P165" s="26">
        <f t="shared" si="36"/>
        <v>0.55919206334836813</v>
      </c>
      <c r="Q165" s="36">
        <v>44.080793665163185</v>
      </c>
      <c r="R165" s="25">
        <v>0.44080793665163187</v>
      </c>
      <c r="S165" s="25">
        <v>22.213943264334205</v>
      </c>
      <c r="T165" s="25">
        <v>7.4046477547780682</v>
      </c>
      <c r="U165" s="25">
        <v>9.907418695893055</v>
      </c>
      <c r="V165" s="25">
        <v>3.3024728986310183</v>
      </c>
      <c r="W165" s="26" t="s">
        <v>45</v>
      </c>
      <c r="X165" s="26" t="s">
        <v>45</v>
      </c>
      <c r="Y165" s="26" t="s">
        <v>45</v>
      </c>
      <c r="Z165" s="26" t="s">
        <v>45</v>
      </c>
      <c r="AA165" s="26" t="s">
        <v>45</v>
      </c>
      <c r="AB165" s="26" t="s">
        <v>45</v>
      </c>
      <c r="AC165" s="26" t="s">
        <v>45</v>
      </c>
      <c r="AD165" s="26" t="s">
        <v>45</v>
      </c>
      <c r="AE165" s="26" t="s">
        <v>45</v>
      </c>
      <c r="AF165" s="26" t="s">
        <v>45</v>
      </c>
      <c r="AG165" s="17">
        <v>8.99</v>
      </c>
      <c r="AH165" s="17">
        <v>5.68</v>
      </c>
      <c r="AI165" s="17">
        <f t="shared" si="38"/>
        <v>2.0892961308540377E-6</v>
      </c>
      <c r="AJ165" s="17">
        <v>1</v>
      </c>
      <c r="AK165" s="17">
        <v>79.5</v>
      </c>
      <c r="AL165" s="17">
        <v>1430.9</v>
      </c>
      <c r="AM165" s="17">
        <v>151.1</v>
      </c>
      <c r="AN165" s="17">
        <v>15.4</v>
      </c>
      <c r="AO165" s="17">
        <v>28.2</v>
      </c>
      <c r="AP165" s="17">
        <v>1.4</v>
      </c>
      <c r="AQ165" s="17">
        <v>159.6</v>
      </c>
      <c r="AR165" s="17">
        <v>1457.3125</v>
      </c>
      <c r="AS165" s="17">
        <v>812.2916666666664</v>
      </c>
      <c r="AT165" s="26">
        <v>841.9375</v>
      </c>
      <c r="AU165" s="26">
        <v>18.610462097611627</v>
      </c>
      <c r="AV165" s="26">
        <v>-1.6732810173748864</v>
      </c>
      <c r="AW165" s="26">
        <v>4606.1750000000002</v>
      </c>
      <c r="AX165" s="26">
        <v>3572.3500000000008</v>
      </c>
      <c r="AY165" s="103">
        <v>1683</v>
      </c>
      <c r="AZ165" s="103">
        <f t="shared" si="47"/>
        <v>513.31499999999994</v>
      </c>
      <c r="BA165" s="17">
        <v>45</v>
      </c>
      <c r="BB165" s="17">
        <v>60</v>
      </c>
      <c r="BC165" s="17">
        <v>0.1</v>
      </c>
      <c r="BD165" s="14">
        <v>2</v>
      </c>
      <c r="BE165" s="17" t="s">
        <v>149</v>
      </c>
      <c r="BF165" s="28"/>
      <c r="BG165" s="26"/>
      <c r="BH165" s="25"/>
      <c r="BI165" s="29"/>
    </row>
    <row r="166" spans="1:61" x14ac:dyDescent="0.25">
      <c r="A166" s="14">
        <v>2006</v>
      </c>
      <c r="B166" s="15">
        <v>2009</v>
      </c>
      <c r="C166" s="16" t="s">
        <v>151</v>
      </c>
      <c r="D166" s="17" t="s">
        <v>303</v>
      </c>
      <c r="E166" s="18">
        <v>1</v>
      </c>
      <c r="F166" s="19" t="s">
        <v>61</v>
      </c>
      <c r="G166" s="20" t="s">
        <v>61</v>
      </c>
      <c r="H166" s="70" t="s">
        <v>62</v>
      </c>
      <c r="I166" s="45">
        <v>4</v>
      </c>
      <c r="J166" s="22">
        <v>983249</v>
      </c>
      <c r="K166" s="17" t="s">
        <v>42</v>
      </c>
      <c r="L166" s="23">
        <v>50</v>
      </c>
      <c r="M166" s="24">
        <v>0.5</v>
      </c>
      <c r="N166" s="24">
        <v>1.5695275590551181</v>
      </c>
      <c r="O166" s="26">
        <v>56.150102844529172</v>
      </c>
      <c r="P166" s="26">
        <f t="shared" si="36"/>
        <v>0.56150102844529171</v>
      </c>
      <c r="Q166" s="36">
        <v>43.849897155470828</v>
      </c>
      <c r="R166" s="25">
        <v>0.43849897155470829</v>
      </c>
      <c r="S166" s="25">
        <v>0.3429614397207022</v>
      </c>
      <c r="T166" s="25">
        <v>0.11432047990690074</v>
      </c>
      <c r="U166" s="25">
        <v>0.15296080211543317</v>
      </c>
      <c r="V166" s="25">
        <v>5.0986934038477733E-2</v>
      </c>
      <c r="W166" s="26">
        <v>19.933003074715884</v>
      </c>
      <c r="X166" s="26">
        <v>43.000530334846687</v>
      </c>
      <c r="Y166" s="26">
        <v>25.317762538740496</v>
      </c>
      <c r="Z166" s="26">
        <v>1.9945372445272795</v>
      </c>
      <c r="AA166" s="26">
        <v>0.34920000000000001</v>
      </c>
      <c r="AB166" s="26">
        <v>0.98213470710395823</v>
      </c>
      <c r="AC166" s="26">
        <f t="shared" ref="AC166:AF168" si="49">W166/100*$T166</f>
        <v>2.2787504774872479E-2</v>
      </c>
      <c r="AD166" s="26">
        <f t="shared" si="49"/>
        <v>4.9158412641309164E-2</v>
      </c>
      <c r="AE166" s="26">
        <f t="shared" si="49"/>
        <v>2.8943387635977671E-2</v>
      </c>
      <c r="AF166" s="26">
        <f t="shared" si="49"/>
        <v>2.2801645498654599E-3</v>
      </c>
      <c r="AG166" s="17">
        <v>6.89</v>
      </c>
      <c r="AH166" s="17">
        <v>5.59</v>
      </c>
      <c r="AI166" s="17">
        <f t="shared" si="38"/>
        <v>2.5703957827688596E-6</v>
      </c>
      <c r="AJ166" s="17">
        <v>1</v>
      </c>
      <c r="AK166" s="17">
        <v>44.2</v>
      </c>
      <c r="AL166" s="17">
        <v>785.1</v>
      </c>
      <c r="AM166" s="17">
        <v>69.099999999999994</v>
      </c>
      <c r="AN166" s="17">
        <v>24.4</v>
      </c>
      <c r="AO166" s="17">
        <v>14.6</v>
      </c>
      <c r="AP166" s="17">
        <v>0.6</v>
      </c>
      <c r="AQ166" s="17">
        <v>270.7</v>
      </c>
      <c r="AR166" s="17">
        <v>1457.3125</v>
      </c>
      <c r="AS166" s="17">
        <v>812.2916666666664</v>
      </c>
      <c r="AT166" s="26">
        <v>841.9375</v>
      </c>
      <c r="AU166" s="26">
        <v>18.610462097611627</v>
      </c>
      <c r="AV166" s="26">
        <v>-1.6732810173748864</v>
      </c>
      <c r="AW166" s="26">
        <v>4606.1750000000002</v>
      </c>
      <c r="AX166" s="26">
        <v>3572.3500000000008</v>
      </c>
      <c r="AY166" s="103">
        <v>1683</v>
      </c>
      <c r="AZ166" s="103">
        <f t="shared" si="47"/>
        <v>513.31499999999994</v>
      </c>
      <c r="BA166" s="17">
        <v>45</v>
      </c>
      <c r="BB166" s="17">
        <v>60</v>
      </c>
      <c r="BC166" s="17">
        <v>0.1</v>
      </c>
      <c r="BD166" s="14">
        <v>2</v>
      </c>
      <c r="BE166" s="17" t="s">
        <v>149</v>
      </c>
      <c r="BF166" s="28"/>
      <c r="BG166" s="26"/>
      <c r="BH166" s="25"/>
      <c r="BI166" s="29"/>
    </row>
    <row r="167" spans="1:61" x14ac:dyDescent="0.25">
      <c r="A167" s="14">
        <v>2006</v>
      </c>
      <c r="B167" s="15">
        <v>2009</v>
      </c>
      <c r="C167" s="16" t="s">
        <v>151</v>
      </c>
      <c r="D167" s="17" t="s">
        <v>303</v>
      </c>
      <c r="E167" s="18">
        <v>2</v>
      </c>
      <c r="F167" s="19" t="s">
        <v>61</v>
      </c>
      <c r="G167" s="20" t="s">
        <v>61</v>
      </c>
      <c r="H167" s="70" t="s">
        <v>62</v>
      </c>
      <c r="I167" s="45">
        <v>4</v>
      </c>
      <c r="J167" s="22">
        <v>983249</v>
      </c>
      <c r="K167" s="17" t="s">
        <v>42</v>
      </c>
      <c r="L167" s="23">
        <v>100</v>
      </c>
      <c r="M167" s="24">
        <v>1</v>
      </c>
      <c r="N167" s="24">
        <v>4.7244094488188972</v>
      </c>
      <c r="O167" s="26">
        <v>54.753321485994753</v>
      </c>
      <c r="P167" s="26">
        <f t="shared" si="36"/>
        <v>0.54753321485994755</v>
      </c>
      <c r="Q167" s="36">
        <v>45.246678514005247</v>
      </c>
      <c r="R167" s="25">
        <v>0.45246678514005245</v>
      </c>
      <c r="S167" s="25">
        <v>2.1376383549923741</v>
      </c>
      <c r="T167" s="25">
        <v>0.7125461183307914</v>
      </c>
      <c r="U167" s="25">
        <v>0.95338670632659883</v>
      </c>
      <c r="V167" s="25">
        <v>0.31779556877553294</v>
      </c>
      <c r="W167" s="26">
        <v>20.024681684271684</v>
      </c>
      <c r="X167" s="26">
        <v>43.634815071158187</v>
      </c>
      <c r="Y167" s="26">
        <v>24.670571686261994</v>
      </c>
      <c r="Z167" s="26">
        <v>1.9953164867913102</v>
      </c>
      <c r="AA167" s="26">
        <v>0.36775000000000002</v>
      </c>
      <c r="AB167" s="26">
        <v>5.8127487559275979</v>
      </c>
      <c r="AC167" s="26">
        <f t="shared" si="49"/>
        <v>0.14268509204937482</v>
      </c>
      <c r="AD167" s="26">
        <f t="shared" si="49"/>
        <v>0.31091818103035679</v>
      </c>
      <c r="AE167" s="26">
        <f t="shared" si="49"/>
        <v>0.17578920092047512</v>
      </c>
      <c r="AF167" s="26">
        <f t="shared" si="49"/>
        <v>1.4217550175045798E-2</v>
      </c>
      <c r="AG167" s="17">
        <v>7.91</v>
      </c>
      <c r="AH167" s="17">
        <v>5.51</v>
      </c>
      <c r="AI167" s="17">
        <f t="shared" si="38"/>
        <v>3.0902954325135885E-6</v>
      </c>
      <c r="AJ167" s="17">
        <v>1</v>
      </c>
      <c r="AK167" s="17">
        <v>59.2</v>
      </c>
      <c r="AL167" s="17">
        <v>1135.0999999999999</v>
      </c>
      <c r="AM167" s="17">
        <v>102.1</v>
      </c>
      <c r="AN167" s="17">
        <v>21.6</v>
      </c>
      <c r="AO167" s="17">
        <v>17.8</v>
      </c>
      <c r="AP167" s="17">
        <v>0.7</v>
      </c>
      <c r="AQ167" s="17">
        <v>199.5</v>
      </c>
      <c r="AR167" s="17">
        <v>1457.3125</v>
      </c>
      <c r="AS167" s="17">
        <v>812.2916666666664</v>
      </c>
      <c r="AT167" s="26">
        <v>841.9375</v>
      </c>
      <c r="AU167" s="26">
        <v>18.610462097611627</v>
      </c>
      <c r="AV167" s="26">
        <v>-1.6732810173748864</v>
      </c>
      <c r="AW167" s="26">
        <v>4606.1750000000002</v>
      </c>
      <c r="AX167" s="26">
        <v>3572.3500000000008</v>
      </c>
      <c r="AY167" s="103">
        <v>1683</v>
      </c>
      <c r="AZ167" s="103">
        <f t="shared" si="47"/>
        <v>513.31499999999994</v>
      </c>
      <c r="BA167" s="17">
        <v>45</v>
      </c>
      <c r="BB167" s="17">
        <v>60</v>
      </c>
      <c r="BC167" s="17">
        <v>0.1</v>
      </c>
      <c r="BD167" s="14">
        <v>2</v>
      </c>
      <c r="BE167" s="17" t="s">
        <v>149</v>
      </c>
      <c r="BF167" s="28"/>
      <c r="BG167" s="26"/>
      <c r="BH167" s="25"/>
      <c r="BI167" s="29"/>
    </row>
    <row r="168" spans="1:61" x14ac:dyDescent="0.25">
      <c r="A168" s="14">
        <v>2006</v>
      </c>
      <c r="B168" s="15">
        <v>2009</v>
      </c>
      <c r="C168" s="16" t="s">
        <v>151</v>
      </c>
      <c r="D168" s="17" t="s">
        <v>303</v>
      </c>
      <c r="E168" s="18">
        <v>3</v>
      </c>
      <c r="F168" s="19" t="s">
        <v>61</v>
      </c>
      <c r="G168" s="20" t="s">
        <v>61</v>
      </c>
      <c r="H168" s="70" t="s">
        <v>62</v>
      </c>
      <c r="I168" s="45">
        <v>4</v>
      </c>
      <c r="J168" s="22">
        <v>983249</v>
      </c>
      <c r="K168" s="17" t="s">
        <v>42</v>
      </c>
      <c r="L168" s="23">
        <v>94.444444444444443</v>
      </c>
      <c r="M168" s="24">
        <v>0.94444444444444442</v>
      </c>
      <c r="N168" s="24">
        <v>7.0866141732283463</v>
      </c>
      <c r="O168" s="26">
        <v>57.854413342619956</v>
      </c>
      <c r="P168" s="26">
        <f t="shared" si="36"/>
        <v>0.57854413342619959</v>
      </c>
      <c r="Q168" s="36">
        <v>42.145586657380044</v>
      </c>
      <c r="R168" s="25">
        <v>0.42145586657380041</v>
      </c>
      <c r="S168" s="25">
        <v>2.9866951174521286</v>
      </c>
      <c r="T168" s="25">
        <v>0.99556503915070949</v>
      </c>
      <c r="U168" s="25">
        <v>1.3320660223836494</v>
      </c>
      <c r="V168" s="25">
        <v>0.44402200746121645</v>
      </c>
      <c r="W168" s="26">
        <v>19.938810389639471</v>
      </c>
      <c r="X168" s="26">
        <v>43.227096576777612</v>
      </c>
      <c r="Y168" s="26">
        <v>25.022480348236897</v>
      </c>
      <c r="Z168" s="26">
        <v>2.0667422946243761</v>
      </c>
      <c r="AA168" s="26">
        <v>0.39127777777777784</v>
      </c>
      <c r="AB168" s="26">
        <v>7.6331836027457483</v>
      </c>
      <c r="AC168" s="26">
        <f t="shared" si="49"/>
        <v>0.19850382546179993</v>
      </c>
      <c r="AD168" s="26">
        <f t="shared" si="49"/>
        <v>0.43035386095831102</v>
      </c>
      <c r="AE168" s="26">
        <f t="shared" si="49"/>
        <v>0.24911506627540325</v>
      </c>
      <c r="AF168" s="26">
        <f t="shared" si="49"/>
        <v>2.0575763734621444E-2</v>
      </c>
      <c r="AG168" s="17">
        <v>9.07</v>
      </c>
      <c r="AH168" s="17">
        <v>5.86</v>
      </c>
      <c r="AI168" s="17">
        <f t="shared" si="38"/>
        <v>1.3803842646028812E-6</v>
      </c>
      <c r="AJ168" s="17">
        <v>1</v>
      </c>
      <c r="AK168" s="17">
        <v>104.1</v>
      </c>
      <c r="AL168" s="17">
        <v>1520.9</v>
      </c>
      <c r="AM168" s="17">
        <v>167.9</v>
      </c>
      <c r="AN168" s="17">
        <v>12.1</v>
      </c>
      <c r="AO168" s="17">
        <v>26.1</v>
      </c>
      <c r="AP168" s="17">
        <v>1.2</v>
      </c>
      <c r="AQ168" s="17">
        <v>114.4</v>
      </c>
      <c r="AR168" s="17">
        <v>1457.3125</v>
      </c>
      <c r="AS168" s="17">
        <v>812.2916666666664</v>
      </c>
      <c r="AT168" s="26">
        <v>841.9375</v>
      </c>
      <c r="AU168" s="26">
        <v>18.610462097611627</v>
      </c>
      <c r="AV168" s="26">
        <v>-1.6732810173748864</v>
      </c>
      <c r="AW168" s="26">
        <v>4606.1750000000002</v>
      </c>
      <c r="AX168" s="26">
        <v>3572.3500000000008</v>
      </c>
      <c r="AY168" s="103">
        <v>1683</v>
      </c>
      <c r="AZ168" s="103">
        <f t="shared" si="47"/>
        <v>513.31499999999994</v>
      </c>
      <c r="BA168" s="17">
        <v>45</v>
      </c>
      <c r="BB168" s="17">
        <v>60</v>
      </c>
      <c r="BC168" s="17">
        <v>0.1</v>
      </c>
      <c r="BD168" s="14">
        <v>2</v>
      </c>
      <c r="BE168" s="17" t="s">
        <v>149</v>
      </c>
      <c r="BF168" s="28"/>
      <c r="BG168" s="26"/>
      <c r="BH168" s="25"/>
      <c r="BI168" s="29"/>
    </row>
    <row r="169" spans="1:61" x14ac:dyDescent="0.25">
      <c r="A169" s="14">
        <v>2006</v>
      </c>
      <c r="B169" s="15">
        <v>2009</v>
      </c>
      <c r="C169" s="16" t="s">
        <v>151</v>
      </c>
      <c r="D169" s="17" t="s">
        <v>303</v>
      </c>
      <c r="E169" s="18">
        <v>4</v>
      </c>
      <c r="F169" s="19" t="s">
        <v>61</v>
      </c>
      <c r="G169" s="20" t="s">
        <v>61</v>
      </c>
      <c r="H169" s="70" t="s">
        <v>62</v>
      </c>
      <c r="I169" s="45">
        <v>4</v>
      </c>
      <c r="J169" s="22">
        <v>983249</v>
      </c>
      <c r="K169" s="17" t="s">
        <v>42</v>
      </c>
      <c r="L169" s="23">
        <v>33.333333333333329</v>
      </c>
      <c r="M169" s="24">
        <v>0.33333333333333326</v>
      </c>
      <c r="N169" s="24">
        <v>1.2156614173228346</v>
      </c>
      <c r="O169" s="26">
        <v>59.855300571931949</v>
      </c>
      <c r="P169" s="26">
        <f t="shared" si="36"/>
        <v>0.59855300571931946</v>
      </c>
      <c r="Q169" s="36">
        <v>40.144699428068051</v>
      </c>
      <c r="R169" s="25">
        <v>0.40144699428068054</v>
      </c>
      <c r="S169" s="25">
        <v>0.31609999549659884</v>
      </c>
      <c r="T169" s="25">
        <v>0.10536666516553295</v>
      </c>
      <c r="U169" s="25">
        <v>0.14098059799148308</v>
      </c>
      <c r="V169" s="25">
        <v>4.6993532663827692E-2</v>
      </c>
      <c r="W169" s="26" t="s">
        <v>45</v>
      </c>
      <c r="X169" s="26" t="s">
        <v>45</v>
      </c>
      <c r="Y169" s="26" t="s">
        <v>45</v>
      </c>
      <c r="Z169" s="26" t="s">
        <v>45</v>
      </c>
      <c r="AA169" s="26" t="s">
        <v>45</v>
      </c>
      <c r="AB169" s="26" t="s">
        <v>45</v>
      </c>
      <c r="AC169" s="26" t="s">
        <v>45</v>
      </c>
      <c r="AD169" s="26" t="s">
        <v>45</v>
      </c>
      <c r="AE169" s="26" t="s">
        <v>45</v>
      </c>
      <c r="AF169" s="26" t="s">
        <v>45</v>
      </c>
      <c r="AG169" s="17">
        <v>8.99</v>
      </c>
      <c r="AH169" s="17">
        <v>5.68</v>
      </c>
      <c r="AI169" s="17">
        <f t="shared" si="38"/>
        <v>2.0892961308540377E-6</v>
      </c>
      <c r="AJ169" s="17">
        <v>1</v>
      </c>
      <c r="AK169" s="17">
        <v>79.5</v>
      </c>
      <c r="AL169" s="17">
        <v>1430.9</v>
      </c>
      <c r="AM169" s="17">
        <v>151.1</v>
      </c>
      <c r="AN169" s="17">
        <v>15.4</v>
      </c>
      <c r="AO169" s="17">
        <v>28.2</v>
      </c>
      <c r="AP169" s="17">
        <v>1.4</v>
      </c>
      <c r="AQ169" s="17">
        <v>159.6</v>
      </c>
      <c r="AR169" s="17">
        <v>1457.3125</v>
      </c>
      <c r="AS169" s="17">
        <v>812.2916666666664</v>
      </c>
      <c r="AT169" s="26">
        <v>841.9375</v>
      </c>
      <c r="AU169" s="26">
        <v>18.610462097611627</v>
      </c>
      <c r="AV169" s="26">
        <v>-1.6732810173748864</v>
      </c>
      <c r="AW169" s="26">
        <v>4606.1750000000002</v>
      </c>
      <c r="AX169" s="26">
        <v>3572.3500000000008</v>
      </c>
      <c r="AY169" s="103">
        <v>1683</v>
      </c>
      <c r="AZ169" s="103">
        <f t="shared" si="47"/>
        <v>513.31499999999994</v>
      </c>
      <c r="BA169" s="17">
        <v>45</v>
      </c>
      <c r="BB169" s="17">
        <v>60</v>
      </c>
      <c r="BC169" s="17">
        <v>0.1</v>
      </c>
      <c r="BD169" s="14">
        <v>2</v>
      </c>
      <c r="BE169" s="17" t="s">
        <v>149</v>
      </c>
      <c r="BF169" s="28"/>
      <c r="BG169" s="26"/>
      <c r="BH169" s="25"/>
      <c r="BI169" s="29"/>
    </row>
    <row r="170" spans="1:61" x14ac:dyDescent="0.25">
      <c r="A170" s="14">
        <v>2006</v>
      </c>
      <c r="B170" s="15">
        <v>2009</v>
      </c>
      <c r="C170" s="16" t="s">
        <v>151</v>
      </c>
      <c r="D170" s="17" t="s">
        <v>303</v>
      </c>
      <c r="E170" s="18">
        <v>1</v>
      </c>
      <c r="F170" s="19" t="s">
        <v>71</v>
      </c>
      <c r="G170" s="20" t="s">
        <v>71</v>
      </c>
      <c r="H170" s="70" t="s">
        <v>72</v>
      </c>
      <c r="I170" s="45">
        <v>4</v>
      </c>
      <c r="J170" s="22">
        <v>983777</v>
      </c>
      <c r="K170" s="17" t="s">
        <v>42</v>
      </c>
      <c r="L170" s="23">
        <v>100</v>
      </c>
      <c r="M170" s="24">
        <v>1</v>
      </c>
      <c r="N170" s="24">
        <v>22.047244094488189</v>
      </c>
      <c r="O170" s="26">
        <v>55.172557494359211</v>
      </c>
      <c r="P170" s="26">
        <f t="shared" si="36"/>
        <v>0.55172557494359209</v>
      </c>
      <c r="Q170" s="36">
        <v>44.827442505640789</v>
      </c>
      <c r="R170" s="25">
        <v>0.44827442505640791</v>
      </c>
      <c r="S170" s="25">
        <v>9.8832156705349767</v>
      </c>
      <c r="T170" s="25">
        <v>3.2944052235116588</v>
      </c>
      <c r="U170" s="25">
        <v>4.4079141890585998</v>
      </c>
      <c r="V170" s="25">
        <v>1.4693047296861999</v>
      </c>
      <c r="W170" s="26">
        <v>19.149083607999202</v>
      </c>
      <c r="X170" s="26">
        <v>45.989443748525488</v>
      </c>
      <c r="Y170" s="26">
        <v>23.829911485031815</v>
      </c>
      <c r="Z170" s="26">
        <v>1.4230071793170964</v>
      </c>
      <c r="AA170" s="26">
        <v>0.42640981240981241</v>
      </c>
      <c r="AB170" s="26">
        <v>23.177739777330572</v>
      </c>
      <c r="AC170" s="26">
        <f t="shared" ref="AC170:AF172" si="50">W170/100*$T170</f>
        <v>0.63084841063654051</v>
      </c>
      <c r="AD170" s="26">
        <f t="shared" si="50"/>
        <v>1.5150786371153797</v>
      </c>
      <c r="AE170" s="26">
        <f t="shared" si="50"/>
        <v>0.78505384872109285</v>
      </c>
      <c r="AF170" s="26">
        <f t="shared" si="50"/>
        <v>4.6879622846368339E-2</v>
      </c>
      <c r="AG170" s="17">
        <v>6.89</v>
      </c>
      <c r="AH170" s="17">
        <v>5.59</v>
      </c>
      <c r="AI170" s="17">
        <f t="shared" si="38"/>
        <v>2.5703957827688596E-6</v>
      </c>
      <c r="AJ170" s="17">
        <v>1</v>
      </c>
      <c r="AK170" s="17">
        <v>44.2</v>
      </c>
      <c r="AL170" s="17">
        <v>785.1</v>
      </c>
      <c r="AM170" s="17">
        <v>69.099999999999994</v>
      </c>
      <c r="AN170" s="17">
        <v>24.4</v>
      </c>
      <c r="AO170" s="17">
        <v>14.6</v>
      </c>
      <c r="AP170" s="17">
        <v>0.6</v>
      </c>
      <c r="AQ170" s="17">
        <v>270.7</v>
      </c>
      <c r="AR170" s="17">
        <v>1457.3125</v>
      </c>
      <c r="AS170" s="17">
        <v>812.2916666666664</v>
      </c>
      <c r="AT170" s="26">
        <v>841.9375</v>
      </c>
      <c r="AU170" s="26">
        <v>18.610462097611627</v>
      </c>
      <c r="AV170" s="26">
        <v>-1.6732810173748864</v>
      </c>
      <c r="AW170" s="26">
        <v>4606.1750000000002</v>
      </c>
      <c r="AX170" s="26">
        <v>3572.3500000000008</v>
      </c>
      <c r="AY170" s="103">
        <v>1683</v>
      </c>
      <c r="AZ170" s="103">
        <f t="shared" si="47"/>
        <v>513.31499999999994</v>
      </c>
      <c r="BA170" s="17">
        <v>45</v>
      </c>
      <c r="BB170" s="17">
        <v>60</v>
      </c>
      <c r="BC170" s="17">
        <v>0.1</v>
      </c>
      <c r="BD170" s="14">
        <v>2</v>
      </c>
      <c r="BE170" s="17" t="s">
        <v>149</v>
      </c>
      <c r="BF170" s="28"/>
      <c r="BG170" s="26"/>
      <c r="BH170" s="25"/>
      <c r="BI170" s="29"/>
    </row>
    <row r="171" spans="1:61" x14ac:dyDescent="0.25">
      <c r="A171" s="14">
        <v>2006</v>
      </c>
      <c r="B171" s="15">
        <v>2009</v>
      </c>
      <c r="C171" s="16" t="s">
        <v>151</v>
      </c>
      <c r="D171" s="17" t="s">
        <v>303</v>
      </c>
      <c r="E171" s="18">
        <v>2</v>
      </c>
      <c r="F171" s="19" t="s">
        <v>71</v>
      </c>
      <c r="G171" s="20" t="s">
        <v>71</v>
      </c>
      <c r="H171" s="70" t="s">
        <v>72</v>
      </c>
      <c r="I171" s="45">
        <v>4</v>
      </c>
      <c r="J171" s="22">
        <v>983777</v>
      </c>
      <c r="K171" s="17" t="s">
        <v>42</v>
      </c>
      <c r="L171" s="23">
        <v>94.444444444444443</v>
      </c>
      <c r="M171" s="24">
        <v>0.94444444444444442</v>
      </c>
      <c r="N171" s="24">
        <v>22.834645669291337</v>
      </c>
      <c r="O171" s="26">
        <v>56.554675620445991</v>
      </c>
      <c r="P171" s="26">
        <f t="shared" si="36"/>
        <v>0.56554675620445993</v>
      </c>
      <c r="Q171" s="36">
        <v>43.445324379554009</v>
      </c>
      <c r="R171" s="25">
        <v>0.43445324379554007</v>
      </c>
      <c r="S171" s="25">
        <v>9.9205858819454029</v>
      </c>
      <c r="T171" s="25">
        <v>3.3068619606484675</v>
      </c>
      <c r="U171" s="25">
        <v>4.42458130334765</v>
      </c>
      <c r="V171" s="25">
        <v>1.4748604344492164</v>
      </c>
      <c r="W171" s="26">
        <v>18.873363198273722</v>
      </c>
      <c r="X171" s="26">
        <v>45.432212054053508</v>
      </c>
      <c r="Y171" s="26">
        <v>24.478271911847443</v>
      </c>
      <c r="Z171" s="26">
        <v>1.5699040744046755</v>
      </c>
      <c r="AA171" s="26">
        <v>0.41877222222222227</v>
      </c>
      <c r="AB171" s="26">
        <v>23.689694195335203</v>
      </c>
      <c r="AC171" s="26">
        <f t="shared" si="50"/>
        <v>0.62411606829874067</v>
      </c>
      <c r="AD171" s="26">
        <f t="shared" si="50"/>
        <v>1.5023805382966431</v>
      </c>
      <c r="AE171" s="26">
        <f t="shared" si="50"/>
        <v>0.80946266247698151</v>
      </c>
      <c r="AF171" s="26">
        <f t="shared" si="50"/>
        <v>5.1914560655158627E-2</v>
      </c>
      <c r="AG171" s="17">
        <v>7.91</v>
      </c>
      <c r="AH171" s="17">
        <v>5.51</v>
      </c>
      <c r="AI171" s="17">
        <f t="shared" si="38"/>
        <v>3.0902954325135885E-6</v>
      </c>
      <c r="AJ171" s="17">
        <v>1</v>
      </c>
      <c r="AK171" s="17">
        <v>59.2</v>
      </c>
      <c r="AL171" s="17">
        <v>1135.0999999999999</v>
      </c>
      <c r="AM171" s="17">
        <v>102.1</v>
      </c>
      <c r="AN171" s="17">
        <v>21.6</v>
      </c>
      <c r="AO171" s="17">
        <v>17.8</v>
      </c>
      <c r="AP171" s="17">
        <v>0.7</v>
      </c>
      <c r="AQ171" s="17">
        <v>199.5</v>
      </c>
      <c r="AR171" s="17">
        <v>1457.3125</v>
      </c>
      <c r="AS171" s="17">
        <v>812.2916666666664</v>
      </c>
      <c r="AT171" s="26">
        <v>841.9375</v>
      </c>
      <c r="AU171" s="26">
        <v>18.610462097611627</v>
      </c>
      <c r="AV171" s="26">
        <v>-1.6732810173748864</v>
      </c>
      <c r="AW171" s="26">
        <v>4606.1750000000002</v>
      </c>
      <c r="AX171" s="26">
        <v>3572.3500000000008</v>
      </c>
      <c r="AY171" s="103">
        <v>1683</v>
      </c>
      <c r="AZ171" s="103">
        <f t="shared" si="47"/>
        <v>513.31499999999994</v>
      </c>
      <c r="BA171" s="17">
        <v>45</v>
      </c>
      <c r="BB171" s="17">
        <v>60</v>
      </c>
      <c r="BC171" s="17">
        <v>0.1</v>
      </c>
      <c r="BD171" s="14">
        <v>2</v>
      </c>
      <c r="BE171" s="17" t="s">
        <v>149</v>
      </c>
      <c r="BF171" s="28"/>
      <c r="BG171" s="26"/>
      <c r="BH171" s="25"/>
      <c r="BI171" s="29"/>
    </row>
    <row r="172" spans="1:61" x14ac:dyDescent="0.25">
      <c r="A172" s="14">
        <v>2006</v>
      </c>
      <c r="B172" s="15">
        <v>2009</v>
      </c>
      <c r="C172" s="16" t="s">
        <v>151</v>
      </c>
      <c r="D172" s="17" t="s">
        <v>303</v>
      </c>
      <c r="E172" s="18">
        <v>3</v>
      </c>
      <c r="F172" s="19" t="s">
        <v>71</v>
      </c>
      <c r="G172" s="20" t="s">
        <v>71</v>
      </c>
      <c r="H172" s="70" t="s">
        <v>72</v>
      </c>
      <c r="I172" s="45">
        <v>4</v>
      </c>
      <c r="J172" s="22">
        <v>983777</v>
      </c>
      <c r="K172" s="17" t="s">
        <v>42</v>
      </c>
      <c r="L172" s="23">
        <v>88.888888888888886</v>
      </c>
      <c r="M172" s="24">
        <v>0.88888888888888884</v>
      </c>
      <c r="N172" s="24">
        <v>13.385826771653543</v>
      </c>
      <c r="O172" s="26">
        <v>55.648893858544099</v>
      </c>
      <c r="P172" s="26">
        <f t="shared" si="36"/>
        <v>0.55648893858544102</v>
      </c>
      <c r="Q172" s="36">
        <v>44.351106141455901</v>
      </c>
      <c r="R172" s="25">
        <v>0.44351106141455898</v>
      </c>
      <c r="S172" s="25">
        <v>5.9367622394074822</v>
      </c>
      <c r="T172" s="25">
        <v>1.9789207464691607</v>
      </c>
      <c r="U172" s="25">
        <v>2.6477959587757369</v>
      </c>
      <c r="V172" s="25">
        <v>0.88259865292524564</v>
      </c>
      <c r="W172" s="26">
        <v>19.139876020133073</v>
      </c>
      <c r="X172" s="26">
        <v>45.446912369091805</v>
      </c>
      <c r="Y172" s="26">
        <v>24.230187896125415</v>
      </c>
      <c r="Z172" s="26">
        <v>1.4707213491424369</v>
      </c>
      <c r="AA172" s="26">
        <v>0.40533333333333327</v>
      </c>
      <c r="AB172" s="26">
        <v>14.646617366959251</v>
      </c>
      <c r="AC172" s="26">
        <f t="shared" si="50"/>
        <v>0.37876297741088932</v>
      </c>
      <c r="AD172" s="26">
        <f t="shared" si="50"/>
        <v>0.89935837750161696</v>
      </c>
      <c r="AE172" s="26">
        <f t="shared" si="50"/>
        <v>0.47949621518488533</v>
      </c>
      <c r="AF172" s="26">
        <f t="shared" si="50"/>
        <v>2.9104409900930824E-2</v>
      </c>
      <c r="AG172" s="17">
        <v>9.07</v>
      </c>
      <c r="AH172" s="17">
        <v>5.86</v>
      </c>
      <c r="AI172" s="17">
        <f t="shared" si="38"/>
        <v>1.3803842646028812E-6</v>
      </c>
      <c r="AJ172" s="17">
        <v>1</v>
      </c>
      <c r="AK172" s="17">
        <v>104.1</v>
      </c>
      <c r="AL172" s="17">
        <v>1520.9</v>
      </c>
      <c r="AM172" s="17">
        <v>167.9</v>
      </c>
      <c r="AN172" s="17">
        <v>12.1</v>
      </c>
      <c r="AO172" s="17">
        <v>26.1</v>
      </c>
      <c r="AP172" s="17">
        <v>1.2</v>
      </c>
      <c r="AQ172" s="17">
        <v>114.4</v>
      </c>
      <c r="AR172" s="17">
        <v>1457.3125</v>
      </c>
      <c r="AS172" s="17">
        <v>812.2916666666664</v>
      </c>
      <c r="AT172" s="26">
        <v>841.9375</v>
      </c>
      <c r="AU172" s="26">
        <v>18.610462097611627</v>
      </c>
      <c r="AV172" s="26">
        <v>-1.6732810173748864</v>
      </c>
      <c r="AW172" s="26">
        <v>4606.1750000000002</v>
      </c>
      <c r="AX172" s="26">
        <v>3572.3500000000008</v>
      </c>
      <c r="AY172" s="103">
        <v>1683</v>
      </c>
      <c r="AZ172" s="103">
        <f t="shared" si="47"/>
        <v>513.31499999999994</v>
      </c>
      <c r="BA172" s="17">
        <v>45</v>
      </c>
      <c r="BB172" s="17">
        <v>60</v>
      </c>
      <c r="BC172" s="17">
        <v>0.1</v>
      </c>
      <c r="BD172" s="14">
        <v>2</v>
      </c>
      <c r="BE172" s="17" t="s">
        <v>149</v>
      </c>
      <c r="BF172" s="28"/>
      <c r="BG172" s="26"/>
      <c r="BH172" s="25"/>
      <c r="BI172" s="29"/>
    </row>
    <row r="173" spans="1:61" x14ac:dyDescent="0.25">
      <c r="A173" s="14">
        <v>2006</v>
      </c>
      <c r="B173" s="15">
        <v>2009</v>
      </c>
      <c r="C173" s="16" t="s">
        <v>151</v>
      </c>
      <c r="D173" s="17" t="s">
        <v>303</v>
      </c>
      <c r="E173" s="18">
        <v>4</v>
      </c>
      <c r="F173" s="19" t="s">
        <v>71</v>
      </c>
      <c r="G173" s="20" t="s">
        <v>71</v>
      </c>
      <c r="H173" s="70" t="s">
        <v>72</v>
      </c>
      <c r="I173" s="45">
        <v>4</v>
      </c>
      <c r="J173" s="22">
        <v>983777</v>
      </c>
      <c r="K173" s="17" t="s">
        <v>42</v>
      </c>
      <c r="L173" s="23">
        <v>66.666666666666657</v>
      </c>
      <c r="M173" s="24">
        <v>0.66666666666666652</v>
      </c>
      <c r="N173" s="24">
        <v>11.023622047244094</v>
      </c>
      <c r="O173" s="26">
        <v>54.054290182510769</v>
      </c>
      <c r="P173" s="26">
        <f t="shared" si="36"/>
        <v>0.54054290182510767</v>
      </c>
      <c r="Q173" s="36">
        <v>45.945709817489231</v>
      </c>
      <c r="R173" s="25">
        <v>0.45945709817489233</v>
      </c>
      <c r="S173" s="25">
        <v>5.0648813972035374</v>
      </c>
      <c r="T173" s="25">
        <v>1.6882937990678457</v>
      </c>
      <c r="U173" s="25">
        <v>2.2589371031527778</v>
      </c>
      <c r="V173" s="25">
        <v>0.75297903438425917</v>
      </c>
      <c r="W173" s="26" t="s">
        <v>45</v>
      </c>
      <c r="X173" s="26" t="s">
        <v>45</v>
      </c>
      <c r="Y173" s="26" t="s">
        <v>45</v>
      </c>
      <c r="Z173" s="26" t="s">
        <v>45</v>
      </c>
      <c r="AA173" s="26" t="s">
        <v>45</v>
      </c>
      <c r="AB173" s="26" t="s">
        <v>45</v>
      </c>
      <c r="AC173" s="26" t="s">
        <v>45</v>
      </c>
      <c r="AD173" s="26" t="s">
        <v>45</v>
      </c>
      <c r="AE173" s="26" t="s">
        <v>45</v>
      </c>
      <c r="AF173" s="26" t="s">
        <v>45</v>
      </c>
      <c r="AG173" s="17">
        <v>8.99</v>
      </c>
      <c r="AH173" s="17">
        <v>5.68</v>
      </c>
      <c r="AI173" s="17">
        <f t="shared" si="38"/>
        <v>2.0892961308540377E-6</v>
      </c>
      <c r="AJ173" s="17">
        <v>1</v>
      </c>
      <c r="AK173" s="17">
        <v>79.5</v>
      </c>
      <c r="AL173" s="17">
        <v>1430.9</v>
      </c>
      <c r="AM173" s="17">
        <v>151.1</v>
      </c>
      <c r="AN173" s="17">
        <v>15.4</v>
      </c>
      <c r="AO173" s="17">
        <v>28.2</v>
      </c>
      <c r="AP173" s="17">
        <v>1.4</v>
      </c>
      <c r="AQ173" s="17">
        <v>159.6</v>
      </c>
      <c r="AR173" s="17">
        <v>1457.3125</v>
      </c>
      <c r="AS173" s="17">
        <v>812.2916666666664</v>
      </c>
      <c r="AT173" s="26">
        <v>841.9375</v>
      </c>
      <c r="AU173" s="26">
        <v>18.610462097611627</v>
      </c>
      <c r="AV173" s="26">
        <v>-1.6732810173748864</v>
      </c>
      <c r="AW173" s="26">
        <v>4606.1750000000002</v>
      </c>
      <c r="AX173" s="26">
        <v>3572.3500000000008</v>
      </c>
      <c r="AY173" s="103">
        <v>1683</v>
      </c>
      <c r="AZ173" s="103">
        <f t="shared" si="47"/>
        <v>513.31499999999994</v>
      </c>
      <c r="BA173" s="17">
        <v>45</v>
      </c>
      <c r="BB173" s="17">
        <v>60</v>
      </c>
      <c r="BC173" s="17">
        <v>0.1</v>
      </c>
      <c r="BD173" s="14">
        <v>2</v>
      </c>
      <c r="BE173" s="17" t="s">
        <v>149</v>
      </c>
      <c r="BF173" s="28"/>
      <c r="BG173" s="26"/>
      <c r="BH173" s="31"/>
      <c r="BI173" s="29"/>
    </row>
    <row r="174" spans="1:61" x14ac:dyDescent="0.25">
      <c r="A174" s="14">
        <v>2006</v>
      </c>
      <c r="B174" s="15">
        <v>2009</v>
      </c>
      <c r="C174" s="16" t="s">
        <v>151</v>
      </c>
      <c r="D174" s="17" t="s">
        <v>303</v>
      </c>
      <c r="E174" s="18">
        <v>1</v>
      </c>
      <c r="F174" s="19" t="s">
        <v>96</v>
      </c>
      <c r="G174" s="20" t="s">
        <v>97</v>
      </c>
      <c r="H174" s="70">
        <v>9870</v>
      </c>
      <c r="I174" s="45">
        <v>5</v>
      </c>
      <c r="J174" s="22">
        <v>98701</v>
      </c>
      <c r="K174" s="17" t="s">
        <v>54</v>
      </c>
      <c r="L174" s="23">
        <v>88.888888888888886</v>
      </c>
      <c r="M174" s="24">
        <v>0.88888888888888884</v>
      </c>
      <c r="N174" s="24">
        <v>21.259842519685041</v>
      </c>
      <c r="O174" s="26">
        <v>52.15473105366285</v>
      </c>
      <c r="P174" s="26">
        <f t="shared" si="36"/>
        <v>0.52154731053662851</v>
      </c>
      <c r="Q174" s="36">
        <v>47.84526894633715</v>
      </c>
      <c r="R174" s="25">
        <v>0.47845268946337149</v>
      </c>
      <c r="S174" s="25">
        <v>10.171828831111048</v>
      </c>
      <c r="T174" s="25">
        <v>3.3906096103703494</v>
      </c>
      <c r="U174" s="25">
        <v>4.5366356586755279</v>
      </c>
      <c r="V174" s="25">
        <v>1.5122118862251759</v>
      </c>
      <c r="W174" s="26">
        <v>19.290706922896035</v>
      </c>
      <c r="X174" s="26">
        <v>42.091961151514525</v>
      </c>
      <c r="Y174" s="26">
        <v>25.183241227285379</v>
      </c>
      <c r="Z174" s="26">
        <v>2.3059163653976071</v>
      </c>
      <c r="AA174" s="26">
        <v>0.39709920634920631</v>
      </c>
      <c r="AB174" s="26">
        <v>25.61533407388886</v>
      </c>
      <c r="AC174" s="26">
        <f t="shared" ref="AC174:AF176" si="51">W174/100*$T174</f>
        <v>0.65407256283609128</v>
      </c>
      <c r="AD174" s="26">
        <f t="shared" si="51"/>
        <v>1.4271740799966053</v>
      </c>
      <c r="AE174" s="26">
        <f t="shared" si="51"/>
        <v>0.85386539725508603</v>
      </c>
      <c r="AF174" s="26">
        <f t="shared" si="51"/>
        <v>7.8184621892273931E-2</v>
      </c>
      <c r="AG174" s="17">
        <v>6.89</v>
      </c>
      <c r="AH174" s="17">
        <v>5.59</v>
      </c>
      <c r="AI174" s="17">
        <f t="shared" si="38"/>
        <v>2.5703957827688596E-6</v>
      </c>
      <c r="AJ174" s="17">
        <v>1</v>
      </c>
      <c r="AK174" s="17">
        <v>44.2</v>
      </c>
      <c r="AL174" s="17">
        <v>785.1</v>
      </c>
      <c r="AM174" s="17">
        <v>69.099999999999994</v>
      </c>
      <c r="AN174" s="17">
        <v>24.4</v>
      </c>
      <c r="AO174" s="17">
        <v>14.6</v>
      </c>
      <c r="AP174" s="17">
        <v>0.6</v>
      </c>
      <c r="AQ174" s="17">
        <v>270.7</v>
      </c>
      <c r="AR174" s="17">
        <v>1457.3125</v>
      </c>
      <c r="AS174" s="17">
        <v>812.2916666666664</v>
      </c>
      <c r="AT174" s="26">
        <v>841.9375</v>
      </c>
      <c r="AU174" s="26">
        <v>18.610462097611627</v>
      </c>
      <c r="AV174" s="26">
        <v>-1.6732810173748864</v>
      </c>
      <c r="AW174" s="26">
        <v>4606.1750000000002</v>
      </c>
      <c r="AX174" s="26">
        <v>3572.3500000000008</v>
      </c>
      <c r="AY174" s="103">
        <v>1683</v>
      </c>
      <c r="AZ174" s="103">
        <f t="shared" si="47"/>
        <v>513.31499999999994</v>
      </c>
      <c r="BA174" s="17">
        <v>45</v>
      </c>
      <c r="BB174" s="17">
        <v>60</v>
      </c>
      <c r="BC174" s="17">
        <v>0.1</v>
      </c>
      <c r="BD174" s="14">
        <v>2</v>
      </c>
      <c r="BE174" s="17" t="s">
        <v>149</v>
      </c>
      <c r="BF174" s="28"/>
      <c r="BG174" s="26"/>
      <c r="BH174" s="31"/>
      <c r="BI174" s="29"/>
    </row>
    <row r="175" spans="1:61" x14ac:dyDescent="0.25">
      <c r="A175" s="14">
        <v>2006</v>
      </c>
      <c r="B175" s="15">
        <v>2009</v>
      </c>
      <c r="C175" s="16" t="s">
        <v>151</v>
      </c>
      <c r="D175" s="17" t="s">
        <v>303</v>
      </c>
      <c r="E175" s="18">
        <v>2</v>
      </c>
      <c r="F175" s="19" t="s">
        <v>96</v>
      </c>
      <c r="G175" s="20" t="s">
        <v>97</v>
      </c>
      <c r="H175" s="70">
        <v>9870</v>
      </c>
      <c r="I175" s="45">
        <v>5</v>
      </c>
      <c r="J175" s="22">
        <v>98701</v>
      </c>
      <c r="K175" s="17" t="s">
        <v>54</v>
      </c>
      <c r="L175" s="23">
        <v>100</v>
      </c>
      <c r="M175" s="24">
        <v>1</v>
      </c>
      <c r="N175" s="24">
        <v>56.69291338582677</v>
      </c>
      <c r="O175" s="26">
        <v>54.618897296255241</v>
      </c>
      <c r="P175" s="26">
        <f t="shared" si="36"/>
        <v>0.54618897296255242</v>
      </c>
      <c r="Q175" s="36">
        <v>45.381102703744759</v>
      </c>
      <c r="R175" s="25">
        <v>0.45381102703744758</v>
      </c>
      <c r="S175" s="25">
        <v>25.727869249367107</v>
      </c>
      <c r="T175" s="25">
        <v>8.5759564164557016</v>
      </c>
      <c r="U175" s="25">
        <v>11.47462968521773</v>
      </c>
      <c r="V175" s="25">
        <v>3.8248765617392428</v>
      </c>
      <c r="W175" s="26">
        <v>18.949045609030577</v>
      </c>
      <c r="X175" s="26">
        <v>42.424279415008556</v>
      </c>
      <c r="Y175" s="26">
        <v>25.55227324157417</v>
      </c>
      <c r="Z175" s="26">
        <v>2.1796335201496788</v>
      </c>
      <c r="AA175" s="26">
        <v>0.40264950980392156</v>
      </c>
      <c r="AB175" s="26">
        <v>63.896437529244281</v>
      </c>
      <c r="AC175" s="26">
        <f t="shared" si="51"/>
        <v>1.6250618927647751</v>
      </c>
      <c r="AD175" s="26">
        <f t="shared" si="51"/>
        <v>3.6382877126265214</v>
      </c>
      <c r="AE175" s="26">
        <f t="shared" si="51"/>
        <v>2.1913518166110735</v>
      </c>
      <c r="AF175" s="26">
        <f t="shared" si="51"/>
        <v>0.18692442072649565</v>
      </c>
      <c r="AG175" s="17">
        <v>7.91</v>
      </c>
      <c r="AH175" s="17">
        <v>5.51</v>
      </c>
      <c r="AI175" s="17">
        <f t="shared" si="38"/>
        <v>3.0902954325135885E-6</v>
      </c>
      <c r="AJ175" s="17">
        <v>1</v>
      </c>
      <c r="AK175" s="17">
        <v>59.2</v>
      </c>
      <c r="AL175" s="17">
        <v>1135.0999999999999</v>
      </c>
      <c r="AM175" s="17">
        <v>102.1</v>
      </c>
      <c r="AN175" s="17">
        <v>21.6</v>
      </c>
      <c r="AO175" s="17">
        <v>17.8</v>
      </c>
      <c r="AP175" s="17">
        <v>0.7</v>
      </c>
      <c r="AQ175" s="17">
        <v>199.5</v>
      </c>
      <c r="AR175" s="17">
        <v>1457.3125</v>
      </c>
      <c r="AS175" s="17">
        <v>812.2916666666664</v>
      </c>
      <c r="AT175" s="26">
        <v>841.9375</v>
      </c>
      <c r="AU175" s="26">
        <v>18.610462097611627</v>
      </c>
      <c r="AV175" s="26">
        <v>-1.6732810173748864</v>
      </c>
      <c r="AW175" s="26">
        <v>4606.1750000000002</v>
      </c>
      <c r="AX175" s="26">
        <v>3572.3500000000008</v>
      </c>
      <c r="AY175" s="103">
        <v>1683</v>
      </c>
      <c r="AZ175" s="103">
        <f t="shared" si="47"/>
        <v>513.31499999999994</v>
      </c>
      <c r="BA175" s="17">
        <v>45</v>
      </c>
      <c r="BB175" s="17">
        <v>60</v>
      </c>
      <c r="BC175" s="17">
        <v>0.1</v>
      </c>
      <c r="BD175" s="14">
        <v>2</v>
      </c>
      <c r="BE175" s="17" t="s">
        <v>149</v>
      </c>
      <c r="BF175" s="28"/>
      <c r="BG175" s="26"/>
      <c r="BH175" s="31"/>
      <c r="BI175" s="29"/>
    </row>
    <row r="176" spans="1:61" x14ac:dyDescent="0.25">
      <c r="A176" s="14">
        <v>2006</v>
      </c>
      <c r="B176" s="15">
        <v>2009</v>
      </c>
      <c r="C176" s="16" t="s">
        <v>151</v>
      </c>
      <c r="D176" s="17" t="s">
        <v>303</v>
      </c>
      <c r="E176" s="18">
        <v>3</v>
      </c>
      <c r="F176" s="19" t="s">
        <v>96</v>
      </c>
      <c r="G176" s="20" t="s">
        <v>97</v>
      </c>
      <c r="H176" s="70">
        <v>9870</v>
      </c>
      <c r="I176" s="45">
        <v>5</v>
      </c>
      <c r="J176" s="22">
        <v>98701</v>
      </c>
      <c r="K176" s="17" t="s">
        <v>54</v>
      </c>
      <c r="L176" s="23">
        <v>100</v>
      </c>
      <c r="M176" s="24">
        <v>1</v>
      </c>
      <c r="N176" s="24">
        <v>40.15748031496063</v>
      </c>
      <c r="O176" s="26">
        <v>58.827349099321083</v>
      </c>
      <c r="P176" s="46">
        <f t="shared" si="36"/>
        <v>0.5882734909932108</v>
      </c>
      <c r="Q176" s="36">
        <v>41.172650900678917</v>
      </c>
      <c r="R176" s="25">
        <v>0.4117265090067892</v>
      </c>
      <c r="S176" s="25">
        <v>16.533899180587596</v>
      </c>
      <c r="T176" s="25">
        <v>5.5112997268625321</v>
      </c>
      <c r="U176" s="25">
        <v>7.3741190345420682</v>
      </c>
      <c r="V176" s="25">
        <v>2.4580396781806892</v>
      </c>
      <c r="W176" s="26">
        <v>19.018405679439851</v>
      </c>
      <c r="X176" s="26">
        <v>42.873310546621724</v>
      </c>
      <c r="Y176" s="26">
        <v>25.162475174456674</v>
      </c>
      <c r="Z176" s="26">
        <v>2.1260772144148916</v>
      </c>
      <c r="AA176" s="26">
        <v>0.40786904761904763</v>
      </c>
      <c r="AB176" s="26">
        <v>40.537273610500506</v>
      </c>
      <c r="AC176" s="26">
        <f t="shared" si="51"/>
        <v>1.0481613402645769</v>
      </c>
      <c r="AD176" s="26">
        <f t="shared" si="51"/>
        <v>2.3628766470528881</v>
      </c>
      <c r="AE176" s="26">
        <f t="shared" si="51"/>
        <v>1.386779425561683</v>
      </c>
      <c r="AF176" s="26">
        <f t="shared" si="51"/>
        <v>0.11717448771093444</v>
      </c>
      <c r="AG176" s="17">
        <v>9.07</v>
      </c>
      <c r="AH176" s="17">
        <v>5.86</v>
      </c>
      <c r="AI176" s="17">
        <f t="shared" si="38"/>
        <v>1.3803842646028812E-6</v>
      </c>
      <c r="AJ176" s="17">
        <v>1</v>
      </c>
      <c r="AK176" s="17">
        <v>104.1</v>
      </c>
      <c r="AL176" s="17">
        <v>1520.9</v>
      </c>
      <c r="AM176" s="17">
        <v>167.9</v>
      </c>
      <c r="AN176" s="17">
        <v>12.1</v>
      </c>
      <c r="AO176" s="17">
        <v>26.1</v>
      </c>
      <c r="AP176" s="17">
        <v>1.2</v>
      </c>
      <c r="AQ176" s="17">
        <v>114.4</v>
      </c>
      <c r="AR176" s="17">
        <v>1457.3125</v>
      </c>
      <c r="AS176" s="17">
        <v>812.2916666666664</v>
      </c>
      <c r="AT176" s="26">
        <v>841.9375</v>
      </c>
      <c r="AU176" s="26">
        <v>18.610462097611627</v>
      </c>
      <c r="AV176" s="26">
        <v>-1.6732810173748864</v>
      </c>
      <c r="AW176" s="26">
        <v>4606.1750000000002</v>
      </c>
      <c r="AX176" s="26">
        <v>3572.3500000000008</v>
      </c>
      <c r="AY176" s="103">
        <v>1683</v>
      </c>
      <c r="AZ176" s="103">
        <f t="shared" si="47"/>
        <v>513.31499999999994</v>
      </c>
      <c r="BA176" s="17">
        <v>45</v>
      </c>
      <c r="BB176" s="17">
        <v>60</v>
      </c>
      <c r="BC176" s="17">
        <v>0.1</v>
      </c>
      <c r="BD176" s="14">
        <v>2</v>
      </c>
      <c r="BE176" s="17" t="s">
        <v>149</v>
      </c>
      <c r="BF176" s="28"/>
      <c r="BG176" s="26"/>
      <c r="BH176" s="31"/>
      <c r="BI176" s="29"/>
    </row>
    <row r="177" spans="1:61" x14ac:dyDescent="0.25">
      <c r="A177" s="14">
        <v>2006</v>
      </c>
      <c r="B177" s="15">
        <v>2009</v>
      </c>
      <c r="C177" s="16" t="s">
        <v>151</v>
      </c>
      <c r="D177" s="17" t="s">
        <v>303</v>
      </c>
      <c r="E177" s="18">
        <v>4</v>
      </c>
      <c r="F177" s="19" t="s">
        <v>96</v>
      </c>
      <c r="G177" s="20" t="s">
        <v>97</v>
      </c>
      <c r="H177" s="70">
        <v>9870</v>
      </c>
      <c r="I177" s="45">
        <v>5</v>
      </c>
      <c r="J177" s="22">
        <v>98701</v>
      </c>
      <c r="K177" s="17" t="s">
        <v>54</v>
      </c>
      <c r="L177" s="23">
        <v>50</v>
      </c>
      <c r="M177" s="24">
        <v>0.5</v>
      </c>
      <c r="N177" s="24">
        <v>23.622047244094489</v>
      </c>
      <c r="O177" s="26">
        <v>56.602378202305083</v>
      </c>
      <c r="P177" s="46">
        <f t="shared" si="36"/>
        <v>0.56602378202305081</v>
      </c>
      <c r="Q177" s="36">
        <v>43.397621797694917</v>
      </c>
      <c r="R177" s="25">
        <v>0.43397621797694919</v>
      </c>
      <c r="S177" s="25">
        <v>10.251406723864942</v>
      </c>
      <c r="T177" s="25">
        <v>3.4171355746216476</v>
      </c>
      <c r="U177" s="25">
        <v>4.5721273988437643</v>
      </c>
      <c r="V177" s="25">
        <v>1.5240424662812548</v>
      </c>
      <c r="W177" s="26" t="s">
        <v>45</v>
      </c>
      <c r="X177" s="26" t="s">
        <v>45</v>
      </c>
      <c r="Y177" s="26" t="s">
        <v>45</v>
      </c>
      <c r="Z177" s="26" t="s">
        <v>45</v>
      </c>
      <c r="AA177" s="26" t="s">
        <v>45</v>
      </c>
      <c r="AB177" s="26" t="s">
        <v>45</v>
      </c>
      <c r="AC177" s="26" t="s">
        <v>45</v>
      </c>
      <c r="AD177" s="26" t="s">
        <v>45</v>
      </c>
      <c r="AE177" s="26" t="s">
        <v>45</v>
      </c>
      <c r="AF177" s="26" t="s">
        <v>45</v>
      </c>
      <c r="AG177" s="17">
        <v>8.99</v>
      </c>
      <c r="AH177" s="17">
        <v>5.68</v>
      </c>
      <c r="AI177" s="17">
        <f t="shared" si="38"/>
        <v>2.0892961308540377E-6</v>
      </c>
      <c r="AJ177" s="17">
        <v>1</v>
      </c>
      <c r="AK177" s="17">
        <v>79.5</v>
      </c>
      <c r="AL177" s="17">
        <v>1430.9</v>
      </c>
      <c r="AM177" s="17">
        <v>151.1</v>
      </c>
      <c r="AN177" s="17">
        <v>15.4</v>
      </c>
      <c r="AO177" s="17">
        <v>28.2</v>
      </c>
      <c r="AP177" s="17">
        <v>1.4</v>
      </c>
      <c r="AQ177" s="17">
        <v>159.6</v>
      </c>
      <c r="AR177" s="17">
        <v>1457.3125</v>
      </c>
      <c r="AS177" s="17">
        <v>812.2916666666664</v>
      </c>
      <c r="AT177" s="26">
        <v>841.9375</v>
      </c>
      <c r="AU177" s="26">
        <v>18.610462097611627</v>
      </c>
      <c r="AV177" s="26">
        <v>-1.6732810173748864</v>
      </c>
      <c r="AW177" s="26">
        <v>4606.1750000000002</v>
      </c>
      <c r="AX177" s="26">
        <v>3572.3500000000008</v>
      </c>
      <c r="AY177" s="103">
        <v>1683</v>
      </c>
      <c r="AZ177" s="103">
        <f t="shared" si="47"/>
        <v>513.31499999999994</v>
      </c>
      <c r="BA177" s="17">
        <v>45</v>
      </c>
      <c r="BB177" s="17">
        <v>60</v>
      </c>
      <c r="BC177" s="17">
        <v>0.1</v>
      </c>
      <c r="BD177" s="14">
        <v>2</v>
      </c>
      <c r="BE177" s="17" t="s">
        <v>149</v>
      </c>
      <c r="BF177" s="28"/>
      <c r="BG177" s="26"/>
      <c r="BH177" s="31"/>
      <c r="BI177" s="29"/>
    </row>
    <row r="178" spans="1:61" x14ac:dyDescent="0.25">
      <c r="A178" s="14">
        <v>2006</v>
      </c>
      <c r="B178" s="15">
        <v>2009</v>
      </c>
      <c r="C178" s="16" t="s">
        <v>151</v>
      </c>
      <c r="D178" s="17" t="s">
        <v>303</v>
      </c>
      <c r="E178" s="18">
        <v>1</v>
      </c>
      <c r="F178" s="19" t="s">
        <v>98</v>
      </c>
      <c r="G178" s="20" t="s">
        <v>99</v>
      </c>
      <c r="H178" s="104">
        <v>9870</v>
      </c>
      <c r="I178" s="45">
        <v>5</v>
      </c>
      <c r="J178" s="22">
        <v>987023</v>
      </c>
      <c r="K178" s="17" t="s">
        <v>54</v>
      </c>
      <c r="L178" s="23">
        <v>88.888888888888886</v>
      </c>
      <c r="M178" s="24">
        <v>0.88888888888888884</v>
      </c>
      <c r="N178" s="24">
        <v>42.519685039370081</v>
      </c>
      <c r="O178" s="26">
        <v>50.877548546824116</v>
      </c>
      <c r="P178" s="46">
        <f t="shared" si="36"/>
        <v>0.50877548546824114</v>
      </c>
      <c r="Q178" s="36">
        <v>49.122451453175884</v>
      </c>
      <c r="R178" s="25">
        <v>0.49122451453175886</v>
      </c>
      <c r="S178" s="25">
        <v>20.886711641507858</v>
      </c>
      <c r="T178" s="25">
        <v>6.9622372138359525</v>
      </c>
      <c r="U178" s="25">
        <v>9.315473392112505</v>
      </c>
      <c r="V178" s="25">
        <v>3.1051577973708349</v>
      </c>
      <c r="W178" s="26">
        <v>18.889059001240369</v>
      </c>
      <c r="X178" s="26">
        <v>42.975974586852132</v>
      </c>
      <c r="Y178" s="26">
        <v>24.875573003442724</v>
      </c>
      <c r="Z178" s="26">
        <v>1.630716832526204</v>
      </c>
      <c r="AA178" s="26">
        <v>0.43081481481481482</v>
      </c>
      <c r="AB178" s="26">
        <v>48.481878810240033</v>
      </c>
      <c r="AC178" s="26">
        <f t="shared" ref="AC178:AF180" si="52">W178/100*$T178</f>
        <v>1.3151010951277866</v>
      </c>
      <c r="AD178" s="26">
        <f t="shared" si="52"/>
        <v>2.9920892956945009</v>
      </c>
      <c r="AE178" s="26">
        <f t="shared" si="52"/>
        <v>1.731896400800619</v>
      </c>
      <c r="AF178" s="26">
        <f t="shared" si="52"/>
        <v>0.11353437416642628</v>
      </c>
      <c r="AG178" s="17">
        <v>6.89</v>
      </c>
      <c r="AH178" s="17">
        <v>5.59</v>
      </c>
      <c r="AI178" s="17">
        <f t="shared" si="38"/>
        <v>2.5703957827688596E-6</v>
      </c>
      <c r="AJ178" s="17">
        <v>1</v>
      </c>
      <c r="AK178" s="17">
        <v>44.2</v>
      </c>
      <c r="AL178" s="17">
        <v>785.1</v>
      </c>
      <c r="AM178" s="17">
        <v>69.099999999999994</v>
      </c>
      <c r="AN178" s="17">
        <v>24.4</v>
      </c>
      <c r="AO178" s="17">
        <v>14.6</v>
      </c>
      <c r="AP178" s="17">
        <v>0.6</v>
      </c>
      <c r="AQ178" s="17">
        <v>270.7</v>
      </c>
      <c r="AR178" s="17">
        <v>1457.3125</v>
      </c>
      <c r="AS178" s="17">
        <v>812.2916666666664</v>
      </c>
      <c r="AT178" s="26">
        <v>841.9375</v>
      </c>
      <c r="AU178" s="26">
        <v>18.610462097611627</v>
      </c>
      <c r="AV178" s="26">
        <v>-1.6732810173748864</v>
      </c>
      <c r="AW178" s="26">
        <v>4606.1750000000002</v>
      </c>
      <c r="AX178" s="26">
        <v>3572.3500000000008</v>
      </c>
      <c r="AY178" s="103">
        <v>1683</v>
      </c>
      <c r="AZ178" s="103">
        <f t="shared" si="47"/>
        <v>513.31499999999994</v>
      </c>
      <c r="BA178" s="17">
        <v>45</v>
      </c>
      <c r="BB178" s="17">
        <v>60</v>
      </c>
      <c r="BC178" s="17">
        <v>0.1</v>
      </c>
      <c r="BD178" s="14">
        <v>2</v>
      </c>
      <c r="BE178" s="17" t="s">
        <v>149</v>
      </c>
      <c r="BF178" s="28"/>
      <c r="BG178" s="26"/>
      <c r="BH178" s="31"/>
      <c r="BI178" s="29"/>
    </row>
    <row r="179" spans="1:61" x14ac:dyDescent="0.25">
      <c r="A179" s="14">
        <v>2006</v>
      </c>
      <c r="B179" s="15">
        <v>2009</v>
      </c>
      <c r="C179" s="16" t="s">
        <v>151</v>
      </c>
      <c r="D179" s="17" t="s">
        <v>303</v>
      </c>
      <c r="E179" s="18">
        <v>2</v>
      </c>
      <c r="F179" s="19" t="s">
        <v>98</v>
      </c>
      <c r="G179" s="20" t="s">
        <v>99</v>
      </c>
      <c r="H179" s="104">
        <v>9870</v>
      </c>
      <c r="I179" s="45">
        <v>5</v>
      </c>
      <c r="J179" s="22">
        <v>987023</v>
      </c>
      <c r="K179" s="17" t="s">
        <v>54</v>
      </c>
      <c r="L179" s="23">
        <v>100</v>
      </c>
      <c r="M179" s="24">
        <v>1</v>
      </c>
      <c r="N179" s="24">
        <v>45.669291338582674</v>
      </c>
      <c r="O179" s="47">
        <v>54.599227061321024</v>
      </c>
      <c r="P179" s="46">
        <f t="shared" si="36"/>
        <v>0.54599227061321021</v>
      </c>
      <c r="Q179" s="36">
        <v>45.400772938678976</v>
      </c>
      <c r="R179" s="25">
        <v>0.45400772938678974</v>
      </c>
      <c r="S179" s="25">
        <v>20.734211263333705</v>
      </c>
      <c r="T179" s="25">
        <v>6.9114037544445681</v>
      </c>
      <c r="U179" s="25">
        <v>9.2474582234468325</v>
      </c>
      <c r="V179" s="25">
        <v>3.0824860744822775</v>
      </c>
      <c r="W179" s="26">
        <v>18.903133284491801</v>
      </c>
      <c r="X179" s="26">
        <v>42.379164432292825</v>
      </c>
      <c r="Y179" s="26">
        <v>24.911487639821459</v>
      </c>
      <c r="Z179" s="26">
        <v>1.892675470729074</v>
      </c>
      <c r="AA179" s="26">
        <v>0.40068547008547012</v>
      </c>
      <c r="AB179" s="26">
        <v>51.746850862625223</v>
      </c>
      <c r="AC179" s="26">
        <f t="shared" si="52"/>
        <v>1.3064718635320272</v>
      </c>
      <c r="AD179" s="26">
        <f t="shared" si="52"/>
        <v>2.9289951616757235</v>
      </c>
      <c r="AE179" s="26">
        <f t="shared" si="52"/>
        <v>1.7217334920266147</v>
      </c>
      <c r="AF179" s="26">
        <f t="shared" si="52"/>
        <v>0.13081044354342061</v>
      </c>
      <c r="AG179" s="17">
        <v>7.91</v>
      </c>
      <c r="AH179" s="17">
        <v>5.51</v>
      </c>
      <c r="AI179" s="17">
        <f t="shared" si="38"/>
        <v>3.0902954325135885E-6</v>
      </c>
      <c r="AJ179" s="17">
        <v>1</v>
      </c>
      <c r="AK179" s="17">
        <v>59.2</v>
      </c>
      <c r="AL179" s="17">
        <v>1135.0999999999999</v>
      </c>
      <c r="AM179" s="17">
        <v>102.1</v>
      </c>
      <c r="AN179" s="17">
        <v>21.6</v>
      </c>
      <c r="AO179" s="17">
        <v>17.8</v>
      </c>
      <c r="AP179" s="17">
        <v>0.7</v>
      </c>
      <c r="AQ179" s="17">
        <v>199.5</v>
      </c>
      <c r="AR179" s="17">
        <v>1457.3125</v>
      </c>
      <c r="AS179" s="17">
        <v>812.2916666666664</v>
      </c>
      <c r="AT179" s="26">
        <v>841.9375</v>
      </c>
      <c r="AU179" s="26">
        <v>18.610462097611627</v>
      </c>
      <c r="AV179" s="26">
        <v>-1.6732810173748864</v>
      </c>
      <c r="AW179" s="26">
        <v>4606.1750000000002</v>
      </c>
      <c r="AX179" s="26">
        <v>3572.3500000000008</v>
      </c>
      <c r="AY179" s="103">
        <v>1683</v>
      </c>
      <c r="AZ179" s="103">
        <f t="shared" si="47"/>
        <v>513.31499999999994</v>
      </c>
      <c r="BA179" s="17">
        <v>45</v>
      </c>
      <c r="BB179" s="17">
        <v>60</v>
      </c>
      <c r="BC179" s="17">
        <v>0.1</v>
      </c>
      <c r="BD179" s="14">
        <v>2</v>
      </c>
      <c r="BE179" s="17" t="s">
        <v>149</v>
      </c>
      <c r="BF179" s="28"/>
      <c r="BG179" s="26"/>
      <c r="BH179" s="48" t="s">
        <v>154</v>
      </c>
      <c r="BI179" s="29"/>
    </row>
    <row r="180" spans="1:61" x14ac:dyDescent="0.25">
      <c r="A180" s="14">
        <v>2006</v>
      </c>
      <c r="B180" s="15">
        <v>2009</v>
      </c>
      <c r="C180" s="16" t="s">
        <v>151</v>
      </c>
      <c r="D180" s="17" t="s">
        <v>303</v>
      </c>
      <c r="E180" s="18">
        <v>3</v>
      </c>
      <c r="F180" s="19" t="s">
        <v>98</v>
      </c>
      <c r="G180" s="20" t="s">
        <v>99</v>
      </c>
      <c r="H180" s="104">
        <v>9870</v>
      </c>
      <c r="I180" s="45">
        <v>5</v>
      </c>
      <c r="J180" s="22">
        <v>987023</v>
      </c>
      <c r="K180" s="17" t="s">
        <v>54</v>
      </c>
      <c r="L180" s="23">
        <v>100</v>
      </c>
      <c r="M180" s="24">
        <v>1</v>
      </c>
      <c r="N180" s="24">
        <v>46.45669291338583</v>
      </c>
      <c r="O180" s="47">
        <v>55.042460006902481</v>
      </c>
      <c r="P180" s="46">
        <f t="shared" si="36"/>
        <v>0.55042460006902483</v>
      </c>
      <c r="Q180" s="36">
        <v>44.957539993097519</v>
      </c>
      <c r="R180" s="25">
        <v>0.44957539993097517</v>
      </c>
      <c r="S180" s="25">
        <v>20.885786296005936</v>
      </c>
      <c r="T180" s="25">
        <v>6.9619287653353119</v>
      </c>
      <c r="U180" s="25">
        <v>9.3150606880186473</v>
      </c>
      <c r="V180" s="25">
        <v>3.1050202293395492</v>
      </c>
      <c r="W180" s="26">
        <v>18.451637223317192</v>
      </c>
      <c r="X180" s="26">
        <v>42.258111223589282</v>
      </c>
      <c r="Y180" s="26">
        <v>25.715143239097131</v>
      </c>
      <c r="Z180" s="26">
        <v>1.8505772377715317</v>
      </c>
      <c r="AA180" s="26">
        <v>0.40177117327117329</v>
      </c>
      <c r="AB180" s="26">
        <v>51.984282809431889</v>
      </c>
      <c r="AC180" s="26">
        <f t="shared" si="52"/>
        <v>1.2845898395254374</v>
      </c>
      <c r="AD180" s="26">
        <f t="shared" si="52"/>
        <v>2.9419796009624521</v>
      </c>
      <c r="AE180" s="26">
        <f t="shared" si="52"/>
        <v>1.7902699542098819</v>
      </c>
      <c r="AF180" s="26">
        <f t="shared" si="52"/>
        <v>0.12883586904116393</v>
      </c>
      <c r="AG180" s="17">
        <v>9.07</v>
      </c>
      <c r="AH180" s="17">
        <v>5.86</v>
      </c>
      <c r="AI180" s="17">
        <f t="shared" si="38"/>
        <v>1.3803842646028812E-6</v>
      </c>
      <c r="AJ180" s="17">
        <v>1</v>
      </c>
      <c r="AK180" s="17">
        <v>104.1</v>
      </c>
      <c r="AL180" s="17">
        <v>1520.9</v>
      </c>
      <c r="AM180" s="17">
        <v>167.9</v>
      </c>
      <c r="AN180" s="17">
        <v>12.1</v>
      </c>
      <c r="AO180" s="17">
        <v>26.1</v>
      </c>
      <c r="AP180" s="17">
        <v>1.2</v>
      </c>
      <c r="AQ180" s="17">
        <v>114.4</v>
      </c>
      <c r="AR180" s="17">
        <v>1457.3125</v>
      </c>
      <c r="AS180" s="17">
        <v>812.2916666666664</v>
      </c>
      <c r="AT180" s="26">
        <v>841.9375</v>
      </c>
      <c r="AU180" s="26">
        <v>18.610462097611627</v>
      </c>
      <c r="AV180" s="26">
        <v>-1.6732810173748864</v>
      </c>
      <c r="AW180" s="26">
        <v>4606.1750000000002</v>
      </c>
      <c r="AX180" s="26">
        <v>3572.3500000000008</v>
      </c>
      <c r="AY180" s="103">
        <v>1683</v>
      </c>
      <c r="AZ180" s="103">
        <f t="shared" si="47"/>
        <v>513.31499999999994</v>
      </c>
      <c r="BA180" s="17">
        <v>45</v>
      </c>
      <c r="BB180" s="17">
        <v>60</v>
      </c>
      <c r="BC180" s="17">
        <v>0.1</v>
      </c>
      <c r="BD180" s="14">
        <v>2</v>
      </c>
      <c r="BE180" s="17" t="s">
        <v>149</v>
      </c>
      <c r="BF180" s="28"/>
      <c r="BG180" s="26"/>
      <c r="BH180" s="48" t="s">
        <v>154</v>
      </c>
      <c r="BI180" s="29"/>
    </row>
    <row r="181" spans="1:61" x14ac:dyDescent="0.25">
      <c r="A181" s="14">
        <v>2006</v>
      </c>
      <c r="B181" s="15">
        <v>2009</v>
      </c>
      <c r="C181" s="16" t="s">
        <v>151</v>
      </c>
      <c r="D181" s="17" t="s">
        <v>303</v>
      </c>
      <c r="E181" s="18">
        <v>4</v>
      </c>
      <c r="F181" s="19" t="s">
        <v>98</v>
      </c>
      <c r="G181" s="20" t="s">
        <v>99</v>
      </c>
      <c r="H181" s="104">
        <v>9870</v>
      </c>
      <c r="I181" s="45">
        <v>5</v>
      </c>
      <c r="J181" s="22">
        <v>987023</v>
      </c>
      <c r="K181" s="17" t="s">
        <v>54</v>
      </c>
      <c r="L181" s="23">
        <v>66.666666666666657</v>
      </c>
      <c r="M181" s="24">
        <v>0.66666666666666652</v>
      </c>
      <c r="N181" s="24">
        <v>39.370078740157481</v>
      </c>
      <c r="O181" s="26">
        <v>54.362354757455108</v>
      </c>
      <c r="P181" s="46">
        <f t="shared" si="36"/>
        <v>0.54362354757455111</v>
      </c>
      <c r="Q181" s="36">
        <v>45.637645242544892</v>
      </c>
      <c r="R181" s="25">
        <v>0.45637645242544894</v>
      </c>
      <c r="S181" s="25">
        <v>17.967576867143659</v>
      </c>
      <c r="T181" s="25">
        <v>5.9891922890478861</v>
      </c>
      <c r="U181" s="25">
        <v>8.0135392827460716</v>
      </c>
      <c r="V181" s="25">
        <v>2.6711797609153574</v>
      </c>
      <c r="W181" s="26" t="s">
        <v>45</v>
      </c>
      <c r="X181" s="26" t="s">
        <v>45</v>
      </c>
      <c r="Y181" s="26" t="s">
        <v>45</v>
      </c>
      <c r="Z181" s="26" t="s">
        <v>45</v>
      </c>
      <c r="AA181" s="26" t="s">
        <v>45</v>
      </c>
      <c r="AB181" s="26" t="s">
        <v>45</v>
      </c>
      <c r="AC181" s="26" t="s">
        <v>45</v>
      </c>
      <c r="AD181" s="26" t="s">
        <v>45</v>
      </c>
      <c r="AE181" s="26" t="s">
        <v>45</v>
      </c>
      <c r="AF181" s="26" t="s">
        <v>45</v>
      </c>
      <c r="AG181" s="17">
        <v>8.99</v>
      </c>
      <c r="AH181" s="17">
        <v>5.68</v>
      </c>
      <c r="AI181" s="17">
        <f t="shared" si="38"/>
        <v>2.0892961308540377E-6</v>
      </c>
      <c r="AJ181" s="17">
        <v>1</v>
      </c>
      <c r="AK181" s="17">
        <v>79.5</v>
      </c>
      <c r="AL181" s="17">
        <v>1430.9</v>
      </c>
      <c r="AM181" s="17">
        <v>151.1</v>
      </c>
      <c r="AN181" s="17">
        <v>15.4</v>
      </c>
      <c r="AO181" s="17">
        <v>28.2</v>
      </c>
      <c r="AP181" s="17">
        <v>1.4</v>
      </c>
      <c r="AQ181" s="17">
        <v>159.6</v>
      </c>
      <c r="AR181" s="17">
        <v>1457.3125</v>
      </c>
      <c r="AS181" s="17">
        <v>812.2916666666664</v>
      </c>
      <c r="AT181" s="26">
        <v>841.9375</v>
      </c>
      <c r="AU181" s="26">
        <v>18.610462097611627</v>
      </c>
      <c r="AV181" s="26">
        <v>-1.6732810173748864</v>
      </c>
      <c r="AW181" s="26">
        <v>4606.1750000000002</v>
      </c>
      <c r="AX181" s="26">
        <v>3572.3500000000008</v>
      </c>
      <c r="AY181" s="103">
        <v>1683</v>
      </c>
      <c r="AZ181" s="103">
        <f t="shared" si="47"/>
        <v>513.31499999999994</v>
      </c>
      <c r="BA181" s="17">
        <v>45</v>
      </c>
      <c r="BB181" s="17">
        <v>60</v>
      </c>
      <c r="BC181" s="17">
        <v>0.1</v>
      </c>
      <c r="BD181" s="14">
        <v>2</v>
      </c>
      <c r="BE181" s="17" t="s">
        <v>149</v>
      </c>
      <c r="BF181" s="28"/>
      <c r="BG181" s="26"/>
      <c r="BH181" s="31"/>
      <c r="BI181" s="29"/>
    </row>
    <row r="182" spans="1:61" x14ac:dyDescent="0.25">
      <c r="A182" s="14">
        <v>2006</v>
      </c>
      <c r="B182" s="15">
        <v>2009</v>
      </c>
      <c r="C182" s="16" t="s">
        <v>151</v>
      </c>
      <c r="D182" s="17" t="s">
        <v>303</v>
      </c>
      <c r="E182" s="18">
        <v>1</v>
      </c>
      <c r="F182" s="19" t="s">
        <v>81</v>
      </c>
      <c r="G182" s="20" t="s">
        <v>82</v>
      </c>
      <c r="H182" s="70" t="s">
        <v>83</v>
      </c>
      <c r="I182" s="45">
        <v>5</v>
      </c>
      <c r="J182" s="22">
        <v>987131</v>
      </c>
      <c r="K182" s="17" t="s">
        <v>54</v>
      </c>
      <c r="L182" s="23">
        <v>55.555555555555557</v>
      </c>
      <c r="M182" s="24">
        <v>0.55555555555555558</v>
      </c>
      <c r="N182" s="24">
        <v>41.732283464566926</v>
      </c>
      <c r="O182" s="26">
        <v>53.810462876784285</v>
      </c>
      <c r="P182" s="26">
        <f t="shared" si="36"/>
        <v>0.53810462876784282</v>
      </c>
      <c r="Q182" s="36">
        <v>46.189537123215715</v>
      </c>
      <c r="R182" s="25">
        <v>0.46189537123215713</v>
      </c>
      <c r="S182" s="25">
        <v>19.275948563231754</v>
      </c>
      <c r="T182" s="25">
        <v>6.4253161877439178</v>
      </c>
      <c r="U182" s="25">
        <v>8.597073059201362</v>
      </c>
      <c r="V182" s="25">
        <v>2.8656910197337875</v>
      </c>
      <c r="W182" s="26">
        <v>20.054633756786899</v>
      </c>
      <c r="X182" s="26">
        <v>43.68846432617066</v>
      </c>
      <c r="Y182" s="26">
        <v>24.098980499724405</v>
      </c>
      <c r="Z182" s="26">
        <v>1.5517913952267008</v>
      </c>
      <c r="AA182" s="26">
        <v>0.41952352941176468</v>
      </c>
      <c r="AB182" s="26">
        <v>45.94724064764506</v>
      </c>
      <c r="AC182" s="26">
        <f t="shared" ref="AC182:AF184" si="53">W182/100*$T182</f>
        <v>1.2885736291675849</v>
      </c>
      <c r="AD182" s="26">
        <f t="shared" si="53"/>
        <v>2.8071219705261701</v>
      </c>
      <c r="AE182" s="26">
        <f t="shared" si="53"/>
        <v>1.5484356951300422</v>
      </c>
      <c r="AF182" s="26">
        <f t="shared" si="53"/>
        <v>9.9707503717518409E-2</v>
      </c>
      <c r="AG182" s="17">
        <v>6.89</v>
      </c>
      <c r="AH182" s="17">
        <v>5.59</v>
      </c>
      <c r="AI182" s="17">
        <f t="shared" si="38"/>
        <v>2.5703957827688596E-6</v>
      </c>
      <c r="AJ182" s="17">
        <v>1</v>
      </c>
      <c r="AK182" s="17">
        <v>44.2</v>
      </c>
      <c r="AL182" s="17">
        <v>785.1</v>
      </c>
      <c r="AM182" s="17">
        <v>69.099999999999994</v>
      </c>
      <c r="AN182" s="17">
        <v>24.4</v>
      </c>
      <c r="AO182" s="17">
        <v>14.6</v>
      </c>
      <c r="AP182" s="17">
        <v>0.6</v>
      </c>
      <c r="AQ182" s="17">
        <v>270.7</v>
      </c>
      <c r="AR182" s="17">
        <v>1457.3125</v>
      </c>
      <c r="AS182" s="17">
        <v>812.2916666666664</v>
      </c>
      <c r="AT182" s="26">
        <v>841.9375</v>
      </c>
      <c r="AU182" s="26">
        <v>18.610462097611627</v>
      </c>
      <c r="AV182" s="26">
        <v>-1.6732810173748864</v>
      </c>
      <c r="AW182" s="26">
        <v>4606.1750000000002</v>
      </c>
      <c r="AX182" s="26">
        <v>3572.3500000000008</v>
      </c>
      <c r="AY182" s="103">
        <v>1683</v>
      </c>
      <c r="AZ182" s="103">
        <f t="shared" si="47"/>
        <v>513.31499999999994</v>
      </c>
      <c r="BA182" s="17">
        <v>45</v>
      </c>
      <c r="BB182" s="17">
        <v>60</v>
      </c>
      <c r="BC182" s="17">
        <v>0.1</v>
      </c>
      <c r="BD182" s="14">
        <v>2</v>
      </c>
      <c r="BE182" s="17" t="s">
        <v>149</v>
      </c>
      <c r="BF182" s="28"/>
      <c r="BG182" s="26"/>
      <c r="BH182" s="31"/>
      <c r="BI182" s="29"/>
    </row>
    <row r="183" spans="1:61" x14ac:dyDescent="0.25">
      <c r="A183" s="14">
        <v>2006</v>
      </c>
      <c r="B183" s="15">
        <v>2009</v>
      </c>
      <c r="C183" s="16" t="s">
        <v>151</v>
      </c>
      <c r="D183" s="17" t="s">
        <v>303</v>
      </c>
      <c r="E183" s="18">
        <v>2</v>
      </c>
      <c r="F183" s="19" t="s">
        <v>81</v>
      </c>
      <c r="G183" s="20" t="s">
        <v>82</v>
      </c>
      <c r="H183" s="70" t="s">
        <v>83</v>
      </c>
      <c r="I183" s="45">
        <v>5</v>
      </c>
      <c r="J183" s="22">
        <v>987131</v>
      </c>
      <c r="K183" s="17" t="s">
        <v>54</v>
      </c>
      <c r="L183" s="23">
        <v>61.111111111111114</v>
      </c>
      <c r="M183" s="24">
        <v>0.61111111111111116</v>
      </c>
      <c r="N183" s="24">
        <v>32.283464566929133</v>
      </c>
      <c r="O183" s="26">
        <v>53.767874140383533</v>
      </c>
      <c r="P183" s="26">
        <f t="shared" si="36"/>
        <v>0.53767874140383531</v>
      </c>
      <c r="Q183" s="36">
        <v>46.232125859616467</v>
      </c>
      <c r="R183" s="25">
        <v>0.46232125859616469</v>
      </c>
      <c r="S183" s="25">
        <v>14.925331970427365</v>
      </c>
      <c r="T183" s="25">
        <v>4.9751106568091217</v>
      </c>
      <c r="U183" s="25">
        <v>6.6566980588106048</v>
      </c>
      <c r="V183" s="25">
        <v>2.2188993529368681</v>
      </c>
      <c r="W183" s="26">
        <v>19.523152884658145</v>
      </c>
      <c r="X183" s="26">
        <v>44.777659467995193</v>
      </c>
      <c r="Y183" s="26">
        <v>24.227725634980644</v>
      </c>
      <c r="Z183" s="26">
        <v>1.518546216805305</v>
      </c>
      <c r="AA183" s="26">
        <v>0.36898412698412697</v>
      </c>
      <c r="AB183" s="26">
        <v>40.449794121006803</v>
      </c>
      <c r="AC183" s="26">
        <f t="shared" si="53"/>
        <v>0.97129845970976492</v>
      </c>
      <c r="AD183" s="26">
        <f t="shared" si="53"/>
        <v>2.2277381080619274</v>
      </c>
      <c r="AE183" s="26">
        <f t="shared" si="53"/>
        <v>1.2053561599683975</v>
      </c>
      <c r="AF183" s="26">
        <f t="shared" si="53"/>
        <v>7.5549354660852469E-2</v>
      </c>
      <c r="AG183" s="17">
        <v>7.91</v>
      </c>
      <c r="AH183" s="17">
        <v>5.51</v>
      </c>
      <c r="AI183" s="17">
        <f t="shared" si="38"/>
        <v>3.0902954325135885E-6</v>
      </c>
      <c r="AJ183" s="17">
        <v>1</v>
      </c>
      <c r="AK183" s="17">
        <v>59.2</v>
      </c>
      <c r="AL183" s="17">
        <v>1135.0999999999999</v>
      </c>
      <c r="AM183" s="17">
        <v>102.1</v>
      </c>
      <c r="AN183" s="17">
        <v>21.6</v>
      </c>
      <c r="AO183" s="17">
        <v>17.8</v>
      </c>
      <c r="AP183" s="17">
        <v>0.7</v>
      </c>
      <c r="AQ183" s="17">
        <v>199.5</v>
      </c>
      <c r="AR183" s="17">
        <v>1457.3125</v>
      </c>
      <c r="AS183" s="17">
        <v>812.2916666666664</v>
      </c>
      <c r="AT183" s="26">
        <v>841.9375</v>
      </c>
      <c r="AU183" s="26">
        <v>18.610462097611627</v>
      </c>
      <c r="AV183" s="26">
        <v>-1.6732810173748864</v>
      </c>
      <c r="AW183" s="26">
        <v>4606.1750000000002</v>
      </c>
      <c r="AX183" s="26">
        <v>3572.3500000000008</v>
      </c>
      <c r="AY183" s="103">
        <v>1683</v>
      </c>
      <c r="AZ183" s="103">
        <f t="shared" si="47"/>
        <v>513.31499999999994</v>
      </c>
      <c r="BA183" s="17">
        <v>45</v>
      </c>
      <c r="BB183" s="17">
        <v>60</v>
      </c>
      <c r="BC183" s="17">
        <v>0.1</v>
      </c>
      <c r="BD183" s="14">
        <v>2</v>
      </c>
      <c r="BE183" s="17" t="s">
        <v>149</v>
      </c>
      <c r="BF183" s="28"/>
      <c r="BG183" s="26"/>
      <c r="BH183" s="31"/>
      <c r="BI183" s="29"/>
    </row>
    <row r="184" spans="1:61" x14ac:dyDescent="0.25">
      <c r="A184" s="14">
        <v>2006</v>
      </c>
      <c r="B184" s="15">
        <v>2009</v>
      </c>
      <c r="C184" s="16" t="s">
        <v>151</v>
      </c>
      <c r="D184" s="17" t="s">
        <v>303</v>
      </c>
      <c r="E184" s="18">
        <v>3</v>
      </c>
      <c r="F184" s="19" t="s">
        <v>81</v>
      </c>
      <c r="G184" s="20" t="s">
        <v>82</v>
      </c>
      <c r="H184" s="70" t="s">
        <v>83</v>
      </c>
      <c r="I184" s="45">
        <v>5</v>
      </c>
      <c r="J184" s="22">
        <v>987131</v>
      </c>
      <c r="K184" s="17" t="s">
        <v>54</v>
      </c>
      <c r="L184" s="23">
        <v>88.888888888888886</v>
      </c>
      <c r="M184" s="24">
        <v>0.88888888888888884</v>
      </c>
      <c r="N184" s="24">
        <v>37.00787401574803</v>
      </c>
      <c r="O184" s="26">
        <v>50.537161815507744</v>
      </c>
      <c r="P184" s="26">
        <f t="shared" si="36"/>
        <v>0.50537161815507747</v>
      </c>
      <c r="Q184" s="36">
        <v>49.462838184492256</v>
      </c>
      <c r="R184" s="25">
        <v>0.49462838184492258</v>
      </c>
      <c r="S184" s="25">
        <v>18.305144839930204</v>
      </c>
      <c r="T184" s="25">
        <v>6.1017149466434013</v>
      </c>
      <c r="U184" s="25">
        <v>8.1640945986088713</v>
      </c>
      <c r="V184" s="25">
        <v>2.7213648662029568</v>
      </c>
      <c r="W184" s="26">
        <v>19.784781844534436</v>
      </c>
      <c r="X184" s="26">
        <v>43.219067155255289</v>
      </c>
      <c r="Y184" s="26">
        <v>24.704639826393745</v>
      </c>
      <c r="Z184" s="26">
        <v>1.7687903579184621</v>
      </c>
      <c r="AA184" s="26">
        <v>0.4039552669552669</v>
      </c>
      <c r="AB184" s="26">
        <v>45.314781950738308</v>
      </c>
      <c r="AC184" s="26">
        <f t="shared" si="53"/>
        <v>1.2072109909687476</v>
      </c>
      <c r="AD184" s="26">
        <f t="shared" si="53"/>
        <v>2.637104280412061</v>
      </c>
      <c r="AE184" s="26">
        <f t="shared" si="53"/>
        <v>1.5074067008014855</v>
      </c>
      <c r="AF184" s="26">
        <f t="shared" si="53"/>
        <v>0.10792654564389813</v>
      </c>
      <c r="AG184" s="17">
        <v>9.07</v>
      </c>
      <c r="AH184" s="17">
        <v>5.86</v>
      </c>
      <c r="AI184" s="17">
        <f t="shared" si="38"/>
        <v>1.3803842646028812E-6</v>
      </c>
      <c r="AJ184" s="17">
        <v>1</v>
      </c>
      <c r="AK184" s="17">
        <v>104.1</v>
      </c>
      <c r="AL184" s="17">
        <v>1520.9</v>
      </c>
      <c r="AM184" s="17">
        <v>167.9</v>
      </c>
      <c r="AN184" s="17">
        <v>12.1</v>
      </c>
      <c r="AO184" s="17">
        <v>26.1</v>
      </c>
      <c r="AP184" s="17">
        <v>1.2</v>
      </c>
      <c r="AQ184" s="17">
        <v>114.4</v>
      </c>
      <c r="AR184" s="17">
        <v>1457.3125</v>
      </c>
      <c r="AS184" s="17">
        <v>812.2916666666664</v>
      </c>
      <c r="AT184" s="26">
        <v>841.9375</v>
      </c>
      <c r="AU184" s="26">
        <v>18.610462097611627</v>
      </c>
      <c r="AV184" s="26">
        <v>-1.6732810173748864</v>
      </c>
      <c r="AW184" s="26">
        <v>4606.1750000000002</v>
      </c>
      <c r="AX184" s="26">
        <v>3572.3500000000008</v>
      </c>
      <c r="AY184" s="103">
        <v>1683</v>
      </c>
      <c r="AZ184" s="103">
        <f t="shared" si="47"/>
        <v>513.31499999999994</v>
      </c>
      <c r="BA184" s="17">
        <v>45</v>
      </c>
      <c r="BB184" s="17">
        <v>60</v>
      </c>
      <c r="BC184" s="17">
        <v>0.1</v>
      </c>
      <c r="BD184" s="14">
        <v>2</v>
      </c>
      <c r="BE184" s="17" t="s">
        <v>149</v>
      </c>
      <c r="BF184" s="28"/>
      <c r="BG184" s="26"/>
      <c r="BH184" s="31"/>
      <c r="BI184" s="29"/>
    </row>
    <row r="185" spans="1:61" x14ac:dyDescent="0.25">
      <c r="A185" s="14">
        <v>2006</v>
      </c>
      <c r="B185" s="15">
        <v>2009</v>
      </c>
      <c r="C185" s="16" t="s">
        <v>151</v>
      </c>
      <c r="D185" s="17" t="s">
        <v>303</v>
      </c>
      <c r="E185" s="18">
        <v>4</v>
      </c>
      <c r="F185" s="19" t="s">
        <v>81</v>
      </c>
      <c r="G185" s="20" t="s">
        <v>82</v>
      </c>
      <c r="H185" s="70" t="s">
        <v>83</v>
      </c>
      <c r="I185" s="45">
        <v>5</v>
      </c>
      <c r="J185" s="22">
        <v>987131</v>
      </c>
      <c r="K185" s="17" t="s">
        <v>54</v>
      </c>
      <c r="L185" s="23">
        <v>38.888888888888893</v>
      </c>
      <c r="M185" s="24">
        <v>0.38888888888888895</v>
      </c>
      <c r="N185" s="24">
        <v>11.023622047244094</v>
      </c>
      <c r="O185" s="26">
        <v>52.822999389126444</v>
      </c>
      <c r="P185" s="26">
        <f t="shared" si="36"/>
        <v>0.52822999389126446</v>
      </c>
      <c r="Q185" s="36">
        <v>47.177000610873556</v>
      </c>
      <c r="R185" s="25">
        <v>0.47177000610873554</v>
      </c>
      <c r="S185" s="25">
        <v>5.2006142405687381</v>
      </c>
      <c r="T185" s="25">
        <v>1.7335380801895794</v>
      </c>
      <c r="U185" s="25">
        <v>2.3194739512936571</v>
      </c>
      <c r="V185" s="25">
        <v>0.77315798376455247</v>
      </c>
      <c r="W185" s="26" t="s">
        <v>45</v>
      </c>
      <c r="X185" s="26" t="s">
        <v>45</v>
      </c>
      <c r="Y185" s="26" t="s">
        <v>45</v>
      </c>
      <c r="Z185" s="26" t="s">
        <v>45</v>
      </c>
      <c r="AA185" s="26" t="s">
        <v>45</v>
      </c>
      <c r="AB185" s="26" t="s">
        <v>45</v>
      </c>
      <c r="AC185" s="26" t="s">
        <v>45</v>
      </c>
      <c r="AD185" s="26" t="s">
        <v>45</v>
      </c>
      <c r="AE185" s="26" t="s">
        <v>45</v>
      </c>
      <c r="AF185" s="26" t="s">
        <v>45</v>
      </c>
      <c r="AG185" s="17">
        <v>8.99</v>
      </c>
      <c r="AH185" s="17">
        <v>5.68</v>
      </c>
      <c r="AI185" s="17">
        <f t="shared" si="38"/>
        <v>2.0892961308540377E-6</v>
      </c>
      <c r="AJ185" s="17">
        <v>1</v>
      </c>
      <c r="AK185" s="17">
        <v>79.5</v>
      </c>
      <c r="AL185" s="17">
        <v>1430.9</v>
      </c>
      <c r="AM185" s="17">
        <v>151.1</v>
      </c>
      <c r="AN185" s="17">
        <v>15.4</v>
      </c>
      <c r="AO185" s="17">
        <v>28.2</v>
      </c>
      <c r="AP185" s="17">
        <v>1.4</v>
      </c>
      <c r="AQ185" s="17">
        <v>159.6</v>
      </c>
      <c r="AR185" s="17">
        <v>1457.3125</v>
      </c>
      <c r="AS185" s="17">
        <v>812.2916666666664</v>
      </c>
      <c r="AT185" s="26">
        <v>841.9375</v>
      </c>
      <c r="AU185" s="26">
        <v>18.610462097611627</v>
      </c>
      <c r="AV185" s="26">
        <v>-1.6732810173748864</v>
      </c>
      <c r="AW185" s="26">
        <v>4606.1750000000002</v>
      </c>
      <c r="AX185" s="26">
        <v>3572.3500000000008</v>
      </c>
      <c r="AY185" s="103">
        <v>1683</v>
      </c>
      <c r="AZ185" s="103">
        <f t="shared" si="47"/>
        <v>513.31499999999994</v>
      </c>
      <c r="BA185" s="17">
        <v>45</v>
      </c>
      <c r="BB185" s="17">
        <v>60</v>
      </c>
      <c r="BC185" s="17">
        <v>0.1</v>
      </c>
      <c r="BD185" s="14">
        <v>2</v>
      </c>
      <c r="BE185" s="17" t="s">
        <v>149</v>
      </c>
      <c r="BF185" s="28"/>
      <c r="BG185" s="26"/>
      <c r="BH185" s="31"/>
      <c r="BI185" s="29"/>
    </row>
    <row r="186" spans="1:61" x14ac:dyDescent="0.25">
      <c r="A186" s="14">
        <v>2006</v>
      </c>
      <c r="B186" s="15">
        <v>2009</v>
      </c>
      <c r="C186" s="16" t="s">
        <v>151</v>
      </c>
      <c r="D186" s="17" t="s">
        <v>303</v>
      </c>
      <c r="E186" s="18">
        <v>1</v>
      </c>
      <c r="F186" s="19" t="s">
        <v>93</v>
      </c>
      <c r="G186" s="20" t="s">
        <v>94</v>
      </c>
      <c r="H186" s="70" t="s">
        <v>95</v>
      </c>
      <c r="I186" s="45" t="s">
        <v>43</v>
      </c>
      <c r="J186" s="22">
        <v>988234</v>
      </c>
      <c r="K186" s="17" t="s">
        <v>42</v>
      </c>
      <c r="L186" s="23">
        <v>100</v>
      </c>
      <c r="M186" s="24">
        <v>1</v>
      </c>
      <c r="N186" s="24">
        <v>46.45669291338583</v>
      </c>
      <c r="O186" s="26">
        <v>50.590312781202009</v>
      </c>
      <c r="P186" s="26">
        <f t="shared" si="36"/>
        <v>0.50590312781202007</v>
      </c>
      <c r="Q186" s="36">
        <v>49.409687218797991</v>
      </c>
      <c r="R186" s="25">
        <v>0.49409687218797993</v>
      </c>
      <c r="S186" s="25">
        <v>22.954106660701431</v>
      </c>
      <c r="T186" s="25">
        <v>7.6513688869004772</v>
      </c>
      <c r="U186" s="25">
        <v>10.237531570672838</v>
      </c>
      <c r="V186" s="25">
        <v>3.412510523557613</v>
      </c>
      <c r="W186" s="26">
        <v>18.516882755765835</v>
      </c>
      <c r="X186" s="26">
        <v>41.78906721219451</v>
      </c>
      <c r="Y186" s="26">
        <v>26.728269220918918</v>
      </c>
      <c r="Z186" s="26">
        <v>1.7789849126148454</v>
      </c>
      <c r="AA186" s="26">
        <v>0.43652435897435904</v>
      </c>
      <c r="AB186" s="26">
        <v>52.583793295369645</v>
      </c>
      <c r="AC186" s="26">
        <f t="shared" ref="AC186:AF188" si="54">W186/100*$T186</f>
        <v>1.4167950059985068</v>
      </c>
      <c r="AD186" s="26">
        <f t="shared" si="54"/>
        <v>3.1974356867997793</v>
      </c>
      <c r="AE186" s="26">
        <f t="shared" si="54"/>
        <v>2.0450784751763864</v>
      </c>
      <c r="AF186" s="26">
        <f t="shared" si="54"/>
        <v>0.13611669810646593</v>
      </c>
      <c r="AG186" s="17">
        <v>6.89</v>
      </c>
      <c r="AH186" s="17">
        <v>5.59</v>
      </c>
      <c r="AI186" s="17">
        <f t="shared" si="38"/>
        <v>2.5703957827688596E-6</v>
      </c>
      <c r="AJ186" s="17">
        <v>1</v>
      </c>
      <c r="AK186" s="17">
        <v>44.2</v>
      </c>
      <c r="AL186" s="17">
        <v>785.1</v>
      </c>
      <c r="AM186" s="17">
        <v>69.099999999999994</v>
      </c>
      <c r="AN186" s="17">
        <v>24.4</v>
      </c>
      <c r="AO186" s="17">
        <v>14.6</v>
      </c>
      <c r="AP186" s="17">
        <v>0.6</v>
      </c>
      <c r="AQ186" s="17">
        <v>270.7</v>
      </c>
      <c r="AR186" s="17">
        <v>1457.3125</v>
      </c>
      <c r="AS186" s="17">
        <v>812.2916666666664</v>
      </c>
      <c r="AT186" s="26">
        <v>841.9375</v>
      </c>
      <c r="AU186" s="26">
        <v>18.610462097611627</v>
      </c>
      <c r="AV186" s="26">
        <v>-1.6732810173748864</v>
      </c>
      <c r="AW186" s="26">
        <v>4606.1750000000002</v>
      </c>
      <c r="AX186" s="26">
        <v>3572.3500000000008</v>
      </c>
      <c r="AY186" s="103">
        <v>1683</v>
      </c>
      <c r="AZ186" s="103">
        <f t="shared" si="47"/>
        <v>513.31499999999994</v>
      </c>
      <c r="BA186" s="17">
        <v>45</v>
      </c>
      <c r="BB186" s="17">
        <v>60</v>
      </c>
      <c r="BC186" s="17">
        <v>0.1</v>
      </c>
      <c r="BD186" s="14">
        <v>2</v>
      </c>
      <c r="BE186" s="17" t="s">
        <v>149</v>
      </c>
      <c r="BF186" s="28"/>
      <c r="BG186" s="26"/>
      <c r="BH186" s="31"/>
      <c r="BI186" s="29"/>
    </row>
    <row r="187" spans="1:61" x14ac:dyDescent="0.25">
      <c r="A187" s="14">
        <v>2006</v>
      </c>
      <c r="B187" s="15">
        <v>2009</v>
      </c>
      <c r="C187" s="16" t="s">
        <v>151</v>
      </c>
      <c r="D187" s="17" t="s">
        <v>303</v>
      </c>
      <c r="E187" s="18">
        <v>2</v>
      </c>
      <c r="F187" s="19" t="s">
        <v>93</v>
      </c>
      <c r="G187" s="20" t="s">
        <v>94</v>
      </c>
      <c r="H187" s="70" t="s">
        <v>95</v>
      </c>
      <c r="I187" s="45" t="s">
        <v>43</v>
      </c>
      <c r="J187" s="22">
        <v>988234</v>
      </c>
      <c r="K187" s="17" t="s">
        <v>42</v>
      </c>
      <c r="L187" s="23">
        <v>66.666666666666657</v>
      </c>
      <c r="M187" s="24">
        <v>0.66666666666666652</v>
      </c>
      <c r="N187" s="24">
        <v>36.220472440944881</v>
      </c>
      <c r="O187" s="26">
        <v>49.715041234499338</v>
      </c>
      <c r="P187" s="26">
        <f t="shared" si="36"/>
        <v>0.49715041234499341</v>
      </c>
      <c r="Q187" s="36">
        <v>50.284958765500662</v>
      </c>
      <c r="R187" s="25">
        <v>0.50284958765500665</v>
      </c>
      <c r="S187" s="25">
        <v>18.213449631598667</v>
      </c>
      <c r="T187" s="25">
        <v>6.0711498771995558</v>
      </c>
      <c r="U187" s="25">
        <v>8.123198535693005</v>
      </c>
      <c r="V187" s="25">
        <v>2.7077328452310021</v>
      </c>
      <c r="W187" s="26">
        <v>21.926811956463467</v>
      </c>
      <c r="X187" s="26">
        <v>39.978930978563938</v>
      </c>
      <c r="Y187" s="26">
        <v>26.996572045468398</v>
      </c>
      <c r="Z187" s="26">
        <v>1.8021354035166723</v>
      </c>
      <c r="AA187" s="26">
        <v>0.43519444444444444</v>
      </c>
      <c r="AB187" s="26">
        <v>41.851291679169719</v>
      </c>
      <c r="AC187" s="26">
        <f t="shared" si="54"/>
        <v>1.3312096171686094</v>
      </c>
      <c r="AD187" s="26">
        <f t="shared" si="54"/>
        <v>2.4271808190107795</v>
      </c>
      <c r="AE187" s="26">
        <f t="shared" si="54"/>
        <v>1.6390023505865443</v>
      </c>
      <c r="AF187" s="26">
        <f t="shared" si="54"/>
        <v>0.10941034133757217</v>
      </c>
      <c r="AG187" s="17">
        <v>7.91</v>
      </c>
      <c r="AH187" s="17">
        <v>5.51</v>
      </c>
      <c r="AI187" s="17">
        <f t="shared" si="38"/>
        <v>3.0902954325135885E-6</v>
      </c>
      <c r="AJ187" s="17">
        <v>1</v>
      </c>
      <c r="AK187" s="17">
        <v>59.2</v>
      </c>
      <c r="AL187" s="17">
        <v>1135.0999999999999</v>
      </c>
      <c r="AM187" s="17">
        <v>102.1</v>
      </c>
      <c r="AN187" s="17">
        <v>21.6</v>
      </c>
      <c r="AO187" s="17">
        <v>17.8</v>
      </c>
      <c r="AP187" s="17">
        <v>0.7</v>
      </c>
      <c r="AQ187" s="17">
        <v>199.5</v>
      </c>
      <c r="AR187" s="17">
        <v>1457.3125</v>
      </c>
      <c r="AS187" s="17">
        <v>812.2916666666664</v>
      </c>
      <c r="AT187" s="26">
        <v>841.9375</v>
      </c>
      <c r="AU187" s="26">
        <v>18.610462097611627</v>
      </c>
      <c r="AV187" s="26">
        <v>-1.6732810173748864</v>
      </c>
      <c r="AW187" s="26">
        <v>4606.1750000000002</v>
      </c>
      <c r="AX187" s="26">
        <v>3572.3500000000008</v>
      </c>
      <c r="AY187" s="103">
        <v>1683</v>
      </c>
      <c r="AZ187" s="103">
        <f t="shared" si="47"/>
        <v>513.31499999999994</v>
      </c>
      <c r="BA187" s="17">
        <v>45</v>
      </c>
      <c r="BB187" s="17">
        <v>60</v>
      </c>
      <c r="BC187" s="17">
        <v>0.1</v>
      </c>
      <c r="BD187" s="14">
        <v>2</v>
      </c>
      <c r="BE187" s="17" t="s">
        <v>149</v>
      </c>
      <c r="BF187" s="28"/>
      <c r="BG187" s="26"/>
      <c r="BH187" s="31"/>
      <c r="BI187" s="29"/>
    </row>
    <row r="188" spans="1:61" x14ac:dyDescent="0.25">
      <c r="A188" s="14">
        <v>2006</v>
      </c>
      <c r="B188" s="15">
        <v>2009</v>
      </c>
      <c r="C188" s="16" t="s">
        <v>151</v>
      </c>
      <c r="D188" s="17" t="s">
        <v>303</v>
      </c>
      <c r="E188" s="18">
        <v>3</v>
      </c>
      <c r="F188" s="19" t="s">
        <v>93</v>
      </c>
      <c r="G188" s="20" t="s">
        <v>94</v>
      </c>
      <c r="H188" s="70" t="s">
        <v>95</v>
      </c>
      <c r="I188" s="45" t="s">
        <v>43</v>
      </c>
      <c r="J188" s="22">
        <v>988234</v>
      </c>
      <c r="K188" s="17" t="s">
        <v>42</v>
      </c>
      <c r="L188" s="23">
        <v>94.444444444444443</v>
      </c>
      <c r="M188" s="24">
        <v>0.94444444444444442</v>
      </c>
      <c r="N188" s="24">
        <v>29.921259842519685</v>
      </c>
      <c r="O188" s="26">
        <v>52.458644912757769</v>
      </c>
      <c r="P188" s="46">
        <f t="shared" si="36"/>
        <v>0.52458644912757768</v>
      </c>
      <c r="Q188" s="36">
        <v>47.541355087242231</v>
      </c>
      <c r="R188" s="25">
        <v>0.47541355087242232</v>
      </c>
      <c r="S188" s="25">
        <v>14.224972388308698</v>
      </c>
      <c r="T188" s="25">
        <v>4.7416574627695658</v>
      </c>
      <c r="U188" s="25">
        <v>6.3443376851856792</v>
      </c>
      <c r="V188" s="25">
        <v>2.1147792283952263</v>
      </c>
      <c r="W188" s="26">
        <v>22.461835781051235</v>
      </c>
      <c r="X188" s="26">
        <v>41.803910227485311</v>
      </c>
      <c r="Y188" s="26">
        <v>27.05419513035811</v>
      </c>
      <c r="Z188" s="26">
        <v>1.8213760870130926</v>
      </c>
      <c r="AA188" s="26">
        <v>0.37955977355977355</v>
      </c>
      <c r="AB188" s="26">
        <v>37.477555260656544</v>
      </c>
      <c r="AC188" s="26">
        <f t="shared" si="54"/>
        <v>1.0650633125872604</v>
      </c>
      <c r="AD188" s="26">
        <f t="shared" si="54"/>
        <v>1.9821982290310469</v>
      </c>
      <c r="AE188" s="26">
        <f t="shared" si="54"/>
        <v>1.2828172623908658</v>
      </c>
      <c r="AF188" s="26">
        <f t="shared" si="54"/>
        <v>8.6363415154956602E-2</v>
      </c>
      <c r="AG188" s="17">
        <v>9.07</v>
      </c>
      <c r="AH188" s="17">
        <v>5.86</v>
      </c>
      <c r="AI188" s="17">
        <f t="shared" si="38"/>
        <v>1.3803842646028812E-6</v>
      </c>
      <c r="AJ188" s="17">
        <v>1</v>
      </c>
      <c r="AK188" s="17">
        <v>104.1</v>
      </c>
      <c r="AL188" s="17">
        <v>1520.9</v>
      </c>
      <c r="AM188" s="17">
        <v>167.9</v>
      </c>
      <c r="AN188" s="17">
        <v>12.1</v>
      </c>
      <c r="AO188" s="17">
        <v>26.1</v>
      </c>
      <c r="AP188" s="17">
        <v>1.2</v>
      </c>
      <c r="AQ188" s="17">
        <v>114.4</v>
      </c>
      <c r="AR188" s="17">
        <v>1457.3125</v>
      </c>
      <c r="AS188" s="17">
        <v>812.2916666666664</v>
      </c>
      <c r="AT188" s="26">
        <v>841.9375</v>
      </c>
      <c r="AU188" s="26">
        <v>18.610462097611627</v>
      </c>
      <c r="AV188" s="26">
        <v>-1.6732810173748864</v>
      </c>
      <c r="AW188" s="26">
        <v>4606.1750000000002</v>
      </c>
      <c r="AX188" s="26">
        <v>3572.3500000000008</v>
      </c>
      <c r="AY188" s="103">
        <v>1683</v>
      </c>
      <c r="AZ188" s="103">
        <f t="shared" si="47"/>
        <v>513.31499999999994</v>
      </c>
      <c r="BA188" s="17">
        <v>45</v>
      </c>
      <c r="BB188" s="17">
        <v>60</v>
      </c>
      <c r="BC188" s="17">
        <v>0.1</v>
      </c>
      <c r="BD188" s="14">
        <v>2</v>
      </c>
      <c r="BE188" s="17" t="s">
        <v>149</v>
      </c>
      <c r="BF188" s="28"/>
      <c r="BG188" s="26"/>
      <c r="BH188" s="31"/>
      <c r="BI188" s="29"/>
    </row>
    <row r="189" spans="1:61" x14ac:dyDescent="0.25">
      <c r="A189" s="14">
        <v>2006</v>
      </c>
      <c r="B189" s="15">
        <v>2009</v>
      </c>
      <c r="C189" s="16" t="s">
        <v>151</v>
      </c>
      <c r="D189" s="17" t="s">
        <v>303</v>
      </c>
      <c r="E189" s="18">
        <v>4</v>
      </c>
      <c r="F189" s="19" t="s">
        <v>93</v>
      </c>
      <c r="G189" s="20" t="s">
        <v>94</v>
      </c>
      <c r="H189" s="70" t="s">
        <v>95</v>
      </c>
      <c r="I189" s="45" t="s">
        <v>43</v>
      </c>
      <c r="J189" s="22">
        <v>988234</v>
      </c>
      <c r="K189" s="17" t="s">
        <v>42</v>
      </c>
      <c r="L189" s="23">
        <v>100</v>
      </c>
      <c r="M189" s="24">
        <v>1</v>
      </c>
      <c r="N189" s="24">
        <v>38.582677165354333</v>
      </c>
      <c r="O189" s="26">
        <v>47.57575112322467</v>
      </c>
      <c r="P189" s="26">
        <f t="shared" si="36"/>
        <v>0.47575751123224669</v>
      </c>
      <c r="Q189" s="36">
        <v>52.42424887677533</v>
      </c>
      <c r="R189" s="25">
        <v>0.52424248876775326</v>
      </c>
      <c r="S189" s="25">
        <v>20.226678700488119</v>
      </c>
      <c r="T189" s="25">
        <v>6.7422262334960399</v>
      </c>
      <c r="U189" s="25">
        <v>9.021098700417701</v>
      </c>
      <c r="V189" s="25">
        <v>3.007032900139234</v>
      </c>
      <c r="W189" s="26" t="s">
        <v>45</v>
      </c>
      <c r="X189" s="26" t="s">
        <v>45</v>
      </c>
      <c r="Y189" s="26" t="s">
        <v>45</v>
      </c>
      <c r="Z189" s="26" t="s">
        <v>45</v>
      </c>
      <c r="AA189" s="26" t="s">
        <v>45</v>
      </c>
      <c r="AB189" s="26" t="s">
        <v>45</v>
      </c>
      <c r="AC189" s="26" t="s">
        <v>45</v>
      </c>
      <c r="AD189" s="26" t="s">
        <v>45</v>
      </c>
      <c r="AE189" s="26" t="s">
        <v>45</v>
      </c>
      <c r="AF189" s="26" t="s">
        <v>45</v>
      </c>
      <c r="AG189" s="17">
        <v>8.99</v>
      </c>
      <c r="AH189" s="17">
        <v>5.68</v>
      </c>
      <c r="AI189" s="17">
        <f t="shared" si="38"/>
        <v>2.0892961308540377E-6</v>
      </c>
      <c r="AJ189" s="17">
        <v>1</v>
      </c>
      <c r="AK189" s="17">
        <v>79.5</v>
      </c>
      <c r="AL189" s="17">
        <v>1430.9</v>
      </c>
      <c r="AM189" s="17">
        <v>151.1</v>
      </c>
      <c r="AN189" s="17">
        <v>15.4</v>
      </c>
      <c r="AO189" s="17">
        <v>28.2</v>
      </c>
      <c r="AP189" s="17">
        <v>1.4</v>
      </c>
      <c r="AQ189" s="17">
        <v>159.6</v>
      </c>
      <c r="AR189" s="17">
        <v>1457.3125</v>
      </c>
      <c r="AS189" s="17">
        <v>812.2916666666664</v>
      </c>
      <c r="AT189" s="26">
        <v>841.9375</v>
      </c>
      <c r="AU189" s="26">
        <v>18.610462097611627</v>
      </c>
      <c r="AV189" s="26">
        <v>-1.6732810173748864</v>
      </c>
      <c r="AW189" s="26">
        <v>4606.1750000000002</v>
      </c>
      <c r="AX189" s="26">
        <v>3572.3500000000008</v>
      </c>
      <c r="AY189" s="103">
        <v>1683</v>
      </c>
      <c r="AZ189" s="103">
        <f t="shared" si="47"/>
        <v>513.31499999999994</v>
      </c>
      <c r="BA189" s="17">
        <v>45</v>
      </c>
      <c r="BB189" s="17">
        <v>60</v>
      </c>
      <c r="BC189" s="17">
        <v>0.1</v>
      </c>
      <c r="BD189" s="14">
        <v>2</v>
      </c>
      <c r="BE189" s="17" t="s">
        <v>149</v>
      </c>
      <c r="BF189" s="28"/>
      <c r="BG189" s="26"/>
      <c r="BH189" s="31"/>
      <c r="BI189" s="29"/>
    </row>
    <row r="190" spans="1:61" x14ac:dyDescent="0.25">
      <c r="A190" s="14">
        <v>2006</v>
      </c>
      <c r="B190" s="15">
        <v>2009</v>
      </c>
      <c r="C190" s="16" t="s">
        <v>151</v>
      </c>
      <c r="D190" s="17" t="s">
        <v>303</v>
      </c>
      <c r="E190" s="18">
        <v>1</v>
      </c>
      <c r="F190" s="19" t="s">
        <v>102</v>
      </c>
      <c r="G190" s="20" t="s">
        <v>103</v>
      </c>
      <c r="H190" s="70" t="s">
        <v>95</v>
      </c>
      <c r="I190" s="45" t="s">
        <v>43</v>
      </c>
      <c r="J190" s="22">
        <v>988241</v>
      </c>
      <c r="K190" s="17" t="s">
        <v>42</v>
      </c>
      <c r="L190" s="23">
        <v>88.888888888888886</v>
      </c>
      <c r="M190" s="24">
        <v>0.88888888888888884</v>
      </c>
      <c r="N190" s="24">
        <v>33.85826771653543</v>
      </c>
      <c r="O190" s="26">
        <v>54.014516638030784</v>
      </c>
      <c r="P190" s="26">
        <f t="shared" si="36"/>
        <v>0.54014516638030785</v>
      </c>
      <c r="Q190" s="36">
        <v>45.985483361969216</v>
      </c>
      <c r="R190" s="25">
        <v>0.45985483361969215</v>
      </c>
      <c r="S190" s="25">
        <v>15.569888067438395</v>
      </c>
      <c r="T190" s="25">
        <v>5.1899626891461317</v>
      </c>
      <c r="U190" s="25">
        <v>6.9441700780775246</v>
      </c>
      <c r="V190" s="25">
        <v>2.3147233593591747</v>
      </c>
      <c r="W190" s="26">
        <v>18.344083042910256</v>
      </c>
      <c r="X190" s="26">
        <v>41.969386723765524</v>
      </c>
      <c r="Y190" s="26">
        <v>26.224804315356437</v>
      </c>
      <c r="Z190" s="26">
        <v>2.164779384515171</v>
      </c>
      <c r="AA190" s="26">
        <v>0.48125000000000001</v>
      </c>
      <c r="AB190" s="26">
        <v>32.353014166105751</v>
      </c>
      <c r="AC190" s="26">
        <f t="shared" ref="AC190:AF192" si="55">W190/100*$T190</f>
        <v>0.95205106559302466</v>
      </c>
      <c r="AD190" s="26">
        <f t="shared" si="55"/>
        <v>2.1781955118268805</v>
      </c>
      <c r="AE190" s="26">
        <f t="shared" si="55"/>
        <v>1.3610575592685836</v>
      </c>
      <c r="AF190" s="26">
        <f t="shared" si="55"/>
        <v>0.11235124235866466</v>
      </c>
      <c r="AG190" s="17">
        <v>6.89</v>
      </c>
      <c r="AH190" s="17">
        <v>5.59</v>
      </c>
      <c r="AI190" s="17">
        <f t="shared" si="38"/>
        <v>2.5703957827688596E-6</v>
      </c>
      <c r="AJ190" s="17">
        <v>1</v>
      </c>
      <c r="AK190" s="17">
        <v>44.2</v>
      </c>
      <c r="AL190" s="17">
        <v>785.1</v>
      </c>
      <c r="AM190" s="17">
        <v>69.099999999999994</v>
      </c>
      <c r="AN190" s="17">
        <v>24.4</v>
      </c>
      <c r="AO190" s="17">
        <v>14.6</v>
      </c>
      <c r="AP190" s="17">
        <v>0.6</v>
      </c>
      <c r="AQ190" s="17">
        <v>270.7</v>
      </c>
      <c r="AR190" s="17">
        <v>1457.3125</v>
      </c>
      <c r="AS190" s="17">
        <v>812.2916666666664</v>
      </c>
      <c r="AT190" s="26">
        <v>841.9375</v>
      </c>
      <c r="AU190" s="26">
        <v>18.610462097611627</v>
      </c>
      <c r="AV190" s="26">
        <v>-1.6732810173748864</v>
      </c>
      <c r="AW190" s="26">
        <v>4606.1750000000002</v>
      </c>
      <c r="AX190" s="26">
        <v>3572.3500000000008</v>
      </c>
      <c r="AY190" s="103">
        <v>1683</v>
      </c>
      <c r="AZ190" s="103">
        <f t="shared" si="47"/>
        <v>513.31499999999994</v>
      </c>
      <c r="BA190" s="17">
        <v>45</v>
      </c>
      <c r="BB190" s="17">
        <v>60</v>
      </c>
      <c r="BC190" s="17">
        <v>0.1</v>
      </c>
      <c r="BD190" s="14">
        <v>2</v>
      </c>
      <c r="BE190" s="17" t="s">
        <v>149</v>
      </c>
      <c r="BF190" s="28"/>
      <c r="BG190" s="26"/>
      <c r="BH190" s="31"/>
      <c r="BI190" s="29"/>
    </row>
    <row r="191" spans="1:61" x14ac:dyDescent="0.25">
      <c r="A191" s="14">
        <v>2006</v>
      </c>
      <c r="B191" s="15">
        <v>2009</v>
      </c>
      <c r="C191" s="16" t="s">
        <v>151</v>
      </c>
      <c r="D191" s="17" t="s">
        <v>303</v>
      </c>
      <c r="E191" s="18">
        <v>2</v>
      </c>
      <c r="F191" s="19" t="s">
        <v>102</v>
      </c>
      <c r="G191" s="20" t="s">
        <v>103</v>
      </c>
      <c r="H191" s="70" t="s">
        <v>95</v>
      </c>
      <c r="I191" s="45" t="s">
        <v>43</v>
      </c>
      <c r="J191" s="22">
        <v>988241</v>
      </c>
      <c r="K191" s="17" t="s">
        <v>42</v>
      </c>
      <c r="L191" s="23">
        <v>100</v>
      </c>
      <c r="M191" s="24">
        <v>1</v>
      </c>
      <c r="N191" s="24">
        <v>37.00787401574803</v>
      </c>
      <c r="O191" s="26">
        <v>56.298504637516565</v>
      </c>
      <c r="P191" s="46">
        <f t="shared" si="36"/>
        <v>0.56298504637516567</v>
      </c>
      <c r="Q191" s="36">
        <v>43.701495362483435</v>
      </c>
      <c r="R191" s="25">
        <v>0.43701495362483433</v>
      </c>
      <c r="S191" s="25">
        <v>16.172994346745838</v>
      </c>
      <c r="T191" s="25">
        <v>5.3909981155819464</v>
      </c>
      <c r="U191" s="25">
        <v>7.2131554786486438</v>
      </c>
      <c r="V191" s="25">
        <v>2.4043851595495482</v>
      </c>
      <c r="W191" s="26">
        <v>18.742910157810257</v>
      </c>
      <c r="X191" s="26">
        <v>41.605835639120684</v>
      </c>
      <c r="Y191" s="26">
        <v>26.105545146226859</v>
      </c>
      <c r="Z191" s="26">
        <v>1.9592447547876901</v>
      </c>
      <c r="AA191" s="26">
        <v>0.48063333333333341</v>
      </c>
      <c r="AB191" s="26">
        <v>33.649339787944726</v>
      </c>
      <c r="AC191" s="26">
        <f t="shared" si="55"/>
        <v>1.0104299334127682</v>
      </c>
      <c r="AD191" s="26">
        <f t="shared" si="55"/>
        <v>2.2429698152771183</v>
      </c>
      <c r="AE191" s="26">
        <f t="shared" si="55"/>
        <v>1.4073494468954844</v>
      </c>
      <c r="AF191" s="26">
        <f t="shared" si="55"/>
        <v>0.1056228478102425</v>
      </c>
      <c r="AG191" s="17">
        <v>7.91</v>
      </c>
      <c r="AH191" s="17">
        <v>5.51</v>
      </c>
      <c r="AI191" s="17">
        <f t="shared" si="38"/>
        <v>3.0902954325135885E-6</v>
      </c>
      <c r="AJ191" s="17">
        <v>1</v>
      </c>
      <c r="AK191" s="17">
        <v>59.2</v>
      </c>
      <c r="AL191" s="17">
        <v>1135.0999999999999</v>
      </c>
      <c r="AM191" s="17">
        <v>102.1</v>
      </c>
      <c r="AN191" s="17">
        <v>21.6</v>
      </c>
      <c r="AO191" s="17">
        <v>17.8</v>
      </c>
      <c r="AP191" s="17">
        <v>0.7</v>
      </c>
      <c r="AQ191" s="17">
        <v>199.5</v>
      </c>
      <c r="AR191" s="17">
        <v>1457.3125</v>
      </c>
      <c r="AS191" s="17">
        <v>812.2916666666664</v>
      </c>
      <c r="AT191" s="26">
        <v>841.9375</v>
      </c>
      <c r="AU191" s="26">
        <v>18.610462097611627</v>
      </c>
      <c r="AV191" s="26">
        <v>-1.6732810173748864</v>
      </c>
      <c r="AW191" s="26">
        <v>4606.1750000000002</v>
      </c>
      <c r="AX191" s="26">
        <v>3572.3500000000008</v>
      </c>
      <c r="AY191" s="103">
        <v>1683</v>
      </c>
      <c r="AZ191" s="103">
        <f t="shared" si="47"/>
        <v>513.31499999999994</v>
      </c>
      <c r="BA191" s="17">
        <v>45</v>
      </c>
      <c r="BB191" s="17">
        <v>60</v>
      </c>
      <c r="BC191" s="17">
        <v>0.1</v>
      </c>
      <c r="BD191" s="14">
        <v>2</v>
      </c>
      <c r="BE191" s="17" t="s">
        <v>149</v>
      </c>
      <c r="BF191" s="28"/>
      <c r="BG191" s="26"/>
      <c r="BH191" s="31"/>
      <c r="BI191" s="29"/>
    </row>
    <row r="192" spans="1:61" x14ac:dyDescent="0.25">
      <c r="A192" s="14">
        <v>2006</v>
      </c>
      <c r="B192" s="15">
        <v>2009</v>
      </c>
      <c r="C192" s="16" t="s">
        <v>151</v>
      </c>
      <c r="D192" s="17" t="s">
        <v>303</v>
      </c>
      <c r="E192" s="18">
        <v>3</v>
      </c>
      <c r="F192" s="19" t="s">
        <v>102</v>
      </c>
      <c r="G192" s="20" t="s">
        <v>103</v>
      </c>
      <c r="H192" s="70" t="s">
        <v>95</v>
      </c>
      <c r="I192" s="45" t="s">
        <v>43</v>
      </c>
      <c r="J192" s="22">
        <v>988241</v>
      </c>
      <c r="K192" s="17" t="s">
        <v>42</v>
      </c>
      <c r="L192" s="23">
        <v>100</v>
      </c>
      <c r="M192" s="24">
        <v>1</v>
      </c>
      <c r="N192" s="24">
        <v>22.834645669291337</v>
      </c>
      <c r="O192" s="26">
        <v>53.474737845567212</v>
      </c>
      <c r="P192" s="26">
        <f t="shared" si="36"/>
        <v>0.53474737845567211</v>
      </c>
      <c r="Q192" s="36">
        <v>46.525262154432788</v>
      </c>
      <c r="R192" s="25">
        <v>0.46525262154432789</v>
      </c>
      <c r="S192" s="25">
        <v>10.623878759673628</v>
      </c>
      <c r="T192" s="25">
        <v>3.5412929198912093</v>
      </c>
      <c r="U192" s="25">
        <v>4.7382499268144382</v>
      </c>
      <c r="V192" s="25">
        <v>1.5794166422714795</v>
      </c>
      <c r="W192" s="26">
        <v>18.690206179224589</v>
      </c>
      <c r="X192" s="26">
        <v>41.241168581354046</v>
      </c>
      <c r="Y192" s="26">
        <v>26.649478912463039</v>
      </c>
      <c r="Z192" s="26">
        <v>1.6507273898046435</v>
      </c>
      <c r="AA192" s="26">
        <v>0.42751111111111112</v>
      </c>
      <c r="AB192" s="26">
        <v>24.850532497417259</v>
      </c>
      <c r="AC192" s="26">
        <f t="shared" si="55"/>
        <v>0.66187494813794967</v>
      </c>
      <c r="AD192" s="26">
        <f t="shared" si="55"/>
        <v>1.4604705830518887</v>
      </c>
      <c r="AE192" s="26">
        <f t="shared" si="55"/>
        <v>0.94373610991495438</v>
      </c>
      <c r="AF192" s="26">
        <f t="shared" si="55"/>
        <v>5.8457092181856803E-2</v>
      </c>
      <c r="AG192" s="17">
        <v>9.07</v>
      </c>
      <c r="AH192" s="17">
        <v>5.86</v>
      </c>
      <c r="AI192" s="17">
        <f t="shared" si="38"/>
        <v>1.3803842646028812E-6</v>
      </c>
      <c r="AJ192" s="17">
        <v>1</v>
      </c>
      <c r="AK192" s="17">
        <v>104.1</v>
      </c>
      <c r="AL192" s="17">
        <v>1520.9</v>
      </c>
      <c r="AM192" s="17">
        <v>167.9</v>
      </c>
      <c r="AN192" s="17">
        <v>12.1</v>
      </c>
      <c r="AO192" s="17">
        <v>26.1</v>
      </c>
      <c r="AP192" s="17">
        <v>1.2</v>
      </c>
      <c r="AQ192" s="17">
        <v>114.4</v>
      </c>
      <c r="AR192" s="17">
        <v>1457.3125</v>
      </c>
      <c r="AS192" s="17">
        <v>812.2916666666664</v>
      </c>
      <c r="AT192" s="26">
        <v>841.9375</v>
      </c>
      <c r="AU192" s="26">
        <v>18.610462097611627</v>
      </c>
      <c r="AV192" s="26">
        <v>-1.6732810173748864</v>
      </c>
      <c r="AW192" s="26">
        <v>4606.1750000000002</v>
      </c>
      <c r="AX192" s="26">
        <v>3572.3500000000008</v>
      </c>
      <c r="AY192" s="103">
        <v>1683</v>
      </c>
      <c r="AZ192" s="103">
        <f t="shared" si="47"/>
        <v>513.31499999999994</v>
      </c>
      <c r="BA192" s="17">
        <v>45</v>
      </c>
      <c r="BB192" s="17">
        <v>60</v>
      </c>
      <c r="BC192" s="17">
        <v>0.1</v>
      </c>
      <c r="BD192" s="14">
        <v>2</v>
      </c>
      <c r="BE192" s="17" t="s">
        <v>149</v>
      </c>
      <c r="BF192" s="28"/>
      <c r="BG192" s="26"/>
      <c r="BH192" s="31"/>
      <c r="BI192" s="29"/>
    </row>
    <row r="193" spans="1:61" x14ac:dyDescent="0.25">
      <c r="A193" s="14">
        <v>2006</v>
      </c>
      <c r="B193" s="15">
        <v>2009</v>
      </c>
      <c r="C193" s="16" t="s">
        <v>151</v>
      </c>
      <c r="D193" s="17" t="s">
        <v>303</v>
      </c>
      <c r="E193" s="18">
        <v>4</v>
      </c>
      <c r="F193" s="19" t="s">
        <v>102</v>
      </c>
      <c r="G193" s="20" t="s">
        <v>103</v>
      </c>
      <c r="H193" s="70" t="s">
        <v>95</v>
      </c>
      <c r="I193" s="45" t="s">
        <v>43</v>
      </c>
      <c r="J193" s="22">
        <v>988241</v>
      </c>
      <c r="K193" s="17" t="s">
        <v>42</v>
      </c>
      <c r="L193" s="23">
        <v>94.444444444444443</v>
      </c>
      <c r="M193" s="24">
        <v>0.94444444444444442</v>
      </c>
      <c r="N193" s="24">
        <v>30.708661417322833</v>
      </c>
      <c r="O193" s="26">
        <v>52.58742817121118</v>
      </c>
      <c r="P193" s="26">
        <f t="shared" si="36"/>
        <v>0.52587428171211181</v>
      </c>
      <c r="Q193" s="36">
        <v>47.41257182878882</v>
      </c>
      <c r="R193" s="25">
        <v>0.47412571828788819</v>
      </c>
      <c r="S193" s="25">
        <v>14.559766152147748</v>
      </c>
      <c r="T193" s="25">
        <v>4.8532553840492492</v>
      </c>
      <c r="U193" s="25">
        <v>6.4936557038578959</v>
      </c>
      <c r="V193" s="25">
        <v>2.1645519012859653</v>
      </c>
      <c r="W193" s="26" t="s">
        <v>45</v>
      </c>
      <c r="X193" s="26" t="s">
        <v>45</v>
      </c>
      <c r="Y193" s="26" t="s">
        <v>45</v>
      </c>
      <c r="Z193" s="26" t="s">
        <v>45</v>
      </c>
      <c r="AA193" s="26" t="s">
        <v>45</v>
      </c>
      <c r="AB193" s="26" t="s">
        <v>45</v>
      </c>
      <c r="AC193" s="26" t="s">
        <v>45</v>
      </c>
      <c r="AD193" s="26" t="s">
        <v>45</v>
      </c>
      <c r="AE193" s="26" t="s">
        <v>45</v>
      </c>
      <c r="AF193" s="26" t="s">
        <v>45</v>
      </c>
      <c r="AG193" s="17">
        <v>8.99</v>
      </c>
      <c r="AH193" s="17">
        <v>5.68</v>
      </c>
      <c r="AI193" s="17">
        <f t="shared" si="38"/>
        <v>2.0892961308540377E-6</v>
      </c>
      <c r="AJ193" s="17">
        <v>1</v>
      </c>
      <c r="AK193" s="17">
        <v>79.5</v>
      </c>
      <c r="AL193" s="17">
        <v>1430.9</v>
      </c>
      <c r="AM193" s="17">
        <v>151.1</v>
      </c>
      <c r="AN193" s="17">
        <v>15.4</v>
      </c>
      <c r="AO193" s="17">
        <v>28.2</v>
      </c>
      <c r="AP193" s="17">
        <v>1.4</v>
      </c>
      <c r="AQ193" s="17">
        <v>159.6</v>
      </c>
      <c r="AR193" s="17">
        <v>1457.3125</v>
      </c>
      <c r="AS193" s="17">
        <v>812.2916666666664</v>
      </c>
      <c r="AT193" s="26">
        <v>841.9375</v>
      </c>
      <c r="AU193" s="26">
        <v>18.610462097611627</v>
      </c>
      <c r="AV193" s="26">
        <v>-1.6732810173748864</v>
      </c>
      <c r="AW193" s="26">
        <v>4606.1750000000002</v>
      </c>
      <c r="AX193" s="26">
        <v>3572.3500000000008</v>
      </c>
      <c r="AY193" s="103">
        <v>1683</v>
      </c>
      <c r="AZ193" s="103">
        <f t="shared" si="47"/>
        <v>513.31499999999994</v>
      </c>
      <c r="BA193" s="17">
        <v>45</v>
      </c>
      <c r="BB193" s="17">
        <v>60</v>
      </c>
      <c r="BC193" s="17">
        <v>0.1</v>
      </c>
      <c r="BD193" s="14">
        <v>2</v>
      </c>
      <c r="BE193" s="17" t="s">
        <v>149</v>
      </c>
      <c r="BF193" s="28"/>
      <c r="BG193" s="26"/>
      <c r="BH193" s="31"/>
      <c r="BI193" s="29"/>
    </row>
    <row r="194" spans="1:61" x14ac:dyDescent="0.25">
      <c r="A194" s="14">
        <v>2006</v>
      </c>
      <c r="B194" s="15">
        <v>2009</v>
      </c>
      <c r="C194" s="16" t="s">
        <v>151</v>
      </c>
      <c r="D194" s="17" t="s">
        <v>303</v>
      </c>
      <c r="E194" s="18">
        <v>1</v>
      </c>
      <c r="F194" s="19" t="s">
        <v>100</v>
      </c>
      <c r="G194" s="20" t="s">
        <v>101</v>
      </c>
      <c r="H194" s="70">
        <v>99113</v>
      </c>
      <c r="I194" s="45" t="s">
        <v>52</v>
      </c>
      <c r="J194" s="22">
        <v>99113012</v>
      </c>
      <c r="K194" s="17" t="s">
        <v>42</v>
      </c>
      <c r="L194" s="23">
        <v>100</v>
      </c>
      <c r="M194" s="24">
        <v>1</v>
      </c>
      <c r="N194" s="24">
        <v>46.45669291338583</v>
      </c>
      <c r="O194" s="26">
        <v>53.076764439932099</v>
      </c>
      <c r="P194" s="26">
        <f t="shared" ref="P194:P257" si="56">O194/100</f>
        <v>0.530767644399321</v>
      </c>
      <c r="Q194" s="36">
        <v>46.923235560067901</v>
      </c>
      <c r="R194" s="25">
        <v>0.469232355600679</v>
      </c>
      <c r="S194" s="25">
        <v>21.798983449165402</v>
      </c>
      <c r="T194" s="25">
        <v>7.2663278163884675</v>
      </c>
      <c r="U194" s="25">
        <v>9.7223466183277694</v>
      </c>
      <c r="V194" s="25">
        <v>3.2407822061092566</v>
      </c>
      <c r="W194" s="26">
        <v>18.016912603785471</v>
      </c>
      <c r="X194" s="26">
        <v>44.144052256719007</v>
      </c>
      <c r="Y194" s="26">
        <v>24.858535395270138</v>
      </c>
      <c r="Z194" s="26">
        <v>2.5076653681186798</v>
      </c>
      <c r="AA194" s="26">
        <v>0.47886666666666672</v>
      </c>
      <c r="AB194" s="26">
        <v>45.522031426629688</v>
      </c>
      <c r="AC194" s="26">
        <f t="shared" ref="AC194:AF196" si="57">W194/100*$T194</f>
        <v>1.3091679321832634</v>
      </c>
      <c r="AD194" s="26">
        <f t="shared" si="57"/>
        <v>3.2076515484110342</v>
      </c>
      <c r="AE194" s="26">
        <f t="shared" si="57"/>
        <v>1.8063026721732869</v>
      </c>
      <c r="AF194" s="26">
        <f t="shared" si="57"/>
        <v>0.18221518618554788</v>
      </c>
      <c r="AG194" s="17">
        <v>6.89</v>
      </c>
      <c r="AH194" s="17">
        <v>5.59</v>
      </c>
      <c r="AI194" s="17">
        <f t="shared" si="38"/>
        <v>2.5703957827688596E-6</v>
      </c>
      <c r="AJ194" s="17">
        <v>1</v>
      </c>
      <c r="AK194" s="17">
        <v>44.2</v>
      </c>
      <c r="AL194" s="17">
        <v>785.1</v>
      </c>
      <c r="AM194" s="17">
        <v>69.099999999999994</v>
      </c>
      <c r="AN194" s="17">
        <v>24.4</v>
      </c>
      <c r="AO194" s="17">
        <v>14.6</v>
      </c>
      <c r="AP194" s="17">
        <v>0.6</v>
      </c>
      <c r="AQ194" s="17">
        <v>270.7</v>
      </c>
      <c r="AR194" s="17">
        <v>1457.3125</v>
      </c>
      <c r="AS194" s="17">
        <v>812.2916666666664</v>
      </c>
      <c r="AT194" s="26">
        <v>841.9375</v>
      </c>
      <c r="AU194" s="26">
        <v>18.610462097611627</v>
      </c>
      <c r="AV194" s="26">
        <v>-1.6732810173748864</v>
      </c>
      <c r="AW194" s="26">
        <v>4606.1750000000002</v>
      </c>
      <c r="AX194" s="26">
        <v>3572.3500000000008</v>
      </c>
      <c r="AY194" s="103">
        <v>1683</v>
      </c>
      <c r="AZ194" s="103">
        <f t="shared" si="47"/>
        <v>513.31499999999994</v>
      </c>
      <c r="BA194" s="17">
        <v>45</v>
      </c>
      <c r="BB194" s="17">
        <v>60</v>
      </c>
      <c r="BC194" s="17">
        <v>0.1</v>
      </c>
      <c r="BD194" s="14">
        <v>2</v>
      </c>
      <c r="BE194" s="17" t="s">
        <v>149</v>
      </c>
      <c r="BF194" s="28"/>
      <c r="BG194" s="26"/>
      <c r="BH194" s="31"/>
      <c r="BI194" s="29"/>
    </row>
    <row r="195" spans="1:61" x14ac:dyDescent="0.25">
      <c r="A195" s="14">
        <v>2006</v>
      </c>
      <c r="B195" s="15">
        <v>2009</v>
      </c>
      <c r="C195" s="16" t="s">
        <v>151</v>
      </c>
      <c r="D195" s="17" t="s">
        <v>303</v>
      </c>
      <c r="E195" s="18">
        <v>2</v>
      </c>
      <c r="F195" s="19" t="s">
        <v>100</v>
      </c>
      <c r="G195" s="20" t="s">
        <v>101</v>
      </c>
      <c r="H195" s="70">
        <v>99113</v>
      </c>
      <c r="I195" s="45" t="s">
        <v>52</v>
      </c>
      <c r="J195" s="22">
        <v>99113012</v>
      </c>
      <c r="K195" s="17" t="s">
        <v>42</v>
      </c>
      <c r="L195" s="23">
        <v>94.444444444444443</v>
      </c>
      <c r="M195" s="24">
        <v>0.94444444444444442</v>
      </c>
      <c r="N195" s="24">
        <v>44.094488188976378</v>
      </c>
      <c r="O195" s="26">
        <v>55.881553925563708</v>
      </c>
      <c r="P195" s="26">
        <f t="shared" si="56"/>
        <v>0.55881553925563709</v>
      </c>
      <c r="Q195" s="36">
        <v>44.118446074436292</v>
      </c>
      <c r="R195" s="25">
        <v>0.44118446074436291</v>
      </c>
      <c r="S195" s="25">
        <v>19.453802993452221</v>
      </c>
      <c r="T195" s="25">
        <v>6.4846009978174068</v>
      </c>
      <c r="U195" s="25">
        <v>8.6763961350796901</v>
      </c>
      <c r="V195" s="25">
        <v>2.8921320450265635</v>
      </c>
      <c r="W195" s="26">
        <v>18.277654513853278</v>
      </c>
      <c r="X195" s="26">
        <v>43.825725490425953</v>
      </c>
      <c r="Y195" s="26">
        <v>25.676398003417518</v>
      </c>
      <c r="Z195" s="26">
        <v>1.886664927619492</v>
      </c>
      <c r="AA195" s="26">
        <v>0.39608333333333334</v>
      </c>
      <c r="AB195" s="26">
        <v>49.115429396470986</v>
      </c>
      <c r="AC195" s="26">
        <f t="shared" si="57"/>
        <v>1.185232966982948</v>
      </c>
      <c r="AD195" s="26">
        <f t="shared" si="57"/>
        <v>2.8419234324528788</v>
      </c>
      <c r="AE195" s="26">
        <f t="shared" si="57"/>
        <v>1.6650119611331811</v>
      </c>
      <c r="AF195" s="26">
        <f t="shared" si="57"/>
        <v>0.12234269272188464</v>
      </c>
      <c r="AG195" s="17">
        <v>7.91</v>
      </c>
      <c r="AH195" s="17">
        <v>5.51</v>
      </c>
      <c r="AI195" s="17">
        <f t="shared" ref="AI195:AI258" si="58">10^(-AH195)</f>
        <v>3.0902954325135885E-6</v>
      </c>
      <c r="AJ195" s="17">
        <v>1</v>
      </c>
      <c r="AK195" s="17">
        <v>59.2</v>
      </c>
      <c r="AL195" s="17">
        <v>1135.0999999999999</v>
      </c>
      <c r="AM195" s="17">
        <v>102.1</v>
      </c>
      <c r="AN195" s="17">
        <v>21.6</v>
      </c>
      <c r="AO195" s="17">
        <v>17.8</v>
      </c>
      <c r="AP195" s="17">
        <v>0.7</v>
      </c>
      <c r="AQ195" s="17">
        <v>199.5</v>
      </c>
      <c r="AR195" s="17">
        <v>1457.3125</v>
      </c>
      <c r="AS195" s="17">
        <v>812.2916666666664</v>
      </c>
      <c r="AT195" s="26">
        <v>841.9375</v>
      </c>
      <c r="AU195" s="26">
        <v>18.610462097611627</v>
      </c>
      <c r="AV195" s="26">
        <v>-1.6732810173748864</v>
      </c>
      <c r="AW195" s="26">
        <v>4606.1750000000002</v>
      </c>
      <c r="AX195" s="26">
        <v>3572.3500000000008</v>
      </c>
      <c r="AY195" s="103">
        <v>1683</v>
      </c>
      <c r="AZ195" s="103">
        <f t="shared" si="47"/>
        <v>513.31499999999994</v>
      </c>
      <c r="BA195" s="17">
        <v>45</v>
      </c>
      <c r="BB195" s="17">
        <v>60</v>
      </c>
      <c r="BC195" s="17">
        <v>0.1</v>
      </c>
      <c r="BD195" s="14">
        <v>2</v>
      </c>
      <c r="BE195" s="17" t="s">
        <v>149</v>
      </c>
      <c r="BF195" s="28"/>
      <c r="BG195" s="26"/>
      <c r="BH195" s="31"/>
      <c r="BI195" s="29"/>
    </row>
    <row r="196" spans="1:61" x14ac:dyDescent="0.25">
      <c r="A196" s="14">
        <v>2006</v>
      </c>
      <c r="B196" s="15">
        <v>2009</v>
      </c>
      <c r="C196" s="16" t="s">
        <v>151</v>
      </c>
      <c r="D196" s="17" t="s">
        <v>303</v>
      </c>
      <c r="E196" s="18">
        <v>3</v>
      </c>
      <c r="F196" s="19" t="s">
        <v>100</v>
      </c>
      <c r="G196" s="20" t="s">
        <v>101</v>
      </c>
      <c r="H196" s="70">
        <v>99113</v>
      </c>
      <c r="I196" s="45" t="s">
        <v>52</v>
      </c>
      <c r="J196" s="22">
        <v>99113012</v>
      </c>
      <c r="K196" s="17" t="s">
        <v>42</v>
      </c>
      <c r="L196" s="23">
        <v>33.333333333333329</v>
      </c>
      <c r="M196" s="24">
        <v>0.33333333333333326</v>
      </c>
      <c r="N196" s="24">
        <v>3.9370078740157481</v>
      </c>
      <c r="O196" s="26">
        <v>54.625534252698039</v>
      </c>
      <c r="P196" s="26">
        <f t="shared" si="56"/>
        <v>0.54625534252698038</v>
      </c>
      <c r="Q196" s="36">
        <v>45.374465747301961</v>
      </c>
      <c r="R196" s="25">
        <v>0.45374465747301962</v>
      </c>
      <c r="S196" s="25">
        <v>1.7863962892638567</v>
      </c>
      <c r="T196" s="25">
        <v>0.59546542975461891</v>
      </c>
      <c r="U196" s="25">
        <v>0.79673274501168012</v>
      </c>
      <c r="V196" s="25">
        <v>0.26557758167056006</v>
      </c>
      <c r="W196" s="26">
        <v>17.740799712626895</v>
      </c>
      <c r="X196" s="26">
        <v>44.635117393913561</v>
      </c>
      <c r="Y196" s="26">
        <v>25.074922276690714</v>
      </c>
      <c r="Z196" s="26">
        <v>2.3450986205805293</v>
      </c>
      <c r="AA196" s="26">
        <v>0.41424615384615388</v>
      </c>
      <c r="AB196" s="26">
        <v>4.3124028374860988</v>
      </c>
      <c r="AC196" s="26">
        <f t="shared" si="57"/>
        <v>0.10564032925069994</v>
      </c>
      <c r="AD196" s="26">
        <f t="shared" si="57"/>
        <v>0.26578669361114604</v>
      </c>
      <c r="AE196" s="26">
        <f t="shared" si="57"/>
        <v>0.14931249369553304</v>
      </c>
      <c r="AF196" s="26">
        <f t="shared" si="57"/>
        <v>1.3964251579209488E-2</v>
      </c>
      <c r="AG196" s="17">
        <v>9.07</v>
      </c>
      <c r="AH196" s="17">
        <v>5.86</v>
      </c>
      <c r="AI196" s="17">
        <f t="shared" si="58"/>
        <v>1.3803842646028812E-6</v>
      </c>
      <c r="AJ196" s="17">
        <v>1</v>
      </c>
      <c r="AK196" s="17">
        <v>104.1</v>
      </c>
      <c r="AL196" s="17">
        <v>1520.9</v>
      </c>
      <c r="AM196" s="17">
        <v>167.9</v>
      </c>
      <c r="AN196" s="17">
        <v>12.1</v>
      </c>
      <c r="AO196" s="17">
        <v>26.1</v>
      </c>
      <c r="AP196" s="17">
        <v>1.2</v>
      </c>
      <c r="AQ196" s="17">
        <v>114.4</v>
      </c>
      <c r="AR196" s="17">
        <v>1457.3125</v>
      </c>
      <c r="AS196" s="17">
        <v>812.2916666666664</v>
      </c>
      <c r="AT196" s="26">
        <v>841.9375</v>
      </c>
      <c r="AU196" s="26">
        <v>18.610462097611627</v>
      </c>
      <c r="AV196" s="26">
        <v>-1.6732810173748864</v>
      </c>
      <c r="AW196" s="26">
        <v>4606.1750000000002</v>
      </c>
      <c r="AX196" s="26">
        <v>3572.3500000000008</v>
      </c>
      <c r="AY196" s="103">
        <v>1683</v>
      </c>
      <c r="AZ196" s="103">
        <f t="shared" si="47"/>
        <v>513.31499999999994</v>
      </c>
      <c r="BA196" s="17">
        <v>45</v>
      </c>
      <c r="BB196" s="17">
        <v>60</v>
      </c>
      <c r="BC196" s="17">
        <v>0.1</v>
      </c>
      <c r="BD196" s="14">
        <v>2</v>
      </c>
      <c r="BE196" s="17" t="s">
        <v>149</v>
      </c>
      <c r="BF196" s="28"/>
      <c r="BG196" s="26"/>
      <c r="BH196" s="31"/>
      <c r="BI196" s="29"/>
    </row>
    <row r="197" spans="1:61" x14ac:dyDescent="0.25">
      <c r="A197" s="14">
        <v>2006</v>
      </c>
      <c r="B197" s="15">
        <v>2009</v>
      </c>
      <c r="C197" s="16" t="s">
        <v>151</v>
      </c>
      <c r="D197" s="17" t="s">
        <v>303</v>
      </c>
      <c r="E197" s="18">
        <v>4</v>
      </c>
      <c r="F197" s="19" t="s">
        <v>100</v>
      </c>
      <c r="G197" s="20" t="s">
        <v>101</v>
      </c>
      <c r="H197" s="70">
        <v>99113</v>
      </c>
      <c r="I197" s="45" t="s">
        <v>52</v>
      </c>
      <c r="J197" s="22">
        <v>99113012</v>
      </c>
      <c r="K197" s="17" t="s">
        <v>42</v>
      </c>
      <c r="L197" s="23">
        <v>61.111111111111114</v>
      </c>
      <c r="M197" s="24">
        <v>0.61111111111111116</v>
      </c>
      <c r="N197" s="24">
        <v>27.559055118110237</v>
      </c>
      <c r="O197" s="26">
        <v>55.382791800306798</v>
      </c>
      <c r="P197" s="26">
        <f t="shared" si="56"/>
        <v>0.55382791800306796</v>
      </c>
      <c r="Q197" s="36">
        <v>44.617208199693202</v>
      </c>
      <c r="R197" s="25">
        <v>0.44617208199693204</v>
      </c>
      <c r="S197" s="25">
        <v>12.29608099991545</v>
      </c>
      <c r="T197" s="25">
        <v>4.098693666638483</v>
      </c>
      <c r="U197" s="25">
        <v>5.4840521259622905</v>
      </c>
      <c r="V197" s="25">
        <v>1.8280173753207634</v>
      </c>
      <c r="W197" s="26" t="s">
        <v>45</v>
      </c>
      <c r="X197" s="26" t="s">
        <v>45</v>
      </c>
      <c r="Y197" s="26" t="s">
        <v>45</v>
      </c>
      <c r="Z197" s="26" t="s">
        <v>45</v>
      </c>
      <c r="AA197" s="26" t="s">
        <v>45</v>
      </c>
      <c r="AB197" s="26" t="s">
        <v>45</v>
      </c>
      <c r="AC197" s="26" t="s">
        <v>45</v>
      </c>
      <c r="AD197" s="26" t="s">
        <v>45</v>
      </c>
      <c r="AE197" s="26" t="s">
        <v>45</v>
      </c>
      <c r="AF197" s="26" t="s">
        <v>45</v>
      </c>
      <c r="AG197" s="17">
        <v>8.99</v>
      </c>
      <c r="AH197" s="17">
        <v>5.68</v>
      </c>
      <c r="AI197" s="17">
        <f t="shared" si="58"/>
        <v>2.0892961308540377E-6</v>
      </c>
      <c r="AJ197" s="17">
        <v>1</v>
      </c>
      <c r="AK197" s="17">
        <v>79.5</v>
      </c>
      <c r="AL197" s="17">
        <v>1430.9</v>
      </c>
      <c r="AM197" s="17">
        <v>151.1</v>
      </c>
      <c r="AN197" s="17">
        <v>15.4</v>
      </c>
      <c r="AO197" s="17">
        <v>28.2</v>
      </c>
      <c r="AP197" s="17">
        <v>1.4</v>
      </c>
      <c r="AQ197" s="17">
        <v>159.6</v>
      </c>
      <c r="AR197" s="17">
        <v>1457.3125</v>
      </c>
      <c r="AS197" s="17">
        <v>812.2916666666664</v>
      </c>
      <c r="AT197" s="26">
        <v>841.9375</v>
      </c>
      <c r="AU197" s="26">
        <v>18.610462097611627</v>
      </c>
      <c r="AV197" s="26">
        <v>-1.6732810173748864</v>
      </c>
      <c r="AW197" s="26">
        <v>4606.1750000000002</v>
      </c>
      <c r="AX197" s="26">
        <v>3572.3500000000008</v>
      </c>
      <c r="AY197" s="103">
        <v>1683</v>
      </c>
      <c r="AZ197" s="103">
        <f t="shared" si="47"/>
        <v>513.31499999999994</v>
      </c>
      <c r="BA197" s="17">
        <v>45</v>
      </c>
      <c r="BB197" s="17">
        <v>60</v>
      </c>
      <c r="BC197" s="17">
        <v>0.1</v>
      </c>
      <c r="BD197" s="14">
        <v>2</v>
      </c>
      <c r="BE197" s="17" t="s">
        <v>149</v>
      </c>
      <c r="BF197" s="28"/>
      <c r="BG197" s="26"/>
      <c r="BH197" s="31"/>
      <c r="BI197" s="29"/>
    </row>
    <row r="198" spans="1:61" x14ac:dyDescent="0.25">
      <c r="A198" s="14">
        <v>2006</v>
      </c>
      <c r="B198" s="15">
        <v>2009</v>
      </c>
      <c r="C198" s="16" t="s">
        <v>151</v>
      </c>
      <c r="D198" s="17" t="s">
        <v>303</v>
      </c>
      <c r="E198" s="18">
        <v>1</v>
      </c>
      <c r="F198" s="19" t="s">
        <v>106</v>
      </c>
      <c r="G198" s="20" t="s">
        <v>107</v>
      </c>
      <c r="H198" s="70">
        <v>99201</v>
      </c>
      <c r="I198" s="45">
        <v>8</v>
      </c>
      <c r="J198" s="22">
        <v>99201002</v>
      </c>
      <c r="K198" s="17" t="s">
        <v>40</v>
      </c>
      <c r="L198" s="23">
        <v>94.444444444444443</v>
      </c>
      <c r="M198" s="24">
        <v>0.94444444444444442</v>
      </c>
      <c r="N198" s="24">
        <v>62.99212598425197</v>
      </c>
      <c r="O198" s="26">
        <v>52.604855067722298</v>
      </c>
      <c r="P198" s="26">
        <f t="shared" si="56"/>
        <v>0.526048550677223</v>
      </c>
      <c r="Q198" s="36">
        <v>47.395144932277702</v>
      </c>
      <c r="R198" s="25">
        <v>0.473951449322777</v>
      </c>
      <c r="S198" s="25">
        <v>29.855209406159176</v>
      </c>
      <c r="T198" s="25">
        <v>9.9517364687197247</v>
      </c>
      <c r="U198" s="25">
        <v>13.315423395146993</v>
      </c>
      <c r="V198" s="25">
        <v>4.4384744650489969</v>
      </c>
      <c r="W198" s="26">
        <v>18.814517183846263</v>
      </c>
      <c r="X198" s="26">
        <v>41.950198269014194</v>
      </c>
      <c r="Y198" s="26">
        <v>26.133585144020188</v>
      </c>
      <c r="Z198" s="26">
        <v>2.4825641303758346</v>
      </c>
      <c r="AA198" s="26">
        <v>0.42964502164502166</v>
      </c>
      <c r="AB198" s="26">
        <v>69.488084120816239</v>
      </c>
      <c r="AC198" s="26">
        <f t="shared" ref="AC198:AF200" si="59">W198/100*$T198</f>
        <v>1.8723711679983679</v>
      </c>
      <c r="AD198" s="26">
        <f t="shared" si="59"/>
        <v>4.1747731798377163</v>
      </c>
      <c r="AE198" s="26">
        <f t="shared" si="59"/>
        <v>2.6007455233613772</v>
      </c>
      <c r="AF198" s="26">
        <f t="shared" si="59"/>
        <v>0.24705823992196663</v>
      </c>
      <c r="AG198" s="17">
        <v>6.89</v>
      </c>
      <c r="AH198" s="17">
        <v>5.59</v>
      </c>
      <c r="AI198" s="17">
        <f t="shared" si="58"/>
        <v>2.5703957827688596E-6</v>
      </c>
      <c r="AJ198" s="17">
        <v>1</v>
      </c>
      <c r="AK198" s="17">
        <v>44.2</v>
      </c>
      <c r="AL198" s="17">
        <v>785.1</v>
      </c>
      <c r="AM198" s="17">
        <v>69.099999999999994</v>
      </c>
      <c r="AN198" s="17">
        <v>24.4</v>
      </c>
      <c r="AO198" s="17">
        <v>14.6</v>
      </c>
      <c r="AP198" s="17">
        <v>0.6</v>
      </c>
      <c r="AQ198" s="17">
        <v>270.7</v>
      </c>
      <c r="AR198" s="17">
        <v>1457.3125</v>
      </c>
      <c r="AS198" s="17">
        <v>812.2916666666664</v>
      </c>
      <c r="AT198" s="26">
        <v>841.9375</v>
      </c>
      <c r="AU198" s="26">
        <v>18.610462097611627</v>
      </c>
      <c r="AV198" s="26">
        <v>-1.6732810173748864</v>
      </c>
      <c r="AW198" s="26">
        <v>4606.1750000000002</v>
      </c>
      <c r="AX198" s="26">
        <v>3572.3500000000008</v>
      </c>
      <c r="AY198" s="103">
        <v>1683</v>
      </c>
      <c r="AZ198" s="103">
        <f t="shared" si="47"/>
        <v>513.31499999999994</v>
      </c>
      <c r="BA198" s="17">
        <v>45</v>
      </c>
      <c r="BB198" s="17">
        <v>60</v>
      </c>
      <c r="BC198" s="17">
        <v>0.1</v>
      </c>
      <c r="BD198" s="14">
        <v>2</v>
      </c>
      <c r="BE198" s="17" t="s">
        <v>149</v>
      </c>
      <c r="BF198" s="28"/>
      <c r="BG198" s="26"/>
      <c r="BH198" s="31"/>
      <c r="BI198" s="29"/>
    </row>
    <row r="199" spans="1:61" x14ac:dyDescent="0.25">
      <c r="A199" s="14">
        <v>2006</v>
      </c>
      <c r="B199" s="15">
        <v>2009</v>
      </c>
      <c r="C199" s="16" t="s">
        <v>151</v>
      </c>
      <c r="D199" s="17" t="s">
        <v>303</v>
      </c>
      <c r="E199" s="18">
        <v>2</v>
      </c>
      <c r="F199" s="19" t="s">
        <v>106</v>
      </c>
      <c r="G199" s="20" t="s">
        <v>107</v>
      </c>
      <c r="H199" s="70">
        <v>99201</v>
      </c>
      <c r="I199" s="45">
        <v>8</v>
      </c>
      <c r="J199" s="22">
        <v>99201002</v>
      </c>
      <c r="K199" s="17" t="s">
        <v>40</v>
      </c>
      <c r="L199" s="23">
        <v>88.888888888888886</v>
      </c>
      <c r="M199" s="24">
        <v>0.88888888888888884</v>
      </c>
      <c r="N199" s="24">
        <v>45.669291338582674</v>
      </c>
      <c r="O199" s="37">
        <f>AVERAGE(O198,O200,O201)</f>
        <v>53.898536211570878</v>
      </c>
      <c r="P199" s="37">
        <f t="shared" si="56"/>
        <v>0.5389853621157088</v>
      </c>
      <c r="Q199" s="38">
        <f>100-O199</f>
        <v>46.101463788429122</v>
      </c>
      <c r="R199" s="38">
        <f>Q199/100</f>
        <v>0.4610146378842912</v>
      </c>
      <c r="S199" s="38">
        <f>N199*R199</f>
        <v>21.054211808888887</v>
      </c>
      <c r="T199" s="38">
        <f>S199/3</f>
        <v>7.018070602962962</v>
      </c>
      <c r="U199" s="38">
        <f>S199/2.24</f>
        <v>9.3992017003968229</v>
      </c>
      <c r="V199" s="38">
        <f>U199/3</f>
        <v>3.1330672334656078</v>
      </c>
      <c r="W199" s="26">
        <v>18.931794702058355</v>
      </c>
      <c r="X199" s="26">
        <v>42.436882264131128</v>
      </c>
      <c r="Y199" s="26">
        <v>26.827177315449447</v>
      </c>
      <c r="Z199" s="26">
        <v>1.6544889814529284</v>
      </c>
      <c r="AA199" s="26">
        <v>0.44834803921568622</v>
      </c>
      <c r="AB199" s="26">
        <v>46.959526901734407</v>
      </c>
      <c r="AC199" s="26">
        <f t="shared" si="59"/>
        <v>1.328646718598457</v>
      </c>
      <c r="AD199" s="26">
        <f t="shared" si="59"/>
        <v>2.9782503589929896</v>
      </c>
      <c r="AE199" s="26">
        <f t="shared" si="59"/>
        <v>1.8827502447803059</v>
      </c>
      <c r="AF199" s="26">
        <f t="shared" si="59"/>
        <v>0.11611320483660931</v>
      </c>
      <c r="AG199" s="17">
        <v>7.91</v>
      </c>
      <c r="AH199" s="17">
        <v>5.51</v>
      </c>
      <c r="AI199" s="17">
        <f t="shared" si="58"/>
        <v>3.0902954325135885E-6</v>
      </c>
      <c r="AJ199" s="17">
        <v>1</v>
      </c>
      <c r="AK199" s="17">
        <v>59.2</v>
      </c>
      <c r="AL199" s="17">
        <v>1135.0999999999999</v>
      </c>
      <c r="AM199" s="17">
        <v>102.1</v>
      </c>
      <c r="AN199" s="17">
        <v>21.6</v>
      </c>
      <c r="AO199" s="17">
        <v>17.8</v>
      </c>
      <c r="AP199" s="17">
        <v>0.7</v>
      </c>
      <c r="AQ199" s="17">
        <v>199.5</v>
      </c>
      <c r="AR199" s="17">
        <v>1457.3125</v>
      </c>
      <c r="AS199" s="17">
        <v>812.2916666666664</v>
      </c>
      <c r="AT199" s="26">
        <v>841.9375</v>
      </c>
      <c r="AU199" s="26">
        <v>18.610462097611627</v>
      </c>
      <c r="AV199" s="26">
        <v>-1.6732810173748864</v>
      </c>
      <c r="AW199" s="26">
        <v>4606.1750000000002</v>
      </c>
      <c r="AX199" s="26">
        <v>3572.3500000000008</v>
      </c>
      <c r="AY199" s="103">
        <v>1683</v>
      </c>
      <c r="AZ199" s="103">
        <f t="shared" si="47"/>
        <v>513.31499999999994</v>
      </c>
      <c r="BA199" s="17">
        <v>45</v>
      </c>
      <c r="BB199" s="17">
        <v>60</v>
      </c>
      <c r="BC199" s="17">
        <v>0.1</v>
      </c>
      <c r="BD199" s="14">
        <v>2</v>
      </c>
      <c r="BE199" s="17" t="s">
        <v>149</v>
      </c>
      <c r="BF199" s="28"/>
      <c r="BG199" s="26"/>
      <c r="BH199" s="49" t="s">
        <v>158</v>
      </c>
      <c r="BI199" s="29"/>
    </row>
    <row r="200" spans="1:61" x14ac:dyDescent="0.25">
      <c r="A200" s="14">
        <v>2006</v>
      </c>
      <c r="B200" s="15">
        <v>2009</v>
      </c>
      <c r="C200" s="16" t="s">
        <v>151</v>
      </c>
      <c r="D200" s="17" t="s">
        <v>303</v>
      </c>
      <c r="E200" s="18">
        <v>3</v>
      </c>
      <c r="F200" s="19" t="s">
        <v>106</v>
      </c>
      <c r="G200" s="20" t="s">
        <v>107</v>
      </c>
      <c r="H200" s="70">
        <v>99201</v>
      </c>
      <c r="I200" s="45">
        <v>8</v>
      </c>
      <c r="J200" s="22">
        <v>99201002</v>
      </c>
      <c r="K200" s="17" t="s">
        <v>40</v>
      </c>
      <c r="L200" s="23">
        <v>94.444444444444443</v>
      </c>
      <c r="M200" s="24">
        <v>0.94444444444444442</v>
      </c>
      <c r="N200" s="24">
        <v>48.031496062992126</v>
      </c>
      <c r="O200" s="26">
        <v>54.320261217245346</v>
      </c>
      <c r="P200" s="26">
        <f t="shared" si="56"/>
        <v>0.54320261217245347</v>
      </c>
      <c r="Q200" s="36">
        <v>45.679738782754654</v>
      </c>
      <c r="R200" s="25">
        <v>0.45679738782754653</v>
      </c>
      <c r="S200" s="25">
        <v>21.94066193502389</v>
      </c>
      <c r="T200" s="25">
        <v>7.3135539783412966</v>
      </c>
      <c r="U200" s="25">
        <v>9.7855352230206556</v>
      </c>
      <c r="V200" s="25">
        <v>3.2618450743402185</v>
      </c>
      <c r="W200" s="26">
        <v>18.660402575091496</v>
      </c>
      <c r="X200" s="26">
        <v>42.513206946538176</v>
      </c>
      <c r="Y200" s="26">
        <v>26.149201663759555</v>
      </c>
      <c r="Z200" s="26">
        <v>2.2255756992183677</v>
      </c>
      <c r="AA200" s="26">
        <v>0.4002872807017544</v>
      </c>
      <c r="AB200" s="26">
        <v>54.812288555757064</v>
      </c>
      <c r="AC200" s="26">
        <f t="shared" si="59"/>
        <v>1.3647386149051057</v>
      </c>
      <c r="AD200" s="26">
        <f t="shared" si="59"/>
        <v>3.109226337959011</v>
      </c>
      <c r="AE200" s="26">
        <f t="shared" si="59"/>
        <v>1.9124359785843756</v>
      </c>
      <c r="AF200" s="26">
        <f t="shared" si="59"/>
        <v>0.16276868009118206</v>
      </c>
      <c r="AG200" s="17">
        <v>9.07</v>
      </c>
      <c r="AH200" s="17">
        <v>5.86</v>
      </c>
      <c r="AI200" s="17">
        <f t="shared" si="58"/>
        <v>1.3803842646028812E-6</v>
      </c>
      <c r="AJ200" s="17">
        <v>1</v>
      </c>
      <c r="AK200" s="17">
        <v>104.1</v>
      </c>
      <c r="AL200" s="17">
        <v>1520.9</v>
      </c>
      <c r="AM200" s="17">
        <v>167.9</v>
      </c>
      <c r="AN200" s="17">
        <v>12.1</v>
      </c>
      <c r="AO200" s="17">
        <v>26.1</v>
      </c>
      <c r="AP200" s="17">
        <v>1.2</v>
      </c>
      <c r="AQ200" s="17">
        <v>114.4</v>
      </c>
      <c r="AR200" s="17">
        <v>1457.3125</v>
      </c>
      <c r="AS200" s="17">
        <v>812.2916666666664</v>
      </c>
      <c r="AT200" s="26">
        <v>841.9375</v>
      </c>
      <c r="AU200" s="26">
        <v>18.610462097611627</v>
      </c>
      <c r="AV200" s="26">
        <v>-1.6732810173748864</v>
      </c>
      <c r="AW200" s="26">
        <v>4606.1750000000002</v>
      </c>
      <c r="AX200" s="26">
        <v>3572.3500000000008</v>
      </c>
      <c r="AY200" s="103">
        <v>1683</v>
      </c>
      <c r="AZ200" s="103">
        <f t="shared" si="47"/>
        <v>513.31499999999994</v>
      </c>
      <c r="BA200" s="17">
        <v>45</v>
      </c>
      <c r="BB200" s="17">
        <v>60</v>
      </c>
      <c r="BC200" s="17">
        <v>0.1</v>
      </c>
      <c r="BD200" s="14">
        <v>2</v>
      </c>
      <c r="BE200" s="17" t="s">
        <v>149</v>
      </c>
      <c r="BF200" s="28"/>
      <c r="BG200" s="26"/>
      <c r="BH200" s="31"/>
      <c r="BI200" s="29"/>
    </row>
    <row r="201" spans="1:61" x14ac:dyDescent="0.25">
      <c r="A201" s="14">
        <v>2006</v>
      </c>
      <c r="B201" s="15">
        <v>2009</v>
      </c>
      <c r="C201" s="16" t="s">
        <v>151</v>
      </c>
      <c r="D201" s="17" t="s">
        <v>303</v>
      </c>
      <c r="E201" s="18">
        <v>4</v>
      </c>
      <c r="F201" s="19" t="s">
        <v>106</v>
      </c>
      <c r="G201" s="20" t="s">
        <v>107</v>
      </c>
      <c r="H201" s="70">
        <v>99201</v>
      </c>
      <c r="I201" s="45">
        <v>8</v>
      </c>
      <c r="J201" s="22">
        <v>99201002</v>
      </c>
      <c r="K201" s="17" t="s">
        <v>40</v>
      </c>
      <c r="L201" s="23">
        <v>66.666666666666657</v>
      </c>
      <c r="M201" s="24">
        <v>0.66666666666666652</v>
      </c>
      <c r="N201" s="24">
        <v>44.881889763779526</v>
      </c>
      <c r="O201" s="26">
        <v>54.770492349744991</v>
      </c>
      <c r="P201" s="26">
        <f t="shared" si="56"/>
        <v>0.54770492349744992</v>
      </c>
      <c r="Q201" s="36">
        <v>45.229507650255009</v>
      </c>
      <c r="R201" s="25">
        <v>0.45229507650255008</v>
      </c>
      <c r="S201" s="25">
        <v>20.29985776428768</v>
      </c>
      <c r="T201" s="25">
        <v>6.7666192547625599</v>
      </c>
      <c r="U201" s="25">
        <v>9.0537365628723059</v>
      </c>
      <c r="V201" s="25">
        <v>3.017912187624102</v>
      </c>
      <c r="W201" s="26" t="s">
        <v>45</v>
      </c>
      <c r="X201" s="26" t="s">
        <v>45</v>
      </c>
      <c r="Y201" s="26" t="s">
        <v>45</v>
      </c>
      <c r="Z201" s="26" t="s">
        <v>45</v>
      </c>
      <c r="AA201" s="26" t="s">
        <v>45</v>
      </c>
      <c r="AB201" s="26" t="s">
        <v>45</v>
      </c>
      <c r="AC201" s="26" t="s">
        <v>45</v>
      </c>
      <c r="AD201" s="26" t="s">
        <v>45</v>
      </c>
      <c r="AE201" s="26" t="s">
        <v>45</v>
      </c>
      <c r="AF201" s="26" t="s">
        <v>45</v>
      </c>
      <c r="AG201" s="17">
        <v>8.99</v>
      </c>
      <c r="AH201" s="17">
        <v>5.68</v>
      </c>
      <c r="AI201" s="17">
        <f t="shared" si="58"/>
        <v>2.0892961308540377E-6</v>
      </c>
      <c r="AJ201" s="17">
        <v>1</v>
      </c>
      <c r="AK201" s="17">
        <v>79.5</v>
      </c>
      <c r="AL201" s="17">
        <v>1430.9</v>
      </c>
      <c r="AM201" s="17">
        <v>151.1</v>
      </c>
      <c r="AN201" s="17">
        <v>15.4</v>
      </c>
      <c r="AO201" s="17">
        <v>28.2</v>
      </c>
      <c r="AP201" s="17">
        <v>1.4</v>
      </c>
      <c r="AQ201" s="17">
        <v>159.6</v>
      </c>
      <c r="AR201" s="17">
        <v>1457.3125</v>
      </c>
      <c r="AS201" s="17">
        <v>812.2916666666664</v>
      </c>
      <c r="AT201" s="26">
        <v>841.9375</v>
      </c>
      <c r="AU201" s="26">
        <v>18.610462097611627</v>
      </c>
      <c r="AV201" s="26">
        <v>-1.6732810173748864</v>
      </c>
      <c r="AW201" s="26">
        <v>4606.1750000000002</v>
      </c>
      <c r="AX201" s="26">
        <v>3572.3500000000008</v>
      </c>
      <c r="AY201" s="103">
        <v>1683</v>
      </c>
      <c r="AZ201" s="103">
        <f t="shared" si="47"/>
        <v>513.31499999999994</v>
      </c>
      <c r="BA201" s="17">
        <v>45</v>
      </c>
      <c r="BB201" s="17">
        <v>60</v>
      </c>
      <c r="BC201" s="17">
        <v>0.1</v>
      </c>
      <c r="BD201" s="14">
        <v>2</v>
      </c>
      <c r="BE201" s="17" t="s">
        <v>149</v>
      </c>
      <c r="BF201" s="28"/>
      <c r="BG201" s="26"/>
      <c r="BH201" s="31"/>
      <c r="BI201" s="29"/>
    </row>
    <row r="202" spans="1:61" x14ac:dyDescent="0.25">
      <c r="A202" s="14">
        <v>2006</v>
      </c>
      <c r="B202" s="15">
        <v>2009</v>
      </c>
      <c r="C202" s="16" t="s">
        <v>151</v>
      </c>
      <c r="D202" s="17" t="s">
        <v>303</v>
      </c>
      <c r="E202" s="18">
        <v>1</v>
      </c>
      <c r="F202" s="19" t="s">
        <v>104</v>
      </c>
      <c r="G202" s="20" t="s">
        <v>105</v>
      </c>
      <c r="H202" s="70">
        <v>99201</v>
      </c>
      <c r="I202" s="45">
        <v>8</v>
      </c>
      <c r="J202" s="22">
        <v>99201007</v>
      </c>
      <c r="K202" s="17" t="s">
        <v>40</v>
      </c>
      <c r="L202" s="23">
        <v>88.888888888888886</v>
      </c>
      <c r="M202" s="24">
        <v>0.88888888888888884</v>
      </c>
      <c r="N202" s="24">
        <v>56.69291338582677</v>
      </c>
      <c r="O202" s="26">
        <v>51.85725374330211</v>
      </c>
      <c r="P202" s="26">
        <f t="shared" si="56"/>
        <v>0.51857253743302112</v>
      </c>
      <c r="Q202" s="36">
        <v>48.14274625669789</v>
      </c>
      <c r="R202" s="25">
        <v>0.48142746256697888</v>
      </c>
      <c r="S202" s="25">
        <v>27.293525436868091</v>
      </c>
      <c r="T202" s="25">
        <v>9.0978418122893636</v>
      </c>
      <c r="U202" s="25">
        <v>12.172912344843169</v>
      </c>
      <c r="V202" s="25">
        <v>4.0576374482810564</v>
      </c>
      <c r="W202" s="26">
        <v>18.458129554945259</v>
      </c>
      <c r="X202" s="26">
        <v>45.958796216113683</v>
      </c>
      <c r="Y202" s="26">
        <v>24.625413398652398</v>
      </c>
      <c r="Z202" s="26">
        <v>1.934252088642566</v>
      </c>
      <c r="AA202" s="26">
        <v>0.42894444444444452</v>
      </c>
      <c r="AB202" s="26">
        <v>63.629511444583031</v>
      </c>
      <c r="AC202" s="26">
        <f t="shared" ref="AC202:AF204" si="60">W202/100*$T202</f>
        <v>1.6792914284163505</v>
      </c>
      <c r="AD202" s="26">
        <f t="shared" si="60"/>
        <v>4.1812585785744529</v>
      </c>
      <c r="AE202" s="26">
        <f t="shared" si="60"/>
        <v>2.2403811566317051</v>
      </c>
      <c r="AF202" s="26">
        <f t="shared" si="60"/>
        <v>0.17597519527560371</v>
      </c>
      <c r="AG202" s="17">
        <v>6.89</v>
      </c>
      <c r="AH202" s="17">
        <v>5.59</v>
      </c>
      <c r="AI202" s="17">
        <f t="shared" si="58"/>
        <v>2.5703957827688596E-6</v>
      </c>
      <c r="AJ202" s="17">
        <v>1</v>
      </c>
      <c r="AK202" s="17">
        <v>44.2</v>
      </c>
      <c r="AL202" s="17">
        <v>785.1</v>
      </c>
      <c r="AM202" s="17">
        <v>69.099999999999994</v>
      </c>
      <c r="AN202" s="17">
        <v>24.4</v>
      </c>
      <c r="AO202" s="17">
        <v>14.6</v>
      </c>
      <c r="AP202" s="17">
        <v>0.6</v>
      </c>
      <c r="AQ202" s="17">
        <v>270.7</v>
      </c>
      <c r="AR202" s="17">
        <v>1457.3125</v>
      </c>
      <c r="AS202" s="17">
        <v>812.2916666666664</v>
      </c>
      <c r="AT202" s="26">
        <v>841.9375</v>
      </c>
      <c r="AU202" s="26">
        <v>18.610462097611627</v>
      </c>
      <c r="AV202" s="26">
        <v>-1.6732810173748864</v>
      </c>
      <c r="AW202" s="26">
        <v>4606.1750000000002</v>
      </c>
      <c r="AX202" s="26">
        <v>3572.3500000000008</v>
      </c>
      <c r="AY202" s="103">
        <v>1683</v>
      </c>
      <c r="AZ202" s="103">
        <f t="shared" si="47"/>
        <v>513.31499999999994</v>
      </c>
      <c r="BA202" s="17">
        <v>45</v>
      </c>
      <c r="BB202" s="17">
        <v>60</v>
      </c>
      <c r="BC202" s="17">
        <v>0.1</v>
      </c>
      <c r="BD202" s="14">
        <v>2</v>
      </c>
      <c r="BE202" s="17" t="s">
        <v>149</v>
      </c>
      <c r="BF202" s="28"/>
      <c r="BG202" s="26"/>
      <c r="BH202" s="31"/>
      <c r="BI202" s="29"/>
    </row>
    <row r="203" spans="1:61" x14ac:dyDescent="0.25">
      <c r="A203" s="14">
        <v>2006</v>
      </c>
      <c r="B203" s="15">
        <v>2009</v>
      </c>
      <c r="C203" s="16" t="s">
        <v>151</v>
      </c>
      <c r="D203" s="17" t="s">
        <v>303</v>
      </c>
      <c r="E203" s="18">
        <v>2</v>
      </c>
      <c r="F203" s="19" t="s">
        <v>104</v>
      </c>
      <c r="G203" s="20" t="s">
        <v>105</v>
      </c>
      <c r="H203" s="70">
        <v>99201</v>
      </c>
      <c r="I203" s="45">
        <v>8</v>
      </c>
      <c r="J203" s="22">
        <v>99201007</v>
      </c>
      <c r="K203" s="17" t="s">
        <v>40</v>
      </c>
      <c r="L203" s="23">
        <v>100</v>
      </c>
      <c r="M203" s="24">
        <v>1</v>
      </c>
      <c r="N203" s="24">
        <v>55.905511811023622</v>
      </c>
      <c r="O203" s="26">
        <v>53.248115125246031</v>
      </c>
      <c r="P203" s="26">
        <f t="shared" si="56"/>
        <v>0.53248115125246032</v>
      </c>
      <c r="Q203" s="36">
        <v>46.751884874753969</v>
      </c>
      <c r="R203" s="25">
        <v>0.46751884874753968</v>
      </c>
      <c r="S203" s="25">
        <v>26.136880520531747</v>
      </c>
      <c r="T203" s="25">
        <v>8.7122935068439151</v>
      </c>
      <c r="U203" s="25">
        <v>11.65704871215716</v>
      </c>
      <c r="V203" s="25">
        <v>3.8856829040523864</v>
      </c>
      <c r="W203" s="26">
        <v>18.767908058282885</v>
      </c>
      <c r="X203" s="26">
        <v>45.961099153737422</v>
      </c>
      <c r="Y203" s="26">
        <v>25.110105302158573</v>
      </c>
      <c r="Z203" s="26">
        <v>1.2588934711960462</v>
      </c>
      <c r="AA203" s="26">
        <v>0.46619891219891224</v>
      </c>
      <c r="AB203" s="26">
        <v>56.063795595859233</v>
      </c>
      <c r="AC203" s="26">
        <f t="shared" si="60"/>
        <v>1.6351152351322156</v>
      </c>
      <c r="AD203" s="26">
        <f t="shared" si="60"/>
        <v>4.0042658572451595</v>
      </c>
      <c r="AE203" s="26">
        <f t="shared" si="60"/>
        <v>2.1876660738016311</v>
      </c>
      <c r="AF203" s="26">
        <f t="shared" si="60"/>
        <v>0.10967849414909511</v>
      </c>
      <c r="AG203" s="17">
        <v>7.91</v>
      </c>
      <c r="AH203" s="17">
        <v>5.51</v>
      </c>
      <c r="AI203" s="17">
        <f t="shared" si="58"/>
        <v>3.0902954325135885E-6</v>
      </c>
      <c r="AJ203" s="17">
        <v>1</v>
      </c>
      <c r="AK203" s="17">
        <v>59.2</v>
      </c>
      <c r="AL203" s="17">
        <v>1135.0999999999999</v>
      </c>
      <c r="AM203" s="17">
        <v>102.1</v>
      </c>
      <c r="AN203" s="17">
        <v>21.6</v>
      </c>
      <c r="AO203" s="17">
        <v>17.8</v>
      </c>
      <c r="AP203" s="17">
        <v>0.7</v>
      </c>
      <c r="AQ203" s="17">
        <v>199.5</v>
      </c>
      <c r="AR203" s="17">
        <v>1457.3125</v>
      </c>
      <c r="AS203" s="17">
        <v>812.2916666666664</v>
      </c>
      <c r="AT203" s="26">
        <v>841.9375</v>
      </c>
      <c r="AU203" s="26">
        <v>18.610462097611627</v>
      </c>
      <c r="AV203" s="26">
        <v>-1.6732810173748864</v>
      </c>
      <c r="AW203" s="26">
        <v>4606.1750000000002</v>
      </c>
      <c r="AX203" s="26">
        <v>3572.3500000000008</v>
      </c>
      <c r="AY203" s="103">
        <v>1683</v>
      </c>
      <c r="AZ203" s="103">
        <f t="shared" si="47"/>
        <v>513.31499999999994</v>
      </c>
      <c r="BA203" s="17">
        <v>45</v>
      </c>
      <c r="BB203" s="17">
        <v>60</v>
      </c>
      <c r="BC203" s="17">
        <v>0.1</v>
      </c>
      <c r="BD203" s="14">
        <v>2</v>
      </c>
      <c r="BE203" s="17" t="s">
        <v>149</v>
      </c>
      <c r="BF203" s="28"/>
      <c r="BG203" s="26"/>
      <c r="BH203" s="31"/>
      <c r="BI203" s="29"/>
    </row>
    <row r="204" spans="1:61" x14ac:dyDescent="0.25">
      <c r="A204" s="14">
        <v>2006</v>
      </c>
      <c r="B204" s="15">
        <v>2009</v>
      </c>
      <c r="C204" s="16" t="s">
        <v>151</v>
      </c>
      <c r="D204" s="17" t="s">
        <v>303</v>
      </c>
      <c r="E204" s="18">
        <v>3</v>
      </c>
      <c r="F204" s="19" t="s">
        <v>104</v>
      </c>
      <c r="G204" s="20" t="s">
        <v>105</v>
      </c>
      <c r="H204" s="70">
        <v>99201</v>
      </c>
      <c r="I204" s="45">
        <v>8</v>
      </c>
      <c r="J204" s="22">
        <v>99201007</v>
      </c>
      <c r="K204" s="17" t="s">
        <v>40</v>
      </c>
      <c r="L204" s="23">
        <v>100</v>
      </c>
      <c r="M204" s="24">
        <v>1</v>
      </c>
      <c r="N204" s="24">
        <v>66.929133858267718</v>
      </c>
      <c r="O204" s="26">
        <v>50.117986557568663</v>
      </c>
      <c r="P204" s="26">
        <f t="shared" si="56"/>
        <v>0.50117986557568661</v>
      </c>
      <c r="Q204" s="36">
        <v>49.882013442431337</v>
      </c>
      <c r="R204" s="25">
        <v>0.49882013442431339</v>
      </c>
      <c r="S204" s="25">
        <v>33.385599548083967</v>
      </c>
      <c r="T204" s="25">
        <v>11.128533182694655</v>
      </c>
      <c r="U204" s="25">
        <v>14.889977398445449</v>
      </c>
      <c r="V204" s="25">
        <v>4.9633257994818161</v>
      </c>
      <c r="W204" s="26">
        <v>18.285365635882016</v>
      </c>
      <c r="X204" s="26">
        <v>46.402083395339147</v>
      </c>
      <c r="Y204" s="26">
        <v>24.645501354206971</v>
      </c>
      <c r="Z204" s="26">
        <v>1.7692306318640476</v>
      </c>
      <c r="AA204" s="26">
        <v>0.4614843137254902</v>
      </c>
      <c r="AB204" s="26">
        <v>72.343953099006285</v>
      </c>
      <c r="AC204" s="26">
        <f t="shared" si="60"/>
        <v>2.0348929823661757</v>
      </c>
      <c r="AD204" s="26">
        <f t="shared" si="60"/>
        <v>5.1638712481119642</v>
      </c>
      <c r="AE204" s="26">
        <f t="shared" si="60"/>
        <v>2.7426827962443832</v>
      </c>
      <c r="AF204" s="26">
        <f t="shared" si="60"/>
        <v>0.19688941794538886</v>
      </c>
      <c r="AG204" s="17">
        <v>9.07</v>
      </c>
      <c r="AH204" s="17">
        <v>5.86</v>
      </c>
      <c r="AI204" s="17">
        <f t="shared" si="58"/>
        <v>1.3803842646028812E-6</v>
      </c>
      <c r="AJ204" s="17">
        <v>1</v>
      </c>
      <c r="AK204" s="17">
        <v>104.1</v>
      </c>
      <c r="AL204" s="17">
        <v>1520.9</v>
      </c>
      <c r="AM204" s="17">
        <v>167.9</v>
      </c>
      <c r="AN204" s="17">
        <v>12.1</v>
      </c>
      <c r="AO204" s="17">
        <v>26.1</v>
      </c>
      <c r="AP204" s="17">
        <v>1.2</v>
      </c>
      <c r="AQ204" s="17">
        <v>114.4</v>
      </c>
      <c r="AR204" s="17">
        <v>1457.3125</v>
      </c>
      <c r="AS204" s="17">
        <v>812.2916666666664</v>
      </c>
      <c r="AT204" s="26">
        <v>841.9375</v>
      </c>
      <c r="AU204" s="26">
        <v>18.610462097611627</v>
      </c>
      <c r="AV204" s="26">
        <v>-1.6732810173748864</v>
      </c>
      <c r="AW204" s="26">
        <v>4606.1750000000002</v>
      </c>
      <c r="AX204" s="26">
        <v>3572.3500000000008</v>
      </c>
      <c r="AY204" s="103">
        <v>1683</v>
      </c>
      <c r="AZ204" s="103">
        <f t="shared" si="47"/>
        <v>513.31499999999994</v>
      </c>
      <c r="BA204" s="17">
        <v>45</v>
      </c>
      <c r="BB204" s="17">
        <v>60</v>
      </c>
      <c r="BC204" s="17">
        <v>0.1</v>
      </c>
      <c r="BD204" s="14">
        <v>2</v>
      </c>
      <c r="BE204" s="17" t="s">
        <v>149</v>
      </c>
      <c r="BF204" s="28"/>
      <c r="BG204" s="26"/>
      <c r="BH204" s="31"/>
      <c r="BI204" s="29"/>
    </row>
    <row r="205" spans="1:61" x14ac:dyDescent="0.25">
      <c r="A205" s="14">
        <v>2006</v>
      </c>
      <c r="B205" s="15">
        <v>2009</v>
      </c>
      <c r="C205" s="16" t="s">
        <v>151</v>
      </c>
      <c r="D205" s="17" t="s">
        <v>303</v>
      </c>
      <c r="E205" s="18">
        <v>4</v>
      </c>
      <c r="F205" s="19" t="s">
        <v>104</v>
      </c>
      <c r="G205" s="20" t="s">
        <v>105</v>
      </c>
      <c r="H205" s="70">
        <v>99201</v>
      </c>
      <c r="I205" s="45">
        <v>8</v>
      </c>
      <c r="J205" s="22">
        <v>99201007</v>
      </c>
      <c r="K205" s="17" t="s">
        <v>40</v>
      </c>
      <c r="L205" s="23">
        <v>100</v>
      </c>
      <c r="M205" s="24">
        <v>1</v>
      </c>
      <c r="N205" s="24">
        <v>54.330708661417319</v>
      </c>
      <c r="O205" s="26">
        <v>52.645470563477737</v>
      </c>
      <c r="P205" s="26">
        <f t="shared" si="56"/>
        <v>0.52645470563477736</v>
      </c>
      <c r="Q205" s="36">
        <v>47.354529436522263</v>
      </c>
      <c r="R205" s="25">
        <v>0.47354529436522264</v>
      </c>
      <c r="S205" s="25">
        <v>25.728051426142013</v>
      </c>
      <c r="T205" s="25">
        <v>8.5760171420473377</v>
      </c>
      <c r="U205" s="25">
        <v>11.474710936059338</v>
      </c>
      <c r="V205" s="25">
        <v>3.8249036453531127</v>
      </c>
      <c r="W205" s="26" t="s">
        <v>45</v>
      </c>
      <c r="X205" s="26" t="s">
        <v>45</v>
      </c>
      <c r="Y205" s="26" t="s">
        <v>45</v>
      </c>
      <c r="Z205" s="26" t="s">
        <v>45</v>
      </c>
      <c r="AA205" s="26" t="s">
        <v>45</v>
      </c>
      <c r="AB205" s="26" t="s">
        <v>45</v>
      </c>
      <c r="AC205" s="26" t="s">
        <v>45</v>
      </c>
      <c r="AD205" s="26" t="s">
        <v>45</v>
      </c>
      <c r="AE205" s="26" t="s">
        <v>45</v>
      </c>
      <c r="AF205" s="26" t="s">
        <v>45</v>
      </c>
      <c r="AG205" s="17">
        <v>8.99</v>
      </c>
      <c r="AH205" s="17">
        <v>5.68</v>
      </c>
      <c r="AI205" s="17">
        <f t="shared" si="58"/>
        <v>2.0892961308540377E-6</v>
      </c>
      <c r="AJ205" s="17">
        <v>1</v>
      </c>
      <c r="AK205" s="17">
        <v>79.5</v>
      </c>
      <c r="AL205" s="17">
        <v>1430.9</v>
      </c>
      <c r="AM205" s="17">
        <v>151.1</v>
      </c>
      <c r="AN205" s="17">
        <v>15.4</v>
      </c>
      <c r="AO205" s="17">
        <v>28.2</v>
      </c>
      <c r="AP205" s="17">
        <v>1.4</v>
      </c>
      <c r="AQ205" s="17">
        <v>159.6</v>
      </c>
      <c r="AR205" s="17">
        <v>1457.3125</v>
      </c>
      <c r="AS205" s="17">
        <v>812.2916666666664</v>
      </c>
      <c r="AT205" s="26">
        <v>841.9375</v>
      </c>
      <c r="AU205" s="26">
        <v>18.610462097611627</v>
      </c>
      <c r="AV205" s="26">
        <v>-1.6732810173748864</v>
      </c>
      <c r="AW205" s="26">
        <v>4606.1750000000002</v>
      </c>
      <c r="AX205" s="26">
        <v>3572.3500000000008</v>
      </c>
      <c r="AY205" s="103">
        <v>1683</v>
      </c>
      <c r="AZ205" s="103">
        <f t="shared" si="47"/>
        <v>513.31499999999994</v>
      </c>
      <c r="BA205" s="17">
        <v>45</v>
      </c>
      <c r="BB205" s="17">
        <v>60</v>
      </c>
      <c r="BC205" s="17">
        <v>0.1</v>
      </c>
      <c r="BD205" s="14">
        <v>2</v>
      </c>
      <c r="BE205" s="17" t="s">
        <v>149</v>
      </c>
      <c r="BF205" s="28"/>
      <c r="BG205" s="26"/>
      <c r="BH205" s="31"/>
      <c r="BI205" s="29"/>
    </row>
    <row r="206" spans="1:61" x14ac:dyDescent="0.25">
      <c r="A206" s="14">
        <v>2006</v>
      </c>
      <c r="B206" s="15">
        <v>2009</v>
      </c>
      <c r="C206" s="16" t="s">
        <v>151</v>
      </c>
      <c r="D206" s="17" t="s">
        <v>303</v>
      </c>
      <c r="E206" s="18">
        <v>1</v>
      </c>
      <c r="F206" s="19" t="s">
        <v>108</v>
      </c>
      <c r="G206" s="20" t="s">
        <v>109</v>
      </c>
      <c r="H206" s="70">
        <v>99202</v>
      </c>
      <c r="I206" s="45">
        <v>8</v>
      </c>
      <c r="J206" s="22">
        <v>99202004</v>
      </c>
      <c r="K206" s="17" t="s">
        <v>40</v>
      </c>
      <c r="L206" s="23">
        <v>100</v>
      </c>
      <c r="M206" s="24">
        <v>1</v>
      </c>
      <c r="N206" s="24">
        <v>57.480314960629919</v>
      </c>
      <c r="O206" s="26">
        <v>54.200954601810267</v>
      </c>
      <c r="P206" s="26">
        <f t="shared" si="56"/>
        <v>0.54200954601810269</v>
      </c>
      <c r="Q206" s="36">
        <v>45.799045398189733</v>
      </c>
      <c r="R206" s="25">
        <v>0.45799045398189731</v>
      </c>
      <c r="S206" s="25">
        <v>26.325435543841341</v>
      </c>
      <c r="T206" s="25">
        <v>8.7751451812804468</v>
      </c>
      <c r="U206" s="25">
        <v>11.741144252553237</v>
      </c>
      <c r="V206" s="25">
        <v>3.9137147508510792</v>
      </c>
      <c r="W206" s="26">
        <v>19.155853833427855</v>
      </c>
      <c r="X206" s="26">
        <v>45.567367942523191</v>
      </c>
      <c r="Y206" s="26">
        <v>23.79320907518759</v>
      </c>
      <c r="Z206" s="26">
        <v>2.1512984304480938</v>
      </c>
      <c r="AA206" s="26">
        <v>0.40239814814814806</v>
      </c>
      <c r="AB206" s="26">
        <v>65.421363554956741</v>
      </c>
      <c r="AC206" s="26">
        <f t="shared" ref="AC206:AF207" si="61">W206/100*$T206</f>
        <v>1.6809539845971702</v>
      </c>
      <c r="AD206" s="26">
        <f t="shared" si="61"/>
        <v>3.9986026922446549</v>
      </c>
      <c r="AE206" s="26">
        <f t="shared" si="61"/>
        <v>2.0878886396333058</v>
      </c>
      <c r="AF206" s="26">
        <f t="shared" si="61"/>
        <v>0.18877956055442779</v>
      </c>
      <c r="AG206" s="17">
        <v>6.89</v>
      </c>
      <c r="AH206" s="17">
        <v>5.59</v>
      </c>
      <c r="AI206" s="17">
        <f t="shared" si="58"/>
        <v>2.5703957827688596E-6</v>
      </c>
      <c r="AJ206" s="17">
        <v>1</v>
      </c>
      <c r="AK206" s="17">
        <v>44.2</v>
      </c>
      <c r="AL206" s="17">
        <v>785.1</v>
      </c>
      <c r="AM206" s="17">
        <v>69.099999999999994</v>
      </c>
      <c r="AN206" s="17">
        <v>24.4</v>
      </c>
      <c r="AO206" s="17">
        <v>14.6</v>
      </c>
      <c r="AP206" s="17">
        <v>0.6</v>
      </c>
      <c r="AQ206" s="17">
        <v>270.7</v>
      </c>
      <c r="AR206" s="17">
        <v>1457.3125</v>
      </c>
      <c r="AS206" s="17">
        <v>812.2916666666664</v>
      </c>
      <c r="AT206" s="26">
        <v>841.9375</v>
      </c>
      <c r="AU206" s="26">
        <v>18.610462097611627</v>
      </c>
      <c r="AV206" s="26">
        <v>-1.6732810173748864</v>
      </c>
      <c r="AW206" s="26">
        <v>4606.1750000000002</v>
      </c>
      <c r="AX206" s="26">
        <v>3572.3500000000008</v>
      </c>
      <c r="AY206" s="103">
        <v>1683</v>
      </c>
      <c r="AZ206" s="103">
        <f t="shared" si="47"/>
        <v>513.31499999999994</v>
      </c>
      <c r="BA206" s="17">
        <v>45</v>
      </c>
      <c r="BB206" s="17">
        <v>60</v>
      </c>
      <c r="BC206" s="17">
        <v>0.1</v>
      </c>
      <c r="BD206" s="14">
        <v>2</v>
      </c>
      <c r="BE206" s="17" t="s">
        <v>149</v>
      </c>
      <c r="BF206" s="28"/>
      <c r="BG206" s="26"/>
      <c r="BH206" s="31"/>
      <c r="BI206" s="29"/>
    </row>
    <row r="207" spans="1:61" x14ac:dyDescent="0.25">
      <c r="A207" s="14">
        <v>2006</v>
      </c>
      <c r="B207" s="15">
        <v>2009</v>
      </c>
      <c r="C207" s="16" t="s">
        <v>151</v>
      </c>
      <c r="D207" s="17" t="s">
        <v>303</v>
      </c>
      <c r="E207" s="18">
        <v>2</v>
      </c>
      <c r="F207" s="19" t="s">
        <v>108</v>
      </c>
      <c r="G207" s="20" t="s">
        <v>109</v>
      </c>
      <c r="H207" s="70">
        <v>99202</v>
      </c>
      <c r="I207" s="45">
        <v>8</v>
      </c>
      <c r="J207" s="22">
        <v>99202004</v>
      </c>
      <c r="K207" s="17" t="s">
        <v>40</v>
      </c>
      <c r="L207" s="23">
        <v>83.333333333333343</v>
      </c>
      <c r="M207" s="24">
        <v>0.83333333333333348</v>
      </c>
      <c r="N207" s="24">
        <v>40.15748031496063</v>
      </c>
      <c r="O207" s="47">
        <v>58.939169318582408</v>
      </c>
      <c r="P207" s="26">
        <f t="shared" si="56"/>
        <v>0.58939169318582407</v>
      </c>
      <c r="Q207" s="36">
        <v>41.060830681417592</v>
      </c>
      <c r="R207" s="25">
        <v>0.41060830681417593</v>
      </c>
      <c r="S207" s="25">
        <v>16.488994998049584</v>
      </c>
      <c r="T207" s="25">
        <v>5.4963316660165278</v>
      </c>
      <c r="U207" s="25">
        <v>7.3540917691301146</v>
      </c>
      <c r="V207" s="25">
        <v>2.4513639230433713</v>
      </c>
      <c r="W207" s="26">
        <v>19.414968767472487</v>
      </c>
      <c r="X207" s="26">
        <v>44.449958817552741</v>
      </c>
      <c r="Y207" s="26">
        <v>25.221813320267188</v>
      </c>
      <c r="Z207" s="26">
        <v>1.359826372397535</v>
      </c>
      <c r="AA207" s="26">
        <v>0.37934420289855075</v>
      </c>
      <c r="AB207" s="26">
        <v>43.467106844016513</v>
      </c>
      <c r="AC207" s="26">
        <f t="shared" si="61"/>
        <v>1.0671110763138092</v>
      </c>
      <c r="AD207" s="26">
        <f t="shared" si="61"/>
        <v>2.443117162020457</v>
      </c>
      <c r="AE207" s="26">
        <f t="shared" si="61"/>
        <v>1.3862745122654201</v>
      </c>
      <c r="AF207" s="26">
        <f t="shared" si="61"/>
        <v>7.4740567508929545E-2</v>
      </c>
      <c r="AG207" s="17">
        <v>7.91</v>
      </c>
      <c r="AH207" s="17">
        <v>5.51</v>
      </c>
      <c r="AI207" s="17">
        <f t="shared" si="58"/>
        <v>3.0902954325135885E-6</v>
      </c>
      <c r="AJ207" s="17">
        <v>1</v>
      </c>
      <c r="AK207" s="17">
        <v>59.2</v>
      </c>
      <c r="AL207" s="17">
        <v>1135.0999999999999</v>
      </c>
      <c r="AM207" s="17">
        <v>102.1</v>
      </c>
      <c r="AN207" s="17">
        <v>21.6</v>
      </c>
      <c r="AO207" s="17">
        <v>17.8</v>
      </c>
      <c r="AP207" s="17">
        <v>0.7</v>
      </c>
      <c r="AQ207" s="17">
        <v>199.5</v>
      </c>
      <c r="AR207" s="17">
        <v>1457.3125</v>
      </c>
      <c r="AS207" s="17">
        <v>812.2916666666664</v>
      </c>
      <c r="AT207" s="26">
        <v>841.9375</v>
      </c>
      <c r="AU207" s="26">
        <v>18.610462097611627</v>
      </c>
      <c r="AV207" s="26">
        <v>-1.6732810173748864</v>
      </c>
      <c r="AW207" s="26">
        <v>4606.1750000000002</v>
      </c>
      <c r="AX207" s="26">
        <v>3572.3500000000008</v>
      </c>
      <c r="AY207" s="103">
        <v>1683</v>
      </c>
      <c r="AZ207" s="103">
        <f t="shared" si="47"/>
        <v>513.31499999999994</v>
      </c>
      <c r="BA207" s="17">
        <v>45</v>
      </c>
      <c r="BB207" s="17">
        <v>60</v>
      </c>
      <c r="BC207" s="17">
        <v>0.1</v>
      </c>
      <c r="BD207" s="14">
        <v>2</v>
      </c>
      <c r="BE207" s="17" t="s">
        <v>149</v>
      </c>
      <c r="BF207" s="28"/>
      <c r="BG207" s="26"/>
      <c r="BH207" s="48" t="s">
        <v>154</v>
      </c>
      <c r="BI207" s="29"/>
    </row>
    <row r="208" spans="1:61" x14ac:dyDescent="0.25">
      <c r="A208" s="14">
        <v>2006</v>
      </c>
      <c r="B208" s="15">
        <v>2009</v>
      </c>
      <c r="C208" s="16" t="s">
        <v>151</v>
      </c>
      <c r="D208" s="17" t="s">
        <v>303</v>
      </c>
      <c r="E208" s="18">
        <v>3</v>
      </c>
      <c r="F208" s="19" t="s">
        <v>108</v>
      </c>
      <c r="G208" s="20" t="s">
        <v>109</v>
      </c>
      <c r="H208" s="70">
        <v>99202</v>
      </c>
      <c r="I208" s="45">
        <v>8</v>
      </c>
      <c r="J208" s="22">
        <v>99202004</v>
      </c>
      <c r="K208" s="17" t="s">
        <v>40</v>
      </c>
      <c r="L208" s="23">
        <v>100</v>
      </c>
      <c r="M208" s="24">
        <v>1</v>
      </c>
      <c r="N208" s="24">
        <v>85.826771653543304</v>
      </c>
      <c r="O208" s="26">
        <v>55.754407631377219</v>
      </c>
      <c r="P208" s="26">
        <f t="shared" si="56"/>
        <v>0.55754407631377223</v>
      </c>
      <c r="Q208" s="36">
        <v>44.245592368622781</v>
      </c>
      <c r="R208" s="25">
        <v>0.44245592368622783</v>
      </c>
      <c r="S208" s="25">
        <v>37.974563528975459</v>
      </c>
      <c r="T208" s="25">
        <v>12.65818784299182</v>
      </c>
      <c r="U208" s="25">
        <v>16.936655333923056</v>
      </c>
      <c r="V208" s="25">
        <v>5.6455517779743518</v>
      </c>
      <c r="W208" s="26" t="s">
        <v>45</v>
      </c>
      <c r="X208" s="26" t="s">
        <v>45</v>
      </c>
      <c r="Y208" s="26" t="s">
        <v>45</v>
      </c>
      <c r="Z208" s="26" t="s">
        <v>45</v>
      </c>
      <c r="AA208" s="26">
        <v>0.39358695652173914</v>
      </c>
      <c r="AB208" s="26">
        <v>96.483287618496064</v>
      </c>
      <c r="AC208" s="26" t="s">
        <v>45</v>
      </c>
      <c r="AD208" s="26" t="s">
        <v>45</v>
      </c>
      <c r="AE208" s="26" t="s">
        <v>45</v>
      </c>
      <c r="AF208" s="26" t="s">
        <v>45</v>
      </c>
      <c r="AG208" s="17">
        <v>9.07</v>
      </c>
      <c r="AH208" s="17">
        <v>5.86</v>
      </c>
      <c r="AI208" s="17">
        <f t="shared" si="58"/>
        <v>1.3803842646028812E-6</v>
      </c>
      <c r="AJ208" s="17">
        <v>1</v>
      </c>
      <c r="AK208" s="17">
        <v>104.1</v>
      </c>
      <c r="AL208" s="17">
        <v>1520.9</v>
      </c>
      <c r="AM208" s="17">
        <v>167.9</v>
      </c>
      <c r="AN208" s="17">
        <v>12.1</v>
      </c>
      <c r="AO208" s="17">
        <v>26.1</v>
      </c>
      <c r="AP208" s="17">
        <v>1.2</v>
      </c>
      <c r="AQ208" s="17">
        <v>114.4</v>
      </c>
      <c r="AR208" s="17">
        <v>1457.3125</v>
      </c>
      <c r="AS208" s="17">
        <v>812.2916666666664</v>
      </c>
      <c r="AT208" s="26">
        <v>841.9375</v>
      </c>
      <c r="AU208" s="26">
        <v>18.610462097611627</v>
      </c>
      <c r="AV208" s="26">
        <v>-1.6732810173748864</v>
      </c>
      <c r="AW208" s="26">
        <v>4606.1750000000002</v>
      </c>
      <c r="AX208" s="26">
        <v>3572.3500000000008</v>
      </c>
      <c r="AY208" s="103">
        <v>1683</v>
      </c>
      <c r="AZ208" s="103">
        <f t="shared" si="47"/>
        <v>513.31499999999994</v>
      </c>
      <c r="BA208" s="17">
        <v>45</v>
      </c>
      <c r="BB208" s="17">
        <v>60</v>
      </c>
      <c r="BC208" s="17">
        <v>0.1</v>
      </c>
      <c r="BD208" s="14">
        <v>2</v>
      </c>
      <c r="BE208" s="17" t="s">
        <v>149</v>
      </c>
      <c r="BF208" s="28"/>
      <c r="BG208" s="26"/>
      <c r="BH208" s="31"/>
      <c r="BI208" s="29"/>
    </row>
    <row r="209" spans="1:61" x14ac:dyDescent="0.25">
      <c r="A209" s="14">
        <v>2006</v>
      </c>
      <c r="B209" s="15">
        <v>2009</v>
      </c>
      <c r="C209" s="16" t="s">
        <v>151</v>
      </c>
      <c r="D209" s="17" t="s">
        <v>303</v>
      </c>
      <c r="E209" s="18">
        <v>4</v>
      </c>
      <c r="F209" s="19" t="s">
        <v>108</v>
      </c>
      <c r="G209" s="20" t="s">
        <v>109</v>
      </c>
      <c r="H209" s="70">
        <v>99202</v>
      </c>
      <c r="I209" s="45">
        <v>8</v>
      </c>
      <c r="J209" s="22">
        <v>99202004</v>
      </c>
      <c r="K209" s="17" t="s">
        <v>40</v>
      </c>
      <c r="L209" s="23">
        <v>83.333333333333343</v>
      </c>
      <c r="M209" s="24">
        <v>0.83333333333333348</v>
      </c>
      <c r="N209" s="24">
        <v>57.480314960629919</v>
      </c>
      <c r="O209" s="37">
        <f>AVERAGE(O206:O208)</f>
        <v>56.298177183923293</v>
      </c>
      <c r="P209" s="37">
        <f t="shared" si="56"/>
        <v>0.56298177183923293</v>
      </c>
      <c r="Q209" s="38">
        <f>100-O209</f>
        <v>43.701822816076707</v>
      </c>
      <c r="R209" s="38">
        <f>Q209/100</f>
        <v>0.43701822816076707</v>
      </c>
      <c r="S209" s="38">
        <f>N209*R209</f>
        <v>25.119945398217318</v>
      </c>
      <c r="T209" s="38">
        <f>S209/3</f>
        <v>8.3733151327391067</v>
      </c>
      <c r="U209" s="38">
        <f>S209/2.24</f>
        <v>11.214261338489873</v>
      </c>
      <c r="V209" s="38">
        <f>U209/3</f>
        <v>3.7380871128299575</v>
      </c>
      <c r="W209" s="26" t="s">
        <v>45</v>
      </c>
      <c r="X209" s="26" t="s">
        <v>45</v>
      </c>
      <c r="Y209" s="26" t="s">
        <v>45</v>
      </c>
      <c r="Z209" s="26" t="s">
        <v>45</v>
      </c>
      <c r="AA209" s="26" t="s">
        <v>45</v>
      </c>
      <c r="AB209" s="26" t="s">
        <v>45</v>
      </c>
      <c r="AC209" s="26" t="s">
        <v>45</v>
      </c>
      <c r="AD209" s="26" t="s">
        <v>45</v>
      </c>
      <c r="AE209" s="26" t="s">
        <v>45</v>
      </c>
      <c r="AF209" s="26" t="s">
        <v>45</v>
      </c>
      <c r="AG209" s="17">
        <v>8.99</v>
      </c>
      <c r="AH209" s="17">
        <v>5.68</v>
      </c>
      <c r="AI209" s="17">
        <f t="shared" si="58"/>
        <v>2.0892961308540377E-6</v>
      </c>
      <c r="AJ209" s="17">
        <v>1</v>
      </c>
      <c r="AK209" s="17">
        <v>79.5</v>
      </c>
      <c r="AL209" s="17">
        <v>1430.9</v>
      </c>
      <c r="AM209" s="17">
        <v>151.1</v>
      </c>
      <c r="AN209" s="17">
        <v>15.4</v>
      </c>
      <c r="AO209" s="17">
        <v>28.2</v>
      </c>
      <c r="AP209" s="17">
        <v>1.4</v>
      </c>
      <c r="AQ209" s="17">
        <v>159.6</v>
      </c>
      <c r="AR209" s="17">
        <v>1457.3125</v>
      </c>
      <c r="AS209" s="17">
        <v>812.2916666666664</v>
      </c>
      <c r="AT209" s="26">
        <v>841.9375</v>
      </c>
      <c r="AU209" s="26">
        <v>18.610462097611627</v>
      </c>
      <c r="AV209" s="26">
        <v>-1.6732810173748864</v>
      </c>
      <c r="AW209" s="26">
        <v>4606.1750000000002</v>
      </c>
      <c r="AX209" s="26">
        <v>3572.3500000000008</v>
      </c>
      <c r="AY209" s="103">
        <v>1683</v>
      </c>
      <c r="AZ209" s="103">
        <f t="shared" si="47"/>
        <v>513.31499999999994</v>
      </c>
      <c r="BA209" s="17">
        <v>45</v>
      </c>
      <c r="BB209" s="17">
        <v>60</v>
      </c>
      <c r="BC209" s="17">
        <v>0.1</v>
      </c>
      <c r="BD209" s="14">
        <v>2</v>
      </c>
      <c r="BE209" s="17" t="s">
        <v>149</v>
      </c>
      <c r="BF209" s="28"/>
      <c r="BG209" s="26"/>
      <c r="BH209" s="34" t="s">
        <v>159</v>
      </c>
      <c r="BI209" s="29"/>
    </row>
    <row r="210" spans="1:61" x14ac:dyDescent="0.25">
      <c r="A210" s="14">
        <v>2006</v>
      </c>
      <c r="B210" s="15">
        <v>2009</v>
      </c>
      <c r="C210" s="16" t="s">
        <v>151</v>
      </c>
      <c r="D210" s="17" t="s">
        <v>303</v>
      </c>
      <c r="E210" s="18">
        <v>1</v>
      </c>
      <c r="F210" s="19" t="s">
        <v>110</v>
      </c>
      <c r="G210" s="20" t="s">
        <v>111</v>
      </c>
      <c r="H210" s="70">
        <v>99202</v>
      </c>
      <c r="I210" s="45">
        <v>8</v>
      </c>
      <c r="J210" s="22">
        <v>99202011</v>
      </c>
      <c r="K210" s="17" t="s">
        <v>40</v>
      </c>
      <c r="L210" s="23">
        <v>100</v>
      </c>
      <c r="M210" s="24">
        <v>1</v>
      </c>
      <c r="N210" s="24">
        <v>51.181102362204726</v>
      </c>
      <c r="O210" s="26">
        <v>51.462085777087907</v>
      </c>
      <c r="P210" s="26">
        <f t="shared" si="56"/>
        <v>0.51462085777087907</v>
      </c>
      <c r="Q210" s="36">
        <v>48.537914222912093</v>
      </c>
      <c r="R210" s="25">
        <v>0.48537914222912093</v>
      </c>
      <c r="S210" s="25">
        <v>24.842239562907764</v>
      </c>
      <c r="T210" s="25">
        <v>8.2807465209692541</v>
      </c>
      <c r="U210" s="25">
        <v>11.079638845056863</v>
      </c>
      <c r="V210" s="25">
        <v>3.6932129483522873</v>
      </c>
      <c r="W210" s="26">
        <v>18.542591599545233</v>
      </c>
      <c r="X210" s="26">
        <v>46.650588372998271</v>
      </c>
      <c r="Y210" s="26">
        <v>23.969066524393739</v>
      </c>
      <c r="Z210" s="26">
        <v>1.3232780483201765</v>
      </c>
      <c r="AA210" s="26">
        <v>0.43220833333333336</v>
      </c>
      <c r="AB210" s="26">
        <v>57.477465488266297</v>
      </c>
      <c r="AC210" s="26">
        <f t="shared" ref="AC210:AF212" si="62">W210/100*$T210</f>
        <v>1.5354650087768791</v>
      </c>
      <c r="AD210" s="26">
        <f t="shared" si="62"/>
        <v>3.8630169737087416</v>
      </c>
      <c r="AE210" s="26">
        <f t="shared" si="62"/>
        <v>1.9848176423275408</v>
      </c>
      <c r="AF210" s="26">
        <f t="shared" si="62"/>
        <v>0.10957730094902286</v>
      </c>
      <c r="AG210" s="17">
        <v>6.89</v>
      </c>
      <c r="AH210" s="17">
        <v>5.59</v>
      </c>
      <c r="AI210" s="17">
        <f t="shared" si="58"/>
        <v>2.5703957827688596E-6</v>
      </c>
      <c r="AJ210" s="17">
        <v>1</v>
      </c>
      <c r="AK210" s="17">
        <v>44.2</v>
      </c>
      <c r="AL210" s="17">
        <v>785.1</v>
      </c>
      <c r="AM210" s="17">
        <v>69.099999999999994</v>
      </c>
      <c r="AN210" s="17">
        <v>24.4</v>
      </c>
      <c r="AO210" s="17">
        <v>14.6</v>
      </c>
      <c r="AP210" s="17">
        <v>0.6</v>
      </c>
      <c r="AQ210" s="17">
        <v>270.7</v>
      </c>
      <c r="AR210" s="17">
        <v>1457.3125</v>
      </c>
      <c r="AS210" s="17">
        <v>812.2916666666664</v>
      </c>
      <c r="AT210" s="26">
        <v>841.9375</v>
      </c>
      <c r="AU210" s="26">
        <v>18.610462097611627</v>
      </c>
      <c r="AV210" s="26">
        <v>-1.6732810173748864</v>
      </c>
      <c r="AW210" s="26">
        <v>4606.1750000000002</v>
      </c>
      <c r="AX210" s="26">
        <v>3572.3500000000008</v>
      </c>
      <c r="AY210" s="103">
        <v>1683</v>
      </c>
      <c r="AZ210" s="103">
        <f t="shared" si="47"/>
        <v>513.31499999999994</v>
      </c>
      <c r="BA210" s="17">
        <v>45</v>
      </c>
      <c r="BB210" s="17">
        <v>60</v>
      </c>
      <c r="BC210" s="17">
        <v>0.1</v>
      </c>
      <c r="BD210" s="14">
        <v>2</v>
      </c>
      <c r="BE210" s="17" t="s">
        <v>149</v>
      </c>
      <c r="BF210" s="28"/>
      <c r="BG210" s="26"/>
      <c r="BH210" s="31"/>
      <c r="BI210" s="29"/>
    </row>
    <row r="211" spans="1:61" x14ac:dyDescent="0.25">
      <c r="A211" s="14">
        <v>2006</v>
      </c>
      <c r="B211" s="15">
        <v>2009</v>
      </c>
      <c r="C211" s="16" t="s">
        <v>151</v>
      </c>
      <c r="D211" s="17" t="s">
        <v>303</v>
      </c>
      <c r="E211" s="18">
        <v>2</v>
      </c>
      <c r="F211" s="19" t="s">
        <v>110</v>
      </c>
      <c r="G211" s="20" t="s">
        <v>111</v>
      </c>
      <c r="H211" s="70">
        <v>99202</v>
      </c>
      <c r="I211" s="45">
        <v>8</v>
      </c>
      <c r="J211" s="22">
        <v>99202011</v>
      </c>
      <c r="K211" s="17" t="s">
        <v>40</v>
      </c>
      <c r="L211" s="23">
        <v>100</v>
      </c>
      <c r="M211" s="24">
        <v>1</v>
      </c>
      <c r="N211" s="24">
        <v>48.031496062992126</v>
      </c>
      <c r="O211" s="26">
        <v>53.987649562486162</v>
      </c>
      <c r="P211" s="26">
        <f t="shared" si="56"/>
        <v>0.53987649562486162</v>
      </c>
      <c r="Q211" s="36">
        <v>46.012350437513838</v>
      </c>
      <c r="R211" s="25">
        <v>0.46012350437513838</v>
      </c>
      <c r="S211" s="25">
        <v>22.1004202888846</v>
      </c>
      <c r="T211" s="25">
        <v>7.3668067629615335</v>
      </c>
      <c r="U211" s="25">
        <v>9.8567874488425318</v>
      </c>
      <c r="V211" s="25">
        <v>3.2855958162808441</v>
      </c>
      <c r="W211" s="26">
        <v>17.9426291896348</v>
      </c>
      <c r="X211" s="26">
        <v>46.987169172748821</v>
      </c>
      <c r="Y211" s="26">
        <v>23.843462822782001</v>
      </c>
      <c r="Z211" s="26">
        <v>1.8194038917343534</v>
      </c>
      <c r="AA211" s="26">
        <v>0.43135632183908051</v>
      </c>
      <c r="AB211" s="26">
        <v>51.234719812752076</v>
      </c>
      <c r="AC211" s="26">
        <f t="shared" si="62"/>
        <v>1.3217988205951268</v>
      </c>
      <c r="AD211" s="26">
        <f t="shared" si="62"/>
        <v>3.4614539563422371</v>
      </c>
      <c r="AE211" s="26">
        <f t="shared" si="62"/>
        <v>1.7565018317529235</v>
      </c>
      <c r="AF211" s="26">
        <f t="shared" si="62"/>
        <v>0.13403196894187169</v>
      </c>
      <c r="AG211" s="17">
        <v>7.91</v>
      </c>
      <c r="AH211" s="17">
        <v>5.51</v>
      </c>
      <c r="AI211" s="17">
        <f t="shared" si="58"/>
        <v>3.0902954325135885E-6</v>
      </c>
      <c r="AJ211" s="17">
        <v>1</v>
      </c>
      <c r="AK211" s="17">
        <v>59.2</v>
      </c>
      <c r="AL211" s="17">
        <v>1135.0999999999999</v>
      </c>
      <c r="AM211" s="17">
        <v>102.1</v>
      </c>
      <c r="AN211" s="17">
        <v>21.6</v>
      </c>
      <c r="AO211" s="17">
        <v>17.8</v>
      </c>
      <c r="AP211" s="17">
        <v>0.7</v>
      </c>
      <c r="AQ211" s="17">
        <v>199.5</v>
      </c>
      <c r="AR211" s="17">
        <v>1457.3125</v>
      </c>
      <c r="AS211" s="17">
        <v>812.2916666666664</v>
      </c>
      <c r="AT211" s="26">
        <v>841.9375</v>
      </c>
      <c r="AU211" s="26">
        <v>18.610462097611627</v>
      </c>
      <c r="AV211" s="26">
        <v>-1.6732810173748864</v>
      </c>
      <c r="AW211" s="26">
        <v>4606.1750000000002</v>
      </c>
      <c r="AX211" s="26">
        <v>3572.3500000000008</v>
      </c>
      <c r="AY211" s="103">
        <v>1683</v>
      </c>
      <c r="AZ211" s="103">
        <f t="shared" si="47"/>
        <v>513.31499999999994</v>
      </c>
      <c r="BA211" s="17">
        <v>45</v>
      </c>
      <c r="BB211" s="17">
        <v>60</v>
      </c>
      <c r="BC211" s="17">
        <v>0.1</v>
      </c>
      <c r="BD211" s="14">
        <v>2</v>
      </c>
      <c r="BE211" s="17" t="s">
        <v>149</v>
      </c>
      <c r="BF211" s="28"/>
      <c r="BG211" s="26"/>
      <c r="BH211" s="31"/>
      <c r="BI211" s="29"/>
    </row>
    <row r="212" spans="1:61" x14ac:dyDescent="0.25">
      <c r="A212" s="14">
        <v>2006</v>
      </c>
      <c r="B212" s="15">
        <v>2009</v>
      </c>
      <c r="C212" s="16" t="s">
        <v>151</v>
      </c>
      <c r="D212" s="17" t="s">
        <v>303</v>
      </c>
      <c r="E212" s="18">
        <v>3</v>
      </c>
      <c r="F212" s="19" t="s">
        <v>110</v>
      </c>
      <c r="G212" s="20" t="s">
        <v>111</v>
      </c>
      <c r="H212" s="70">
        <v>99202</v>
      </c>
      <c r="I212" s="45">
        <v>8</v>
      </c>
      <c r="J212" s="22">
        <v>99202011</v>
      </c>
      <c r="K212" s="17" t="s">
        <v>40</v>
      </c>
      <c r="L212" s="23">
        <v>100</v>
      </c>
      <c r="M212" s="24">
        <v>1</v>
      </c>
      <c r="N212" s="24">
        <v>48.818897637795274</v>
      </c>
      <c r="O212" s="26">
        <v>53.27149661569316</v>
      </c>
      <c r="P212" s="26">
        <f t="shared" si="56"/>
        <v>0.53271496615693159</v>
      </c>
      <c r="Q212" s="36">
        <v>46.72850338430684</v>
      </c>
      <c r="R212" s="25">
        <v>0.46728503384306841</v>
      </c>
      <c r="S212" s="25">
        <v>22.812340234858457</v>
      </c>
      <c r="T212" s="25">
        <v>7.604113411619486</v>
      </c>
      <c r="U212" s="25">
        <v>10.174303744746872</v>
      </c>
      <c r="V212" s="25">
        <v>3.3914345815822906</v>
      </c>
      <c r="W212" s="26">
        <v>18.303669022808421</v>
      </c>
      <c r="X212" s="26">
        <v>46.284059304330924</v>
      </c>
      <c r="Y212" s="26">
        <v>24.558552096237463</v>
      </c>
      <c r="Z212" s="26">
        <v>1.2990645267069851</v>
      </c>
      <c r="AA212" s="26">
        <v>0.43597333333333332</v>
      </c>
      <c r="AB212" s="26">
        <v>52.325081583411354</v>
      </c>
      <c r="AC212" s="26">
        <f t="shared" si="62"/>
        <v>1.3918317509818166</v>
      </c>
      <c r="AD212" s="26">
        <f t="shared" si="62"/>
        <v>3.5194923610025444</v>
      </c>
      <c r="AE212" s="26">
        <f t="shared" si="62"/>
        <v>1.8674601536495512</v>
      </c>
      <c r="AF212" s="26">
        <f t="shared" si="62"/>
        <v>9.8782339900917046E-2</v>
      </c>
      <c r="AG212" s="17">
        <v>9.07</v>
      </c>
      <c r="AH212" s="17">
        <v>5.86</v>
      </c>
      <c r="AI212" s="17">
        <f t="shared" si="58"/>
        <v>1.3803842646028812E-6</v>
      </c>
      <c r="AJ212" s="17">
        <v>1</v>
      </c>
      <c r="AK212" s="17">
        <v>104.1</v>
      </c>
      <c r="AL212" s="17">
        <v>1520.9</v>
      </c>
      <c r="AM212" s="17">
        <v>167.9</v>
      </c>
      <c r="AN212" s="17">
        <v>12.1</v>
      </c>
      <c r="AO212" s="17">
        <v>26.1</v>
      </c>
      <c r="AP212" s="17">
        <v>1.2</v>
      </c>
      <c r="AQ212" s="17">
        <v>114.4</v>
      </c>
      <c r="AR212" s="17">
        <v>1457.3125</v>
      </c>
      <c r="AS212" s="17">
        <v>812.2916666666664</v>
      </c>
      <c r="AT212" s="26">
        <v>841.9375</v>
      </c>
      <c r="AU212" s="26">
        <v>18.610462097611627</v>
      </c>
      <c r="AV212" s="26">
        <v>-1.6732810173748864</v>
      </c>
      <c r="AW212" s="26">
        <v>4606.1750000000002</v>
      </c>
      <c r="AX212" s="26">
        <v>3572.3500000000008</v>
      </c>
      <c r="AY212" s="103">
        <v>1683</v>
      </c>
      <c r="AZ212" s="103">
        <f t="shared" si="47"/>
        <v>513.31499999999994</v>
      </c>
      <c r="BA212" s="17">
        <v>45</v>
      </c>
      <c r="BB212" s="17">
        <v>60</v>
      </c>
      <c r="BC212" s="17">
        <v>0.1</v>
      </c>
      <c r="BD212" s="14">
        <v>2</v>
      </c>
      <c r="BE212" s="17" t="s">
        <v>149</v>
      </c>
      <c r="BF212" s="28"/>
      <c r="BG212" s="26"/>
      <c r="BH212" s="31"/>
      <c r="BI212" s="29"/>
    </row>
    <row r="213" spans="1:61" x14ac:dyDescent="0.25">
      <c r="A213" s="14">
        <v>2006</v>
      </c>
      <c r="B213" s="15">
        <v>2009</v>
      </c>
      <c r="C213" s="16" t="s">
        <v>151</v>
      </c>
      <c r="D213" s="17" t="s">
        <v>303</v>
      </c>
      <c r="E213" s="18">
        <v>4</v>
      </c>
      <c r="F213" s="19" t="s">
        <v>110</v>
      </c>
      <c r="G213" s="20" t="s">
        <v>111</v>
      </c>
      <c r="H213" s="70">
        <v>99202</v>
      </c>
      <c r="I213" s="45">
        <v>8</v>
      </c>
      <c r="J213" s="22">
        <v>99202011</v>
      </c>
      <c r="K213" s="17" t="s">
        <v>40</v>
      </c>
      <c r="L213" s="23">
        <v>72.222222222222214</v>
      </c>
      <c r="M213" s="24">
        <v>0.7222222222222221</v>
      </c>
      <c r="N213" s="24">
        <v>42.519685039370081</v>
      </c>
      <c r="O213" s="26">
        <v>52.191037852591982</v>
      </c>
      <c r="P213" s="26">
        <f t="shared" si="56"/>
        <v>0.52191037852591982</v>
      </c>
      <c r="Q213" s="36">
        <v>47.808962147408018</v>
      </c>
      <c r="R213" s="25">
        <v>0.47808962147408018</v>
      </c>
      <c r="S213" s="25">
        <v>20.328220125669549</v>
      </c>
      <c r="T213" s="25">
        <v>6.7760733752231834</v>
      </c>
      <c r="U213" s="25">
        <v>9.0663861760486189</v>
      </c>
      <c r="V213" s="25">
        <v>3.0221287253495399</v>
      </c>
      <c r="W213" s="26" t="s">
        <v>45</v>
      </c>
      <c r="X213" s="26" t="s">
        <v>45</v>
      </c>
      <c r="Y213" s="26" t="s">
        <v>45</v>
      </c>
      <c r="Z213" s="26" t="s">
        <v>45</v>
      </c>
      <c r="AA213" s="26" t="s">
        <v>45</v>
      </c>
      <c r="AB213" s="26" t="s">
        <v>45</v>
      </c>
      <c r="AC213" s="26" t="s">
        <v>45</v>
      </c>
      <c r="AD213" s="26" t="s">
        <v>45</v>
      </c>
      <c r="AE213" s="26" t="s">
        <v>45</v>
      </c>
      <c r="AF213" s="26" t="s">
        <v>45</v>
      </c>
      <c r="AG213" s="17">
        <v>8.99</v>
      </c>
      <c r="AH213" s="17">
        <v>5.68</v>
      </c>
      <c r="AI213" s="17">
        <f t="shared" si="58"/>
        <v>2.0892961308540377E-6</v>
      </c>
      <c r="AJ213" s="17">
        <v>1</v>
      </c>
      <c r="AK213" s="17">
        <v>79.5</v>
      </c>
      <c r="AL213" s="17">
        <v>1430.9</v>
      </c>
      <c r="AM213" s="17">
        <v>151.1</v>
      </c>
      <c r="AN213" s="17">
        <v>15.4</v>
      </c>
      <c r="AO213" s="17">
        <v>28.2</v>
      </c>
      <c r="AP213" s="17">
        <v>1.4</v>
      </c>
      <c r="AQ213" s="17">
        <v>159.6</v>
      </c>
      <c r="AR213" s="17">
        <v>1457.3125</v>
      </c>
      <c r="AS213" s="17">
        <v>812.2916666666664</v>
      </c>
      <c r="AT213" s="26">
        <v>841.9375</v>
      </c>
      <c r="AU213" s="26">
        <v>18.610462097611627</v>
      </c>
      <c r="AV213" s="26">
        <v>-1.6732810173748864</v>
      </c>
      <c r="AW213" s="26">
        <v>4606.1750000000002</v>
      </c>
      <c r="AX213" s="26">
        <v>3572.3500000000008</v>
      </c>
      <c r="AY213" s="103">
        <v>1683</v>
      </c>
      <c r="AZ213" s="103">
        <f t="shared" si="47"/>
        <v>513.31499999999994</v>
      </c>
      <c r="BA213" s="17">
        <v>45</v>
      </c>
      <c r="BB213" s="17">
        <v>60</v>
      </c>
      <c r="BC213" s="17">
        <v>0.1</v>
      </c>
      <c r="BD213" s="14">
        <v>2</v>
      </c>
      <c r="BE213" s="17" t="s">
        <v>149</v>
      </c>
      <c r="BF213" s="28"/>
      <c r="BG213" s="26"/>
      <c r="BH213" s="31"/>
      <c r="BI213" s="29"/>
    </row>
    <row r="214" spans="1:61" x14ac:dyDescent="0.25">
      <c r="A214" s="14">
        <v>2006</v>
      </c>
      <c r="B214" s="15">
        <v>2009</v>
      </c>
      <c r="C214" s="16" t="s">
        <v>151</v>
      </c>
      <c r="D214" s="17" t="s">
        <v>303</v>
      </c>
      <c r="E214" s="18">
        <v>1</v>
      </c>
      <c r="F214" s="19" t="s">
        <v>112</v>
      </c>
      <c r="G214" s="20" t="s">
        <v>113</v>
      </c>
      <c r="H214" s="70">
        <v>99202</v>
      </c>
      <c r="I214" s="45">
        <v>8</v>
      </c>
      <c r="J214" s="22">
        <v>99202043</v>
      </c>
      <c r="K214" s="17" t="s">
        <v>40</v>
      </c>
      <c r="L214" s="23">
        <v>100</v>
      </c>
      <c r="M214" s="24">
        <v>1</v>
      </c>
      <c r="N214" s="24">
        <v>53.54330708661417</v>
      </c>
      <c r="O214" s="26">
        <v>55.078478844475185</v>
      </c>
      <c r="P214" s="26">
        <f t="shared" si="56"/>
        <v>0.55078478844475187</v>
      </c>
      <c r="Q214" s="36">
        <v>44.921521155524815</v>
      </c>
      <c r="R214" s="25">
        <v>0.44921521155524813</v>
      </c>
      <c r="S214" s="25">
        <v>24.052468020281005</v>
      </c>
      <c r="T214" s="25">
        <v>8.0174893400936682</v>
      </c>
      <c r="U214" s="25">
        <v>10.727400737045329</v>
      </c>
      <c r="V214" s="25">
        <v>3.5758002456817759</v>
      </c>
      <c r="W214" s="26">
        <v>18.123304242553118</v>
      </c>
      <c r="X214" s="26">
        <v>44.02598117260375</v>
      </c>
      <c r="Y214" s="26">
        <v>24.867016241030967</v>
      </c>
      <c r="Z214" s="26">
        <v>2.5448995066972202</v>
      </c>
      <c r="AA214" s="26">
        <v>0.43541481481481475</v>
      </c>
      <c r="AB214" s="26">
        <v>55.240352881678362</v>
      </c>
      <c r="AC214" s="26">
        <f t="shared" ref="AC214:AF216" si="63">W214/100*$T214</f>
        <v>1.4530339857194396</v>
      </c>
      <c r="AD214" s="26">
        <f t="shared" si="63"/>
        <v>3.5297783473851512</v>
      </c>
      <c r="AE214" s="26">
        <f t="shared" si="63"/>
        <v>1.9937103763240189</v>
      </c>
      <c r="AF214" s="26">
        <f t="shared" si="63"/>
        <v>0.20403704666554598</v>
      </c>
      <c r="AG214" s="17">
        <v>6.89</v>
      </c>
      <c r="AH214" s="17">
        <v>5.59</v>
      </c>
      <c r="AI214" s="17">
        <f t="shared" si="58"/>
        <v>2.5703957827688596E-6</v>
      </c>
      <c r="AJ214" s="17">
        <v>1</v>
      </c>
      <c r="AK214" s="17">
        <v>44.2</v>
      </c>
      <c r="AL214" s="17">
        <v>785.1</v>
      </c>
      <c r="AM214" s="17">
        <v>69.099999999999994</v>
      </c>
      <c r="AN214" s="17">
        <v>24.4</v>
      </c>
      <c r="AO214" s="17">
        <v>14.6</v>
      </c>
      <c r="AP214" s="17">
        <v>0.6</v>
      </c>
      <c r="AQ214" s="17">
        <v>270.7</v>
      </c>
      <c r="AR214" s="17">
        <v>1457.3125</v>
      </c>
      <c r="AS214" s="17">
        <v>812.2916666666664</v>
      </c>
      <c r="AT214" s="26">
        <v>841.9375</v>
      </c>
      <c r="AU214" s="26">
        <v>18.610462097611627</v>
      </c>
      <c r="AV214" s="26">
        <v>-1.6732810173748864</v>
      </c>
      <c r="AW214" s="26">
        <v>4606.1750000000002</v>
      </c>
      <c r="AX214" s="26">
        <v>3572.3500000000008</v>
      </c>
      <c r="AY214" s="103">
        <v>1683</v>
      </c>
      <c r="AZ214" s="103">
        <f t="shared" si="47"/>
        <v>513.31499999999994</v>
      </c>
      <c r="BA214" s="17">
        <v>45</v>
      </c>
      <c r="BB214" s="17">
        <v>60</v>
      </c>
      <c r="BC214" s="17">
        <v>0.1</v>
      </c>
      <c r="BD214" s="14">
        <v>2</v>
      </c>
      <c r="BE214" s="17" t="s">
        <v>149</v>
      </c>
      <c r="BF214" s="28"/>
      <c r="BG214" s="26"/>
      <c r="BH214" s="31"/>
      <c r="BI214" s="29"/>
    </row>
    <row r="215" spans="1:61" x14ac:dyDescent="0.25">
      <c r="A215" s="14">
        <v>2006</v>
      </c>
      <c r="B215" s="15">
        <v>2009</v>
      </c>
      <c r="C215" s="16" t="s">
        <v>151</v>
      </c>
      <c r="D215" s="17" t="s">
        <v>303</v>
      </c>
      <c r="E215" s="18">
        <v>2</v>
      </c>
      <c r="F215" s="19" t="s">
        <v>112</v>
      </c>
      <c r="G215" s="20" t="s">
        <v>113</v>
      </c>
      <c r="H215" s="70">
        <v>99202</v>
      </c>
      <c r="I215" s="45">
        <v>8</v>
      </c>
      <c r="J215" s="22">
        <v>99202043</v>
      </c>
      <c r="K215" s="17" t="s">
        <v>40</v>
      </c>
      <c r="L215" s="23">
        <v>100</v>
      </c>
      <c r="M215" s="24">
        <v>1</v>
      </c>
      <c r="N215" s="24">
        <v>46.45669291338583</v>
      </c>
      <c r="O215" s="26">
        <v>53.825095294958103</v>
      </c>
      <c r="P215" s="26">
        <f t="shared" si="56"/>
        <v>0.53825095294958103</v>
      </c>
      <c r="Q215" s="36">
        <v>46.174904705041897</v>
      </c>
      <c r="R215" s="25">
        <v>0.46174904705041897</v>
      </c>
      <c r="S215" s="25">
        <v>21.451333681869858</v>
      </c>
      <c r="T215" s="25">
        <v>7.1504445606232858</v>
      </c>
      <c r="U215" s="25">
        <v>9.5672948221139578</v>
      </c>
      <c r="V215" s="25">
        <v>3.1890982740379856</v>
      </c>
      <c r="W215" s="26">
        <v>18.743292338005986</v>
      </c>
      <c r="X215" s="26">
        <v>44.520813739767647</v>
      </c>
      <c r="Y215" s="26">
        <v>24.927031985296011</v>
      </c>
      <c r="Z215" s="26">
        <v>1.5407772549006182</v>
      </c>
      <c r="AA215" s="26">
        <v>0.37000000000000005</v>
      </c>
      <c r="AB215" s="26">
        <v>57.976577518567176</v>
      </c>
      <c r="AC215" s="26">
        <f t="shared" si="63"/>
        <v>1.3402287274646703</v>
      </c>
      <c r="AD215" s="26">
        <f t="shared" si="63"/>
        <v>3.1834361044004402</v>
      </c>
      <c r="AE215" s="26">
        <f t="shared" si="63"/>
        <v>1.7823936027174252</v>
      </c>
      <c r="AF215" s="26">
        <f t="shared" si="63"/>
        <v>0.11017242341436204</v>
      </c>
      <c r="AG215" s="17">
        <v>7.91</v>
      </c>
      <c r="AH215" s="17">
        <v>5.51</v>
      </c>
      <c r="AI215" s="17">
        <f t="shared" si="58"/>
        <v>3.0902954325135885E-6</v>
      </c>
      <c r="AJ215" s="17">
        <v>1</v>
      </c>
      <c r="AK215" s="17">
        <v>59.2</v>
      </c>
      <c r="AL215" s="17">
        <v>1135.0999999999999</v>
      </c>
      <c r="AM215" s="17">
        <v>102.1</v>
      </c>
      <c r="AN215" s="17">
        <v>21.6</v>
      </c>
      <c r="AO215" s="17">
        <v>17.8</v>
      </c>
      <c r="AP215" s="17">
        <v>0.7</v>
      </c>
      <c r="AQ215" s="17">
        <v>199.5</v>
      </c>
      <c r="AR215" s="17">
        <v>1457.3125</v>
      </c>
      <c r="AS215" s="17">
        <v>812.2916666666664</v>
      </c>
      <c r="AT215" s="26">
        <v>841.9375</v>
      </c>
      <c r="AU215" s="26">
        <v>18.610462097611627</v>
      </c>
      <c r="AV215" s="26">
        <v>-1.6732810173748864</v>
      </c>
      <c r="AW215" s="26">
        <v>4606.1750000000002</v>
      </c>
      <c r="AX215" s="26">
        <v>3572.3500000000008</v>
      </c>
      <c r="AY215" s="103">
        <v>1683</v>
      </c>
      <c r="AZ215" s="103">
        <f t="shared" si="47"/>
        <v>513.31499999999994</v>
      </c>
      <c r="BA215" s="17">
        <v>45</v>
      </c>
      <c r="BB215" s="17">
        <v>60</v>
      </c>
      <c r="BC215" s="17">
        <v>0.1</v>
      </c>
      <c r="BD215" s="14">
        <v>2</v>
      </c>
      <c r="BE215" s="17" t="s">
        <v>149</v>
      </c>
      <c r="BF215" s="28"/>
      <c r="BG215" s="26"/>
      <c r="BH215" s="31"/>
      <c r="BI215" s="29"/>
    </row>
    <row r="216" spans="1:61" x14ac:dyDescent="0.25">
      <c r="A216" s="14">
        <v>2006</v>
      </c>
      <c r="B216" s="15">
        <v>2009</v>
      </c>
      <c r="C216" s="16" t="s">
        <v>151</v>
      </c>
      <c r="D216" s="17" t="s">
        <v>303</v>
      </c>
      <c r="E216" s="18">
        <v>3</v>
      </c>
      <c r="F216" s="19" t="s">
        <v>112</v>
      </c>
      <c r="G216" s="20" t="s">
        <v>113</v>
      </c>
      <c r="H216" s="70">
        <v>99202</v>
      </c>
      <c r="I216" s="45">
        <v>8</v>
      </c>
      <c r="J216" s="22">
        <v>99202043</v>
      </c>
      <c r="K216" s="17" t="s">
        <v>40</v>
      </c>
      <c r="L216" s="23">
        <v>94.444444444444443</v>
      </c>
      <c r="M216" s="24">
        <v>0.94444444444444442</v>
      </c>
      <c r="N216" s="24">
        <v>40.944881889763778</v>
      </c>
      <c r="O216" s="26">
        <v>53.965754187869109</v>
      </c>
      <c r="P216" s="26">
        <f t="shared" si="56"/>
        <v>0.53965754187869108</v>
      </c>
      <c r="Q216" s="36">
        <v>46.034245812130891</v>
      </c>
      <c r="R216" s="25">
        <v>0.46034245812130892</v>
      </c>
      <c r="S216" s="25">
        <v>18.848667576620521</v>
      </c>
      <c r="T216" s="25">
        <v>6.2828891922068406</v>
      </c>
      <c r="U216" s="25">
        <v>8.4065057391727525</v>
      </c>
      <c r="V216" s="25">
        <v>2.8021685797242508</v>
      </c>
      <c r="W216" s="26">
        <v>17.803328422308226</v>
      </c>
      <c r="X216" s="26">
        <v>44.528446273294463</v>
      </c>
      <c r="Y216" s="26">
        <v>25.190392319193023</v>
      </c>
      <c r="Z216" s="26">
        <v>2.1798007086037359</v>
      </c>
      <c r="AA216" s="26">
        <v>0.44616666666666666</v>
      </c>
      <c r="AB216" s="26">
        <v>42.245799574046742</v>
      </c>
      <c r="AC216" s="26">
        <f t="shared" si="63"/>
        <v>1.1185633972982922</v>
      </c>
      <c r="AD216" s="26">
        <f t="shared" si="63"/>
        <v>2.7976729383624477</v>
      </c>
      <c r="AE216" s="26">
        <f t="shared" si="63"/>
        <v>1.5826844364970805</v>
      </c>
      <c r="AF216" s="26">
        <f t="shared" si="63"/>
        <v>0.13695446313251225</v>
      </c>
      <c r="AG216" s="17">
        <v>9.07</v>
      </c>
      <c r="AH216" s="17">
        <v>5.86</v>
      </c>
      <c r="AI216" s="17">
        <f t="shared" si="58"/>
        <v>1.3803842646028812E-6</v>
      </c>
      <c r="AJ216" s="17">
        <v>1</v>
      </c>
      <c r="AK216" s="17">
        <v>104.1</v>
      </c>
      <c r="AL216" s="17">
        <v>1520.9</v>
      </c>
      <c r="AM216" s="17">
        <v>167.9</v>
      </c>
      <c r="AN216" s="17">
        <v>12.1</v>
      </c>
      <c r="AO216" s="17">
        <v>26.1</v>
      </c>
      <c r="AP216" s="17">
        <v>1.2</v>
      </c>
      <c r="AQ216" s="17">
        <v>114.4</v>
      </c>
      <c r="AR216" s="17">
        <v>1457.3125</v>
      </c>
      <c r="AS216" s="17">
        <v>812.2916666666664</v>
      </c>
      <c r="AT216" s="26">
        <v>841.9375</v>
      </c>
      <c r="AU216" s="26">
        <v>18.610462097611627</v>
      </c>
      <c r="AV216" s="26">
        <v>-1.6732810173748864</v>
      </c>
      <c r="AW216" s="26">
        <v>4606.1750000000002</v>
      </c>
      <c r="AX216" s="26">
        <v>3572.3500000000008</v>
      </c>
      <c r="AY216" s="103">
        <v>1683</v>
      </c>
      <c r="AZ216" s="103">
        <f t="shared" si="47"/>
        <v>513.31499999999994</v>
      </c>
      <c r="BA216" s="17">
        <v>45</v>
      </c>
      <c r="BB216" s="17">
        <v>60</v>
      </c>
      <c r="BC216" s="17">
        <v>0.1</v>
      </c>
      <c r="BD216" s="14">
        <v>2</v>
      </c>
      <c r="BE216" s="17" t="s">
        <v>149</v>
      </c>
      <c r="BF216" s="28"/>
      <c r="BG216" s="26"/>
      <c r="BH216" s="31"/>
      <c r="BI216" s="29"/>
    </row>
    <row r="217" spans="1:61" x14ac:dyDescent="0.25">
      <c r="A217" s="14">
        <v>2006</v>
      </c>
      <c r="B217" s="15">
        <v>2009</v>
      </c>
      <c r="C217" s="16" t="s">
        <v>151</v>
      </c>
      <c r="D217" s="17" t="s">
        <v>303</v>
      </c>
      <c r="E217" s="18">
        <v>4</v>
      </c>
      <c r="F217" s="19" t="s">
        <v>112</v>
      </c>
      <c r="G217" s="20" t="s">
        <v>113</v>
      </c>
      <c r="H217" s="70">
        <v>99202</v>
      </c>
      <c r="I217" s="45">
        <v>8</v>
      </c>
      <c r="J217" s="22">
        <v>99202043</v>
      </c>
      <c r="K217" s="17" t="s">
        <v>40</v>
      </c>
      <c r="L217" s="23">
        <v>100</v>
      </c>
      <c r="M217" s="24">
        <v>1</v>
      </c>
      <c r="N217" s="24">
        <v>50.393700787401571</v>
      </c>
      <c r="O217" s="26">
        <v>53.66022420690296</v>
      </c>
      <c r="P217" s="26">
        <f t="shared" si="56"/>
        <v>0.53660224206902962</v>
      </c>
      <c r="Q217" s="36">
        <v>46.33977579309704</v>
      </c>
      <c r="R217" s="25">
        <v>0.46339775793097038</v>
      </c>
      <c r="S217" s="25">
        <v>23.352327958726065</v>
      </c>
      <c r="T217" s="25">
        <v>7.7841093195753546</v>
      </c>
      <c r="U217" s="25">
        <v>10.415138269591825</v>
      </c>
      <c r="V217" s="25">
        <v>3.4717127565306081</v>
      </c>
      <c r="W217" s="26" t="s">
        <v>45</v>
      </c>
      <c r="X217" s="26" t="s">
        <v>45</v>
      </c>
      <c r="Y217" s="26" t="s">
        <v>45</v>
      </c>
      <c r="Z217" s="26" t="s">
        <v>45</v>
      </c>
      <c r="AA217" s="26" t="s">
        <v>45</v>
      </c>
      <c r="AB217" s="26" t="s">
        <v>45</v>
      </c>
      <c r="AC217" s="26" t="s">
        <v>45</v>
      </c>
      <c r="AD217" s="26" t="s">
        <v>45</v>
      </c>
      <c r="AE217" s="26" t="s">
        <v>45</v>
      </c>
      <c r="AF217" s="26" t="s">
        <v>45</v>
      </c>
      <c r="AG217" s="17">
        <v>8.99</v>
      </c>
      <c r="AH217" s="17">
        <v>5.68</v>
      </c>
      <c r="AI217" s="17">
        <f t="shared" si="58"/>
        <v>2.0892961308540377E-6</v>
      </c>
      <c r="AJ217" s="17">
        <v>1</v>
      </c>
      <c r="AK217" s="17">
        <v>79.5</v>
      </c>
      <c r="AL217" s="17">
        <v>1430.9</v>
      </c>
      <c r="AM217" s="17">
        <v>151.1</v>
      </c>
      <c r="AN217" s="17">
        <v>15.4</v>
      </c>
      <c r="AO217" s="17">
        <v>28.2</v>
      </c>
      <c r="AP217" s="17">
        <v>1.4</v>
      </c>
      <c r="AQ217" s="17">
        <v>159.6</v>
      </c>
      <c r="AR217" s="17">
        <v>1457.3125</v>
      </c>
      <c r="AS217" s="17">
        <v>812.2916666666664</v>
      </c>
      <c r="AT217" s="26">
        <v>841.9375</v>
      </c>
      <c r="AU217" s="26">
        <v>18.610462097611627</v>
      </c>
      <c r="AV217" s="26">
        <v>-1.6732810173748864</v>
      </c>
      <c r="AW217" s="26">
        <v>4606.1750000000002</v>
      </c>
      <c r="AX217" s="26">
        <v>3572.3500000000008</v>
      </c>
      <c r="AY217" s="103">
        <v>1683</v>
      </c>
      <c r="AZ217" s="103">
        <f t="shared" si="47"/>
        <v>513.31499999999994</v>
      </c>
      <c r="BA217" s="17">
        <v>45</v>
      </c>
      <c r="BB217" s="17">
        <v>60</v>
      </c>
      <c r="BC217" s="17">
        <v>0.1</v>
      </c>
      <c r="BD217" s="14">
        <v>2</v>
      </c>
      <c r="BE217" s="17" t="s">
        <v>149</v>
      </c>
      <c r="BF217" s="28"/>
      <c r="BG217" s="26"/>
      <c r="BH217" s="31"/>
      <c r="BI217" s="29"/>
    </row>
    <row r="218" spans="1:61" x14ac:dyDescent="0.25">
      <c r="A218" s="14">
        <v>2006</v>
      </c>
      <c r="B218" s="15">
        <v>2009</v>
      </c>
      <c r="C218" s="16" t="s">
        <v>151</v>
      </c>
      <c r="D218" s="17" t="s">
        <v>303</v>
      </c>
      <c r="E218" s="18">
        <v>1</v>
      </c>
      <c r="F218" s="19" t="s">
        <v>114</v>
      </c>
      <c r="G218" s="20" t="s">
        <v>115</v>
      </c>
      <c r="H218" s="70">
        <v>99207</v>
      </c>
      <c r="I218" s="45">
        <v>8</v>
      </c>
      <c r="J218" s="22">
        <v>99207018</v>
      </c>
      <c r="K218" s="17" t="s">
        <v>40</v>
      </c>
      <c r="L218" s="23">
        <v>88.888888888888886</v>
      </c>
      <c r="M218" s="24">
        <v>0.88888888888888884</v>
      </c>
      <c r="N218" s="24">
        <v>44.881889763779526</v>
      </c>
      <c r="O218" s="26">
        <v>53.865265120663061</v>
      </c>
      <c r="P218" s="46">
        <f t="shared" si="56"/>
        <v>0.53865265120663064</v>
      </c>
      <c r="Q218" s="36">
        <v>46.134734879336939</v>
      </c>
      <c r="R218" s="25">
        <v>0.46134734879336942</v>
      </c>
      <c r="S218" s="25">
        <v>20.706140851355951</v>
      </c>
      <c r="T218" s="25">
        <v>6.9020469504519832</v>
      </c>
      <c r="U218" s="25">
        <v>9.2349388197047535</v>
      </c>
      <c r="V218" s="25">
        <v>3.0783129399015845</v>
      </c>
      <c r="W218" s="26">
        <v>18.014471839522074</v>
      </c>
      <c r="X218" s="26">
        <v>45.590840748705176</v>
      </c>
      <c r="Y218" s="26">
        <v>25.312562835943709</v>
      </c>
      <c r="Z218" s="26">
        <v>1.5048681797874224</v>
      </c>
      <c r="AA218" s="26">
        <v>0.39850793650793653</v>
      </c>
      <c r="AB218" s="26">
        <v>51.959168072788373</v>
      </c>
      <c r="AC218" s="26">
        <f t="shared" ref="AC218:AF220" si="64">W218/100*$T218</f>
        <v>1.2433673042397646</v>
      </c>
      <c r="AD218" s="26">
        <f t="shared" si="64"/>
        <v>3.1467012335814255</v>
      </c>
      <c r="AE218" s="26">
        <f t="shared" si="64"/>
        <v>1.7470849712994947</v>
      </c>
      <c r="AF218" s="26">
        <f t="shared" si="64"/>
        <v>0.10386670831134007</v>
      </c>
      <c r="AG218" s="17">
        <v>6.89</v>
      </c>
      <c r="AH218" s="17">
        <v>5.59</v>
      </c>
      <c r="AI218" s="17">
        <f t="shared" si="58"/>
        <v>2.5703957827688596E-6</v>
      </c>
      <c r="AJ218" s="17">
        <v>1</v>
      </c>
      <c r="AK218" s="17">
        <v>44.2</v>
      </c>
      <c r="AL218" s="17">
        <v>785.1</v>
      </c>
      <c r="AM218" s="17">
        <v>69.099999999999994</v>
      </c>
      <c r="AN218" s="17">
        <v>24.4</v>
      </c>
      <c r="AO218" s="17">
        <v>14.6</v>
      </c>
      <c r="AP218" s="17">
        <v>0.6</v>
      </c>
      <c r="AQ218" s="17">
        <v>270.7</v>
      </c>
      <c r="AR218" s="17">
        <v>1457.3125</v>
      </c>
      <c r="AS218" s="17">
        <v>812.2916666666664</v>
      </c>
      <c r="AT218" s="26">
        <v>841.9375</v>
      </c>
      <c r="AU218" s="26">
        <v>18.610462097611627</v>
      </c>
      <c r="AV218" s="26">
        <v>-1.6732810173748864</v>
      </c>
      <c r="AW218" s="26">
        <v>4606.1750000000002</v>
      </c>
      <c r="AX218" s="26">
        <v>3572.3500000000008</v>
      </c>
      <c r="AY218" s="103">
        <v>1683</v>
      </c>
      <c r="AZ218" s="103">
        <f t="shared" si="47"/>
        <v>513.31499999999994</v>
      </c>
      <c r="BA218" s="17">
        <v>45</v>
      </c>
      <c r="BB218" s="17">
        <v>60</v>
      </c>
      <c r="BC218" s="17">
        <v>0.1</v>
      </c>
      <c r="BD218" s="14">
        <v>2</v>
      </c>
      <c r="BE218" s="17" t="s">
        <v>149</v>
      </c>
      <c r="BF218" s="28"/>
      <c r="BG218" s="26"/>
      <c r="BH218" s="31"/>
      <c r="BI218" s="29"/>
    </row>
    <row r="219" spans="1:61" x14ac:dyDescent="0.25">
      <c r="A219" s="14">
        <v>2006</v>
      </c>
      <c r="B219" s="15">
        <v>2009</v>
      </c>
      <c r="C219" s="16" t="s">
        <v>151</v>
      </c>
      <c r="D219" s="17" t="s">
        <v>303</v>
      </c>
      <c r="E219" s="18">
        <v>2</v>
      </c>
      <c r="F219" s="19" t="s">
        <v>114</v>
      </c>
      <c r="G219" s="20" t="s">
        <v>115</v>
      </c>
      <c r="H219" s="70">
        <v>99207</v>
      </c>
      <c r="I219" s="45">
        <v>8</v>
      </c>
      <c r="J219" s="22">
        <v>99207018</v>
      </c>
      <c r="K219" s="17" t="s">
        <v>40</v>
      </c>
      <c r="L219" s="23">
        <v>88.888888888888886</v>
      </c>
      <c r="M219" s="24">
        <v>0.88888888888888884</v>
      </c>
      <c r="N219" s="24">
        <v>36.220472440944881</v>
      </c>
      <c r="O219" s="26">
        <v>54.067904020716782</v>
      </c>
      <c r="P219" s="46">
        <f t="shared" si="56"/>
        <v>0.54067904020716784</v>
      </c>
      <c r="Q219" s="36">
        <v>45.932095979283218</v>
      </c>
      <c r="R219" s="25">
        <v>0.45932095979283216</v>
      </c>
      <c r="S219" s="25">
        <v>16.636822165724627</v>
      </c>
      <c r="T219" s="25">
        <v>5.5456073885748758</v>
      </c>
      <c r="U219" s="25">
        <v>7.4200226859131844</v>
      </c>
      <c r="V219" s="25">
        <v>2.4733408953043945</v>
      </c>
      <c r="W219" s="26">
        <v>17.737273614723506</v>
      </c>
      <c r="X219" s="26">
        <v>47.097148552431264</v>
      </c>
      <c r="Y219" s="26">
        <v>23.920287807109162</v>
      </c>
      <c r="Z219" s="26">
        <v>2.0426863817267105</v>
      </c>
      <c r="AA219" s="26">
        <v>0.45569444444444446</v>
      </c>
      <c r="AB219" s="26">
        <v>36.508722826338712</v>
      </c>
      <c r="AC219" s="26">
        <f t="shared" si="64"/>
        <v>0.98363955610984866</v>
      </c>
      <c r="AD219" s="26">
        <f t="shared" si="64"/>
        <v>2.6118229499317134</v>
      </c>
      <c r="AE219" s="26">
        <f t="shared" si="64"/>
        <v>1.3265252479994207</v>
      </c>
      <c r="AF219" s="26">
        <f t="shared" si="64"/>
        <v>0.11327936691044925</v>
      </c>
      <c r="AG219" s="17">
        <v>7.91</v>
      </c>
      <c r="AH219" s="17">
        <v>5.51</v>
      </c>
      <c r="AI219" s="17">
        <f t="shared" si="58"/>
        <v>3.0902954325135885E-6</v>
      </c>
      <c r="AJ219" s="17">
        <v>1</v>
      </c>
      <c r="AK219" s="17">
        <v>59.2</v>
      </c>
      <c r="AL219" s="17">
        <v>1135.0999999999999</v>
      </c>
      <c r="AM219" s="17">
        <v>102.1</v>
      </c>
      <c r="AN219" s="17">
        <v>21.6</v>
      </c>
      <c r="AO219" s="17">
        <v>17.8</v>
      </c>
      <c r="AP219" s="17">
        <v>0.7</v>
      </c>
      <c r="AQ219" s="17">
        <v>199.5</v>
      </c>
      <c r="AR219" s="17">
        <v>1457.3125</v>
      </c>
      <c r="AS219" s="17">
        <v>812.2916666666664</v>
      </c>
      <c r="AT219" s="26">
        <v>841.9375</v>
      </c>
      <c r="AU219" s="26">
        <v>18.610462097611627</v>
      </c>
      <c r="AV219" s="26">
        <v>-1.6732810173748864</v>
      </c>
      <c r="AW219" s="26">
        <v>4606.1750000000002</v>
      </c>
      <c r="AX219" s="26">
        <v>3572.3500000000008</v>
      </c>
      <c r="AY219" s="103">
        <v>1683</v>
      </c>
      <c r="AZ219" s="103">
        <f t="shared" si="47"/>
        <v>513.31499999999994</v>
      </c>
      <c r="BA219" s="17">
        <v>45</v>
      </c>
      <c r="BB219" s="17">
        <v>60</v>
      </c>
      <c r="BC219" s="17">
        <v>0.1</v>
      </c>
      <c r="BD219" s="14">
        <v>2</v>
      </c>
      <c r="BE219" s="17" t="s">
        <v>149</v>
      </c>
      <c r="BF219" s="28"/>
      <c r="BG219" s="26"/>
      <c r="BH219" s="31"/>
      <c r="BI219" s="29"/>
    </row>
    <row r="220" spans="1:61" x14ac:dyDescent="0.25">
      <c r="A220" s="14">
        <v>2006</v>
      </c>
      <c r="B220" s="15">
        <v>2009</v>
      </c>
      <c r="C220" s="16" t="s">
        <v>151</v>
      </c>
      <c r="D220" s="17" t="s">
        <v>303</v>
      </c>
      <c r="E220" s="18">
        <v>3</v>
      </c>
      <c r="F220" s="19" t="s">
        <v>114</v>
      </c>
      <c r="G220" s="20" t="s">
        <v>115</v>
      </c>
      <c r="H220" s="70">
        <v>99207</v>
      </c>
      <c r="I220" s="45">
        <v>8</v>
      </c>
      <c r="J220" s="22">
        <v>99207018</v>
      </c>
      <c r="K220" s="17" t="s">
        <v>40</v>
      </c>
      <c r="L220" s="23">
        <v>100</v>
      </c>
      <c r="M220" s="24">
        <v>1</v>
      </c>
      <c r="N220" s="24">
        <v>58.267716535433067</v>
      </c>
      <c r="O220" s="26">
        <v>50.183987295193091</v>
      </c>
      <c r="P220" s="26">
        <f t="shared" si="56"/>
        <v>0.50183987295193089</v>
      </c>
      <c r="Q220" s="36">
        <v>49.816012704806909</v>
      </c>
      <c r="R220" s="25">
        <v>0.49816012704806911</v>
      </c>
      <c r="S220" s="25">
        <v>29.026653072092213</v>
      </c>
      <c r="T220" s="25">
        <v>9.675551024030737</v>
      </c>
      <c r="U220" s="25">
        <v>12.945887270153127</v>
      </c>
      <c r="V220" s="25">
        <v>4.3152957567177088</v>
      </c>
      <c r="W220" s="26">
        <v>18.148502128514835</v>
      </c>
      <c r="X220" s="26">
        <v>46.024733962373062</v>
      </c>
      <c r="Y220" s="26">
        <v>24.819145728965552</v>
      </c>
      <c r="Z220" s="26">
        <v>1.5521887033699215</v>
      </c>
      <c r="AA220" s="26">
        <v>0.41625555555555555</v>
      </c>
      <c r="AB220" s="26">
        <v>69.73277037312279</v>
      </c>
      <c r="AC220" s="26">
        <f t="shared" si="64"/>
        <v>1.7559675835417572</v>
      </c>
      <c r="AD220" s="26">
        <f t="shared" si="64"/>
        <v>4.4531466182038093</v>
      </c>
      <c r="AE220" s="26">
        <f t="shared" si="64"/>
        <v>2.4013891087346075</v>
      </c>
      <c r="AF220" s="26">
        <f t="shared" si="64"/>
        <v>0.15018280998379785</v>
      </c>
      <c r="AG220" s="17">
        <v>9.07</v>
      </c>
      <c r="AH220" s="17">
        <v>5.86</v>
      </c>
      <c r="AI220" s="17">
        <f t="shared" si="58"/>
        <v>1.3803842646028812E-6</v>
      </c>
      <c r="AJ220" s="17">
        <v>1</v>
      </c>
      <c r="AK220" s="17">
        <v>104.1</v>
      </c>
      <c r="AL220" s="17">
        <v>1520.9</v>
      </c>
      <c r="AM220" s="17">
        <v>167.9</v>
      </c>
      <c r="AN220" s="17">
        <v>12.1</v>
      </c>
      <c r="AO220" s="17">
        <v>26.1</v>
      </c>
      <c r="AP220" s="17">
        <v>1.2</v>
      </c>
      <c r="AQ220" s="17">
        <v>114.4</v>
      </c>
      <c r="AR220" s="17">
        <v>1457.3125</v>
      </c>
      <c r="AS220" s="17">
        <v>812.2916666666664</v>
      </c>
      <c r="AT220" s="26">
        <v>841.9375</v>
      </c>
      <c r="AU220" s="26">
        <v>18.610462097611627</v>
      </c>
      <c r="AV220" s="26">
        <v>-1.6732810173748864</v>
      </c>
      <c r="AW220" s="26">
        <v>4606.1750000000002</v>
      </c>
      <c r="AX220" s="26">
        <v>3572.3500000000008</v>
      </c>
      <c r="AY220" s="103">
        <v>1683</v>
      </c>
      <c r="AZ220" s="103">
        <f t="shared" si="47"/>
        <v>513.31499999999994</v>
      </c>
      <c r="BA220" s="17">
        <v>45</v>
      </c>
      <c r="BB220" s="17">
        <v>60</v>
      </c>
      <c r="BC220" s="17">
        <v>0.1</v>
      </c>
      <c r="BD220" s="14">
        <v>2</v>
      </c>
      <c r="BE220" s="17" t="s">
        <v>149</v>
      </c>
      <c r="BF220" s="28"/>
      <c r="BG220" s="26"/>
      <c r="BH220" s="31"/>
      <c r="BI220" s="29"/>
    </row>
    <row r="221" spans="1:61" x14ac:dyDescent="0.25">
      <c r="A221" s="14">
        <v>2006</v>
      </c>
      <c r="B221" s="15">
        <v>2009</v>
      </c>
      <c r="C221" s="16" t="s">
        <v>151</v>
      </c>
      <c r="D221" s="17" t="s">
        <v>303</v>
      </c>
      <c r="E221" s="18">
        <v>4</v>
      </c>
      <c r="F221" s="19" t="s">
        <v>114</v>
      </c>
      <c r="G221" s="20" t="s">
        <v>115</v>
      </c>
      <c r="H221" s="70">
        <v>99207</v>
      </c>
      <c r="I221" s="45">
        <v>8</v>
      </c>
      <c r="J221" s="22">
        <v>99207018</v>
      </c>
      <c r="K221" s="17" t="s">
        <v>40</v>
      </c>
      <c r="L221" s="23">
        <v>94.444444444444443</v>
      </c>
      <c r="M221" s="24">
        <v>0.94444444444444442</v>
      </c>
      <c r="N221" s="24">
        <v>24.409448818897637</v>
      </c>
      <c r="O221" s="26">
        <v>55.219721472294246</v>
      </c>
      <c r="P221" s="47">
        <f t="shared" si="56"/>
        <v>0.55219721472294248</v>
      </c>
      <c r="Q221" s="36">
        <v>44.780278527705754</v>
      </c>
      <c r="R221" s="25">
        <v>0.44780278527705752</v>
      </c>
      <c r="S221" s="25">
        <v>10.930619168180145</v>
      </c>
      <c r="T221" s="25">
        <v>3.643539722726715</v>
      </c>
      <c r="U221" s="25">
        <v>4.8750561490083451</v>
      </c>
      <c r="V221" s="25">
        <v>1.6250187163361149</v>
      </c>
      <c r="W221" s="26" t="s">
        <v>45</v>
      </c>
      <c r="X221" s="26" t="s">
        <v>45</v>
      </c>
      <c r="Y221" s="26" t="s">
        <v>45</v>
      </c>
      <c r="Z221" s="26" t="s">
        <v>45</v>
      </c>
      <c r="AA221" s="26" t="s">
        <v>45</v>
      </c>
      <c r="AB221" s="26" t="s">
        <v>45</v>
      </c>
      <c r="AC221" s="26" t="s">
        <v>45</v>
      </c>
      <c r="AD221" s="26" t="s">
        <v>45</v>
      </c>
      <c r="AE221" s="26" t="s">
        <v>45</v>
      </c>
      <c r="AF221" s="26" t="s">
        <v>45</v>
      </c>
      <c r="AG221" s="17">
        <v>8.99</v>
      </c>
      <c r="AH221" s="17">
        <v>5.68</v>
      </c>
      <c r="AI221" s="17">
        <f t="shared" si="58"/>
        <v>2.0892961308540377E-6</v>
      </c>
      <c r="AJ221" s="17">
        <v>1</v>
      </c>
      <c r="AK221" s="17">
        <v>79.5</v>
      </c>
      <c r="AL221" s="17">
        <v>1430.9</v>
      </c>
      <c r="AM221" s="17">
        <v>151.1</v>
      </c>
      <c r="AN221" s="17">
        <v>15.4</v>
      </c>
      <c r="AO221" s="17">
        <v>28.2</v>
      </c>
      <c r="AP221" s="17">
        <v>1.4</v>
      </c>
      <c r="AQ221" s="17">
        <v>159.6</v>
      </c>
      <c r="AR221" s="17">
        <v>1457.3125</v>
      </c>
      <c r="AS221" s="17">
        <v>812.2916666666664</v>
      </c>
      <c r="AT221" s="26">
        <v>841.9375</v>
      </c>
      <c r="AU221" s="26">
        <v>18.610462097611627</v>
      </c>
      <c r="AV221" s="26">
        <v>-1.6732810173748864</v>
      </c>
      <c r="AW221" s="26">
        <v>4606.1750000000002</v>
      </c>
      <c r="AX221" s="26">
        <v>3572.3500000000008</v>
      </c>
      <c r="AY221" s="103">
        <v>1683</v>
      </c>
      <c r="AZ221" s="103">
        <f t="shared" si="47"/>
        <v>513.31499999999994</v>
      </c>
      <c r="BA221" s="17">
        <v>45</v>
      </c>
      <c r="BB221" s="17">
        <v>60</v>
      </c>
      <c r="BC221" s="17">
        <v>0.1</v>
      </c>
      <c r="BD221" s="14">
        <v>2</v>
      </c>
      <c r="BE221" s="17" t="s">
        <v>149</v>
      </c>
      <c r="BF221" s="28"/>
      <c r="BG221" s="26"/>
      <c r="BH221" s="31"/>
      <c r="BI221" s="29"/>
    </row>
    <row r="222" spans="1:61" x14ac:dyDescent="0.25">
      <c r="A222" s="14">
        <v>2006</v>
      </c>
      <c r="B222" s="15">
        <v>2009</v>
      </c>
      <c r="C222" s="16" t="s">
        <v>151</v>
      </c>
      <c r="D222" s="17" t="s">
        <v>303</v>
      </c>
      <c r="E222" s="18">
        <v>1</v>
      </c>
      <c r="F222" s="19" t="s">
        <v>116</v>
      </c>
      <c r="G222" s="20" t="s">
        <v>117</v>
      </c>
      <c r="H222" s="70">
        <v>99207</v>
      </c>
      <c r="I222" s="45">
        <v>8</v>
      </c>
      <c r="J222" s="22">
        <v>99207020</v>
      </c>
      <c r="K222" s="17" t="s">
        <v>40</v>
      </c>
      <c r="L222" s="23">
        <v>100</v>
      </c>
      <c r="M222" s="24">
        <v>1</v>
      </c>
      <c r="N222" s="24">
        <v>51.968503937007874</v>
      </c>
      <c r="O222" s="26">
        <v>53.871338024654392</v>
      </c>
      <c r="P222" s="26">
        <f t="shared" si="56"/>
        <v>0.53871338024654392</v>
      </c>
      <c r="Q222" s="36">
        <v>46.128661975345608</v>
      </c>
      <c r="R222" s="25">
        <v>0.46128661975345608</v>
      </c>
      <c r="S222" s="25">
        <v>23.972375514746538</v>
      </c>
      <c r="T222" s="25">
        <v>7.9907918382488461</v>
      </c>
      <c r="U222" s="25">
        <v>10.691679479576957</v>
      </c>
      <c r="V222" s="25">
        <v>3.5638931598589854</v>
      </c>
      <c r="W222" s="26">
        <v>18.603928425203051</v>
      </c>
      <c r="X222" s="26">
        <v>44.816679731028813</v>
      </c>
      <c r="Y222" s="26">
        <v>23.948637114346951</v>
      </c>
      <c r="Z222" s="26">
        <v>2.5142605041948372</v>
      </c>
      <c r="AA222" s="26">
        <v>0.38255555555555559</v>
      </c>
      <c r="AB222" s="26">
        <v>62.663775670263973</v>
      </c>
      <c r="AC222" s="26">
        <f t="shared" ref="AC222:AF223" si="65">W222/100*$T222</f>
        <v>1.4866011941947825</v>
      </c>
      <c r="AD222" s="26">
        <f t="shared" si="65"/>
        <v>3.5812075861211752</v>
      </c>
      <c r="AE222" s="26">
        <f t="shared" si="65"/>
        <v>1.9136857399050702</v>
      </c>
      <c r="AF222" s="26">
        <f t="shared" si="65"/>
        <v>0.20090932316151533</v>
      </c>
      <c r="AG222" s="17">
        <v>6.89</v>
      </c>
      <c r="AH222" s="17">
        <v>5.59</v>
      </c>
      <c r="AI222" s="17">
        <f t="shared" si="58"/>
        <v>2.5703957827688596E-6</v>
      </c>
      <c r="AJ222" s="17">
        <v>1</v>
      </c>
      <c r="AK222" s="17">
        <v>44.2</v>
      </c>
      <c r="AL222" s="17">
        <v>785.1</v>
      </c>
      <c r="AM222" s="17">
        <v>69.099999999999994</v>
      </c>
      <c r="AN222" s="17">
        <v>24.4</v>
      </c>
      <c r="AO222" s="17">
        <v>14.6</v>
      </c>
      <c r="AP222" s="17">
        <v>0.6</v>
      </c>
      <c r="AQ222" s="17">
        <v>270.7</v>
      </c>
      <c r="AR222" s="17">
        <v>1457.3125</v>
      </c>
      <c r="AS222" s="17">
        <v>812.2916666666664</v>
      </c>
      <c r="AT222" s="26">
        <v>841.9375</v>
      </c>
      <c r="AU222" s="26">
        <v>18.610462097611627</v>
      </c>
      <c r="AV222" s="26">
        <v>-1.6732810173748864</v>
      </c>
      <c r="AW222" s="26">
        <v>4606.1750000000002</v>
      </c>
      <c r="AX222" s="26">
        <v>3572.3500000000008</v>
      </c>
      <c r="AY222" s="103">
        <v>1683</v>
      </c>
      <c r="AZ222" s="103">
        <f t="shared" ref="AZ222:AZ273" si="66">AY222*0.305</f>
        <v>513.31499999999994</v>
      </c>
      <c r="BA222" s="17">
        <v>45</v>
      </c>
      <c r="BB222" s="17">
        <v>60</v>
      </c>
      <c r="BC222" s="17">
        <v>0.1</v>
      </c>
      <c r="BD222" s="14">
        <v>2</v>
      </c>
      <c r="BE222" s="17" t="s">
        <v>149</v>
      </c>
      <c r="BF222" s="28"/>
      <c r="BG222" s="26"/>
      <c r="BH222" s="31"/>
      <c r="BI222" s="29"/>
    </row>
    <row r="223" spans="1:61" x14ac:dyDescent="0.25">
      <c r="A223" s="14">
        <v>2006</v>
      </c>
      <c r="B223" s="15">
        <v>2009</v>
      </c>
      <c r="C223" s="16" t="s">
        <v>151</v>
      </c>
      <c r="D223" s="17" t="s">
        <v>303</v>
      </c>
      <c r="E223" s="18">
        <v>2</v>
      </c>
      <c r="F223" s="19" t="s">
        <v>116</v>
      </c>
      <c r="G223" s="20" t="s">
        <v>117</v>
      </c>
      <c r="H223" s="70">
        <v>99207</v>
      </c>
      <c r="I223" s="45">
        <v>8</v>
      </c>
      <c r="J223" s="22">
        <v>99207020</v>
      </c>
      <c r="K223" s="17" t="s">
        <v>40</v>
      </c>
      <c r="L223" s="23">
        <v>100</v>
      </c>
      <c r="M223" s="24">
        <v>1</v>
      </c>
      <c r="N223" s="24">
        <v>35.433070866141733</v>
      </c>
      <c r="O223" s="26">
        <v>54.062438231612241</v>
      </c>
      <c r="P223" s="26">
        <f t="shared" si="56"/>
        <v>0.54062438231612242</v>
      </c>
      <c r="Q223" s="36">
        <v>45.937561768387759</v>
      </c>
      <c r="R223" s="25">
        <v>0.45937561768387758</v>
      </c>
      <c r="S223" s="25">
        <v>16.277088815570465</v>
      </c>
      <c r="T223" s="25">
        <v>5.4256962718568218</v>
      </c>
      <c r="U223" s="25">
        <v>7.2595816117444274</v>
      </c>
      <c r="V223" s="25">
        <v>2.4198605372481428</v>
      </c>
      <c r="W223" s="26">
        <v>18.85917608424738</v>
      </c>
      <c r="X223" s="26">
        <v>44.856260222213706</v>
      </c>
      <c r="Y223" s="26">
        <v>24.677636673927893</v>
      </c>
      <c r="Z223" s="26">
        <v>1.7006253756730132</v>
      </c>
      <c r="AA223" s="26">
        <v>0.43355555555555553</v>
      </c>
      <c r="AB223" s="26">
        <v>37.543259697625373</v>
      </c>
      <c r="AC223" s="26">
        <f t="shared" si="65"/>
        <v>1.0232416137059235</v>
      </c>
      <c r="AD223" s="26">
        <f t="shared" si="65"/>
        <v>2.4337644385710435</v>
      </c>
      <c r="AE223" s="26">
        <f t="shared" si="65"/>
        <v>1.3389336129996776</v>
      </c>
      <c r="AF223" s="26">
        <f t="shared" si="65"/>
        <v>9.2270767606141751E-2</v>
      </c>
      <c r="AG223" s="17">
        <v>7.91</v>
      </c>
      <c r="AH223" s="17">
        <v>5.51</v>
      </c>
      <c r="AI223" s="17">
        <f t="shared" si="58"/>
        <v>3.0902954325135885E-6</v>
      </c>
      <c r="AJ223" s="17">
        <v>1</v>
      </c>
      <c r="AK223" s="17">
        <v>59.2</v>
      </c>
      <c r="AL223" s="17">
        <v>1135.0999999999999</v>
      </c>
      <c r="AM223" s="17">
        <v>102.1</v>
      </c>
      <c r="AN223" s="17">
        <v>21.6</v>
      </c>
      <c r="AO223" s="17">
        <v>17.8</v>
      </c>
      <c r="AP223" s="17">
        <v>0.7</v>
      </c>
      <c r="AQ223" s="17">
        <v>199.5</v>
      </c>
      <c r="AR223" s="17">
        <v>1457.3125</v>
      </c>
      <c r="AS223" s="17">
        <v>812.2916666666664</v>
      </c>
      <c r="AT223" s="26">
        <v>841.9375</v>
      </c>
      <c r="AU223" s="26">
        <v>18.610462097611627</v>
      </c>
      <c r="AV223" s="26">
        <v>-1.6732810173748864</v>
      </c>
      <c r="AW223" s="26">
        <v>4606.1750000000002</v>
      </c>
      <c r="AX223" s="26">
        <v>3572.3500000000008</v>
      </c>
      <c r="AY223" s="103">
        <v>1683</v>
      </c>
      <c r="AZ223" s="103">
        <f t="shared" si="66"/>
        <v>513.31499999999994</v>
      </c>
      <c r="BA223" s="17">
        <v>45</v>
      </c>
      <c r="BB223" s="17">
        <v>60</v>
      </c>
      <c r="BC223" s="17">
        <v>0.1</v>
      </c>
      <c r="BD223" s="14">
        <v>2</v>
      </c>
      <c r="BE223" s="17" t="s">
        <v>149</v>
      </c>
      <c r="BF223" s="28"/>
      <c r="BG223" s="26"/>
      <c r="BH223" s="31"/>
      <c r="BI223" s="29"/>
    </row>
    <row r="224" spans="1:61" x14ac:dyDescent="0.25">
      <c r="A224" s="14">
        <v>2006</v>
      </c>
      <c r="B224" s="15">
        <v>2009</v>
      </c>
      <c r="C224" s="16" t="s">
        <v>151</v>
      </c>
      <c r="D224" s="17" t="s">
        <v>303</v>
      </c>
      <c r="E224" s="18">
        <v>3</v>
      </c>
      <c r="F224" s="19" t="s">
        <v>116</v>
      </c>
      <c r="G224" s="20" t="s">
        <v>117</v>
      </c>
      <c r="H224" s="70">
        <v>99207</v>
      </c>
      <c r="I224" s="45">
        <v>8</v>
      </c>
      <c r="J224" s="22">
        <v>99207020</v>
      </c>
      <c r="K224" s="17" t="s">
        <v>40</v>
      </c>
      <c r="L224" s="23">
        <v>100</v>
      </c>
      <c r="M224" s="24">
        <v>1</v>
      </c>
      <c r="N224" s="24">
        <v>35.433070866141733</v>
      </c>
      <c r="O224" s="26">
        <v>55.697798878774066</v>
      </c>
      <c r="P224" s="26">
        <f t="shared" si="56"/>
        <v>0.55697798878774063</v>
      </c>
      <c r="Q224" s="36">
        <v>44.302201121225934</v>
      </c>
      <c r="R224" s="25">
        <v>0.44302201121225937</v>
      </c>
      <c r="S224" s="25">
        <v>15.697630318544624</v>
      </c>
      <c r="T224" s="25">
        <v>5.2325434395148749</v>
      </c>
      <c r="U224" s="25">
        <v>7.0011431220709026</v>
      </c>
      <c r="V224" s="25">
        <v>2.3337143740236344</v>
      </c>
      <c r="W224" s="26" t="s">
        <v>45</v>
      </c>
      <c r="X224" s="26" t="s">
        <v>45</v>
      </c>
      <c r="Y224" s="26" t="s">
        <v>45</v>
      </c>
      <c r="Z224" s="26" t="s">
        <v>45</v>
      </c>
      <c r="AA224" s="26">
        <v>0.40826183402653987</v>
      </c>
      <c r="AB224" s="26">
        <v>38.449908882553459</v>
      </c>
      <c r="AC224" s="26" t="s">
        <v>45</v>
      </c>
      <c r="AD224" s="26" t="s">
        <v>45</v>
      </c>
      <c r="AE224" s="26" t="s">
        <v>45</v>
      </c>
      <c r="AF224" s="26" t="s">
        <v>45</v>
      </c>
      <c r="AG224" s="17">
        <v>9.07</v>
      </c>
      <c r="AH224" s="17">
        <v>5.86</v>
      </c>
      <c r="AI224" s="17">
        <f t="shared" si="58"/>
        <v>1.3803842646028812E-6</v>
      </c>
      <c r="AJ224" s="17">
        <v>1</v>
      </c>
      <c r="AK224" s="17">
        <v>104.1</v>
      </c>
      <c r="AL224" s="17">
        <v>1520.9</v>
      </c>
      <c r="AM224" s="17">
        <v>167.9</v>
      </c>
      <c r="AN224" s="17">
        <v>12.1</v>
      </c>
      <c r="AO224" s="17">
        <v>26.1</v>
      </c>
      <c r="AP224" s="17">
        <v>1.2</v>
      </c>
      <c r="AQ224" s="17">
        <v>114.4</v>
      </c>
      <c r="AR224" s="17">
        <v>1457.3125</v>
      </c>
      <c r="AS224" s="17">
        <v>812.2916666666664</v>
      </c>
      <c r="AT224" s="26">
        <v>841.9375</v>
      </c>
      <c r="AU224" s="26">
        <v>18.610462097611627</v>
      </c>
      <c r="AV224" s="26">
        <v>-1.6732810173748864</v>
      </c>
      <c r="AW224" s="26">
        <v>4606.1750000000002</v>
      </c>
      <c r="AX224" s="26">
        <v>3572.3500000000008</v>
      </c>
      <c r="AY224" s="103">
        <v>1683</v>
      </c>
      <c r="AZ224" s="103">
        <f t="shared" si="66"/>
        <v>513.31499999999994</v>
      </c>
      <c r="BA224" s="17">
        <v>45</v>
      </c>
      <c r="BB224" s="17">
        <v>60</v>
      </c>
      <c r="BC224" s="17">
        <v>0.1</v>
      </c>
      <c r="BD224" s="14">
        <v>2</v>
      </c>
      <c r="BE224" s="17" t="s">
        <v>149</v>
      </c>
      <c r="BF224" s="28"/>
      <c r="BG224" s="26"/>
      <c r="BH224" s="31"/>
      <c r="BI224" s="29"/>
    </row>
    <row r="225" spans="1:61" x14ac:dyDescent="0.25">
      <c r="A225" s="14">
        <v>2006</v>
      </c>
      <c r="B225" s="15">
        <v>2009</v>
      </c>
      <c r="C225" s="16" t="s">
        <v>151</v>
      </c>
      <c r="D225" s="17" t="s">
        <v>303</v>
      </c>
      <c r="E225" s="18">
        <v>4</v>
      </c>
      <c r="F225" s="19" t="s">
        <v>116</v>
      </c>
      <c r="G225" s="20" t="s">
        <v>117</v>
      </c>
      <c r="H225" s="70">
        <v>99207</v>
      </c>
      <c r="I225" s="45">
        <v>8</v>
      </c>
      <c r="J225" s="22">
        <v>99207020</v>
      </c>
      <c r="K225" s="17" t="s">
        <v>40</v>
      </c>
      <c r="L225" s="23">
        <v>83.333333333333343</v>
      </c>
      <c r="M225" s="24">
        <v>0.83333333333333348</v>
      </c>
      <c r="N225" s="24">
        <v>26.771653543307085</v>
      </c>
      <c r="O225" s="26">
        <v>53.036858254271877</v>
      </c>
      <c r="P225" s="26">
        <f t="shared" si="56"/>
        <v>0.53036858254271879</v>
      </c>
      <c r="Q225" s="36">
        <v>46.963141745728123</v>
      </c>
      <c r="R225" s="25">
        <v>0.46963141745728121</v>
      </c>
      <c r="S225" s="25">
        <v>12.572809601218552</v>
      </c>
      <c r="T225" s="25">
        <v>4.1909365337395172</v>
      </c>
      <c r="U225" s="25">
        <v>5.607473082143474</v>
      </c>
      <c r="V225" s="25">
        <v>1.8691576940478247</v>
      </c>
      <c r="W225" s="26" t="s">
        <v>45</v>
      </c>
      <c r="X225" s="26" t="s">
        <v>45</v>
      </c>
      <c r="Y225" s="26" t="s">
        <v>45</v>
      </c>
      <c r="Z225" s="26" t="s">
        <v>45</v>
      </c>
      <c r="AA225" s="26" t="s">
        <v>45</v>
      </c>
      <c r="AB225" s="26" t="s">
        <v>45</v>
      </c>
      <c r="AC225" s="26" t="s">
        <v>45</v>
      </c>
      <c r="AD225" s="26" t="s">
        <v>45</v>
      </c>
      <c r="AE225" s="26" t="s">
        <v>45</v>
      </c>
      <c r="AF225" s="26" t="s">
        <v>45</v>
      </c>
      <c r="AG225" s="17">
        <v>8.99</v>
      </c>
      <c r="AH225" s="17">
        <v>5.68</v>
      </c>
      <c r="AI225" s="17">
        <f t="shared" si="58"/>
        <v>2.0892961308540377E-6</v>
      </c>
      <c r="AJ225" s="17">
        <v>1</v>
      </c>
      <c r="AK225" s="17">
        <v>79.5</v>
      </c>
      <c r="AL225" s="17">
        <v>1430.9</v>
      </c>
      <c r="AM225" s="17">
        <v>151.1</v>
      </c>
      <c r="AN225" s="17">
        <v>15.4</v>
      </c>
      <c r="AO225" s="17">
        <v>28.2</v>
      </c>
      <c r="AP225" s="17">
        <v>1.4</v>
      </c>
      <c r="AQ225" s="17">
        <v>159.6</v>
      </c>
      <c r="AR225" s="17">
        <v>1457.3125</v>
      </c>
      <c r="AS225" s="17">
        <v>812.2916666666664</v>
      </c>
      <c r="AT225" s="26">
        <v>841.9375</v>
      </c>
      <c r="AU225" s="26">
        <v>18.610462097611627</v>
      </c>
      <c r="AV225" s="26">
        <v>-1.6732810173748864</v>
      </c>
      <c r="AW225" s="26">
        <v>4606.1750000000002</v>
      </c>
      <c r="AX225" s="26">
        <v>3572.3500000000008</v>
      </c>
      <c r="AY225" s="103">
        <v>1683</v>
      </c>
      <c r="AZ225" s="103">
        <f t="shared" si="66"/>
        <v>513.31499999999994</v>
      </c>
      <c r="BA225" s="17">
        <v>45</v>
      </c>
      <c r="BB225" s="17">
        <v>60</v>
      </c>
      <c r="BC225" s="17">
        <v>0.1</v>
      </c>
      <c r="BD225" s="14">
        <v>2</v>
      </c>
      <c r="BE225" s="17" t="s">
        <v>149</v>
      </c>
      <c r="BF225" s="28"/>
      <c r="BG225" s="26"/>
      <c r="BH225" s="31"/>
      <c r="BI225" s="29"/>
    </row>
    <row r="226" spans="1:61" x14ac:dyDescent="0.25">
      <c r="A226" s="14">
        <v>2006</v>
      </c>
      <c r="B226" s="15">
        <v>2009</v>
      </c>
      <c r="C226" s="16" t="s">
        <v>151</v>
      </c>
      <c r="D226" s="17" t="s">
        <v>303</v>
      </c>
      <c r="E226" s="18">
        <v>1</v>
      </c>
      <c r="F226" s="19" t="s">
        <v>118</v>
      </c>
      <c r="G226" s="20" t="s">
        <v>119</v>
      </c>
      <c r="H226" s="70">
        <v>99208</v>
      </c>
      <c r="I226" s="45">
        <v>8</v>
      </c>
      <c r="J226" s="22">
        <v>99208038</v>
      </c>
      <c r="K226" s="17" t="s">
        <v>40</v>
      </c>
      <c r="L226" s="23">
        <v>100</v>
      </c>
      <c r="M226" s="24">
        <v>1</v>
      </c>
      <c r="N226" s="24">
        <v>25.984251968503937</v>
      </c>
      <c r="O226" s="26">
        <v>56.654028849087034</v>
      </c>
      <c r="P226" s="26">
        <f t="shared" si="56"/>
        <v>0.56654028849087035</v>
      </c>
      <c r="Q226" s="36">
        <v>43.345971150912966</v>
      </c>
      <c r="R226" s="25">
        <v>0.43345971150912965</v>
      </c>
      <c r="S226" s="25">
        <v>11.263126362048251</v>
      </c>
      <c r="T226" s="25">
        <v>3.7543754540160834</v>
      </c>
      <c r="U226" s="25">
        <v>5.0233543574735195</v>
      </c>
      <c r="V226" s="25">
        <v>1.6744514524911733</v>
      </c>
      <c r="W226" s="26">
        <v>17.658200695266856</v>
      </c>
      <c r="X226" s="26">
        <v>43.960499569192677</v>
      </c>
      <c r="Y226" s="26">
        <v>25.248523842586238</v>
      </c>
      <c r="Z226" s="26">
        <v>2.4233802301861544</v>
      </c>
      <c r="AA226" s="26">
        <v>0.40525000000000005</v>
      </c>
      <c r="AB226" s="26">
        <v>27.793032355455274</v>
      </c>
      <c r="AC226" s="26">
        <f t="shared" ref="AC226:AF228" si="67">W226/100*$T226</f>
        <v>0.66295515252399628</v>
      </c>
      <c r="AD226" s="26">
        <f t="shared" si="67"/>
        <v>1.6504422052886161</v>
      </c>
      <c r="AE226" s="26">
        <f t="shared" si="67"/>
        <v>0.94792438164745618</v>
      </c>
      <c r="AF226" s="26">
        <f t="shared" si="67"/>
        <v>9.0982792519587449E-2</v>
      </c>
      <c r="AG226" s="17">
        <v>6.89</v>
      </c>
      <c r="AH226" s="17">
        <v>5.59</v>
      </c>
      <c r="AI226" s="17">
        <f t="shared" si="58"/>
        <v>2.5703957827688596E-6</v>
      </c>
      <c r="AJ226" s="17">
        <v>1</v>
      </c>
      <c r="AK226" s="17">
        <v>44.2</v>
      </c>
      <c r="AL226" s="17">
        <v>785.1</v>
      </c>
      <c r="AM226" s="17">
        <v>69.099999999999994</v>
      </c>
      <c r="AN226" s="17">
        <v>24.4</v>
      </c>
      <c r="AO226" s="17">
        <v>14.6</v>
      </c>
      <c r="AP226" s="17">
        <v>0.6</v>
      </c>
      <c r="AQ226" s="17">
        <v>270.7</v>
      </c>
      <c r="AR226" s="17">
        <v>1457.3125</v>
      </c>
      <c r="AS226" s="17">
        <v>812.2916666666664</v>
      </c>
      <c r="AT226" s="26">
        <v>841.9375</v>
      </c>
      <c r="AU226" s="26">
        <v>18.610462097611627</v>
      </c>
      <c r="AV226" s="26">
        <v>-1.6732810173748864</v>
      </c>
      <c r="AW226" s="26">
        <v>4606.1750000000002</v>
      </c>
      <c r="AX226" s="26">
        <v>3572.3500000000008</v>
      </c>
      <c r="AY226" s="103">
        <v>1683</v>
      </c>
      <c r="AZ226" s="103">
        <f t="shared" si="66"/>
        <v>513.31499999999994</v>
      </c>
      <c r="BA226" s="17">
        <v>45</v>
      </c>
      <c r="BB226" s="17">
        <v>60</v>
      </c>
      <c r="BC226" s="17">
        <v>0.1</v>
      </c>
      <c r="BD226" s="14">
        <v>2</v>
      </c>
      <c r="BE226" s="17" t="s">
        <v>149</v>
      </c>
      <c r="BF226" s="28"/>
      <c r="BG226" s="26"/>
      <c r="BH226" s="31"/>
      <c r="BI226" s="29"/>
    </row>
    <row r="227" spans="1:61" x14ac:dyDescent="0.25">
      <c r="A227" s="14">
        <v>2006</v>
      </c>
      <c r="B227" s="15">
        <v>2009</v>
      </c>
      <c r="C227" s="16" t="s">
        <v>151</v>
      </c>
      <c r="D227" s="17" t="s">
        <v>303</v>
      </c>
      <c r="E227" s="18">
        <v>2</v>
      </c>
      <c r="F227" s="19" t="s">
        <v>118</v>
      </c>
      <c r="G227" s="20" t="s">
        <v>119</v>
      </c>
      <c r="H227" s="70">
        <v>99208</v>
      </c>
      <c r="I227" s="45">
        <v>8</v>
      </c>
      <c r="J227" s="22">
        <v>99208038</v>
      </c>
      <c r="K227" s="17" t="s">
        <v>40</v>
      </c>
      <c r="L227" s="23">
        <v>88.888888888888886</v>
      </c>
      <c r="M227" s="24">
        <v>0.88888888888888884</v>
      </c>
      <c r="N227" s="24">
        <v>46.45669291338583</v>
      </c>
      <c r="O227" s="26">
        <v>55.032148408910821</v>
      </c>
      <c r="P227" s="26">
        <f t="shared" si="56"/>
        <v>0.55032148408910819</v>
      </c>
      <c r="Q227" s="36">
        <v>44.967851591089179</v>
      </c>
      <c r="R227" s="25">
        <v>0.44967851591089181</v>
      </c>
      <c r="S227" s="25">
        <v>20.890576723419382</v>
      </c>
      <c r="T227" s="25">
        <v>6.9635255744731275</v>
      </c>
      <c r="U227" s="25">
        <v>9.3171972186450454</v>
      </c>
      <c r="V227" s="25">
        <v>3.1057324062150151</v>
      </c>
      <c r="W227" s="26">
        <v>18.146568542811821</v>
      </c>
      <c r="X227" s="26">
        <v>44.652095827107686</v>
      </c>
      <c r="Y227" s="26">
        <v>24.99390238099447</v>
      </c>
      <c r="Z227" s="26">
        <v>1.8199509743274547</v>
      </c>
      <c r="AA227" s="26">
        <v>0.36973095238095238</v>
      </c>
      <c r="AB227" s="26">
        <v>56.502103999923634</v>
      </c>
      <c r="AC227" s="26">
        <f t="shared" si="67"/>
        <v>1.2636409413679965</v>
      </c>
      <c r="AD227" s="26">
        <f t="shared" si="67"/>
        <v>3.1093601124588917</v>
      </c>
      <c r="AE227" s="26">
        <f t="shared" si="67"/>
        <v>1.7404567843593979</v>
      </c>
      <c r="AF227" s="26">
        <f t="shared" si="67"/>
        <v>0.12673275154016517</v>
      </c>
      <c r="AG227" s="17">
        <v>7.91</v>
      </c>
      <c r="AH227" s="17">
        <v>5.51</v>
      </c>
      <c r="AI227" s="17">
        <f t="shared" si="58"/>
        <v>3.0902954325135885E-6</v>
      </c>
      <c r="AJ227" s="17">
        <v>1</v>
      </c>
      <c r="AK227" s="17">
        <v>59.2</v>
      </c>
      <c r="AL227" s="17">
        <v>1135.0999999999999</v>
      </c>
      <c r="AM227" s="17">
        <v>102.1</v>
      </c>
      <c r="AN227" s="17">
        <v>21.6</v>
      </c>
      <c r="AO227" s="17">
        <v>17.8</v>
      </c>
      <c r="AP227" s="17">
        <v>0.7</v>
      </c>
      <c r="AQ227" s="17">
        <v>199.5</v>
      </c>
      <c r="AR227" s="17">
        <v>1457.3125</v>
      </c>
      <c r="AS227" s="17">
        <v>812.2916666666664</v>
      </c>
      <c r="AT227" s="26">
        <v>841.9375</v>
      </c>
      <c r="AU227" s="26">
        <v>18.610462097611627</v>
      </c>
      <c r="AV227" s="26">
        <v>-1.6732810173748864</v>
      </c>
      <c r="AW227" s="26">
        <v>4606.1750000000002</v>
      </c>
      <c r="AX227" s="26">
        <v>3572.3500000000008</v>
      </c>
      <c r="AY227" s="103">
        <v>1683</v>
      </c>
      <c r="AZ227" s="103">
        <f t="shared" si="66"/>
        <v>513.31499999999994</v>
      </c>
      <c r="BA227" s="17">
        <v>45</v>
      </c>
      <c r="BB227" s="17">
        <v>60</v>
      </c>
      <c r="BC227" s="17">
        <v>0.1</v>
      </c>
      <c r="BD227" s="14">
        <v>2</v>
      </c>
      <c r="BE227" s="17" t="s">
        <v>149</v>
      </c>
      <c r="BF227" s="28"/>
      <c r="BG227" s="26"/>
      <c r="BH227" s="31"/>
      <c r="BI227" s="29"/>
    </row>
    <row r="228" spans="1:61" x14ac:dyDescent="0.25">
      <c r="A228" s="14">
        <v>2006</v>
      </c>
      <c r="B228" s="15">
        <v>2009</v>
      </c>
      <c r="C228" s="16" t="s">
        <v>151</v>
      </c>
      <c r="D228" s="17" t="s">
        <v>303</v>
      </c>
      <c r="E228" s="18">
        <v>3</v>
      </c>
      <c r="F228" s="19" t="s">
        <v>118</v>
      </c>
      <c r="G228" s="20" t="s">
        <v>119</v>
      </c>
      <c r="H228" s="70">
        <v>99208</v>
      </c>
      <c r="I228" s="45">
        <v>8</v>
      </c>
      <c r="J228" s="22">
        <v>99208038</v>
      </c>
      <c r="K228" s="17" t="s">
        <v>40</v>
      </c>
      <c r="L228" s="23">
        <v>94.444444444444443</v>
      </c>
      <c r="M228" s="24">
        <v>0.94444444444444442</v>
      </c>
      <c r="N228" s="24">
        <v>40.15748031496063</v>
      </c>
      <c r="O228" s="26">
        <v>54.697533721453304</v>
      </c>
      <c r="P228" s="26">
        <f t="shared" si="56"/>
        <v>0.54697533721453306</v>
      </c>
      <c r="Q228" s="36">
        <v>45.302466278546696</v>
      </c>
      <c r="R228" s="25">
        <v>0.45302466278546694</v>
      </c>
      <c r="S228" s="25">
        <v>18.192328977999065</v>
      </c>
      <c r="T228" s="25">
        <v>6.0641096593330213</v>
      </c>
      <c r="U228" s="25">
        <v>8.1137787241875827</v>
      </c>
      <c r="V228" s="25">
        <v>2.7045929080625277</v>
      </c>
      <c r="W228" s="26">
        <v>17.779505800321829</v>
      </c>
      <c r="X228" s="26">
        <v>44.3548235829292</v>
      </c>
      <c r="Y228" s="26">
        <v>24.700287782215995</v>
      </c>
      <c r="Z228" s="26">
        <v>2.5171816395389328</v>
      </c>
      <c r="AA228" s="26">
        <v>0.37829022988505745</v>
      </c>
      <c r="AB228" s="26">
        <v>48.0909300341348</v>
      </c>
      <c r="AC228" s="26">
        <f t="shared" si="67"/>
        <v>1.0781687286189909</v>
      </c>
      <c r="AD228" s="26">
        <f t="shared" si="67"/>
        <v>2.6897251412725303</v>
      </c>
      <c r="AE228" s="26">
        <f t="shared" si="67"/>
        <v>1.4978525372844143</v>
      </c>
      <c r="AF228" s="26">
        <f t="shared" si="67"/>
        <v>0.15264465494623775</v>
      </c>
      <c r="AG228" s="17">
        <v>9.07</v>
      </c>
      <c r="AH228" s="17">
        <v>5.86</v>
      </c>
      <c r="AI228" s="17">
        <f t="shared" si="58"/>
        <v>1.3803842646028812E-6</v>
      </c>
      <c r="AJ228" s="17">
        <v>1</v>
      </c>
      <c r="AK228" s="17">
        <v>104.1</v>
      </c>
      <c r="AL228" s="17">
        <v>1520.9</v>
      </c>
      <c r="AM228" s="17">
        <v>167.9</v>
      </c>
      <c r="AN228" s="17">
        <v>12.1</v>
      </c>
      <c r="AO228" s="17">
        <v>26.1</v>
      </c>
      <c r="AP228" s="17">
        <v>1.2</v>
      </c>
      <c r="AQ228" s="17">
        <v>114.4</v>
      </c>
      <c r="AR228" s="17">
        <v>1457.3125</v>
      </c>
      <c r="AS228" s="17">
        <v>812.2916666666664</v>
      </c>
      <c r="AT228" s="26">
        <v>841.9375</v>
      </c>
      <c r="AU228" s="26">
        <v>18.610462097611627</v>
      </c>
      <c r="AV228" s="26">
        <v>-1.6732810173748864</v>
      </c>
      <c r="AW228" s="26">
        <v>4606.1750000000002</v>
      </c>
      <c r="AX228" s="26">
        <v>3572.3500000000008</v>
      </c>
      <c r="AY228" s="103">
        <v>1683</v>
      </c>
      <c r="AZ228" s="103">
        <f t="shared" si="66"/>
        <v>513.31499999999994</v>
      </c>
      <c r="BA228" s="17">
        <v>45</v>
      </c>
      <c r="BB228" s="17">
        <v>60</v>
      </c>
      <c r="BC228" s="17">
        <v>0.1</v>
      </c>
      <c r="BD228" s="14">
        <v>2</v>
      </c>
      <c r="BE228" s="17" t="s">
        <v>149</v>
      </c>
      <c r="BF228" s="28"/>
      <c r="BG228" s="26"/>
      <c r="BH228" s="31"/>
      <c r="BI228" s="29"/>
    </row>
    <row r="229" spans="1:61" x14ac:dyDescent="0.25">
      <c r="A229" s="14">
        <v>2006</v>
      </c>
      <c r="B229" s="15">
        <v>2009</v>
      </c>
      <c r="C229" s="16" t="s">
        <v>151</v>
      </c>
      <c r="D229" s="17" t="s">
        <v>303</v>
      </c>
      <c r="E229" s="18">
        <v>4</v>
      </c>
      <c r="F229" s="19" t="s">
        <v>118</v>
      </c>
      <c r="G229" s="20" t="s">
        <v>119</v>
      </c>
      <c r="H229" s="70">
        <v>99208</v>
      </c>
      <c r="I229" s="45">
        <v>8</v>
      </c>
      <c r="J229" s="22">
        <v>99208038</v>
      </c>
      <c r="K229" s="17" t="s">
        <v>40</v>
      </c>
      <c r="L229" s="23">
        <v>100</v>
      </c>
      <c r="M229" s="24">
        <v>1</v>
      </c>
      <c r="N229" s="24">
        <v>47.244094488188978</v>
      </c>
      <c r="O229" s="26">
        <v>54.701680766054338</v>
      </c>
      <c r="P229" s="26">
        <f t="shared" si="56"/>
        <v>0.54701680766054339</v>
      </c>
      <c r="Q229" s="36">
        <v>45.298319233945662</v>
      </c>
      <c r="R229" s="25">
        <v>0.45298319233945661</v>
      </c>
      <c r="S229" s="25">
        <v>21.400780740446766</v>
      </c>
      <c r="T229" s="25">
        <v>7.1335935801489221</v>
      </c>
      <c r="U229" s="25">
        <v>9.5447482102392573</v>
      </c>
      <c r="V229" s="25">
        <v>3.1815827367464191</v>
      </c>
      <c r="W229" s="26" t="s">
        <v>45</v>
      </c>
      <c r="X229" s="26" t="s">
        <v>45</v>
      </c>
      <c r="Y229" s="26" t="s">
        <v>45</v>
      </c>
      <c r="Z229" s="26" t="s">
        <v>45</v>
      </c>
      <c r="AA229" s="26" t="s">
        <v>45</v>
      </c>
      <c r="AB229" s="26" t="s">
        <v>45</v>
      </c>
      <c r="AC229" s="26" t="s">
        <v>45</v>
      </c>
      <c r="AD229" s="26" t="s">
        <v>45</v>
      </c>
      <c r="AE229" s="26" t="s">
        <v>45</v>
      </c>
      <c r="AF229" s="26" t="s">
        <v>45</v>
      </c>
      <c r="AG229" s="17">
        <v>8.99</v>
      </c>
      <c r="AH229" s="17">
        <v>5.68</v>
      </c>
      <c r="AI229" s="17">
        <f t="shared" si="58"/>
        <v>2.0892961308540377E-6</v>
      </c>
      <c r="AJ229" s="17">
        <v>1</v>
      </c>
      <c r="AK229" s="17">
        <v>79.5</v>
      </c>
      <c r="AL229" s="17">
        <v>1430.9</v>
      </c>
      <c r="AM229" s="17">
        <v>151.1</v>
      </c>
      <c r="AN229" s="17">
        <v>15.4</v>
      </c>
      <c r="AO229" s="17">
        <v>28.2</v>
      </c>
      <c r="AP229" s="17">
        <v>1.4</v>
      </c>
      <c r="AQ229" s="17">
        <v>159.6</v>
      </c>
      <c r="AR229" s="17">
        <v>1457.3125</v>
      </c>
      <c r="AS229" s="17">
        <v>812.2916666666664</v>
      </c>
      <c r="AT229" s="26">
        <v>841.9375</v>
      </c>
      <c r="AU229" s="26">
        <v>18.610462097611627</v>
      </c>
      <c r="AV229" s="26">
        <v>-1.6732810173748864</v>
      </c>
      <c r="AW229" s="26">
        <v>4606.1750000000002</v>
      </c>
      <c r="AX229" s="26">
        <v>3572.3500000000008</v>
      </c>
      <c r="AY229" s="103">
        <v>1683</v>
      </c>
      <c r="AZ229" s="103">
        <f t="shared" si="66"/>
        <v>513.31499999999994</v>
      </c>
      <c r="BA229" s="17">
        <v>45</v>
      </c>
      <c r="BB229" s="17">
        <v>60</v>
      </c>
      <c r="BC229" s="17">
        <v>0.1</v>
      </c>
      <c r="BD229" s="14">
        <v>2</v>
      </c>
      <c r="BE229" s="17" t="s">
        <v>149</v>
      </c>
      <c r="BF229" s="28"/>
      <c r="BG229" s="26"/>
      <c r="BH229" s="31"/>
      <c r="BI229" s="29"/>
    </row>
    <row r="230" spans="1:61" x14ac:dyDescent="0.25">
      <c r="A230" s="14">
        <v>2006</v>
      </c>
      <c r="B230" s="15">
        <v>2009</v>
      </c>
      <c r="C230" s="16" t="s">
        <v>151</v>
      </c>
      <c r="D230" s="17" t="s">
        <v>303</v>
      </c>
      <c r="E230" s="18">
        <v>1</v>
      </c>
      <c r="F230" s="19" t="s">
        <v>120</v>
      </c>
      <c r="G230" s="20" t="s">
        <v>121</v>
      </c>
      <c r="H230" s="70">
        <v>99217</v>
      </c>
      <c r="I230" s="45">
        <v>9</v>
      </c>
      <c r="J230" s="22">
        <v>99217015</v>
      </c>
      <c r="K230" s="17" t="s">
        <v>40</v>
      </c>
      <c r="L230" s="23">
        <v>100</v>
      </c>
      <c r="M230" s="24">
        <v>1</v>
      </c>
      <c r="N230" s="24">
        <v>76.377952755905511</v>
      </c>
      <c r="O230" s="26">
        <v>56.527603648783021</v>
      </c>
      <c r="P230" s="26">
        <f t="shared" si="56"/>
        <v>0.5652760364878302</v>
      </c>
      <c r="Q230" s="36">
        <v>43.472396351216979</v>
      </c>
      <c r="R230" s="25">
        <v>0.4347239635121698</v>
      </c>
      <c r="S230" s="25">
        <v>33.203326346992498</v>
      </c>
      <c r="T230" s="25">
        <v>11.0677754489975</v>
      </c>
      <c r="U230" s="25">
        <v>14.808683550758655</v>
      </c>
      <c r="V230" s="25">
        <v>4.9362278502528847</v>
      </c>
      <c r="W230" s="26">
        <v>18.370793099407962</v>
      </c>
      <c r="X230" s="26">
        <v>40.9424330353553</v>
      </c>
      <c r="Y230" s="26">
        <v>26.269835909146948</v>
      </c>
      <c r="Z230" s="26">
        <v>3.3355679770501041</v>
      </c>
      <c r="AA230" s="26">
        <v>0.3747619047619048</v>
      </c>
      <c r="AB230" s="26">
        <v>88.598456580284946</v>
      </c>
      <c r="AC230" s="26">
        <f t="shared" ref="AC230:AF232" si="68">W230/100*$T230</f>
        <v>2.033238128442401</v>
      </c>
      <c r="AD230" s="26">
        <f t="shared" si="68"/>
        <v>4.5314165517092961</v>
      </c>
      <c r="AE230" s="26">
        <f t="shared" si="68"/>
        <v>2.907486449244495</v>
      </c>
      <c r="AF230" s="26">
        <f t="shared" si="68"/>
        <v>0.36917317364857399</v>
      </c>
      <c r="AG230" s="17">
        <v>6.89</v>
      </c>
      <c r="AH230" s="17">
        <v>5.59</v>
      </c>
      <c r="AI230" s="17">
        <f t="shared" si="58"/>
        <v>2.5703957827688596E-6</v>
      </c>
      <c r="AJ230" s="17">
        <v>1</v>
      </c>
      <c r="AK230" s="17">
        <v>44.2</v>
      </c>
      <c r="AL230" s="17">
        <v>785.1</v>
      </c>
      <c r="AM230" s="17">
        <v>69.099999999999994</v>
      </c>
      <c r="AN230" s="17">
        <v>24.4</v>
      </c>
      <c r="AO230" s="17">
        <v>14.6</v>
      </c>
      <c r="AP230" s="17">
        <v>0.6</v>
      </c>
      <c r="AQ230" s="17">
        <v>270.7</v>
      </c>
      <c r="AR230" s="17">
        <v>1457.3125</v>
      </c>
      <c r="AS230" s="17">
        <v>812.2916666666664</v>
      </c>
      <c r="AT230" s="26">
        <v>841.9375</v>
      </c>
      <c r="AU230" s="26">
        <v>18.610462097611627</v>
      </c>
      <c r="AV230" s="26">
        <v>-1.6732810173748864</v>
      </c>
      <c r="AW230" s="26">
        <v>4606.1750000000002</v>
      </c>
      <c r="AX230" s="26">
        <v>3572.3500000000008</v>
      </c>
      <c r="AY230" s="103">
        <v>1683</v>
      </c>
      <c r="AZ230" s="103">
        <f t="shared" si="66"/>
        <v>513.31499999999994</v>
      </c>
      <c r="BA230" s="17">
        <v>45</v>
      </c>
      <c r="BB230" s="17">
        <v>60</v>
      </c>
      <c r="BC230" s="17">
        <v>0.1</v>
      </c>
      <c r="BD230" s="14">
        <v>2</v>
      </c>
      <c r="BE230" s="17" t="s">
        <v>149</v>
      </c>
      <c r="BF230" s="28"/>
      <c r="BG230" s="26"/>
      <c r="BH230" s="31"/>
      <c r="BI230" s="29"/>
    </row>
    <row r="231" spans="1:61" x14ac:dyDescent="0.25">
      <c r="A231" s="14">
        <v>2006</v>
      </c>
      <c r="B231" s="15">
        <v>2009</v>
      </c>
      <c r="C231" s="16" t="s">
        <v>151</v>
      </c>
      <c r="D231" s="17" t="s">
        <v>303</v>
      </c>
      <c r="E231" s="18">
        <v>2</v>
      </c>
      <c r="F231" s="19" t="s">
        <v>120</v>
      </c>
      <c r="G231" s="20" t="s">
        <v>121</v>
      </c>
      <c r="H231" s="70">
        <v>99217</v>
      </c>
      <c r="I231" s="45">
        <v>9</v>
      </c>
      <c r="J231" s="22">
        <v>99217015</v>
      </c>
      <c r="K231" s="17" t="s">
        <v>40</v>
      </c>
      <c r="L231" s="23">
        <v>100</v>
      </c>
      <c r="M231" s="24">
        <v>1</v>
      </c>
      <c r="N231" s="24">
        <v>41.732283464566926</v>
      </c>
      <c r="O231" s="26">
        <v>56.6230053934514</v>
      </c>
      <c r="P231" s="26">
        <f t="shared" si="56"/>
        <v>0.56623005393451398</v>
      </c>
      <c r="Q231" s="36">
        <v>43.3769946065486</v>
      </c>
      <c r="R231" s="25">
        <v>0.43376994606548602</v>
      </c>
      <c r="S231" s="25">
        <v>18.102210347614772</v>
      </c>
      <c r="T231" s="25">
        <v>6.0340701158715904</v>
      </c>
      <c r="U231" s="25">
        <v>8.0735858150361892</v>
      </c>
      <c r="V231" s="25">
        <v>2.6911952716787293</v>
      </c>
      <c r="W231" s="26">
        <v>18.646842970249153</v>
      </c>
      <c r="X231" s="26">
        <v>40.705720327960172</v>
      </c>
      <c r="Y231" s="26">
        <v>27.235803848237325</v>
      </c>
      <c r="Z231" s="26">
        <v>2.57932283999547</v>
      </c>
      <c r="AA231" s="26">
        <v>0.38450000000000001</v>
      </c>
      <c r="AB231" s="26">
        <v>47.079870865057913</v>
      </c>
      <c r="AC231" s="26">
        <f t="shared" si="68"/>
        <v>1.1251635792213066</v>
      </c>
      <c r="AD231" s="26">
        <f t="shared" si="68"/>
        <v>2.4562117057597117</v>
      </c>
      <c r="AE231" s="26">
        <f t="shared" si="68"/>
        <v>1.6434275008238928</v>
      </c>
      <c r="AF231" s="26">
        <f t="shared" si="68"/>
        <v>0.15563814868001705</v>
      </c>
      <c r="AG231" s="17">
        <v>7.91</v>
      </c>
      <c r="AH231" s="17">
        <v>5.51</v>
      </c>
      <c r="AI231" s="17">
        <f t="shared" si="58"/>
        <v>3.0902954325135885E-6</v>
      </c>
      <c r="AJ231" s="17">
        <v>1</v>
      </c>
      <c r="AK231" s="17">
        <v>59.2</v>
      </c>
      <c r="AL231" s="17">
        <v>1135.0999999999999</v>
      </c>
      <c r="AM231" s="17">
        <v>102.1</v>
      </c>
      <c r="AN231" s="17">
        <v>21.6</v>
      </c>
      <c r="AO231" s="17">
        <v>17.8</v>
      </c>
      <c r="AP231" s="17">
        <v>0.7</v>
      </c>
      <c r="AQ231" s="17">
        <v>199.5</v>
      </c>
      <c r="AR231" s="17">
        <v>1457.3125</v>
      </c>
      <c r="AS231" s="17">
        <v>812.2916666666664</v>
      </c>
      <c r="AT231" s="26">
        <v>841.9375</v>
      </c>
      <c r="AU231" s="26">
        <v>18.610462097611627</v>
      </c>
      <c r="AV231" s="26">
        <v>-1.6732810173748864</v>
      </c>
      <c r="AW231" s="26">
        <v>4606.1750000000002</v>
      </c>
      <c r="AX231" s="26">
        <v>3572.3500000000008</v>
      </c>
      <c r="AY231" s="103">
        <v>1683</v>
      </c>
      <c r="AZ231" s="103">
        <f t="shared" si="66"/>
        <v>513.31499999999994</v>
      </c>
      <c r="BA231" s="17">
        <v>45</v>
      </c>
      <c r="BB231" s="17">
        <v>60</v>
      </c>
      <c r="BC231" s="17">
        <v>0.1</v>
      </c>
      <c r="BD231" s="14">
        <v>2</v>
      </c>
      <c r="BE231" s="17" t="s">
        <v>149</v>
      </c>
      <c r="BF231" s="28"/>
      <c r="BG231" s="26"/>
      <c r="BH231" s="31"/>
      <c r="BI231" s="29"/>
    </row>
    <row r="232" spans="1:61" x14ac:dyDescent="0.25">
      <c r="A232" s="14">
        <v>2006</v>
      </c>
      <c r="B232" s="15">
        <v>2009</v>
      </c>
      <c r="C232" s="16" t="s">
        <v>151</v>
      </c>
      <c r="D232" s="17" t="s">
        <v>303</v>
      </c>
      <c r="E232" s="18">
        <v>3</v>
      </c>
      <c r="F232" s="19" t="s">
        <v>120</v>
      </c>
      <c r="G232" s="20" t="s">
        <v>121</v>
      </c>
      <c r="H232" s="70">
        <v>99217</v>
      </c>
      <c r="I232" s="45">
        <v>9</v>
      </c>
      <c r="J232" s="22">
        <v>99217015</v>
      </c>
      <c r="K232" s="17" t="s">
        <v>40</v>
      </c>
      <c r="L232" s="23">
        <v>94.444444444444443</v>
      </c>
      <c r="M232" s="24">
        <v>0.94444444444444442</v>
      </c>
      <c r="N232" s="24">
        <v>49.606299212598422</v>
      </c>
      <c r="O232" s="26">
        <v>55.813815769993788</v>
      </c>
      <c r="P232" s="26">
        <f t="shared" si="56"/>
        <v>0.55813815769993791</v>
      </c>
      <c r="Q232" s="36">
        <v>44.186184230006212</v>
      </c>
      <c r="R232" s="25">
        <v>0.44186184230006215</v>
      </c>
      <c r="S232" s="25">
        <v>21.919130759766862</v>
      </c>
      <c r="T232" s="25">
        <v>7.306376919922287</v>
      </c>
      <c r="U232" s="25">
        <v>9.7759323188560199</v>
      </c>
      <c r="V232" s="25">
        <v>3.25864410628534</v>
      </c>
      <c r="W232" s="26">
        <v>18.016565518502645</v>
      </c>
      <c r="X232" s="26">
        <v>40.214717831343037</v>
      </c>
      <c r="Y232" s="26">
        <v>27.025988214239305</v>
      </c>
      <c r="Z232" s="26">
        <v>3.3906668215916937</v>
      </c>
      <c r="AA232" s="26">
        <v>0.38641111111111109</v>
      </c>
      <c r="AB232" s="26">
        <v>56.724897730655826</v>
      </c>
      <c r="AC232" s="26">
        <f t="shared" si="68"/>
        <v>1.3163581848065544</v>
      </c>
      <c r="AD232" s="26">
        <f t="shared" si="68"/>
        <v>2.9382388620411204</v>
      </c>
      <c r="AE232" s="26">
        <f t="shared" si="68"/>
        <v>1.974620565266098</v>
      </c>
      <c r="AF232" s="26">
        <f t="shared" si="68"/>
        <v>0.2477348980842381</v>
      </c>
      <c r="AG232" s="17">
        <v>9.07</v>
      </c>
      <c r="AH232" s="17">
        <v>5.86</v>
      </c>
      <c r="AI232" s="17">
        <f t="shared" si="58"/>
        <v>1.3803842646028812E-6</v>
      </c>
      <c r="AJ232" s="17">
        <v>1</v>
      </c>
      <c r="AK232" s="17">
        <v>104.1</v>
      </c>
      <c r="AL232" s="17">
        <v>1520.9</v>
      </c>
      <c r="AM232" s="17">
        <v>167.9</v>
      </c>
      <c r="AN232" s="17">
        <v>12.1</v>
      </c>
      <c r="AO232" s="17">
        <v>26.1</v>
      </c>
      <c r="AP232" s="17">
        <v>1.2</v>
      </c>
      <c r="AQ232" s="17">
        <v>114.4</v>
      </c>
      <c r="AR232" s="17">
        <v>1457.3125</v>
      </c>
      <c r="AS232" s="17">
        <v>812.2916666666664</v>
      </c>
      <c r="AT232" s="26">
        <v>841.9375</v>
      </c>
      <c r="AU232" s="26">
        <v>18.610462097611627</v>
      </c>
      <c r="AV232" s="26">
        <v>-1.6732810173748864</v>
      </c>
      <c r="AW232" s="26">
        <v>4606.1750000000002</v>
      </c>
      <c r="AX232" s="26">
        <v>3572.3500000000008</v>
      </c>
      <c r="AY232" s="103">
        <v>1683</v>
      </c>
      <c r="AZ232" s="103">
        <f t="shared" si="66"/>
        <v>513.31499999999994</v>
      </c>
      <c r="BA232" s="17">
        <v>45</v>
      </c>
      <c r="BB232" s="17">
        <v>60</v>
      </c>
      <c r="BC232" s="17">
        <v>0.1</v>
      </c>
      <c r="BD232" s="14">
        <v>2</v>
      </c>
      <c r="BE232" s="17" t="s">
        <v>149</v>
      </c>
      <c r="BF232" s="28"/>
      <c r="BG232" s="26"/>
      <c r="BH232" s="31"/>
      <c r="BI232" s="29"/>
    </row>
    <row r="233" spans="1:61" x14ac:dyDescent="0.25">
      <c r="A233" s="14">
        <v>2006</v>
      </c>
      <c r="B233" s="15">
        <v>2009</v>
      </c>
      <c r="C233" s="16" t="s">
        <v>151</v>
      </c>
      <c r="D233" s="17" t="s">
        <v>303</v>
      </c>
      <c r="E233" s="18">
        <v>4</v>
      </c>
      <c r="F233" s="19" t="s">
        <v>120</v>
      </c>
      <c r="G233" s="20" t="s">
        <v>121</v>
      </c>
      <c r="H233" s="70">
        <v>99217</v>
      </c>
      <c r="I233" s="45">
        <v>9</v>
      </c>
      <c r="J233" s="22">
        <v>99217015</v>
      </c>
      <c r="K233" s="17" t="s">
        <v>40</v>
      </c>
      <c r="L233" s="23">
        <v>100</v>
      </c>
      <c r="M233" s="24">
        <v>1</v>
      </c>
      <c r="N233" s="24">
        <v>50.393700787401571</v>
      </c>
      <c r="O233" s="26">
        <v>55.874867005778427</v>
      </c>
      <c r="P233" s="26">
        <f t="shared" si="56"/>
        <v>0.55874867005778428</v>
      </c>
      <c r="Q233" s="36">
        <v>44.125132994221573</v>
      </c>
      <c r="R233" s="25">
        <v>0.44125132994221572</v>
      </c>
      <c r="S233" s="25">
        <v>22.236287493151028</v>
      </c>
      <c r="T233" s="25">
        <v>7.4120958310503431</v>
      </c>
      <c r="U233" s="25">
        <v>9.9173842219453583</v>
      </c>
      <c r="V233" s="25">
        <v>3.3057947406484529</v>
      </c>
      <c r="W233" s="26" t="s">
        <v>45</v>
      </c>
      <c r="X233" s="26" t="s">
        <v>45</v>
      </c>
      <c r="Y233" s="26" t="s">
        <v>45</v>
      </c>
      <c r="Z233" s="26" t="s">
        <v>45</v>
      </c>
      <c r="AA233" s="26" t="s">
        <v>45</v>
      </c>
      <c r="AB233" s="26" t="s">
        <v>45</v>
      </c>
      <c r="AC233" s="26" t="s">
        <v>45</v>
      </c>
      <c r="AD233" s="26" t="s">
        <v>45</v>
      </c>
      <c r="AE233" s="26" t="s">
        <v>45</v>
      </c>
      <c r="AF233" s="26" t="s">
        <v>45</v>
      </c>
      <c r="AG233" s="17">
        <v>8.99</v>
      </c>
      <c r="AH233" s="17">
        <v>5.68</v>
      </c>
      <c r="AI233" s="17">
        <f t="shared" si="58"/>
        <v>2.0892961308540377E-6</v>
      </c>
      <c r="AJ233" s="17">
        <v>1</v>
      </c>
      <c r="AK233" s="17">
        <v>79.5</v>
      </c>
      <c r="AL233" s="17">
        <v>1430.9</v>
      </c>
      <c r="AM233" s="17">
        <v>151.1</v>
      </c>
      <c r="AN233" s="17">
        <v>15.4</v>
      </c>
      <c r="AO233" s="17">
        <v>28.2</v>
      </c>
      <c r="AP233" s="17">
        <v>1.4</v>
      </c>
      <c r="AQ233" s="17">
        <v>159.6</v>
      </c>
      <c r="AR233" s="17">
        <v>1457.3125</v>
      </c>
      <c r="AS233" s="17">
        <v>812.2916666666664</v>
      </c>
      <c r="AT233" s="26">
        <v>841.9375</v>
      </c>
      <c r="AU233" s="26">
        <v>18.610462097611627</v>
      </c>
      <c r="AV233" s="26">
        <v>-1.6732810173748864</v>
      </c>
      <c r="AW233" s="26">
        <v>4606.1750000000002</v>
      </c>
      <c r="AX233" s="26">
        <v>3572.3500000000008</v>
      </c>
      <c r="AY233" s="103">
        <v>1683</v>
      </c>
      <c r="AZ233" s="103">
        <f t="shared" si="66"/>
        <v>513.31499999999994</v>
      </c>
      <c r="BA233" s="17">
        <v>45</v>
      </c>
      <c r="BB233" s="17">
        <v>60</v>
      </c>
      <c r="BC233" s="17">
        <v>0.1</v>
      </c>
      <c r="BD233" s="14">
        <v>2</v>
      </c>
      <c r="BE233" s="17" t="s">
        <v>149</v>
      </c>
      <c r="BF233" s="28"/>
      <c r="BG233" s="26"/>
      <c r="BH233" s="31"/>
      <c r="BI233" s="29"/>
    </row>
    <row r="234" spans="1:61" x14ac:dyDescent="0.25">
      <c r="A234" s="14">
        <v>2006</v>
      </c>
      <c r="B234" s="15">
        <v>2009</v>
      </c>
      <c r="C234" s="16" t="s">
        <v>151</v>
      </c>
      <c r="D234" s="17" t="s">
        <v>303</v>
      </c>
      <c r="E234" s="18">
        <v>1</v>
      </c>
      <c r="F234" s="19" t="s">
        <v>122</v>
      </c>
      <c r="G234" s="20" t="s">
        <v>123</v>
      </c>
      <c r="H234" s="70">
        <v>99217</v>
      </c>
      <c r="I234" s="45">
        <v>9</v>
      </c>
      <c r="J234" s="22">
        <v>99217023</v>
      </c>
      <c r="K234" s="17" t="s">
        <v>40</v>
      </c>
      <c r="L234" s="23">
        <v>94.444444444444443</v>
      </c>
      <c r="M234" s="24">
        <v>0.94444444444444442</v>
      </c>
      <c r="N234" s="24">
        <v>40.15748031496063</v>
      </c>
      <c r="O234" s="26">
        <v>56.974758821197312</v>
      </c>
      <c r="P234" s="26">
        <f t="shared" si="56"/>
        <v>0.56974758821197313</v>
      </c>
      <c r="Q234" s="36">
        <v>43.025241178802688</v>
      </c>
      <c r="R234" s="25">
        <v>0.43025241178802687</v>
      </c>
      <c r="S234" s="25">
        <v>17.277852756842023</v>
      </c>
      <c r="T234" s="25">
        <v>5.7592842522806746</v>
      </c>
      <c r="U234" s="25">
        <v>7.7059223295515427</v>
      </c>
      <c r="V234" s="25">
        <v>2.568640776517181</v>
      </c>
      <c r="W234" s="26">
        <v>17.440352203174399</v>
      </c>
      <c r="X234" s="26">
        <v>42.76568104041074</v>
      </c>
      <c r="Y234" s="26">
        <v>26.20852520935118</v>
      </c>
      <c r="Z234" s="26">
        <v>2.361091118805092</v>
      </c>
      <c r="AA234" s="26">
        <v>0.32374999999999998</v>
      </c>
      <c r="AB234" s="26">
        <v>53.3678849632186</v>
      </c>
      <c r="AC234" s="26">
        <f t="shared" ref="AC234:AF236" si="69">W234/100*$T234</f>
        <v>1.0044394579797089</v>
      </c>
      <c r="AD234" s="26">
        <f t="shared" si="69"/>
        <v>2.462997133540958</v>
      </c>
      <c r="AE234" s="26">
        <f t="shared" si="69"/>
        <v>1.5094234651371732</v>
      </c>
      <c r="AF234" s="26">
        <f t="shared" si="69"/>
        <v>0.13598194898733926</v>
      </c>
      <c r="AG234" s="17">
        <v>6.89</v>
      </c>
      <c r="AH234" s="17">
        <v>5.59</v>
      </c>
      <c r="AI234" s="17">
        <f t="shared" si="58"/>
        <v>2.5703957827688596E-6</v>
      </c>
      <c r="AJ234" s="17">
        <v>1</v>
      </c>
      <c r="AK234" s="17">
        <v>44.2</v>
      </c>
      <c r="AL234" s="17">
        <v>785.1</v>
      </c>
      <c r="AM234" s="17">
        <v>69.099999999999994</v>
      </c>
      <c r="AN234" s="17">
        <v>24.4</v>
      </c>
      <c r="AO234" s="17">
        <v>14.6</v>
      </c>
      <c r="AP234" s="17">
        <v>0.6</v>
      </c>
      <c r="AQ234" s="17">
        <v>270.7</v>
      </c>
      <c r="AR234" s="17">
        <v>1457.3125</v>
      </c>
      <c r="AS234" s="17">
        <v>812.2916666666664</v>
      </c>
      <c r="AT234" s="26">
        <v>841.9375</v>
      </c>
      <c r="AU234" s="26">
        <v>18.610462097611627</v>
      </c>
      <c r="AV234" s="26">
        <v>-1.6732810173748864</v>
      </c>
      <c r="AW234" s="26">
        <v>4606.1750000000002</v>
      </c>
      <c r="AX234" s="26">
        <v>3572.3500000000008</v>
      </c>
      <c r="AY234" s="103">
        <v>1683</v>
      </c>
      <c r="AZ234" s="103">
        <f t="shared" si="66"/>
        <v>513.31499999999994</v>
      </c>
      <c r="BA234" s="17">
        <v>45</v>
      </c>
      <c r="BB234" s="17">
        <v>60</v>
      </c>
      <c r="BC234" s="17">
        <v>0.1</v>
      </c>
      <c r="BD234" s="14">
        <v>2</v>
      </c>
      <c r="BE234" s="17" t="s">
        <v>149</v>
      </c>
      <c r="BF234" s="28"/>
      <c r="BG234" s="26"/>
      <c r="BH234" s="31"/>
      <c r="BI234" s="29"/>
    </row>
    <row r="235" spans="1:61" x14ac:dyDescent="0.25">
      <c r="A235" s="14">
        <v>2006</v>
      </c>
      <c r="B235" s="15">
        <v>2009</v>
      </c>
      <c r="C235" s="16" t="s">
        <v>151</v>
      </c>
      <c r="D235" s="17" t="s">
        <v>303</v>
      </c>
      <c r="E235" s="18">
        <v>2</v>
      </c>
      <c r="F235" s="19" t="s">
        <v>122</v>
      </c>
      <c r="G235" s="20" t="s">
        <v>123</v>
      </c>
      <c r="H235" s="70">
        <v>99217</v>
      </c>
      <c r="I235" s="45">
        <v>9</v>
      </c>
      <c r="J235" s="22">
        <v>99217023</v>
      </c>
      <c r="K235" s="17" t="s">
        <v>40</v>
      </c>
      <c r="L235" s="23">
        <v>100</v>
      </c>
      <c r="M235" s="24">
        <v>1</v>
      </c>
      <c r="N235" s="24">
        <v>59.84251968503937</v>
      </c>
      <c r="O235" s="26">
        <v>57.155555064814614</v>
      </c>
      <c r="P235" s="26">
        <f t="shared" si="56"/>
        <v>0.57155555064814612</v>
      </c>
      <c r="Q235" s="36">
        <v>42.844444935185386</v>
      </c>
      <c r="R235" s="25">
        <v>0.42844444935185388</v>
      </c>
      <c r="S235" s="25">
        <v>25.639195394284165</v>
      </c>
      <c r="T235" s="25">
        <v>8.5463984647613884</v>
      </c>
      <c r="U235" s="25">
        <v>11.435081145850738</v>
      </c>
      <c r="V235" s="25">
        <v>3.8116937152835795</v>
      </c>
      <c r="W235" s="26">
        <v>17.89253288302956</v>
      </c>
      <c r="X235" s="26">
        <v>42.760811455485822</v>
      </c>
      <c r="Y235" s="26">
        <v>26.124485267948415</v>
      </c>
      <c r="Z235" s="26">
        <v>2.3278686041844878</v>
      </c>
      <c r="AA235" s="26">
        <v>0.38201587301587298</v>
      </c>
      <c r="AB235" s="26">
        <v>67.115523739556338</v>
      </c>
      <c r="AC235" s="26">
        <f t="shared" si="69"/>
        <v>1.5291671556221649</v>
      </c>
      <c r="AD235" s="26">
        <f t="shared" si="69"/>
        <v>3.6545093337511521</v>
      </c>
      <c r="AE235" s="26">
        <f t="shared" si="69"/>
        <v>2.2327026078667584</v>
      </c>
      <c r="AF235" s="26">
        <f t="shared" si="69"/>
        <v>0.19894892664968541</v>
      </c>
      <c r="AG235" s="17">
        <v>7.91</v>
      </c>
      <c r="AH235" s="17">
        <v>5.51</v>
      </c>
      <c r="AI235" s="17">
        <f t="shared" si="58"/>
        <v>3.0902954325135885E-6</v>
      </c>
      <c r="AJ235" s="17">
        <v>1</v>
      </c>
      <c r="AK235" s="17">
        <v>59.2</v>
      </c>
      <c r="AL235" s="17">
        <v>1135.0999999999999</v>
      </c>
      <c r="AM235" s="17">
        <v>102.1</v>
      </c>
      <c r="AN235" s="17">
        <v>21.6</v>
      </c>
      <c r="AO235" s="17">
        <v>17.8</v>
      </c>
      <c r="AP235" s="17">
        <v>0.7</v>
      </c>
      <c r="AQ235" s="17">
        <v>199.5</v>
      </c>
      <c r="AR235" s="17">
        <v>1457.3125</v>
      </c>
      <c r="AS235" s="17">
        <v>812.2916666666664</v>
      </c>
      <c r="AT235" s="26">
        <v>841.9375</v>
      </c>
      <c r="AU235" s="26">
        <v>18.610462097611627</v>
      </c>
      <c r="AV235" s="26">
        <v>-1.6732810173748864</v>
      </c>
      <c r="AW235" s="26">
        <v>4606.1750000000002</v>
      </c>
      <c r="AX235" s="26">
        <v>3572.3500000000008</v>
      </c>
      <c r="AY235" s="103">
        <v>1683</v>
      </c>
      <c r="AZ235" s="103">
        <f t="shared" si="66"/>
        <v>513.31499999999994</v>
      </c>
      <c r="BA235" s="17">
        <v>45</v>
      </c>
      <c r="BB235" s="17">
        <v>60</v>
      </c>
      <c r="BC235" s="17">
        <v>0.1</v>
      </c>
      <c r="BD235" s="14">
        <v>2</v>
      </c>
      <c r="BE235" s="17" t="s">
        <v>149</v>
      </c>
      <c r="BF235" s="28"/>
      <c r="BG235" s="26"/>
      <c r="BH235" s="31"/>
      <c r="BI235" s="29"/>
    </row>
    <row r="236" spans="1:61" x14ac:dyDescent="0.25">
      <c r="A236" s="14">
        <v>2006</v>
      </c>
      <c r="B236" s="15">
        <v>2009</v>
      </c>
      <c r="C236" s="16" t="s">
        <v>151</v>
      </c>
      <c r="D236" s="17" t="s">
        <v>303</v>
      </c>
      <c r="E236" s="18">
        <v>3</v>
      </c>
      <c r="F236" s="19" t="s">
        <v>122</v>
      </c>
      <c r="G236" s="20" t="s">
        <v>123</v>
      </c>
      <c r="H236" s="70">
        <v>99217</v>
      </c>
      <c r="I236" s="45">
        <v>9</v>
      </c>
      <c r="J236" s="22">
        <v>99217023</v>
      </c>
      <c r="K236" s="17" t="s">
        <v>40</v>
      </c>
      <c r="L236" s="23">
        <v>100</v>
      </c>
      <c r="M236" s="24">
        <v>1</v>
      </c>
      <c r="N236" s="50">
        <v>64.566929133858267</v>
      </c>
      <c r="O236" s="26">
        <v>55.204733823329107</v>
      </c>
      <c r="P236" s="26">
        <f t="shared" si="56"/>
        <v>0.55204733823329111</v>
      </c>
      <c r="Q236" s="46">
        <v>44.795266176670893</v>
      </c>
      <c r="R236" s="38">
        <v>0.44795266176670895</v>
      </c>
      <c r="S236" s="38">
        <v>28.922927767614279</v>
      </c>
      <c r="T236" s="38">
        <v>9.6409759225380931</v>
      </c>
      <c r="U236" s="38">
        <v>12.899625784355969</v>
      </c>
      <c r="V236" s="38">
        <v>4.2998752614519899</v>
      </c>
      <c r="W236" s="26">
        <v>17.548610204880603</v>
      </c>
      <c r="X236" s="26">
        <v>42.761077548597413</v>
      </c>
      <c r="Y236" s="26">
        <v>26.232615087010927</v>
      </c>
      <c r="Z236" s="26">
        <v>2.2734018571541839</v>
      </c>
      <c r="AA236" s="26">
        <v>0.34243939393939393</v>
      </c>
      <c r="AB236" s="26">
        <v>84.461450053649955</v>
      </c>
      <c r="AC236" s="26">
        <f t="shared" si="69"/>
        <v>1.6918572845926017</v>
      </c>
      <c r="AD236" s="26">
        <f t="shared" si="69"/>
        <v>4.1225851906781195</v>
      </c>
      <c r="AE236" s="26">
        <f t="shared" si="69"/>
        <v>2.5290801043908191</v>
      </c>
      <c r="AF236" s="26">
        <f t="shared" si="69"/>
        <v>0.21917812567076872</v>
      </c>
      <c r="AG236" s="17">
        <v>9.07</v>
      </c>
      <c r="AH236" s="17">
        <v>5.86</v>
      </c>
      <c r="AI236" s="17">
        <f t="shared" si="58"/>
        <v>1.3803842646028812E-6</v>
      </c>
      <c r="AJ236" s="17">
        <v>1</v>
      </c>
      <c r="AK236" s="17">
        <v>104.1</v>
      </c>
      <c r="AL236" s="17">
        <v>1520.9</v>
      </c>
      <c r="AM236" s="17">
        <v>167.9</v>
      </c>
      <c r="AN236" s="17">
        <v>12.1</v>
      </c>
      <c r="AO236" s="17">
        <v>26.1</v>
      </c>
      <c r="AP236" s="17">
        <v>1.2</v>
      </c>
      <c r="AQ236" s="17">
        <v>114.4</v>
      </c>
      <c r="AR236" s="17">
        <v>1457.3125</v>
      </c>
      <c r="AS236" s="17">
        <v>812.2916666666664</v>
      </c>
      <c r="AT236" s="26">
        <v>841.9375</v>
      </c>
      <c r="AU236" s="26">
        <v>18.610462097611627</v>
      </c>
      <c r="AV236" s="26">
        <v>-1.6732810173748864</v>
      </c>
      <c r="AW236" s="26">
        <v>4606.1750000000002</v>
      </c>
      <c r="AX236" s="26">
        <v>3572.3500000000008</v>
      </c>
      <c r="AY236" s="103">
        <v>1683</v>
      </c>
      <c r="AZ236" s="103">
        <f t="shared" si="66"/>
        <v>513.31499999999994</v>
      </c>
      <c r="BA236" s="17">
        <v>45</v>
      </c>
      <c r="BB236" s="17">
        <v>60</v>
      </c>
      <c r="BC236" s="17">
        <v>0.1</v>
      </c>
      <c r="BD236" s="14">
        <v>2</v>
      </c>
      <c r="BE236" s="17" t="s">
        <v>149</v>
      </c>
      <c r="BF236" s="28"/>
      <c r="BG236" s="26"/>
      <c r="BH236" s="35" t="s">
        <v>160</v>
      </c>
      <c r="BI236" s="29"/>
    </row>
    <row r="237" spans="1:61" x14ac:dyDescent="0.25">
      <c r="A237" s="14">
        <v>2006</v>
      </c>
      <c r="B237" s="15">
        <v>2009</v>
      </c>
      <c r="C237" s="16" t="s">
        <v>151</v>
      </c>
      <c r="D237" s="17" t="s">
        <v>303</v>
      </c>
      <c r="E237" s="18">
        <v>4</v>
      </c>
      <c r="F237" s="19" t="s">
        <v>122</v>
      </c>
      <c r="G237" s="20" t="s">
        <v>123</v>
      </c>
      <c r="H237" s="70">
        <v>99217</v>
      </c>
      <c r="I237" s="45">
        <v>9</v>
      </c>
      <c r="J237" s="22">
        <v>99217023</v>
      </c>
      <c r="K237" s="17" t="s">
        <v>40</v>
      </c>
      <c r="L237" s="23">
        <v>100</v>
      </c>
      <c r="M237" s="24">
        <v>1</v>
      </c>
      <c r="N237" s="50">
        <v>36.220472440944881</v>
      </c>
      <c r="O237" s="26">
        <v>55.062709261080478</v>
      </c>
      <c r="P237" s="26">
        <f t="shared" si="56"/>
        <v>0.55062709261080478</v>
      </c>
      <c r="Q237" s="46">
        <v>44.937290738919522</v>
      </c>
      <c r="R237" s="38">
        <v>0.44937290738919522</v>
      </c>
      <c r="S237" s="38">
        <v>16.276499007797621</v>
      </c>
      <c r="T237" s="38">
        <v>5.4254996692658741</v>
      </c>
      <c r="U237" s="38">
        <v>7.259318557477739</v>
      </c>
      <c r="V237" s="38">
        <v>2.4197728524925801</v>
      </c>
      <c r="W237" s="26" t="s">
        <v>45</v>
      </c>
      <c r="X237" s="26" t="s">
        <v>45</v>
      </c>
      <c r="Y237" s="26" t="s">
        <v>45</v>
      </c>
      <c r="Z237" s="26" t="s">
        <v>45</v>
      </c>
      <c r="AA237" s="26" t="s">
        <v>45</v>
      </c>
      <c r="AB237" s="26" t="s">
        <v>45</v>
      </c>
      <c r="AC237" s="26" t="s">
        <v>45</v>
      </c>
      <c r="AD237" s="26" t="s">
        <v>45</v>
      </c>
      <c r="AE237" s="26" t="s">
        <v>45</v>
      </c>
      <c r="AF237" s="26" t="s">
        <v>45</v>
      </c>
      <c r="AG237" s="17">
        <v>8.99</v>
      </c>
      <c r="AH237" s="17">
        <v>5.68</v>
      </c>
      <c r="AI237" s="17">
        <f t="shared" si="58"/>
        <v>2.0892961308540377E-6</v>
      </c>
      <c r="AJ237" s="17">
        <v>1</v>
      </c>
      <c r="AK237" s="17">
        <v>79.5</v>
      </c>
      <c r="AL237" s="17">
        <v>1430.9</v>
      </c>
      <c r="AM237" s="17">
        <v>151.1</v>
      </c>
      <c r="AN237" s="17">
        <v>15.4</v>
      </c>
      <c r="AO237" s="17">
        <v>28.2</v>
      </c>
      <c r="AP237" s="17">
        <v>1.4</v>
      </c>
      <c r="AQ237" s="17">
        <v>159.6</v>
      </c>
      <c r="AR237" s="17">
        <v>1457.3125</v>
      </c>
      <c r="AS237" s="17">
        <v>812.2916666666664</v>
      </c>
      <c r="AT237" s="26">
        <v>841.9375</v>
      </c>
      <c r="AU237" s="26">
        <v>18.610462097611627</v>
      </c>
      <c r="AV237" s="26">
        <v>-1.6732810173748864</v>
      </c>
      <c r="AW237" s="26">
        <v>4606.1750000000002</v>
      </c>
      <c r="AX237" s="26">
        <v>3572.3500000000008</v>
      </c>
      <c r="AY237" s="103">
        <v>1683</v>
      </c>
      <c r="AZ237" s="103">
        <f t="shared" si="66"/>
        <v>513.31499999999994</v>
      </c>
      <c r="BA237" s="17">
        <v>45</v>
      </c>
      <c r="BB237" s="17">
        <v>60</v>
      </c>
      <c r="BC237" s="17">
        <v>0.1</v>
      </c>
      <c r="BD237" s="14">
        <v>2</v>
      </c>
      <c r="BE237" s="17" t="s">
        <v>149</v>
      </c>
      <c r="BF237" s="28"/>
      <c r="BG237" s="26"/>
      <c r="BH237" s="35" t="s">
        <v>160</v>
      </c>
      <c r="BI237" s="29"/>
    </row>
    <row r="238" spans="1:61" x14ac:dyDescent="0.25">
      <c r="A238" s="14">
        <v>2006</v>
      </c>
      <c r="B238" s="15">
        <v>2009</v>
      </c>
      <c r="C238" s="16" t="s">
        <v>151</v>
      </c>
      <c r="D238" s="17" t="s">
        <v>303</v>
      </c>
      <c r="E238" s="18">
        <v>1</v>
      </c>
      <c r="F238" s="19" t="s">
        <v>124</v>
      </c>
      <c r="G238" s="20" t="s">
        <v>125</v>
      </c>
      <c r="H238" s="70">
        <v>99239</v>
      </c>
      <c r="I238" s="45" t="s">
        <v>52</v>
      </c>
      <c r="J238" s="22">
        <v>99239015</v>
      </c>
      <c r="K238" s="17" t="s">
        <v>42</v>
      </c>
      <c r="L238" s="23">
        <v>100</v>
      </c>
      <c r="M238" s="24">
        <v>1</v>
      </c>
      <c r="N238" s="24">
        <v>55.905511811023622</v>
      </c>
      <c r="O238" s="26">
        <v>53.94429388738331</v>
      </c>
      <c r="P238" s="26">
        <f t="shared" si="56"/>
        <v>0.5394429388738331</v>
      </c>
      <c r="Q238" s="36">
        <v>46.05570611261669</v>
      </c>
      <c r="R238" s="25">
        <v>0.4605570611261669</v>
      </c>
      <c r="S238" s="25">
        <v>25.747678220439251</v>
      </c>
      <c r="T238" s="25">
        <v>8.5825594068130844</v>
      </c>
      <c r="U238" s="25">
        <v>11.483464486315906</v>
      </c>
      <c r="V238" s="25">
        <v>3.8278214954386356</v>
      </c>
      <c r="W238" s="26">
        <v>19.057790197789529</v>
      </c>
      <c r="X238" s="26">
        <v>45.010752742022248</v>
      </c>
      <c r="Y238" s="26">
        <v>23.081610035836917</v>
      </c>
      <c r="Z238" s="26">
        <v>2.3544811577654485</v>
      </c>
      <c r="AA238" s="26">
        <v>0.38929999999999998</v>
      </c>
      <c r="AB238" s="26">
        <v>66.138397689286563</v>
      </c>
      <c r="AC238" s="26">
        <f t="shared" ref="AC238:AF240" si="70">W238/100*$T238</f>
        <v>1.6356461653510872</v>
      </c>
      <c r="AD238" s="26">
        <f t="shared" si="70"/>
        <v>3.8630745935378088</v>
      </c>
      <c r="AE238" s="26">
        <f t="shared" si="70"/>
        <v>1.9809928933746341</v>
      </c>
      <c r="AF238" s="26">
        <f t="shared" si="70"/>
        <v>0.20207474408744011</v>
      </c>
      <c r="AG238" s="17">
        <v>6.89</v>
      </c>
      <c r="AH238" s="17">
        <v>5.59</v>
      </c>
      <c r="AI238" s="17">
        <f t="shared" si="58"/>
        <v>2.5703957827688596E-6</v>
      </c>
      <c r="AJ238" s="17">
        <v>1</v>
      </c>
      <c r="AK238" s="17">
        <v>44.2</v>
      </c>
      <c r="AL238" s="17">
        <v>785.1</v>
      </c>
      <c r="AM238" s="17">
        <v>69.099999999999994</v>
      </c>
      <c r="AN238" s="17">
        <v>24.4</v>
      </c>
      <c r="AO238" s="17">
        <v>14.6</v>
      </c>
      <c r="AP238" s="17">
        <v>0.6</v>
      </c>
      <c r="AQ238" s="17">
        <v>270.7</v>
      </c>
      <c r="AR238" s="17">
        <v>1457.3125</v>
      </c>
      <c r="AS238" s="17">
        <v>812.2916666666664</v>
      </c>
      <c r="AT238" s="26">
        <v>841.9375</v>
      </c>
      <c r="AU238" s="26">
        <v>18.610462097611627</v>
      </c>
      <c r="AV238" s="26">
        <v>-1.6732810173748864</v>
      </c>
      <c r="AW238" s="26">
        <v>4606.1750000000002</v>
      </c>
      <c r="AX238" s="26">
        <v>3572.3500000000008</v>
      </c>
      <c r="AY238" s="103">
        <v>1683</v>
      </c>
      <c r="AZ238" s="103">
        <f t="shared" si="66"/>
        <v>513.31499999999994</v>
      </c>
      <c r="BA238" s="17">
        <v>45</v>
      </c>
      <c r="BB238" s="17">
        <v>60</v>
      </c>
      <c r="BC238" s="17">
        <v>0.1</v>
      </c>
      <c r="BD238" s="14">
        <v>2</v>
      </c>
      <c r="BE238" s="17" t="s">
        <v>149</v>
      </c>
      <c r="BF238" s="28"/>
      <c r="BG238" s="26"/>
      <c r="BH238" s="31"/>
      <c r="BI238" s="29"/>
    </row>
    <row r="239" spans="1:61" x14ac:dyDescent="0.25">
      <c r="A239" s="14">
        <v>2006</v>
      </c>
      <c r="B239" s="15">
        <v>2009</v>
      </c>
      <c r="C239" s="16" t="s">
        <v>151</v>
      </c>
      <c r="D239" s="17" t="s">
        <v>303</v>
      </c>
      <c r="E239" s="18">
        <v>2</v>
      </c>
      <c r="F239" s="19" t="s">
        <v>124</v>
      </c>
      <c r="G239" s="20" t="s">
        <v>125</v>
      </c>
      <c r="H239" s="70">
        <v>99239</v>
      </c>
      <c r="I239" s="45" t="s">
        <v>52</v>
      </c>
      <c r="J239" s="22">
        <v>99239015</v>
      </c>
      <c r="K239" s="17" t="s">
        <v>42</v>
      </c>
      <c r="L239" s="23">
        <v>100</v>
      </c>
      <c r="M239" s="24">
        <v>1</v>
      </c>
      <c r="N239" s="24">
        <v>51.181102362204726</v>
      </c>
      <c r="O239" s="26">
        <v>54.531386759093934</v>
      </c>
      <c r="P239" s="26">
        <f t="shared" si="56"/>
        <v>0.54531386759093936</v>
      </c>
      <c r="Q239" s="36">
        <v>45.468613240906066</v>
      </c>
      <c r="R239" s="25">
        <v>0.45468613240906064</v>
      </c>
      <c r="S239" s="25">
        <v>23.271337485503103</v>
      </c>
      <c r="T239" s="25">
        <v>7.7571124951677008</v>
      </c>
      <c r="U239" s="25">
        <v>10.379016518534383</v>
      </c>
      <c r="V239" s="25">
        <v>3.4596721728447948</v>
      </c>
      <c r="W239" s="26">
        <v>19.725988513468749</v>
      </c>
      <c r="X239" s="26">
        <v>44.798157802609538</v>
      </c>
      <c r="Y239" s="26">
        <v>23.493330668281473</v>
      </c>
      <c r="Z239" s="26">
        <v>1.3593408490949912</v>
      </c>
      <c r="AA239" s="26">
        <v>0.42408253968253967</v>
      </c>
      <c r="AB239" s="26">
        <v>54.874547541909159</v>
      </c>
      <c r="AC239" s="26">
        <f t="shared" si="70"/>
        <v>1.53016711977363</v>
      </c>
      <c r="AD239" s="26">
        <f t="shared" si="70"/>
        <v>3.475043496511169</v>
      </c>
      <c r="AE239" s="26">
        <f t="shared" si="70"/>
        <v>1.8224040888003277</v>
      </c>
      <c r="AF239" s="26">
        <f t="shared" si="70"/>
        <v>0.10544559885706628</v>
      </c>
      <c r="AG239" s="17">
        <v>7.91</v>
      </c>
      <c r="AH239" s="17">
        <v>5.51</v>
      </c>
      <c r="AI239" s="17">
        <f t="shared" si="58"/>
        <v>3.0902954325135885E-6</v>
      </c>
      <c r="AJ239" s="17">
        <v>1</v>
      </c>
      <c r="AK239" s="17">
        <v>59.2</v>
      </c>
      <c r="AL239" s="17">
        <v>1135.0999999999999</v>
      </c>
      <c r="AM239" s="17">
        <v>102.1</v>
      </c>
      <c r="AN239" s="17">
        <v>21.6</v>
      </c>
      <c r="AO239" s="17">
        <v>17.8</v>
      </c>
      <c r="AP239" s="17">
        <v>0.7</v>
      </c>
      <c r="AQ239" s="17">
        <v>199.5</v>
      </c>
      <c r="AR239" s="17">
        <v>1457.3125</v>
      </c>
      <c r="AS239" s="17">
        <v>812.2916666666664</v>
      </c>
      <c r="AT239" s="26">
        <v>841.9375</v>
      </c>
      <c r="AU239" s="26">
        <v>18.610462097611627</v>
      </c>
      <c r="AV239" s="26">
        <v>-1.6732810173748864</v>
      </c>
      <c r="AW239" s="26">
        <v>4606.1750000000002</v>
      </c>
      <c r="AX239" s="26">
        <v>3572.3500000000008</v>
      </c>
      <c r="AY239" s="103">
        <v>1683</v>
      </c>
      <c r="AZ239" s="103">
        <f t="shared" si="66"/>
        <v>513.31499999999994</v>
      </c>
      <c r="BA239" s="17">
        <v>45</v>
      </c>
      <c r="BB239" s="17">
        <v>60</v>
      </c>
      <c r="BC239" s="17">
        <v>0.1</v>
      </c>
      <c r="BD239" s="14">
        <v>2</v>
      </c>
      <c r="BE239" s="17" t="s">
        <v>149</v>
      </c>
      <c r="BF239" s="28"/>
      <c r="BG239" s="26"/>
      <c r="BH239" s="31"/>
      <c r="BI239" s="29"/>
    </row>
    <row r="240" spans="1:61" x14ac:dyDescent="0.25">
      <c r="A240" s="14">
        <v>2006</v>
      </c>
      <c r="B240" s="15">
        <v>2009</v>
      </c>
      <c r="C240" s="16" t="s">
        <v>151</v>
      </c>
      <c r="D240" s="17" t="s">
        <v>303</v>
      </c>
      <c r="E240" s="18">
        <v>3</v>
      </c>
      <c r="F240" s="19" t="s">
        <v>124</v>
      </c>
      <c r="G240" s="20" t="s">
        <v>125</v>
      </c>
      <c r="H240" s="70">
        <v>99239</v>
      </c>
      <c r="I240" s="45" t="s">
        <v>52</v>
      </c>
      <c r="J240" s="22">
        <v>99239015</v>
      </c>
      <c r="K240" s="17" t="s">
        <v>42</v>
      </c>
      <c r="L240" s="23">
        <v>100</v>
      </c>
      <c r="M240" s="24">
        <v>1</v>
      </c>
      <c r="N240" s="24">
        <v>54.330708661417319</v>
      </c>
      <c r="O240" s="26">
        <v>55.599292766867727</v>
      </c>
      <c r="P240" s="26">
        <f t="shared" si="56"/>
        <v>0.55599292766867725</v>
      </c>
      <c r="Q240" s="36">
        <v>44.400707233132273</v>
      </c>
      <c r="R240" s="25">
        <v>0.44400707233132275</v>
      </c>
      <c r="S240" s="25">
        <v>24.123218890441944</v>
      </c>
      <c r="T240" s="25">
        <v>8.0410729634806479</v>
      </c>
      <c r="U240" s="25">
        <v>10.758955625137107</v>
      </c>
      <c r="V240" s="25">
        <v>3.5863185417123691</v>
      </c>
      <c r="W240" s="26">
        <v>19.134365735581568</v>
      </c>
      <c r="X240" s="26">
        <v>44.653596714871668</v>
      </c>
      <c r="Y240" s="26">
        <v>23.347094560237778</v>
      </c>
      <c r="Z240" s="26">
        <v>2.4553106580533353</v>
      </c>
      <c r="AA240" s="26">
        <v>0.39457388663967613</v>
      </c>
      <c r="AB240" s="26">
        <v>61.137393292504434</v>
      </c>
      <c r="AC240" s="26">
        <f t="shared" si="70"/>
        <v>1.5386083098973544</v>
      </c>
      <c r="AD240" s="26">
        <f t="shared" si="70"/>
        <v>3.5906282926612283</v>
      </c>
      <c r="AE240" s="26">
        <f t="shared" si="70"/>
        <v>1.8773569084415409</v>
      </c>
      <c r="AF240" s="26">
        <f t="shared" si="70"/>
        <v>0.19743332149418552</v>
      </c>
      <c r="AG240" s="17">
        <v>9.07</v>
      </c>
      <c r="AH240" s="17">
        <v>5.86</v>
      </c>
      <c r="AI240" s="17">
        <f t="shared" si="58"/>
        <v>1.3803842646028812E-6</v>
      </c>
      <c r="AJ240" s="17">
        <v>1</v>
      </c>
      <c r="AK240" s="17">
        <v>104.1</v>
      </c>
      <c r="AL240" s="17">
        <v>1520.9</v>
      </c>
      <c r="AM240" s="17">
        <v>167.9</v>
      </c>
      <c r="AN240" s="17">
        <v>12.1</v>
      </c>
      <c r="AO240" s="17">
        <v>26.1</v>
      </c>
      <c r="AP240" s="17">
        <v>1.2</v>
      </c>
      <c r="AQ240" s="17">
        <v>114.4</v>
      </c>
      <c r="AR240" s="17">
        <v>1457.3125</v>
      </c>
      <c r="AS240" s="17">
        <v>812.2916666666664</v>
      </c>
      <c r="AT240" s="26">
        <v>841.9375</v>
      </c>
      <c r="AU240" s="26">
        <v>18.610462097611627</v>
      </c>
      <c r="AV240" s="26">
        <v>-1.6732810173748864</v>
      </c>
      <c r="AW240" s="26">
        <v>4606.1750000000002</v>
      </c>
      <c r="AX240" s="26">
        <v>3572.3500000000008</v>
      </c>
      <c r="AY240" s="103">
        <v>1683</v>
      </c>
      <c r="AZ240" s="103">
        <f t="shared" si="66"/>
        <v>513.31499999999994</v>
      </c>
      <c r="BA240" s="17">
        <v>45</v>
      </c>
      <c r="BB240" s="17">
        <v>60</v>
      </c>
      <c r="BC240" s="17">
        <v>0.1</v>
      </c>
      <c r="BD240" s="14">
        <v>2</v>
      </c>
      <c r="BE240" s="17" t="s">
        <v>149</v>
      </c>
      <c r="BF240" s="28"/>
      <c r="BG240" s="26"/>
      <c r="BH240" s="31"/>
      <c r="BI240" s="29"/>
    </row>
    <row r="241" spans="1:66" x14ac:dyDescent="0.25">
      <c r="A241" s="14">
        <v>2006</v>
      </c>
      <c r="B241" s="15">
        <v>2009</v>
      </c>
      <c r="C241" s="16" t="s">
        <v>151</v>
      </c>
      <c r="D241" s="17" t="s">
        <v>303</v>
      </c>
      <c r="E241" s="18">
        <v>4</v>
      </c>
      <c r="F241" s="19" t="s">
        <v>124</v>
      </c>
      <c r="G241" s="20" t="s">
        <v>125</v>
      </c>
      <c r="H241" s="70">
        <v>99239</v>
      </c>
      <c r="I241" s="45" t="s">
        <v>52</v>
      </c>
      <c r="J241" s="22">
        <v>99239015</v>
      </c>
      <c r="K241" s="17" t="s">
        <v>42</v>
      </c>
      <c r="L241" s="23">
        <v>55.555555555555557</v>
      </c>
      <c r="M241" s="24">
        <v>0.55555555555555558</v>
      </c>
      <c r="N241" s="24">
        <v>23.622047244094489</v>
      </c>
      <c r="O241" s="26">
        <v>56.870335820895527</v>
      </c>
      <c r="P241" s="26">
        <f t="shared" si="56"/>
        <v>0.56870335820895523</v>
      </c>
      <c r="Q241" s="36">
        <v>43.129664179104473</v>
      </c>
      <c r="R241" s="25">
        <v>0.43129664179104471</v>
      </c>
      <c r="S241" s="25">
        <v>10.188109648607355</v>
      </c>
      <c r="T241" s="25">
        <v>3.3960365495357849</v>
      </c>
      <c r="U241" s="25">
        <v>4.5438969032788803</v>
      </c>
      <c r="V241" s="25">
        <v>1.5146323010929601</v>
      </c>
      <c r="W241" s="26" t="s">
        <v>45</v>
      </c>
      <c r="X241" s="26" t="s">
        <v>45</v>
      </c>
      <c r="Y241" s="26" t="s">
        <v>45</v>
      </c>
      <c r="Z241" s="26" t="s">
        <v>45</v>
      </c>
      <c r="AA241" s="26" t="s">
        <v>45</v>
      </c>
      <c r="AB241" s="26" t="s">
        <v>45</v>
      </c>
      <c r="AC241" s="26" t="s">
        <v>45</v>
      </c>
      <c r="AD241" s="26" t="s">
        <v>45</v>
      </c>
      <c r="AE241" s="26" t="s">
        <v>45</v>
      </c>
      <c r="AF241" s="26" t="s">
        <v>45</v>
      </c>
      <c r="AG241" s="17">
        <v>8.99</v>
      </c>
      <c r="AH241" s="17">
        <v>5.68</v>
      </c>
      <c r="AI241" s="17">
        <f t="shared" si="58"/>
        <v>2.0892961308540377E-6</v>
      </c>
      <c r="AJ241" s="17">
        <v>1</v>
      </c>
      <c r="AK241" s="17">
        <v>79.5</v>
      </c>
      <c r="AL241" s="17">
        <v>1430.9</v>
      </c>
      <c r="AM241" s="17">
        <v>151.1</v>
      </c>
      <c r="AN241" s="17">
        <v>15.4</v>
      </c>
      <c r="AO241" s="17">
        <v>28.2</v>
      </c>
      <c r="AP241" s="17">
        <v>1.4</v>
      </c>
      <c r="AQ241" s="17">
        <v>159.6</v>
      </c>
      <c r="AR241" s="17">
        <v>1457.3125</v>
      </c>
      <c r="AS241" s="17">
        <v>812.2916666666664</v>
      </c>
      <c r="AT241" s="26">
        <v>841.9375</v>
      </c>
      <c r="AU241" s="26">
        <v>18.610462097611627</v>
      </c>
      <c r="AV241" s="26">
        <v>-1.6732810173748864</v>
      </c>
      <c r="AW241" s="26">
        <v>4606.1750000000002</v>
      </c>
      <c r="AX241" s="26">
        <v>3572.3500000000008</v>
      </c>
      <c r="AY241" s="103">
        <v>1683</v>
      </c>
      <c r="AZ241" s="103">
        <f t="shared" si="66"/>
        <v>513.31499999999994</v>
      </c>
      <c r="BA241" s="17">
        <v>45</v>
      </c>
      <c r="BB241" s="17">
        <v>60</v>
      </c>
      <c r="BC241" s="17">
        <v>0.1</v>
      </c>
      <c r="BD241" s="14">
        <v>2</v>
      </c>
      <c r="BE241" s="17" t="s">
        <v>149</v>
      </c>
      <c r="BF241" s="28"/>
      <c r="BG241" s="26"/>
      <c r="BH241" s="31"/>
      <c r="BI241" s="29"/>
    </row>
    <row r="242" spans="1:66" x14ac:dyDescent="0.25">
      <c r="A242" s="14">
        <v>2006</v>
      </c>
      <c r="B242" s="15">
        <v>2009</v>
      </c>
      <c r="C242" s="16" t="s">
        <v>151</v>
      </c>
      <c r="D242" s="17" t="s">
        <v>303</v>
      </c>
      <c r="E242" s="18">
        <v>1</v>
      </c>
      <c r="F242" s="19" t="s">
        <v>126</v>
      </c>
      <c r="G242" s="20" t="s">
        <v>127</v>
      </c>
      <c r="H242" s="70">
        <v>9970</v>
      </c>
      <c r="I242" s="45">
        <v>5</v>
      </c>
      <c r="J242" s="22">
        <v>9970036</v>
      </c>
      <c r="K242" s="17" t="s">
        <v>54</v>
      </c>
      <c r="L242" s="23">
        <v>77.777777777777786</v>
      </c>
      <c r="M242" s="24">
        <v>0.7777777777777779</v>
      </c>
      <c r="N242" s="24">
        <v>18.897637795275589</v>
      </c>
      <c r="O242" s="26">
        <v>53.806705439616834</v>
      </c>
      <c r="P242" s="26">
        <f t="shared" si="56"/>
        <v>0.53806705439616831</v>
      </c>
      <c r="Q242" s="36">
        <v>46.193294560383166</v>
      </c>
      <c r="R242" s="25">
        <v>0.46193294560383164</v>
      </c>
      <c r="S242" s="25">
        <v>8.729441491725952</v>
      </c>
      <c r="T242" s="25">
        <v>2.9098138305753172</v>
      </c>
      <c r="U242" s="25">
        <v>3.8933309053097744</v>
      </c>
      <c r="V242" s="25">
        <v>1.2977769684365914</v>
      </c>
      <c r="W242" s="26">
        <v>18.547099271868063</v>
      </c>
      <c r="X242" s="26">
        <v>45.79880017312361</v>
      </c>
      <c r="Y242" s="26">
        <v>23.738925391558411</v>
      </c>
      <c r="Z242" s="26">
        <v>1.6959282511553511</v>
      </c>
      <c r="AA242" s="26">
        <v>0.34941666666666671</v>
      </c>
      <c r="AB242" s="26">
        <v>24.982899570882758</v>
      </c>
      <c r="AC242" s="26">
        <f t="shared" ref="AC242:AF244" si="71">W242/100*$T242</f>
        <v>0.53968605978335094</v>
      </c>
      <c r="AD242" s="26">
        <f t="shared" si="71"/>
        <v>1.3326598216751031</v>
      </c>
      <c r="AE242" s="26">
        <f t="shared" si="71"/>
        <v>0.69075853427352241</v>
      </c>
      <c r="AF242" s="26">
        <f t="shared" si="71"/>
        <v>4.9348354808752506E-2</v>
      </c>
      <c r="AG242" s="17">
        <v>6.89</v>
      </c>
      <c r="AH242" s="17">
        <v>5.59</v>
      </c>
      <c r="AI242" s="17">
        <f t="shared" si="58"/>
        <v>2.5703957827688596E-6</v>
      </c>
      <c r="AJ242" s="17">
        <v>1</v>
      </c>
      <c r="AK242" s="17">
        <v>44.2</v>
      </c>
      <c r="AL242" s="17">
        <v>785.1</v>
      </c>
      <c r="AM242" s="17">
        <v>69.099999999999994</v>
      </c>
      <c r="AN242" s="17">
        <v>24.4</v>
      </c>
      <c r="AO242" s="17">
        <v>14.6</v>
      </c>
      <c r="AP242" s="17">
        <v>0.6</v>
      </c>
      <c r="AQ242" s="17">
        <v>270.7</v>
      </c>
      <c r="AR242" s="17">
        <v>1457.3125</v>
      </c>
      <c r="AS242" s="17">
        <v>812.2916666666664</v>
      </c>
      <c r="AT242" s="26">
        <v>841.9375</v>
      </c>
      <c r="AU242" s="26">
        <v>18.610462097611627</v>
      </c>
      <c r="AV242" s="26">
        <v>-1.6732810173748864</v>
      </c>
      <c r="AW242" s="26">
        <v>4606.1750000000002</v>
      </c>
      <c r="AX242" s="26">
        <v>3572.3500000000008</v>
      </c>
      <c r="AY242" s="103">
        <v>1683</v>
      </c>
      <c r="AZ242" s="103">
        <f t="shared" si="66"/>
        <v>513.31499999999994</v>
      </c>
      <c r="BA242" s="17">
        <v>45</v>
      </c>
      <c r="BB242" s="17">
        <v>60</v>
      </c>
      <c r="BC242" s="17">
        <v>0.1</v>
      </c>
      <c r="BD242" s="14">
        <v>2</v>
      </c>
      <c r="BE242" s="17" t="s">
        <v>149</v>
      </c>
      <c r="BF242" s="28"/>
      <c r="BG242" s="26"/>
      <c r="BH242" s="31"/>
      <c r="BI242" s="29"/>
    </row>
    <row r="243" spans="1:66" x14ac:dyDescent="0.25">
      <c r="A243" s="14">
        <v>2006</v>
      </c>
      <c r="B243" s="15">
        <v>2009</v>
      </c>
      <c r="C243" s="16" t="s">
        <v>151</v>
      </c>
      <c r="D243" s="17" t="s">
        <v>303</v>
      </c>
      <c r="E243" s="18">
        <v>2</v>
      </c>
      <c r="F243" s="19" t="s">
        <v>126</v>
      </c>
      <c r="G243" s="20" t="s">
        <v>127</v>
      </c>
      <c r="H243" s="70">
        <v>9970</v>
      </c>
      <c r="I243" s="45">
        <v>5</v>
      </c>
      <c r="J243" s="22">
        <v>9970036</v>
      </c>
      <c r="K243" s="17" t="s">
        <v>54</v>
      </c>
      <c r="L243" s="23">
        <v>83.333333333333343</v>
      </c>
      <c r="M243" s="24">
        <v>0.83333333333333348</v>
      </c>
      <c r="N243" s="24">
        <v>19.685039370078741</v>
      </c>
      <c r="O243" s="26">
        <v>53.757570500686256</v>
      </c>
      <c r="P243" s="26">
        <f t="shared" si="56"/>
        <v>0.53757570500686258</v>
      </c>
      <c r="Q243" s="36">
        <v>46.242429499313744</v>
      </c>
      <c r="R243" s="25">
        <v>0.46242429499313742</v>
      </c>
      <c r="S243" s="25">
        <v>9.102840452620816</v>
      </c>
      <c r="T243" s="25">
        <v>3.0342801508736055</v>
      </c>
      <c r="U243" s="25">
        <v>4.0598668418688844</v>
      </c>
      <c r="V243" s="25">
        <v>1.3532889472896281</v>
      </c>
      <c r="W243" s="26">
        <v>18.228960047830057</v>
      </c>
      <c r="X243" s="26">
        <v>45.059268833087145</v>
      </c>
      <c r="Y243" s="26">
        <v>24.381342758669192</v>
      </c>
      <c r="Z243" s="26">
        <v>1.7484604698600208</v>
      </c>
      <c r="AA243" s="26">
        <v>0.37370999999999999</v>
      </c>
      <c r="AB243" s="26">
        <v>24.358032839958298</v>
      </c>
      <c r="AC243" s="26">
        <f t="shared" si="71"/>
        <v>0.55311771644198704</v>
      </c>
      <c r="AD243" s="26">
        <f t="shared" si="71"/>
        <v>1.3672244503311402</v>
      </c>
      <c r="AE243" s="26">
        <f t="shared" si="71"/>
        <v>0.73979824384275839</v>
      </c>
      <c r="AF243" s="26">
        <f t="shared" si="71"/>
        <v>5.3053188982833982E-2</v>
      </c>
      <c r="AG243" s="17">
        <v>7.91</v>
      </c>
      <c r="AH243" s="17">
        <v>5.51</v>
      </c>
      <c r="AI243" s="17">
        <f t="shared" si="58"/>
        <v>3.0902954325135885E-6</v>
      </c>
      <c r="AJ243" s="17">
        <v>1</v>
      </c>
      <c r="AK243" s="17">
        <v>59.2</v>
      </c>
      <c r="AL243" s="17">
        <v>1135.0999999999999</v>
      </c>
      <c r="AM243" s="17">
        <v>102.1</v>
      </c>
      <c r="AN243" s="17">
        <v>21.6</v>
      </c>
      <c r="AO243" s="17">
        <v>17.8</v>
      </c>
      <c r="AP243" s="17">
        <v>0.7</v>
      </c>
      <c r="AQ243" s="17">
        <v>199.5</v>
      </c>
      <c r="AR243" s="17">
        <v>1457.3125</v>
      </c>
      <c r="AS243" s="17">
        <v>812.2916666666664</v>
      </c>
      <c r="AT243" s="26">
        <v>841.9375</v>
      </c>
      <c r="AU243" s="26">
        <v>18.610462097611627</v>
      </c>
      <c r="AV243" s="26">
        <v>-1.6732810173748864</v>
      </c>
      <c r="AW243" s="26">
        <v>4606.1750000000002</v>
      </c>
      <c r="AX243" s="26">
        <v>3572.3500000000008</v>
      </c>
      <c r="AY243" s="103">
        <v>1683</v>
      </c>
      <c r="AZ243" s="103">
        <f t="shared" si="66"/>
        <v>513.31499999999994</v>
      </c>
      <c r="BA243" s="17">
        <v>45</v>
      </c>
      <c r="BB243" s="17">
        <v>60</v>
      </c>
      <c r="BC243" s="17">
        <v>0.1</v>
      </c>
      <c r="BD243" s="14">
        <v>2</v>
      </c>
      <c r="BE243" s="17" t="s">
        <v>149</v>
      </c>
      <c r="BF243" s="28"/>
      <c r="BG243" s="26"/>
      <c r="BH243" s="31"/>
      <c r="BI243" s="29"/>
    </row>
    <row r="244" spans="1:66" x14ac:dyDescent="0.25">
      <c r="A244" s="14">
        <v>2006</v>
      </c>
      <c r="B244" s="15">
        <v>2009</v>
      </c>
      <c r="C244" s="16" t="s">
        <v>151</v>
      </c>
      <c r="D244" s="17" t="s">
        <v>303</v>
      </c>
      <c r="E244" s="18">
        <v>3</v>
      </c>
      <c r="F244" s="19" t="s">
        <v>126</v>
      </c>
      <c r="G244" s="20" t="s">
        <v>127</v>
      </c>
      <c r="H244" s="70">
        <v>9970</v>
      </c>
      <c r="I244" s="45">
        <v>5</v>
      </c>
      <c r="J244" s="22">
        <v>9970036</v>
      </c>
      <c r="K244" s="17" t="s">
        <v>54</v>
      </c>
      <c r="L244" s="23">
        <v>100</v>
      </c>
      <c r="M244" s="24">
        <v>1</v>
      </c>
      <c r="N244" s="24">
        <v>69.29133858267717</v>
      </c>
      <c r="O244" s="26">
        <v>53.719503758704981</v>
      </c>
      <c r="P244" s="26">
        <f t="shared" si="56"/>
        <v>0.53719503758704978</v>
      </c>
      <c r="Q244" s="36">
        <v>46.280496241295019</v>
      </c>
      <c r="R244" s="25">
        <v>0.46280496241295022</v>
      </c>
      <c r="S244" s="25">
        <v>32.068375348298908</v>
      </c>
      <c r="T244" s="25">
        <v>10.689458449432969</v>
      </c>
      <c r="U244" s="25">
        <v>14.302495405341313</v>
      </c>
      <c r="V244" s="25">
        <v>4.767498468447104</v>
      </c>
      <c r="W244" s="26">
        <v>18.471289682911376</v>
      </c>
      <c r="X244" s="26">
        <v>45.645688880801174</v>
      </c>
      <c r="Y244" s="26">
        <v>23.904441667268784</v>
      </c>
      <c r="Z244" s="26">
        <v>1.6611985445696575</v>
      </c>
      <c r="AA244" s="26">
        <v>0.38446159844054578</v>
      </c>
      <c r="AB244" s="26">
        <v>83.411127348933519</v>
      </c>
      <c r="AC244" s="26">
        <f t="shared" si="71"/>
        <v>1.9744808357292105</v>
      </c>
      <c r="AD244" s="26">
        <f t="shared" si="71"/>
        <v>4.8792769468706858</v>
      </c>
      <c r="AE244" s="26">
        <f t="shared" si="71"/>
        <v>2.5552553595916381</v>
      </c>
      <c r="AF244" s="26">
        <f t="shared" si="71"/>
        <v>0.17757312818435877</v>
      </c>
      <c r="AG244" s="17">
        <v>9.07</v>
      </c>
      <c r="AH244" s="17">
        <v>5.86</v>
      </c>
      <c r="AI244" s="17">
        <f t="shared" si="58"/>
        <v>1.3803842646028812E-6</v>
      </c>
      <c r="AJ244" s="17">
        <v>1</v>
      </c>
      <c r="AK244" s="17">
        <v>104.1</v>
      </c>
      <c r="AL244" s="17">
        <v>1520.9</v>
      </c>
      <c r="AM244" s="17">
        <v>167.9</v>
      </c>
      <c r="AN244" s="17">
        <v>12.1</v>
      </c>
      <c r="AO244" s="17">
        <v>26.1</v>
      </c>
      <c r="AP244" s="17">
        <v>1.2</v>
      </c>
      <c r="AQ244" s="17">
        <v>114.4</v>
      </c>
      <c r="AR244" s="17">
        <v>1457.3125</v>
      </c>
      <c r="AS244" s="17">
        <v>812.2916666666664</v>
      </c>
      <c r="AT244" s="26">
        <v>841.9375</v>
      </c>
      <c r="AU244" s="26">
        <v>18.610462097611627</v>
      </c>
      <c r="AV244" s="26">
        <v>-1.6732810173748864</v>
      </c>
      <c r="AW244" s="26">
        <v>4606.1750000000002</v>
      </c>
      <c r="AX244" s="26">
        <v>3572.3500000000008</v>
      </c>
      <c r="AY244" s="103">
        <v>1683</v>
      </c>
      <c r="AZ244" s="103">
        <f t="shared" si="66"/>
        <v>513.31499999999994</v>
      </c>
      <c r="BA244" s="17">
        <v>45</v>
      </c>
      <c r="BB244" s="17">
        <v>60</v>
      </c>
      <c r="BC244" s="17">
        <v>0.1</v>
      </c>
      <c r="BD244" s="14">
        <v>2</v>
      </c>
      <c r="BE244" s="17" t="s">
        <v>149</v>
      </c>
      <c r="BF244" s="28"/>
      <c r="BG244" s="26"/>
      <c r="BH244" s="31"/>
      <c r="BI244" s="29"/>
    </row>
    <row r="245" spans="1:66" x14ac:dyDescent="0.25">
      <c r="A245" s="14">
        <v>2006</v>
      </c>
      <c r="B245" s="15">
        <v>2009</v>
      </c>
      <c r="C245" s="16" t="s">
        <v>151</v>
      </c>
      <c r="D245" s="17" t="s">
        <v>303</v>
      </c>
      <c r="E245" s="18">
        <v>4</v>
      </c>
      <c r="F245" s="19" t="s">
        <v>126</v>
      </c>
      <c r="G245" s="20" t="s">
        <v>127</v>
      </c>
      <c r="H245" s="70">
        <v>9970</v>
      </c>
      <c r="I245" s="45">
        <v>5</v>
      </c>
      <c r="J245" s="22">
        <v>9970036</v>
      </c>
      <c r="K245" s="17" t="s">
        <v>54</v>
      </c>
      <c r="L245" s="23">
        <v>16.666666666666664</v>
      </c>
      <c r="M245" s="24">
        <v>0.16666666666666663</v>
      </c>
      <c r="N245" s="24">
        <v>6.2992125984251963</v>
      </c>
      <c r="O245" s="26">
        <v>52.577431170710312</v>
      </c>
      <c r="P245" s="26">
        <f t="shared" si="56"/>
        <v>0.52577431170710309</v>
      </c>
      <c r="Q245" s="36">
        <v>47.422568829289688</v>
      </c>
      <c r="R245" s="25">
        <v>0.47422568829289685</v>
      </c>
      <c r="S245" s="25">
        <v>2.9872484301914763</v>
      </c>
      <c r="T245" s="25">
        <v>0.99574947673049208</v>
      </c>
      <c r="U245" s="25">
        <v>1.3323127998653985</v>
      </c>
      <c r="V245" s="25">
        <v>0.44410426662179947</v>
      </c>
      <c r="W245" s="26" t="s">
        <v>45</v>
      </c>
      <c r="X245" s="26" t="s">
        <v>45</v>
      </c>
      <c r="Y245" s="26" t="s">
        <v>45</v>
      </c>
      <c r="Z245" s="26" t="s">
        <v>45</v>
      </c>
      <c r="AA245" s="26" t="s">
        <v>45</v>
      </c>
      <c r="AB245" s="26" t="s">
        <v>45</v>
      </c>
      <c r="AC245" s="26" t="s">
        <v>45</v>
      </c>
      <c r="AD245" s="26" t="s">
        <v>45</v>
      </c>
      <c r="AE245" s="26" t="s">
        <v>45</v>
      </c>
      <c r="AF245" s="26" t="s">
        <v>45</v>
      </c>
      <c r="AG245" s="17">
        <v>8.99</v>
      </c>
      <c r="AH245" s="17">
        <v>5.68</v>
      </c>
      <c r="AI245" s="17">
        <f t="shared" si="58"/>
        <v>2.0892961308540377E-6</v>
      </c>
      <c r="AJ245" s="17">
        <v>1</v>
      </c>
      <c r="AK245" s="17">
        <v>79.5</v>
      </c>
      <c r="AL245" s="17">
        <v>1430.9</v>
      </c>
      <c r="AM245" s="17">
        <v>151.1</v>
      </c>
      <c r="AN245" s="17">
        <v>15.4</v>
      </c>
      <c r="AO245" s="17">
        <v>28.2</v>
      </c>
      <c r="AP245" s="17">
        <v>1.4</v>
      </c>
      <c r="AQ245" s="17">
        <v>159.6</v>
      </c>
      <c r="AR245" s="17">
        <v>1457.3125</v>
      </c>
      <c r="AS245" s="17">
        <v>812.2916666666664</v>
      </c>
      <c r="AT245" s="26">
        <v>841.9375</v>
      </c>
      <c r="AU245" s="26">
        <v>18.610462097611627</v>
      </c>
      <c r="AV245" s="26">
        <v>-1.6732810173748864</v>
      </c>
      <c r="AW245" s="26">
        <v>4606.1750000000002</v>
      </c>
      <c r="AX245" s="26">
        <v>3572.3500000000008</v>
      </c>
      <c r="AY245" s="103">
        <v>1683</v>
      </c>
      <c r="AZ245" s="103">
        <f t="shared" si="66"/>
        <v>513.31499999999994</v>
      </c>
      <c r="BA245" s="17">
        <v>45</v>
      </c>
      <c r="BB245" s="17">
        <v>60</v>
      </c>
      <c r="BC245" s="17">
        <v>0.1</v>
      </c>
      <c r="BD245" s="14">
        <v>2</v>
      </c>
      <c r="BE245" s="17" t="s">
        <v>149</v>
      </c>
      <c r="BF245" s="28"/>
      <c r="BG245" s="26"/>
      <c r="BH245" s="31"/>
      <c r="BI245" s="29"/>
    </row>
    <row r="246" spans="1:66" x14ac:dyDescent="0.25">
      <c r="A246" s="14">
        <v>2006</v>
      </c>
      <c r="B246" s="15">
        <v>2009</v>
      </c>
      <c r="C246" s="16" t="s">
        <v>151</v>
      </c>
      <c r="D246" s="17" t="s">
        <v>303</v>
      </c>
      <c r="E246" s="18">
        <v>1</v>
      </c>
      <c r="F246" s="19" t="s">
        <v>128</v>
      </c>
      <c r="G246" s="20" t="s">
        <v>129</v>
      </c>
      <c r="H246" s="70">
        <v>9980</v>
      </c>
      <c r="I246" s="45">
        <v>9</v>
      </c>
      <c r="J246" s="22">
        <v>9980005</v>
      </c>
      <c r="K246" s="17" t="s">
        <v>40</v>
      </c>
      <c r="L246" s="23">
        <v>94.444444444444443</v>
      </c>
      <c r="M246" s="24">
        <v>0.94444444444444442</v>
      </c>
      <c r="N246" s="24">
        <v>37.795275590551178</v>
      </c>
      <c r="O246" s="26">
        <v>54.766035001427291</v>
      </c>
      <c r="P246" s="26">
        <f t="shared" si="56"/>
        <v>0.54766035001427293</v>
      </c>
      <c r="Q246" s="36">
        <v>45.233964998572709</v>
      </c>
      <c r="R246" s="25">
        <v>0.45233964998572707</v>
      </c>
      <c r="S246" s="25">
        <v>17.096301731744013</v>
      </c>
      <c r="T246" s="25">
        <v>5.6987672439146708</v>
      </c>
      <c r="U246" s="25">
        <v>7.6249505723578297</v>
      </c>
      <c r="V246" s="25">
        <v>2.5416501907859432</v>
      </c>
      <c r="W246" s="26">
        <v>18.302825523543319</v>
      </c>
      <c r="X246" s="26">
        <v>42.507915209876614</v>
      </c>
      <c r="Y246" s="26">
        <v>25.469924527906997</v>
      </c>
      <c r="Z246" s="26">
        <v>2.0256309785559665</v>
      </c>
      <c r="AA246" s="26">
        <v>0.34237777777777784</v>
      </c>
      <c r="AB246" s="26">
        <v>49.93402855380544</v>
      </c>
      <c r="AC246" s="26">
        <f t="shared" ref="AC246:AF248" si="72">W246/100*$T246</f>
        <v>1.0430354256465406</v>
      </c>
      <c r="AD246" s="26">
        <f t="shared" si="72"/>
        <v>2.4224271480514705</v>
      </c>
      <c r="AE246" s="26">
        <f t="shared" si="72"/>
        <v>1.4514717160461521</v>
      </c>
      <c r="AF246" s="26">
        <f t="shared" si="72"/>
        <v>0.11543599468853563</v>
      </c>
      <c r="AG246" s="17">
        <v>6.89</v>
      </c>
      <c r="AH246" s="17">
        <v>5.59</v>
      </c>
      <c r="AI246" s="17">
        <f t="shared" si="58"/>
        <v>2.5703957827688596E-6</v>
      </c>
      <c r="AJ246" s="17">
        <v>1</v>
      </c>
      <c r="AK246" s="17">
        <v>44.2</v>
      </c>
      <c r="AL246" s="17">
        <v>785.1</v>
      </c>
      <c r="AM246" s="17">
        <v>69.099999999999994</v>
      </c>
      <c r="AN246" s="17">
        <v>24.4</v>
      </c>
      <c r="AO246" s="17">
        <v>14.6</v>
      </c>
      <c r="AP246" s="17">
        <v>0.6</v>
      </c>
      <c r="AQ246" s="17">
        <v>270.7</v>
      </c>
      <c r="AR246" s="17">
        <v>1457.3125</v>
      </c>
      <c r="AS246" s="17">
        <v>812.2916666666664</v>
      </c>
      <c r="AT246" s="26">
        <v>841.9375</v>
      </c>
      <c r="AU246" s="26">
        <v>18.610462097611627</v>
      </c>
      <c r="AV246" s="26">
        <v>-1.6732810173748864</v>
      </c>
      <c r="AW246" s="26">
        <v>4606.1750000000002</v>
      </c>
      <c r="AX246" s="26">
        <v>3572.3500000000008</v>
      </c>
      <c r="AY246" s="103">
        <v>1683</v>
      </c>
      <c r="AZ246" s="103">
        <f t="shared" si="66"/>
        <v>513.31499999999994</v>
      </c>
      <c r="BA246" s="17">
        <v>45</v>
      </c>
      <c r="BB246" s="17">
        <v>60</v>
      </c>
      <c r="BC246" s="17">
        <v>0.1</v>
      </c>
      <c r="BD246" s="14">
        <v>2</v>
      </c>
      <c r="BE246" s="17" t="s">
        <v>149</v>
      </c>
      <c r="BF246" s="28"/>
      <c r="BG246" s="26"/>
      <c r="BH246" s="31"/>
      <c r="BI246" s="29"/>
    </row>
    <row r="247" spans="1:66" x14ac:dyDescent="0.25">
      <c r="A247" s="14">
        <v>2006</v>
      </c>
      <c r="B247" s="15">
        <v>2009</v>
      </c>
      <c r="C247" s="16" t="s">
        <v>151</v>
      </c>
      <c r="D247" s="17" t="s">
        <v>303</v>
      </c>
      <c r="E247" s="18">
        <v>2</v>
      </c>
      <c r="F247" s="19" t="s">
        <v>128</v>
      </c>
      <c r="G247" s="20" t="s">
        <v>129</v>
      </c>
      <c r="H247" s="70">
        <v>9980</v>
      </c>
      <c r="I247" s="45">
        <v>9</v>
      </c>
      <c r="J247" s="22">
        <v>9980005</v>
      </c>
      <c r="K247" s="17" t="s">
        <v>40</v>
      </c>
      <c r="L247" s="23">
        <v>100</v>
      </c>
      <c r="M247" s="24">
        <v>1</v>
      </c>
      <c r="N247" s="24">
        <v>49.606299212598422</v>
      </c>
      <c r="O247" s="26">
        <v>56.103965294162414</v>
      </c>
      <c r="P247" s="26">
        <f t="shared" si="56"/>
        <v>0.56103965294162417</v>
      </c>
      <c r="Q247" s="36">
        <v>43.896034705837586</v>
      </c>
      <c r="R247" s="25">
        <v>0.43896034705837583</v>
      </c>
      <c r="S247" s="25">
        <v>21.775198318643838</v>
      </c>
      <c r="T247" s="25">
        <v>7.2583994395479463</v>
      </c>
      <c r="U247" s="25">
        <v>9.7117384501151527</v>
      </c>
      <c r="V247" s="25">
        <v>3.2372461500383842</v>
      </c>
      <c r="W247" s="26">
        <v>18.94043221962346</v>
      </c>
      <c r="X247" s="26">
        <v>41.92722168718052</v>
      </c>
      <c r="Y247" s="26">
        <v>25.782161812486109</v>
      </c>
      <c r="Z247" s="26">
        <v>1.45651874821408</v>
      </c>
      <c r="AA247" s="26" t="s">
        <v>45</v>
      </c>
      <c r="AB247" s="26" t="s">
        <v>45</v>
      </c>
      <c r="AC247" s="26">
        <f t="shared" si="72"/>
        <v>1.3747722260771078</v>
      </c>
      <c r="AD247" s="26">
        <f t="shared" si="72"/>
        <v>3.0432452239603358</v>
      </c>
      <c r="AE247" s="26">
        <f t="shared" si="72"/>
        <v>1.8713722885008364</v>
      </c>
      <c r="AF247" s="26">
        <f t="shared" si="72"/>
        <v>0.10571994865728154</v>
      </c>
      <c r="AG247" s="17">
        <v>7.91</v>
      </c>
      <c r="AH247" s="17">
        <v>5.51</v>
      </c>
      <c r="AI247" s="17">
        <f t="shared" si="58"/>
        <v>3.0902954325135885E-6</v>
      </c>
      <c r="AJ247" s="17">
        <v>1</v>
      </c>
      <c r="AK247" s="17">
        <v>59.2</v>
      </c>
      <c r="AL247" s="17">
        <v>1135.0999999999999</v>
      </c>
      <c r="AM247" s="17">
        <v>102.1</v>
      </c>
      <c r="AN247" s="17">
        <v>21.6</v>
      </c>
      <c r="AO247" s="17">
        <v>17.8</v>
      </c>
      <c r="AP247" s="17">
        <v>0.7</v>
      </c>
      <c r="AQ247" s="17">
        <v>199.5</v>
      </c>
      <c r="AR247" s="17">
        <v>1457.3125</v>
      </c>
      <c r="AS247" s="17">
        <v>812.2916666666664</v>
      </c>
      <c r="AT247" s="26">
        <v>841.9375</v>
      </c>
      <c r="AU247" s="26">
        <v>18.610462097611627</v>
      </c>
      <c r="AV247" s="26">
        <v>-1.6732810173748864</v>
      </c>
      <c r="AW247" s="26">
        <v>4606.1750000000002</v>
      </c>
      <c r="AX247" s="26">
        <v>3572.3500000000008</v>
      </c>
      <c r="AY247" s="103">
        <v>1683</v>
      </c>
      <c r="AZ247" s="103">
        <f t="shared" si="66"/>
        <v>513.31499999999994</v>
      </c>
      <c r="BA247" s="17">
        <v>45</v>
      </c>
      <c r="BB247" s="17">
        <v>60</v>
      </c>
      <c r="BC247" s="17">
        <v>0.1</v>
      </c>
      <c r="BD247" s="14">
        <v>2</v>
      </c>
      <c r="BE247" s="17" t="s">
        <v>149</v>
      </c>
      <c r="BF247" s="28"/>
      <c r="BG247" s="26"/>
      <c r="BH247" s="31"/>
      <c r="BI247" s="29"/>
    </row>
    <row r="248" spans="1:66" x14ac:dyDescent="0.25">
      <c r="A248" s="14">
        <v>2006</v>
      </c>
      <c r="B248" s="15">
        <v>2009</v>
      </c>
      <c r="C248" s="16" t="s">
        <v>151</v>
      </c>
      <c r="D248" s="17" t="s">
        <v>303</v>
      </c>
      <c r="E248" s="18">
        <v>3</v>
      </c>
      <c r="F248" s="19" t="s">
        <v>128</v>
      </c>
      <c r="G248" s="20" t="s">
        <v>129</v>
      </c>
      <c r="H248" s="70">
        <v>9980</v>
      </c>
      <c r="I248" s="45">
        <v>9</v>
      </c>
      <c r="J248" s="22">
        <v>9980005</v>
      </c>
      <c r="K248" s="17" t="s">
        <v>40</v>
      </c>
      <c r="L248" s="23">
        <v>88.888888888888886</v>
      </c>
      <c r="M248" s="24">
        <v>0.88888888888888884</v>
      </c>
      <c r="N248" s="24">
        <v>43.30708661417323</v>
      </c>
      <c r="O248" s="26">
        <v>51.773424770798371</v>
      </c>
      <c r="P248" s="26">
        <f t="shared" si="56"/>
        <v>0.51773424770798371</v>
      </c>
      <c r="Q248" s="36">
        <v>48.226575229201629</v>
      </c>
      <c r="R248" s="25">
        <v>0.48226575229201629</v>
      </c>
      <c r="S248" s="25">
        <v>20.88552470555976</v>
      </c>
      <c r="T248" s="25">
        <v>6.9618415685199198</v>
      </c>
      <c r="U248" s="25">
        <v>9.3149440186796539</v>
      </c>
      <c r="V248" s="25">
        <v>3.1049813395598842</v>
      </c>
      <c r="W248" s="26">
        <v>18.855417229425669</v>
      </c>
      <c r="X248" s="26">
        <v>42.4450944165105</v>
      </c>
      <c r="Y248" s="26">
        <v>25.596630182582402</v>
      </c>
      <c r="Z248" s="26">
        <v>1.5646216658255128</v>
      </c>
      <c r="AA248" s="26">
        <v>0.40075343915343914</v>
      </c>
      <c r="AB248" s="26">
        <v>52.115646841805834</v>
      </c>
      <c r="AC248" s="26">
        <f t="shared" si="72"/>
        <v>1.3126842745960232</v>
      </c>
      <c r="AD248" s="26">
        <f t="shared" si="72"/>
        <v>2.9549602268861554</v>
      </c>
      <c r="AE248" s="26">
        <f t="shared" si="72"/>
        <v>1.781996840191338</v>
      </c>
      <c r="AF248" s="26">
        <f t="shared" si="72"/>
        <v>0.10892648152150938</v>
      </c>
      <c r="AG248" s="17">
        <v>9.07</v>
      </c>
      <c r="AH248" s="17">
        <v>5.86</v>
      </c>
      <c r="AI248" s="17">
        <f t="shared" si="58"/>
        <v>1.3803842646028812E-6</v>
      </c>
      <c r="AJ248" s="17">
        <v>1</v>
      </c>
      <c r="AK248" s="17">
        <v>104.1</v>
      </c>
      <c r="AL248" s="17">
        <v>1520.9</v>
      </c>
      <c r="AM248" s="17">
        <v>167.9</v>
      </c>
      <c r="AN248" s="17">
        <v>12.1</v>
      </c>
      <c r="AO248" s="17">
        <v>26.1</v>
      </c>
      <c r="AP248" s="17">
        <v>1.2</v>
      </c>
      <c r="AQ248" s="17">
        <v>114.4</v>
      </c>
      <c r="AR248" s="17">
        <v>1457.3125</v>
      </c>
      <c r="AS248" s="17">
        <v>812.2916666666664</v>
      </c>
      <c r="AT248" s="26">
        <v>841.9375</v>
      </c>
      <c r="AU248" s="26">
        <v>18.610462097611627</v>
      </c>
      <c r="AV248" s="26">
        <v>-1.6732810173748864</v>
      </c>
      <c r="AW248" s="26">
        <v>4606.1750000000002</v>
      </c>
      <c r="AX248" s="26">
        <v>3572.3500000000008</v>
      </c>
      <c r="AY248" s="103">
        <v>1683</v>
      </c>
      <c r="AZ248" s="103">
        <f t="shared" si="66"/>
        <v>513.31499999999994</v>
      </c>
      <c r="BA248" s="17">
        <v>45</v>
      </c>
      <c r="BB248" s="17">
        <v>60</v>
      </c>
      <c r="BC248" s="17">
        <v>0.1</v>
      </c>
      <c r="BD248" s="14">
        <v>2</v>
      </c>
      <c r="BE248" s="17" t="s">
        <v>149</v>
      </c>
      <c r="BF248" s="28"/>
      <c r="BG248" s="26"/>
      <c r="BH248" s="31"/>
      <c r="BI248" s="29"/>
    </row>
    <row r="249" spans="1:66" x14ac:dyDescent="0.25">
      <c r="A249" s="14">
        <v>2006</v>
      </c>
      <c r="B249" s="15">
        <v>2009</v>
      </c>
      <c r="C249" s="16" t="s">
        <v>151</v>
      </c>
      <c r="D249" s="17" t="s">
        <v>303</v>
      </c>
      <c r="E249" s="18">
        <v>4</v>
      </c>
      <c r="F249" s="19" t="s">
        <v>128</v>
      </c>
      <c r="G249" s="20" t="s">
        <v>129</v>
      </c>
      <c r="H249" s="70">
        <v>9980</v>
      </c>
      <c r="I249" s="45">
        <v>9</v>
      </c>
      <c r="J249" s="22">
        <v>9980005</v>
      </c>
      <c r="K249" s="17" t="s">
        <v>40</v>
      </c>
      <c r="L249" s="23">
        <v>94.444444444444443</v>
      </c>
      <c r="M249" s="24">
        <v>0.94444444444444442</v>
      </c>
      <c r="N249" s="24">
        <v>48.818897637795274</v>
      </c>
      <c r="O249" s="26">
        <v>52.505745320264772</v>
      </c>
      <c r="P249" s="26">
        <f t="shared" si="56"/>
        <v>0.52505745320264774</v>
      </c>
      <c r="Q249" s="36">
        <v>47.494254679735228</v>
      </c>
      <c r="R249" s="25">
        <v>0.47494254679735226</v>
      </c>
      <c r="S249" s="25">
        <v>23.186171575933731</v>
      </c>
      <c r="T249" s="25">
        <v>7.7287238586445772</v>
      </c>
      <c r="U249" s="25">
        <v>10.341032522866444</v>
      </c>
      <c r="V249" s="25">
        <v>3.4470108409554814</v>
      </c>
      <c r="W249" s="26" t="s">
        <v>45</v>
      </c>
      <c r="X249" s="26" t="s">
        <v>45</v>
      </c>
      <c r="Y249" s="26" t="s">
        <v>45</v>
      </c>
      <c r="Z249" s="26" t="s">
        <v>45</v>
      </c>
      <c r="AA249" s="26" t="s">
        <v>45</v>
      </c>
      <c r="AB249" s="26" t="s">
        <v>45</v>
      </c>
      <c r="AC249" s="26" t="s">
        <v>45</v>
      </c>
      <c r="AD249" s="26" t="s">
        <v>45</v>
      </c>
      <c r="AE249" s="26" t="s">
        <v>45</v>
      </c>
      <c r="AF249" s="26" t="s">
        <v>45</v>
      </c>
      <c r="AG249" s="17">
        <v>8.99</v>
      </c>
      <c r="AH249" s="17">
        <v>5.68</v>
      </c>
      <c r="AI249" s="17">
        <f t="shared" si="58"/>
        <v>2.0892961308540377E-6</v>
      </c>
      <c r="AJ249" s="17">
        <v>1</v>
      </c>
      <c r="AK249" s="17">
        <v>79.5</v>
      </c>
      <c r="AL249" s="17">
        <v>1430.9</v>
      </c>
      <c r="AM249" s="17">
        <v>151.1</v>
      </c>
      <c r="AN249" s="17">
        <v>15.4</v>
      </c>
      <c r="AO249" s="17">
        <v>28.2</v>
      </c>
      <c r="AP249" s="17">
        <v>1.4</v>
      </c>
      <c r="AQ249" s="17">
        <v>159.6</v>
      </c>
      <c r="AR249" s="17">
        <v>1457.3125</v>
      </c>
      <c r="AS249" s="17">
        <v>812.2916666666664</v>
      </c>
      <c r="AT249" s="26">
        <v>841.9375</v>
      </c>
      <c r="AU249" s="26">
        <v>18.610462097611627</v>
      </c>
      <c r="AV249" s="26">
        <v>-1.6732810173748864</v>
      </c>
      <c r="AW249" s="26">
        <v>4606.1750000000002</v>
      </c>
      <c r="AX249" s="26">
        <v>3572.3500000000008</v>
      </c>
      <c r="AY249" s="103">
        <v>1683</v>
      </c>
      <c r="AZ249" s="103">
        <f t="shared" si="66"/>
        <v>513.31499999999994</v>
      </c>
      <c r="BA249" s="17">
        <v>45</v>
      </c>
      <c r="BB249" s="17">
        <v>60</v>
      </c>
      <c r="BC249" s="17">
        <v>0.1</v>
      </c>
      <c r="BD249" s="14">
        <v>2</v>
      </c>
      <c r="BE249" s="17" t="s">
        <v>149</v>
      </c>
      <c r="BF249" s="28"/>
      <c r="BG249" s="26"/>
      <c r="BH249" s="31"/>
      <c r="BI249" s="29"/>
    </row>
    <row r="250" spans="1:66" x14ac:dyDescent="0.25">
      <c r="A250" s="14">
        <v>2006</v>
      </c>
      <c r="B250" s="15">
        <v>2009</v>
      </c>
      <c r="C250" s="16" t="s">
        <v>151</v>
      </c>
      <c r="D250" s="17" t="s">
        <v>303</v>
      </c>
      <c r="E250" s="18">
        <v>1</v>
      </c>
      <c r="F250" s="19" t="s">
        <v>138</v>
      </c>
      <c r="G250" s="20" t="s">
        <v>138</v>
      </c>
      <c r="H250" s="70" t="s">
        <v>138</v>
      </c>
      <c r="I250" s="45">
        <v>4</v>
      </c>
      <c r="J250" s="22" t="s">
        <v>138</v>
      </c>
      <c r="K250" s="17" t="s">
        <v>42</v>
      </c>
      <c r="L250" s="23">
        <v>50</v>
      </c>
      <c r="M250" s="24">
        <v>0.5</v>
      </c>
      <c r="N250" s="24">
        <v>8.6614173228346463</v>
      </c>
      <c r="O250" s="26">
        <v>58.789877507066905</v>
      </c>
      <c r="P250" s="26">
        <f t="shared" si="56"/>
        <v>0.58789877507066901</v>
      </c>
      <c r="Q250" s="36">
        <v>41.210122492933095</v>
      </c>
      <c r="R250" s="25">
        <v>0.41210122492933093</v>
      </c>
      <c r="S250" s="25">
        <v>3.5693806883642836</v>
      </c>
      <c r="T250" s="25">
        <v>1.1897935627880944</v>
      </c>
      <c r="U250" s="25">
        <v>1.5919437870104705</v>
      </c>
      <c r="V250" s="25">
        <v>0.53064792900349012</v>
      </c>
      <c r="W250" s="26">
        <v>19.091139117405518</v>
      </c>
      <c r="X250" s="26">
        <v>40.960034001354288</v>
      </c>
      <c r="Y250" s="26">
        <v>25.543165331585243</v>
      </c>
      <c r="Z250" s="26">
        <v>3.2185847656643887</v>
      </c>
      <c r="AA250" s="26">
        <v>0.36228148148148148</v>
      </c>
      <c r="AB250" s="26">
        <v>9.8525066027884662</v>
      </c>
      <c r="AC250" s="26">
        <f t="shared" ref="AC250:AF252" si="73">W250/100*$T250</f>
        <v>0.22714514428181068</v>
      </c>
      <c r="AD250" s="26">
        <f t="shared" si="73"/>
        <v>0.48733984786392809</v>
      </c>
      <c r="AE250" s="26">
        <f t="shared" si="73"/>
        <v>0.30391093684752146</v>
      </c>
      <c r="AF250" s="26">
        <f t="shared" si="73"/>
        <v>3.8294514354753173E-2</v>
      </c>
      <c r="AG250" s="17">
        <v>6.89</v>
      </c>
      <c r="AH250" s="17">
        <v>5.59</v>
      </c>
      <c r="AI250" s="17">
        <f t="shared" si="58"/>
        <v>2.5703957827688596E-6</v>
      </c>
      <c r="AJ250" s="17">
        <v>1</v>
      </c>
      <c r="AK250" s="17">
        <v>44.2</v>
      </c>
      <c r="AL250" s="17">
        <v>785.1</v>
      </c>
      <c r="AM250" s="17">
        <v>69.099999999999994</v>
      </c>
      <c r="AN250" s="17">
        <v>24.4</v>
      </c>
      <c r="AO250" s="17">
        <v>14.6</v>
      </c>
      <c r="AP250" s="17">
        <v>0.6</v>
      </c>
      <c r="AQ250" s="17">
        <v>270.7</v>
      </c>
      <c r="AR250" s="17">
        <v>1457.3125</v>
      </c>
      <c r="AS250" s="17">
        <v>812.2916666666664</v>
      </c>
      <c r="AT250" s="26">
        <v>841.9375</v>
      </c>
      <c r="AU250" s="26">
        <v>18.610462097611627</v>
      </c>
      <c r="AV250" s="26">
        <v>-1.6732810173748864</v>
      </c>
      <c r="AW250" s="26">
        <v>4606.1750000000002</v>
      </c>
      <c r="AX250" s="26">
        <v>3572.3500000000008</v>
      </c>
      <c r="AY250" s="103">
        <v>1683</v>
      </c>
      <c r="AZ250" s="103">
        <f t="shared" si="66"/>
        <v>513.31499999999994</v>
      </c>
      <c r="BA250" s="17">
        <v>45</v>
      </c>
      <c r="BB250" s="17">
        <v>60</v>
      </c>
      <c r="BC250" s="17">
        <v>0.1</v>
      </c>
      <c r="BD250" s="14">
        <v>2</v>
      </c>
      <c r="BE250" s="17" t="s">
        <v>149</v>
      </c>
      <c r="BF250" s="28"/>
      <c r="BG250" s="26"/>
      <c r="BH250" s="31"/>
      <c r="BI250" s="29"/>
    </row>
    <row r="251" spans="1:66" x14ac:dyDescent="0.25">
      <c r="A251" s="14">
        <v>2006</v>
      </c>
      <c r="B251" s="15">
        <v>2009</v>
      </c>
      <c r="C251" s="16" t="s">
        <v>151</v>
      </c>
      <c r="D251" s="17" t="s">
        <v>303</v>
      </c>
      <c r="E251" s="18">
        <v>2</v>
      </c>
      <c r="F251" s="19" t="s">
        <v>138</v>
      </c>
      <c r="G251" s="20" t="s">
        <v>138</v>
      </c>
      <c r="H251" s="70" t="s">
        <v>138</v>
      </c>
      <c r="I251" s="45">
        <v>4</v>
      </c>
      <c r="J251" s="22" t="s">
        <v>138</v>
      </c>
      <c r="K251" s="17" t="s">
        <v>42</v>
      </c>
      <c r="L251" s="23">
        <v>100</v>
      </c>
      <c r="M251" s="24">
        <v>1</v>
      </c>
      <c r="N251" s="24">
        <v>28.346456692913385</v>
      </c>
      <c r="O251" s="26">
        <v>57.793068059896434</v>
      </c>
      <c r="P251" s="26">
        <f t="shared" si="56"/>
        <v>0.57793068059896435</v>
      </c>
      <c r="Q251" s="36">
        <v>42.206931940103566</v>
      </c>
      <c r="R251" s="25">
        <v>0.42206931940103565</v>
      </c>
      <c r="S251" s="25">
        <v>11.964169683808885</v>
      </c>
      <c r="T251" s="25">
        <v>3.9880565612696284</v>
      </c>
      <c r="U251" s="25">
        <v>5.3360196789787633</v>
      </c>
      <c r="V251" s="25">
        <v>1.7786732263262544</v>
      </c>
      <c r="W251" s="26">
        <v>19.915222653536148</v>
      </c>
      <c r="X251" s="26">
        <v>41.259112662904442</v>
      </c>
      <c r="Y251" s="26">
        <v>25.633206068799339</v>
      </c>
      <c r="Z251" s="26">
        <v>2.3173039708577363</v>
      </c>
      <c r="AA251" s="26">
        <v>0.32539682539682541</v>
      </c>
      <c r="AB251" s="26">
        <v>36.767936101461459</v>
      </c>
      <c r="AC251" s="26">
        <f t="shared" si="73"/>
        <v>0.7942303437258037</v>
      </c>
      <c r="AD251" s="26">
        <f t="shared" si="73"/>
        <v>1.6454367496745885</v>
      </c>
      <c r="AE251" s="26">
        <f t="shared" si="73"/>
        <v>1.0222667564905168</v>
      </c>
      <c r="AF251" s="26">
        <f t="shared" si="73"/>
        <v>9.241539305435359E-2</v>
      </c>
      <c r="AG251" s="17">
        <v>7.91</v>
      </c>
      <c r="AH251" s="17">
        <v>5.51</v>
      </c>
      <c r="AI251" s="17">
        <f t="shared" si="58"/>
        <v>3.0902954325135885E-6</v>
      </c>
      <c r="AJ251" s="17">
        <v>1</v>
      </c>
      <c r="AK251" s="17">
        <v>59.2</v>
      </c>
      <c r="AL251" s="17">
        <v>1135.0999999999999</v>
      </c>
      <c r="AM251" s="17">
        <v>102.1</v>
      </c>
      <c r="AN251" s="17">
        <v>21.6</v>
      </c>
      <c r="AO251" s="17">
        <v>17.8</v>
      </c>
      <c r="AP251" s="17">
        <v>0.7</v>
      </c>
      <c r="AQ251" s="17">
        <v>199.5</v>
      </c>
      <c r="AR251" s="17">
        <v>1457.3125</v>
      </c>
      <c r="AS251" s="17">
        <v>812.2916666666664</v>
      </c>
      <c r="AT251" s="26">
        <v>841.9375</v>
      </c>
      <c r="AU251" s="26">
        <v>18.610462097611627</v>
      </c>
      <c r="AV251" s="26">
        <v>-1.6732810173748864</v>
      </c>
      <c r="AW251" s="26">
        <v>4606.1750000000002</v>
      </c>
      <c r="AX251" s="26">
        <v>3572.3500000000008</v>
      </c>
      <c r="AY251" s="103">
        <v>1683</v>
      </c>
      <c r="AZ251" s="103">
        <f t="shared" si="66"/>
        <v>513.31499999999994</v>
      </c>
      <c r="BA251" s="17">
        <v>45</v>
      </c>
      <c r="BB251" s="17">
        <v>60</v>
      </c>
      <c r="BC251" s="17">
        <v>0.1</v>
      </c>
      <c r="BD251" s="14">
        <v>2</v>
      </c>
      <c r="BE251" s="17" t="s">
        <v>149</v>
      </c>
      <c r="BF251" s="28"/>
      <c r="BG251" s="26"/>
      <c r="BH251" s="31"/>
      <c r="BI251" s="29"/>
      <c r="BN251" s="51"/>
    </row>
    <row r="252" spans="1:66" x14ac:dyDescent="0.25">
      <c r="A252" s="14">
        <v>2006</v>
      </c>
      <c r="B252" s="15">
        <v>2009</v>
      </c>
      <c r="C252" s="16" t="s">
        <v>151</v>
      </c>
      <c r="D252" s="17" t="s">
        <v>303</v>
      </c>
      <c r="E252" s="18">
        <v>3</v>
      </c>
      <c r="F252" s="19" t="s">
        <v>138</v>
      </c>
      <c r="G252" s="20" t="s">
        <v>138</v>
      </c>
      <c r="H252" s="70" t="s">
        <v>138</v>
      </c>
      <c r="I252" s="45">
        <v>4</v>
      </c>
      <c r="J252" s="22" t="s">
        <v>138</v>
      </c>
      <c r="K252" s="17" t="s">
        <v>42</v>
      </c>
      <c r="L252" s="23">
        <v>100</v>
      </c>
      <c r="M252" s="24">
        <v>1</v>
      </c>
      <c r="N252" s="24">
        <v>35.433070866141733</v>
      </c>
      <c r="O252" s="37">
        <f>AVERAGE(O250:O251,O253)</f>
        <v>57.721429763354649</v>
      </c>
      <c r="P252" s="37">
        <f>AVERAGE(P250:P251,P253)</f>
        <v>0.57721429763354648</v>
      </c>
      <c r="Q252" s="38">
        <f>100-O252</f>
        <v>42.278570236645351</v>
      </c>
      <c r="R252" s="38">
        <f>Q252/100</f>
        <v>0.42278570236645352</v>
      </c>
      <c r="S252" s="38">
        <f>N252*R252</f>
        <v>14.980595753142055</v>
      </c>
      <c r="T252" s="38">
        <f>S252/3</f>
        <v>4.9935319177140185</v>
      </c>
      <c r="U252" s="38">
        <f>S252/2.24</f>
        <v>6.6877659612241311</v>
      </c>
      <c r="V252" s="38">
        <f>U252/3</f>
        <v>2.2292553204080439</v>
      </c>
      <c r="W252" s="26">
        <v>19.239070792416598</v>
      </c>
      <c r="X252" s="26">
        <v>41.041366999878022</v>
      </c>
      <c r="Y252" s="26">
        <v>25.354300246094112</v>
      </c>
      <c r="Z252" s="26">
        <v>3.3458403331066791</v>
      </c>
      <c r="AA252" s="26">
        <v>0.39571428571428574</v>
      </c>
      <c r="AB252" s="26">
        <v>37.85710118122541</v>
      </c>
      <c r="AC252" s="26">
        <f t="shared" si="73"/>
        <v>0.96070914069091817</v>
      </c>
      <c r="AD252" s="26">
        <f t="shared" si="73"/>
        <v>2.0494137606050571</v>
      </c>
      <c r="AE252" s="26">
        <f t="shared" si="73"/>
        <v>1.2660750753017536</v>
      </c>
      <c r="AF252" s="26">
        <f t="shared" si="73"/>
        <v>0.16707560494943105</v>
      </c>
      <c r="AG252" s="17">
        <v>9.07</v>
      </c>
      <c r="AH252" s="17">
        <v>5.86</v>
      </c>
      <c r="AI252" s="17">
        <f t="shared" si="58"/>
        <v>1.3803842646028812E-6</v>
      </c>
      <c r="AJ252" s="17">
        <v>1</v>
      </c>
      <c r="AK252" s="17">
        <v>104.1</v>
      </c>
      <c r="AL252" s="17">
        <v>1520.9</v>
      </c>
      <c r="AM252" s="17">
        <v>167.9</v>
      </c>
      <c r="AN252" s="17">
        <v>12.1</v>
      </c>
      <c r="AO252" s="17">
        <v>26.1</v>
      </c>
      <c r="AP252" s="17">
        <v>1.2</v>
      </c>
      <c r="AQ252" s="17">
        <v>114.4</v>
      </c>
      <c r="AR252" s="17">
        <v>1457.3125</v>
      </c>
      <c r="AS252" s="17">
        <v>812.2916666666664</v>
      </c>
      <c r="AT252" s="26">
        <v>841.9375</v>
      </c>
      <c r="AU252" s="26">
        <v>18.610462097611627</v>
      </c>
      <c r="AV252" s="26">
        <v>-1.6732810173748864</v>
      </c>
      <c r="AW252" s="26">
        <v>4606.1750000000002</v>
      </c>
      <c r="AX252" s="26">
        <v>3572.3500000000008</v>
      </c>
      <c r="AY252" s="103">
        <v>1683</v>
      </c>
      <c r="AZ252" s="103">
        <f t="shared" si="66"/>
        <v>513.31499999999994</v>
      </c>
      <c r="BA252" s="17">
        <v>45</v>
      </c>
      <c r="BB252" s="17">
        <v>60</v>
      </c>
      <c r="BC252" s="17">
        <v>0.1</v>
      </c>
      <c r="BD252" s="14">
        <v>2</v>
      </c>
      <c r="BE252" s="17" t="s">
        <v>149</v>
      </c>
      <c r="BF252" s="28"/>
      <c r="BG252" s="26"/>
      <c r="BH252" s="31"/>
      <c r="BI252" s="29"/>
      <c r="BN252" s="51"/>
    </row>
    <row r="253" spans="1:66" x14ac:dyDescent="0.25">
      <c r="A253" s="14">
        <v>2006</v>
      </c>
      <c r="B253" s="15">
        <v>2009</v>
      </c>
      <c r="C253" s="16" t="s">
        <v>151</v>
      </c>
      <c r="D253" s="17" t="s">
        <v>303</v>
      </c>
      <c r="E253" s="18">
        <v>4</v>
      </c>
      <c r="F253" s="19" t="s">
        <v>138</v>
      </c>
      <c r="G253" s="20" t="s">
        <v>138</v>
      </c>
      <c r="H253" s="70" t="s">
        <v>138</v>
      </c>
      <c r="I253" s="45">
        <v>4</v>
      </c>
      <c r="J253" s="22" t="s">
        <v>138</v>
      </c>
      <c r="K253" s="17" t="s">
        <v>42</v>
      </c>
      <c r="L253" s="23">
        <v>66.666666666666657</v>
      </c>
      <c r="M253" s="24">
        <v>0.66666666666666652</v>
      </c>
      <c r="N253" s="24">
        <v>12.598425196850393</v>
      </c>
      <c r="O253" s="26">
        <v>56.581343723100616</v>
      </c>
      <c r="P253" s="26">
        <f t="shared" si="56"/>
        <v>0.56581343723100619</v>
      </c>
      <c r="Q253" s="36">
        <v>43.418656276899384</v>
      </c>
      <c r="R253" s="25">
        <v>0.43418656276899381</v>
      </c>
      <c r="S253" s="25">
        <v>5.4700669325227569</v>
      </c>
      <c r="T253" s="25">
        <v>1.8233556441742522</v>
      </c>
      <c r="U253" s="25">
        <v>2.4396498519051497</v>
      </c>
      <c r="V253" s="25">
        <v>0.81321661730171646</v>
      </c>
      <c r="W253" s="26" t="s">
        <v>45</v>
      </c>
      <c r="X253" s="26" t="s">
        <v>45</v>
      </c>
      <c r="Y253" s="26" t="s">
        <v>45</v>
      </c>
      <c r="Z253" s="26" t="s">
        <v>45</v>
      </c>
      <c r="AA253" s="26" t="s">
        <v>45</v>
      </c>
      <c r="AB253" s="26" t="s">
        <v>45</v>
      </c>
      <c r="AC253" s="26" t="s">
        <v>45</v>
      </c>
      <c r="AD253" s="26" t="s">
        <v>45</v>
      </c>
      <c r="AE253" s="26" t="s">
        <v>45</v>
      </c>
      <c r="AF253" s="26" t="s">
        <v>45</v>
      </c>
      <c r="AG253" s="17">
        <v>8.99</v>
      </c>
      <c r="AH253" s="17">
        <v>5.68</v>
      </c>
      <c r="AI253" s="17">
        <f t="shared" si="58"/>
        <v>2.0892961308540377E-6</v>
      </c>
      <c r="AJ253" s="17">
        <v>1</v>
      </c>
      <c r="AK253" s="17">
        <v>79.5</v>
      </c>
      <c r="AL253" s="17">
        <v>1430.9</v>
      </c>
      <c r="AM253" s="17">
        <v>151.1</v>
      </c>
      <c r="AN253" s="17">
        <v>15.4</v>
      </c>
      <c r="AO253" s="17">
        <v>28.2</v>
      </c>
      <c r="AP253" s="17">
        <v>1.4</v>
      </c>
      <c r="AQ253" s="17">
        <v>159.6</v>
      </c>
      <c r="AR253" s="17">
        <v>1457.3125</v>
      </c>
      <c r="AS253" s="17">
        <v>812.2916666666664</v>
      </c>
      <c r="AT253" s="26">
        <v>841.9375</v>
      </c>
      <c r="AU253" s="26">
        <v>18.610462097611627</v>
      </c>
      <c r="AV253" s="26">
        <v>-1.6732810173748864</v>
      </c>
      <c r="AW253" s="26">
        <v>4606.1750000000002</v>
      </c>
      <c r="AX253" s="26">
        <v>3572.3500000000008</v>
      </c>
      <c r="AY253" s="103">
        <v>1683</v>
      </c>
      <c r="AZ253" s="103">
        <f t="shared" si="66"/>
        <v>513.31499999999994</v>
      </c>
      <c r="BA253" s="17">
        <v>45</v>
      </c>
      <c r="BB253" s="17">
        <v>60</v>
      </c>
      <c r="BC253" s="17">
        <v>0.1</v>
      </c>
      <c r="BD253" s="14">
        <v>2</v>
      </c>
      <c r="BE253" s="17" t="s">
        <v>149</v>
      </c>
      <c r="BF253" s="28"/>
      <c r="BG253" s="26"/>
      <c r="BH253" s="31"/>
      <c r="BI253" s="29"/>
      <c r="BN253" s="51"/>
    </row>
    <row r="254" spans="1:66" x14ac:dyDescent="0.25">
      <c r="A254" s="14">
        <v>2006</v>
      </c>
      <c r="B254" s="15">
        <v>2009</v>
      </c>
      <c r="C254" s="16" t="s">
        <v>151</v>
      </c>
      <c r="D254" s="17" t="s">
        <v>303</v>
      </c>
      <c r="E254" s="18">
        <v>1</v>
      </c>
      <c r="F254" s="19" t="s">
        <v>141</v>
      </c>
      <c r="G254" s="20" t="s">
        <v>141</v>
      </c>
      <c r="H254" s="70" t="s">
        <v>141</v>
      </c>
      <c r="I254" s="45">
        <v>1</v>
      </c>
      <c r="J254" s="22" t="s">
        <v>141</v>
      </c>
      <c r="K254" s="17" t="s">
        <v>42</v>
      </c>
      <c r="L254" s="23">
        <v>100</v>
      </c>
      <c r="M254" s="24">
        <v>1</v>
      </c>
      <c r="N254" s="24">
        <v>69.29133858267717</v>
      </c>
      <c r="O254" s="26">
        <v>52.284504132231405</v>
      </c>
      <c r="P254" s="26">
        <f t="shared" si="56"/>
        <v>0.52284504132231402</v>
      </c>
      <c r="Q254" s="36">
        <v>47.715495867768595</v>
      </c>
      <c r="R254" s="25">
        <v>0.47715495867768598</v>
      </c>
      <c r="S254" s="25">
        <v>33.062705798138872</v>
      </c>
      <c r="T254" s="25">
        <v>11.020901932712958</v>
      </c>
      <c r="U254" s="25">
        <v>14.745966785969937</v>
      </c>
      <c r="V254" s="25">
        <v>4.9153222619899797</v>
      </c>
      <c r="W254" s="26">
        <v>17.746035679352786</v>
      </c>
      <c r="X254" s="26">
        <v>45.785794380187525</v>
      </c>
      <c r="Y254" s="26">
        <v>24.915676663103255</v>
      </c>
      <c r="Z254" s="26">
        <v>1.5604944528462426</v>
      </c>
      <c r="AA254" s="26">
        <v>0.49397288359788361</v>
      </c>
      <c r="AB254" s="26">
        <v>66.932228257803359</v>
      </c>
      <c r="AC254" s="26">
        <f t="shared" ref="AC254:AF256" si="74">W254/100*$T254</f>
        <v>1.9557731891657224</v>
      </c>
      <c r="AD254" s="26">
        <f t="shared" si="74"/>
        <v>5.0460074977540676</v>
      </c>
      <c r="AE254" s="26">
        <f t="shared" si="74"/>
        <v>2.7459322909124579</v>
      </c>
      <c r="AF254" s="26">
        <f t="shared" si="74"/>
        <v>0.17198056331361003</v>
      </c>
      <c r="AG254" s="17">
        <v>6.89</v>
      </c>
      <c r="AH254" s="17">
        <v>5.59</v>
      </c>
      <c r="AI254" s="17">
        <f t="shared" si="58"/>
        <v>2.5703957827688596E-6</v>
      </c>
      <c r="AJ254" s="17">
        <v>1</v>
      </c>
      <c r="AK254" s="17">
        <v>44.2</v>
      </c>
      <c r="AL254" s="17">
        <v>785.1</v>
      </c>
      <c r="AM254" s="17">
        <v>69.099999999999994</v>
      </c>
      <c r="AN254" s="17">
        <v>24.4</v>
      </c>
      <c r="AO254" s="17">
        <v>14.6</v>
      </c>
      <c r="AP254" s="17">
        <v>0.6</v>
      </c>
      <c r="AQ254" s="17">
        <v>270.7</v>
      </c>
      <c r="AR254" s="17">
        <v>1457.3125</v>
      </c>
      <c r="AS254" s="17">
        <v>812.2916666666664</v>
      </c>
      <c r="AT254" s="26">
        <v>841.9375</v>
      </c>
      <c r="AU254" s="26">
        <v>18.610462097611627</v>
      </c>
      <c r="AV254" s="26">
        <v>-1.6732810173748864</v>
      </c>
      <c r="AW254" s="26">
        <v>4606.1750000000002</v>
      </c>
      <c r="AX254" s="26">
        <v>3572.3500000000008</v>
      </c>
      <c r="AY254" s="103">
        <v>1683</v>
      </c>
      <c r="AZ254" s="103">
        <f t="shared" si="66"/>
        <v>513.31499999999994</v>
      </c>
      <c r="BA254" s="17">
        <v>45</v>
      </c>
      <c r="BB254" s="17">
        <v>60</v>
      </c>
      <c r="BC254" s="17">
        <v>0.1</v>
      </c>
      <c r="BD254" s="14">
        <v>2</v>
      </c>
      <c r="BE254" s="17" t="s">
        <v>149</v>
      </c>
      <c r="BF254" s="28"/>
      <c r="BG254" s="26"/>
      <c r="BH254" s="31"/>
      <c r="BI254" s="29"/>
      <c r="BN254" s="51"/>
    </row>
    <row r="255" spans="1:66" x14ac:dyDescent="0.25">
      <c r="A255" s="14">
        <v>2006</v>
      </c>
      <c r="B255" s="15">
        <v>2009</v>
      </c>
      <c r="C255" s="16" t="s">
        <v>151</v>
      </c>
      <c r="D255" s="17" t="s">
        <v>303</v>
      </c>
      <c r="E255" s="18">
        <v>2</v>
      </c>
      <c r="F255" s="19" t="s">
        <v>141</v>
      </c>
      <c r="G255" s="20" t="s">
        <v>141</v>
      </c>
      <c r="H255" s="70" t="s">
        <v>141</v>
      </c>
      <c r="I255" s="45">
        <v>1</v>
      </c>
      <c r="J255" s="22" t="s">
        <v>141</v>
      </c>
      <c r="K255" s="17" t="s">
        <v>42</v>
      </c>
      <c r="L255" s="23">
        <v>94.444444444444443</v>
      </c>
      <c r="M255" s="24">
        <v>0.94444444444444442</v>
      </c>
      <c r="N255" s="24">
        <v>67.71653543307086</v>
      </c>
      <c r="O255" s="26">
        <v>51.492420282279141</v>
      </c>
      <c r="P255" s="26">
        <f t="shared" si="56"/>
        <v>0.51492420282279139</v>
      </c>
      <c r="Q255" s="36">
        <v>48.507579717720859</v>
      </c>
      <c r="R255" s="25">
        <v>0.48507579717720861</v>
      </c>
      <c r="S255" s="25">
        <v>32.847652407275547</v>
      </c>
      <c r="T255" s="25">
        <v>10.949217469091849</v>
      </c>
      <c r="U255" s="25">
        <v>14.650052973644893</v>
      </c>
      <c r="V255" s="25">
        <v>4.8833509912149644</v>
      </c>
      <c r="W255" s="26">
        <v>17.883122051385214</v>
      </c>
      <c r="X255" s="26">
        <v>45.680942314036642</v>
      </c>
      <c r="Y255" s="26">
        <v>24.872202653143049</v>
      </c>
      <c r="Z255" s="26">
        <v>1.5620804996797091</v>
      </c>
      <c r="AA255" s="26">
        <v>0.4738</v>
      </c>
      <c r="AB255" s="26">
        <v>69.328097102734375</v>
      </c>
      <c r="AC255" s="26">
        <f t="shared" si="74"/>
        <v>1.9580619236692864</v>
      </c>
      <c r="AD255" s="26">
        <f t="shared" si="74"/>
        <v>5.0017057158942704</v>
      </c>
      <c r="AE255" s="26">
        <f t="shared" si="74"/>
        <v>2.7233115578458653</v>
      </c>
      <c r="AF255" s="26">
        <f t="shared" si="74"/>
        <v>0.17103559095220797</v>
      </c>
      <c r="AG255" s="17">
        <v>7.91</v>
      </c>
      <c r="AH255" s="17">
        <v>5.51</v>
      </c>
      <c r="AI255" s="17">
        <f t="shared" si="58"/>
        <v>3.0902954325135885E-6</v>
      </c>
      <c r="AJ255" s="17">
        <v>1</v>
      </c>
      <c r="AK255" s="17">
        <v>59.2</v>
      </c>
      <c r="AL255" s="17">
        <v>1135.0999999999999</v>
      </c>
      <c r="AM255" s="17">
        <v>102.1</v>
      </c>
      <c r="AN255" s="17">
        <v>21.6</v>
      </c>
      <c r="AO255" s="17">
        <v>17.8</v>
      </c>
      <c r="AP255" s="17">
        <v>0.7</v>
      </c>
      <c r="AQ255" s="17">
        <v>199.5</v>
      </c>
      <c r="AR255" s="17">
        <v>1457.3125</v>
      </c>
      <c r="AS255" s="17">
        <v>812.2916666666664</v>
      </c>
      <c r="AT255" s="26">
        <v>841.9375</v>
      </c>
      <c r="AU255" s="26">
        <v>18.610462097611627</v>
      </c>
      <c r="AV255" s="26">
        <v>-1.6732810173748864</v>
      </c>
      <c r="AW255" s="26">
        <v>4606.1750000000002</v>
      </c>
      <c r="AX255" s="26">
        <v>3572.3500000000008</v>
      </c>
      <c r="AY255" s="103">
        <v>1683</v>
      </c>
      <c r="AZ255" s="103">
        <f t="shared" si="66"/>
        <v>513.31499999999994</v>
      </c>
      <c r="BA255" s="17">
        <v>45</v>
      </c>
      <c r="BB255" s="17">
        <v>60</v>
      </c>
      <c r="BC255" s="17">
        <v>0.1</v>
      </c>
      <c r="BD255" s="14">
        <v>2</v>
      </c>
      <c r="BE255" s="17" t="s">
        <v>149</v>
      </c>
      <c r="BF255" s="28"/>
      <c r="BG255" s="26"/>
      <c r="BH255" s="31"/>
      <c r="BI255" s="29"/>
      <c r="BN255" s="51"/>
    </row>
    <row r="256" spans="1:66" x14ac:dyDescent="0.25">
      <c r="A256" s="14">
        <v>2006</v>
      </c>
      <c r="B256" s="15">
        <v>2009</v>
      </c>
      <c r="C256" s="16" t="s">
        <v>151</v>
      </c>
      <c r="D256" s="17" t="s">
        <v>303</v>
      </c>
      <c r="E256" s="18">
        <v>3</v>
      </c>
      <c r="F256" s="19" t="s">
        <v>141</v>
      </c>
      <c r="G256" s="20" t="s">
        <v>141</v>
      </c>
      <c r="H256" s="70" t="s">
        <v>141</v>
      </c>
      <c r="I256" s="45">
        <v>1</v>
      </c>
      <c r="J256" s="22" t="s">
        <v>141</v>
      </c>
      <c r="K256" s="17" t="s">
        <v>42</v>
      </c>
      <c r="L256" s="23">
        <v>100</v>
      </c>
      <c r="M256" s="24">
        <v>1</v>
      </c>
      <c r="N256" s="24">
        <v>38.582677165354333</v>
      </c>
      <c r="O256" s="26">
        <v>53.946082837646649</v>
      </c>
      <c r="P256" s="26">
        <f t="shared" si="56"/>
        <v>0.53946082837646647</v>
      </c>
      <c r="Q256" s="36">
        <v>46.053917162353351</v>
      </c>
      <c r="R256" s="25">
        <v>0.46053917162353353</v>
      </c>
      <c r="S256" s="25">
        <v>17.768834180750506</v>
      </c>
      <c r="T256" s="25">
        <v>5.9229447269168354</v>
      </c>
      <c r="U256" s="25">
        <v>7.9249000446147262</v>
      </c>
      <c r="V256" s="25">
        <v>2.6416333482049086</v>
      </c>
      <c r="W256" s="26">
        <v>17.308653421677946</v>
      </c>
      <c r="X256" s="26">
        <v>45.994917737538458</v>
      </c>
      <c r="Y256" s="26">
        <v>25.307516097015508</v>
      </c>
      <c r="Z256" s="26">
        <v>1.5326877767263767</v>
      </c>
      <c r="AA256" s="26">
        <v>0.48658495670995672</v>
      </c>
      <c r="AB256" s="26">
        <v>36.517434285051571</v>
      </c>
      <c r="AC256" s="26">
        <f t="shared" si="74"/>
        <v>1.0251819751395841</v>
      </c>
      <c r="AD256" s="26">
        <f t="shared" si="74"/>
        <v>2.7242535547852702</v>
      </c>
      <c r="AE256" s="26">
        <f t="shared" si="74"/>
        <v>1.4989501901818094</v>
      </c>
      <c r="AF256" s="26">
        <f t="shared" si="74"/>
        <v>9.0780249851713804E-2</v>
      </c>
      <c r="AG256" s="17">
        <v>9.07</v>
      </c>
      <c r="AH256" s="17">
        <v>5.86</v>
      </c>
      <c r="AI256" s="17">
        <f t="shared" si="58"/>
        <v>1.3803842646028812E-6</v>
      </c>
      <c r="AJ256" s="17">
        <v>1</v>
      </c>
      <c r="AK256" s="17">
        <v>104.1</v>
      </c>
      <c r="AL256" s="17">
        <v>1520.9</v>
      </c>
      <c r="AM256" s="17">
        <v>167.9</v>
      </c>
      <c r="AN256" s="17">
        <v>12.1</v>
      </c>
      <c r="AO256" s="17">
        <v>26.1</v>
      </c>
      <c r="AP256" s="17">
        <v>1.2</v>
      </c>
      <c r="AQ256" s="17">
        <v>114.4</v>
      </c>
      <c r="AR256" s="17">
        <v>1457.3125</v>
      </c>
      <c r="AS256" s="17">
        <v>812.2916666666664</v>
      </c>
      <c r="AT256" s="26">
        <v>841.9375</v>
      </c>
      <c r="AU256" s="26">
        <v>18.610462097611627</v>
      </c>
      <c r="AV256" s="26">
        <v>-1.6732810173748864</v>
      </c>
      <c r="AW256" s="26">
        <v>4606.1750000000002</v>
      </c>
      <c r="AX256" s="26">
        <v>3572.3500000000008</v>
      </c>
      <c r="AY256" s="103">
        <v>1683</v>
      </c>
      <c r="AZ256" s="103">
        <f t="shared" si="66"/>
        <v>513.31499999999994</v>
      </c>
      <c r="BA256" s="17">
        <v>45</v>
      </c>
      <c r="BB256" s="17">
        <v>60</v>
      </c>
      <c r="BC256" s="17">
        <v>0.1</v>
      </c>
      <c r="BD256" s="14">
        <v>2</v>
      </c>
      <c r="BE256" s="17" t="s">
        <v>149</v>
      </c>
      <c r="BF256" s="28"/>
      <c r="BG256" s="26"/>
      <c r="BH256" s="31"/>
      <c r="BI256" s="29"/>
      <c r="BN256" s="51"/>
    </row>
    <row r="257" spans="1:66" x14ac:dyDescent="0.25">
      <c r="A257" s="14">
        <v>2006</v>
      </c>
      <c r="B257" s="15">
        <v>2009</v>
      </c>
      <c r="C257" s="16" t="s">
        <v>151</v>
      </c>
      <c r="D257" s="17" t="s">
        <v>303</v>
      </c>
      <c r="E257" s="18">
        <v>4</v>
      </c>
      <c r="F257" s="19" t="s">
        <v>141</v>
      </c>
      <c r="G257" s="20" t="s">
        <v>141</v>
      </c>
      <c r="H257" s="70" t="s">
        <v>141</v>
      </c>
      <c r="I257" s="45">
        <v>1</v>
      </c>
      <c r="J257" s="22" t="s">
        <v>141</v>
      </c>
      <c r="K257" s="17" t="s">
        <v>42</v>
      </c>
      <c r="L257" s="23">
        <v>100</v>
      </c>
      <c r="M257" s="24">
        <v>1</v>
      </c>
      <c r="N257" s="24">
        <v>51.968503937007874</v>
      </c>
      <c r="O257" s="26">
        <v>52.832555664702028</v>
      </c>
      <c r="P257" s="26">
        <f t="shared" si="56"/>
        <v>0.5283255566470203</v>
      </c>
      <c r="Q257" s="36">
        <v>47.167444335297972</v>
      </c>
      <c r="R257" s="25">
        <v>0.4716744433529797</v>
      </c>
      <c r="S257" s="25">
        <v>24.512215166375324</v>
      </c>
      <c r="T257" s="25">
        <v>8.1707383887917739</v>
      </c>
      <c r="U257" s="25">
        <v>10.932447964203394</v>
      </c>
      <c r="V257" s="25">
        <v>3.6441493214011311</v>
      </c>
      <c r="W257" s="26" t="s">
        <v>45</v>
      </c>
      <c r="X257" s="26" t="s">
        <v>45</v>
      </c>
      <c r="Y257" s="26" t="s">
        <v>45</v>
      </c>
      <c r="Z257" s="26" t="s">
        <v>45</v>
      </c>
      <c r="AA257" s="26" t="s">
        <v>45</v>
      </c>
      <c r="AB257" s="26" t="s">
        <v>45</v>
      </c>
      <c r="AC257" s="26" t="s">
        <v>45</v>
      </c>
      <c r="AD257" s="26" t="s">
        <v>45</v>
      </c>
      <c r="AE257" s="26" t="s">
        <v>45</v>
      </c>
      <c r="AF257" s="26" t="s">
        <v>45</v>
      </c>
      <c r="AG257" s="17">
        <v>8.99</v>
      </c>
      <c r="AH257" s="17">
        <v>5.68</v>
      </c>
      <c r="AI257" s="17">
        <f t="shared" si="58"/>
        <v>2.0892961308540377E-6</v>
      </c>
      <c r="AJ257" s="17">
        <v>1</v>
      </c>
      <c r="AK257" s="17">
        <v>79.5</v>
      </c>
      <c r="AL257" s="17">
        <v>1430.9</v>
      </c>
      <c r="AM257" s="17">
        <v>151.1</v>
      </c>
      <c r="AN257" s="17">
        <v>15.4</v>
      </c>
      <c r="AO257" s="17">
        <v>28.2</v>
      </c>
      <c r="AP257" s="17">
        <v>1.4</v>
      </c>
      <c r="AQ257" s="17">
        <v>159.6</v>
      </c>
      <c r="AR257" s="17">
        <v>1457.3125</v>
      </c>
      <c r="AS257" s="17">
        <v>812.2916666666664</v>
      </c>
      <c r="AT257" s="26">
        <v>841.9375</v>
      </c>
      <c r="AU257" s="26">
        <v>18.610462097611627</v>
      </c>
      <c r="AV257" s="26">
        <v>-1.6732810173748864</v>
      </c>
      <c r="AW257" s="26">
        <v>4606.1750000000002</v>
      </c>
      <c r="AX257" s="26">
        <v>3572.3500000000008</v>
      </c>
      <c r="AY257" s="103">
        <v>1683</v>
      </c>
      <c r="AZ257" s="103">
        <f t="shared" si="66"/>
        <v>513.31499999999994</v>
      </c>
      <c r="BA257" s="17">
        <v>45</v>
      </c>
      <c r="BB257" s="17">
        <v>60</v>
      </c>
      <c r="BC257" s="17">
        <v>0.1</v>
      </c>
      <c r="BD257" s="14">
        <v>2</v>
      </c>
      <c r="BE257" s="17" t="s">
        <v>149</v>
      </c>
      <c r="BF257" s="28"/>
      <c r="BG257" s="26"/>
      <c r="BH257" s="31"/>
      <c r="BI257" s="29"/>
      <c r="BN257" s="51"/>
    </row>
    <row r="258" spans="1:66" x14ac:dyDescent="0.25">
      <c r="A258" s="14">
        <v>2006</v>
      </c>
      <c r="B258" s="15">
        <v>2009</v>
      </c>
      <c r="C258" s="16" t="s">
        <v>151</v>
      </c>
      <c r="D258" s="17" t="s">
        <v>303</v>
      </c>
      <c r="E258" s="18">
        <v>1</v>
      </c>
      <c r="F258" s="19" t="s">
        <v>142</v>
      </c>
      <c r="G258" s="20" t="s">
        <v>142</v>
      </c>
      <c r="H258" s="70" t="s">
        <v>142</v>
      </c>
      <c r="I258" s="45">
        <v>5</v>
      </c>
      <c r="J258" s="22" t="s">
        <v>142</v>
      </c>
      <c r="K258" s="17" t="s">
        <v>54</v>
      </c>
      <c r="L258" s="23">
        <v>100</v>
      </c>
      <c r="M258" s="24">
        <v>1</v>
      </c>
      <c r="N258" s="24">
        <v>85.039370078740163</v>
      </c>
      <c r="O258" s="26">
        <v>51.385933095898785</v>
      </c>
      <c r="P258" s="26">
        <f t="shared" ref="P258:P321" si="75">O258/100</f>
        <v>0.51385933095898784</v>
      </c>
      <c r="Q258" s="36">
        <v>48.614066904101215</v>
      </c>
      <c r="R258" s="25">
        <v>0.48614066904101216</v>
      </c>
      <c r="S258" s="25">
        <v>41.341096264904969</v>
      </c>
      <c r="T258" s="25">
        <v>13.78036542163499</v>
      </c>
      <c r="U258" s="25">
        <v>18.438128934147617</v>
      </c>
      <c r="V258" s="25">
        <v>6.1460429780492056</v>
      </c>
      <c r="W258" s="26">
        <v>18.697898294827951</v>
      </c>
      <c r="X258" s="26">
        <v>41.546511026089178</v>
      </c>
      <c r="Y258" s="26">
        <v>24.77027673712162</v>
      </c>
      <c r="Z258" s="26">
        <v>2.9261548629054346</v>
      </c>
      <c r="AA258" s="26">
        <v>0.4006059139784946</v>
      </c>
      <c r="AB258" s="26">
        <v>103.19642027831934</v>
      </c>
      <c r="AC258" s="26">
        <f t="shared" ref="AC258:AF260" si="76">W258/100*$T258</f>
        <v>2.576638711192949</v>
      </c>
      <c r="AD258" s="26">
        <f t="shared" si="76"/>
        <v>5.7252610393349617</v>
      </c>
      <c r="AE258" s="26">
        <f t="shared" si="76"/>
        <v>3.4134346503256032</v>
      </c>
      <c r="AF258" s="26">
        <f t="shared" si="76"/>
        <v>0.40323483291131124</v>
      </c>
      <c r="AG258" s="17">
        <v>6.89</v>
      </c>
      <c r="AH258" s="17">
        <v>5.59</v>
      </c>
      <c r="AI258" s="17">
        <f t="shared" si="58"/>
        <v>2.5703957827688596E-6</v>
      </c>
      <c r="AJ258" s="17">
        <v>1</v>
      </c>
      <c r="AK258" s="17">
        <v>44.2</v>
      </c>
      <c r="AL258" s="17">
        <v>785.1</v>
      </c>
      <c r="AM258" s="17">
        <v>69.099999999999994</v>
      </c>
      <c r="AN258" s="17">
        <v>24.4</v>
      </c>
      <c r="AO258" s="17">
        <v>14.6</v>
      </c>
      <c r="AP258" s="17">
        <v>0.6</v>
      </c>
      <c r="AQ258" s="17">
        <v>270.7</v>
      </c>
      <c r="AR258" s="17">
        <v>1457.3125</v>
      </c>
      <c r="AS258" s="17">
        <v>812.2916666666664</v>
      </c>
      <c r="AT258" s="26">
        <v>841.9375</v>
      </c>
      <c r="AU258" s="26">
        <v>18.610462097611627</v>
      </c>
      <c r="AV258" s="26">
        <v>-1.6732810173748864</v>
      </c>
      <c r="AW258" s="26">
        <v>4606.1750000000002</v>
      </c>
      <c r="AX258" s="26">
        <v>3572.3500000000008</v>
      </c>
      <c r="AY258" s="103">
        <v>1683</v>
      </c>
      <c r="AZ258" s="103">
        <f t="shared" si="66"/>
        <v>513.31499999999994</v>
      </c>
      <c r="BA258" s="17">
        <v>45</v>
      </c>
      <c r="BB258" s="17">
        <v>60</v>
      </c>
      <c r="BC258" s="17">
        <v>0.1</v>
      </c>
      <c r="BD258" s="14">
        <v>2</v>
      </c>
      <c r="BE258" s="17" t="s">
        <v>149</v>
      </c>
      <c r="BF258" s="28"/>
      <c r="BG258" s="26"/>
      <c r="BH258" s="31"/>
      <c r="BI258" s="29"/>
      <c r="BN258" s="51"/>
    </row>
    <row r="259" spans="1:66" x14ac:dyDescent="0.25">
      <c r="A259" s="14">
        <v>2006</v>
      </c>
      <c r="B259" s="15">
        <v>2009</v>
      </c>
      <c r="C259" s="16" t="s">
        <v>151</v>
      </c>
      <c r="D259" s="17" t="s">
        <v>303</v>
      </c>
      <c r="E259" s="18">
        <v>2</v>
      </c>
      <c r="F259" s="19" t="s">
        <v>142</v>
      </c>
      <c r="G259" s="20" t="s">
        <v>142</v>
      </c>
      <c r="H259" s="70" t="s">
        <v>142</v>
      </c>
      <c r="I259" s="45">
        <v>5</v>
      </c>
      <c r="J259" s="22" t="s">
        <v>142</v>
      </c>
      <c r="K259" s="17" t="s">
        <v>54</v>
      </c>
      <c r="L259" s="23">
        <v>61.111111111111114</v>
      </c>
      <c r="M259" s="24">
        <v>0.61111111111111116</v>
      </c>
      <c r="N259" s="24">
        <v>33.85826771653543</v>
      </c>
      <c r="O259" s="26">
        <v>50.594456372947541</v>
      </c>
      <c r="P259" s="26">
        <f t="shared" si="75"/>
        <v>0.50594456372947538</v>
      </c>
      <c r="Q259" s="36">
        <v>49.405543627052459</v>
      </c>
      <c r="R259" s="25">
        <v>0.49405543627052462</v>
      </c>
      <c r="S259" s="25">
        <v>16.727861228057133</v>
      </c>
      <c r="T259" s="25">
        <v>5.5759537426857113</v>
      </c>
      <c r="U259" s="25">
        <v>7.4606261077134812</v>
      </c>
      <c r="V259" s="25">
        <v>2.4868753692378274</v>
      </c>
      <c r="W259" s="26">
        <v>18.801013961510108</v>
      </c>
      <c r="X259" s="26">
        <v>41.312418423253376</v>
      </c>
      <c r="Y259" s="26">
        <v>25.5170780349155</v>
      </c>
      <c r="Z259" s="26">
        <v>2.2924922038031355</v>
      </c>
      <c r="AA259" s="26">
        <v>0.37752592592592588</v>
      </c>
      <c r="AB259" s="26">
        <v>44.309172110577904</v>
      </c>
      <c r="AC259" s="26">
        <f t="shared" si="76"/>
        <v>1.048335841649686</v>
      </c>
      <c r="AD259" s="26">
        <f t="shared" si="76"/>
        <v>2.3035613412653779</v>
      </c>
      <c r="AE259" s="26">
        <f t="shared" si="76"/>
        <v>1.4228204677119043</v>
      </c>
      <c r="AF259" s="26">
        <f t="shared" si="76"/>
        <v>0.12782830483873908</v>
      </c>
      <c r="AG259" s="17">
        <v>7.91</v>
      </c>
      <c r="AH259" s="17">
        <v>5.51</v>
      </c>
      <c r="AI259" s="17">
        <f t="shared" ref="AI259:AI322" si="77">10^(-AH259)</f>
        <v>3.0902954325135885E-6</v>
      </c>
      <c r="AJ259" s="17">
        <v>1</v>
      </c>
      <c r="AK259" s="17">
        <v>59.2</v>
      </c>
      <c r="AL259" s="17">
        <v>1135.0999999999999</v>
      </c>
      <c r="AM259" s="17">
        <v>102.1</v>
      </c>
      <c r="AN259" s="17">
        <v>21.6</v>
      </c>
      <c r="AO259" s="17">
        <v>17.8</v>
      </c>
      <c r="AP259" s="17">
        <v>0.7</v>
      </c>
      <c r="AQ259" s="17">
        <v>199.5</v>
      </c>
      <c r="AR259" s="17">
        <v>1457.3125</v>
      </c>
      <c r="AS259" s="17">
        <v>812.2916666666664</v>
      </c>
      <c r="AT259" s="26">
        <v>841.9375</v>
      </c>
      <c r="AU259" s="26">
        <v>18.610462097611627</v>
      </c>
      <c r="AV259" s="26">
        <v>-1.6732810173748864</v>
      </c>
      <c r="AW259" s="26">
        <v>4606.1750000000002</v>
      </c>
      <c r="AX259" s="26">
        <v>3572.3500000000008</v>
      </c>
      <c r="AY259" s="103">
        <v>1683</v>
      </c>
      <c r="AZ259" s="103">
        <f t="shared" si="66"/>
        <v>513.31499999999994</v>
      </c>
      <c r="BA259" s="17">
        <v>45</v>
      </c>
      <c r="BB259" s="17">
        <v>60</v>
      </c>
      <c r="BC259" s="17">
        <v>0.1</v>
      </c>
      <c r="BD259" s="14">
        <v>2</v>
      </c>
      <c r="BE259" s="17" t="s">
        <v>149</v>
      </c>
      <c r="BF259" s="28"/>
      <c r="BG259" s="26"/>
      <c r="BH259" s="31"/>
      <c r="BI259" s="29"/>
      <c r="BN259" s="51"/>
    </row>
    <row r="260" spans="1:66" x14ac:dyDescent="0.25">
      <c r="A260" s="14">
        <v>2006</v>
      </c>
      <c r="B260" s="15">
        <v>2009</v>
      </c>
      <c r="C260" s="16" t="s">
        <v>151</v>
      </c>
      <c r="D260" s="17" t="s">
        <v>303</v>
      </c>
      <c r="E260" s="18">
        <v>3</v>
      </c>
      <c r="F260" s="19" t="s">
        <v>142</v>
      </c>
      <c r="G260" s="20" t="s">
        <v>142</v>
      </c>
      <c r="H260" s="70" t="s">
        <v>142</v>
      </c>
      <c r="I260" s="45">
        <v>5</v>
      </c>
      <c r="J260" s="22" t="s">
        <v>142</v>
      </c>
      <c r="K260" s="17" t="s">
        <v>54</v>
      </c>
      <c r="L260" s="23">
        <v>88.888888888888886</v>
      </c>
      <c r="M260" s="24">
        <v>0.88888888888888884</v>
      </c>
      <c r="N260" s="24">
        <v>34.645669291338585</v>
      </c>
      <c r="O260" s="26">
        <v>53.751447919451124</v>
      </c>
      <c r="P260" s="26">
        <f t="shared" si="75"/>
        <v>0.53751447919451123</v>
      </c>
      <c r="Q260" s="36">
        <v>46.248552080548876</v>
      </c>
      <c r="R260" s="25">
        <v>0.46248552080548877</v>
      </c>
      <c r="S260" s="25">
        <v>16.023120405859455</v>
      </c>
      <c r="T260" s="25">
        <v>5.3410401352864847</v>
      </c>
      <c r="U260" s="25">
        <v>7.1463117010133175</v>
      </c>
      <c r="V260" s="25">
        <v>2.3821039003377722</v>
      </c>
      <c r="W260" s="26">
        <v>18.849223606220022</v>
      </c>
      <c r="X260" s="26">
        <v>41.086793996110174</v>
      </c>
      <c r="Y260" s="26">
        <v>24.993669304918924</v>
      </c>
      <c r="Z260" s="26">
        <v>3.0418777052571926</v>
      </c>
      <c r="AA260" s="26">
        <v>0.37131811145510835</v>
      </c>
      <c r="AB260" s="26">
        <v>43.152003394255701</v>
      </c>
      <c r="AC260" s="26">
        <f t="shared" si="76"/>
        <v>1.006744597998106</v>
      </c>
      <c r="AD260" s="26">
        <f t="shared" si="76"/>
        <v>2.1944621576347219</v>
      </c>
      <c r="AE260" s="26">
        <f t="shared" si="76"/>
        <v>1.3349219088564983</v>
      </c>
      <c r="AF260" s="26">
        <f t="shared" si="76"/>
        <v>0.16246790910411818</v>
      </c>
      <c r="AG260" s="17">
        <v>9.07</v>
      </c>
      <c r="AH260" s="17">
        <v>5.86</v>
      </c>
      <c r="AI260" s="17">
        <f t="shared" si="77"/>
        <v>1.3803842646028812E-6</v>
      </c>
      <c r="AJ260" s="17">
        <v>1</v>
      </c>
      <c r="AK260" s="17">
        <v>104.1</v>
      </c>
      <c r="AL260" s="17">
        <v>1520.9</v>
      </c>
      <c r="AM260" s="17">
        <v>167.9</v>
      </c>
      <c r="AN260" s="17">
        <v>12.1</v>
      </c>
      <c r="AO260" s="17">
        <v>26.1</v>
      </c>
      <c r="AP260" s="17">
        <v>1.2</v>
      </c>
      <c r="AQ260" s="17">
        <v>114.4</v>
      </c>
      <c r="AR260" s="17">
        <v>1457.3125</v>
      </c>
      <c r="AS260" s="17">
        <v>812.2916666666664</v>
      </c>
      <c r="AT260" s="26">
        <v>841.9375</v>
      </c>
      <c r="AU260" s="26">
        <v>18.610462097611627</v>
      </c>
      <c r="AV260" s="26">
        <v>-1.6732810173748864</v>
      </c>
      <c r="AW260" s="26">
        <v>4606.1750000000002</v>
      </c>
      <c r="AX260" s="26">
        <v>3572.3500000000008</v>
      </c>
      <c r="AY260" s="103">
        <v>1683</v>
      </c>
      <c r="AZ260" s="103">
        <f t="shared" si="66"/>
        <v>513.31499999999994</v>
      </c>
      <c r="BA260" s="17">
        <v>45</v>
      </c>
      <c r="BB260" s="17">
        <v>60</v>
      </c>
      <c r="BC260" s="17">
        <v>0.1</v>
      </c>
      <c r="BD260" s="14">
        <v>2</v>
      </c>
      <c r="BE260" s="17" t="s">
        <v>149</v>
      </c>
      <c r="BF260" s="28"/>
      <c r="BG260" s="26"/>
      <c r="BH260" s="31"/>
      <c r="BI260" s="29"/>
      <c r="BN260" s="51"/>
    </row>
    <row r="261" spans="1:66" x14ac:dyDescent="0.25">
      <c r="A261" s="14">
        <v>2006</v>
      </c>
      <c r="B261" s="15">
        <v>2009</v>
      </c>
      <c r="C261" s="16" t="s">
        <v>151</v>
      </c>
      <c r="D261" s="17" t="s">
        <v>303</v>
      </c>
      <c r="E261" s="18">
        <v>4</v>
      </c>
      <c r="F261" s="19" t="s">
        <v>142</v>
      </c>
      <c r="G261" s="20" t="s">
        <v>142</v>
      </c>
      <c r="H261" s="70" t="s">
        <v>142</v>
      </c>
      <c r="I261" s="45">
        <v>5</v>
      </c>
      <c r="J261" s="22" t="s">
        <v>142</v>
      </c>
      <c r="K261" s="17" t="s">
        <v>54</v>
      </c>
      <c r="L261" s="23">
        <v>55.555555555555557</v>
      </c>
      <c r="M261" s="24">
        <v>0.55555555555555558</v>
      </c>
      <c r="N261" s="24">
        <v>34.645669291338585</v>
      </c>
      <c r="O261" s="26">
        <v>53.913734749024215</v>
      </c>
      <c r="P261" s="26">
        <f t="shared" si="75"/>
        <v>0.53913734749024211</v>
      </c>
      <c r="Q261" s="36">
        <v>46.086265250975785</v>
      </c>
      <c r="R261" s="25">
        <v>0.46086265250975783</v>
      </c>
      <c r="S261" s="25">
        <v>15.96689504758216</v>
      </c>
      <c r="T261" s="25">
        <v>5.3222983491940532</v>
      </c>
      <c r="U261" s="25">
        <v>7.1212351912216434</v>
      </c>
      <c r="V261" s="25">
        <v>2.3737450637405479</v>
      </c>
      <c r="W261" s="26" t="s">
        <v>45</v>
      </c>
      <c r="X261" s="26" t="s">
        <v>45</v>
      </c>
      <c r="Y261" s="26" t="s">
        <v>45</v>
      </c>
      <c r="Z261" s="26" t="s">
        <v>45</v>
      </c>
      <c r="AA261" s="26" t="s">
        <v>45</v>
      </c>
      <c r="AB261" s="26" t="s">
        <v>45</v>
      </c>
      <c r="AC261" s="26" t="s">
        <v>45</v>
      </c>
      <c r="AD261" s="26" t="s">
        <v>45</v>
      </c>
      <c r="AE261" s="26" t="s">
        <v>45</v>
      </c>
      <c r="AF261" s="26" t="s">
        <v>45</v>
      </c>
      <c r="AG261" s="17">
        <v>8.99</v>
      </c>
      <c r="AH261" s="17">
        <v>5.68</v>
      </c>
      <c r="AI261" s="17">
        <f t="shared" si="77"/>
        <v>2.0892961308540377E-6</v>
      </c>
      <c r="AJ261" s="17">
        <v>1</v>
      </c>
      <c r="AK261" s="17">
        <v>79.5</v>
      </c>
      <c r="AL261" s="17">
        <v>1430.9</v>
      </c>
      <c r="AM261" s="17">
        <v>151.1</v>
      </c>
      <c r="AN261" s="17">
        <v>15.4</v>
      </c>
      <c r="AO261" s="17">
        <v>28.2</v>
      </c>
      <c r="AP261" s="17">
        <v>1.4</v>
      </c>
      <c r="AQ261" s="17">
        <v>159.6</v>
      </c>
      <c r="AR261" s="17">
        <v>1457.3125</v>
      </c>
      <c r="AS261" s="17">
        <v>812.2916666666664</v>
      </c>
      <c r="AT261" s="26">
        <v>841.9375</v>
      </c>
      <c r="AU261" s="26">
        <v>18.610462097611627</v>
      </c>
      <c r="AV261" s="26">
        <v>-1.6732810173748864</v>
      </c>
      <c r="AW261" s="26">
        <v>4606.1750000000002</v>
      </c>
      <c r="AX261" s="26">
        <v>3572.3500000000008</v>
      </c>
      <c r="AY261" s="103">
        <v>1683</v>
      </c>
      <c r="AZ261" s="103">
        <f t="shared" si="66"/>
        <v>513.31499999999994</v>
      </c>
      <c r="BA261" s="17">
        <v>45</v>
      </c>
      <c r="BB261" s="17">
        <v>60</v>
      </c>
      <c r="BC261" s="17">
        <v>0.1</v>
      </c>
      <c r="BD261" s="14">
        <v>2</v>
      </c>
      <c r="BE261" s="17" t="s">
        <v>149</v>
      </c>
      <c r="BF261" s="28"/>
      <c r="BG261" s="26"/>
      <c r="BH261" s="31"/>
      <c r="BI261" s="29"/>
      <c r="BN261" s="51"/>
    </row>
    <row r="262" spans="1:66" x14ac:dyDescent="0.25">
      <c r="A262" s="14">
        <v>2006</v>
      </c>
      <c r="B262" s="15">
        <v>2009</v>
      </c>
      <c r="C262" s="16" t="s">
        <v>151</v>
      </c>
      <c r="D262" s="17" t="s">
        <v>303</v>
      </c>
      <c r="E262" s="18">
        <v>1</v>
      </c>
      <c r="F262" s="19" t="s">
        <v>143</v>
      </c>
      <c r="G262" s="20" t="s">
        <v>143</v>
      </c>
      <c r="H262" s="70" t="s">
        <v>143</v>
      </c>
      <c r="I262" s="45">
        <v>5</v>
      </c>
      <c r="J262" s="22" t="s">
        <v>143</v>
      </c>
      <c r="K262" s="17" t="s">
        <v>54</v>
      </c>
      <c r="L262" s="23">
        <v>88.888888888888886</v>
      </c>
      <c r="M262" s="24">
        <v>0.88888888888888884</v>
      </c>
      <c r="N262" s="24">
        <v>40.15748031496063</v>
      </c>
      <c r="O262" s="26">
        <v>52.365131867810199</v>
      </c>
      <c r="P262" s="26">
        <f t="shared" si="75"/>
        <v>0.523651318678102</v>
      </c>
      <c r="Q262" s="36">
        <v>47.634868132189801</v>
      </c>
      <c r="R262" s="25">
        <v>0.476348681321898</v>
      </c>
      <c r="S262" s="25">
        <v>19.128962793241573</v>
      </c>
      <c r="T262" s="25">
        <v>6.3763209310805244</v>
      </c>
      <c r="U262" s="25">
        <v>8.5315174057857419</v>
      </c>
      <c r="V262" s="25">
        <v>2.8438391352619141</v>
      </c>
      <c r="W262" s="26">
        <v>18.546353168558454</v>
      </c>
      <c r="X262" s="26">
        <v>41.973416539727779</v>
      </c>
      <c r="Y262" s="26">
        <v>24.857677755392857</v>
      </c>
      <c r="Z262" s="26">
        <v>2.7918554370792634</v>
      </c>
      <c r="AA262" s="26">
        <v>0.46288888888888891</v>
      </c>
      <c r="AB262" s="26">
        <v>41.325171660867532</v>
      </c>
      <c r="AC262" s="26">
        <f t="shared" ref="AC262:AF264" si="78">W262/100*$T262</f>
        <v>1.1825749990389087</v>
      </c>
      <c r="AD262" s="26">
        <f t="shared" si="78"/>
        <v>2.6763597443122773</v>
      </c>
      <c r="AE262" s="26">
        <f t="shared" si="78"/>
        <v>1.5850053096976622</v>
      </c>
      <c r="AF262" s="26">
        <f t="shared" si="78"/>
        <v>0.17801766259999474</v>
      </c>
      <c r="AG262" s="17">
        <v>6.89</v>
      </c>
      <c r="AH262" s="17">
        <v>5.59</v>
      </c>
      <c r="AI262" s="17">
        <f t="shared" si="77"/>
        <v>2.5703957827688596E-6</v>
      </c>
      <c r="AJ262" s="17">
        <v>1</v>
      </c>
      <c r="AK262" s="17">
        <v>44.2</v>
      </c>
      <c r="AL262" s="17">
        <v>785.1</v>
      </c>
      <c r="AM262" s="17">
        <v>69.099999999999994</v>
      </c>
      <c r="AN262" s="17">
        <v>24.4</v>
      </c>
      <c r="AO262" s="17">
        <v>14.6</v>
      </c>
      <c r="AP262" s="17">
        <v>0.6</v>
      </c>
      <c r="AQ262" s="17">
        <v>270.7</v>
      </c>
      <c r="AR262" s="17">
        <v>1457.3125</v>
      </c>
      <c r="AS262" s="17">
        <v>812.2916666666664</v>
      </c>
      <c r="AT262" s="26">
        <v>841.9375</v>
      </c>
      <c r="AU262" s="26">
        <v>18.610462097611627</v>
      </c>
      <c r="AV262" s="26">
        <v>-1.6732810173748864</v>
      </c>
      <c r="AW262" s="26">
        <v>4606.1750000000002</v>
      </c>
      <c r="AX262" s="26">
        <v>3572.3500000000008</v>
      </c>
      <c r="AY262" s="103">
        <v>1683</v>
      </c>
      <c r="AZ262" s="103">
        <f t="shared" si="66"/>
        <v>513.31499999999994</v>
      </c>
      <c r="BA262" s="17">
        <v>45</v>
      </c>
      <c r="BB262" s="17">
        <v>60</v>
      </c>
      <c r="BC262" s="17">
        <v>0.1</v>
      </c>
      <c r="BD262" s="14">
        <v>2</v>
      </c>
      <c r="BE262" s="17" t="s">
        <v>149</v>
      </c>
      <c r="BF262" s="28"/>
      <c r="BG262" s="26"/>
      <c r="BH262" s="31"/>
      <c r="BI262" s="29"/>
      <c r="BN262" s="51"/>
    </row>
    <row r="263" spans="1:66" x14ac:dyDescent="0.25">
      <c r="A263" s="14">
        <v>2006</v>
      </c>
      <c r="B263" s="15">
        <v>2009</v>
      </c>
      <c r="C263" s="16" t="s">
        <v>151</v>
      </c>
      <c r="D263" s="17" t="s">
        <v>303</v>
      </c>
      <c r="E263" s="18">
        <v>2</v>
      </c>
      <c r="F263" s="19" t="s">
        <v>143</v>
      </c>
      <c r="G263" s="20" t="s">
        <v>143</v>
      </c>
      <c r="H263" s="70" t="s">
        <v>143</v>
      </c>
      <c r="I263" s="45">
        <v>5</v>
      </c>
      <c r="J263" s="22" t="s">
        <v>143</v>
      </c>
      <c r="K263" s="17" t="s">
        <v>54</v>
      </c>
      <c r="L263" s="23">
        <v>94.444444444444443</v>
      </c>
      <c r="M263" s="24">
        <v>0.94444444444444442</v>
      </c>
      <c r="N263" s="24">
        <v>42.519685039370081</v>
      </c>
      <c r="O263" s="26">
        <v>55.355591748099883</v>
      </c>
      <c r="P263" s="26">
        <f t="shared" si="75"/>
        <v>0.55355591748099886</v>
      </c>
      <c r="Q263" s="36">
        <v>44.644408251900117</v>
      </c>
      <c r="R263" s="25">
        <v>0.4464440825190012</v>
      </c>
      <c r="S263" s="25">
        <v>18.982661776398476</v>
      </c>
      <c r="T263" s="25">
        <v>6.3275539254661588</v>
      </c>
      <c r="U263" s="25">
        <v>8.466267152273721</v>
      </c>
      <c r="V263" s="25">
        <v>2.8220890507579068</v>
      </c>
      <c r="W263" s="26">
        <v>18.763496445865215</v>
      </c>
      <c r="X263" s="26">
        <v>41.448353204491568</v>
      </c>
      <c r="Y263" s="26">
        <v>25.908382001435101</v>
      </c>
      <c r="Z263" s="26">
        <v>2.1530107469215665</v>
      </c>
      <c r="AA263" s="26">
        <v>0.41516176470588234</v>
      </c>
      <c r="AB263" s="26">
        <v>45.723530898483808</v>
      </c>
      <c r="AC263" s="26">
        <f t="shared" si="78"/>
        <v>1.1872703559150477</v>
      </c>
      <c r="AD263" s="26">
        <f t="shared" si="78"/>
        <v>2.6226669002318848</v>
      </c>
      <c r="AE263" s="26">
        <f t="shared" si="78"/>
        <v>1.6393668423565744</v>
      </c>
      <c r="AF263" s="26">
        <f t="shared" si="78"/>
        <v>0.13623291603254387</v>
      </c>
      <c r="AG263" s="17">
        <v>7.91</v>
      </c>
      <c r="AH263" s="17">
        <v>5.51</v>
      </c>
      <c r="AI263" s="17">
        <f t="shared" si="77"/>
        <v>3.0902954325135885E-6</v>
      </c>
      <c r="AJ263" s="17">
        <v>1</v>
      </c>
      <c r="AK263" s="17">
        <v>59.2</v>
      </c>
      <c r="AL263" s="17">
        <v>1135.0999999999999</v>
      </c>
      <c r="AM263" s="17">
        <v>102.1</v>
      </c>
      <c r="AN263" s="17">
        <v>21.6</v>
      </c>
      <c r="AO263" s="17">
        <v>17.8</v>
      </c>
      <c r="AP263" s="17">
        <v>0.7</v>
      </c>
      <c r="AQ263" s="17">
        <v>199.5</v>
      </c>
      <c r="AR263" s="17">
        <v>1457.3125</v>
      </c>
      <c r="AS263" s="17">
        <v>812.2916666666664</v>
      </c>
      <c r="AT263" s="26">
        <v>841.9375</v>
      </c>
      <c r="AU263" s="26">
        <v>18.610462097611627</v>
      </c>
      <c r="AV263" s="26">
        <v>-1.6732810173748864</v>
      </c>
      <c r="AW263" s="26">
        <v>4606.1750000000002</v>
      </c>
      <c r="AX263" s="26">
        <v>3572.3500000000008</v>
      </c>
      <c r="AY263" s="103">
        <v>1683</v>
      </c>
      <c r="AZ263" s="103">
        <f t="shared" si="66"/>
        <v>513.31499999999994</v>
      </c>
      <c r="BA263" s="17">
        <v>45</v>
      </c>
      <c r="BB263" s="17">
        <v>60</v>
      </c>
      <c r="BC263" s="17">
        <v>0.1</v>
      </c>
      <c r="BD263" s="14">
        <v>2</v>
      </c>
      <c r="BE263" s="17" t="s">
        <v>149</v>
      </c>
      <c r="BF263" s="28"/>
      <c r="BG263" s="26"/>
      <c r="BH263" s="31"/>
      <c r="BI263" s="29"/>
      <c r="BN263" s="51"/>
    </row>
    <row r="264" spans="1:66" x14ac:dyDescent="0.25">
      <c r="A264" s="14">
        <v>2006</v>
      </c>
      <c r="B264" s="15">
        <v>2009</v>
      </c>
      <c r="C264" s="16" t="s">
        <v>151</v>
      </c>
      <c r="D264" s="17" t="s">
        <v>303</v>
      </c>
      <c r="E264" s="18">
        <v>3</v>
      </c>
      <c r="F264" s="19" t="s">
        <v>143</v>
      </c>
      <c r="G264" s="20" t="s">
        <v>143</v>
      </c>
      <c r="H264" s="70" t="s">
        <v>143</v>
      </c>
      <c r="I264" s="45">
        <v>5</v>
      </c>
      <c r="J264" s="22" t="s">
        <v>143</v>
      </c>
      <c r="K264" s="17" t="s">
        <v>54</v>
      </c>
      <c r="L264" s="23">
        <v>100</v>
      </c>
      <c r="M264" s="24">
        <v>1</v>
      </c>
      <c r="N264" s="24">
        <v>50.393700787401571</v>
      </c>
      <c r="O264" s="26">
        <v>54.554089288564889</v>
      </c>
      <c r="P264" s="26">
        <f t="shared" si="75"/>
        <v>0.54554089288564889</v>
      </c>
      <c r="Q264" s="36">
        <v>45.445910711435111</v>
      </c>
      <c r="R264" s="25">
        <v>0.45445910711435111</v>
      </c>
      <c r="S264" s="25">
        <v>22.901876264030292</v>
      </c>
      <c r="T264" s="25">
        <v>7.6339587546767644</v>
      </c>
      <c r="U264" s="25">
        <v>10.214236813757511</v>
      </c>
      <c r="V264" s="25">
        <v>3.4047456045858371</v>
      </c>
      <c r="W264" s="26">
        <v>18.362735705773773</v>
      </c>
      <c r="X264" s="26">
        <v>41.458234851112863</v>
      </c>
      <c r="Y264" s="26">
        <v>25.309768297921678</v>
      </c>
      <c r="Z264" s="26">
        <v>3.1405112867364835</v>
      </c>
      <c r="AA264" s="26">
        <v>0.42782168593933295</v>
      </c>
      <c r="AB264" s="26">
        <v>53.531359014086732</v>
      </c>
      <c r="AC264" s="26">
        <f t="shared" si="78"/>
        <v>1.401803670009073</v>
      </c>
      <c r="AD264" s="26">
        <f t="shared" si="78"/>
        <v>3.1649045489509837</v>
      </c>
      <c r="AE264" s="26">
        <f t="shared" si="78"/>
        <v>1.9321372727675965</v>
      </c>
      <c r="AF264" s="26">
        <f t="shared" si="78"/>
        <v>0.23974533631543166</v>
      </c>
      <c r="AG264" s="17">
        <v>9.07</v>
      </c>
      <c r="AH264" s="17">
        <v>5.86</v>
      </c>
      <c r="AI264" s="17">
        <f t="shared" si="77"/>
        <v>1.3803842646028812E-6</v>
      </c>
      <c r="AJ264" s="17">
        <v>1</v>
      </c>
      <c r="AK264" s="17">
        <v>104.1</v>
      </c>
      <c r="AL264" s="17">
        <v>1520.9</v>
      </c>
      <c r="AM264" s="17">
        <v>167.9</v>
      </c>
      <c r="AN264" s="17">
        <v>12.1</v>
      </c>
      <c r="AO264" s="17">
        <v>26.1</v>
      </c>
      <c r="AP264" s="17">
        <v>1.2</v>
      </c>
      <c r="AQ264" s="17">
        <v>114.4</v>
      </c>
      <c r="AR264" s="17">
        <v>1457.3125</v>
      </c>
      <c r="AS264" s="17">
        <v>812.2916666666664</v>
      </c>
      <c r="AT264" s="26">
        <v>841.9375</v>
      </c>
      <c r="AU264" s="26">
        <v>18.610462097611627</v>
      </c>
      <c r="AV264" s="26">
        <v>-1.6732810173748864</v>
      </c>
      <c r="AW264" s="26">
        <v>4606.1750000000002</v>
      </c>
      <c r="AX264" s="26">
        <v>3572.3500000000008</v>
      </c>
      <c r="AY264" s="103">
        <v>1683</v>
      </c>
      <c r="AZ264" s="103">
        <f t="shared" si="66"/>
        <v>513.31499999999994</v>
      </c>
      <c r="BA264" s="17">
        <v>45</v>
      </c>
      <c r="BB264" s="17">
        <v>60</v>
      </c>
      <c r="BC264" s="17">
        <v>0.1</v>
      </c>
      <c r="BD264" s="14">
        <v>2</v>
      </c>
      <c r="BE264" s="17" t="s">
        <v>149</v>
      </c>
      <c r="BF264" s="28"/>
      <c r="BG264" s="26"/>
      <c r="BH264" s="31"/>
      <c r="BI264" s="29"/>
      <c r="BN264" s="51"/>
    </row>
    <row r="265" spans="1:66" x14ac:dyDescent="0.25">
      <c r="A265" s="14">
        <v>2006</v>
      </c>
      <c r="B265" s="15">
        <v>2009</v>
      </c>
      <c r="C265" s="16" t="s">
        <v>151</v>
      </c>
      <c r="D265" s="17" t="s">
        <v>303</v>
      </c>
      <c r="E265" s="18">
        <v>4</v>
      </c>
      <c r="F265" s="19" t="s">
        <v>143</v>
      </c>
      <c r="G265" s="20" t="s">
        <v>143</v>
      </c>
      <c r="H265" s="70" t="s">
        <v>143</v>
      </c>
      <c r="I265" s="45">
        <v>5</v>
      </c>
      <c r="J265" s="22" t="s">
        <v>143</v>
      </c>
      <c r="K265" s="17" t="s">
        <v>54</v>
      </c>
      <c r="L265" s="23">
        <v>88.888888888888886</v>
      </c>
      <c r="M265" s="24">
        <v>0.88888888888888884</v>
      </c>
      <c r="N265" s="24">
        <v>21.259842519685041</v>
      </c>
      <c r="O265" s="26">
        <v>51.831666406209301</v>
      </c>
      <c r="P265" s="26">
        <f t="shared" si="75"/>
        <v>0.51831666406209298</v>
      </c>
      <c r="Q265" s="36">
        <v>48.168333593790699</v>
      </c>
      <c r="R265" s="25">
        <v>0.48168333593790696</v>
      </c>
      <c r="S265" s="25">
        <v>10.240511866396446</v>
      </c>
      <c r="T265" s="25">
        <v>3.4135039554654818</v>
      </c>
      <c r="U265" s="25">
        <v>4.5672682924128152</v>
      </c>
      <c r="V265" s="25">
        <v>1.5224227641376049</v>
      </c>
      <c r="W265" s="26" t="s">
        <v>45</v>
      </c>
      <c r="X265" s="26" t="s">
        <v>45</v>
      </c>
      <c r="Y265" s="26" t="s">
        <v>45</v>
      </c>
      <c r="Z265" s="26" t="s">
        <v>45</v>
      </c>
      <c r="AA265" s="26" t="s">
        <v>45</v>
      </c>
      <c r="AB265" s="26" t="s">
        <v>45</v>
      </c>
      <c r="AC265" s="26" t="s">
        <v>45</v>
      </c>
      <c r="AD265" s="26" t="s">
        <v>45</v>
      </c>
      <c r="AE265" s="26" t="s">
        <v>45</v>
      </c>
      <c r="AF265" s="26" t="s">
        <v>45</v>
      </c>
      <c r="AG265" s="17">
        <v>8.99</v>
      </c>
      <c r="AH265" s="17">
        <v>5.68</v>
      </c>
      <c r="AI265" s="17">
        <f t="shared" si="77"/>
        <v>2.0892961308540377E-6</v>
      </c>
      <c r="AJ265" s="17">
        <v>1</v>
      </c>
      <c r="AK265" s="17">
        <v>79.5</v>
      </c>
      <c r="AL265" s="17">
        <v>1430.9</v>
      </c>
      <c r="AM265" s="17">
        <v>151.1</v>
      </c>
      <c r="AN265" s="17">
        <v>15.4</v>
      </c>
      <c r="AO265" s="17">
        <v>28.2</v>
      </c>
      <c r="AP265" s="17">
        <v>1.4</v>
      </c>
      <c r="AQ265" s="17">
        <v>159.6</v>
      </c>
      <c r="AR265" s="17">
        <v>1457.3125</v>
      </c>
      <c r="AS265" s="17">
        <v>812.2916666666664</v>
      </c>
      <c r="AT265" s="26">
        <v>841.9375</v>
      </c>
      <c r="AU265" s="26">
        <v>18.610462097611627</v>
      </c>
      <c r="AV265" s="26">
        <v>-1.6732810173748864</v>
      </c>
      <c r="AW265" s="26">
        <v>4606.1750000000002</v>
      </c>
      <c r="AX265" s="26">
        <v>3572.3500000000008</v>
      </c>
      <c r="AY265" s="103">
        <v>1683</v>
      </c>
      <c r="AZ265" s="103">
        <f t="shared" si="66"/>
        <v>513.31499999999994</v>
      </c>
      <c r="BA265" s="17">
        <v>45</v>
      </c>
      <c r="BB265" s="17">
        <v>60</v>
      </c>
      <c r="BC265" s="17">
        <v>0.1</v>
      </c>
      <c r="BD265" s="14">
        <v>2</v>
      </c>
      <c r="BE265" s="17" t="s">
        <v>149</v>
      </c>
      <c r="BF265" s="28"/>
      <c r="BG265" s="26"/>
      <c r="BH265" s="31"/>
      <c r="BI265" s="29"/>
      <c r="BN265" s="51"/>
    </row>
    <row r="266" spans="1:66" x14ac:dyDescent="0.25">
      <c r="A266" s="14">
        <v>2006</v>
      </c>
      <c r="B266" s="15">
        <v>2009</v>
      </c>
      <c r="C266" s="20" t="s">
        <v>161</v>
      </c>
      <c r="D266" s="52" t="s">
        <v>305</v>
      </c>
      <c r="E266" s="32">
        <v>1</v>
      </c>
      <c r="F266" s="53">
        <v>9879</v>
      </c>
      <c r="G266" s="54" t="s">
        <v>39</v>
      </c>
      <c r="H266" s="70">
        <v>9879</v>
      </c>
      <c r="I266" s="21">
        <v>9</v>
      </c>
      <c r="J266" s="53">
        <v>9879</v>
      </c>
      <c r="K266" s="17" t="str">
        <f t="shared" ref="K266:K329" si="79">VLOOKUP(F266,$BM$2:$BQ$56,5)</f>
        <v>Triploid</v>
      </c>
      <c r="L266" s="23">
        <v>100</v>
      </c>
      <c r="M266" s="24">
        <v>1</v>
      </c>
      <c r="N266" s="25">
        <v>56.428708133971291</v>
      </c>
      <c r="O266" s="26">
        <v>47.393364928909953</v>
      </c>
      <c r="P266" s="26">
        <f t="shared" si="75"/>
        <v>0.47393364928909953</v>
      </c>
      <c r="Q266" s="55">
        <v>52.606635071090047</v>
      </c>
      <c r="R266" s="25">
        <v>0.52606635071090047</v>
      </c>
      <c r="S266" s="24">
        <v>29.684165004739334</v>
      </c>
      <c r="T266" s="25">
        <v>9.8947216682464454</v>
      </c>
      <c r="U266" s="25">
        <v>13.239137592113744</v>
      </c>
      <c r="V266" s="25">
        <v>4.4130458640379144</v>
      </c>
      <c r="W266" s="26" t="s">
        <v>45</v>
      </c>
      <c r="X266" s="26" t="s">
        <v>45</v>
      </c>
      <c r="Y266" s="26" t="s">
        <v>45</v>
      </c>
      <c r="Z266" s="26" t="s">
        <v>45</v>
      </c>
      <c r="AA266" s="26" t="s">
        <v>45</v>
      </c>
      <c r="AB266" s="26" t="s">
        <v>45</v>
      </c>
      <c r="AC266" s="26" t="s">
        <v>45</v>
      </c>
      <c r="AD266" s="26" t="s">
        <v>45</v>
      </c>
      <c r="AE266" s="26" t="s">
        <v>45</v>
      </c>
      <c r="AF266" s="26" t="s">
        <v>45</v>
      </c>
      <c r="AG266" s="56">
        <v>5.67</v>
      </c>
      <c r="AH266" s="17">
        <v>5.4</v>
      </c>
      <c r="AI266" s="17">
        <f t="shared" si="77"/>
        <v>3.9810717055349657E-6</v>
      </c>
      <c r="AJ266" s="49">
        <v>42.9</v>
      </c>
      <c r="AK266" s="49">
        <v>216.9</v>
      </c>
      <c r="AL266" s="26" t="s">
        <v>45</v>
      </c>
      <c r="AM266" s="26" t="s">
        <v>45</v>
      </c>
      <c r="AN266" s="26" t="s">
        <v>45</v>
      </c>
      <c r="AO266" s="26" t="s">
        <v>45</v>
      </c>
      <c r="AP266" s="26" t="s">
        <v>45</v>
      </c>
      <c r="AQ266" s="26" t="s">
        <v>45</v>
      </c>
      <c r="AR266" s="17">
        <v>843.06249999999977</v>
      </c>
      <c r="AS266" s="17">
        <v>1458.9569444444446</v>
      </c>
      <c r="AT266" s="26">
        <v>652.87499999999977</v>
      </c>
      <c r="AU266" s="26">
        <v>21.635280373831776</v>
      </c>
      <c r="AV266" s="26">
        <v>1.6686251465928095</v>
      </c>
      <c r="AW266" s="26">
        <v>4943.6999999999971</v>
      </c>
      <c r="AX266" s="26">
        <v>3802.3500000000004</v>
      </c>
      <c r="AY266" s="103">
        <v>1145</v>
      </c>
      <c r="AZ266" s="103">
        <f t="shared" si="66"/>
        <v>349.22499999999997</v>
      </c>
      <c r="BA266" s="17">
        <v>30</v>
      </c>
      <c r="BB266" s="17">
        <v>60</v>
      </c>
      <c r="BC266" s="17">
        <v>0.18</v>
      </c>
      <c r="BD266" s="17">
        <v>1</v>
      </c>
      <c r="BE266" s="17" t="s">
        <v>150</v>
      </c>
      <c r="BF266" s="28"/>
      <c r="BG266" s="26"/>
      <c r="BH266" s="31" t="s">
        <v>163</v>
      </c>
      <c r="BI266" s="29"/>
      <c r="BN266" s="51"/>
    </row>
    <row r="267" spans="1:66" x14ac:dyDescent="0.25">
      <c r="A267" s="14">
        <v>2006</v>
      </c>
      <c r="B267" s="15">
        <v>2009</v>
      </c>
      <c r="C267" s="20" t="s">
        <v>161</v>
      </c>
      <c r="D267" s="52" t="s">
        <v>305</v>
      </c>
      <c r="E267" s="32">
        <v>2</v>
      </c>
      <c r="F267" s="53">
        <v>9879</v>
      </c>
      <c r="G267" s="54" t="s">
        <v>39</v>
      </c>
      <c r="H267" s="70">
        <v>9879</v>
      </c>
      <c r="I267" s="21">
        <v>9</v>
      </c>
      <c r="J267" s="53">
        <v>9879</v>
      </c>
      <c r="K267" s="17" t="str">
        <f t="shared" si="79"/>
        <v>Triploid</v>
      </c>
      <c r="L267" s="23">
        <v>100</v>
      </c>
      <c r="M267" s="24">
        <v>1</v>
      </c>
      <c r="N267" s="25">
        <v>54.439234449760768</v>
      </c>
      <c r="O267" s="26">
        <v>46.352941176470587</v>
      </c>
      <c r="P267" s="26">
        <f t="shared" si="75"/>
        <v>0.46352941176470586</v>
      </c>
      <c r="Q267" s="55">
        <v>53.647058823529413</v>
      </c>
      <c r="R267" s="25">
        <v>0.53647058823529414</v>
      </c>
      <c r="S267" s="24">
        <v>29.203986032941181</v>
      </c>
      <c r="T267" s="25">
        <v>9.7346620109803936</v>
      </c>
      <c r="U267" s="25">
        <v>13.024977770691766</v>
      </c>
      <c r="V267" s="25">
        <v>4.3416592568972554</v>
      </c>
      <c r="W267" s="26" t="s">
        <v>45</v>
      </c>
      <c r="X267" s="26" t="s">
        <v>45</v>
      </c>
      <c r="Y267" s="26" t="s">
        <v>45</v>
      </c>
      <c r="Z267" s="26" t="s">
        <v>45</v>
      </c>
      <c r="AA267" s="26" t="s">
        <v>45</v>
      </c>
      <c r="AB267" s="26" t="s">
        <v>45</v>
      </c>
      <c r="AC267" s="26" t="s">
        <v>45</v>
      </c>
      <c r="AD267" s="26" t="s">
        <v>45</v>
      </c>
      <c r="AE267" s="26" t="s">
        <v>45</v>
      </c>
      <c r="AF267" s="26" t="s">
        <v>45</v>
      </c>
      <c r="AG267" s="56">
        <v>5.67</v>
      </c>
      <c r="AH267" s="17">
        <v>5.4</v>
      </c>
      <c r="AI267" s="17">
        <f t="shared" si="77"/>
        <v>3.9810717055349657E-6</v>
      </c>
      <c r="AJ267" s="49">
        <v>42.9</v>
      </c>
      <c r="AK267" s="49">
        <v>216.9</v>
      </c>
      <c r="AL267" s="26" t="s">
        <v>45</v>
      </c>
      <c r="AM267" s="26" t="s">
        <v>45</v>
      </c>
      <c r="AN267" s="26" t="s">
        <v>45</v>
      </c>
      <c r="AO267" s="26" t="s">
        <v>45</v>
      </c>
      <c r="AP267" s="26" t="s">
        <v>45</v>
      </c>
      <c r="AQ267" s="26" t="s">
        <v>45</v>
      </c>
      <c r="AR267" s="17">
        <v>843.06249999999977</v>
      </c>
      <c r="AS267" s="17">
        <v>1458.9569444444446</v>
      </c>
      <c r="AT267" s="26">
        <v>652.87499999999977</v>
      </c>
      <c r="AU267" s="26">
        <v>21.635280373831776</v>
      </c>
      <c r="AV267" s="26">
        <v>1.6686251465928095</v>
      </c>
      <c r="AW267" s="26">
        <v>4943.6999999999971</v>
      </c>
      <c r="AX267" s="26">
        <v>3802.3500000000004</v>
      </c>
      <c r="AY267" s="103">
        <v>1145</v>
      </c>
      <c r="AZ267" s="103">
        <f t="shared" si="66"/>
        <v>349.22499999999997</v>
      </c>
      <c r="BA267" s="17">
        <v>30</v>
      </c>
      <c r="BB267" s="17">
        <v>60</v>
      </c>
      <c r="BC267" s="17">
        <v>0.18</v>
      </c>
      <c r="BD267" s="17">
        <v>1</v>
      </c>
      <c r="BE267" s="17" t="s">
        <v>150</v>
      </c>
      <c r="BF267" s="28"/>
      <c r="BG267" s="26"/>
      <c r="BH267" s="31" t="s">
        <v>164</v>
      </c>
      <c r="BI267" s="29"/>
      <c r="BN267" s="51"/>
    </row>
    <row r="268" spans="1:66" x14ac:dyDescent="0.25">
      <c r="A268" s="14">
        <v>2006</v>
      </c>
      <c r="B268" s="15">
        <v>2009</v>
      </c>
      <c r="C268" s="20" t="s">
        <v>161</v>
      </c>
      <c r="D268" s="52" t="s">
        <v>305</v>
      </c>
      <c r="E268" s="32">
        <v>3</v>
      </c>
      <c r="F268" s="53">
        <v>9879</v>
      </c>
      <c r="G268" s="54" t="s">
        <v>39</v>
      </c>
      <c r="H268" s="70">
        <v>9879</v>
      </c>
      <c r="I268" s="21">
        <v>9</v>
      </c>
      <c r="J268" s="53">
        <v>9879</v>
      </c>
      <c r="K268" s="17" t="str">
        <f t="shared" si="79"/>
        <v>Triploid</v>
      </c>
      <c r="L268" s="23">
        <v>100</v>
      </c>
      <c r="M268" s="24">
        <v>1</v>
      </c>
      <c r="N268" s="25">
        <v>49.375119617224883</v>
      </c>
      <c r="O268" s="26">
        <v>47.03389830508474</v>
      </c>
      <c r="P268" s="26">
        <f t="shared" si="75"/>
        <v>0.47033898305084743</v>
      </c>
      <c r="Q268" s="55">
        <v>52.96610169491526</v>
      </c>
      <c r="R268" s="25">
        <v>0.52966101694915257</v>
      </c>
      <c r="S268" s="24">
        <v>26.151125</v>
      </c>
      <c r="T268" s="25">
        <v>8.7170416666666668</v>
      </c>
      <c r="U268" s="25">
        <v>11.66340175</v>
      </c>
      <c r="V268" s="25">
        <v>3.8878005833333336</v>
      </c>
      <c r="W268" s="26" t="s">
        <v>45</v>
      </c>
      <c r="X268" s="26" t="s">
        <v>45</v>
      </c>
      <c r="Y268" s="26" t="s">
        <v>45</v>
      </c>
      <c r="Z268" s="26" t="s">
        <v>45</v>
      </c>
      <c r="AA268" s="26" t="s">
        <v>45</v>
      </c>
      <c r="AB268" s="26" t="s">
        <v>45</v>
      </c>
      <c r="AC268" s="26" t="s">
        <v>45</v>
      </c>
      <c r="AD268" s="26" t="s">
        <v>45</v>
      </c>
      <c r="AE268" s="26" t="s">
        <v>45</v>
      </c>
      <c r="AF268" s="26" t="s">
        <v>45</v>
      </c>
      <c r="AG268" s="56">
        <v>5.67</v>
      </c>
      <c r="AH268" s="17">
        <v>5.4</v>
      </c>
      <c r="AI268" s="17">
        <f t="shared" si="77"/>
        <v>3.9810717055349657E-6</v>
      </c>
      <c r="AJ268" s="49">
        <v>42.9</v>
      </c>
      <c r="AK268" s="49">
        <v>216.9</v>
      </c>
      <c r="AL268" s="26" t="s">
        <v>45</v>
      </c>
      <c r="AM268" s="26" t="s">
        <v>45</v>
      </c>
      <c r="AN268" s="26" t="s">
        <v>45</v>
      </c>
      <c r="AO268" s="26" t="s">
        <v>45</v>
      </c>
      <c r="AP268" s="26" t="s">
        <v>45</v>
      </c>
      <c r="AQ268" s="26" t="s">
        <v>45</v>
      </c>
      <c r="AR268" s="17">
        <v>843.06249999999977</v>
      </c>
      <c r="AS268" s="17">
        <v>1458.9569444444446</v>
      </c>
      <c r="AT268" s="26">
        <v>652.87499999999977</v>
      </c>
      <c r="AU268" s="26">
        <v>21.635280373831776</v>
      </c>
      <c r="AV268" s="26">
        <v>1.6686251465928095</v>
      </c>
      <c r="AW268" s="26">
        <v>4943.6999999999971</v>
      </c>
      <c r="AX268" s="26">
        <v>3802.3500000000004</v>
      </c>
      <c r="AY268" s="103">
        <v>1145</v>
      </c>
      <c r="AZ268" s="103">
        <f t="shared" si="66"/>
        <v>349.22499999999997</v>
      </c>
      <c r="BA268" s="17">
        <v>30</v>
      </c>
      <c r="BB268" s="17">
        <v>60</v>
      </c>
      <c r="BC268" s="17">
        <v>0.18</v>
      </c>
      <c r="BD268" s="17">
        <v>1</v>
      </c>
      <c r="BE268" s="17" t="s">
        <v>150</v>
      </c>
      <c r="BF268" s="28"/>
      <c r="BG268" s="26"/>
      <c r="BH268" s="39" t="s">
        <v>165</v>
      </c>
      <c r="BI268" s="29"/>
      <c r="BN268" s="51"/>
    </row>
    <row r="269" spans="1:66" x14ac:dyDescent="0.25">
      <c r="A269" s="14">
        <v>2006</v>
      </c>
      <c r="B269" s="15">
        <v>2009</v>
      </c>
      <c r="C269" s="20" t="s">
        <v>161</v>
      </c>
      <c r="D269" s="52" t="s">
        <v>305</v>
      </c>
      <c r="E269" s="32">
        <v>4</v>
      </c>
      <c r="F269" s="53">
        <v>9879</v>
      </c>
      <c r="G269" s="54" t="s">
        <v>39</v>
      </c>
      <c r="H269" s="70">
        <v>9879</v>
      </c>
      <c r="I269" s="21">
        <v>9</v>
      </c>
      <c r="J269" s="53">
        <v>9879</v>
      </c>
      <c r="K269" s="17" t="str">
        <f t="shared" si="79"/>
        <v>Triploid</v>
      </c>
      <c r="L269" s="23">
        <v>100</v>
      </c>
      <c r="M269" s="24">
        <v>1</v>
      </c>
      <c r="N269" s="25">
        <v>56.609569377990432</v>
      </c>
      <c r="O269" s="26">
        <v>47.427652733118975</v>
      </c>
      <c r="P269" s="26">
        <f t="shared" si="75"/>
        <v>0.47427652733118975</v>
      </c>
      <c r="Q269" s="55">
        <v>52.572347266881025</v>
      </c>
      <c r="R269" s="25">
        <v>0.52572347266881025</v>
      </c>
      <c r="S269" s="24">
        <v>29.759897086816721</v>
      </c>
      <c r="T269" s="25">
        <v>9.9199656956055744</v>
      </c>
      <c r="U269" s="25">
        <v>13.272914100720257</v>
      </c>
      <c r="V269" s="25">
        <v>4.4243047002400866</v>
      </c>
      <c r="W269" s="26" t="s">
        <v>45</v>
      </c>
      <c r="X269" s="26" t="s">
        <v>45</v>
      </c>
      <c r="Y269" s="26" t="s">
        <v>45</v>
      </c>
      <c r="Z269" s="26" t="s">
        <v>45</v>
      </c>
      <c r="AA269" s="26" t="s">
        <v>45</v>
      </c>
      <c r="AB269" s="26" t="s">
        <v>45</v>
      </c>
      <c r="AC269" s="26" t="s">
        <v>45</v>
      </c>
      <c r="AD269" s="26" t="s">
        <v>45</v>
      </c>
      <c r="AE269" s="26" t="s">
        <v>45</v>
      </c>
      <c r="AF269" s="26" t="s">
        <v>45</v>
      </c>
      <c r="AG269" s="56">
        <v>5.67</v>
      </c>
      <c r="AH269" s="17">
        <v>5.4</v>
      </c>
      <c r="AI269" s="17">
        <f t="shared" si="77"/>
        <v>3.9810717055349657E-6</v>
      </c>
      <c r="AJ269" s="49">
        <v>42.9</v>
      </c>
      <c r="AK269" s="49">
        <v>216.9</v>
      </c>
      <c r="AL269" s="26" t="s">
        <v>45</v>
      </c>
      <c r="AM269" s="26" t="s">
        <v>45</v>
      </c>
      <c r="AN269" s="26" t="s">
        <v>45</v>
      </c>
      <c r="AO269" s="26" t="s">
        <v>45</v>
      </c>
      <c r="AP269" s="26" t="s">
        <v>45</v>
      </c>
      <c r="AQ269" s="26" t="s">
        <v>45</v>
      </c>
      <c r="AR269" s="17">
        <v>843.06249999999977</v>
      </c>
      <c r="AS269" s="17">
        <v>1458.9569444444446</v>
      </c>
      <c r="AT269" s="26">
        <v>652.87499999999977</v>
      </c>
      <c r="AU269" s="26">
        <v>21.635280373831776</v>
      </c>
      <c r="AV269" s="26">
        <v>1.6686251465928095</v>
      </c>
      <c r="AW269" s="26">
        <v>4943.6999999999971</v>
      </c>
      <c r="AX269" s="26">
        <v>3802.3500000000004</v>
      </c>
      <c r="AY269" s="103">
        <v>1145</v>
      </c>
      <c r="AZ269" s="103">
        <f t="shared" si="66"/>
        <v>349.22499999999997</v>
      </c>
      <c r="BA269" s="17">
        <v>30</v>
      </c>
      <c r="BB269" s="17">
        <v>60</v>
      </c>
      <c r="BC269" s="17">
        <v>0.18</v>
      </c>
      <c r="BD269" s="17">
        <v>1</v>
      </c>
      <c r="BE269" s="17" t="s">
        <v>150</v>
      </c>
      <c r="BF269" s="28"/>
      <c r="BG269" s="26"/>
      <c r="BH269" s="31"/>
      <c r="BI269" s="29"/>
      <c r="BN269" s="51"/>
    </row>
    <row r="270" spans="1:66" x14ac:dyDescent="0.25">
      <c r="A270" s="14">
        <v>2006</v>
      </c>
      <c r="B270" s="15">
        <v>2009</v>
      </c>
      <c r="C270" s="20" t="s">
        <v>161</v>
      </c>
      <c r="D270" s="52" t="s">
        <v>305</v>
      </c>
      <c r="E270" s="57">
        <v>1</v>
      </c>
      <c r="F270" s="58">
        <v>94001</v>
      </c>
      <c r="G270" s="59">
        <v>94001</v>
      </c>
      <c r="H270" s="70">
        <v>94001</v>
      </c>
      <c r="I270" s="21" t="s">
        <v>43</v>
      </c>
      <c r="J270" s="58">
        <v>94001</v>
      </c>
      <c r="K270" s="17" t="str">
        <f t="shared" si="79"/>
        <v>Diploid</v>
      </c>
      <c r="L270" s="23">
        <v>100</v>
      </c>
      <c r="M270" s="24">
        <v>1</v>
      </c>
      <c r="N270" s="25">
        <v>60.407655502392345</v>
      </c>
      <c r="O270" s="26">
        <v>49.186256781193492</v>
      </c>
      <c r="P270" s="26">
        <f t="shared" si="75"/>
        <v>0.49186256781193494</v>
      </c>
      <c r="Q270" s="55">
        <v>50.813743218806508</v>
      </c>
      <c r="R270" s="25">
        <v>0.50813743218806506</v>
      </c>
      <c r="S270" s="24">
        <v>30.694274657022302</v>
      </c>
      <c r="T270" s="25">
        <v>10.2314248856741</v>
      </c>
      <c r="U270" s="25">
        <v>13.689646497031946</v>
      </c>
      <c r="V270" s="25">
        <v>4.5632154990106484</v>
      </c>
      <c r="W270" s="26" t="s">
        <v>45</v>
      </c>
      <c r="X270" s="26" t="s">
        <v>45</v>
      </c>
      <c r="Y270" s="26" t="s">
        <v>45</v>
      </c>
      <c r="Z270" s="26" t="s">
        <v>45</v>
      </c>
      <c r="AA270" s="26" t="s">
        <v>45</v>
      </c>
      <c r="AB270" s="26" t="s">
        <v>45</v>
      </c>
      <c r="AC270" s="26" t="s">
        <v>45</v>
      </c>
      <c r="AD270" s="26" t="s">
        <v>45</v>
      </c>
      <c r="AE270" s="26" t="s">
        <v>45</v>
      </c>
      <c r="AF270" s="26" t="s">
        <v>45</v>
      </c>
      <c r="AG270" s="56">
        <v>5.67</v>
      </c>
      <c r="AH270" s="17">
        <v>5.4</v>
      </c>
      <c r="AI270" s="17">
        <f t="shared" si="77"/>
        <v>3.9810717055349657E-6</v>
      </c>
      <c r="AJ270" s="49">
        <v>42.9</v>
      </c>
      <c r="AK270" s="49">
        <v>216.9</v>
      </c>
      <c r="AL270" s="26" t="s">
        <v>45</v>
      </c>
      <c r="AM270" s="26" t="s">
        <v>45</v>
      </c>
      <c r="AN270" s="26" t="s">
        <v>45</v>
      </c>
      <c r="AO270" s="26" t="s">
        <v>45</v>
      </c>
      <c r="AP270" s="26" t="s">
        <v>45</v>
      </c>
      <c r="AQ270" s="26" t="s">
        <v>45</v>
      </c>
      <c r="AR270" s="17">
        <v>843.06249999999977</v>
      </c>
      <c r="AS270" s="17">
        <v>1458.9569444444446</v>
      </c>
      <c r="AT270" s="26">
        <v>652.87499999999977</v>
      </c>
      <c r="AU270" s="26">
        <v>21.635280373831776</v>
      </c>
      <c r="AV270" s="26">
        <v>1.6686251465928095</v>
      </c>
      <c r="AW270" s="26">
        <v>4943.6999999999971</v>
      </c>
      <c r="AX270" s="26">
        <v>3802.3500000000004</v>
      </c>
      <c r="AY270" s="103">
        <v>1145</v>
      </c>
      <c r="AZ270" s="103">
        <f t="shared" si="66"/>
        <v>349.22499999999997</v>
      </c>
      <c r="BA270" s="17">
        <v>30</v>
      </c>
      <c r="BB270" s="17">
        <v>60</v>
      </c>
      <c r="BC270" s="17">
        <v>0.18</v>
      </c>
      <c r="BD270" s="17">
        <v>1</v>
      </c>
      <c r="BE270" s="17" t="s">
        <v>150</v>
      </c>
      <c r="BF270" s="28"/>
      <c r="BG270" s="26"/>
      <c r="BH270" s="31"/>
      <c r="BI270" s="29"/>
      <c r="BN270" s="51"/>
    </row>
    <row r="271" spans="1:66" x14ac:dyDescent="0.25">
      <c r="A271" s="14">
        <v>2006</v>
      </c>
      <c r="B271" s="15">
        <v>2009</v>
      </c>
      <c r="C271" s="20" t="s">
        <v>161</v>
      </c>
      <c r="D271" s="52" t="s">
        <v>305</v>
      </c>
      <c r="E271" s="57">
        <v>2</v>
      </c>
      <c r="F271" s="58">
        <v>94001</v>
      </c>
      <c r="G271" s="59">
        <v>94001</v>
      </c>
      <c r="H271" s="70">
        <v>94001</v>
      </c>
      <c r="I271" s="21" t="s">
        <v>43</v>
      </c>
      <c r="J271" s="58">
        <v>94001</v>
      </c>
      <c r="K271" s="17" t="str">
        <f t="shared" si="79"/>
        <v>Diploid</v>
      </c>
      <c r="L271" s="23">
        <v>100</v>
      </c>
      <c r="M271" s="24">
        <v>1</v>
      </c>
      <c r="N271" s="25">
        <v>48.289952153110043</v>
      </c>
      <c r="O271" s="26">
        <v>48.750000000000007</v>
      </c>
      <c r="P271" s="26">
        <f t="shared" si="75"/>
        <v>0.48750000000000004</v>
      </c>
      <c r="Q271" s="55">
        <v>51.249999999999993</v>
      </c>
      <c r="R271" s="25">
        <v>0.51249999999999996</v>
      </c>
      <c r="S271" s="24">
        <v>24.747700449999996</v>
      </c>
      <c r="T271" s="25">
        <v>8.2492334833333327</v>
      </c>
      <c r="U271" s="25">
        <v>11.037474400699999</v>
      </c>
      <c r="V271" s="25">
        <v>3.6791581335666663</v>
      </c>
      <c r="W271" s="26" t="s">
        <v>45</v>
      </c>
      <c r="X271" s="26" t="s">
        <v>45</v>
      </c>
      <c r="Y271" s="26" t="s">
        <v>45</v>
      </c>
      <c r="Z271" s="26" t="s">
        <v>45</v>
      </c>
      <c r="AA271" s="26" t="s">
        <v>45</v>
      </c>
      <c r="AB271" s="26" t="s">
        <v>45</v>
      </c>
      <c r="AC271" s="26" t="s">
        <v>45</v>
      </c>
      <c r="AD271" s="26" t="s">
        <v>45</v>
      </c>
      <c r="AE271" s="26" t="s">
        <v>45</v>
      </c>
      <c r="AF271" s="26" t="s">
        <v>45</v>
      </c>
      <c r="AG271" s="56">
        <v>5.67</v>
      </c>
      <c r="AH271" s="17">
        <v>5.4</v>
      </c>
      <c r="AI271" s="17">
        <f t="shared" si="77"/>
        <v>3.9810717055349657E-6</v>
      </c>
      <c r="AJ271" s="49">
        <v>42.9</v>
      </c>
      <c r="AK271" s="49">
        <v>216.9</v>
      </c>
      <c r="AL271" s="26" t="s">
        <v>45</v>
      </c>
      <c r="AM271" s="26" t="s">
        <v>45</v>
      </c>
      <c r="AN271" s="26" t="s">
        <v>45</v>
      </c>
      <c r="AO271" s="26" t="s">
        <v>45</v>
      </c>
      <c r="AP271" s="26" t="s">
        <v>45</v>
      </c>
      <c r="AQ271" s="26" t="s">
        <v>45</v>
      </c>
      <c r="AR271" s="17">
        <v>843.06249999999977</v>
      </c>
      <c r="AS271" s="17">
        <v>1458.9569444444446</v>
      </c>
      <c r="AT271" s="26">
        <v>652.87499999999977</v>
      </c>
      <c r="AU271" s="26">
        <v>21.635280373831776</v>
      </c>
      <c r="AV271" s="26">
        <v>1.6686251465928095</v>
      </c>
      <c r="AW271" s="26">
        <v>4943.6999999999971</v>
      </c>
      <c r="AX271" s="26">
        <v>3802.3500000000004</v>
      </c>
      <c r="AY271" s="103">
        <v>1145</v>
      </c>
      <c r="AZ271" s="103">
        <f t="shared" si="66"/>
        <v>349.22499999999997</v>
      </c>
      <c r="BA271" s="17">
        <v>30</v>
      </c>
      <c r="BB271" s="17">
        <v>60</v>
      </c>
      <c r="BC271" s="17">
        <v>0.18</v>
      </c>
      <c r="BD271" s="17">
        <v>1</v>
      </c>
      <c r="BE271" s="17" t="s">
        <v>150</v>
      </c>
      <c r="BF271" s="28"/>
      <c r="BG271" s="26"/>
      <c r="BH271" s="31"/>
      <c r="BI271" s="29"/>
      <c r="BN271" s="51"/>
    </row>
    <row r="272" spans="1:66" x14ac:dyDescent="0.25">
      <c r="A272" s="14">
        <v>2006</v>
      </c>
      <c r="B272" s="15">
        <v>2009</v>
      </c>
      <c r="C272" s="20" t="s">
        <v>161</v>
      </c>
      <c r="D272" s="52" t="s">
        <v>305</v>
      </c>
      <c r="E272" s="57">
        <v>3</v>
      </c>
      <c r="F272" s="58">
        <v>94001</v>
      </c>
      <c r="G272" s="59">
        <v>94001</v>
      </c>
      <c r="H272" s="70">
        <v>94001</v>
      </c>
      <c r="I272" s="21" t="s">
        <v>43</v>
      </c>
      <c r="J272" s="58">
        <v>94001</v>
      </c>
      <c r="K272" s="17" t="str">
        <f t="shared" si="79"/>
        <v>Diploid</v>
      </c>
      <c r="L272" s="23">
        <v>100</v>
      </c>
      <c r="M272" s="24">
        <v>1</v>
      </c>
      <c r="N272" s="25">
        <v>27.67177033492823</v>
      </c>
      <c r="O272" s="37">
        <f>AVERAGE(O270:O271)</f>
        <v>48.968128390596746</v>
      </c>
      <c r="P272" s="37">
        <f>AVERAGE(P270:P271)</f>
        <v>0.48968128390596749</v>
      </c>
      <c r="Q272" s="60">
        <f>100-O272</f>
        <v>51.031871609403254</v>
      </c>
      <c r="R272" s="38">
        <f>1-P272</f>
        <v>0.51031871609403257</v>
      </c>
      <c r="S272" s="61">
        <f>N272*R272</f>
        <v>14.121422309369512</v>
      </c>
      <c r="T272" s="38">
        <f>S272/3</f>
        <v>4.7071407697898371</v>
      </c>
      <c r="U272" s="38">
        <f>S272/2.242</f>
        <v>6.2985826535992473</v>
      </c>
      <c r="V272" s="38">
        <f>U272/3</f>
        <v>2.0995275511997491</v>
      </c>
      <c r="W272" s="26" t="s">
        <v>45</v>
      </c>
      <c r="X272" s="26" t="s">
        <v>45</v>
      </c>
      <c r="Y272" s="26" t="s">
        <v>45</v>
      </c>
      <c r="Z272" s="26" t="s">
        <v>45</v>
      </c>
      <c r="AA272" s="26" t="s">
        <v>45</v>
      </c>
      <c r="AB272" s="26" t="s">
        <v>45</v>
      </c>
      <c r="AC272" s="26" t="s">
        <v>45</v>
      </c>
      <c r="AD272" s="26" t="s">
        <v>45</v>
      </c>
      <c r="AE272" s="26" t="s">
        <v>45</v>
      </c>
      <c r="AF272" s="26" t="s">
        <v>45</v>
      </c>
      <c r="AG272" s="56">
        <v>5.67</v>
      </c>
      <c r="AH272" s="17">
        <v>5.4</v>
      </c>
      <c r="AI272" s="17">
        <f t="shared" si="77"/>
        <v>3.9810717055349657E-6</v>
      </c>
      <c r="AJ272" s="49">
        <v>42.9</v>
      </c>
      <c r="AK272" s="49">
        <v>216.9</v>
      </c>
      <c r="AL272" s="26" t="s">
        <v>45</v>
      </c>
      <c r="AM272" s="26" t="s">
        <v>45</v>
      </c>
      <c r="AN272" s="26" t="s">
        <v>45</v>
      </c>
      <c r="AO272" s="26" t="s">
        <v>45</v>
      </c>
      <c r="AP272" s="26" t="s">
        <v>45</v>
      </c>
      <c r="AQ272" s="26" t="s">
        <v>45</v>
      </c>
      <c r="AR272" s="17">
        <v>843.06249999999977</v>
      </c>
      <c r="AS272" s="17">
        <v>1458.9569444444446</v>
      </c>
      <c r="AT272" s="26">
        <v>652.87499999999977</v>
      </c>
      <c r="AU272" s="26">
        <v>21.635280373831776</v>
      </c>
      <c r="AV272" s="26">
        <v>1.6686251465928095</v>
      </c>
      <c r="AW272" s="26">
        <v>4943.6999999999971</v>
      </c>
      <c r="AX272" s="26">
        <v>3802.3500000000004</v>
      </c>
      <c r="AY272" s="103">
        <v>1145</v>
      </c>
      <c r="AZ272" s="103">
        <f t="shared" si="66"/>
        <v>349.22499999999997</v>
      </c>
      <c r="BA272" s="17">
        <v>30</v>
      </c>
      <c r="BB272" s="17">
        <v>60</v>
      </c>
      <c r="BC272" s="17">
        <v>0.18</v>
      </c>
      <c r="BD272" s="17">
        <v>1</v>
      </c>
      <c r="BE272" s="17" t="s">
        <v>150</v>
      </c>
      <c r="BF272" s="28"/>
      <c r="BG272" s="26"/>
      <c r="BH272" s="39" t="s">
        <v>166</v>
      </c>
      <c r="BI272" s="29"/>
      <c r="BN272" s="51"/>
    </row>
    <row r="273" spans="1:66" x14ac:dyDescent="0.25">
      <c r="A273" s="14">
        <v>2006</v>
      </c>
      <c r="B273" s="15">
        <v>2009</v>
      </c>
      <c r="C273" s="20" t="s">
        <v>161</v>
      </c>
      <c r="D273" s="52" t="s">
        <v>305</v>
      </c>
      <c r="E273" s="57">
        <v>4</v>
      </c>
      <c r="F273" s="58">
        <v>94001</v>
      </c>
      <c r="G273" s="59">
        <v>94001</v>
      </c>
      <c r="H273" s="70">
        <v>94001</v>
      </c>
      <c r="I273" s="21" t="s">
        <v>43</v>
      </c>
      <c r="J273" s="58">
        <v>94001</v>
      </c>
      <c r="K273" s="17" t="str">
        <f t="shared" si="79"/>
        <v>Diploid</v>
      </c>
      <c r="L273" s="23">
        <v>94.444444444444443</v>
      </c>
      <c r="M273" s="24">
        <v>0.94444444444444442</v>
      </c>
      <c r="N273" s="25">
        <v>28.395215311004783</v>
      </c>
      <c r="O273" s="37">
        <f>AVERAGE(O270:O271)</f>
        <v>48.968128390596746</v>
      </c>
      <c r="P273" s="37">
        <f>AVERAGE(P270:P271)</f>
        <v>0.48968128390596749</v>
      </c>
      <c r="Q273" s="60">
        <f>100-O273</f>
        <v>51.031871609403254</v>
      </c>
      <c r="R273" s="38">
        <f>1-P273</f>
        <v>0.51031871609403257</v>
      </c>
      <c r="S273" s="61">
        <f>N273*R273</f>
        <v>14.490609820725577</v>
      </c>
      <c r="T273" s="38">
        <f>S273/3</f>
        <v>4.8302032735751927</v>
      </c>
      <c r="U273" s="38">
        <f>S273/2.242</f>
        <v>6.4632514811443249</v>
      </c>
      <c r="V273" s="38">
        <f>U273/3</f>
        <v>2.1544171603814415</v>
      </c>
      <c r="W273" s="26" t="s">
        <v>45</v>
      </c>
      <c r="X273" s="26" t="s">
        <v>45</v>
      </c>
      <c r="Y273" s="26" t="s">
        <v>45</v>
      </c>
      <c r="Z273" s="26" t="s">
        <v>45</v>
      </c>
      <c r="AA273" s="26" t="s">
        <v>45</v>
      </c>
      <c r="AB273" s="26" t="s">
        <v>45</v>
      </c>
      <c r="AC273" s="26" t="s">
        <v>45</v>
      </c>
      <c r="AD273" s="26" t="s">
        <v>45</v>
      </c>
      <c r="AE273" s="26" t="s">
        <v>45</v>
      </c>
      <c r="AF273" s="26" t="s">
        <v>45</v>
      </c>
      <c r="AG273" s="56">
        <v>5.67</v>
      </c>
      <c r="AH273" s="17">
        <v>5.4</v>
      </c>
      <c r="AI273" s="17">
        <f t="shared" si="77"/>
        <v>3.9810717055349657E-6</v>
      </c>
      <c r="AJ273" s="49">
        <v>42.9</v>
      </c>
      <c r="AK273" s="49">
        <v>216.9</v>
      </c>
      <c r="AL273" s="26" t="s">
        <v>45</v>
      </c>
      <c r="AM273" s="26" t="s">
        <v>45</v>
      </c>
      <c r="AN273" s="26" t="s">
        <v>45</v>
      </c>
      <c r="AO273" s="26" t="s">
        <v>45</v>
      </c>
      <c r="AP273" s="26" t="s">
        <v>45</v>
      </c>
      <c r="AQ273" s="26" t="s">
        <v>45</v>
      </c>
      <c r="AR273" s="17">
        <v>843.06249999999977</v>
      </c>
      <c r="AS273" s="17">
        <v>1458.9569444444446</v>
      </c>
      <c r="AT273" s="26">
        <v>652.87499999999977</v>
      </c>
      <c r="AU273" s="26">
        <v>21.635280373831776</v>
      </c>
      <c r="AV273" s="26">
        <v>1.6686251465928095</v>
      </c>
      <c r="AW273" s="26">
        <v>4943.6999999999971</v>
      </c>
      <c r="AX273" s="26">
        <v>3802.3500000000004</v>
      </c>
      <c r="AY273" s="103">
        <v>1145</v>
      </c>
      <c r="AZ273" s="103">
        <f t="shared" si="66"/>
        <v>349.22499999999997</v>
      </c>
      <c r="BA273" s="17">
        <v>30</v>
      </c>
      <c r="BB273" s="17">
        <v>60</v>
      </c>
      <c r="BC273" s="17">
        <v>0.18</v>
      </c>
      <c r="BD273" s="17">
        <v>1</v>
      </c>
      <c r="BE273" s="17" t="s">
        <v>150</v>
      </c>
      <c r="BF273" s="28"/>
      <c r="BG273" s="26"/>
      <c r="BH273" s="39" t="s">
        <v>166</v>
      </c>
      <c r="BI273" s="29"/>
      <c r="BN273" s="51"/>
    </row>
    <row r="274" spans="1:66" x14ac:dyDescent="0.25">
      <c r="A274" s="14">
        <v>2006</v>
      </c>
      <c r="B274" s="15">
        <v>2009</v>
      </c>
      <c r="C274" s="20" t="s">
        <v>161</v>
      </c>
      <c r="D274" s="52" t="s">
        <v>305</v>
      </c>
      <c r="E274" s="32">
        <v>1</v>
      </c>
      <c r="F274" s="44" t="s">
        <v>47</v>
      </c>
      <c r="G274" s="62" t="s">
        <v>47</v>
      </c>
      <c r="H274" s="20" t="s">
        <v>304</v>
      </c>
      <c r="I274" s="21">
        <v>4</v>
      </c>
      <c r="J274" s="44" t="s">
        <v>48</v>
      </c>
      <c r="K274" s="17" t="str">
        <f t="shared" si="79"/>
        <v>Diploid</v>
      </c>
      <c r="L274" s="23">
        <v>100</v>
      </c>
      <c r="M274" s="24">
        <v>1</v>
      </c>
      <c r="N274" s="25">
        <v>47.385645933014352</v>
      </c>
      <c r="O274" s="26">
        <v>48.136142625607782</v>
      </c>
      <c r="P274" s="26">
        <f t="shared" si="75"/>
        <v>0.48136142625607781</v>
      </c>
      <c r="Q274" s="63">
        <v>51.863857374392218</v>
      </c>
      <c r="R274" s="25">
        <v>0.51863857374392219</v>
      </c>
      <c r="S274" s="24">
        <v>24.575130070232309</v>
      </c>
      <c r="T274" s="25">
        <v>8.1917100234107689</v>
      </c>
      <c r="U274" s="25">
        <v>10.96050801132361</v>
      </c>
      <c r="V274" s="25">
        <v>3.653502670441203</v>
      </c>
      <c r="W274" s="26" t="s">
        <v>45</v>
      </c>
      <c r="X274" s="26" t="s">
        <v>45</v>
      </c>
      <c r="Y274" s="26" t="s">
        <v>45</v>
      </c>
      <c r="Z274" s="26" t="s">
        <v>45</v>
      </c>
      <c r="AA274" s="26" t="s">
        <v>45</v>
      </c>
      <c r="AB274" s="26" t="s">
        <v>45</v>
      </c>
      <c r="AC274" s="26" t="s">
        <v>45</v>
      </c>
      <c r="AD274" s="26" t="s">
        <v>45</v>
      </c>
      <c r="AE274" s="26" t="s">
        <v>45</v>
      </c>
      <c r="AF274" s="26" t="s">
        <v>45</v>
      </c>
      <c r="AG274" s="56">
        <v>5.67</v>
      </c>
      <c r="AH274" s="17">
        <v>5.4</v>
      </c>
      <c r="AI274" s="17">
        <f t="shared" si="77"/>
        <v>3.9810717055349657E-6</v>
      </c>
      <c r="AJ274" s="49">
        <v>42.9</v>
      </c>
      <c r="AK274" s="49">
        <v>216.9</v>
      </c>
      <c r="AL274" s="17"/>
      <c r="AM274" s="17"/>
      <c r="AN274" s="17"/>
      <c r="AO274" s="17"/>
      <c r="AP274" s="17"/>
      <c r="AQ274" s="17"/>
      <c r="AR274" s="17">
        <v>843.06249999999977</v>
      </c>
      <c r="AS274" s="17">
        <v>1458.9569444444446</v>
      </c>
      <c r="AT274" s="26">
        <v>652.87499999999977</v>
      </c>
      <c r="AU274" s="26">
        <v>21.635280373831776</v>
      </c>
      <c r="AV274" s="26">
        <v>1.6686251465928095</v>
      </c>
      <c r="AW274" s="26">
        <v>4943.6999999999971</v>
      </c>
      <c r="AX274" s="26">
        <v>3802.3500000000004</v>
      </c>
      <c r="AY274" s="103">
        <v>1145</v>
      </c>
      <c r="AZ274" s="103"/>
      <c r="BA274" s="17">
        <v>30</v>
      </c>
      <c r="BB274" s="17">
        <v>60</v>
      </c>
      <c r="BC274" s="17">
        <v>0.18</v>
      </c>
      <c r="BD274" s="17">
        <v>1</v>
      </c>
      <c r="BE274" s="17" t="s">
        <v>150</v>
      </c>
      <c r="BF274" s="28"/>
      <c r="BG274" s="26"/>
      <c r="BH274" s="31"/>
      <c r="BI274" s="29"/>
      <c r="BN274" s="51"/>
    </row>
    <row r="275" spans="1:66" x14ac:dyDescent="0.25">
      <c r="A275" s="14">
        <v>2006</v>
      </c>
      <c r="B275" s="15">
        <v>2009</v>
      </c>
      <c r="C275" s="20" t="s">
        <v>161</v>
      </c>
      <c r="D275" s="52" t="s">
        <v>305</v>
      </c>
      <c r="E275" s="32">
        <v>2</v>
      </c>
      <c r="F275" s="44" t="s">
        <v>47</v>
      </c>
      <c r="G275" s="62" t="s">
        <v>47</v>
      </c>
      <c r="H275" s="20" t="s">
        <v>304</v>
      </c>
      <c r="I275" s="21">
        <v>4</v>
      </c>
      <c r="J275" s="44" t="s">
        <v>48</v>
      </c>
      <c r="K275" s="17" t="str">
        <f t="shared" si="79"/>
        <v>Diploid</v>
      </c>
      <c r="L275" s="23">
        <v>100</v>
      </c>
      <c r="M275" s="24">
        <v>1</v>
      </c>
      <c r="N275" s="25">
        <v>35.448803827751199</v>
      </c>
      <c r="O275" s="26">
        <v>50.07633587786259</v>
      </c>
      <c r="P275" s="26">
        <f t="shared" si="75"/>
        <v>0.50076335877862588</v>
      </c>
      <c r="Q275" s="63">
        <v>49.92366412213741</v>
      </c>
      <c r="R275" s="25">
        <v>0.49923664122137412</v>
      </c>
      <c r="S275" s="24">
        <v>17.69669816183206</v>
      </c>
      <c r="T275" s="25">
        <v>5.8988993872773534</v>
      </c>
      <c r="U275" s="25">
        <v>7.8927273801770994</v>
      </c>
      <c r="V275" s="25">
        <v>2.6309091267256997</v>
      </c>
      <c r="W275" s="26" t="s">
        <v>45</v>
      </c>
      <c r="X275" s="26" t="s">
        <v>45</v>
      </c>
      <c r="Y275" s="26" t="s">
        <v>45</v>
      </c>
      <c r="Z275" s="26" t="s">
        <v>45</v>
      </c>
      <c r="AA275" s="26" t="s">
        <v>45</v>
      </c>
      <c r="AB275" s="26" t="s">
        <v>45</v>
      </c>
      <c r="AC275" s="26" t="s">
        <v>45</v>
      </c>
      <c r="AD275" s="26" t="s">
        <v>45</v>
      </c>
      <c r="AE275" s="26" t="s">
        <v>45</v>
      </c>
      <c r="AF275" s="26" t="s">
        <v>45</v>
      </c>
      <c r="AG275" s="56">
        <v>5.67</v>
      </c>
      <c r="AH275" s="17">
        <v>5.4</v>
      </c>
      <c r="AI275" s="17">
        <f t="shared" si="77"/>
        <v>3.9810717055349657E-6</v>
      </c>
      <c r="AJ275" s="49">
        <v>42.9</v>
      </c>
      <c r="AK275" s="49">
        <v>216.9</v>
      </c>
      <c r="AL275" s="17"/>
      <c r="AM275" s="17"/>
      <c r="AN275" s="17"/>
      <c r="AO275" s="17"/>
      <c r="AP275" s="17"/>
      <c r="AQ275" s="17"/>
      <c r="AR275" s="17">
        <v>843.06249999999977</v>
      </c>
      <c r="AS275" s="17">
        <v>1458.9569444444446</v>
      </c>
      <c r="AT275" s="26">
        <v>652.87499999999977</v>
      </c>
      <c r="AU275" s="26">
        <v>21.635280373831776</v>
      </c>
      <c r="AV275" s="26">
        <v>1.6686251465928095</v>
      </c>
      <c r="AW275" s="26">
        <v>4943.6999999999971</v>
      </c>
      <c r="AX275" s="26">
        <v>3802.3500000000004</v>
      </c>
      <c r="AY275" s="103">
        <v>1145</v>
      </c>
      <c r="AZ275" s="103"/>
      <c r="BA275" s="17">
        <v>30</v>
      </c>
      <c r="BB275" s="17">
        <v>60</v>
      </c>
      <c r="BC275" s="17">
        <v>0.18</v>
      </c>
      <c r="BD275" s="17">
        <v>1</v>
      </c>
      <c r="BE275" s="17" t="s">
        <v>150</v>
      </c>
      <c r="BF275" s="28"/>
      <c r="BG275" s="26"/>
      <c r="BH275" s="31"/>
      <c r="BI275" s="29"/>
      <c r="BN275" s="51"/>
    </row>
    <row r="276" spans="1:66" x14ac:dyDescent="0.25">
      <c r="A276" s="14">
        <v>2006</v>
      </c>
      <c r="B276" s="15">
        <v>2009</v>
      </c>
      <c r="C276" s="20" t="s">
        <v>161</v>
      </c>
      <c r="D276" s="52" t="s">
        <v>305</v>
      </c>
      <c r="E276" s="32">
        <v>3</v>
      </c>
      <c r="F276" s="44" t="s">
        <v>47</v>
      </c>
      <c r="G276" s="62" t="s">
        <v>47</v>
      </c>
      <c r="H276" s="20" t="s">
        <v>304</v>
      </c>
      <c r="I276" s="21">
        <v>4</v>
      </c>
      <c r="J276" s="44" t="s">
        <v>48</v>
      </c>
      <c r="K276" s="17" t="str">
        <f t="shared" si="79"/>
        <v>Diploid</v>
      </c>
      <c r="L276" s="23">
        <v>100</v>
      </c>
      <c r="M276" s="24">
        <v>1</v>
      </c>
      <c r="N276" s="25">
        <v>39.970334928229661</v>
      </c>
      <c r="O276" s="26">
        <v>49.272349272349267</v>
      </c>
      <c r="P276" s="26">
        <f t="shared" si="75"/>
        <v>0.4927234927234927</v>
      </c>
      <c r="Q276" s="63">
        <v>50.727650727650733</v>
      </c>
      <c r="R276" s="25">
        <v>0.5072765072765073</v>
      </c>
      <c r="S276" s="24">
        <v>20.275274522522523</v>
      </c>
      <c r="T276" s="25">
        <v>6.7584248408408412</v>
      </c>
      <c r="U276" s="25">
        <v>9.0427724370450449</v>
      </c>
      <c r="V276" s="25">
        <v>3.0142574790150154</v>
      </c>
      <c r="W276" s="26" t="s">
        <v>45</v>
      </c>
      <c r="X276" s="26" t="s">
        <v>45</v>
      </c>
      <c r="Y276" s="26" t="s">
        <v>45</v>
      </c>
      <c r="Z276" s="26" t="s">
        <v>45</v>
      </c>
      <c r="AA276" s="26" t="s">
        <v>45</v>
      </c>
      <c r="AB276" s="26" t="s">
        <v>45</v>
      </c>
      <c r="AC276" s="26" t="s">
        <v>45</v>
      </c>
      <c r="AD276" s="26" t="s">
        <v>45</v>
      </c>
      <c r="AE276" s="26" t="s">
        <v>45</v>
      </c>
      <c r="AF276" s="26" t="s">
        <v>45</v>
      </c>
      <c r="AG276" s="56">
        <v>5.67</v>
      </c>
      <c r="AH276" s="17">
        <v>5.4</v>
      </c>
      <c r="AI276" s="17">
        <f t="shared" si="77"/>
        <v>3.9810717055349657E-6</v>
      </c>
      <c r="AJ276" s="49">
        <v>42.9</v>
      </c>
      <c r="AK276" s="49">
        <v>216.9</v>
      </c>
      <c r="AL276" s="17"/>
      <c r="AM276" s="17"/>
      <c r="AN276" s="17"/>
      <c r="AO276" s="17"/>
      <c r="AP276" s="17"/>
      <c r="AQ276" s="17"/>
      <c r="AR276" s="17">
        <v>843.06249999999977</v>
      </c>
      <c r="AS276" s="17">
        <v>1458.9569444444446</v>
      </c>
      <c r="AT276" s="26">
        <v>652.87499999999977</v>
      </c>
      <c r="AU276" s="26">
        <v>21.635280373831776</v>
      </c>
      <c r="AV276" s="26">
        <v>1.6686251465928095</v>
      </c>
      <c r="AW276" s="26">
        <v>4943.6999999999971</v>
      </c>
      <c r="AX276" s="26">
        <v>3802.3500000000004</v>
      </c>
      <c r="AY276" s="103">
        <v>1145</v>
      </c>
      <c r="AZ276" s="103"/>
      <c r="BA276" s="17">
        <v>30</v>
      </c>
      <c r="BB276" s="17">
        <v>60</v>
      </c>
      <c r="BC276" s="17">
        <v>0.18</v>
      </c>
      <c r="BD276" s="17">
        <v>1</v>
      </c>
      <c r="BE276" s="17" t="s">
        <v>150</v>
      </c>
      <c r="BF276" s="28"/>
      <c r="BG276" s="26"/>
      <c r="BH276" s="31"/>
      <c r="BI276" s="29"/>
      <c r="BN276" s="51"/>
    </row>
    <row r="277" spans="1:66" x14ac:dyDescent="0.25">
      <c r="A277" s="14">
        <v>2006</v>
      </c>
      <c r="B277" s="15">
        <v>2009</v>
      </c>
      <c r="C277" s="20" t="s">
        <v>161</v>
      </c>
      <c r="D277" s="52" t="s">
        <v>305</v>
      </c>
      <c r="E277" s="32">
        <v>4</v>
      </c>
      <c r="F277" s="44" t="s">
        <v>47</v>
      </c>
      <c r="G277" s="62" t="s">
        <v>47</v>
      </c>
      <c r="H277" s="20" t="s">
        <v>304</v>
      </c>
      <c r="I277" s="21">
        <v>4</v>
      </c>
      <c r="J277" s="44" t="s">
        <v>48</v>
      </c>
      <c r="K277" s="17" t="str">
        <f t="shared" si="79"/>
        <v>Diploid</v>
      </c>
      <c r="L277" s="23">
        <v>100</v>
      </c>
      <c r="M277" s="24">
        <v>1</v>
      </c>
      <c r="N277" s="25">
        <v>36.35311004784689</v>
      </c>
      <c r="O277" s="26">
        <v>48.969072164948457</v>
      </c>
      <c r="P277" s="26">
        <f t="shared" si="75"/>
        <v>0.48969072164948457</v>
      </c>
      <c r="Q277" s="63">
        <v>51.030927835051543</v>
      </c>
      <c r="R277" s="25">
        <v>0.51030927835051543</v>
      </c>
      <c r="S277" s="24">
        <v>18.550654701030926</v>
      </c>
      <c r="T277" s="25">
        <v>6.1835515670103085</v>
      </c>
      <c r="U277" s="25">
        <v>8.2735919966597926</v>
      </c>
      <c r="V277" s="25">
        <v>2.7578639988865978</v>
      </c>
      <c r="W277" s="26" t="s">
        <v>45</v>
      </c>
      <c r="X277" s="26" t="s">
        <v>45</v>
      </c>
      <c r="Y277" s="26" t="s">
        <v>45</v>
      </c>
      <c r="Z277" s="26" t="s">
        <v>45</v>
      </c>
      <c r="AA277" s="26" t="s">
        <v>45</v>
      </c>
      <c r="AB277" s="26" t="s">
        <v>45</v>
      </c>
      <c r="AC277" s="26" t="s">
        <v>45</v>
      </c>
      <c r="AD277" s="26" t="s">
        <v>45</v>
      </c>
      <c r="AE277" s="26" t="s">
        <v>45</v>
      </c>
      <c r="AF277" s="26" t="s">
        <v>45</v>
      </c>
      <c r="AG277" s="56">
        <v>5.67</v>
      </c>
      <c r="AH277" s="17">
        <v>5.4</v>
      </c>
      <c r="AI277" s="17">
        <f t="shared" si="77"/>
        <v>3.9810717055349657E-6</v>
      </c>
      <c r="AJ277" s="49">
        <v>42.9</v>
      </c>
      <c r="AK277" s="49">
        <v>216.9</v>
      </c>
      <c r="AL277" s="17"/>
      <c r="AM277" s="17"/>
      <c r="AN277" s="17"/>
      <c r="AO277" s="17"/>
      <c r="AP277" s="17"/>
      <c r="AQ277" s="17"/>
      <c r="AR277" s="17">
        <v>843.06249999999977</v>
      </c>
      <c r="AS277" s="17">
        <v>1458.9569444444446</v>
      </c>
      <c r="AT277" s="26">
        <v>652.87499999999977</v>
      </c>
      <c r="AU277" s="26">
        <v>21.635280373831776</v>
      </c>
      <c r="AV277" s="26">
        <v>1.6686251465928095</v>
      </c>
      <c r="AW277" s="26">
        <v>4943.6999999999971</v>
      </c>
      <c r="AX277" s="26">
        <v>3802.3500000000004</v>
      </c>
      <c r="AY277" s="103">
        <v>1145</v>
      </c>
      <c r="AZ277" s="103"/>
      <c r="BA277" s="17">
        <v>30</v>
      </c>
      <c r="BB277" s="17">
        <v>60</v>
      </c>
      <c r="BC277" s="17">
        <v>0.18</v>
      </c>
      <c r="BD277" s="17">
        <v>1</v>
      </c>
      <c r="BE277" s="17" t="s">
        <v>150</v>
      </c>
      <c r="BF277" s="28"/>
      <c r="BG277" s="26"/>
      <c r="BH277" s="31"/>
      <c r="BI277" s="29"/>
      <c r="BN277" s="51"/>
    </row>
    <row r="278" spans="1:66" x14ac:dyDescent="0.25">
      <c r="A278" s="14">
        <v>2006</v>
      </c>
      <c r="B278" s="15">
        <v>2009</v>
      </c>
      <c r="C278" s="20" t="s">
        <v>161</v>
      </c>
      <c r="D278" s="52" t="s">
        <v>305</v>
      </c>
      <c r="E278" s="57">
        <v>1</v>
      </c>
      <c r="F278" s="64" t="s">
        <v>49</v>
      </c>
      <c r="G278" s="65" t="s">
        <v>49</v>
      </c>
      <c r="H278" s="70" t="s">
        <v>155</v>
      </c>
      <c r="I278" s="21">
        <v>4</v>
      </c>
      <c r="J278" s="64" t="s">
        <v>44</v>
      </c>
      <c r="K278" s="17" t="str">
        <f t="shared" si="79"/>
        <v>Diploid</v>
      </c>
      <c r="L278" s="23">
        <v>100</v>
      </c>
      <c r="M278" s="24">
        <v>1</v>
      </c>
      <c r="N278" s="25">
        <v>40.151196172248802</v>
      </c>
      <c r="O278" s="26">
        <v>41.221374045801525</v>
      </c>
      <c r="P278" s="26">
        <f t="shared" si="75"/>
        <v>0.41221374045801523</v>
      </c>
      <c r="Q278" s="63">
        <v>58.778625954198475</v>
      </c>
      <c r="R278" s="25">
        <v>0.58778625954198471</v>
      </c>
      <c r="S278" s="24">
        <v>23.599463145038168</v>
      </c>
      <c r="T278" s="25">
        <v>7.866487715012723</v>
      </c>
      <c r="U278" s="25">
        <v>10.525360562687023</v>
      </c>
      <c r="V278" s="25">
        <v>3.5084535208956744</v>
      </c>
      <c r="W278" s="26" t="s">
        <v>45</v>
      </c>
      <c r="X278" s="26" t="s">
        <v>45</v>
      </c>
      <c r="Y278" s="26" t="s">
        <v>45</v>
      </c>
      <c r="Z278" s="26" t="s">
        <v>45</v>
      </c>
      <c r="AA278" s="26" t="s">
        <v>45</v>
      </c>
      <c r="AB278" s="26" t="s">
        <v>45</v>
      </c>
      <c r="AC278" s="26" t="s">
        <v>45</v>
      </c>
      <c r="AD278" s="26" t="s">
        <v>45</v>
      </c>
      <c r="AE278" s="26" t="s">
        <v>45</v>
      </c>
      <c r="AF278" s="26" t="s">
        <v>45</v>
      </c>
      <c r="AG278" s="56">
        <v>5.67</v>
      </c>
      <c r="AH278" s="17">
        <v>5.4</v>
      </c>
      <c r="AI278" s="17">
        <f t="shared" si="77"/>
        <v>3.9810717055349657E-6</v>
      </c>
      <c r="AJ278" s="49">
        <v>42.9</v>
      </c>
      <c r="AK278" s="49">
        <v>216.9</v>
      </c>
      <c r="AL278" s="26" t="s">
        <v>45</v>
      </c>
      <c r="AM278" s="26" t="s">
        <v>45</v>
      </c>
      <c r="AN278" s="26" t="s">
        <v>45</v>
      </c>
      <c r="AO278" s="26" t="s">
        <v>45</v>
      </c>
      <c r="AP278" s="26" t="s">
        <v>45</v>
      </c>
      <c r="AQ278" s="26" t="s">
        <v>45</v>
      </c>
      <c r="AR278" s="17">
        <v>843.06249999999977</v>
      </c>
      <c r="AS278" s="17">
        <v>1458.9569444444446</v>
      </c>
      <c r="AT278" s="26">
        <v>652.87499999999977</v>
      </c>
      <c r="AU278" s="26">
        <v>21.635280373831776</v>
      </c>
      <c r="AV278" s="26">
        <v>1.6686251465928095</v>
      </c>
      <c r="AW278" s="26">
        <v>4943.6999999999971</v>
      </c>
      <c r="AX278" s="26">
        <v>3802.3500000000004</v>
      </c>
      <c r="AY278" s="103">
        <v>1145</v>
      </c>
      <c r="AZ278" s="103">
        <f t="shared" ref="AZ278:AZ341" si="80">AY278*0.305</f>
        <v>349.22499999999997</v>
      </c>
      <c r="BA278" s="17">
        <v>30</v>
      </c>
      <c r="BB278" s="17">
        <v>60</v>
      </c>
      <c r="BC278" s="17">
        <v>0.18</v>
      </c>
      <c r="BD278" s="17">
        <v>1</v>
      </c>
      <c r="BE278" s="17" t="s">
        <v>150</v>
      </c>
      <c r="BF278" s="28"/>
      <c r="BG278" s="26"/>
      <c r="BH278" s="31"/>
      <c r="BI278" s="29"/>
      <c r="BN278" s="51"/>
    </row>
    <row r="279" spans="1:66" x14ac:dyDescent="0.25">
      <c r="A279" s="14">
        <v>2006</v>
      </c>
      <c r="B279" s="15">
        <v>2009</v>
      </c>
      <c r="C279" s="20" t="s">
        <v>161</v>
      </c>
      <c r="D279" s="52" t="s">
        <v>305</v>
      </c>
      <c r="E279" s="57">
        <v>2</v>
      </c>
      <c r="F279" s="64" t="s">
        <v>49</v>
      </c>
      <c r="G279" s="65" t="s">
        <v>49</v>
      </c>
      <c r="H279" s="70" t="s">
        <v>155</v>
      </c>
      <c r="I279" s="21">
        <v>4</v>
      </c>
      <c r="J279" s="64" t="s">
        <v>44</v>
      </c>
      <c r="K279" s="17" t="str">
        <f t="shared" si="79"/>
        <v>Diploid</v>
      </c>
      <c r="L279" s="23">
        <v>100</v>
      </c>
      <c r="M279" s="24">
        <v>1</v>
      </c>
      <c r="N279" s="25">
        <v>20.979904306220096</v>
      </c>
      <c r="O279" s="37">
        <f>AVERAGE(O278,O280:O281)</f>
        <v>41.325915289259903</v>
      </c>
      <c r="P279" s="37">
        <f>AVERAGE(P278,P280:P281)</f>
        <v>0.41325915289259901</v>
      </c>
      <c r="Q279" s="60">
        <f>100-O279</f>
        <v>58.674084710740097</v>
      </c>
      <c r="R279" s="38">
        <f>1-P279</f>
        <v>0.58674084710740093</v>
      </c>
      <c r="S279" s="61">
        <f>N279*R279</f>
        <v>12.309766824863788</v>
      </c>
      <c r="T279" s="38">
        <f>S279/3</f>
        <v>4.1032556082879292</v>
      </c>
      <c r="U279" s="38">
        <f>S279/2.242</f>
        <v>5.4905293598857217</v>
      </c>
      <c r="V279" s="38">
        <f>U279/3</f>
        <v>1.8301764532952405</v>
      </c>
      <c r="W279" s="26" t="s">
        <v>45</v>
      </c>
      <c r="X279" s="26" t="s">
        <v>45</v>
      </c>
      <c r="Y279" s="26" t="s">
        <v>45</v>
      </c>
      <c r="Z279" s="26" t="s">
        <v>45</v>
      </c>
      <c r="AA279" s="26" t="s">
        <v>45</v>
      </c>
      <c r="AB279" s="26" t="s">
        <v>45</v>
      </c>
      <c r="AC279" s="26" t="s">
        <v>45</v>
      </c>
      <c r="AD279" s="26" t="s">
        <v>45</v>
      </c>
      <c r="AE279" s="26" t="s">
        <v>45</v>
      </c>
      <c r="AF279" s="26" t="s">
        <v>45</v>
      </c>
      <c r="AG279" s="56">
        <v>5.67</v>
      </c>
      <c r="AH279" s="17">
        <v>5.4</v>
      </c>
      <c r="AI279" s="17">
        <f t="shared" si="77"/>
        <v>3.9810717055349657E-6</v>
      </c>
      <c r="AJ279" s="49">
        <v>42.9</v>
      </c>
      <c r="AK279" s="49">
        <v>216.9</v>
      </c>
      <c r="AL279" s="26" t="s">
        <v>45</v>
      </c>
      <c r="AM279" s="26" t="s">
        <v>45</v>
      </c>
      <c r="AN279" s="26" t="s">
        <v>45</v>
      </c>
      <c r="AO279" s="26" t="s">
        <v>45</v>
      </c>
      <c r="AP279" s="26" t="s">
        <v>45</v>
      </c>
      <c r="AQ279" s="26" t="s">
        <v>45</v>
      </c>
      <c r="AR279" s="17">
        <v>843.06249999999977</v>
      </c>
      <c r="AS279" s="17">
        <v>1458.9569444444446</v>
      </c>
      <c r="AT279" s="26">
        <v>652.87499999999977</v>
      </c>
      <c r="AU279" s="26">
        <v>21.635280373831776</v>
      </c>
      <c r="AV279" s="26">
        <v>1.6686251465928095</v>
      </c>
      <c r="AW279" s="26">
        <v>4943.6999999999971</v>
      </c>
      <c r="AX279" s="26">
        <v>3802.3500000000004</v>
      </c>
      <c r="AY279" s="103">
        <v>1145</v>
      </c>
      <c r="AZ279" s="103">
        <f t="shared" si="80"/>
        <v>349.22499999999997</v>
      </c>
      <c r="BA279" s="17">
        <v>30</v>
      </c>
      <c r="BB279" s="17">
        <v>60</v>
      </c>
      <c r="BC279" s="17">
        <v>0.18</v>
      </c>
      <c r="BD279" s="17">
        <v>1</v>
      </c>
      <c r="BE279" s="17" t="s">
        <v>150</v>
      </c>
      <c r="BF279" s="28"/>
      <c r="BG279" s="26"/>
      <c r="BH279" s="39" t="s">
        <v>166</v>
      </c>
      <c r="BI279" s="29"/>
      <c r="BN279" s="51"/>
    </row>
    <row r="280" spans="1:66" x14ac:dyDescent="0.25">
      <c r="A280" s="14">
        <v>2006</v>
      </c>
      <c r="B280" s="15">
        <v>2009</v>
      </c>
      <c r="C280" s="20" t="s">
        <v>161</v>
      </c>
      <c r="D280" s="52" t="s">
        <v>305</v>
      </c>
      <c r="E280" s="57">
        <v>3</v>
      </c>
      <c r="F280" s="64" t="s">
        <v>49</v>
      </c>
      <c r="G280" s="65" t="s">
        <v>49</v>
      </c>
      <c r="H280" s="70" t="s">
        <v>155</v>
      </c>
      <c r="I280" s="21">
        <v>4</v>
      </c>
      <c r="J280" s="64" t="s">
        <v>44</v>
      </c>
      <c r="K280" s="17" t="str">
        <f t="shared" si="79"/>
        <v>Diploid</v>
      </c>
      <c r="L280" s="23">
        <v>94.444444444444443</v>
      </c>
      <c r="M280" s="24">
        <v>0.94444444444444442</v>
      </c>
      <c r="N280" s="25">
        <v>47.747368421052634</v>
      </c>
      <c r="O280" s="26">
        <v>42.544731610337969</v>
      </c>
      <c r="P280" s="26">
        <f t="shared" si="75"/>
        <v>0.42544731610337971</v>
      </c>
      <c r="Q280" s="63">
        <v>57.455268389662031</v>
      </c>
      <c r="R280" s="25">
        <v>0.57455268389662029</v>
      </c>
      <c r="S280" s="24">
        <v>27.432381009940357</v>
      </c>
      <c r="T280" s="25">
        <v>9.1441270033134519</v>
      </c>
      <c r="U280" s="25">
        <v>12.234841930433399</v>
      </c>
      <c r="V280" s="25">
        <v>4.0782806434777994</v>
      </c>
      <c r="W280" s="26" t="s">
        <v>45</v>
      </c>
      <c r="X280" s="26" t="s">
        <v>45</v>
      </c>
      <c r="Y280" s="26" t="s">
        <v>45</v>
      </c>
      <c r="Z280" s="26" t="s">
        <v>45</v>
      </c>
      <c r="AA280" s="26" t="s">
        <v>45</v>
      </c>
      <c r="AB280" s="26" t="s">
        <v>45</v>
      </c>
      <c r="AC280" s="26" t="s">
        <v>45</v>
      </c>
      <c r="AD280" s="26" t="s">
        <v>45</v>
      </c>
      <c r="AE280" s="26" t="s">
        <v>45</v>
      </c>
      <c r="AF280" s="26" t="s">
        <v>45</v>
      </c>
      <c r="AG280" s="56">
        <v>5.67</v>
      </c>
      <c r="AH280" s="17">
        <v>5.4</v>
      </c>
      <c r="AI280" s="17">
        <f t="shared" si="77"/>
        <v>3.9810717055349657E-6</v>
      </c>
      <c r="AJ280" s="49">
        <v>42.9</v>
      </c>
      <c r="AK280" s="49">
        <v>216.9</v>
      </c>
      <c r="AL280" s="26" t="s">
        <v>45</v>
      </c>
      <c r="AM280" s="26" t="s">
        <v>45</v>
      </c>
      <c r="AN280" s="26" t="s">
        <v>45</v>
      </c>
      <c r="AO280" s="26" t="s">
        <v>45</v>
      </c>
      <c r="AP280" s="26" t="s">
        <v>45</v>
      </c>
      <c r="AQ280" s="26" t="s">
        <v>45</v>
      </c>
      <c r="AR280" s="17">
        <v>843.06249999999977</v>
      </c>
      <c r="AS280" s="17">
        <v>1458.9569444444446</v>
      </c>
      <c r="AT280" s="26">
        <v>652.87499999999977</v>
      </c>
      <c r="AU280" s="26">
        <v>21.635280373831776</v>
      </c>
      <c r="AV280" s="26">
        <v>1.6686251465928095</v>
      </c>
      <c r="AW280" s="26">
        <v>4943.6999999999971</v>
      </c>
      <c r="AX280" s="26">
        <v>3802.3500000000004</v>
      </c>
      <c r="AY280" s="103">
        <v>1145</v>
      </c>
      <c r="AZ280" s="103">
        <f t="shared" si="80"/>
        <v>349.22499999999997</v>
      </c>
      <c r="BA280" s="17">
        <v>30</v>
      </c>
      <c r="BB280" s="17">
        <v>60</v>
      </c>
      <c r="BC280" s="17">
        <v>0.18</v>
      </c>
      <c r="BD280" s="17">
        <v>1</v>
      </c>
      <c r="BE280" s="17" t="s">
        <v>150</v>
      </c>
      <c r="BF280" s="28"/>
      <c r="BG280" s="26"/>
      <c r="BH280" s="31"/>
      <c r="BI280" s="29"/>
      <c r="BN280" s="51"/>
    </row>
    <row r="281" spans="1:66" x14ac:dyDescent="0.25">
      <c r="A281" s="14">
        <v>2006</v>
      </c>
      <c r="B281" s="15">
        <v>2009</v>
      </c>
      <c r="C281" s="20" t="s">
        <v>161</v>
      </c>
      <c r="D281" s="52" t="s">
        <v>305</v>
      </c>
      <c r="E281" s="57">
        <v>4</v>
      </c>
      <c r="F281" s="64" t="s">
        <v>49</v>
      </c>
      <c r="G281" s="65" t="s">
        <v>49</v>
      </c>
      <c r="H281" s="70" t="s">
        <v>155</v>
      </c>
      <c r="I281" s="21">
        <v>4</v>
      </c>
      <c r="J281" s="64" t="s">
        <v>44</v>
      </c>
      <c r="K281" s="17" t="str">
        <f t="shared" si="79"/>
        <v>Diploid</v>
      </c>
      <c r="L281" s="23">
        <v>100</v>
      </c>
      <c r="M281" s="24">
        <v>1</v>
      </c>
      <c r="N281" s="25">
        <v>28.214354066985646</v>
      </c>
      <c r="O281" s="26">
        <v>40.211640211640209</v>
      </c>
      <c r="P281" s="26">
        <f t="shared" si="75"/>
        <v>0.40211640211640209</v>
      </c>
      <c r="Q281" s="63">
        <v>59.788359788359791</v>
      </c>
      <c r="R281" s="25">
        <v>0.59788359788359791</v>
      </c>
      <c r="S281" s="24">
        <v>16.868286052910051</v>
      </c>
      <c r="T281" s="25">
        <v>5.6227620176366839</v>
      </c>
      <c r="U281" s="25">
        <v>7.5232555795978833</v>
      </c>
      <c r="V281" s="25">
        <v>2.5077518598659609</v>
      </c>
      <c r="W281" s="26" t="s">
        <v>45</v>
      </c>
      <c r="X281" s="26" t="s">
        <v>45</v>
      </c>
      <c r="Y281" s="26" t="s">
        <v>45</v>
      </c>
      <c r="Z281" s="26" t="s">
        <v>45</v>
      </c>
      <c r="AA281" s="26" t="s">
        <v>45</v>
      </c>
      <c r="AB281" s="26" t="s">
        <v>45</v>
      </c>
      <c r="AC281" s="26" t="s">
        <v>45</v>
      </c>
      <c r="AD281" s="26" t="s">
        <v>45</v>
      </c>
      <c r="AE281" s="26" t="s">
        <v>45</v>
      </c>
      <c r="AF281" s="26" t="s">
        <v>45</v>
      </c>
      <c r="AG281" s="56">
        <v>5.67</v>
      </c>
      <c r="AH281" s="17">
        <v>5.4</v>
      </c>
      <c r="AI281" s="17">
        <f t="shared" si="77"/>
        <v>3.9810717055349657E-6</v>
      </c>
      <c r="AJ281" s="49">
        <v>42.9</v>
      </c>
      <c r="AK281" s="49">
        <v>216.9</v>
      </c>
      <c r="AL281" s="26" t="s">
        <v>45</v>
      </c>
      <c r="AM281" s="26" t="s">
        <v>45</v>
      </c>
      <c r="AN281" s="26" t="s">
        <v>45</v>
      </c>
      <c r="AO281" s="26" t="s">
        <v>45</v>
      </c>
      <c r="AP281" s="26" t="s">
        <v>45</v>
      </c>
      <c r="AQ281" s="26" t="s">
        <v>45</v>
      </c>
      <c r="AR281" s="17">
        <v>843.06249999999977</v>
      </c>
      <c r="AS281" s="17">
        <v>1458.9569444444446</v>
      </c>
      <c r="AT281" s="26">
        <v>652.87499999999977</v>
      </c>
      <c r="AU281" s="26">
        <v>21.635280373831776</v>
      </c>
      <c r="AV281" s="26">
        <v>1.6686251465928095</v>
      </c>
      <c r="AW281" s="26">
        <v>4943.6999999999971</v>
      </c>
      <c r="AX281" s="26">
        <v>3802.3500000000004</v>
      </c>
      <c r="AY281" s="103">
        <v>1145</v>
      </c>
      <c r="AZ281" s="103">
        <f t="shared" si="80"/>
        <v>349.22499999999997</v>
      </c>
      <c r="BA281" s="17">
        <v>30</v>
      </c>
      <c r="BB281" s="17">
        <v>60</v>
      </c>
      <c r="BC281" s="17">
        <v>0.18</v>
      </c>
      <c r="BD281" s="17">
        <v>1</v>
      </c>
      <c r="BE281" s="17" t="s">
        <v>150</v>
      </c>
      <c r="BF281" s="28"/>
      <c r="BG281" s="26"/>
      <c r="BH281" s="31"/>
      <c r="BI281" s="29"/>
      <c r="BN281" s="51"/>
    </row>
    <row r="282" spans="1:66" x14ac:dyDescent="0.25">
      <c r="A282" s="14">
        <v>2006</v>
      </c>
      <c r="B282" s="15">
        <v>2009</v>
      </c>
      <c r="C282" s="20" t="s">
        <v>161</v>
      </c>
      <c r="D282" s="52" t="s">
        <v>305</v>
      </c>
      <c r="E282" s="32">
        <v>1</v>
      </c>
      <c r="F282" s="44" t="s">
        <v>61</v>
      </c>
      <c r="G282" s="62" t="s">
        <v>61</v>
      </c>
      <c r="H282" s="70" t="s">
        <v>62</v>
      </c>
      <c r="I282" s="21">
        <v>4</v>
      </c>
      <c r="J282" s="44">
        <v>983249</v>
      </c>
      <c r="K282" s="17" t="str">
        <f t="shared" si="79"/>
        <v>Diploid</v>
      </c>
      <c r="L282" s="23">
        <v>94.444444444444443</v>
      </c>
      <c r="M282" s="24">
        <v>0.94444444444444442</v>
      </c>
      <c r="N282" s="25">
        <v>43.225837320574158</v>
      </c>
      <c r="O282" s="26">
        <v>45.322580645161295</v>
      </c>
      <c r="P282" s="26">
        <f t="shared" si="75"/>
        <v>0.45322580645161298</v>
      </c>
      <c r="Q282" s="63">
        <v>54.677419354838705</v>
      </c>
      <c r="R282" s="25">
        <v>0.54677419354838708</v>
      </c>
      <c r="S282" s="24">
        <v>23.633912819354837</v>
      </c>
      <c r="T282" s="25">
        <v>7.8779709397849453</v>
      </c>
      <c r="U282" s="25">
        <v>10.540725117432258</v>
      </c>
      <c r="V282" s="25">
        <v>3.5135750391440856</v>
      </c>
      <c r="W282" s="26" t="s">
        <v>45</v>
      </c>
      <c r="X282" s="26" t="s">
        <v>45</v>
      </c>
      <c r="Y282" s="26" t="s">
        <v>45</v>
      </c>
      <c r="Z282" s="26" t="s">
        <v>45</v>
      </c>
      <c r="AA282" s="26" t="s">
        <v>45</v>
      </c>
      <c r="AB282" s="26" t="s">
        <v>45</v>
      </c>
      <c r="AC282" s="26" t="s">
        <v>45</v>
      </c>
      <c r="AD282" s="26" t="s">
        <v>45</v>
      </c>
      <c r="AE282" s="26" t="s">
        <v>45</v>
      </c>
      <c r="AF282" s="26" t="s">
        <v>45</v>
      </c>
      <c r="AG282" s="56">
        <v>5.67</v>
      </c>
      <c r="AH282" s="17">
        <v>5.4</v>
      </c>
      <c r="AI282" s="17">
        <f t="shared" si="77"/>
        <v>3.9810717055349657E-6</v>
      </c>
      <c r="AJ282" s="49">
        <v>42.9</v>
      </c>
      <c r="AK282" s="49">
        <v>216.9</v>
      </c>
      <c r="AL282" s="26" t="s">
        <v>45</v>
      </c>
      <c r="AM282" s="26" t="s">
        <v>45</v>
      </c>
      <c r="AN282" s="26" t="s">
        <v>45</v>
      </c>
      <c r="AO282" s="26" t="s">
        <v>45</v>
      </c>
      <c r="AP282" s="26" t="s">
        <v>45</v>
      </c>
      <c r="AQ282" s="26" t="s">
        <v>45</v>
      </c>
      <c r="AR282" s="17">
        <v>843.06249999999977</v>
      </c>
      <c r="AS282" s="17">
        <v>1458.9569444444446</v>
      </c>
      <c r="AT282" s="26">
        <v>652.87499999999977</v>
      </c>
      <c r="AU282" s="26">
        <v>21.635280373831776</v>
      </c>
      <c r="AV282" s="26">
        <v>1.6686251465928095</v>
      </c>
      <c r="AW282" s="26">
        <v>4943.6999999999971</v>
      </c>
      <c r="AX282" s="26">
        <v>3802.3500000000004</v>
      </c>
      <c r="AY282" s="103">
        <v>1145</v>
      </c>
      <c r="AZ282" s="103">
        <f t="shared" si="80"/>
        <v>349.22499999999997</v>
      </c>
      <c r="BA282" s="17">
        <v>30</v>
      </c>
      <c r="BB282" s="17">
        <v>60</v>
      </c>
      <c r="BC282" s="17">
        <v>0.18</v>
      </c>
      <c r="BD282" s="17">
        <v>1</v>
      </c>
      <c r="BE282" s="17" t="s">
        <v>150</v>
      </c>
      <c r="BF282" s="28"/>
      <c r="BG282" s="26"/>
      <c r="BH282" s="31"/>
      <c r="BI282" s="29"/>
      <c r="BN282" s="51"/>
    </row>
    <row r="283" spans="1:66" x14ac:dyDescent="0.25">
      <c r="A283" s="14">
        <v>2006</v>
      </c>
      <c r="B283" s="15">
        <v>2009</v>
      </c>
      <c r="C283" s="20" t="s">
        <v>161</v>
      </c>
      <c r="D283" s="52" t="s">
        <v>305</v>
      </c>
      <c r="E283" s="32">
        <v>2</v>
      </c>
      <c r="F283" s="44" t="s">
        <v>61</v>
      </c>
      <c r="G283" s="62" t="s">
        <v>61</v>
      </c>
      <c r="H283" s="70" t="s">
        <v>62</v>
      </c>
      <c r="I283" s="21">
        <v>4</v>
      </c>
      <c r="J283" s="44">
        <v>983249</v>
      </c>
      <c r="K283" s="17" t="str">
        <f t="shared" si="79"/>
        <v>Diploid</v>
      </c>
      <c r="L283" s="23">
        <v>100</v>
      </c>
      <c r="M283" s="24">
        <v>1</v>
      </c>
      <c r="N283" s="25">
        <v>46.843062200956936</v>
      </c>
      <c r="O283" s="26">
        <v>44.615384615384613</v>
      </c>
      <c r="P283" s="26">
        <f t="shared" si="75"/>
        <v>0.44615384615384612</v>
      </c>
      <c r="Q283" s="63">
        <v>55.384615384615387</v>
      </c>
      <c r="R283" s="25">
        <v>0.55384615384615388</v>
      </c>
      <c r="S283" s="24">
        <v>25.94290633846154</v>
      </c>
      <c r="T283" s="25">
        <v>8.6476354461538474</v>
      </c>
      <c r="U283" s="25">
        <v>11.570536226953847</v>
      </c>
      <c r="V283" s="25">
        <v>3.8568454089846158</v>
      </c>
      <c r="W283" s="26" t="s">
        <v>45</v>
      </c>
      <c r="X283" s="26" t="s">
        <v>45</v>
      </c>
      <c r="Y283" s="26" t="s">
        <v>45</v>
      </c>
      <c r="Z283" s="26" t="s">
        <v>45</v>
      </c>
      <c r="AA283" s="26" t="s">
        <v>45</v>
      </c>
      <c r="AB283" s="26" t="s">
        <v>45</v>
      </c>
      <c r="AC283" s="26" t="s">
        <v>45</v>
      </c>
      <c r="AD283" s="26" t="s">
        <v>45</v>
      </c>
      <c r="AE283" s="26" t="s">
        <v>45</v>
      </c>
      <c r="AF283" s="26" t="s">
        <v>45</v>
      </c>
      <c r="AG283" s="56">
        <v>5.67</v>
      </c>
      <c r="AH283" s="17">
        <v>5.4</v>
      </c>
      <c r="AI283" s="17">
        <f t="shared" si="77"/>
        <v>3.9810717055349657E-6</v>
      </c>
      <c r="AJ283" s="49">
        <v>42.9</v>
      </c>
      <c r="AK283" s="49">
        <v>216.9</v>
      </c>
      <c r="AL283" s="26" t="s">
        <v>45</v>
      </c>
      <c r="AM283" s="26" t="s">
        <v>45</v>
      </c>
      <c r="AN283" s="26" t="s">
        <v>45</v>
      </c>
      <c r="AO283" s="26" t="s">
        <v>45</v>
      </c>
      <c r="AP283" s="26" t="s">
        <v>45</v>
      </c>
      <c r="AQ283" s="26" t="s">
        <v>45</v>
      </c>
      <c r="AR283" s="17">
        <v>843.06249999999977</v>
      </c>
      <c r="AS283" s="17">
        <v>1458.9569444444446</v>
      </c>
      <c r="AT283" s="26">
        <v>652.87499999999977</v>
      </c>
      <c r="AU283" s="26">
        <v>21.635280373831776</v>
      </c>
      <c r="AV283" s="26">
        <v>1.6686251465928095</v>
      </c>
      <c r="AW283" s="26">
        <v>4943.6999999999971</v>
      </c>
      <c r="AX283" s="26">
        <v>3802.3500000000004</v>
      </c>
      <c r="AY283" s="103">
        <v>1145</v>
      </c>
      <c r="AZ283" s="103">
        <f t="shared" si="80"/>
        <v>349.22499999999997</v>
      </c>
      <c r="BA283" s="17">
        <v>30</v>
      </c>
      <c r="BB283" s="17">
        <v>60</v>
      </c>
      <c r="BC283" s="17">
        <v>0.18</v>
      </c>
      <c r="BD283" s="17">
        <v>1</v>
      </c>
      <c r="BE283" s="17" t="s">
        <v>150</v>
      </c>
      <c r="BF283" s="28"/>
      <c r="BG283" s="26"/>
      <c r="BH283" s="31"/>
      <c r="BI283" s="29"/>
      <c r="BN283" s="51"/>
    </row>
    <row r="284" spans="1:66" x14ac:dyDescent="0.25">
      <c r="A284" s="14">
        <v>2006</v>
      </c>
      <c r="B284" s="15">
        <v>2009</v>
      </c>
      <c r="C284" s="20" t="s">
        <v>161</v>
      </c>
      <c r="D284" s="52" t="s">
        <v>305</v>
      </c>
      <c r="E284" s="32">
        <v>3</v>
      </c>
      <c r="F284" s="44" t="s">
        <v>61</v>
      </c>
      <c r="G284" s="62" t="s">
        <v>61</v>
      </c>
      <c r="H284" s="70" t="s">
        <v>62</v>
      </c>
      <c r="I284" s="21">
        <v>4</v>
      </c>
      <c r="J284" s="44">
        <v>983249</v>
      </c>
      <c r="K284" s="17" t="str">
        <f t="shared" si="79"/>
        <v>Diploid</v>
      </c>
      <c r="L284" s="23">
        <v>100</v>
      </c>
      <c r="M284" s="24">
        <v>1</v>
      </c>
      <c r="N284" s="25">
        <v>53.534928229665077</v>
      </c>
      <c r="O284" s="26">
        <v>45.567375886524822</v>
      </c>
      <c r="P284" s="26">
        <f t="shared" si="75"/>
        <v>0.45567375886524819</v>
      </c>
      <c r="Q284" s="63">
        <v>54.432624113475178</v>
      </c>
      <c r="R284" s="25">
        <v>0.54432624113475181</v>
      </c>
      <c r="S284" s="24">
        <v>29.139406505910166</v>
      </c>
      <c r="T284" s="25">
        <v>9.713135501970056</v>
      </c>
      <c r="U284" s="25">
        <v>12.996175301635935</v>
      </c>
      <c r="V284" s="25">
        <v>4.332058433878645</v>
      </c>
      <c r="W284" s="26" t="s">
        <v>45</v>
      </c>
      <c r="X284" s="26" t="s">
        <v>45</v>
      </c>
      <c r="Y284" s="26" t="s">
        <v>45</v>
      </c>
      <c r="Z284" s="26" t="s">
        <v>45</v>
      </c>
      <c r="AA284" s="26" t="s">
        <v>45</v>
      </c>
      <c r="AB284" s="26" t="s">
        <v>45</v>
      </c>
      <c r="AC284" s="26" t="s">
        <v>45</v>
      </c>
      <c r="AD284" s="26" t="s">
        <v>45</v>
      </c>
      <c r="AE284" s="26" t="s">
        <v>45</v>
      </c>
      <c r="AF284" s="26" t="s">
        <v>45</v>
      </c>
      <c r="AG284" s="56">
        <v>5.67</v>
      </c>
      <c r="AH284" s="17">
        <v>5.4</v>
      </c>
      <c r="AI284" s="17">
        <f t="shared" si="77"/>
        <v>3.9810717055349657E-6</v>
      </c>
      <c r="AJ284" s="49">
        <v>42.9</v>
      </c>
      <c r="AK284" s="49">
        <v>216.9</v>
      </c>
      <c r="AL284" s="26" t="s">
        <v>45</v>
      </c>
      <c r="AM284" s="26" t="s">
        <v>45</v>
      </c>
      <c r="AN284" s="26" t="s">
        <v>45</v>
      </c>
      <c r="AO284" s="26" t="s">
        <v>45</v>
      </c>
      <c r="AP284" s="26" t="s">
        <v>45</v>
      </c>
      <c r="AQ284" s="26" t="s">
        <v>45</v>
      </c>
      <c r="AR284" s="17">
        <v>843.06249999999977</v>
      </c>
      <c r="AS284" s="17">
        <v>1458.9569444444446</v>
      </c>
      <c r="AT284" s="26">
        <v>652.87499999999977</v>
      </c>
      <c r="AU284" s="26">
        <v>21.635280373831776</v>
      </c>
      <c r="AV284" s="26">
        <v>1.6686251465928095</v>
      </c>
      <c r="AW284" s="26">
        <v>4943.6999999999971</v>
      </c>
      <c r="AX284" s="26">
        <v>3802.3500000000004</v>
      </c>
      <c r="AY284" s="103">
        <v>1145</v>
      </c>
      <c r="AZ284" s="103">
        <f t="shared" si="80"/>
        <v>349.22499999999997</v>
      </c>
      <c r="BA284" s="17">
        <v>30</v>
      </c>
      <c r="BB284" s="17">
        <v>60</v>
      </c>
      <c r="BC284" s="17">
        <v>0.18</v>
      </c>
      <c r="BD284" s="17">
        <v>1</v>
      </c>
      <c r="BE284" s="17" t="s">
        <v>150</v>
      </c>
      <c r="BF284" s="28"/>
      <c r="BG284" s="26"/>
      <c r="BH284" s="31"/>
      <c r="BI284" s="29"/>
      <c r="BN284" s="51"/>
    </row>
    <row r="285" spans="1:66" x14ac:dyDescent="0.25">
      <c r="A285" s="14">
        <v>2006</v>
      </c>
      <c r="B285" s="15">
        <v>2009</v>
      </c>
      <c r="C285" s="20" t="s">
        <v>161</v>
      </c>
      <c r="D285" s="52" t="s">
        <v>305</v>
      </c>
      <c r="E285" s="32">
        <v>4</v>
      </c>
      <c r="F285" s="44" t="s">
        <v>61</v>
      </c>
      <c r="G285" s="62" t="s">
        <v>61</v>
      </c>
      <c r="H285" s="70" t="s">
        <v>62</v>
      </c>
      <c r="I285" s="21">
        <v>4</v>
      </c>
      <c r="J285" s="44">
        <v>983249</v>
      </c>
      <c r="K285" s="17" t="str">
        <f t="shared" si="79"/>
        <v>Diploid</v>
      </c>
      <c r="L285" s="23">
        <v>100</v>
      </c>
      <c r="M285" s="24">
        <v>1</v>
      </c>
      <c r="N285" s="25">
        <v>47.928229665071775</v>
      </c>
      <c r="O285" s="26">
        <v>44.299674267100976</v>
      </c>
      <c r="P285" s="26">
        <f t="shared" si="75"/>
        <v>0.44299674267100975</v>
      </c>
      <c r="Q285" s="63">
        <v>55.700325732899024</v>
      </c>
      <c r="R285" s="25">
        <v>0.55700325732899025</v>
      </c>
      <c r="S285" s="24">
        <v>26.695209185667757</v>
      </c>
      <c r="T285" s="25">
        <v>8.8984030618892529</v>
      </c>
      <c r="U285" s="25">
        <v>11.906063296807821</v>
      </c>
      <c r="V285" s="25">
        <v>3.9686877656026067</v>
      </c>
      <c r="W285" s="26" t="s">
        <v>45</v>
      </c>
      <c r="X285" s="26" t="s">
        <v>45</v>
      </c>
      <c r="Y285" s="26" t="s">
        <v>45</v>
      </c>
      <c r="Z285" s="26" t="s">
        <v>45</v>
      </c>
      <c r="AA285" s="26" t="s">
        <v>45</v>
      </c>
      <c r="AB285" s="26" t="s">
        <v>45</v>
      </c>
      <c r="AC285" s="26" t="s">
        <v>45</v>
      </c>
      <c r="AD285" s="26" t="s">
        <v>45</v>
      </c>
      <c r="AE285" s="26" t="s">
        <v>45</v>
      </c>
      <c r="AF285" s="26" t="s">
        <v>45</v>
      </c>
      <c r="AG285" s="56">
        <v>5.67</v>
      </c>
      <c r="AH285" s="17">
        <v>5.4</v>
      </c>
      <c r="AI285" s="17">
        <f t="shared" si="77"/>
        <v>3.9810717055349657E-6</v>
      </c>
      <c r="AJ285" s="49">
        <v>42.9</v>
      </c>
      <c r="AK285" s="49">
        <v>216.9</v>
      </c>
      <c r="AL285" s="26" t="s">
        <v>45</v>
      </c>
      <c r="AM285" s="26" t="s">
        <v>45</v>
      </c>
      <c r="AN285" s="26" t="s">
        <v>45</v>
      </c>
      <c r="AO285" s="26" t="s">
        <v>45</v>
      </c>
      <c r="AP285" s="26" t="s">
        <v>45</v>
      </c>
      <c r="AQ285" s="26" t="s">
        <v>45</v>
      </c>
      <c r="AR285" s="17">
        <v>843.06249999999977</v>
      </c>
      <c r="AS285" s="17">
        <v>1458.9569444444446</v>
      </c>
      <c r="AT285" s="26">
        <v>652.87499999999977</v>
      </c>
      <c r="AU285" s="26">
        <v>21.635280373831776</v>
      </c>
      <c r="AV285" s="26">
        <v>1.6686251465928095</v>
      </c>
      <c r="AW285" s="26">
        <v>4943.6999999999971</v>
      </c>
      <c r="AX285" s="26">
        <v>3802.3500000000004</v>
      </c>
      <c r="AY285" s="103">
        <v>1145</v>
      </c>
      <c r="AZ285" s="103">
        <f t="shared" si="80"/>
        <v>349.22499999999997</v>
      </c>
      <c r="BA285" s="17">
        <v>30</v>
      </c>
      <c r="BB285" s="17">
        <v>60</v>
      </c>
      <c r="BC285" s="17">
        <v>0.18</v>
      </c>
      <c r="BD285" s="17">
        <v>1</v>
      </c>
      <c r="BE285" s="17" t="s">
        <v>150</v>
      </c>
      <c r="BF285" s="28"/>
      <c r="BG285" s="26"/>
      <c r="BH285" s="31"/>
      <c r="BI285" s="29"/>
      <c r="BN285" s="51"/>
    </row>
    <row r="286" spans="1:66" x14ac:dyDescent="0.25">
      <c r="A286" s="14">
        <v>2006</v>
      </c>
      <c r="B286" s="15">
        <v>2009</v>
      </c>
      <c r="C286" s="20" t="s">
        <v>161</v>
      </c>
      <c r="D286" s="52" t="s">
        <v>305</v>
      </c>
      <c r="E286" s="32">
        <v>1</v>
      </c>
      <c r="F286" s="44" t="s">
        <v>71</v>
      </c>
      <c r="G286" s="62" t="s">
        <v>71</v>
      </c>
      <c r="H286" s="70" t="s">
        <v>72</v>
      </c>
      <c r="I286" s="21">
        <v>4</v>
      </c>
      <c r="J286" s="44">
        <v>983777</v>
      </c>
      <c r="K286" s="17" t="str">
        <f t="shared" si="79"/>
        <v>Diploid</v>
      </c>
      <c r="L286" s="23">
        <v>100</v>
      </c>
      <c r="M286" s="24">
        <v>1</v>
      </c>
      <c r="N286" s="25">
        <v>47.566507177033493</v>
      </c>
      <c r="O286" s="26">
        <v>47.441860465116278</v>
      </c>
      <c r="P286" s="26">
        <f t="shared" si="75"/>
        <v>0.47441860465116276</v>
      </c>
      <c r="Q286" s="63">
        <v>52.558139534883722</v>
      </c>
      <c r="R286" s="25">
        <v>0.52558139534883719</v>
      </c>
      <c r="S286" s="24">
        <v>24.999162040310079</v>
      </c>
      <c r="T286" s="25">
        <v>8.3330540134366924</v>
      </c>
      <c r="U286" s="25">
        <v>11.149626269978295</v>
      </c>
      <c r="V286" s="25">
        <v>3.7165420899927648</v>
      </c>
      <c r="W286" s="26" t="s">
        <v>45</v>
      </c>
      <c r="X286" s="26" t="s">
        <v>45</v>
      </c>
      <c r="Y286" s="26" t="s">
        <v>45</v>
      </c>
      <c r="Z286" s="26" t="s">
        <v>45</v>
      </c>
      <c r="AA286" s="26" t="s">
        <v>45</v>
      </c>
      <c r="AB286" s="26" t="s">
        <v>45</v>
      </c>
      <c r="AC286" s="26" t="s">
        <v>45</v>
      </c>
      <c r="AD286" s="26" t="s">
        <v>45</v>
      </c>
      <c r="AE286" s="26" t="s">
        <v>45</v>
      </c>
      <c r="AF286" s="26" t="s">
        <v>45</v>
      </c>
      <c r="AG286" s="56">
        <v>5.67</v>
      </c>
      <c r="AH286" s="17">
        <v>5.4</v>
      </c>
      <c r="AI286" s="17">
        <f t="shared" si="77"/>
        <v>3.9810717055349657E-6</v>
      </c>
      <c r="AJ286" s="49">
        <v>42.9</v>
      </c>
      <c r="AK286" s="49">
        <v>216.9</v>
      </c>
      <c r="AL286" s="26" t="s">
        <v>45</v>
      </c>
      <c r="AM286" s="26" t="s">
        <v>45</v>
      </c>
      <c r="AN286" s="26" t="s">
        <v>45</v>
      </c>
      <c r="AO286" s="26" t="s">
        <v>45</v>
      </c>
      <c r="AP286" s="26" t="s">
        <v>45</v>
      </c>
      <c r="AQ286" s="26" t="s">
        <v>45</v>
      </c>
      <c r="AR286" s="17">
        <v>843.06249999999977</v>
      </c>
      <c r="AS286" s="17">
        <v>1458.9569444444446</v>
      </c>
      <c r="AT286" s="26">
        <v>652.87499999999977</v>
      </c>
      <c r="AU286" s="26">
        <v>21.635280373831776</v>
      </c>
      <c r="AV286" s="26">
        <v>1.6686251465928095</v>
      </c>
      <c r="AW286" s="26">
        <v>4943.6999999999971</v>
      </c>
      <c r="AX286" s="26">
        <v>3802.3500000000004</v>
      </c>
      <c r="AY286" s="103">
        <v>1145</v>
      </c>
      <c r="AZ286" s="103">
        <f t="shared" si="80"/>
        <v>349.22499999999997</v>
      </c>
      <c r="BA286" s="17">
        <v>30</v>
      </c>
      <c r="BB286" s="17">
        <v>60</v>
      </c>
      <c r="BC286" s="17">
        <v>0.18</v>
      </c>
      <c r="BD286" s="17">
        <v>1</v>
      </c>
      <c r="BE286" s="17" t="s">
        <v>150</v>
      </c>
      <c r="BF286" s="28"/>
      <c r="BG286" s="26"/>
      <c r="BH286" s="31"/>
      <c r="BI286" s="29"/>
      <c r="BN286" s="51"/>
    </row>
    <row r="287" spans="1:66" x14ac:dyDescent="0.25">
      <c r="A287" s="14">
        <v>2006</v>
      </c>
      <c r="B287" s="15">
        <v>2009</v>
      </c>
      <c r="C287" s="20" t="s">
        <v>161</v>
      </c>
      <c r="D287" s="52" t="s">
        <v>305</v>
      </c>
      <c r="E287" s="32">
        <v>2</v>
      </c>
      <c r="F287" s="44" t="s">
        <v>71</v>
      </c>
      <c r="G287" s="62" t="s">
        <v>71</v>
      </c>
      <c r="H287" s="70" t="s">
        <v>72</v>
      </c>
      <c r="I287" s="21">
        <v>4</v>
      </c>
      <c r="J287" s="44">
        <v>983777</v>
      </c>
      <c r="K287" s="17" t="str">
        <f t="shared" si="79"/>
        <v>Diploid</v>
      </c>
      <c r="L287" s="23">
        <v>100</v>
      </c>
      <c r="M287" s="24">
        <v>1</v>
      </c>
      <c r="N287" s="25">
        <v>43.225837320574158</v>
      </c>
      <c r="O287" s="26">
        <v>47.344110854503462</v>
      </c>
      <c r="P287" s="26">
        <f t="shared" si="75"/>
        <v>0.47344110854503463</v>
      </c>
      <c r="Q287" s="63">
        <v>52.655889145496538</v>
      </c>
      <c r="R287" s="25">
        <v>0.52655889145496537</v>
      </c>
      <c r="S287" s="24">
        <v>22.760121237875289</v>
      </c>
      <c r="T287" s="25">
        <v>7.586707079291763</v>
      </c>
      <c r="U287" s="25">
        <v>10.151014072092378</v>
      </c>
      <c r="V287" s="25">
        <v>3.3836713573641264</v>
      </c>
      <c r="W287" s="26" t="s">
        <v>45</v>
      </c>
      <c r="X287" s="26" t="s">
        <v>45</v>
      </c>
      <c r="Y287" s="26" t="s">
        <v>45</v>
      </c>
      <c r="Z287" s="26" t="s">
        <v>45</v>
      </c>
      <c r="AA287" s="26" t="s">
        <v>45</v>
      </c>
      <c r="AB287" s="26" t="s">
        <v>45</v>
      </c>
      <c r="AC287" s="26" t="s">
        <v>45</v>
      </c>
      <c r="AD287" s="26" t="s">
        <v>45</v>
      </c>
      <c r="AE287" s="26" t="s">
        <v>45</v>
      </c>
      <c r="AF287" s="26" t="s">
        <v>45</v>
      </c>
      <c r="AG287" s="56">
        <v>5.67</v>
      </c>
      <c r="AH287" s="17">
        <v>5.4</v>
      </c>
      <c r="AI287" s="17">
        <f t="shared" si="77"/>
        <v>3.9810717055349657E-6</v>
      </c>
      <c r="AJ287" s="49">
        <v>42.9</v>
      </c>
      <c r="AK287" s="49">
        <v>216.9</v>
      </c>
      <c r="AL287" s="26" t="s">
        <v>45</v>
      </c>
      <c r="AM287" s="26" t="s">
        <v>45</v>
      </c>
      <c r="AN287" s="26" t="s">
        <v>45</v>
      </c>
      <c r="AO287" s="26" t="s">
        <v>45</v>
      </c>
      <c r="AP287" s="26" t="s">
        <v>45</v>
      </c>
      <c r="AQ287" s="26" t="s">
        <v>45</v>
      </c>
      <c r="AR287" s="17">
        <v>843.06249999999977</v>
      </c>
      <c r="AS287" s="17">
        <v>1458.9569444444446</v>
      </c>
      <c r="AT287" s="26">
        <v>652.87499999999977</v>
      </c>
      <c r="AU287" s="26">
        <v>21.635280373831776</v>
      </c>
      <c r="AV287" s="26">
        <v>1.6686251465928095</v>
      </c>
      <c r="AW287" s="26">
        <v>4943.6999999999971</v>
      </c>
      <c r="AX287" s="26">
        <v>3802.3500000000004</v>
      </c>
      <c r="AY287" s="103">
        <v>1145</v>
      </c>
      <c r="AZ287" s="103">
        <f t="shared" si="80"/>
        <v>349.22499999999997</v>
      </c>
      <c r="BA287" s="17">
        <v>30</v>
      </c>
      <c r="BB287" s="17">
        <v>60</v>
      </c>
      <c r="BC287" s="17">
        <v>0.18</v>
      </c>
      <c r="BD287" s="17">
        <v>1</v>
      </c>
      <c r="BE287" s="17" t="s">
        <v>150</v>
      </c>
      <c r="BF287" s="28"/>
      <c r="BG287" s="26"/>
      <c r="BH287" s="31"/>
      <c r="BI287" s="29"/>
      <c r="BN287" s="51"/>
    </row>
    <row r="288" spans="1:66" x14ac:dyDescent="0.25">
      <c r="A288" s="14">
        <v>2006</v>
      </c>
      <c r="B288" s="15">
        <v>2009</v>
      </c>
      <c r="C288" s="20" t="s">
        <v>161</v>
      </c>
      <c r="D288" s="52" t="s">
        <v>305</v>
      </c>
      <c r="E288" s="32">
        <v>3</v>
      </c>
      <c r="F288" s="44" t="s">
        <v>71</v>
      </c>
      <c r="G288" s="62" t="s">
        <v>71</v>
      </c>
      <c r="H288" s="70" t="s">
        <v>72</v>
      </c>
      <c r="I288" s="21">
        <v>4</v>
      </c>
      <c r="J288" s="44">
        <v>983777</v>
      </c>
      <c r="K288" s="17" t="str">
        <f t="shared" si="79"/>
        <v>Diploid</v>
      </c>
      <c r="L288" s="23">
        <v>94.444444444444443</v>
      </c>
      <c r="M288" s="24">
        <v>0.94444444444444442</v>
      </c>
      <c r="N288" s="25">
        <v>47.023923444976077</v>
      </c>
      <c r="O288" s="26">
        <v>45.714285714285715</v>
      </c>
      <c r="P288" s="26">
        <f t="shared" si="75"/>
        <v>0.45714285714285713</v>
      </c>
      <c r="Q288" s="63">
        <v>54.285714285714285</v>
      </c>
      <c r="R288" s="25">
        <v>0.54285714285714282</v>
      </c>
      <c r="S288" s="24">
        <v>25.526344380952381</v>
      </c>
      <c r="T288" s="25">
        <v>8.5087814603174596</v>
      </c>
      <c r="U288" s="25">
        <v>11.384749593904761</v>
      </c>
      <c r="V288" s="25">
        <v>3.7949165313015869</v>
      </c>
      <c r="W288" s="26" t="s">
        <v>45</v>
      </c>
      <c r="X288" s="26" t="s">
        <v>45</v>
      </c>
      <c r="Y288" s="26" t="s">
        <v>45</v>
      </c>
      <c r="Z288" s="26" t="s">
        <v>45</v>
      </c>
      <c r="AA288" s="26" t="s">
        <v>45</v>
      </c>
      <c r="AB288" s="26" t="s">
        <v>45</v>
      </c>
      <c r="AC288" s="26" t="s">
        <v>45</v>
      </c>
      <c r="AD288" s="26" t="s">
        <v>45</v>
      </c>
      <c r="AE288" s="26" t="s">
        <v>45</v>
      </c>
      <c r="AF288" s="26" t="s">
        <v>45</v>
      </c>
      <c r="AG288" s="56">
        <v>5.67</v>
      </c>
      <c r="AH288" s="17">
        <v>5.4</v>
      </c>
      <c r="AI288" s="17">
        <f t="shared" si="77"/>
        <v>3.9810717055349657E-6</v>
      </c>
      <c r="AJ288" s="49">
        <v>42.9</v>
      </c>
      <c r="AK288" s="49">
        <v>216.9</v>
      </c>
      <c r="AL288" s="26" t="s">
        <v>45</v>
      </c>
      <c r="AM288" s="26" t="s">
        <v>45</v>
      </c>
      <c r="AN288" s="26" t="s">
        <v>45</v>
      </c>
      <c r="AO288" s="26" t="s">
        <v>45</v>
      </c>
      <c r="AP288" s="26" t="s">
        <v>45</v>
      </c>
      <c r="AQ288" s="26" t="s">
        <v>45</v>
      </c>
      <c r="AR288" s="17">
        <v>843.06249999999977</v>
      </c>
      <c r="AS288" s="17">
        <v>1458.9569444444446</v>
      </c>
      <c r="AT288" s="26">
        <v>652.87499999999977</v>
      </c>
      <c r="AU288" s="26">
        <v>21.635280373831776</v>
      </c>
      <c r="AV288" s="26">
        <v>1.6686251465928095</v>
      </c>
      <c r="AW288" s="26">
        <v>4943.6999999999971</v>
      </c>
      <c r="AX288" s="26">
        <v>3802.3500000000004</v>
      </c>
      <c r="AY288" s="103">
        <v>1145</v>
      </c>
      <c r="AZ288" s="103">
        <f t="shared" si="80"/>
        <v>349.22499999999997</v>
      </c>
      <c r="BA288" s="17">
        <v>30</v>
      </c>
      <c r="BB288" s="17">
        <v>60</v>
      </c>
      <c r="BC288" s="17">
        <v>0.18</v>
      </c>
      <c r="BD288" s="17">
        <v>1</v>
      </c>
      <c r="BE288" s="17" t="s">
        <v>150</v>
      </c>
      <c r="BF288" s="28"/>
      <c r="BG288" s="26"/>
      <c r="BH288" s="31"/>
      <c r="BI288" s="29"/>
      <c r="BN288" s="51"/>
    </row>
    <row r="289" spans="1:66" x14ac:dyDescent="0.25">
      <c r="A289" s="14">
        <v>2006</v>
      </c>
      <c r="B289" s="15">
        <v>2009</v>
      </c>
      <c r="C289" s="20" t="s">
        <v>161</v>
      </c>
      <c r="D289" s="52" t="s">
        <v>305</v>
      </c>
      <c r="E289" s="32">
        <v>4</v>
      </c>
      <c r="F289" s="44" t="s">
        <v>71</v>
      </c>
      <c r="G289" s="62" t="s">
        <v>71</v>
      </c>
      <c r="H289" s="70" t="s">
        <v>72</v>
      </c>
      <c r="I289" s="21">
        <v>4</v>
      </c>
      <c r="J289" s="44">
        <v>983777</v>
      </c>
      <c r="K289" s="17" t="str">
        <f t="shared" si="79"/>
        <v>Diploid</v>
      </c>
      <c r="L289" s="23">
        <v>94.444444444444443</v>
      </c>
      <c r="M289" s="24">
        <v>0.94444444444444442</v>
      </c>
      <c r="N289" s="25">
        <v>41.598086124401917</v>
      </c>
      <c r="O289" s="26">
        <v>46.031746031746032</v>
      </c>
      <c r="P289" s="26">
        <f t="shared" si="75"/>
        <v>0.46031746031746029</v>
      </c>
      <c r="Q289" s="63">
        <v>53.968253968253968</v>
      </c>
      <c r="R289" s="25">
        <v>0.53968253968253965</v>
      </c>
      <c r="S289" s="24">
        <v>22.448944338624333</v>
      </c>
      <c r="T289" s="25">
        <v>7.482981446208111</v>
      </c>
      <c r="U289" s="25">
        <v>10.012229175026453</v>
      </c>
      <c r="V289" s="25">
        <v>3.3374097250088175</v>
      </c>
      <c r="W289" s="26" t="s">
        <v>45</v>
      </c>
      <c r="X289" s="26" t="s">
        <v>45</v>
      </c>
      <c r="Y289" s="26" t="s">
        <v>45</v>
      </c>
      <c r="Z289" s="26" t="s">
        <v>45</v>
      </c>
      <c r="AA289" s="26" t="s">
        <v>45</v>
      </c>
      <c r="AB289" s="26" t="s">
        <v>45</v>
      </c>
      <c r="AC289" s="26" t="s">
        <v>45</v>
      </c>
      <c r="AD289" s="26" t="s">
        <v>45</v>
      </c>
      <c r="AE289" s="26" t="s">
        <v>45</v>
      </c>
      <c r="AF289" s="26" t="s">
        <v>45</v>
      </c>
      <c r="AG289" s="56">
        <v>5.67</v>
      </c>
      <c r="AH289" s="17">
        <v>5.4</v>
      </c>
      <c r="AI289" s="17">
        <f t="shared" si="77"/>
        <v>3.9810717055349657E-6</v>
      </c>
      <c r="AJ289" s="49">
        <v>42.9</v>
      </c>
      <c r="AK289" s="49">
        <v>216.9</v>
      </c>
      <c r="AL289" s="26" t="s">
        <v>45</v>
      </c>
      <c r="AM289" s="26" t="s">
        <v>45</v>
      </c>
      <c r="AN289" s="26" t="s">
        <v>45</v>
      </c>
      <c r="AO289" s="26" t="s">
        <v>45</v>
      </c>
      <c r="AP289" s="26" t="s">
        <v>45</v>
      </c>
      <c r="AQ289" s="26" t="s">
        <v>45</v>
      </c>
      <c r="AR289" s="17">
        <v>843.06249999999977</v>
      </c>
      <c r="AS289" s="17">
        <v>1458.9569444444446</v>
      </c>
      <c r="AT289" s="26">
        <v>652.87499999999977</v>
      </c>
      <c r="AU289" s="26">
        <v>21.635280373831776</v>
      </c>
      <c r="AV289" s="26">
        <v>1.6686251465928095</v>
      </c>
      <c r="AW289" s="26">
        <v>4943.6999999999971</v>
      </c>
      <c r="AX289" s="26">
        <v>3802.3500000000004</v>
      </c>
      <c r="AY289" s="103">
        <v>1145</v>
      </c>
      <c r="AZ289" s="103">
        <f t="shared" si="80"/>
        <v>349.22499999999997</v>
      </c>
      <c r="BA289" s="17">
        <v>30</v>
      </c>
      <c r="BB289" s="17">
        <v>60</v>
      </c>
      <c r="BC289" s="17">
        <v>0.18</v>
      </c>
      <c r="BD289" s="17">
        <v>1</v>
      </c>
      <c r="BE289" s="17" t="s">
        <v>150</v>
      </c>
      <c r="BF289" s="28"/>
      <c r="BG289" s="26"/>
      <c r="BH289" s="31"/>
      <c r="BI289" s="29"/>
      <c r="BN289" s="51"/>
    </row>
    <row r="290" spans="1:66" x14ac:dyDescent="0.25">
      <c r="A290" s="14">
        <v>2006</v>
      </c>
      <c r="B290" s="15">
        <v>2009</v>
      </c>
      <c r="C290" s="20" t="s">
        <v>161</v>
      </c>
      <c r="D290" s="52" t="s">
        <v>305</v>
      </c>
      <c r="E290" s="57">
        <v>1</v>
      </c>
      <c r="F290" s="64" t="s">
        <v>96</v>
      </c>
      <c r="G290" s="65" t="s">
        <v>97</v>
      </c>
      <c r="H290" s="70">
        <v>9870</v>
      </c>
      <c r="I290" s="21">
        <v>5</v>
      </c>
      <c r="J290" s="64">
        <v>98701</v>
      </c>
      <c r="K290" s="17" t="str">
        <f t="shared" si="79"/>
        <v>Tetraploid</v>
      </c>
      <c r="L290" s="23">
        <v>100</v>
      </c>
      <c r="M290" s="24">
        <v>1</v>
      </c>
      <c r="N290" s="25">
        <v>44.853588516746413</v>
      </c>
      <c r="O290" s="26">
        <v>46.680942184154176</v>
      </c>
      <c r="P290" s="26">
        <f t="shared" si="75"/>
        <v>0.46680942184154178</v>
      </c>
      <c r="Q290" s="63">
        <v>53.319057815845824</v>
      </c>
      <c r="R290" s="25">
        <v>0.53319057815845827</v>
      </c>
      <c r="S290" s="24">
        <v>23.914641062098504</v>
      </c>
      <c r="T290" s="25">
        <v>7.9715470206995009</v>
      </c>
      <c r="U290" s="25">
        <v>10.665929913695933</v>
      </c>
      <c r="V290" s="25">
        <v>3.5553099712319773</v>
      </c>
      <c r="W290" s="26" t="s">
        <v>45</v>
      </c>
      <c r="X290" s="26" t="s">
        <v>45</v>
      </c>
      <c r="Y290" s="26" t="s">
        <v>45</v>
      </c>
      <c r="Z290" s="26" t="s">
        <v>45</v>
      </c>
      <c r="AA290" s="26" t="s">
        <v>45</v>
      </c>
      <c r="AB290" s="26" t="s">
        <v>45</v>
      </c>
      <c r="AC290" s="26" t="s">
        <v>45</v>
      </c>
      <c r="AD290" s="26" t="s">
        <v>45</v>
      </c>
      <c r="AE290" s="26" t="s">
        <v>45</v>
      </c>
      <c r="AF290" s="26" t="s">
        <v>45</v>
      </c>
      <c r="AG290" s="56">
        <v>5.67</v>
      </c>
      <c r="AH290" s="17">
        <v>5.4</v>
      </c>
      <c r="AI290" s="17">
        <f t="shared" si="77"/>
        <v>3.9810717055349657E-6</v>
      </c>
      <c r="AJ290" s="49">
        <v>42.9</v>
      </c>
      <c r="AK290" s="49">
        <v>216.9</v>
      </c>
      <c r="AL290" s="26" t="s">
        <v>45</v>
      </c>
      <c r="AM290" s="26" t="s">
        <v>45</v>
      </c>
      <c r="AN290" s="26" t="s">
        <v>45</v>
      </c>
      <c r="AO290" s="26" t="s">
        <v>45</v>
      </c>
      <c r="AP290" s="26" t="s">
        <v>45</v>
      </c>
      <c r="AQ290" s="26" t="s">
        <v>45</v>
      </c>
      <c r="AR290" s="17">
        <v>843.06249999999977</v>
      </c>
      <c r="AS290" s="17">
        <v>1458.9569444444446</v>
      </c>
      <c r="AT290" s="26">
        <v>652.87499999999977</v>
      </c>
      <c r="AU290" s="26">
        <v>21.635280373831776</v>
      </c>
      <c r="AV290" s="26">
        <v>1.6686251465928095</v>
      </c>
      <c r="AW290" s="26">
        <v>4943.6999999999971</v>
      </c>
      <c r="AX290" s="26">
        <v>3802.3500000000004</v>
      </c>
      <c r="AY290" s="103">
        <v>1145</v>
      </c>
      <c r="AZ290" s="103">
        <f t="shared" si="80"/>
        <v>349.22499999999997</v>
      </c>
      <c r="BA290" s="17">
        <v>30</v>
      </c>
      <c r="BB290" s="17">
        <v>60</v>
      </c>
      <c r="BC290" s="17">
        <v>0.18</v>
      </c>
      <c r="BD290" s="17">
        <v>1</v>
      </c>
      <c r="BE290" s="17" t="s">
        <v>150</v>
      </c>
      <c r="BF290" s="28"/>
      <c r="BG290" s="26"/>
      <c r="BH290" s="31"/>
      <c r="BI290" s="29"/>
      <c r="BN290" s="51"/>
    </row>
    <row r="291" spans="1:66" x14ac:dyDescent="0.25">
      <c r="A291" s="14">
        <v>2006</v>
      </c>
      <c r="B291" s="15">
        <v>2009</v>
      </c>
      <c r="C291" s="20" t="s">
        <v>161</v>
      </c>
      <c r="D291" s="52" t="s">
        <v>305</v>
      </c>
      <c r="E291" s="57">
        <v>2</v>
      </c>
      <c r="F291" s="64" t="s">
        <v>96</v>
      </c>
      <c r="G291" s="65" t="s">
        <v>97</v>
      </c>
      <c r="H291" s="70">
        <v>9870</v>
      </c>
      <c r="I291" s="21">
        <v>5</v>
      </c>
      <c r="J291" s="64">
        <v>98701</v>
      </c>
      <c r="K291" s="17" t="str">
        <f t="shared" si="79"/>
        <v>Tetraploid</v>
      </c>
      <c r="L291" s="23">
        <v>100</v>
      </c>
      <c r="M291" s="24">
        <v>1</v>
      </c>
      <c r="N291" s="25">
        <v>54.800956937799043</v>
      </c>
      <c r="O291" s="26">
        <v>44.798657718120808</v>
      </c>
      <c r="P291" s="26">
        <f t="shared" si="75"/>
        <v>0.4479865771812081</v>
      </c>
      <c r="Q291" s="63">
        <v>55.201342281879192</v>
      </c>
      <c r="R291" s="25">
        <v>0.55201342281879195</v>
      </c>
      <c r="S291" s="24">
        <v>30.249763684563757</v>
      </c>
      <c r="T291" s="25">
        <v>10.083254561521253</v>
      </c>
      <c r="U291" s="25">
        <v>13.491394603315436</v>
      </c>
      <c r="V291" s="25">
        <v>4.4971315344384788</v>
      </c>
      <c r="W291" s="26" t="s">
        <v>45</v>
      </c>
      <c r="X291" s="26" t="s">
        <v>45</v>
      </c>
      <c r="Y291" s="26" t="s">
        <v>45</v>
      </c>
      <c r="Z291" s="26" t="s">
        <v>45</v>
      </c>
      <c r="AA291" s="26" t="s">
        <v>45</v>
      </c>
      <c r="AB291" s="26" t="s">
        <v>45</v>
      </c>
      <c r="AC291" s="26" t="s">
        <v>45</v>
      </c>
      <c r="AD291" s="26" t="s">
        <v>45</v>
      </c>
      <c r="AE291" s="26" t="s">
        <v>45</v>
      </c>
      <c r="AF291" s="26" t="s">
        <v>45</v>
      </c>
      <c r="AG291" s="56">
        <v>5.67</v>
      </c>
      <c r="AH291" s="17">
        <v>5.4</v>
      </c>
      <c r="AI291" s="17">
        <f t="shared" si="77"/>
        <v>3.9810717055349657E-6</v>
      </c>
      <c r="AJ291" s="49">
        <v>42.9</v>
      </c>
      <c r="AK291" s="49">
        <v>216.9</v>
      </c>
      <c r="AL291" s="26" t="s">
        <v>45</v>
      </c>
      <c r="AM291" s="26" t="s">
        <v>45</v>
      </c>
      <c r="AN291" s="26" t="s">
        <v>45</v>
      </c>
      <c r="AO291" s="26" t="s">
        <v>45</v>
      </c>
      <c r="AP291" s="26" t="s">
        <v>45</v>
      </c>
      <c r="AQ291" s="26" t="s">
        <v>45</v>
      </c>
      <c r="AR291" s="17">
        <v>843.06249999999977</v>
      </c>
      <c r="AS291" s="17">
        <v>1458.9569444444446</v>
      </c>
      <c r="AT291" s="26">
        <v>652.87499999999977</v>
      </c>
      <c r="AU291" s="26">
        <v>21.635280373831776</v>
      </c>
      <c r="AV291" s="26">
        <v>1.6686251465928095</v>
      </c>
      <c r="AW291" s="26">
        <v>4943.6999999999971</v>
      </c>
      <c r="AX291" s="26">
        <v>3802.3500000000004</v>
      </c>
      <c r="AY291" s="103">
        <v>1145</v>
      </c>
      <c r="AZ291" s="103">
        <f t="shared" si="80"/>
        <v>349.22499999999997</v>
      </c>
      <c r="BA291" s="17">
        <v>30</v>
      </c>
      <c r="BB291" s="17">
        <v>60</v>
      </c>
      <c r="BC291" s="17">
        <v>0.18</v>
      </c>
      <c r="BD291" s="17">
        <v>1</v>
      </c>
      <c r="BE291" s="17" t="s">
        <v>150</v>
      </c>
      <c r="BF291" s="28"/>
      <c r="BG291" s="26"/>
      <c r="BH291" s="31"/>
      <c r="BI291" s="29"/>
      <c r="BN291" s="51"/>
    </row>
    <row r="292" spans="1:66" x14ac:dyDescent="0.25">
      <c r="A292" s="14">
        <v>2006</v>
      </c>
      <c r="B292" s="15">
        <v>2009</v>
      </c>
      <c r="C292" s="20" t="s">
        <v>161</v>
      </c>
      <c r="D292" s="52" t="s">
        <v>305</v>
      </c>
      <c r="E292" s="57">
        <v>3</v>
      </c>
      <c r="F292" s="64" t="s">
        <v>96</v>
      </c>
      <c r="G292" s="65" t="s">
        <v>97</v>
      </c>
      <c r="H292" s="70">
        <v>9870</v>
      </c>
      <c r="I292" s="21">
        <v>5</v>
      </c>
      <c r="J292" s="64">
        <v>98701</v>
      </c>
      <c r="K292" s="17" t="str">
        <f t="shared" si="79"/>
        <v>Tetraploid</v>
      </c>
      <c r="L292" s="23">
        <v>100</v>
      </c>
      <c r="M292" s="24">
        <v>1</v>
      </c>
      <c r="N292" s="25">
        <v>52.268899521531097</v>
      </c>
      <c r="O292" s="26">
        <v>46.978557504873294</v>
      </c>
      <c r="P292" s="26">
        <f t="shared" si="75"/>
        <v>0.46978557504873292</v>
      </c>
      <c r="Q292" s="63">
        <v>53.021442495126706</v>
      </c>
      <c r="R292" s="25">
        <v>0.53021442495126703</v>
      </c>
      <c r="S292" s="24">
        <v>27.712716641975309</v>
      </c>
      <c r="T292" s="25">
        <v>9.2375722139917702</v>
      </c>
      <c r="U292" s="25">
        <v>12.359871622320988</v>
      </c>
      <c r="V292" s="25">
        <v>4.1199572074403292</v>
      </c>
      <c r="W292" s="26" t="s">
        <v>45</v>
      </c>
      <c r="X292" s="26" t="s">
        <v>45</v>
      </c>
      <c r="Y292" s="26" t="s">
        <v>45</v>
      </c>
      <c r="Z292" s="26" t="s">
        <v>45</v>
      </c>
      <c r="AA292" s="26" t="s">
        <v>45</v>
      </c>
      <c r="AB292" s="26" t="s">
        <v>45</v>
      </c>
      <c r="AC292" s="26" t="s">
        <v>45</v>
      </c>
      <c r="AD292" s="26" t="s">
        <v>45</v>
      </c>
      <c r="AE292" s="26" t="s">
        <v>45</v>
      </c>
      <c r="AF292" s="26" t="s">
        <v>45</v>
      </c>
      <c r="AG292" s="56">
        <v>5.67</v>
      </c>
      <c r="AH292" s="17">
        <v>5.4</v>
      </c>
      <c r="AI292" s="17">
        <f t="shared" si="77"/>
        <v>3.9810717055349657E-6</v>
      </c>
      <c r="AJ292" s="49">
        <v>42.9</v>
      </c>
      <c r="AK292" s="49">
        <v>216.9</v>
      </c>
      <c r="AL292" s="26" t="s">
        <v>45</v>
      </c>
      <c r="AM292" s="26" t="s">
        <v>45</v>
      </c>
      <c r="AN292" s="26" t="s">
        <v>45</v>
      </c>
      <c r="AO292" s="26" t="s">
        <v>45</v>
      </c>
      <c r="AP292" s="26" t="s">
        <v>45</v>
      </c>
      <c r="AQ292" s="26" t="s">
        <v>45</v>
      </c>
      <c r="AR292" s="17">
        <v>843.06249999999977</v>
      </c>
      <c r="AS292" s="17">
        <v>1458.9569444444446</v>
      </c>
      <c r="AT292" s="26">
        <v>652.87499999999977</v>
      </c>
      <c r="AU292" s="26">
        <v>21.635280373831776</v>
      </c>
      <c r="AV292" s="26">
        <v>1.6686251465928095</v>
      </c>
      <c r="AW292" s="26">
        <v>4943.6999999999971</v>
      </c>
      <c r="AX292" s="26">
        <v>3802.3500000000004</v>
      </c>
      <c r="AY292" s="103">
        <v>1145</v>
      </c>
      <c r="AZ292" s="103">
        <f t="shared" si="80"/>
        <v>349.22499999999997</v>
      </c>
      <c r="BA292" s="17">
        <v>30</v>
      </c>
      <c r="BB292" s="17">
        <v>60</v>
      </c>
      <c r="BC292" s="17">
        <v>0.18</v>
      </c>
      <c r="BD292" s="17">
        <v>1</v>
      </c>
      <c r="BE292" s="17" t="s">
        <v>150</v>
      </c>
      <c r="BF292" s="28"/>
      <c r="BG292" s="26"/>
      <c r="BH292" s="31"/>
      <c r="BI292" s="29"/>
      <c r="BN292" s="51"/>
    </row>
    <row r="293" spans="1:66" x14ac:dyDescent="0.25">
      <c r="A293" s="14">
        <v>2006</v>
      </c>
      <c r="B293" s="15">
        <v>2009</v>
      </c>
      <c r="C293" s="20" t="s">
        <v>161</v>
      </c>
      <c r="D293" s="52" t="s">
        <v>305</v>
      </c>
      <c r="E293" s="57">
        <v>4</v>
      </c>
      <c r="F293" s="64" t="s">
        <v>96</v>
      </c>
      <c r="G293" s="65" t="s">
        <v>97</v>
      </c>
      <c r="H293" s="70">
        <v>9870</v>
      </c>
      <c r="I293" s="21">
        <v>5</v>
      </c>
      <c r="J293" s="64">
        <v>98701</v>
      </c>
      <c r="K293" s="17" t="str">
        <f t="shared" si="79"/>
        <v>Tetraploid</v>
      </c>
      <c r="L293" s="23">
        <v>100</v>
      </c>
      <c r="M293" s="24">
        <v>1</v>
      </c>
      <c r="N293" s="25">
        <v>47.023923444976077</v>
      </c>
      <c r="O293" s="26">
        <v>45.796064400715565</v>
      </c>
      <c r="P293" s="26">
        <f t="shared" si="75"/>
        <v>0.45796064400715564</v>
      </c>
      <c r="Q293" s="63">
        <v>54.203935599284435</v>
      </c>
      <c r="R293" s="25">
        <v>0.54203935599284436</v>
      </c>
      <c r="S293" s="24">
        <v>25.48789023255814</v>
      </c>
      <c r="T293" s="25">
        <v>8.4959634108527133</v>
      </c>
      <c r="U293" s="25">
        <v>11.367599043720931</v>
      </c>
      <c r="V293" s="25">
        <v>3.7891996812403104</v>
      </c>
      <c r="W293" s="26" t="s">
        <v>45</v>
      </c>
      <c r="X293" s="26" t="s">
        <v>45</v>
      </c>
      <c r="Y293" s="26" t="s">
        <v>45</v>
      </c>
      <c r="Z293" s="26" t="s">
        <v>45</v>
      </c>
      <c r="AA293" s="26" t="s">
        <v>45</v>
      </c>
      <c r="AB293" s="26" t="s">
        <v>45</v>
      </c>
      <c r="AC293" s="26" t="s">
        <v>45</v>
      </c>
      <c r="AD293" s="26" t="s">
        <v>45</v>
      </c>
      <c r="AE293" s="26" t="s">
        <v>45</v>
      </c>
      <c r="AF293" s="26" t="s">
        <v>45</v>
      </c>
      <c r="AG293" s="56">
        <v>5.67</v>
      </c>
      <c r="AH293" s="17">
        <v>5.4</v>
      </c>
      <c r="AI293" s="17">
        <f t="shared" si="77"/>
        <v>3.9810717055349657E-6</v>
      </c>
      <c r="AJ293" s="49">
        <v>42.9</v>
      </c>
      <c r="AK293" s="49">
        <v>216.9</v>
      </c>
      <c r="AL293" s="26" t="s">
        <v>45</v>
      </c>
      <c r="AM293" s="26" t="s">
        <v>45</v>
      </c>
      <c r="AN293" s="26" t="s">
        <v>45</v>
      </c>
      <c r="AO293" s="26" t="s">
        <v>45</v>
      </c>
      <c r="AP293" s="26" t="s">
        <v>45</v>
      </c>
      <c r="AQ293" s="26" t="s">
        <v>45</v>
      </c>
      <c r="AR293" s="17">
        <v>843.06249999999977</v>
      </c>
      <c r="AS293" s="17">
        <v>1458.9569444444446</v>
      </c>
      <c r="AT293" s="26">
        <v>652.87499999999977</v>
      </c>
      <c r="AU293" s="26">
        <v>21.635280373831776</v>
      </c>
      <c r="AV293" s="26">
        <v>1.6686251465928095</v>
      </c>
      <c r="AW293" s="26">
        <v>4943.6999999999971</v>
      </c>
      <c r="AX293" s="26">
        <v>3802.3500000000004</v>
      </c>
      <c r="AY293" s="103">
        <v>1145</v>
      </c>
      <c r="AZ293" s="103">
        <f t="shared" si="80"/>
        <v>349.22499999999997</v>
      </c>
      <c r="BA293" s="17">
        <v>30</v>
      </c>
      <c r="BB293" s="17">
        <v>60</v>
      </c>
      <c r="BC293" s="17">
        <v>0.18</v>
      </c>
      <c r="BD293" s="17">
        <v>1</v>
      </c>
      <c r="BE293" s="17" t="s">
        <v>150</v>
      </c>
      <c r="BF293" s="28"/>
      <c r="BG293" s="26"/>
      <c r="BH293" s="31"/>
      <c r="BI293" s="29"/>
      <c r="BN293" s="51"/>
    </row>
    <row r="294" spans="1:66" x14ac:dyDescent="0.25">
      <c r="A294" s="14">
        <v>2006</v>
      </c>
      <c r="B294" s="15">
        <v>2009</v>
      </c>
      <c r="C294" s="20" t="s">
        <v>161</v>
      </c>
      <c r="D294" s="52" t="s">
        <v>305</v>
      </c>
      <c r="E294" s="57">
        <v>1</v>
      </c>
      <c r="F294" s="64" t="s">
        <v>98</v>
      </c>
      <c r="G294" s="65" t="s">
        <v>99</v>
      </c>
      <c r="H294" s="104">
        <v>9870</v>
      </c>
      <c r="I294" s="21">
        <v>5</v>
      </c>
      <c r="J294" s="64">
        <v>987023</v>
      </c>
      <c r="K294" s="17" t="str">
        <f t="shared" si="79"/>
        <v>Tetraploid</v>
      </c>
      <c r="L294" s="23">
        <v>100</v>
      </c>
      <c r="M294" s="24">
        <v>1</v>
      </c>
      <c r="N294" s="25">
        <v>43.58755980861244</v>
      </c>
      <c r="O294" s="26">
        <v>45.243128964059196</v>
      </c>
      <c r="P294" s="26">
        <f t="shared" si="75"/>
        <v>0.45243128964059198</v>
      </c>
      <c r="Q294" s="63">
        <v>54.756871035940804</v>
      </c>
      <c r="R294" s="25">
        <v>0.54756871035940802</v>
      </c>
      <c r="S294" s="24">
        <v>23.866315937984499</v>
      </c>
      <c r="T294" s="25">
        <v>7.9554386459948327</v>
      </c>
      <c r="U294" s="25">
        <v>10.644376908341087</v>
      </c>
      <c r="V294" s="25">
        <v>3.5481256361136952</v>
      </c>
      <c r="W294" s="26" t="s">
        <v>45</v>
      </c>
      <c r="X294" s="26" t="s">
        <v>45</v>
      </c>
      <c r="Y294" s="26" t="s">
        <v>45</v>
      </c>
      <c r="Z294" s="26" t="s">
        <v>45</v>
      </c>
      <c r="AA294" s="26" t="s">
        <v>45</v>
      </c>
      <c r="AB294" s="26" t="s">
        <v>45</v>
      </c>
      <c r="AC294" s="26" t="s">
        <v>45</v>
      </c>
      <c r="AD294" s="26" t="s">
        <v>45</v>
      </c>
      <c r="AE294" s="26" t="s">
        <v>45</v>
      </c>
      <c r="AF294" s="26" t="s">
        <v>45</v>
      </c>
      <c r="AG294" s="56">
        <v>5.67</v>
      </c>
      <c r="AH294" s="17">
        <v>5.4</v>
      </c>
      <c r="AI294" s="17">
        <f t="shared" si="77"/>
        <v>3.9810717055349657E-6</v>
      </c>
      <c r="AJ294" s="49">
        <v>42.9</v>
      </c>
      <c r="AK294" s="49">
        <v>216.9</v>
      </c>
      <c r="AL294" s="26" t="s">
        <v>45</v>
      </c>
      <c r="AM294" s="26" t="s">
        <v>45</v>
      </c>
      <c r="AN294" s="26" t="s">
        <v>45</v>
      </c>
      <c r="AO294" s="26" t="s">
        <v>45</v>
      </c>
      <c r="AP294" s="26" t="s">
        <v>45</v>
      </c>
      <c r="AQ294" s="26" t="s">
        <v>45</v>
      </c>
      <c r="AR294" s="17">
        <v>843.06249999999977</v>
      </c>
      <c r="AS294" s="17">
        <v>1458.9569444444446</v>
      </c>
      <c r="AT294" s="26">
        <v>652.87499999999977</v>
      </c>
      <c r="AU294" s="26">
        <v>21.635280373831776</v>
      </c>
      <c r="AV294" s="26">
        <v>1.6686251465928095</v>
      </c>
      <c r="AW294" s="26">
        <v>4943.6999999999971</v>
      </c>
      <c r="AX294" s="26">
        <v>3802.3500000000004</v>
      </c>
      <c r="AY294" s="103">
        <v>1145</v>
      </c>
      <c r="AZ294" s="103">
        <f t="shared" si="80"/>
        <v>349.22499999999997</v>
      </c>
      <c r="BA294" s="17">
        <v>30</v>
      </c>
      <c r="BB294" s="17">
        <v>60</v>
      </c>
      <c r="BC294" s="17">
        <v>0.18</v>
      </c>
      <c r="BD294" s="17">
        <v>1</v>
      </c>
      <c r="BE294" s="17" t="s">
        <v>150</v>
      </c>
      <c r="BF294" s="28"/>
      <c r="BG294" s="26"/>
      <c r="BH294" s="31"/>
      <c r="BI294" s="29"/>
      <c r="BN294" s="51"/>
    </row>
    <row r="295" spans="1:66" x14ac:dyDescent="0.25">
      <c r="A295" s="14">
        <v>2006</v>
      </c>
      <c r="B295" s="15">
        <v>2009</v>
      </c>
      <c r="C295" s="20" t="s">
        <v>161</v>
      </c>
      <c r="D295" s="52" t="s">
        <v>305</v>
      </c>
      <c r="E295" s="57">
        <v>2</v>
      </c>
      <c r="F295" s="64" t="s">
        <v>98</v>
      </c>
      <c r="G295" s="65" t="s">
        <v>99</v>
      </c>
      <c r="H295" s="104">
        <v>9870</v>
      </c>
      <c r="I295" s="21">
        <v>5</v>
      </c>
      <c r="J295" s="64">
        <v>987023</v>
      </c>
      <c r="K295" s="17" t="str">
        <f t="shared" si="79"/>
        <v>Tetraploid</v>
      </c>
      <c r="L295" s="23">
        <v>94.444444444444443</v>
      </c>
      <c r="M295" s="24">
        <v>0.94444444444444442</v>
      </c>
      <c r="N295" s="25">
        <v>58.599043062200955</v>
      </c>
      <c r="O295" s="26">
        <v>46.596858638743456</v>
      </c>
      <c r="P295" s="26">
        <f t="shared" si="75"/>
        <v>0.46596858638743455</v>
      </c>
      <c r="Q295" s="63">
        <v>53.403141361256544</v>
      </c>
      <c r="R295" s="25">
        <v>0.53403141361256545</v>
      </c>
      <c r="S295" s="24">
        <v>31.292591748691098</v>
      </c>
      <c r="T295" s="25">
        <v>10.430863916230367</v>
      </c>
      <c r="U295" s="25">
        <v>13.956495919916231</v>
      </c>
      <c r="V295" s="25">
        <v>4.6521653066387438</v>
      </c>
      <c r="W295" s="26" t="s">
        <v>45</v>
      </c>
      <c r="X295" s="26" t="s">
        <v>45</v>
      </c>
      <c r="Y295" s="26" t="s">
        <v>45</v>
      </c>
      <c r="Z295" s="26" t="s">
        <v>45</v>
      </c>
      <c r="AA295" s="26" t="s">
        <v>45</v>
      </c>
      <c r="AB295" s="26" t="s">
        <v>45</v>
      </c>
      <c r="AC295" s="26" t="s">
        <v>45</v>
      </c>
      <c r="AD295" s="26" t="s">
        <v>45</v>
      </c>
      <c r="AE295" s="26" t="s">
        <v>45</v>
      </c>
      <c r="AF295" s="26" t="s">
        <v>45</v>
      </c>
      <c r="AG295" s="56">
        <v>5.67</v>
      </c>
      <c r="AH295" s="17">
        <v>5.4</v>
      </c>
      <c r="AI295" s="17">
        <f t="shared" si="77"/>
        <v>3.9810717055349657E-6</v>
      </c>
      <c r="AJ295" s="49">
        <v>42.9</v>
      </c>
      <c r="AK295" s="49">
        <v>216.9</v>
      </c>
      <c r="AL295" s="26" t="s">
        <v>45</v>
      </c>
      <c r="AM295" s="26" t="s">
        <v>45</v>
      </c>
      <c r="AN295" s="26" t="s">
        <v>45</v>
      </c>
      <c r="AO295" s="26" t="s">
        <v>45</v>
      </c>
      <c r="AP295" s="26" t="s">
        <v>45</v>
      </c>
      <c r="AQ295" s="26" t="s">
        <v>45</v>
      </c>
      <c r="AR295" s="17">
        <v>843.06249999999977</v>
      </c>
      <c r="AS295" s="17">
        <v>1458.9569444444446</v>
      </c>
      <c r="AT295" s="26">
        <v>652.87499999999977</v>
      </c>
      <c r="AU295" s="26">
        <v>21.635280373831776</v>
      </c>
      <c r="AV295" s="26">
        <v>1.6686251465928095</v>
      </c>
      <c r="AW295" s="26">
        <v>4943.6999999999971</v>
      </c>
      <c r="AX295" s="26">
        <v>3802.3500000000004</v>
      </c>
      <c r="AY295" s="103">
        <v>1145</v>
      </c>
      <c r="AZ295" s="103">
        <f t="shared" si="80"/>
        <v>349.22499999999997</v>
      </c>
      <c r="BA295" s="17">
        <v>30</v>
      </c>
      <c r="BB295" s="17">
        <v>60</v>
      </c>
      <c r="BC295" s="17">
        <v>0.18</v>
      </c>
      <c r="BD295" s="17">
        <v>1</v>
      </c>
      <c r="BE295" s="17" t="s">
        <v>150</v>
      </c>
      <c r="BF295" s="28"/>
      <c r="BG295" s="26"/>
      <c r="BH295" s="31"/>
      <c r="BI295" s="29"/>
      <c r="BN295" s="51"/>
    </row>
    <row r="296" spans="1:66" x14ac:dyDescent="0.25">
      <c r="A296" s="14">
        <v>2006</v>
      </c>
      <c r="B296" s="15">
        <v>2009</v>
      </c>
      <c r="C296" s="20" t="s">
        <v>161</v>
      </c>
      <c r="D296" s="52" t="s">
        <v>305</v>
      </c>
      <c r="E296" s="57">
        <v>3</v>
      </c>
      <c r="F296" s="64" t="s">
        <v>98</v>
      </c>
      <c r="G296" s="65" t="s">
        <v>99</v>
      </c>
      <c r="H296" s="104">
        <v>9870</v>
      </c>
      <c r="I296" s="21">
        <v>5</v>
      </c>
      <c r="J296" s="64">
        <v>987023</v>
      </c>
      <c r="K296" s="17" t="str">
        <f t="shared" si="79"/>
        <v>Tetraploid</v>
      </c>
      <c r="L296" s="23">
        <v>100</v>
      </c>
      <c r="M296" s="24">
        <v>1</v>
      </c>
      <c r="N296" s="25">
        <v>55.886124401913875</v>
      </c>
      <c r="O296" s="26">
        <v>45.703125</v>
      </c>
      <c r="P296" s="26">
        <f t="shared" si="75"/>
        <v>0.45703125</v>
      </c>
      <c r="Q296" s="63">
        <v>54.296875</v>
      </c>
      <c r="R296" s="25">
        <v>0.54296875</v>
      </c>
      <c r="S296" s="24">
        <v>30.343315578125001</v>
      </c>
      <c r="T296" s="25">
        <v>10.114438526041667</v>
      </c>
      <c r="U296" s="25">
        <v>13.533118747843751</v>
      </c>
      <c r="V296" s="25">
        <v>4.5110395826145835</v>
      </c>
      <c r="W296" s="26" t="s">
        <v>45</v>
      </c>
      <c r="X296" s="26" t="s">
        <v>45</v>
      </c>
      <c r="Y296" s="26" t="s">
        <v>45</v>
      </c>
      <c r="Z296" s="26" t="s">
        <v>45</v>
      </c>
      <c r="AA296" s="26" t="s">
        <v>45</v>
      </c>
      <c r="AB296" s="26" t="s">
        <v>45</v>
      </c>
      <c r="AC296" s="26" t="s">
        <v>45</v>
      </c>
      <c r="AD296" s="26" t="s">
        <v>45</v>
      </c>
      <c r="AE296" s="26" t="s">
        <v>45</v>
      </c>
      <c r="AF296" s="26" t="s">
        <v>45</v>
      </c>
      <c r="AG296" s="56">
        <v>5.67</v>
      </c>
      <c r="AH296" s="17">
        <v>5.4</v>
      </c>
      <c r="AI296" s="17">
        <f t="shared" si="77"/>
        <v>3.9810717055349657E-6</v>
      </c>
      <c r="AJ296" s="49">
        <v>42.9</v>
      </c>
      <c r="AK296" s="49">
        <v>216.9</v>
      </c>
      <c r="AL296" s="26" t="s">
        <v>45</v>
      </c>
      <c r="AM296" s="26" t="s">
        <v>45</v>
      </c>
      <c r="AN296" s="26" t="s">
        <v>45</v>
      </c>
      <c r="AO296" s="26" t="s">
        <v>45</v>
      </c>
      <c r="AP296" s="26" t="s">
        <v>45</v>
      </c>
      <c r="AQ296" s="26" t="s">
        <v>45</v>
      </c>
      <c r="AR296" s="17">
        <v>843.06249999999977</v>
      </c>
      <c r="AS296" s="17">
        <v>1458.9569444444446</v>
      </c>
      <c r="AT296" s="26">
        <v>652.87499999999977</v>
      </c>
      <c r="AU296" s="26">
        <v>21.635280373831776</v>
      </c>
      <c r="AV296" s="26">
        <v>1.6686251465928095</v>
      </c>
      <c r="AW296" s="26">
        <v>4943.6999999999971</v>
      </c>
      <c r="AX296" s="26">
        <v>3802.3500000000004</v>
      </c>
      <c r="AY296" s="103">
        <v>1145</v>
      </c>
      <c r="AZ296" s="103">
        <f t="shared" si="80"/>
        <v>349.22499999999997</v>
      </c>
      <c r="BA296" s="17">
        <v>30</v>
      </c>
      <c r="BB296" s="17">
        <v>60</v>
      </c>
      <c r="BC296" s="17">
        <v>0.18</v>
      </c>
      <c r="BD296" s="17">
        <v>1</v>
      </c>
      <c r="BE296" s="17" t="s">
        <v>150</v>
      </c>
      <c r="BF296" s="28"/>
      <c r="BG296" s="26"/>
      <c r="BH296" s="31"/>
      <c r="BI296" s="29"/>
      <c r="BN296" s="51"/>
    </row>
    <row r="297" spans="1:66" x14ac:dyDescent="0.25">
      <c r="A297" s="14">
        <v>2006</v>
      </c>
      <c r="B297" s="15">
        <v>2009</v>
      </c>
      <c r="C297" s="20" t="s">
        <v>161</v>
      </c>
      <c r="D297" s="52" t="s">
        <v>305</v>
      </c>
      <c r="E297" s="57">
        <v>4</v>
      </c>
      <c r="F297" s="64" t="s">
        <v>98</v>
      </c>
      <c r="G297" s="65" t="s">
        <v>99</v>
      </c>
      <c r="H297" s="104">
        <v>9870</v>
      </c>
      <c r="I297" s="21">
        <v>5</v>
      </c>
      <c r="J297" s="64">
        <v>987023</v>
      </c>
      <c r="K297" s="17" t="str">
        <f t="shared" si="79"/>
        <v>Tetraploid</v>
      </c>
      <c r="L297" s="23">
        <v>100</v>
      </c>
      <c r="M297" s="24">
        <v>1</v>
      </c>
      <c r="N297" s="25">
        <v>54.800956937799043</v>
      </c>
      <c r="O297" s="26">
        <v>46.188340807174889</v>
      </c>
      <c r="P297" s="26">
        <f t="shared" si="75"/>
        <v>0.46188340807174888</v>
      </c>
      <c r="Q297" s="63">
        <v>53.811659192825111</v>
      </c>
      <c r="R297" s="25">
        <v>0.53811659192825112</v>
      </c>
      <c r="S297" s="24">
        <v>29.488231748878924</v>
      </c>
      <c r="T297" s="25">
        <v>9.8294105829596408</v>
      </c>
      <c r="U297" s="25">
        <v>13.15175136</v>
      </c>
      <c r="V297" s="25">
        <v>4.3839171199999996</v>
      </c>
      <c r="W297" s="26" t="s">
        <v>45</v>
      </c>
      <c r="X297" s="26" t="s">
        <v>45</v>
      </c>
      <c r="Y297" s="26" t="s">
        <v>45</v>
      </c>
      <c r="Z297" s="26" t="s">
        <v>45</v>
      </c>
      <c r="AA297" s="26" t="s">
        <v>45</v>
      </c>
      <c r="AB297" s="26" t="s">
        <v>45</v>
      </c>
      <c r="AC297" s="26" t="s">
        <v>45</v>
      </c>
      <c r="AD297" s="26" t="s">
        <v>45</v>
      </c>
      <c r="AE297" s="26" t="s">
        <v>45</v>
      </c>
      <c r="AF297" s="26" t="s">
        <v>45</v>
      </c>
      <c r="AG297" s="56">
        <v>5.67</v>
      </c>
      <c r="AH297" s="17">
        <v>5.4</v>
      </c>
      <c r="AI297" s="17">
        <f t="shared" si="77"/>
        <v>3.9810717055349657E-6</v>
      </c>
      <c r="AJ297" s="49">
        <v>42.9</v>
      </c>
      <c r="AK297" s="49">
        <v>216.9</v>
      </c>
      <c r="AL297" s="26" t="s">
        <v>45</v>
      </c>
      <c r="AM297" s="26" t="s">
        <v>45</v>
      </c>
      <c r="AN297" s="26" t="s">
        <v>45</v>
      </c>
      <c r="AO297" s="26" t="s">
        <v>45</v>
      </c>
      <c r="AP297" s="26" t="s">
        <v>45</v>
      </c>
      <c r="AQ297" s="26" t="s">
        <v>45</v>
      </c>
      <c r="AR297" s="17">
        <v>843.06249999999977</v>
      </c>
      <c r="AS297" s="17">
        <v>1458.9569444444446</v>
      </c>
      <c r="AT297" s="26">
        <v>652.87499999999977</v>
      </c>
      <c r="AU297" s="26">
        <v>21.635280373831776</v>
      </c>
      <c r="AV297" s="26">
        <v>1.6686251465928095</v>
      </c>
      <c r="AW297" s="26">
        <v>4943.6999999999971</v>
      </c>
      <c r="AX297" s="26">
        <v>3802.3500000000004</v>
      </c>
      <c r="AY297" s="103">
        <v>1145</v>
      </c>
      <c r="AZ297" s="103">
        <f t="shared" si="80"/>
        <v>349.22499999999997</v>
      </c>
      <c r="BA297" s="17">
        <v>30</v>
      </c>
      <c r="BB297" s="17">
        <v>60</v>
      </c>
      <c r="BC297" s="17">
        <v>0.18</v>
      </c>
      <c r="BD297" s="17">
        <v>1</v>
      </c>
      <c r="BE297" s="17" t="s">
        <v>150</v>
      </c>
      <c r="BF297" s="28"/>
      <c r="BG297" s="26"/>
      <c r="BH297" s="31"/>
      <c r="BI297" s="29"/>
      <c r="BN297" s="51"/>
    </row>
    <row r="298" spans="1:66" x14ac:dyDescent="0.25">
      <c r="A298" s="14">
        <v>2006</v>
      </c>
      <c r="B298" s="15">
        <v>2009</v>
      </c>
      <c r="C298" s="20" t="s">
        <v>161</v>
      </c>
      <c r="D298" s="52" t="s">
        <v>305</v>
      </c>
      <c r="E298" s="32">
        <v>1</v>
      </c>
      <c r="F298" s="44" t="s">
        <v>81</v>
      </c>
      <c r="G298" s="20" t="s">
        <v>82</v>
      </c>
      <c r="H298" s="70" t="s">
        <v>83</v>
      </c>
      <c r="I298" s="21">
        <v>5</v>
      </c>
      <c r="J298" s="44">
        <v>987131</v>
      </c>
      <c r="K298" s="17" t="str">
        <f t="shared" si="79"/>
        <v>Tetraploid</v>
      </c>
      <c r="L298" s="23">
        <v>100</v>
      </c>
      <c r="M298" s="24">
        <v>1</v>
      </c>
      <c r="N298" s="25">
        <v>52.630622009569379</v>
      </c>
      <c r="O298" s="26">
        <v>45.851528384279469</v>
      </c>
      <c r="P298" s="26">
        <f t="shared" si="75"/>
        <v>0.45851528384279466</v>
      </c>
      <c r="Q298" s="63">
        <v>54.148471615720531</v>
      </c>
      <c r="R298" s="25">
        <v>0.54148471615720528</v>
      </c>
      <c r="S298" s="24">
        <v>28.497641013100441</v>
      </c>
      <c r="T298" s="25">
        <v>9.4992136710334805</v>
      </c>
      <c r="U298" s="25">
        <v>12.709947891842797</v>
      </c>
      <c r="V298" s="25">
        <v>4.2366492972809322</v>
      </c>
      <c r="W298" s="26" t="s">
        <v>45</v>
      </c>
      <c r="X298" s="26" t="s">
        <v>45</v>
      </c>
      <c r="Y298" s="26" t="s">
        <v>45</v>
      </c>
      <c r="Z298" s="26" t="s">
        <v>45</v>
      </c>
      <c r="AA298" s="26" t="s">
        <v>45</v>
      </c>
      <c r="AB298" s="26" t="s">
        <v>45</v>
      </c>
      <c r="AC298" s="26" t="s">
        <v>45</v>
      </c>
      <c r="AD298" s="26" t="s">
        <v>45</v>
      </c>
      <c r="AE298" s="26" t="s">
        <v>45</v>
      </c>
      <c r="AF298" s="26" t="s">
        <v>45</v>
      </c>
      <c r="AG298" s="56">
        <v>5.67</v>
      </c>
      <c r="AH298" s="17">
        <v>5.4</v>
      </c>
      <c r="AI298" s="17">
        <f t="shared" si="77"/>
        <v>3.9810717055349657E-6</v>
      </c>
      <c r="AJ298" s="49">
        <v>42.9</v>
      </c>
      <c r="AK298" s="49">
        <v>216.9</v>
      </c>
      <c r="AL298" s="26" t="s">
        <v>45</v>
      </c>
      <c r="AM298" s="26" t="s">
        <v>45</v>
      </c>
      <c r="AN298" s="26" t="s">
        <v>45</v>
      </c>
      <c r="AO298" s="26" t="s">
        <v>45</v>
      </c>
      <c r="AP298" s="26" t="s">
        <v>45</v>
      </c>
      <c r="AQ298" s="26" t="s">
        <v>45</v>
      </c>
      <c r="AR298" s="17">
        <v>843.06249999999977</v>
      </c>
      <c r="AS298" s="17">
        <v>1458.9569444444446</v>
      </c>
      <c r="AT298" s="26">
        <v>652.87499999999977</v>
      </c>
      <c r="AU298" s="26">
        <v>21.635280373831776</v>
      </c>
      <c r="AV298" s="26">
        <v>1.6686251465928095</v>
      </c>
      <c r="AW298" s="26">
        <v>4943.6999999999971</v>
      </c>
      <c r="AX298" s="26">
        <v>3802.3500000000004</v>
      </c>
      <c r="AY298" s="103">
        <v>1145</v>
      </c>
      <c r="AZ298" s="103">
        <f t="shared" si="80"/>
        <v>349.22499999999997</v>
      </c>
      <c r="BA298" s="17">
        <v>30</v>
      </c>
      <c r="BB298" s="17">
        <v>60</v>
      </c>
      <c r="BC298" s="17">
        <v>0.18</v>
      </c>
      <c r="BD298" s="17">
        <v>1</v>
      </c>
      <c r="BE298" s="17" t="s">
        <v>150</v>
      </c>
      <c r="BF298" s="28"/>
      <c r="BG298" s="26"/>
      <c r="BH298" s="31"/>
      <c r="BI298" s="29"/>
      <c r="BN298" s="51"/>
    </row>
    <row r="299" spans="1:66" x14ac:dyDescent="0.25">
      <c r="A299" s="14">
        <v>2006</v>
      </c>
      <c r="B299" s="15">
        <v>2009</v>
      </c>
      <c r="C299" s="20" t="s">
        <v>161</v>
      </c>
      <c r="D299" s="52" t="s">
        <v>305</v>
      </c>
      <c r="E299" s="32">
        <v>2</v>
      </c>
      <c r="F299" s="44" t="s">
        <v>81</v>
      </c>
      <c r="G299" s="20" t="s">
        <v>82</v>
      </c>
      <c r="H299" s="70" t="s">
        <v>83</v>
      </c>
      <c r="I299" s="21">
        <v>5</v>
      </c>
      <c r="J299" s="44">
        <v>987131</v>
      </c>
      <c r="K299" s="17" t="str">
        <f t="shared" si="79"/>
        <v>Tetraploid</v>
      </c>
      <c r="L299" s="23">
        <v>100</v>
      </c>
      <c r="M299" s="24">
        <v>1</v>
      </c>
      <c r="N299" s="25">
        <v>37.076555023923447</v>
      </c>
      <c r="O299" s="26">
        <v>47.524752475247524</v>
      </c>
      <c r="P299" s="26">
        <f t="shared" si="75"/>
        <v>0.47524752475247523</v>
      </c>
      <c r="Q299" s="63">
        <v>52.475247524752476</v>
      </c>
      <c r="R299" s="25">
        <v>0.52475247524752477</v>
      </c>
      <c r="S299" s="24">
        <v>19.455306468646871</v>
      </c>
      <c r="T299" s="25">
        <v>6.4851021562156239</v>
      </c>
      <c r="U299" s="25">
        <v>8.6770666850165039</v>
      </c>
      <c r="V299" s="25">
        <v>2.8923555616721681</v>
      </c>
      <c r="W299" s="26" t="s">
        <v>45</v>
      </c>
      <c r="X299" s="26" t="s">
        <v>45</v>
      </c>
      <c r="Y299" s="26" t="s">
        <v>45</v>
      </c>
      <c r="Z299" s="26" t="s">
        <v>45</v>
      </c>
      <c r="AA299" s="26" t="s">
        <v>45</v>
      </c>
      <c r="AB299" s="26" t="s">
        <v>45</v>
      </c>
      <c r="AC299" s="26" t="s">
        <v>45</v>
      </c>
      <c r="AD299" s="26" t="s">
        <v>45</v>
      </c>
      <c r="AE299" s="26" t="s">
        <v>45</v>
      </c>
      <c r="AF299" s="26" t="s">
        <v>45</v>
      </c>
      <c r="AG299" s="56">
        <v>5.67</v>
      </c>
      <c r="AH299" s="17">
        <v>5.4</v>
      </c>
      <c r="AI299" s="17">
        <f t="shared" si="77"/>
        <v>3.9810717055349657E-6</v>
      </c>
      <c r="AJ299" s="49">
        <v>42.9</v>
      </c>
      <c r="AK299" s="49">
        <v>216.9</v>
      </c>
      <c r="AL299" s="26" t="s">
        <v>45</v>
      </c>
      <c r="AM299" s="26" t="s">
        <v>45</v>
      </c>
      <c r="AN299" s="26" t="s">
        <v>45</v>
      </c>
      <c r="AO299" s="26" t="s">
        <v>45</v>
      </c>
      <c r="AP299" s="26" t="s">
        <v>45</v>
      </c>
      <c r="AQ299" s="26" t="s">
        <v>45</v>
      </c>
      <c r="AR299" s="17">
        <v>843.06249999999977</v>
      </c>
      <c r="AS299" s="17">
        <v>1458.9569444444446</v>
      </c>
      <c r="AT299" s="26">
        <v>652.87499999999977</v>
      </c>
      <c r="AU299" s="26">
        <v>21.635280373831776</v>
      </c>
      <c r="AV299" s="26">
        <v>1.6686251465928095</v>
      </c>
      <c r="AW299" s="26">
        <v>4943.6999999999971</v>
      </c>
      <c r="AX299" s="26">
        <v>3802.3500000000004</v>
      </c>
      <c r="AY299" s="103">
        <v>1145</v>
      </c>
      <c r="AZ299" s="103">
        <f t="shared" si="80"/>
        <v>349.22499999999997</v>
      </c>
      <c r="BA299" s="17">
        <v>30</v>
      </c>
      <c r="BB299" s="17">
        <v>60</v>
      </c>
      <c r="BC299" s="17">
        <v>0.18</v>
      </c>
      <c r="BD299" s="17">
        <v>1</v>
      </c>
      <c r="BE299" s="17" t="s">
        <v>150</v>
      </c>
      <c r="BF299" s="28"/>
      <c r="BG299" s="26"/>
      <c r="BH299" s="31"/>
      <c r="BI299" s="29"/>
      <c r="BN299" s="51"/>
    </row>
    <row r="300" spans="1:66" x14ac:dyDescent="0.25">
      <c r="A300" s="14">
        <v>2006</v>
      </c>
      <c r="B300" s="15">
        <v>2009</v>
      </c>
      <c r="C300" s="20" t="s">
        <v>161</v>
      </c>
      <c r="D300" s="52" t="s">
        <v>305</v>
      </c>
      <c r="E300" s="32">
        <v>3</v>
      </c>
      <c r="F300" s="44" t="s">
        <v>81</v>
      </c>
      <c r="G300" s="20" t="s">
        <v>82</v>
      </c>
      <c r="H300" s="70" t="s">
        <v>83</v>
      </c>
      <c r="I300" s="21">
        <v>5</v>
      </c>
      <c r="J300" s="44">
        <v>987131</v>
      </c>
      <c r="K300" s="17" t="str">
        <f t="shared" si="79"/>
        <v>Tetraploid</v>
      </c>
      <c r="L300" s="23">
        <v>94.444444444444443</v>
      </c>
      <c r="M300" s="24">
        <v>0.94444444444444442</v>
      </c>
      <c r="N300" s="25">
        <v>47.747368421052634</v>
      </c>
      <c r="O300" s="26">
        <v>46.496815286624205</v>
      </c>
      <c r="P300" s="26">
        <f t="shared" si="75"/>
        <v>0.46496815286624205</v>
      </c>
      <c r="Q300" s="63">
        <v>53.503184713375795</v>
      </c>
      <c r="R300" s="25">
        <v>0.53503184713375795</v>
      </c>
      <c r="S300" s="24">
        <v>25.54543368152866</v>
      </c>
      <c r="T300" s="25">
        <v>8.5151445605095528</v>
      </c>
      <c r="U300" s="25">
        <v>11.393263421961782</v>
      </c>
      <c r="V300" s="25">
        <v>3.7977544739872604</v>
      </c>
      <c r="W300" s="26" t="s">
        <v>45</v>
      </c>
      <c r="X300" s="26" t="s">
        <v>45</v>
      </c>
      <c r="Y300" s="26" t="s">
        <v>45</v>
      </c>
      <c r="Z300" s="26" t="s">
        <v>45</v>
      </c>
      <c r="AA300" s="26" t="s">
        <v>45</v>
      </c>
      <c r="AB300" s="26" t="s">
        <v>45</v>
      </c>
      <c r="AC300" s="26" t="s">
        <v>45</v>
      </c>
      <c r="AD300" s="26" t="s">
        <v>45</v>
      </c>
      <c r="AE300" s="26" t="s">
        <v>45</v>
      </c>
      <c r="AF300" s="26" t="s">
        <v>45</v>
      </c>
      <c r="AG300" s="56">
        <v>5.67</v>
      </c>
      <c r="AH300" s="17">
        <v>5.4</v>
      </c>
      <c r="AI300" s="17">
        <f t="shared" si="77"/>
        <v>3.9810717055349657E-6</v>
      </c>
      <c r="AJ300" s="49">
        <v>42.9</v>
      </c>
      <c r="AK300" s="49">
        <v>216.9</v>
      </c>
      <c r="AL300" s="26" t="s">
        <v>45</v>
      </c>
      <c r="AM300" s="26" t="s">
        <v>45</v>
      </c>
      <c r="AN300" s="26" t="s">
        <v>45</v>
      </c>
      <c r="AO300" s="26" t="s">
        <v>45</v>
      </c>
      <c r="AP300" s="26" t="s">
        <v>45</v>
      </c>
      <c r="AQ300" s="26" t="s">
        <v>45</v>
      </c>
      <c r="AR300" s="17">
        <v>843.06249999999977</v>
      </c>
      <c r="AS300" s="17">
        <v>1458.9569444444446</v>
      </c>
      <c r="AT300" s="26">
        <v>652.87499999999977</v>
      </c>
      <c r="AU300" s="26">
        <v>21.635280373831776</v>
      </c>
      <c r="AV300" s="26">
        <v>1.6686251465928095</v>
      </c>
      <c r="AW300" s="26">
        <v>4943.6999999999971</v>
      </c>
      <c r="AX300" s="26">
        <v>3802.3500000000004</v>
      </c>
      <c r="AY300" s="103">
        <v>1145</v>
      </c>
      <c r="AZ300" s="103">
        <f t="shared" si="80"/>
        <v>349.22499999999997</v>
      </c>
      <c r="BA300" s="17">
        <v>30</v>
      </c>
      <c r="BB300" s="17">
        <v>60</v>
      </c>
      <c r="BC300" s="17">
        <v>0.18</v>
      </c>
      <c r="BD300" s="17">
        <v>1</v>
      </c>
      <c r="BE300" s="17" t="s">
        <v>150</v>
      </c>
      <c r="BF300" s="28"/>
      <c r="BG300" s="26"/>
      <c r="BH300" s="31"/>
      <c r="BI300" s="29"/>
      <c r="BN300" s="51"/>
    </row>
    <row r="301" spans="1:66" x14ac:dyDescent="0.25">
      <c r="A301" s="14">
        <v>2006</v>
      </c>
      <c r="B301" s="15">
        <v>2009</v>
      </c>
      <c r="C301" s="20" t="s">
        <v>161</v>
      </c>
      <c r="D301" s="52" t="s">
        <v>305</v>
      </c>
      <c r="E301" s="32">
        <v>4</v>
      </c>
      <c r="F301" s="44" t="s">
        <v>81</v>
      </c>
      <c r="G301" s="20" t="s">
        <v>82</v>
      </c>
      <c r="H301" s="70" t="s">
        <v>83</v>
      </c>
      <c r="I301" s="21">
        <v>5</v>
      </c>
      <c r="J301" s="44">
        <v>987131</v>
      </c>
      <c r="K301" s="17" t="str">
        <f t="shared" si="79"/>
        <v>Tetraploid</v>
      </c>
      <c r="L301" s="23">
        <v>100</v>
      </c>
      <c r="M301" s="24">
        <v>1</v>
      </c>
      <c r="N301" s="25">
        <v>53.715789473684211</v>
      </c>
      <c r="O301" s="26">
        <v>44.556451612903224</v>
      </c>
      <c r="P301" s="26">
        <f t="shared" si="75"/>
        <v>0.44556451612903225</v>
      </c>
      <c r="Q301" s="63">
        <v>55.443548387096776</v>
      </c>
      <c r="R301" s="25">
        <v>0.55443548387096775</v>
      </c>
      <c r="S301" s="24">
        <v>29.780856653225808</v>
      </c>
      <c r="T301" s="25">
        <v>9.9269522177419365</v>
      </c>
      <c r="U301" s="25">
        <v>13.28226206733871</v>
      </c>
      <c r="V301" s="25">
        <v>4.4274206891129033</v>
      </c>
      <c r="W301" s="26" t="s">
        <v>45</v>
      </c>
      <c r="X301" s="26" t="s">
        <v>45</v>
      </c>
      <c r="Y301" s="26" t="s">
        <v>45</v>
      </c>
      <c r="Z301" s="26" t="s">
        <v>45</v>
      </c>
      <c r="AA301" s="26" t="s">
        <v>45</v>
      </c>
      <c r="AB301" s="26" t="s">
        <v>45</v>
      </c>
      <c r="AC301" s="26" t="s">
        <v>45</v>
      </c>
      <c r="AD301" s="26" t="s">
        <v>45</v>
      </c>
      <c r="AE301" s="26" t="s">
        <v>45</v>
      </c>
      <c r="AF301" s="26" t="s">
        <v>45</v>
      </c>
      <c r="AG301" s="56">
        <v>5.67</v>
      </c>
      <c r="AH301" s="17">
        <v>5.4</v>
      </c>
      <c r="AI301" s="17">
        <f t="shared" si="77"/>
        <v>3.9810717055349657E-6</v>
      </c>
      <c r="AJ301" s="49">
        <v>42.9</v>
      </c>
      <c r="AK301" s="49">
        <v>216.9</v>
      </c>
      <c r="AL301" s="26" t="s">
        <v>45</v>
      </c>
      <c r="AM301" s="26" t="s">
        <v>45</v>
      </c>
      <c r="AN301" s="26" t="s">
        <v>45</v>
      </c>
      <c r="AO301" s="26" t="s">
        <v>45</v>
      </c>
      <c r="AP301" s="26" t="s">
        <v>45</v>
      </c>
      <c r="AQ301" s="26" t="s">
        <v>45</v>
      </c>
      <c r="AR301" s="17">
        <v>843.06249999999977</v>
      </c>
      <c r="AS301" s="17">
        <v>1458.9569444444446</v>
      </c>
      <c r="AT301" s="26">
        <v>652.87499999999977</v>
      </c>
      <c r="AU301" s="26">
        <v>21.635280373831776</v>
      </c>
      <c r="AV301" s="26">
        <v>1.6686251465928095</v>
      </c>
      <c r="AW301" s="26">
        <v>4943.6999999999971</v>
      </c>
      <c r="AX301" s="26">
        <v>3802.3500000000004</v>
      </c>
      <c r="AY301" s="103">
        <v>1145</v>
      </c>
      <c r="AZ301" s="103">
        <f t="shared" si="80"/>
        <v>349.22499999999997</v>
      </c>
      <c r="BA301" s="17">
        <v>30</v>
      </c>
      <c r="BB301" s="17">
        <v>60</v>
      </c>
      <c r="BC301" s="17">
        <v>0.18</v>
      </c>
      <c r="BD301" s="17">
        <v>1</v>
      </c>
      <c r="BE301" s="17" t="s">
        <v>150</v>
      </c>
      <c r="BF301" s="28"/>
      <c r="BG301" s="26"/>
      <c r="BH301" s="31"/>
      <c r="BI301" s="29"/>
      <c r="BN301" s="51"/>
    </row>
    <row r="302" spans="1:66" x14ac:dyDescent="0.25">
      <c r="A302" s="14">
        <v>2006</v>
      </c>
      <c r="B302" s="15">
        <v>2009</v>
      </c>
      <c r="C302" s="20" t="s">
        <v>161</v>
      </c>
      <c r="D302" s="52" t="s">
        <v>305</v>
      </c>
      <c r="E302" s="32">
        <v>1</v>
      </c>
      <c r="F302" s="44" t="s">
        <v>93</v>
      </c>
      <c r="G302" s="20" t="s">
        <v>94</v>
      </c>
      <c r="H302" s="70" t="s">
        <v>95</v>
      </c>
      <c r="I302" s="21" t="s">
        <v>43</v>
      </c>
      <c r="J302" s="44">
        <v>988234</v>
      </c>
      <c r="K302" s="17" t="str">
        <f t="shared" si="79"/>
        <v>Diploid</v>
      </c>
      <c r="L302" s="23">
        <v>100</v>
      </c>
      <c r="M302" s="24">
        <v>1</v>
      </c>
      <c r="N302" s="25">
        <v>48.832535885167459</v>
      </c>
      <c r="O302" s="26">
        <v>44.399185336048888</v>
      </c>
      <c r="P302" s="26">
        <f t="shared" si="75"/>
        <v>0.44399185336048885</v>
      </c>
      <c r="Q302" s="63">
        <v>55.600814663951112</v>
      </c>
      <c r="R302" s="25">
        <v>0.55600814663951115</v>
      </c>
      <c r="S302" s="24">
        <v>27.150300366598778</v>
      </c>
      <c r="T302" s="25">
        <v>9.0501001221995931</v>
      </c>
      <c r="U302" s="25">
        <v>12.109033963503055</v>
      </c>
      <c r="V302" s="25">
        <v>4.0363446545010184</v>
      </c>
      <c r="W302" s="26" t="s">
        <v>45</v>
      </c>
      <c r="X302" s="26" t="s">
        <v>45</v>
      </c>
      <c r="Y302" s="26" t="s">
        <v>45</v>
      </c>
      <c r="Z302" s="26" t="s">
        <v>45</v>
      </c>
      <c r="AA302" s="26" t="s">
        <v>45</v>
      </c>
      <c r="AB302" s="26" t="s">
        <v>45</v>
      </c>
      <c r="AC302" s="26" t="s">
        <v>45</v>
      </c>
      <c r="AD302" s="26" t="s">
        <v>45</v>
      </c>
      <c r="AE302" s="26" t="s">
        <v>45</v>
      </c>
      <c r="AF302" s="26" t="s">
        <v>45</v>
      </c>
      <c r="AG302" s="56">
        <v>5.67</v>
      </c>
      <c r="AH302" s="17">
        <v>5.4</v>
      </c>
      <c r="AI302" s="17">
        <f t="shared" si="77"/>
        <v>3.9810717055349657E-6</v>
      </c>
      <c r="AJ302" s="49">
        <v>42.9</v>
      </c>
      <c r="AK302" s="49">
        <v>216.9</v>
      </c>
      <c r="AL302" s="26" t="s">
        <v>45</v>
      </c>
      <c r="AM302" s="26" t="s">
        <v>45</v>
      </c>
      <c r="AN302" s="26" t="s">
        <v>45</v>
      </c>
      <c r="AO302" s="26" t="s">
        <v>45</v>
      </c>
      <c r="AP302" s="26" t="s">
        <v>45</v>
      </c>
      <c r="AQ302" s="26" t="s">
        <v>45</v>
      </c>
      <c r="AR302" s="17">
        <v>843.06249999999977</v>
      </c>
      <c r="AS302" s="17">
        <v>1458.9569444444446</v>
      </c>
      <c r="AT302" s="26">
        <v>652.87499999999977</v>
      </c>
      <c r="AU302" s="26">
        <v>21.635280373831776</v>
      </c>
      <c r="AV302" s="26">
        <v>1.6686251465928095</v>
      </c>
      <c r="AW302" s="26">
        <v>4943.6999999999971</v>
      </c>
      <c r="AX302" s="26">
        <v>3802.3500000000004</v>
      </c>
      <c r="AY302" s="103">
        <v>1145</v>
      </c>
      <c r="AZ302" s="103">
        <f t="shared" si="80"/>
        <v>349.22499999999997</v>
      </c>
      <c r="BA302" s="17">
        <v>30</v>
      </c>
      <c r="BB302" s="17">
        <v>60</v>
      </c>
      <c r="BC302" s="17">
        <v>0.18</v>
      </c>
      <c r="BD302" s="17">
        <v>1</v>
      </c>
      <c r="BE302" s="17" t="s">
        <v>150</v>
      </c>
      <c r="BF302" s="28"/>
      <c r="BG302" s="26"/>
      <c r="BH302" s="31"/>
      <c r="BI302" s="29"/>
      <c r="BN302" s="51"/>
    </row>
    <row r="303" spans="1:66" x14ac:dyDescent="0.25">
      <c r="A303" s="14">
        <v>2006</v>
      </c>
      <c r="B303" s="15">
        <v>2009</v>
      </c>
      <c r="C303" s="20" t="s">
        <v>161</v>
      </c>
      <c r="D303" s="52" t="s">
        <v>305</v>
      </c>
      <c r="E303" s="32">
        <v>2</v>
      </c>
      <c r="F303" s="44" t="s">
        <v>93</v>
      </c>
      <c r="G303" s="20" t="s">
        <v>94</v>
      </c>
      <c r="H303" s="70" t="s">
        <v>95</v>
      </c>
      <c r="I303" s="21" t="s">
        <v>43</v>
      </c>
      <c r="J303" s="44">
        <v>988234</v>
      </c>
      <c r="K303" s="17" t="str">
        <f t="shared" si="79"/>
        <v>Diploid</v>
      </c>
      <c r="L303" s="23">
        <v>100</v>
      </c>
      <c r="M303" s="24">
        <v>1</v>
      </c>
      <c r="N303" s="25">
        <v>46.30047846889952</v>
      </c>
      <c r="O303" s="26">
        <v>48.192771084337352</v>
      </c>
      <c r="P303" s="26">
        <f t="shared" si="75"/>
        <v>0.48192771084337349</v>
      </c>
      <c r="Q303" s="63">
        <v>51.807228915662648</v>
      </c>
      <c r="R303" s="25">
        <v>0.51807228915662651</v>
      </c>
      <c r="S303" s="24">
        <v>23.986122538152614</v>
      </c>
      <c r="T303" s="25">
        <v>7.9953741793842044</v>
      </c>
      <c r="U303" s="25">
        <v>10.697810652016067</v>
      </c>
      <c r="V303" s="25">
        <v>3.5659368840053554</v>
      </c>
      <c r="W303" s="26" t="s">
        <v>45</v>
      </c>
      <c r="X303" s="26" t="s">
        <v>45</v>
      </c>
      <c r="Y303" s="26" t="s">
        <v>45</v>
      </c>
      <c r="Z303" s="26" t="s">
        <v>45</v>
      </c>
      <c r="AA303" s="26" t="s">
        <v>45</v>
      </c>
      <c r="AB303" s="26" t="s">
        <v>45</v>
      </c>
      <c r="AC303" s="26" t="s">
        <v>45</v>
      </c>
      <c r="AD303" s="26" t="s">
        <v>45</v>
      </c>
      <c r="AE303" s="26" t="s">
        <v>45</v>
      </c>
      <c r="AF303" s="26" t="s">
        <v>45</v>
      </c>
      <c r="AG303" s="56">
        <v>5.67</v>
      </c>
      <c r="AH303" s="17">
        <v>5.4</v>
      </c>
      <c r="AI303" s="17">
        <f t="shared" si="77"/>
        <v>3.9810717055349657E-6</v>
      </c>
      <c r="AJ303" s="49">
        <v>42.9</v>
      </c>
      <c r="AK303" s="49">
        <v>216.9</v>
      </c>
      <c r="AL303" s="26" t="s">
        <v>45</v>
      </c>
      <c r="AM303" s="26" t="s">
        <v>45</v>
      </c>
      <c r="AN303" s="26" t="s">
        <v>45</v>
      </c>
      <c r="AO303" s="26" t="s">
        <v>45</v>
      </c>
      <c r="AP303" s="26" t="s">
        <v>45</v>
      </c>
      <c r="AQ303" s="26" t="s">
        <v>45</v>
      </c>
      <c r="AR303" s="17">
        <v>843.06249999999977</v>
      </c>
      <c r="AS303" s="17">
        <v>1458.9569444444446</v>
      </c>
      <c r="AT303" s="26">
        <v>652.87499999999977</v>
      </c>
      <c r="AU303" s="26">
        <v>21.635280373831776</v>
      </c>
      <c r="AV303" s="26">
        <v>1.6686251465928095</v>
      </c>
      <c r="AW303" s="26">
        <v>4943.6999999999971</v>
      </c>
      <c r="AX303" s="26">
        <v>3802.3500000000004</v>
      </c>
      <c r="AY303" s="103">
        <v>1145</v>
      </c>
      <c r="AZ303" s="103">
        <f t="shared" si="80"/>
        <v>349.22499999999997</v>
      </c>
      <c r="BA303" s="17">
        <v>30</v>
      </c>
      <c r="BB303" s="17">
        <v>60</v>
      </c>
      <c r="BC303" s="17">
        <v>0.18</v>
      </c>
      <c r="BD303" s="17">
        <v>1</v>
      </c>
      <c r="BE303" s="17" t="s">
        <v>150</v>
      </c>
      <c r="BF303" s="28"/>
      <c r="BG303" s="26"/>
      <c r="BH303" s="31"/>
      <c r="BI303" s="29"/>
      <c r="BN303" s="51"/>
    </row>
    <row r="304" spans="1:66" x14ac:dyDescent="0.25">
      <c r="A304" s="14">
        <v>2006</v>
      </c>
      <c r="B304" s="15">
        <v>2009</v>
      </c>
      <c r="C304" s="20" t="s">
        <v>161</v>
      </c>
      <c r="D304" s="52" t="s">
        <v>305</v>
      </c>
      <c r="E304" s="32">
        <v>3</v>
      </c>
      <c r="F304" s="44" t="s">
        <v>93</v>
      </c>
      <c r="G304" s="20" t="s">
        <v>94</v>
      </c>
      <c r="H304" s="70" t="s">
        <v>95</v>
      </c>
      <c r="I304" s="21" t="s">
        <v>43</v>
      </c>
      <c r="J304" s="44">
        <v>988234</v>
      </c>
      <c r="K304" s="17" t="str">
        <f t="shared" si="79"/>
        <v>Diploid</v>
      </c>
      <c r="L304" s="23">
        <v>100</v>
      </c>
      <c r="M304" s="24">
        <v>1</v>
      </c>
      <c r="N304" s="25">
        <v>48.832535885167459</v>
      </c>
      <c r="O304" s="26">
        <v>43.505154639175259</v>
      </c>
      <c r="P304" s="26">
        <f t="shared" si="75"/>
        <v>0.43505154639175259</v>
      </c>
      <c r="Q304" s="63">
        <v>56.494845360824741</v>
      </c>
      <c r="R304" s="25">
        <v>0.56494845360824741</v>
      </c>
      <c r="S304" s="24">
        <v>27.586862350515464</v>
      </c>
      <c r="T304" s="25">
        <v>9.195620783505154</v>
      </c>
      <c r="U304" s="25">
        <v>12.303740608329898</v>
      </c>
      <c r="V304" s="25">
        <v>4.1012468694432984</v>
      </c>
      <c r="W304" s="26" t="s">
        <v>45</v>
      </c>
      <c r="X304" s="26" t="s">
        <v>45</v>
      </c>
      <c r="Y304" s="26" t="s">
        <v>45</v>
      </c>
      <c r="Z304" s="26" t="s">
        <v>45</v>
      </c>
      <c r="AA304" s="26" t="s">
        <v>45</v>
      </c>
      <c r="AB304" s="26" t="s">
        <v>45</v>
      </c>
      <c r="AC304" s="26" t="s">
        <v>45</v>
      </c>
      <c r="AD304" s="26" t="s">
        <v>45</v>
      </c>
      <c r="AE304" s="26" t="s">
        <v>45</v>
      </c>
      <c r="AF304" s="26" t="s">
        <v>45</v>
      </c>
      <c r="AG304" s="56">
        <v>5.67</v>
      </c>
      <c r="AH304" s="17">
        <v>5.4</v>
      </c>
      <c r="AI304" s="17">
        <f t="shared" si="77"/>
        <v>3.9810717055349657E-6</v>
      </c>
      <c r="AJ304" s="49">
        <v>42.9</v>
      </c>
      <c r="AK304" s="49">
        <v>216.9</v>
      </c>
      <c r="AL304" s="26" t="s">
        <v>45</v>
      </c>
      <c r="AM304" s="26" t="s">
        <v>45</v>
      </c>
      <c r="AN304" s="26" t="s">
        <v>45</v>
      </c>
      <c r="AO304" s="26" t="s">
        <v>45</v>
      </c>
      <c r="AP304" s="26" t="s">
        <v>45</v>
      </c>
      <c r="AQ304" s="26" t="s">
        <v>45</v>
      </c>
      <c r="AR304" s="17">
        <v>843.06249999999977</v>
      </c>
      <c r="AS304" s="17">
        <v>1458.9569444444446</v>
      </c>
      <c r="AT304" s="26">
        <v>652.87499999999977</v>
      </c>
      <c r="AU304" s="26">
        <v>21.635280373831776</v>
      </c>
      <c r="AV304" s="26">
        <v>1.6686251465928095</v>
      </c>
      <c r="AW304" s="26">
        <v>4943.6999999999971</v>
      </c>
      <c r="AX304" s="26">
        <v>3802.3500000000004</v>
      </c>
      <c r="AY304" s="103">
        <v>1145</v>
      </c>
      <c r="AZ304" s="103">
        <f t="shared" si="80"/>
        <v>349.22499999999997</v>
      </c>
      <c r="BA304" s="17">
        <v>30</v>
      </c>
      <c r="BB304" s="17">
        <v>60</v>
      </c>
      <c r="BC304" s="17">
        <v>0.18</v>
      </c>
      <c r="BD304" s="17">
        <v>1</v>
      </c>
      <c r="BE304" s="17" t="s">
        <v>150</v>
      </c>
      <c r="BF304" s="28"/>
      <c r="BG304" s="26"/>
      <c r="BH304" s="31"/>
      <c r="BI304" s="29"/>
      <c r="BN304" s="51"/>
    </row>
    <row r="305" spans="1:66" x14ac:dyDescent="0.25">
      <c r="A305" s="14">
        <v>2006</v>
      </c>
      <c r="B305" s="15">
        <v>2009</v>
      </c>
      <c r="C305" s="20" t="s">
        <v>161</v>
      </c>
      <c r="D305" s="52" t="s">
        <v>305</v>
      </c>
      <c r="E305" s="32">
        <v>4</v>
      </c>
      <c r="F305" s="44" t="s">
        <v>93</v>
      </c>
      <c r="G305" s="20" t="s">
        <v>94</v>
      </c>
      <c r="H305" s="70" t="s">
        <v>95</v>
      </c>
      <c r="I305" s="21" t="s">
        <v>43</v>
      </c>
      <c r="J305" s="44">
        <v>988234</v>
      </c>
      <c r="K305" s="17" t="str">
        <f t="shared" si="79"/>
        <v>Diploid</v>
      </c>
      <c r="L305" s="23">
        <v>100</v>
      </c>
      <c r="M305" s="24">
        <v>1</v>
      </c>
      <c r="N305" s="25">
        <v>53.715789473684211</v>
      </c>
      <c r="O305" s="26">
        <v>43.90243902439024</v>
      </c>
      <c r="P305" s="26">
        <f t="shared" si="75"/>
        <v>0.43902439024390238</v>
      </c>
      <c r="Q305" s="63">
        <v>56.09756097560976</v>
      </c>
      <c r="R305" s="25">
        <v>0.56097560975609762</v>
      </c>
      <c r="S305" s="24">
        <v>30.132151902439027</v>
      </c>
      <c r="T305" s="25">
        <v>10.044050634146343</v>
      </c>
      <c r="U305" s="25">
        <v>13.438939748487806</v>
      </c>
      <c r="V305" s="25">
        <v>4.4796465828292691</v>
      </c>
      <c r="W305" s="26" t="s">
        <v>45</v>
      </c>
      <c r="X305" s="26" t="s">
        <v>45</v>
      </c>
      <c r="Y305" s="26" t="s">
        <v>45</v>
      </c>
      <c r="Z305" s="26" t="s">
        <v>45</v>
      </c>
      <c r="AA305" s="26" t="s">
        <v>45</v>
      </c>
      <c r="AB305" s="26" t="s">
        <v>45</v>
      </c>
      <c r="AC305" s="26" t="s">
        <v>45</v>
      </c>
      <c r="AD305" s="26" t="s">
        <v>45</v>
      </c>
      <c r="AE305" s="26" t="s">
        <v>45</v>
      </c>
      <c r="AF305" s="26" t="s">
        <v>45</v>
      </c>
      <c r="AG305" s="56">
        <v>5.67</v>
      </c>
      <c r="AH305" s="17">
        <v>5.4</v>
      </c>
      <c r="AI305" s="17">
        <f t="shared" si="77"/>
        <v>3.9810717055349657E-6</v>
      </c>
      <c r="AJ305" s="49">
        <v>42.9</v>
      </c>
      <c r="AK305" s="49">
        <v>216.9</v>
      </c>
      <c r="AL305" s="26" t="s">
        <v>45</v>
      </c>
      <c r="AM305" s="26" t="s">
        <v>45</v>
      </c>
      <c r="AN305" s="26" t="s">
        <v>45</v>
      </c>
      <c r="AO305" s="26" t="s">
        <v>45</v>
      </c>
      <c r="AP305" s="26" t="s">
        <v>45</v>
      </c>
      <c r="AQ305" s="26" t="s">
        <v>45</v>
      </c>
      <c r="AR305" s="17">
        <v>843.06249999999977</v>
      </c>
      <c r="AS305" s="17">
        <v>1458.9569444444446</v>
      </c>
      <c r="AT305" s="26">
        <v>652.87499999999977</v>
      </c>
      <c r="AU305" s="26">
        <v>21.635280373831776</v>
      </c>
      <c r="AV305" s="26">
        <v>1.6686251465928095</v>
      </c>
      <c r="AW305" s="26">
        <v>4943.6999999999971</v>
      </c>
      <c r="AX305" s="26">
        <v>3802.3500000000004</v>
      </c>
      <c r="AY305" s="103">
        <v>1145</v>
      </c>
      <c r="AZ305" s="103">
        <f t="shared" si="80"/>
        <v>349.22499999999997</v>
      </c>
      <c r="BA305" s="17">
        <v>30</v>
      </c>
      <c r="BB305" s="17">
        <v>60</v>
      </c>
      <c r="BC305" s="17">
        <v>0.18</v>
      </c>
      <c r="BD305" s="17">
        <v>1</v>
      </c>
      <c r="BE305" s="17" t="s">
        <v>150</v>
      </c>
      <c r="BF305" s="28"/>
      <c r="BG305" s="26"/>
      <c r="BH305" s="31"/>
      <c r="BI305" s="29"/>
      <c r="BN305" s="51"/>
    </row>
    <row r="306" spans="1:66" x14ac:dyDescent="0.25">
      <c r="A306" s="14">
        <v>2006</v>
      </c>
      <c r="B306" s="15">
        <v>2009</v>
      </c>
      <c r="C306" s="20" t="s">
        <v>161</v>
      </c>
      <c r="D306" s="52" t="s">
        <v>305</v>
      </c>
      <c r="E306" s="32">
        <v>1</v>
      </c>
      <c r="F306" s="44" t="s">
        <v>102</v>
      </c>
      <c r="G306" s="62" t="s">
        <v>103</v>
      </c>
      <c r="H306" s="70" t="s">
        <v>95</v>
      </c>
      <c r="I306" s="21" t="s">
        <v>43</v>
      </c>
      <c r="J306" s="44">
        <v>988241</v>
      </c>
      <c r="K306" s="17" t="str">
        <f t="shared" si="79"/>
        <v>Diploid</v>
      </c>
      <c r="L306" s="23">
        <v>100</v>
      </c>
      <c r="M306" s="24">
        <v>1</v>
      </c>
      <c r="N306" s="25">
        <v>43.406698564593306</v>
      </c>
      <c r="O306" s="26">
        <v>45.152354570637122</v>
      </c>
      <c r="P306" s="26">
        <f t="shared" si="75"/>
        <v>0.45152354570637121</v>
      </c>
      <c r="Q306" s="63">
        <v>54.847645429362878</v>
      </c>
      <c r="R306" s="25">
        <v>0.54847645429362879</v>
      </c>
      <c r="S306" s="24">
        <v>23.80668631578947</v>
      </c>
      <c r="T306" s="25">
        <v>7.9355621052631564</v>
      </c>
      <c r="U306" s="25">
        <v>10.617782096842104</v>
      </c>
      <c r="V306" s="25">
        <v>3.5392606989473676</v>
      </c>
      <c r="W306" s="26" t="s">
        <v>45</v>
      </c>
      <c r="X306" s="26" t="s">
        <v>45</v>
      </c>
      <c r="Y306" s="26" t="s">
        <v>45</v>
      </c>
      <c r="Z306" s="26" t="s">
        <v>45</v>
      </c>
      <c r="AA306" s="26" t="s">
        <v>45</v>
      </c>
      <c r="AB306" s="26" t="s">
        <v>45</v>
      </c>
      <c r="AC306" s="26" t="s">
        <v>45</v>
      </c>
      <c r="AD306" s="26" t="s">
        <v>45</v>
      </c>
      <c r="AE306" s="26" t="s">
        <v>45</v>
      </c>
      <c r="AF306" s="26" t="s">
        <v>45</v>
      </c>
      <c r="AG306" s="56">
        <v>5.67</v>
      </c>
      <c r="AH306" s="17">
        <v>5.4</v>
      </c>
      <c r="AI306" s="17">
        <f t="shared" si="77"/>
        <v>3.9810717055349657E-6</v>
      </c>
      <c r="AJ306" s="49">
        <v>42.9</v>
      </c>
      <c r="AK306" s="49">
        <v>216.9</v>
      </c>
      <c r="AL306" s="26" t="s">
        <v>45</v>
      </c>
      <c r="AM306" s="26" t="s">
        <v>45</v>
      </c>
      <c r="AN306" s="26" t="s">
        <v>45</v>
      </c>
      <c r="AO306" s="26" t="s">
        <v>45</v>
      </c>
      <c r="AP306" s="26" t="s">
        <v>45</v>
      </c>
      <c r="AQ306" s="26" t="s">
        <v>45</v>
      </c>
      <c r="AR306" s="17">
        <v>843.06249999999977</v>
      </c>
      <c r="AS306" s="17">
        <v>1458.9569444444446</v>
      </c>
      <c r="AT306" s="26">
        <v>652.87499999999977</v>
      </c>
      <c r="AU306" s="26">
        <v>21.635280373831776</v>
      </c>
      <c r="AV306" s="26">
        <v>1.6686251465928095</v>
      </c>
      <c r="AW306" s="26">
        <v>4943.6999999999971</v>
      </c>
      <c r="AX306" s="26">
        <v>3802.3500000000004</v>
      </c>
      <c r="AY306" s="103">
        <v>1145</v>
      </c>
      <c r="AZ306" s="103">
        <f t="shared" si="80"/>
        <v>349.22499999999997</v>
      </c>
      <c r="BA306" s="17">
        <v>30</v>
      </c>
      <c r="BB306" s="17">
        <v>60</v>
      </c>
      <c r="BC306" s="17">
        <v>0.18</v>
      </c>
      <c r="BD306" s="17">
        <v>1</v>
      </c>
      <c r="BE306" s="17" t="s">
        <v>150</v>
      </c>
      <c r="BF306" s="28"/>
      <c r="BG306" s="26"/>
      <c r="BH306" s="31"/>
      <c r="BI306" s="29"/>
      <c r="BN306" s="51"/>
    </row>
    <row r="307" spans="1:66" x14ac:dyDescent="0.25">
      <c r="A307" s="14">
        <v>2006</v>
      </c>
      <c r="B307" s="15">
        <v>2009</v>
      </c>
      <c r="C307" s="20" t="s">
        <v>161</v>
      </c>
      <c r="D307" s="52" t="s">
        <v>305</v>
      </c>
      <c r="E307" s="32">
        <v>2</v>
      </c>
      <c r="F307" s="44" t="s">
        <v>102</v>
      </c>
      <c r="G307" s="62" t="s">
        <v>103</v>
      </c>
      <c r="H307" s="70" t="s">
        <v>95</v>
      </c>
      <c r="I307" s="21" t="s">
        <v>43</v>
      </c>
      <c r="J307" s="44">
        <v>988241</v>
      </c>
      <c r="K307" s="17" t="str">
        <f t="shared" si="79"/>
        <v>Diploid</v>
      </c>
      <c r="L307" s="23">
        <v>100</v>
      </c>
      <c r="M307" s="24">
        <v>1</v>
      </c>
      <c r="N307" s="25">
        <v>47.928229665071775</v>
      </c>
      <c r="O307" s="26">
        <v>45.268542199488493</v>
      </c>
      <c r="P307" s="26">
        <f t="shared" si="75"/>
        <v>0.45268542199488493</v>
      </c>
      <c r="Q307" s="63">
        <v>54.731457800511507</v>
      </c>
      <c r="R307" s="25">
        <v>0.54731457800511507</v>
      </c>
      <c r="S307" s="24">
        <v>26.230864825234441</v>
      </c>
      <c r="T307" s="25">
        <v>8.7436216084114804</v>
      </c>
      <c r="U307" s="25">
        <v>11.69896571205456</v>
      </c>
      <c r="V307" s="25">
        <v>3.8996552373515203</v>
      </c>
      <c r="W307" s="26" t="s">
        <v>45</v>
      </c>
      <c r="X307" s="26" t="s">
        <v>45</v>
      </c>
      <c r="Y307" s="26" t="s">
        <v>45</v>
      </c>
      <c r="Z307" s="26" t="s">
        <v>45</v>
      </c>
      <c r="AA307" s="26" t="s">
        <v>45</v>
      </c>
      <c r="AB307" s="26" t="s">
        <v>45</v>
      </c>
      <c r="AC307" s="26" t="s">
        <v>45</v>
      </c>
      <c r="AD307" s="26" t="s">
        <v>45</v>
      </c>
      <c r="AE307" s="26" t="s">
        <v>45</v>
      </c>
      <c r="AF307" s="26" t="s">
        <v>45</v>
      </c>
      <c r="AG307" s="56">
        <v>5.67</v>
      </c>
      <c r="AH307" s="17">
        <v>5.4</v>
      </c>
      <c r="AI307" s="17">
        <f t="shared" si="77"/>
        <v>3.9810717055349657E-6</v>
      </c>
      <c r="AJ307" s="49">
        <v>42.9</v>
      </c>
      <c r="AK307" s="49">
        <v>216.9</v>
      </c>
      <c r="AL307" s="26" t="s">
        <v>45</v>
      </c>
      <c r="AM307" s="26" t="s">
        <v>45</v>
      </c>
      <c r="AN307" s="26" t="s">
        <v>45</v>
      </c>
      <c r="AO307" s="26" t="s">
        <v>45</v>
      </c>
      <c r="AP307" s="26" t="s">
        <v>45</v>
      </c>
      <c r="AQ307" s="26" t="s">
        <v>45</v>
      </c>
      <c r="AR307" s="17">
        <v>843.06249999999977</v>
      </c>
      <c r="AS307" s="17">
        <v>1458.9569444444446</v>
      </c>
      <c r="AT307" s="26">
        <v>652.87499999999977</v>
      </c>
      <c r="AU307" s="26">
        <v>21.635280373831776</v>
      </c>
      <c r="AV307" s="26">
        <v>1.6686251465928095</v>
      </c>
      <c r="AW307" s="26">
        <v>4943.6999999999971</v>
      </c>
      <c r="AX307" s="26">
        <v>3802.3500000000004</v>
      </c>
      <c r="AY307" s="103">
        <v>1145</v>
      </c>
      <c r="AZ307" s="103">
        <f t="shared" si="80"/>
        <v>349.22499999999997</v>
      </c>
      <c r="BA307" s="17">
        <v>30</v>
      </c>
      <c r="BB307" s="17">
        <v>60</v>
      </c>
      <c r="BC307" s="17">
        <v>0.18</v>
      </c>
      <c r="BD307" s="17">
        <v>1</v>
      </c>
      <c r="BE307" s="17" t="s">
        <v>150</v>
      </c>
      <c r="BF307" s="28"/>
      <c r="BG307" s="26"/>
      <c r="BH307" s="31"/>
      <c r="BI307" s="29"/>
      <c r="BN307" s="51"/>
    </row>
    <row r="308" spans="1:66" x14ac:dyDescent="0.25">
      <c r="A308" s="14">
        <v>2006</v>
      </c>
      <c r="B308" s="15">
        <v>2009</v>
      </c>
      <c r="C308" s="20" t="s">
        <v>161</v>
      </c>
      <c r="D308" s="52" t="s">
        <v>305</v>
      </c>
      <c r="E308" s="32">
        <v>3</v>
      </c>
      <c r="F308" s="44" t="s">
        <v>102</v>
      </c>
      <c r="G308" s="62" t="s">
        <v>103</v>
      </c>
      <c r="H308" s="70" t="s">
        <v>95</v>
      </c>
      <c r="I308" s="21" t="s">
        <v>43</v>
      </c>
      <c r="J308" s="44">
        <v>988241</v>
      </c>
      <c r="K308" s="17" t="str">
        <f t="shared" si="79"/>
        <v>Diploid</v>
      </c>
      <c r="L308" s="23">
        <v>100</v>
      </c>
      <c r="M308" s="24">
        <v>1</v>
      </c>
      <c r="N308" s="25">
        <v>54.258373205741634</v>
      </c>
      <c r="O308" s="26">
        <v>43.773584905660378</v>
      </c>
      <c r="P308" s="26">
        <f t="shared" si="75"/>
        <v>0.43773584905660379</v>
      </c>
      <c r="Q308" s="63">
        <v>56.226415094339622</v>
      </c>
      <c r="R308" s="25">
        <v>0.56226415094339621</v>
      </c>
      <c r="S308" s="24">
        <v>30.506428679245282</v>
      </c>
      <c r="T308" s="25">
        <v>10.168809559748427</v>
      </c>
      <c r="U308" s="25">
        <v>13.605867190943396</v>
      </c>
      <c r="V308" s="25">
        <v>4.5352890636477987</v>
      </c>
      <c r="W308" s="26" t="s">
        <v>45</v>
      </c>
      <c r="X308" s="26" t="s">
        <v>45</v>
      </c>
      <c r="Y308" s="26" t="s">
        <v>45</v>
      </c>
      <c r="Z308" s="26" t="s">
        <v>45</v>
      </c>
      <c r="AA308" s="26" t="s">
        <v>45</v>
      </c>
      <c r="AB308" s="26" t="s">
        <v>45</v>
      </c>
      <c r="AC308" s="26" t="s">
        <v>45</v>
      </c>
      <c r="AD308" s="26" t="s">
        <v>45</v>
      </c>
      <c r="AE308" s="26" t="s">
        <v>45</v>
      </c>
      <c r="AF308" s="26" t="s">
        <v>45</v>
      </c>
      <c r="AG308" s="56">
        <v>5.67</v>
      </c>
      <c r="AH308" s="17">
        <v>5.4</v>
      </c>
      <c r="AI308" s="17">
        <f t="shared" si="77"/>
        <v>3.9810717055349657E-6</v>
      </c>
      <c r="AJ308" s="49">
        <v>42.9</v>
      </c>
      <c r="AK308" s="49">
        <v>216.9</v>
      </c>
      <c r="AL308" s="26" t="s">
        <v>45</v>
      </c>
      <c r="AM308" s="26" t="s">
        <v>45</v>
      </c>
      <c r="AN308" s="26" t="s">
        <v>45</v>
      </c>
      <c r="AO308" s="26" t="s">
        <v>45</v>
      </c>
      <c r="AP308" s="26" t="s">
        <v>45</v>
      </c>
      <c r="AQ308" s="26" t="s">
        <v>45</v>
      </c>
      <c r="AR308" s="17">
        <v>843.06249999999977</v>
      </c>
      <c r="AS308" s="17">
        <v>1458.9569444444446</v>
      </c>
      <c r="AT308" s="26">
        <v>652.87499999999977</v>
      </c>
      <c r="AU308" s="26">
        <v>21.635280373831776</v>
      </c>
      <c r="AV308" s="26">
        <v>1.6686251465928095</v>
      </c>
      <c r="AW308" s="26">
        <v>4943.6999999999971</v>
      </c>
      <c r="AX308" s="26">
        <v>3802.3500000000004</v>
      </c>
      <c r="AY308" s="103">
        <v>1145</v>
      </c>
      <c r="AZ308" s="103">
        <f t="shared" si="80"/>
        <v>349.22499999999997</v>
      </c>
      <c r="BA308" s="17">
        <v>30</v>
      </c>
      <c r="BB308" s="17">
        <v>60</v>
      </c>
      <c r="BC308" s="17">
        <v>0.18</v>
      </c>
      <c r="BD308" s="17">
        <v>1</v>
      </c>
      <c r="BE308" s="17" t="s">
        <v>150</v>
      </c>
      <c r="BF308" s="28"/>
      <c r="BG308" s="26"/>
      <c r="BH308" s="31"/>
      <c r="BI308" s="29"/>
      <c r="BN308" s="51"/>
    </row>
    <row r="309" spans="1:66" x14ac:dyDescent="0.25">
      <c r="A309" s="14">
        <v>2006</v>
      </c>
      <c r="B309" s="15">
        <v>2009</v>
      </c>
      <c r="C309" s="20" t="s">
        <v>161</v>
      </c>
      <c r="D309" s="52" t="s">
        <v>305</v>
      </c>
      <c r="E309" s="32">
        <v>4</v>
      </c>
      <c r="F309" s="44" t="s">
        <v>102</v>
      </c>
      <c r="G309" s="62" t="s">
        <v>103</v>
      </c>
      <c r="H309" s="70" t="s">
        <v>95</v>
      </c>
      <c r="I309" s="21" t="s">
        <v>43</v>
      </c>
      <c r="J309" s="44">
        <v>988241</v>
      </c>
      <c r="K309" s="17" t="str">
        <f t="shared" si="79"/>
        <v>Diploid</v>
      </c>
      <c r="L309" s="23">
        <v>100</v>
      </c>
      <c r="M309" s="24">
        <v>1</v>
      </c>
      <c r="N309" s="25">
        <v>50.098564593301433</v>
      </c>
      <c r="O309" s="26">
        <v>46.009389671361504</v>
      </c>
      <c r="P309" s="26">
        <f t="shared" si="75"/>
        <v>0.46009389671361506</v>
      </c>
      <c r="Q309" s="63">
        <v>53.990610328638496</v>
      </c>
      <c r="R309" s="25">
        <v>0.539906103286385</v>
      </c>
      <c r="S309" s="24">
        <v>27.047537120500785</v>
      </c>
      <c r="T309" s="25">
        <v>9.0158457068335949</v>
      </c>
      <c r="U309" s="25">
        <v>12.063201555743349</v>
      </c>
      <c r="V309" s="25">
        <v>4.0210671852477837</v>
      </c>
      <c r="W309" s="26" t="s">
        <v>45</v>
      </c>
      <c r="X309" s="26" t="s">
        <v>45</v>
      </c>
      <c r="Y309" s="26" t="s">
        <v>45</v>
      </c>
      <c r="Z309" s="26" t="s">
        <v>45</v>
      </c>
      <c r="AA309" s="26" t="s">
        <v>45</v>
      </c>
      <c r="AB309" s="26" t="s">
        <v>45</v>
      </c>
      <c r="AC309" s="26" t="s">
        <v>45</v>
      </c>
      <c r="AD309" s="26" t="s">
        <v>45</v>
      </c>
      <c r="AE309" s="26" t="s">
        <v>45</v>
      </c>
      <c r="AF309" s="26" t="s">
        <v>45</v>
      </c>
      <c r="AG309" s="56">
        <v>5.67</v>
      </c>
      <c r="AH309" s="17">
        <v>5.4</v>
      </c>
      <c r="AI309" s="17">
        <f t="shared" si="77"/>
        <v>3.9810717055349657E-6</v>
      </c>
      <c r="AJ309" s="49">
        <v>42.9</v>
      </c>
      <c r="AK309" s="49">
        <v>216.9</v>
      </c>
      <c r="AL309" s="26" t="s">
        <v>45</v>
      </c>
      <c r="AM309" s="26" t="s">
        <v>45</v>
      </c>
      <c r="AN309" s="26" t="s">
        <v>45</v>
      </c>
      <c r="AO309" s="26" t="s">
        <v>45</v>
      </c>
      <c r="AP309" s="26" t="s">
        <v>45</v>
      </c>
      <c r="AQ309" s="26" t="s">
        <v>45</v>
      </c>
      <c r="AR309" s="17">
        <v>843.06249999999977</v>
      </c>
      <c r="AS309" s="17">
        <v>1458.9569444444446</v>
      </c>
      <c r="AT309" s="26">
        <v>652.87499999999977</v>
      </c>
      <c r="AU309" s="26">
        <v>21.635280373831776</v>
      </c>
      <c r="AV309" s="26">
        <v>1.6686251465928095</v>
      </c>
      <c r="AW309" s="26">
        <v>4943.6999999999971</v>
      </c>
      <c r="AX309" s="26">
        <v>3802.3500000000004</v>
      </c>
      <c r="AY309" s="103">
        <v>1145</v>
      </c>
      <c r="AZ309" s="103">
        <f t="shared" si="80"/>
        <v>349.22499999999997</v>
      </c>
      <c r="BA309" s="17">
        <v>30</v>
      </c>
      <c r="BB309" s="17">
        <v>60</v>
      </c>
      <c r="BC309" s="17">
        <v>0.18</v>
      </c>
      <c r="BD309" s="17">
        <v>1</v>
      </c>
      <c r="BE309" s="17" t="s">
        <v>150</v>
      </c>
      <c r="BF309" s="28"/>
      <c r="BG309" s="26"/>
      <c r="BH309" s="31"/>
      <c r="BI309" s="29"/>
      <c r="BN309" s="51"/>
    </row>
    <row r="310" spans="1:66" x14ac:dyDescent="0.25">
      <c r="A310" s="14">
        <v>2006</v>
      </c>
      <c r="B310" s="15">
        <v>2009</v>
      </c>
      <c r="C310" s="20" t="s">
        <v>161</v>
      </c>
      <c r="D310" s="52" t="s">
        <v>305</v>
      </c>
      <c r="E310" s="32">
        <v>1</v>
      </c>
      <c r="F310" s="44" t="s">
        <v>100</v>
      </c>
      <c r="G310" s="62" t="s">
        <v>101</v>
      </c>
      <c r="H310" s="70">
        <v>99113</v>
      </c>
      <c r="I310" s="21" t="s">
        <v>52</v>
      </c>
      <c r="J310" s="44">
        <v>99113012</v>
      </c>
      <c r="K310" s="17" t="str">
        <f t="shared" si="79"/>
        <v>Diploid</v>
      </c>
      <c r="L310" s="23">
        <v>88.888888888888886</v>
      </c>
      <c r="M310" s="24">
        <v>0.88888888888888884</v>
      </c>
      <c r="N310" s="25">
        <v>36.35311004784689</v>
      </c>
      <c r="O310" s="26">
        <v>48.333333333333329</v>
      </c>
      <c r="P310" s="26">
        <f t="shared" si="75"/>
        <v>0.48333333333333328</v>
      </c>
      <c r="Q310" s="63">
        <v>51.666666666666671</v>
      </c>
      <c r="R310" s="25">
        <v>0.51666666666666672</v>
      </c>
      <c r="S310" s="24">
        <v>18.781757133333333</v>
      </c>
      <c r="T310" s="25">
        <v>6.2605857111111112</v>
      </c>
      <c r="U310" s="25">
        <v>8.3766636814666668</v>
      </c>
      <c r="V310" s="25">
        <v>2.7922212271555558</v>
      </c>
      <c r="W310" s="26" t="s">
        <v>45</v>
      </c>
      <c r="X310" s="26" t="s">
        <v>45</v>
      </c>
      <c r="Y310" s="26" t="s">
        <v>45</v>
      </c>
      <c r="Z310" s="26" t="s">
        <v>45</v>
      </c>
      <c r="AA310" s="26" t="s">
        <v>45</v>
      </c>
      <c r="AB310" s="26" t="s">
        <v>45</v>
      </c>
      <c r="AC310" s="26" t="s">
        <v>45</v>
      </c>
      <c r="AD310" s="26" t="s">
        <v>45</v>
      </c>
      <c r="AE310" s="26" t="s">
        <v>45</v>
      </c>
      <c r="AF310" s="26" t="s">
        <v>45</v>
      </c>
      <c r="AG310" s="56">
        <v>5.67</v>
      </c>
      <c r="AH310" s="17">
        <v>5.4</v>
      </c>
      <c r="AI310" s="17">
        <f t="shared" si="77"/>
        <v>3.9810717055349657E-6</v>
      </c>
      <c r="AJ310" s="49">
        <v>42.9</v>
      </c>
      <c r="AK310" s="49">
        <v>216.9</v>
      </c>
      <c r="AL310" s="26" t="s">
        <v>45</v>
      </c>
      <c r="AM310" s="26" t="s">
        <v>45</v>
      </c>
      <c r="AN310" s="26" t="s">
        <v>45</v>
      </c>
      <c r="AO310" s="26" t="s">
        <v>45</v>
      </c>
      <c r="AP310" s="26" t="s">
        <v>45</v>
      </c>
      <c r="AQ310" s="26" t="s">
        <v>45</v>
      </c>
      <c r="AR310" s="17">
        <v>843.06249999999977</v>
      </c>
      <c r="AS310" s="17">
        <v>1458.9569444444446</v>
      </c>
      <c r="AT310" s="26">
        <v>652.87499999999977</v>
      </c>
      <c r="AU310" s="26">
        <v>21.635280373831776</v>
      </c>
      <c r="AV310" s="26">
        <v>1.6686251465928095</v>
      </c>
      <c r="AW310" s="26">
        <v>4943.6999999999971</v>
      </c>
      <c r="AX310" s="26">
        <v>3802.3500000000004</v>
      </c>
      <c r="AY310" s="103">
        <v>1145</v>
      </c>
      <c r="AZ310" s="103">
        <f t="shared" si="80"/>
        <v>349.22499999999997</v>
      </c>
      <c r="BA310" s="17">
        <v>30</v>
      </c>
      <c r="BB310" s="17">
        <v>60</v>
      </c>
      <c r="BC310" s="17">
        <v>0.18</v>
      </c>
      <c r="BD310" s="17">
        <v>1</v>
      </c>
      <c r="BE310" s="17" t="s">
        <v>150</v>
      </c>
      <c r="BF310" s="28"/>
      <c r="BG310" s="26"/>
      <c r="BH310" s="31"/>
      <c r="BI310" s="29"/>
      <c r="BN310" s="51"/>
    </row>
    <row r="311" spans="1:66" x14ac:dyDescent="0.25">
      <c r="A311" s="14">
        <v>2006</v>
      </c>
      <c r="B311" s="15">
        <v>2009</v>
      </c>
      <c r="C311" s="20" t="s">
        <v>161</v>
      </c>
      <c r="D311" s="52" t="s">
        <v>305</v>
      </c>
      <c r="E311" s="32">
        <v>2</v>
      </c>
      <c r="F311" s="44" t="s">
        <v>100</v>
      </c>
      <c r="G311" s="62" t="s">
        <v>101</v>
      </c>
      <c r="H311" s="70">
        <v>99113</v>
      </c>
      <c r="I311" s="21" t="s">
        <v>52</v>
      </c>
      <c r="J311" s="44">
        <v>99113012</v>
      </c>
      <c r="K311" s="17" t="str">
        <f t="shared" si="79"/>
        <v>Diploid</v>
      </c>
      <c r="L311" s="23">
        <v>88.888888888888886</v>
      </c>
      <c r="M311" s="24">
        <v>0.88888888888888884</v>
      </c>
      <c r="N311" s="25">
        <v>44.130143540669856</v>
      </c>
      <c r="O311" s="26">
        <v>46.476190476190467</v>
      </c>
      <c r="P311" s="26">
        <f t="shared" si="75"/>
        <v>0.46476190476190465</v>
      </c>
      <c r="Q311" s="63">
        <v>53.523809523809533</v>
      </c>
      <c r="R311" s="25">
        <v>0.53523809523809529</v>
      </c>
      <c r="S311" s="24">
        <v>23.619274981587306</v>
      </c>
      <c r="T311" s="25">
        <v>7.8730916605291021</v>
      </c>
      <c r="U311" s="25">
        <v>10.534196641787938</v>
      </c>
      <c r="V311" s="25">
        <v>3.5113988805959795</v>
      </c>
      <c r="W311" s="26" t="s">
        <v>45</v>
      </c>
      <c r="X311" s="26" t="s">
        <v>45</v>
      </c>
      <c r="Y311" s="26" t="s">
        <v>45</v>
      </c>
      <c r="Z311" s="26" t="s">
        <v>45</v>
      </c>
      <c r="AA311" s="26" t="s">
        <v>45</v>
      </c>
      <c r="AB311" s="26" t="s">
        <v>45</v>
      </c>
      <c r="AC311" s="26" t="s">
        <v>45</v>
      </c>
      <c r="AD311" s="26" t="s">
        <v>45</v>
      </c>
      <c r="AE311" s="26" t="s">
        <v>45</v>
      </c>
      <c r="AF311" s="26" t="s">
        <v>45</v>
      </c>
      <c r="AG311" s="56">
        <v>5.67</v>
      </c>
      <c r="AH311" s="17">
        <v>5.4</v>
      </c>
      <c r="AI311" s="17">
        <f t="shared" si="77"/>
        <v>3.9810717055349657E-6</v>
      </c>
      <c r="AJ311" s="49">
        <v>42.9</v>
      </c>
      <c r="AK311" s="49">
        <v>216.9</v>
      </c>
      <c r="AL311" s="26" t="s">
        <v>45</v>
      </c>
      <c r="AM311" s="26" t="s">
        <v>45</v>
      </c>
      <c r="AN311" s="26" t="s">
        <v>45</v>
      </c>
      <c r="AO311" s="26" t="s">
        <v>45</v>
      </c>
      <c r="AP311" s="26" t="s">
        <v>45</v>
      </c>
      <c r="AQ311" s="26" t="s">
        <v>45</v>
      </c>
      <c r="AR311" s="17">
        <v>843.06249999999977</v>
      </c>
      <c r="AS311" s="17">
        <v>1458.9569444444446</v>
      </c>
      <c r="AT311" s="26">
        <v>652.87499999999977</v>
      </c>
      <c r="AU311" s="26">
        <v>21.635280373831776</v>
      </c>
      <c r="AV311" s="26">
        <v>1.6686251465928095</v>
      </c>
      <c r="AW311" s="26">
        <v>4943.6999999999971</v>
      </c>
      <c r="AX311" s="26">
        <v>3802.3500000000004</v>
      </c>
      <c r="AY311" s="103">
        <v>1145</v>
      </c>
      <c r="AZ311" s="103">
        <f t="shared" si="80"/>
        <v>349.22499999999997</v>
      </c>
      <c r="BA311" s="17">
        <v>30</v>
      </c>
      <c r="BB311" s="17">
        <v>60</v>
      </c>
      <c r="BC311" s="17">
        <v>0.18</v>
      </c>
      <c r="BD311" s="17">
        <v>1</v>
      </c>
      <c r="BE311" s="17" t="s">
        <v>150</v>
      </c>
      <c r="BF311" s="28"/>
      <c r="BG311" s="26"/>
      <c r="BH311" s="31"/>
      <c r="BI311" s="29"/>
      <c r="BN311" s="51"/>
    </row>
    <row r="312" spans="1:66" x14ac:dyDescent="0.25">
      <c r="A312" s="14">
        <v>2006</v>
      </c>
      <c r="B312" s="15">
        <v>2009</v>
      </c>
      <c r="C312" s="20" t="s">
        <v>161</v>
      </c>
      <c r="D312" s="52" t="s">
        <v>305</v>
      </c>
      <c r="E312" s="32">
        <v>3</v>
      </c>
      <c r="F312" s="44" t="s">
        <v>100</v>
      </c>
      <c r="G312" s="62" t="s">
        <v>101</v>
      </c>
      <c r="H312" s="70">
        <v>99113</v>
      </c>
      <c r="I312" s="21" t="s">
        <v>52</v>
      </c>
      <c r="J312" s="44">
        <v>99113012</v>
      </c>
      <c r="K312" s="17" t="str">
        <f t="shared" si="79"/>
        <v>Diploid</v>
      </c>
      <c r="L312" s="23">
        <v>100</v>
      </c>
      <c r="M312" s="24">
        <v>1</v>
      </c>
      <c r="N312" s="25">
        <v>39.608612440191393</v>
      </c>
      <c r="O312" s="26">
        <v>43.596730245231605</v>
      </c>
      <c r="P312" s="26">
        <f t="shared" si="75"/>
        <v>0.43596730245231607</v>
      </c>
      <c r="Q312" s="63">
        <v>56.403269754768395</v>
      </c>
      <c r="R312" s="25">
        <v>0.56403269754768393</v>
      </c>
      <c r="S312" s="24">
        <v>22.339740065395095</v>
      </c>
      <c r="T312" s="25">
        <v>7.4465800217983649</v>
      </c>
      <c r="U312" s="25">
        <v>9.9635240691662119</v>
      </c>
      <c r="V312" s="25">
        <v>3.3211746897220706</v>
      </c>
      <c r="W312" s="26" t="s">
        <v>45</v>
      </c>
      <c r="X312" s="26" t="s">
        <v>45</v>
      </c>
      <c r="Y312" s="26" t="s">
        <v>45</v>
      </c>
      <c r="Z312" s="26" t="s">
        <v>45</v>
      </c>
      <c r="AA312" s="26" t="s">
        <v>45</v>
      </c>
      <c r="AB312" s="26" t="s">
        <v>45</v>
      </c>
      <c r="AC312" s="26" t="s">
        <v>45</v>
      </c>
      <c r="AD312" s="26" t="s">
        <v>45</v>
      </c>
      <c r="AE312" s="26" t="s">
        <v>45</v>
      </c>
      <c r="AF312" s="26" t="s">
        <v>45</v>
      </c>
      <c r="AG312" s="56">
        <v>5.67</v>
      </c>
      <c r="AH312" s="17">
        <v>5.4</v>
      </c>
      <c r="AI312" s="17">
        <f t="shared" si="77"/>
        <v>3.9810717055349657E-6</v>
      </c>
      <c r="AJ312" s="49">
        <v>42.9</v>
      </c>
      <c r="AK312" s="49">
        <v>216.9</v>
      </c>
      <c r="AL312" s="26" t="s">
        <v>45</v>
      </c>
      <c r="AM312" s="26" t="s">
        <v>45</v>
      </c>
      <c r="AN312" s="26" t="s">
        <v>45</v>
      </c>
      <c r="AO312" s="26" t="s">
        <v>45</v>
      </c>
      <c r="AP312" s="26" t="s">
        <v>45</v>
      </c>
      <c r="AQ312" s="26" t="s">
        <v>45</v>
      </c>
      <c r="AR312" s="17">
        <v>843.06249999999977</v>
      </c>
      <c r="AS312" s="17">
        <v>1458.9569444444446</v>
      </c>
      <c r="AT312" s="26">
        <v>652.87499999999977</v>
      </c>
      <c r="AU312" s="26">
        <v>21.635280373831776</v>
      </c>
      <c r="AV312" s="26">
        <v>1.6686251465928095</v>
      </c>
      <c r="AW312" s="26">
        <v>4943.6999999999971</v>
      </c>
      <c r="AX312" s="26">
        <v>3802.3500000000004</v>
      </c>
      <c r="AY312" s="103">
        <v>1145</v>
      </c>
      <c r="AZ312" s="103">
        <f t="shared" si="80"/>
        <v>349.22499999999997</v>
      </c>
      <c r="BA312" s="17">
        <v>30</v>
      </c>
      <c r="BB312" s="17">
        <v>60</v>
      </c>
      <c r="BC312" s="17">
        <v>0.18</v>
      </c>
      <c r="BD312" s="17">
        <v>1</v>
      </c>
      <c r="BE312" s="17" t="s">
        <v>150</v>
      </c>
      <c r="BF312" s="28"/>
      <c r="BG312" s="26"/>
      <c r="BH312" s="31"/>
      <c r="BI312" s="29"/>
      <c r="BN312" s="51"/>
    </row>
    <row r="313" spans="1:66" x14ac:dyDescent="0.25">
      <c r="A313" s="14">
        <v>2006</v>
      </c>
      <c r="B313" s="15">
        <v>2009</v>
      </c>
      <c r="C313" s="20" t="s">
        <v>161</v>
      </c>
      <c r="D313" s="52" t="s">
        <v>305</v>
      </c>
      <c r="E313" s="32">
        <v>4</v>
      </c>
      <c r="F313" s="44" t="s">
        <v>100</v>
      </c>
      <c r="G313" s="62" t="s">
        <v>101</v>
      </c>
      <c r="H313" s="70">
        <v>99113</v>
      </c>
      <c r="I313" s="21" t="s">
        <v>52</v>
      </c>
      <c r="J313" s="44">
        <v>99113012</v>
      </c>
      <c r="K313" s="17" t="str">
        <f t="shared" si="79"/>
        <v>Diploid</v>
      </c>
      <c r="L313" s="23">
        <v>100</v>
      </c>
      <c r="M313" s="24">
        <v>1</v>
      </c>
      <c r="N313" s="25">
        <v>44.672727272727272</v>
      </c>
      <c r="O313" s="26">
        <v>47.679324894514764</v>
      </c>
      <c r="P313" s="26">
        <f t="shared" si="75"/>
        <v>0.47679324894514763</v>
      </c>
      <c r="Q313" s="63">
        <v>52.320675105485236</v>
      </c>
      <c r="R313" s="25">
        <v>0.52320675105485237</v>
      </c>
      <c r="S313" s="24">
        <v>23.372222492264417</v>
      </c>
      <c r="T313" s="25">
        <v>7.7907408307548058</v>
      </c>
      <c r="U313" s="25">
        <v>10.42401123154993</v>
      </c>
      <c r="V313" s="25">
        <v>3.4746704105166435</v>
      </c>
      <c r="W313" s="26" t="s">
        <v>45</v>
      </c>
      <c r="X313" s="26" t="s">
        <v>45</v>
      </c>
      <c r="Y313" s="26" t="s">
        <v>45</v>
      </c>
      <c r="Z313" s="26" t="s">
        <v>45</v>
      </c>
      <c r="AA313" s="26" t="s">
        <v>45</v>
      </c>
      <c r="AB313" s="26" t="s">
        <v>45</v>
      </c>
      <c r="AC313" s="26" t="s">
        <v>45</v>
      </c>
      <c r="AD313" s="26" t="s">
        <v>45</v>
      </c>
      <c r="AE313" s="26" t="s">
        <v>45</v>
      </c>
      <c r="AF313" s="26" t="s">
        <v>45</v>
      </c>
      <c r="AG313" s="56">
        <v>5.67</v>
      </c>
      <c r="AH313" s="17">
        <v>5.4</v>
      </c>
      <c r="AI313" s="17">
        <f t="shared" si="77"/>
        <v>3.9810717055349657E-6</v>
      </c>
      <c r="AJ313" s="49">
        <v>42.9</v>
      </c>
      <c r="AK313" s="49">
        <v>216.9</v>
      </c>
      <c r="AL313" s="26" t="s">
        <v>45</v>
      </c>
      <c r="AM313" s="26" t="s">
        <v>45</v>
      </c>
      <c r="AN313" s="26" t="s">
        <v>45</v>
      </c>
      <c r="AO313" s="26" t="s">
        <v>45</v>
      </c>
      <c r="AP313" s="26" t="s">
        <v>45</v>
      </c>
      <c r="AQ313" s="26" t="s">
        <v>45</v>
      </c>
      <c r="AR313" s="17">
        <v>843.06249999999977</v>
      </c>
      <c r="AS313" s="17">
        <v>1458.9569444444446</v>
      </c>
      <c r="AT313" s="26">
        <v>652.87499999999977</v>
      </c>
      <c r="AU313" s="26">
        <v>21.635280373831776</v>
      </c>
      <c r="AV313" s="26">
        <v>1.6686251465928095</v>
      </c>
      <c r="AW313" s="26">
        <v>4943.6999999999971</v>
      </c>
      <c r="AX313" s="26">
        <v>3802.3500000000004</v>
      </c>
      <c r="AY313" s="103">
        <v>1145</v>
      </c>
      <c r="AZ313" s="103">
        <f t="shared" si="80"/>
        <v>349.22499999999997</v>
      </c>
      <c r="BA313" s="17">
        <v>30</v>
      </c>
      <c r="BB313" s="17">
        <v>60</v>
      </c>
      <c r="BC313" s="17">
        <v>0.18</v>
      </c>
      <c r="BD313" s="17">
        <v>1</v>
      </c>
      <c r="BE313" s="17" t="s">
        <v>150</v>
      </c>
      <c r="BF313" s="28"/>
      <c r="BG313" s="26"/>
      <c r="BH313" s="31"/>
      <c r="BI313" s="29"/>
      <c r="BN313" s="51"/>
    </row>
    <row r="314" spans="1:66" x14ac:dyDescent="0.25">
      <c r="A314" s="14">
        <v>2006</v>
      </c>
      <c r="B314" s="15">
        <v>2009</v>
      </c>
      <c r="C314" s="20" t="s">
        <v>161</v>
      </c>
      <c r="D314" s="52" t="s">
        <v>305</v>
      </c>
      <c r="E314" s="57">
        <v>1</v>
      </c>
      <c r="F314" s="64" t="s">
        <v>104</v>
      </c>
      <c r="G314" s="65" t="s">
        <v>105</v>
      </c>
      <c r="H314" s="70">
        <v>99201</v>
      </c>
      <c r="I314" s="21">
        <v>8</v>
      </c>
      <c r="J314" s="64">
        <v>99201007</v>
      </c>
      <c r="K314" s="17" t="str">
        <f t="shared" si="79"/>
        <v>Triploid</v>
      </c>
      <c r="L314" s="23">
        <v>100</v>
      </c>
      <c r="M314" s="24">
        <v>1</v>
      </c>
      <c r="N314" s="25">
        <v>51.545454545454547</v>
      </c>
      <c r="O314" s="26">
        <v>44.904458598726116</v>
      </c>
      <c r="P314" s="26">
        <f t="shared" si="75"/>
        <v>0.44904458598726116</v>
      </c>
      <c r="Q314" s="63">
        <v>55.095541401273884</v>
      </c>
      <c r="R314" s="25">
        <v>0.55095541401273884</v>
      </c>
      <c r="S314" s="24">
        <v>28.398214458598726</v>
      </c>
      <c r="T314" s="25">
        <v>9.4660714861995761</v>
      </c>
      <c r="U314" s="25">
        <v>12.665603648535033</v>
      </c>
      <c r="V314" s="25">
        <v>4.2218678828450109</v>
      </c>
      <c r="W314" s="26" t="s">
        <v>45</v>
      </c>
      <c r="X314" s="26" t="s">
        <v>45</v>
      </c>
      <c r="Y314" s="26" t="s">
        <v>45</v>
      </c>
      <c r="Z314" s="26" t="s">
        <v>45</v>
      </c>
      <c r="AA314" s="26" t="s">
        <v>45</v>
      </c>
      <c r="AB314" s="26" t="s">
        <v>45</v>
      </c>
      <c r="AC314" s="26" t="s">
        <v>45</v>
      </c>
      <c r="AD314" s="26" t="s">
        <v>45</v>
      </c>
      <c r="AE314" s="26" t="s">
        <v>45</v>
      </c>
      <c r="AF314" s="26" t="s">
        <v>45</v>
      </c>
      <c r="AG314" s="56">
        <v>5.67</v>
      </c>
      <c r="AH314" s="17">
        <v>5.4</v>
      </c>
      <c r="AI314" s="17">
        <f t="shared" si="77"/>
        <v>3.9810717055349657E-6</v>
      </c>
      <c r="AJ314" s="49">
        <v>42.9</v>
      </c>
      <c r="AK314" s="49">
        <v>216.9</v>
      </c>
      <c r="AL314" s="26" t="s">
        <v>45</v>
      </c>
      <c r="AM314" s="26" t="s">
        <v>45</v>
      </c>
      <c r="AN314" s="26" t="s">
        <v>45</v>
      </c>
      <c r="AO314" s="26" t="s">
        <v>45</v>
      </c>
      <c r="AP314" s="26" t="s">
        <v>45</v>
      </c>
      <c r="AQ314" s="26" t="s">
        <v>45</v>
      </c>
      <c r="AR314" s="17">
        <v>843.06249999999977</v>
      </c>
      <c r="AS314" s="17">
        <v>1458.9569444444446</v>
      </c>
      <c r="AT314" s="26">
        <v>652.87499999999977</v>
      </c>
      <c r="AU314" s="26">
        <v>21.635280373831776</v>
      </c>
      <c r="AV314" s="26">
        <v>1.6686251465928095</v>
      </c>
      <c r="AW314" s="26">
        <v>4943.6999999999971</v>
      </c>
      <c r="AX314" s="26">
        <v>3802.3500000000004</v>
      </c>
      <c r="AY314" s="103">
        <v>1145</v>
      </c>
      <c r="AZ314" s="103">
        <f t="shared" si="80"/>
        <v>349.22499999999997</v>
      </c>
      <c r="BA314" s="17">
        <v>30</v>
      </c>
      <c r="BB314" s="17">
        <v>60</v>
      </c>
      <c r="BC314" s="17">
        <v>0.18</v>
      </c>
      <c r="BD314" s="17">
        <v>1</v>
      </c>
      <c r="BE314" s="17" t="s">
        <v>150</v>
      </c>
      <c r="BF314" s="28"/>
      <c r="BG314" s="26"/>
      <c r="BH314" s="31"/>
      <c r="BI314" s="29"/>
      <c r="BN314" s="51"/>
    </row>
    <row r="315" spans="1:66" x14ac:dyDescent="0.25">
      <c r="A315" s="14">
        <v>2006</v>
      </c>
      <c r="B315" s="15">
        <v>2009</v>
      </c>
      <c r="C315" s="20" t="s">
        <v>161</v>
      </c>
      <c r="D315" s="52" t="s">
        <v>305</v>
      </c>
      <c r="E315" s="57">
        <v>2</v>
      </c>
      <c r="F315" s="64" t="s">
        <v>104</v>
      </c>
      <c r="G315" s="65" t="s">
        <v>105</v>
      </c>
      <c r="H315" s="70">
        <v>99201</v>
      </c>
      <c r="I315" s="21">
        <v>8</v>
      </c>
      <c r="J315" s="64">
        <v>99201007</v>
      </c>
      <c r="K315" s="17" t="str">
        <f t="shared" si="79"/>
        <v>Triploid</v>
      </c>
      <c r="L315" s="23">
        <v>100</v>
      </c>
      <c r="M315" s="24">
        <v>1</v>
      </c>
      <c r="N315" s="25">
        <v>51.545454545454547</v>
      </c>
      <c r="O315" s="26">
        <v>41.906873614190687</v>
      </c>
      <c r="P315" s="26">
        <f t="shared" si="75"/>
        <v>0.41906873614190687</v>
      </c>
      <c r="Q315" s="63">
        <v>58.093126385809313</v>
      </c>
      <c r="R315" s="25">
        <v>0.58093126385809313</v>
      </c>
      <c r="S315" s="24">
        <v>29.94327707317073</v>
      </c>
      <c r="T315" s="25">
        <v>9.9810923577235773</v>
      </c>
      <c r="U315" s="25">
        <v>13.354701574634145</v>
      </c>
      <c r="V315" s="25">
        <v>4.4515671915447159</v>
      </c>
      <c r="W315" s="26" t="s">
        <v>45</v>
      </c>
      <c r="X315" s="26" t="s">
        <v>45</v>
      </c>
      <c r="Y315" s="26" t="s">
        <v>45</v>
      </c>
      <c r="Z315" s="26" t="s">
        <v>45</v>
      </c>
      <c r="AA315" s="26" t="s">
        <v>45</v>
      </c>
      <c r="AB315" s="26" t="s">
        <v>45</v>
      </c>
      <c r="AC315" s="26" t="s">
        <v>45</v>
      </c>
      <c r="AD315" s="26" t="s">
        <v>45</v>
      </c>
      <c r="AE315" s="26" t="s">
        <v>45</v>
      </c>
      <c r="AF315" s="26" t="s">
        <v>45</v>
      </c>
      <c r="AG315" s="56">
        <v>5.67</v>
      </c>
      <c r="AH315" s="17">
        <v>5.4</v>
      </c>
      <c r="AI315" s="17">
        <f t="shared" si="77"/>
        <v>3.9810717055349657E-6</v>
      </c>
      <c r="AJ315" s="49">
        <v>42.9</v>
      </c>
      <c r="AK315" s="49">
        <v>216.9</v>
      </c>
      <c r="AL315" s="26" t="s">
        <v>45</v>
      </c>
      <c r="AM315" s="26" t="s">
        <v>45</v>
      </c>
      <c r="AN315" s="26" t="s">
        <v>45</v>
      </c>
      <c r="AO315" s="26" t="s">
        <v>45</v>
      </c>
      <c r="AP315" s="26" t="s">
        <v>45</v>
      </c>
      <c r="AQ315" s="26" t="s">
        <v>45</v>
      </c>
      <c r="AR315" s="17">
        <v>843.06249999999977</v>
      </c>
      <c r="AS315" s="17">
        <v>1458.9569444444446</v>
      </c>
      <c r="AT315" s="26">
        <v>652.87499999999977</v>
      </c>
      <c r="AU315" s="26">
        <v>21.635280373831776</v>
      </c>
      <c r="AV315" s="26">
        <v>1.6686251465928095</v>
      </c>
      <c r="AW315" s="26">
        <v>4943.6999999999971</v>
      </c>
      <c r="AX315" s="26">
        <v>3802.3500000000004</v>
      </c>
      <c r="AY315" s="103">
        <v>1145</v>
      </c>
      <c r="AZ315" s="103">
        <f t="shared" si="80"/>
        <v>349.22499999999997</v>
      </c>
      <c r="BA315" s="17">
        <v>30</v>
      </c>
      <c r="BB315" s="17">
        <v>60</v>
      </c>
      <c r="BC315" s="17">
        <v>0.18</v>
      </c>
      <c r="BD315" s="17">
        <v>1</v>
      </c>
      <c r="BE315" s="17" t="s">
        <v>150</v>
      </c>
      <c r="BF315" s="28"/>
      <c r="BG315" s="26"/>
      <c r="BH315" s="31"/>
      <c r="BI315" s="29"/>
      <c r="BN315" s="51"/>
    </row>
    <row r="316" spans="1:66" x14ac:dyDescent="0.25">
      <c r="A316" s="14">
        <v>2006</v>
      </c>
      <c r="B316" s="15">
        <v>2009</v>
      </c>
      <c r="C316" s="20" t="s">
        <v>161</v>
      </c>
      <c r="D316" s="52" t="s">
        <v>305</v>
      </c>
      <c r="E316" s="57">
        <v>3</v>
      </c>
      <c r="F316" s="64" t="s">
        <v>104</v>
      </c>
      <c r="G316" s="65" t="s">
        <v>105</v>
      </c>
      <c r="H316" s="70">
        <v>99201</v>
      </c>
      <c r="I316" s="21">
        <v>8</v>
      </c>
      <c r="J316" s="64">
        <v>99201007</v>
      </c>
      <c r="K316" s="17" t="str">
        <f t="shared" si="79"/>
        <v>Triploid</v>
      </c>
      <c r="L316" s="23">
        <v>94.444444444444443</v>
      </c>
      <c r="M316" s="24">
        <v>0.94444444444444442</v>
      </c>
      <c r="N316" s="25">
        <v>32.916746411483253</v>
      </c>
      <c r="O316" s="37">
        <f>AVERAGE(O314:O315)</f>
        <v>43.405666106458398</v>
      </c>
      <c r="P316" s="37">
        <f>AVERAGE(P314:P315)</f>
        <v>0.43405666106458402</v>
      </c>
      <c r="Q316" s="60">
        <f>100-O316</f>
        <v>56.594333893541602</v>
      </c>
      <c r="R316" s="38">
        <f>1-P316</f>
        <v>0.56594333893541604</v>
      </c>
      <c r="S316" s="61">
        <f>N316*R316</f>
        <v>18.629013371005207</v>
      </c>
      <c r="T316" s="38">
        <f>S316/3</f>
        <v>6.2096711236684028</v>
      </c>
      <c r="U316" s="38">
        <f>S316/2.242</f>
        <v>8.3091049826071401</v>
      </c>
      <c r="V316" s="38">
        <f>U316/3</f>
        <v>2.7697016608690466</v>
      </c>
      <c r="W316" s="26" t="s">
        <v>45</v>
      </c>
      <c r="X316" s="26" t="s">
        <v>45</v>
      </c>
      <c r="Y316" s="26" t="s">
        <v>45</v>
      </c>
      <c r="Z316" s="26" t="s">
        <v>45</v>
      </c>
      <c r="AA316" s="26" t="s">
        <v>45</v>
      </c>
      <c r="AB316" s="26" t="s">
        <v>45</v>
      </c>
      <c r="AC316" s="26" t="s">
        <v>45</v>
      </c>
      <c r="AD316" s="26" t="s">
        <v>45</v>
      </c>
      <c r="AE316" s="26" t="s">
        <v>45</v>
      </c>
      <c r="AF316" s="26" t="s">
        <v>45</v>
      </c>
      <c r="AG316" s="56">
        <v>5.67</v>
      </c>
      <c r="AH316" s="17">
        <v>5.4</v>
      </c>
      <c r="AI316" s="17">
        <f t="shared" si="77"/>
        <v>3.9810717055349657E-6</v>
      </c>
      <c r="AJ316" s="49">
        <v>42.9</v>
      </c>
      <c r="AK316" s="49">
        <v>216.9</v>
      </c>
      <c r="AL316" s="26" t="s">
        <v>45</v>
      </c>
      <c r="AM316" s="26" t="s">
        <v>45</v>
      </c>
      <c r="AN316" s="26" t="s">
        <v>45</v>
      </c>
      <c r="AO316" s="26" t="s">
        <v>45</v>
      </c>
      <c r="AP316" s="26" t="s">
        <v>45</v>
      </c>
      <c r="AQ316" s="26" t="s">
        <v>45</v>
      </c>
      <c r="AR316" s="17">
        <v>843.06249999999977</v>
      </c>
      <c r="AS316" s="17">
        <v>1458.9569444444446</v>
      </c>
      <c r="AT316" s="26">
        <v>652.87499999999977</v>
      </c>
      <c r="AU316" s="26">
        <v>21.635280373831776</v>
      </c>
      <c r="AV316" s="26">
        <v>1.6686251465928095</v>
      </c>
      <c r="AW316" s="26">
        <v>4943.6999999999971</v>
      </c>
      <c r="AX316" s="26">
        <v>3802.3500000000004</v>
      </c>
      <c r="AY316" s="103">
        <v>1145</v>
      </c>
      <c r="AZ316" s="103">
        <f t="shared" si="80"/>
        <v>349.22499999999997</v>
      </c>
      <c r="BA316" s="17">
        <v>30</v>
      </c>
      <c r="BB316" s="17">
        <v>60</v>
      </c>
      <c r="BC316" s="17">
        <v>0.18</v>
      </c>
      <c r="BD316" s="17">
        <v>1</v>
      </c>
      <c r="BE316" s="17" t="s">
        <v>150</v>
      </c>
      <c r="BF316" s="28"/>
      <c r="BG316" s="26"/>
      <c r="BH316" s="39" t="s">
        <v>166</v>
      </c>
      <c r="BI316" s="29"/>
      <c r="BN316" s="51"/>
    </row>
    <row r="317" spans="1:66" x14ac:dyDescent="0.25">
      <c r="A317" s="14">
        <v>2006</v>
      </c>
      <c r="B317" s="15">
        <v>2009</v>
      </c>
      <c r="C317" s="20" t="s">
        <v>161</v>
      </c>
      <c r="D317" s="52" t="s">
        <v>305</v>
      </c>
      <c r="E317" s="57">
        <v>4</v>
      </c>
      <c r="F317" s="64" t="s">
        <v>104</v>
      </c>
      <c r="G317" s="65" t="s">
        <v>105</v>
      </c>
      <c r="H317" s="70">
        <v>99201</v>
      </c>
      <c r="I317" s="21">
        <v>8</v>
      </c>
      <c r="J317" s="64">
        <v>99201007</v>
      </c>
      <c r="K317" s="17" t="str">
        <f t="shared" si="79"/>
        <v>Triploid</v>
      </c>
      <c r="L317" s="23">
        <v>100</v>
      </c>
      <c r="M317" s="24">
        <v>1</v>
      </c>
      <c r="N317" s="25">
        <v>26.40574162679426</v>
      </c>
      <c r="O317" s="37">
        <f>AVERAGE(O314:O315)</f>
        <v>43.405666106458398</v>
      </c>
      <c r="P317" s="37">
        <f>AVERAGE(P314:P315)</f>
        <v>0.43405666106458402</v>
      </c>
      <c r="Q317" s="60">
        <f>100-O317</f>
        <v>56.594333893541602</v>
      </c>
      <c r="R317" s="38">
        <f>1-P317</f>
        <v>0.56594333893541604</v>
      </c>
      <c r="S317" s="61">
        <f>N317*R317</f>
        <v>14.944153583333849</v>
      </c>
      <c r="T317" s="38">
        <f>S317/3</f>
        <v>4.9813845277779496</v>
      </c>
      <c r="U317" s="38">
        <f>S317/2.242</f>
        <v>6.6655457552782558</v>
      </c>
      <c r="V317" s="38">
        <f>U317/3</f>
        <v>2.2218485850927521</v>
      </c>
      <c r="W317" s="26" t="s">
        <v>45</v>
      </c>
      <c r="X317" s="26" t="s">
        <v>45</v>
      </c>
      <c r="Y317" s="26" t="s">
        <v>45</v>
      </c>
      <c r="Z317" s="26" t="s">
        <v>45</v>
      </c>
      <c r="AA317" s="26" t="s">
        <v>45</v>
      </c>
      <c r="AB317" s="26" t="s">
        <v>45</v>
      </c>
      <c r="AC317" s="26" t="s">
        <v>45</v>
      </c>
      <c r="AD317" s="26" t="s">
        <v>45</v>
      </c>
      <c r="AE317" s="26" t="s">
        <v>45</v>
      </c>
      <c r="AF317" s="26" t="s">
        <v>45</v>
      </c>
      <c r="AG317" s="56">
        <v>5.67</v>
      </c>
      <c r="AH317" s="17">
        <v>5.4</v>
      </c>
      <c r="AI317" s="17">
        <f t="shared" si="77"/>
        <v>3.9810717055349657E-6</v>
      </c>
      <c r="AJ317" s="49">
        <v>42.9</v>
      </c>
      <c r="AK317" s="49">
        <v>216.9</v>
      </c>
      <c r="AL317" s="26" t="s">
        <v>45</v>
      </c>
      <c r="AM317" s="26" t="s">
        <v>45</v>
      </c>
      <c r="AN317" s="26" t="s">
        <v>45</v>
      </c>
      <c r="AO317" s="26" t="s">
        <v>45</v>
      </c>
      <c r="AP317" s="26" t="s">
        <v>45</v>
      </c>
      <c r="AQ317" s="26" t="s">
        <v>45</v>
      </c>
      <c r="AR317" s="17">
        <v>843.06249999999977</v>
      </c>
      <c r="AS317" s="17">
        <v>1458.9569444444446</v>
      </c>
      <c r="AT317" s="26">
        <v>652.87499999999977</v>
      </c>
      <c r="AU317" s="26">
        <v>21.635280373831776</v>
      </c>
      <c r="AV317" s="26">
        <v>1.6686251465928095</v>
      </c>
      <c r="AW317" s="26">
        <v>4943.6999999999971</v>
      </c>
      <c r="AX317" s="26">
        <v>3802.3500000000004</v>
      </c>
      <c r="AY317" s="103">
        <v>1145</v>
      </c>
      <c r="AZ317" s="103">
        <f t="shared" si="80"/>
        <v>349.22499999999997</v>
      </c>
      <c r="BA317" s="17">
        <v>30</v>
      </c>
      <c r="BB317" s="17">
        <v>60</v>
      </c>
      <c r="BC317" s="17">
        <v>0.18</v>
      </c>
      <c r="BD317" s="17">
        <v>1</v>
      </c>
      <c r="BE317" s="17" t="s">
        <v>150</v>
      </c>
      <c r="BF317" s="28"/>
      <c r="BG317" s="26"/>
      <c r="BH317" s="39" t="s">
        <v>166</v>
      </c>
      <c r="BI317" s="29"/>
      <c r="BN317" s="51"/>
    </row>
    <row r="318" spans="1:66" x14ac:dyDescent="0.25">
      <c r="A318" s="14">
        <v>2006</v>
      </c>
      <c r="B318" s="15">
        <v>2009</v>
      </c>
      <c r="C318" s="20" t="s">
        <v>161</v>
      </c>
      <c r="D318" s="52" t="s">
        <v>305</v>
      </c>
      <c r="E318" s="57">
        <v>1</v>
      </c>
      <c r="F318" s="64" t="s">
        <v>108</v>
      </c>
      <c r="G318" s="65" t="s">
        <v>109</v>
      </c>
      <c r="H318" s="70">
        <v>99202</v>
      </c>
      <c r="I318" s="21">
        <v>8</v>
      </c>
      <c r="J318" s="64">
        <v>99202004</v>
      </c>
      <c r="K318" s="17" t="str">
        <f t="shared" si="79"/>
        <v>Triploid</v>
      </c>
      <c r="L318" s="23">
        <v>100</v>
      </c>
      <c r="M318" s="24">
        <v>1</v>
      </c>
      <c r="N318" s="25">
        <v>57.152153110047848</v>
      </c>
      <c r="O318" s="26">
        <v>44.112769485903812</v>
      </c>
      <c r="P318" s="26">
        <f t="shared" si="75"/>
        <v>0.44112769485903813</v>
      </c>
      <c r="Q318" s="63">
        <v>55.887230514096188</v>
      </c>
      <c r="R318" s="25">
        <v>0.55887230514096187</v>
      </c>
      <c r="S318" s="24">
        <v>31.939593967938091</v>
      </c>
      <c r="T318" s="25">
        <v>10.64653132264603</v>
      </c>
      <c r="U318" s="25">
        <v>14.245058909700388</v>
      </c>
      <c r="V318" s="25">
        <v>4.7483529699001297</v>
      </c>
      <c r="W318" s="26" t="s">
        <v>45</v>
      </c>
      <c r="X318" s="26" t="s">
        <v>45</v>
      </c>
      <c r="Y318" s="26" t="s">
        <v>45</v>
      </c>
      <c r="Z318" s="26" t="s">
        <v>45</v>
      </c>
      <c r="AA318" s="26" t="s">
        <v>45</v>
      </c>
      <c r="AB318" s="26" t="s">
        <v>45</v>
      </c>
      <c r="AC318" s="26" t="s">
        <v>45</v>
      </c>
      <c r="AD318" s="26" t="s">
        <v>45</v>
      </c>
      <c r="AE318" s="26" t="s">
        <v>45</v>
      </c>
      <c r="AF318" s="26" t="s">
        <v>45</v>
      </c>
      <c r="AG318" s="56">
        <v>5.67</v>
      </c>
      <c r="AH318" s="17">
        <v>5.4</v>
      </c>
      <c r="AI318" s="17">
        <f t="shared" si="77"/>
        <v>3.9810717055349657E-6</v>
      </c>
      <c r="AJ318" s="49">
        <v>42.9</v>
      </c>
      <c r="AK318" s="49">
        <v>216.9</v>
      </c>
      <c r="AL318" s="26" t="s">
        <v>45</v>
      </c>
      <c r="AM318" s="26" t="s">
        <v>45</v>
      </c>
      <c r="AN318" s="26" t="s">
        <v>45</v>
      </c>
      <c r="AO318" s="26" t="s">
        <v>45</v>
      </c>
      <c r="AP318" s="26" t="s">
        <v>45</v>
      </c>
      <c r="AQ318" s="26" t="s">
        <v>45</v>
      </c>
      <c r="AR318" s="17">
        <v>843.06249999999977</v>
      </c>
      <c r="AS318" s="17">
        <v>1458.9569444444446</v>
      </c>
      <c r="AT318" s="26">
        <v>652.87499999999977</v>
      </c>
      <c r="AU318" s="26">
        <v>21.635280373831776</v>
      </c>
      <c r="AV318" s="26">
        <v>1.6686251465928095</v>
      </c>
      <c r="AW318" s="26">
        <v>4943.6999999999971</v>
      </c>
      <c r="AX318" s="26">
        <v>3802.3500000000004</v>
      </c>
      <c r="AY318" s="103">
        <v>1145</v>
      </c>
      <c r="AZ318" s="103">
        <f t="shared" si="80"/>
        <v>349.22499999999997</v>
      </c>
      <c r="BA318" s="17">
        <v>30</v>
      </c>
      <c r="BB318" s="17">
        <v>60</v>
      </c>
      <c r="BC318" s="17">
        <v>0.18</v>
      </c>
      <c r="BD318" s="17">
        <v>1</v>
      </c>
      <c r="BE318" s="17" t="s">
        <v>150</v>
      </c>
      <c r="BF318" s="28"/>
      <c r="BG318" s="26"/>
      <c r="BH318" s="31"/>
      <c r="BI318" s="29"/>
      <c r="BN318" s="51"/>
    </row>
    <row r="319" spans="1:66" x14ac:dyDescent="0.25">
      <c r="A319" s="14">
        <v>2006</v>
      </c>
      <c r="B319" s="15">
        <v>2009</v>
      </c>
      <c r="C319" s="20" t="s">
        <v>161</v>
      </c>
      <c r="D319" s="52" t="s">
        <v>305</v>
      </c>
      <c r="E319" s="57">
        <v>2</v>
      </c>
      <c r="F319" s="64" t="s">
        <v>108</v>
      </c>
      <c r="G319" s="65" t="s">
        <v>109</v>
      </c>
      <c r="H319" s="70">
        <v>99202</v>
      </c>
      <c r="I319" s="21">
        <v>8</v>
      </c>
      <c r="J319" s="64">
        <v>99202004</v>
      </c>
      <c r="K319" s="17" t="str">
        <f t="shared" si="79"/>
        <v>Triploid</v>
      </c>
      <c r="L319" s="23">
        <v>100</v>
      </c>
      <c r="M319" s="24">
        <v>1</v>
      </c>
      <c r="N319" s="25">
        <v>55.886124401913875</v>
      </c>
      <c r="O319" s="26">
        <v>44.73684210526315</v>
      </c>
      <c r="P319" s="26">
        <f t="shared" si="75"/>
        <v>0.44736842105263153</v>
      </c>
      <c r="Q319" s="63">
        <v>55.26315789473685</v>
      </c>
      <c r="R319" s="25">
        <v>0.55263157894736847</v>
      </c>
      <c r="S319" s="24">
        <v>30.883313999999999</v>
      </c>
      <c r="T319" s="25">
        <v>10.294438</v>
      </c>
      <c r="U319" s="25">
        <v>13.773958044</v>
      </c>
      <c r="V319" s="25">
        <v>4.5913193479999999</v>
      </c>
      <c r="W319" s="26" t="s">
        <v>45</v>
      </c>
      <c r="X319" s="26" t="s">
        <v>45</v>
      </c>
      <c r="Y319" s="26" t="s">
        <v>45</v>
      </c>
      <c r="Z319" s="26" t="s">
        <v>45</v>
      </c>
      <c r="AA319" s="26" t="s">
        <v>45</v>
      </c>
      <c r="AB319" s="26" t="s">
        <v>45</v>
      </c>
      <c r="AC319" s="26" t="s">
        <v>45</v>
      </c>
      <c r="AD319" s="26" t="s">
        <v>45</v>
      </c>
      <c r="AE319" s="26" t="s">
        <v>45</v>
      </c>
      <c r="AF319" s="26" t="s">
        <v>45</v>
      </c>
      <c r="AG319" s="56">
        <v>5.67</v>
      </c>
      <c r="AH319" s="17">
        <v>5.4</v>
      </c>
      <c r="AI319" s="17">
        <f t="shared" si="77"/>
        <v>3.9810717055349657E-6</v>
      </c>
      <c r="AJ319" s="49">
        <v>42.9</v>
      </c>
      <c r="AK319" s="49">
        <v>216.9</v>
      </c>
      <c r="AL319" s="26" t="s">
        <v>45</v>
      </c>
      <c r="AM319" s="26" t="s">
        <v>45</v>
      </c>
      <c r="AN319" s="26" t="s">
        <v>45</v>
      </c>
      <c r="AO319" s="26" t="s">
        <v>45</v>
      </c>
      <c r="AP319" s="26" t="s">
        <v>45</v>
      </c>
      <c r="AQ319" s="26" t="s">
        <v>45</v>
      </c>
      <c r="AR319" s="17">
        <v>843.06249999999977</v>
      </c>
      <c r="AS319" s="17">
        <v>1458.9569444444446</v>
      </c>
      <c r="AT319" s="26">
        <v>652.87499999999977</v>
      </c>
      <c r="AU319" s="26">
        <v>21.635280373831776</v>
      </c>
      <c r="AV319" s="26">
        <v>1.6686251465928095</v>
      </c>
      <c r="AW319" s="26">
        <v>4943.6999999999971</v>
      </c>
      <c r="AX319" s="26">
        <v>3802.3500000000004</v>
      </c>
      <c r="AY319" s="103">
        <v>1145</v>
      </c>
      <c r="AZ319" s="103">
        <f t="shared" si="80"/>
        <v>349.22499999999997</v>
      </c>
      <c r="BA319" s="17">
        <v>30</v>
      </c>
      <c r="BB319" s="17">
        <v>60</v>
      </c>
      <c r="BC319" s="17">
        <v>0.18</v>
      </c>
      <c r="BD319" s="17">
        <v>1</v>
      </c>
      <c r="BE319" s="17" t="s">
        <v>150</v>
      </c>
      <c r="BF319" s="28"/>
      <c r="BG319" s="26"/>
      <c r="BH319" s="31"/>
      <c r="BI319" s="29"/>
      <c r="BN319" s="51"/>
    </row>
    <row r="320" spans="1:66" x14ac:dyDescent="0.25">
      <c r="A320" s="14">
        <v>2006</v>
      </c>
      <c r="B320" s="15">
        <v>2009</v>
      </c>
      <c r="C320" s="20" t="s">
        <v>161</v>
      </c>
      <c r="D320" s="52" t="s">
        <v>305</v>
      </c>
      <c r="E320" s="57">
        <v>3</v>
      </c>
      <c r="F320" s="64" t="s">
        <v>108</v>
      </c>
      <c r="G320" s="65" t="s">
        <v>109</v>
      </c>
      <c r="H320" s="70">
        <v>99202</v>
      </c>
      <c r="I320" s="21">
        <v>8</v>
      </c>
      <c r="J320" s="64">
        <v>99202004</v>
      </c>
      <c r="K320" s="17" t="str">
        <f t="shared" si="79"/>
        <v>Triploid</v>
      </c>
      <c r="L320" s="23">
        <v>100</v>
      </c>
      <c r="M320" s="24">
        <v>1</v>
      </c>
      <c r="N320" s="25">
        <v>49.375119617224883</v>
      </c>
      <c r="O320" s="26">
        <v>43.668122270742359</v>
      </c>
      <c r="P320" s="26">
        <f t="shared" si="75"/>
        <v>0.4366812227074236</v>
      </c>
      <c r="Q320" s="63">
        <v>56.331877729257641</v>
      </c>
      <c r="R320" s="25">
        <v>0.5633187772925764</v>
      </c>
      <c r="S320" s="24">
        <v>27.812920506550217</v>
      </c>
      <c r="T320" s="25">
        <v>9.2709735021834057</v>
      </c>
      <c r="U320" s="25">
        <v>12.404562545921397</v>
      </c>
      <c r="V320" s="25">
        <v>4.1348541819737994</v>
      </c>
      <c r="W320" s="26" t="s">
        <v>45</v>
      </c>
      <c r="X320" s="26" t="s">
        <v>45</v>
      </c>
      <c r="Y320" s="26" t="s">
        <v>45</v>
      </c>
      <c r="Z320" s="26" t="s">
        <v>45</v>
      </c>
      <c r="AA320" s="26" t="s">
        <v>45</v>
      </c>
      <c r="AB320" s="26" t="s">
        <v>45</v>
      </c>
      <c r="AC320" s="26" t="s">
        <v>45</v>
      </c>
      <c r="AD320" s="26" t="s">
        <v>45</v>
      </c>
      <c r="AE320" s="26" t="s">
        <v>45</v>
      </c>
      <c r="AF320" s="26" t="s">
        <v>45</v>
      </c>
      <c r="AG320" s="56">
        <v>5.67</v>
      </c>
      <c r="AH320" s="17">
        <v>5.4</v>
      </c>
      <c r="AI320" s="17">
        <f t="shared" si="77"/>
        <v>3.9810717055349657E-6</v>
      </c>
      <c r="AJ320" s="49">
        <v>42.9</v>
      </c>
      <c r="AK320" s="49">
        <v>216.9</v>
      </c>
      <c r="AL320" s="26" t="s">
        <v>45</v>
      </c>
      <c r="AM320" s="26" t="s">
        <v>45</v>
      </c>
      <c r="AN320" s="26" t="s">
        <v>45</v>
      </c>
      <c r="AO320" s="26" t="s">
        <v>45</v>
      </c>
      <c r="AP320" s="26" t="s">
        <v>45</v>
      </c>
      <c r="AQ320" s="26" t="s">
        <v>45</v>
      </c>
      <c r="AR320" s="17">
        <v>843.06249999999977</v>
      </c>
      <c r="AS320" s="17">
        <v>1458.9569444444446</v>
      </c>
      <c r="AT320" s="26">
        <v>652.87499999999977</v>
      </c>
      <c r="AU320" s="26">
        <v>21.635280373831776</v>
      </c>
      <c r="AV320" s="26">
        <v>1.6686251465928095</v>
      </c>
      <c r="AW320" s="26">
        <v>4943.6999999999971</v>
      </c>
      <c r="AX320" s="26">
        <v>3802.3500000000004</v>
      </c>
      <c r="AY320" s="103">
        <v>1145</v>
      </c>
      <c r="AZ320" s="103">
        <f t="shared" si="80"/>
        <v>349.22499999999997</v>
      </c>
      <c r="BA320" s="17">
        <v>30</v>
      </c>
      <c r="BB320" s="17">
        <v>60</v>
      </c>
      <c r="BC320" s="17">
        <v>0.18</v>
      </c>
      <c r="BD320" s="17">
        <v>1</v>
      </c>
      <c r="BE320" s="17" t="s">
        <v>150</v>
      </c>
      <c r="BF320" s="28"/>
      <c r="BG320" s="26"/>
      <c r="BH320" s="31"/>
      <c r="BI320" s="29"/>
      <c r="BN320" s="51"/>
    </row>
    <row r="321" spans="1:66" x14ac:dyDescent="0.25">
      <c r="A321" s="14">
        <v>2006</v>
      </c>
      <c r="B321" s="15">
        <v>2009</v>
      </c>
      <c r="C321" s="20" t="s">
        <v>161</v>
      </c>
      <c r="D321" s="52" t="s">
        <v>305</v>
      </c>
      <c r="E321" s="57">
        <v>4</v>
      </c>
      <c r="F321" s="64" t="s">
        <v>108</v>
      </c>
      <c r="G321" s="65" t="s">
        <v>109</v>
      </c>
      <c r="H321" s="70">
        <v>99202</v>
      </c>
      <c r="I321" s="21">
        <v>8</v>
      </c>
      <c r="J321" s="64">
        <v>99202004</v>
      </c>
      <c r="K321" s="17" t="str">
        <f t="shared" si="79"/>
        <v>Triploid</v>
      </c>
      <c r="L321" s="23">
        <v>100</v>
      </c>
      <c r="M321" s="24">
        <v>1</v>
      </c>
      <c r="N321" s="25">
        <v>52.449760765550245</v>
      </c>
      <c r="O321" s="26">
        <v>43.840579710144922</v>
      </c>
      <c r="P321" s="26">
        <f t="shared" si="75"/>
        <v>0.43840579710144922</v>
      </c>
      <c r="Q321" s="63">
        <v>56.159420289855078</v>
      </c>
      <c r="R321" s="25">
        <v>0.56159420289855078</v>
      </c>
      <c r="S321" s="24">
        <v>29.45441038647343</v>
      </c>
      <c r="T321" s="25">
        <v>9.818136795491144</v>
      </c>
      <c r="U321" s="25">
        <v>13.13666703236715</v>
      </c>
      <c r="V321" s="25">
        <v>4.3788890107890506</v>
      </c>
      <c r="W321" s="26" t="s">
        <v>45</v>
      </c>
      <c r="X321" s="26" t="s">
        <v>45</v>
      </c>
      <c r="Y321" s="26" t="s">
        <v>45</v>
      </c>
      <c r="Z321" s="26" t="s">
        <v>45</v>
      </c>
      <c r="AA321" s="26" t="s">
        <v>45</v>
      </c>
      <c r="AB321" s="26" t="s">
        <v>45</v>
      </c>
      <c r="AC321" s="26" t="s">
        <v>45</v>
      </c>
      <c r="AD321" s="26" t="s">
        <v>45</v>
      </c>
      <c r="AE321" s="26" t="s">
        <v>45</v>
      </c>
      <c r="AF321" s="26" t="s">
        <v>45</v>
      </c>
      <c r="AG321" s="56">
        <v>5.67</v>
      </c>
      <c r="AH321" s="17">
        <v>5.4</v>
      </c>
      <c r="AI321" s="17">
        <f t="shared" si="77"/>
        <v>3.9810717055349657E-6</v>
      </c>
      <c r="AJ321" s="49">
        <v>42.9</v>
      </c>
      <c r="AK321" s="49">
        <v>216.9</v>
      </c>
      <c r="AL321" s="26" t="s">
        <v>45</v>
      </c>
      <c r="AM321" s="26" t="s">
        <v>45</v>
      </c>
      <c r="AN321" s="26" t="s">
        <v>45</v>
      </c>
      <c r="AO321" s="26" t="s">
        <v>45</v>
      </c>
      <c r="AP321" s="26" t="s">
        <v>45</v>
      </c>
      <c r="AQ321" s="26" t="s">
        <v>45</v>
      </c>
      <c r="AR321" s="17">
        <v>843.06249999999977</v>
      </c>
      <c r="AS321" s="17">
        <v>1458.9569444444446</v>
      </c>
      <c r="AT321" s="26">
        <v>652.87499999999977</v>
      </c>
      <c r="AU321" s="26">
        <v>21.635280373831776</v>
      </c>
      <c r="AV321" s="26">
        <v>1.6686251465928095</v>
      </c>
      <c r="AW321" s="26">
        <v>4943.6999999999971</v>
      </c>
      <c r="AX321" s="26">
        <v>3802.3500000000004</v>
      </c>
      <c r="AY321" s="103">
        <v>1145</v>
      </c>
      <c r="AZ321" s="103">
        <f t="shared" si="80"/>
        <v>349.22499999999997</v>
      </c>
      <c r="BA321" s="17">
        <v>30</v>
      </c>
      <c r="BB321" s="17">
        <v>60</v>
      </c>
      <c r="BC321" s="17">
        <v>0.18</v>
      </c>
      <c r="BD321" s="17">
        <v>1</v>
      </c>
      <c r="BE321" s="17" t="s">
        <v>150</v>
      </c>
      <c r="BF321" s="28"/>
      <c r="BG321" s="26"/>
      <c r="BH321" s="31"/>
      <c r="BI321" s="29"/>
      <c r="BN321" s="51"/>
    </row>
    <row r="322" spans="1:66" x14ac:dyDescent="0.25">
      <c r="A322" s="14">
        <v>2006</v>
      </c>
      <c r="B322" s="15">
        <v>2009</v>
      </c>
      <c r="C322" s="20" t="s">
        <v>161</v>
      </c>
      <c r="D322" s="52" t="s">
        <v>305</v>
      </c>
      <c r="E322" s="32">
        <v>1</v>
      </c>
      <c r="F322" s="44" t="s">
        <v>110</v>
      </c>
      <c r="G322" s="62" t="s">
        <v>111</v>
      </c>
      <c r="H322" s="70">
        <v>99202</v>
      </c>
      <c r="I322" s="21">
        <v>8</v>
      </c>
      <c r="J322" s="44">
        <v>99202011</v>
      </c>
      <c r="K322" s="17" t="str">
        <f t="shared" si="79"/>
        <v>Triploid</v>
      </c>
      <c r="L322" s="23">
        <v>100</v>
      </c>
      <c r="M322" s="24">
        <v>1</v>
      </c>
      <c r="N322" s="25">
        <v>33.821052631578944</v>
      </c>
      <c r="O322" s="26">
        <v>50.761421319796959</v>
      </c>
      <c r="P322" s="26">
        <f t="shared" ref="P322:P385" si="81">O322/100</f>
        <v>0.50761421319796962</v>
      </c>
      <c r="Q322" s="63">
        <v>49.238578680203041</v>
      </c>
      <c r="R322" s="25">
        <v>0.49238578680203043</v>
      </c>
      <c r="S322" s="24">
        <v>16.652399993231807</v>
      </c>
      <c r="T322" s="25">
        <v>5.550799997743936</v>
      </c>
      <c r="U322" s="25">
        <v>7.4269703969813863</v>
      </c>
      <c r="V322" s="25">
        <v>2.4756567989937954</v>
      </c>
      <c r="W322" s="26" t="s">
        <v>45</v>
      </c>
      <c r="X322" s="26" t="s">
        <v>45</v>
      </c>
      <c r="Y322" s="26" t="s">
        <v>45</v>
      </c>
      <c r="Z322" s="26" t="s">
        <v>45</v>
      </c>
      <c r="AA322" s="26" t="s">
        <v>45</v>
      </c>
      <c r="AB322" s="26" t="s">
        <v>45</v>
      </c>
      <c r="AC322" s="26" t="s">
        <v>45</v>
      </c>
      <c r="AD322" s="26" t="s">
        <v>45</v>
      </c>
      <c r="AE322" s="26" t="s">
        <v>45</v>
      </c>
      <c r="AF322" s="26" t="s">
        <v>45</v>
      </c>
      <c r="AG322" s="56">
        <v>5.67</v>
      </c>
      <c r="AH322" s="17">
        <v>5.4</v>
      </c>
      <c r="AI322" s="17">
        <f t="shared" si="77"/>
        <v>3.9810717055349657E-6</v>
      </c>
      <c r="AJ322" s="49">
        <v>42.9</v>
      </c>
      <c r="AK322" s="49">
        <v>216.9</v>
      </c>
      <c r="AL322" s="26" t="s">
        <v>45</v>
      </c>
      <c r="AM322" s="26" t="s">
        <v>45</v>
      </c>
      <c r="AN322" s="26" t="s">
        <v>45</v>
      </c>
      <c r="AO322" s="26" t="s">
        <v>45</v>
      </c>
      <c r="AP322" s="26" t="s">
        <v>45</v>
      </c>
      <c r="AQ322" s="26" t="s">
        <v>45</v>
      </c>
      <c r="AR322" s="17">
        <v>843.06249999999977</v>
      </c>
      <c r="AS322" s="17">
        <v>1458.9569444444446</v>
      </c>
      <c r="AT322" s="26">
        <v>652.87499999999977</v>
      </c>
      <c r="AU322" s="26">
        <v>21.635280373831776</v>
      </c>
      <c r="AV322" s="26">
        <v>1.6686251465928095</v>
      </c>
      <c r="AW322" s="26">
        <v>4943.6999999999971</v>
      </c>
      <c r="AX322" s="26">
        <v>3802.3500000000004</v>
      </c>
      <c r="AY322" s="103">
        <v>1145</v>
      </c>
      <c r="AZ322" s="103">
        <f t="shared" si="80"/>
        <v>349.22499999999997</v>
      </c>
      <c r="BA322" s="17">
        <v>30</v>
      </c>
      <c r="BB322" s="17">
        <v>60</v>
      </c>
      <c r="BC322" s="17">
        <v>0.18</v>
      </c>
      <c r="BD322" s="17">
        <v>1</v>
      </c>
      <c r="BE322" s="17" t="s">
        <v>150</v>
      </c>
      <c r="BF322" s="28"/>
      <c r="BG322" s="26"/>
      <c r="BH322" s="31"/>
      <c r="BI322" s="29"/>
      <c r="BN322" s="51"/>
    </row>
    <row r="323" spans="1:66" x14ac:dyDescent="0.25">
      <c r="A323" s="14">
        <v>2006</v>
      </c>
      <c r="B323" s="15">
        <v>2009</v>
      </c>
      <c r="C323" s="20" t="s">
        <v>161</v>
      </c>
      <c r="D323" s="52" t="s">
        <v>305</v>
      </c>
      <c r="E323" s="32">
        <v>2</v>
      </c>
      <c r="F323" s="44" t="s">
        <v>110</v>
      </c>
      <c r="G323" s="62" t="s">
        <v>111</v>
      </c>
      <c r="H323" s="70">
        <v>99202</v>
      </c>
      <c r="I323" s="21">
        <v>8</v>
      </c>
      <c r="J323" s="44">
        <v>99202011</v>
      </c>
      <c r="K323" s="17" t="str">
        <f t="shared" si="79"/>
        <v>Triploid</v>
      </c>
      <c r="L323" s="23">
        <v>100</v>
      </c>
      <c r="M323" s="24">
        <v>1</v>
      </c>
      <c r="N323" s="25">
        <v>49.555980861244016</v>
      </c>
      <c r="O323" s="26">
        <v>48.848684210526315</v>
      </c>
      <c r="P323" s="26">
        <f t="shared" si="81"/>
        <v>0.48848684210526316</v>
      </c>
      <c r="Q323" s="63">
        <v>51.151315789473685</v>
      </c>
      <c r="R323" s="25">
        <v>0.51151315789473684</v>
      </c>
      <c r="S323" s="24">
        <v>25.347614416666669</v>
      </c>
      <c r="T323" s="25">
        <v>8.4492048055555564</v>
      </c>
      <c r="U323" s="25">
        <v>11.305036029833335</v>
      </c>
      <c r="V323" s="25">
        <v>3.7683453432777783</v>
      </c>
      <c r="W323" s="26" t="s">
        <v>45</v>
      </c>
      <c r="X323" s="26" t="s">
        <v>45</v>
      </c>
      <c r="Y323" s="26" t="s">
        <v>45</v>
      </c>
      <c r="Z323" s="26" t="s">
        <v>45</v>
      </c>
      <c r="AA323" s="26" t="s">
        <v>45</v>
      </c>
      <c r="AB323" s="26" t="s">
        <v>45</v>
      </c>
      <c r="AC323" s="26" t="s">
        <v>45</v>
      </c>
      <c r="AD323" s="26" t="s">
        <v>45</v>
      </c>
      <c r="AE323" s="26" t="s">
        <v>45</v>
      </c>
      <c r="AF323" s="26" t="s">
        <v>45</v>
      </c>
      <c r="AG323" s="56">
        <v>5.67</v>
      </c>
      <c r="AH323" s="17">
        <v>5.4</v>
      </c>
      <c r="AI323" s="17">
        <f t="shared" ref="AI323:AI386" si="82">10^(-AH323)</f>
        <v>3.9810717055349657E-6</v>
      </c>
      <c r="AJ323" s="49">
        <v>42.9</v>
      </c>
      <c r="AK323" s="49">
        <v>216.9</v>
      </c>
      <c r="AL323" s="26" t="s">
        <v>45</v>
      </c>
      <c r="AM323" s="26" t="s">
        <v>45</v>
      </c>
      <c r="AN323" s="26" t="s">
        <v>45</v>
      </c>
      <c r="AO323" s="26" t="s">
        <v>45</v>
      </c>
      <c r="AP323" s="26" t="s">
        <v>45</v>
      </c>
      <c r="AQ323" s="26" t="s">
        <v>45</v>
      </c>
      <c r="AR323" s="17">
        <v>843.06249999999977</v>
      </c>
      <c r="AS323" s="17">
        <v>1458.9569444444446</v>
      </c>
      <c r="AT323" s="26">
        <v>652.87499999999977</v>
      </c>
      <c r="AU323" s="26">
        <v>21.635280373831776</v>
      </c>
      <c r="AV323" s="26">
        <v>1.6686251465928095</v>
      </c>
      <c r="AW323" s="26">
        <v>4943.6999999999971</v>
      </c>
      <c r="AX323" s="26">
        <v>3802.3500000000004</v>
      </c>
      <c r="AY323" s="103">
        <v>1145</v>
      </c>
      <c r="AZ323" s="103">
        <f t="shared" si="80"/>
        <v>349.22499999999997</v>
      </c>
      <c r="BA323" s="17">
        <v>30</v>
      </c>
      <c r="BB323" s="17">
        <v>60</v>
      </c>
      <c r="BC323" s="17">
        <v>0.18</v>
      </c>
      <c r="BD323" s="17">
        <v>1</v>
      </c>
      <c r="BE323" s="17" t="s">
        <v>150</v>
      </c>
      <c r="BF323" s="28"/>
      <c r="BG323" s="26"/>
      <c r="BH323" s="31"/>
      <c r="BI323" s="29"/>
      <c r="BN323" s="51"/>
    </row>
    <row r="324" spans="1:66" x14ac:dyDescent="0.25">
      <c r="A324" s="14">
        <v>2006</v>
      </c>
      <c r="B324" s="15">
        <v>2009</v>
      </c>
      <c r="C324" s="20" t="s">
        <v>161</v>
      </c>
      <c r="D324" s="52" t="s">
        <v>305</v>
      </c>
      <c r="E324" s="57">
        <v>3</v>
      </c>
      <c r="F324" s="64" t="s">
        <v>110</v>
      </c>
      <c r="G324" s="65" t="s">
        <v>111</v>
      </c>
      <c r="H324" s="70">
        <v>99202</v>
      </c>
      <c r="I324" s="21">
        <v>8</v>
      </c>
      <c r="J324" s="64">
        <v>99202011</v>
      </c>
      <c r="K324" s="17" t="str">
        <f t="shared" si="79"/>
        <v>Triploid</v>
      </c>
      <c r="L324" s="23">
        <v>94.444444444444443</v>
      </c>
      <c r="M324" s="24">
        <v>0.94444444444444442</v>
      </c>
      <c r="N324" s="25">
        <v>36.35311004784689</v>
      </c>
      <c r="O324" s="26">
        <v>41.484716157205234</v>
      </c>
      <c r="P324" s="26">
        <f t="shared" si="81"/>
        <v>0.41484716157205237</v>
      </c>
      <c r="Q324" s="63">
        <v>58.515283842794766</v>
      </c>
      <c r="R324" s="25">
        <v>0.58515283842794763</v>
      </c>
      <c r="S324" s="24">
        <v>21.271351930131004</v>
      </c>
      <c r="T324" s="25">
        <v>7.0904506433770011</v>
      </c>
      <c r="U324" s="25">
        <v>9.4870229608384289</v>
      </c>
      <c r="V324" s="25">
        <v>3.1623409869461425</v>
      </c>
      <c r="W324" s="26" t="s">
        <v>45</v>
      </c>
      <c r="X324" s="26" t="s">
        <v>45</v>
      </c>
      <c r="Y324" s="26" t="s">
        <v>45</v>
      </c>
      <c r="Z324" s="26" t="s">
        <v>45</v>
      </c>
      <c r="AA324" s="26" t="s">
        <v>45</v>
      </c>
      <c r="AB324" s="26" t="s">
        <v>45</v>
      </c>
      <c r="AC324" s="26" t="s">
        <v>45</v>
      </c>
      <c r="AD324" s="26" t="s">
        <v>45</v>
      </c>
      <c r="AE324" s="26" t="s">
        <v>45</v>
      </c>
      <c r="AF324" s="26" t="s">
        <v>45</v>
      </c>
      <c r="AG324" s="56">
        <v>5.67</v>
      </c>
      <c r="AH324" s="17">
        <v>5.4</v>
      </c>
      <c r="AI324" s="17">
        <f t="shared" si="82"/>
        <v>3.9810717055349657E-6</v>
      </c>
      <c r="AJ324" s="49">
        <v>42.9</v>
      </c>
      <c r="AK324" s="49">
        <v>216.9</v>
      </c>
      <c r="AL324" s="26" t="s">
        <v>45</v>
      </c>
      <c r="AM324" s="26" t="s">
        <v>45</v>
      </c>
      <c r="AN324" s="26" t="s">
        <v>45</v>
      </c>
      <c r="AO324" s="26" t="s">
        <v>45</v>
      </c>
      <c r="AP324" s="26" t="s">
        <v>45</v>
      </c>
      <c r="AQ324" s="26" t="s">
        <v>45</v>
      </c>
      <c r="AR324" s="17">
        <v>843.06249999999977</v>
      </c>
      <c r="AS324" s="17">
        <v>1458.9569444444446</v>
      </c>
      <c r="AT324" s="26">
        <v>652.87499999999977</v>
      </c>
      <c r="AU324" s="26">
        <v>21.635280373831776</v>
      </c>
      <c r="AV324" s="26">
        <v>1.6686251465928095</v>
      </c>
      <c r="AW324" s="26">
        <v>4943.6999999999971</v>
      </c>
      <c r="AX324" s="26">
        <v>3802.3500000000004</v>
      </c>
      <c r="AY324" s="103">
        <v>1145</v>
      </c>
      <c r="AZ324" s="103">
        <f t="shared" si="80"/>
        <v>349.22499999999997</v>
      </c>
      <c r="BA324" s="17">
        <v>30</v>
      </c>
      <c r="BB324" s="17">
        <v>60</v>
      </c>
      <c r="BC324" s="17">
        <v>0.18</v>
      </c>
      <c r="BD324" s="17">
        <v>1</v>
      </c>
      <c r="BE324" s="17" t="s">
        <v>150</v>
      </c>
      <c r="BF324" s="28"/>
      <c r="BG324" s="26"/>
      <c r="BH324" s="31"/>
      <c r="BI324" s="29"/>
      <c r="BN324" s="51"/>
    </row>
    <row r="325" spans="1:66" x14ac:dyDescent="0.25">
      <c r="A325" s="14">
        <v>2006</v>
      </c>
      <c r="B325" s="15">
        <v>2009</v>
      </c>
      <c r="C325" s="20" t="s">
        <v>161</v>
      </c>
      <c r="D325" s="52" t="s">
        <v>305</v>
      </c>
      <c r="E325" s="57">
        <v>4</v>
      </c>
      <c r="F325" s="64" t="s">
        <v>110</v>
      </c>
      <c r="G325" s="65" t="s">
        <v>111</v>
      </c>
      <c r="H325" s="70">
        <v>99202</v>
      </c>
      <c r="I325" s="21">
        <v>8</v>
      </c>
      <c r="J325" s="64">
        <v>99202011</v>
      </c>
      <c r="K325" s="17" t="str">
        <f t="shared" si="79"/>
        <v>Triploid</v>
      </c>
      <c r="L325" s="23">
        <v>100</v>
      </c>
      <c r="M325" s="24">
        <v>1</v>
      </c>
      <c r="N325" s="25">
        <v>53.354066985645936</v>
      </c>
      <c r="O325" s="26">
        <v>48.351648351648343</v>
      </c>
      <c r="P325" s="26">
        <f t="shared" si="81"/>
        <v>0.48351648351648341</v>
      </c>
      <c r="Q325" s="63">
        <v>51.648351648351657</v>
      </c>
      <c r="R325" s="25">
        <v>0.51648351648351654</v>
      </c>
      <c r="S325" s="24">
        <v>27.555493992673995</v>
      </c>
      <c r="T325" s="25">
        <v>9.1851646642246649</v>
      </c>
      <c r="U325" s="25">
        <v>12.289750320732601</v>
      </c>
      <c r="V325" s="25">
        <v>4.096583440244201</v>
      </c>
      <c r="W325" s="26" t="s">
        <v>45</v>
      </c>
      <c r="X325" s="26" t="s">
        <v>45</v>
      </c>
      <c r="Y325" s="26" t="s">
        <v>45</v>
      </c>
      <c r="Z325" s="26" t="s">
        <v>45</v>
      </c>
      <c r="AA325" s="26" t="s">
        <v>45</v>
      </c>
      <c r="AB325" s="26" t="s">
        <v>45</v>
      </c>
      <c r="AC325" s="26" t="s">
        <v>45</v>
      </c>
      <c r="AD325" s="26" t="s">
        <v>45</v>
      </c>
      <c r="AE325" s="26" t="s">
        <v>45</v>
      </c>
      <c r="AF325" s="26" t="s">
        <v>45</v>
      </c>
      <c r="AG325" s="56">
        <v>5.67</v>
      </c>
      <c r="AH325" s="17">
        <v>5.4</v>
      </c>
      <c r="AI325" s="17">
        <f t="shared" si="82"/>
        <v>3.9810717055349657E-6</v>
      </c>
      <c r="AJ325" s="49">
        <v>42.9</v>
      </c>
      <c r="AK325" s="49">
        <v>216.9</v>
      </c>
      <c r="AL325" s="26" t="s">
        <v>45</v>
      </c>
      <c r="AM325" s="26" t="s">
        <v>45</v>
      </c>
      <c r="AN325" s="26" t="s">
        <v>45</v>
      </c>
      <c r="AO325" s="26" t="s">
        <v>45</v>
      </c>
      <c r="AP325" s="26" t="s">
        <v>45</v>
      </c>
      <c r="AQ325" s="26" t="s">
        <v>45</v>
      </c>
      <c r="AR325" s="17">
        <v>843.06249999999977</v>
      </c>
      <c r="AS325" s="17">
        <v>1458.9569444444446</v>
      </c>
      <c r="AT325" s="26">
        <v>652.87499999999977</v>
      </c>
      <c r="AU325" s="26">
        <v>21.635280373831776</v>
      </c>
      <c r="AV325" s="26">
        <v>1.6686251465928095</v>
      </c>
      <c r="AW325" s="26">
        <v>4943.6999999999971</v>
      </c>
      <c r="AX325" s="26">
        <v>3802.3500000000004</v>
      </c>
      <c r="AY325" s="103">
        <v>1145</v>
      </c>
      <c r="AZ325" s="103">
        <f t="shared" si="80"/>
        <v>349.22499999999997</v>
      </c>
      <c r="BA325" s="17">
        <v>30</v>
      </c>
      <c r="BB325" s="17">
        <v>60</v>
      </c>
      <c r="BC325" s="17">
        <v>0.18</v>
      </c>
      <c r="BD325" s="17">
        <v>1</v>
      </c>
      <c r="BE325" s="17" t="s">
        <v>150</v>
      </c>
      <c r="BF325" s="28"/>
      <c r="BG325" s="26"/>
      <c r="BH325" s="31"/>
      <c r="BI325" s="29"/>
      <c r="BN325" s="51"/>
    </row>
    <row r="326" spans="1:66" x14ac:dyDescent="0.25">
      <c r="A326" s="14">
        <v>2006</v>
      </c>
      <c r="B326" s="15">
        <v>2009</v>
      </c>
      <c r="C326" s="20" t="s">
        <v>161</v>
      </c>
      <c r="D326" s="52" t="s">
        <v>305</v>
      </c>
      <c r="E326" s="32">
        <v>1</v>
      </c>
      <c r="F326" s="44" t="s">
        <v>114</v>
      </c>
      <c r="G326" s="62" t="s">
        <v>115</v>
      </c>
      <c r="H326" s="70">
        <v>99207</v>
      </c>
      <c r="I326" s="21">
        <v>8</v>
      </c>
      <c r="J326" s="44">
        <v>99207018</v>
      </c>
      <c r="K326" s="17" t="str">
        <f t="shared" si="79"/>
        <v>Triploid</v>
      </c>
      <c r="L326" s="23">
        <v>100</v>
      </c>
      <c r="M326" s="24">
        <v>1</v>
      </c>
      <c r="N326" s="25">
        <v>51.364593301435399</v>
      </c>
      <c r="O326" s="26">
        <v>46.630236794171218</v>
      </c>
      <c r="P326" s="26">
        <f t="shared" si="81"/>
        <v>0.4663023679417122</v>
      </c>
      <c r="Q326" s="63">
        <v>53.369763205828782</v>
      </c>
      <c r="R326" s="25">
        <v>0.5336976320582878</v>
      </c>
      <c r="S326" s="24">
        <v>27.412164886460229</v>
      </c>
      <c r="T326" s="25">
        <v>9.1373882954867423</v>
      </c>
      <c r="U326" s="25">
        <v>12.225825539361262</v>
      </c>
      <c r="V326" s="25">
        <v>4.075275179787087</v>
      </c>
      <c r="W326" s="26" t="s">
        <v>45</v>
      </c>
      <c r="X326" s="26" t="s">
        <v>45</v>
      </c>
      <c r="Y326" s="26" t="s">
        <v>45</v>
      </c>
      <c r="Z326" s="26" t="s">
        <v>45</v>
      </c>
      <c r="AA326" s="26" t="s">
        <v>45</v>
      </c>
      <c r="AB326" s="26" t="s">
        <v>45</v>
      </c>
      <c r="AC326" s="26" t="s">
        <v>45</v>
      </c>
      <c r="AD326" s="26" t="s">
        <v>45</v>
      </c>
      <c r="AE326" s="26" t="s">
        <v>45</v>
      </c>
      <c r="AF326" s="26" t="s">
        <v>45</v>
      </c>
      <c r="AG326" s="56">
        <v>5.67</v>
      </c>
      <c r="AH326" s="17">
        <v>5.4</v>
      </c>
      <c r="AI326" s="17">
        <f t="shared" si="82"/>
        <v>3.9810717055349657E-6</v>
      </c>
      <c r="AJ326" s="49">
        <v>42.9</v>
      </c>
      <c r="AK326" s="49">
        <v>216.9</v>
      </c>
      <c r="AL326" s="26" t="s">
        <v>45</v>
      </c>
      <c r="AM326" s="26" t="s">
        <v>45</v>
      </c>
      <c r="AN326" s="26" t="s">
        <v>45</v>
      </c>
      <c r="AO326" s="26" t="s">
        <v>45</v>
      </c>
      <c r="AP326" s="26" t="s">
        <v>45</v>
      </c>
      <c r="AQ326" s="26" t="s">
        <v>45</v>
      </c>
      <c r="AR326" s="17">
        <v>843.06249999999977</v>
      </c>
      <c r="AS326" s="17">
        <v>1458.9569444444446</v>
      </c>
      <c r="AT326" s="26">
        <v>652.87499999999977</v>
      </c>
      <c r="AU326" s="26">
        <v>21.635280373831776</v>
      </c>
      <c r="AV326" s="26">
        <v>1.6686251465928095</v>
      </c>
      <c r="AW326" s="26">
        <v>4943.6999999999971</v>
      </c>
      <c r="AX326" s="26">
        <v>3802.3500000000004</v>
      </c>
      <c r="AY326" s="103">
        <v>1145</v>
      </c>
      <c r="AZ326" s="103">
        <f t="shared" si="80"/>
        <v>349.22499999999997</v>
      </c>
      <c r="BA326" s="17">
        <v>30</v>
      </c>
      <c r="BB326" s="17">
        <v>60</v>
      </c>
      <c r="BC326" s="17">
        <v>0.18</v>
      </c>
      <c r="BD326" s="17">
        <v>1</v>
      </c>
      <c r="BE326" s="17" t="s">
        <v>150</v>
      </c>
      <c r="BF326" s="28"/>
      <c r="BG326" s="26"/>
      <c r="BH326" s="31"/>
      <c r="BI326" s="29"/>
      <c r="BN326" s="51"/>
    </row>
    <row r="327" spans="1:66" x14ac:dyDescent="0.25">
      <c r="A327" s="14">
        <v>2006</v>
      </c>
      <c r="B327" s="15">
        <v>2009</v>
      </c>
      <c r="C327" s="20" t="s">
        <v>161</v>
      </c>
      <c r="D327" s="52" t="s">
        <v>305</v>
      </c>
      <c r="E327" s="32">
        <v>2</v>
      </c>
      <c r="F327" s="44" t="s">
        <v>114</v>
      </c>
      <c r="G327" s="62" t="s">
        <v>115</v>
      </c>
      <c r="H327" s="70">
        <v>99207</v>
      </c>
      <c r="I327" s="21">
        <v>8</v>
      </c>
      <c r="J327" s="44">
        <v>99207018</v>
      </c>
      <c r="K327" s="17" t="str">
        <f t="shared" si="79"/>
        <v>Triploid</v>
      </c>
      <c r="L327" s="23">
        <v>100</v>
      </c>
      <c r="M327" s="24">
        <v>1</v>
      </c>
      <c r="N327" s="25">
        <v>52.81148325358852</v>
      </c>
      <c r="O327" s="26">
        <v>47.994056463595832</v>
      </c>
      <c r="P327" s="26">
        <f t="shared" si="81"/>
        <v>0.4799405646359583</v>
      </c>
      <c r="Q327" s="63">
        <v>52.005943536404168</v>
      </c>
      <c r="R327" s="25">
        <v>0.52005943536404164</v>
      </c>
      <c r="S327" s="24">
        <v>27.464111342248643</v>
      </c>
      <c r="T327" s="25">
        <v>9.1547037807495482</v>
      </c>
      <c r="U327" s="25">
        <v>12.248993658642895</v>
      </c>
      <c r="V327" s="25">
        <v>4.0829978862142982</v>
      </c>
      <c r="W327" s="26" t="s">
        <v>45</v>
      </c>
      <c r="X327" s="26" t="s">
        <v>45</v>
      </c>
      <c r="Y327" s="26" t="s">
        <v>45</v>
      </c>
      <c r="Z327" s="26" t="s">
        <v>45</v>
      </c>
      <c r="AA327" s="26" t="s">
        <v>45</v>
      </c>
      <c r="AB327" s="26" t="s">
        <v>45</v>
      </c>
      <c r="AC327" s="26" t="s">
        <v>45</v>
      </c>
      <c r="AD327" s="26" t="s">
        <v>45</v>
      </c>
      <c r="AE327" s="26" t="s">
        <v>45</v>
      </c>
      <c r="AF327" s="26" t="s">
        <v>45</v>
      </c>
      <c r="AG327" s="56">
        <v>5.67</v>
      </c>
      <c r="AH327" s="17">
        <v>5.4</v>
      </c>
      <c r="AI327" s="17">
        <f t="shared" si="82"/>
        <v>3.9810717055349657E-6</v>
      </c>
      <c r="AJ327" s="49">
        <v>42.9</v>
      </c>
      <c r="AK327" s="49">
        <v>216.9</v>
      </c>
      <c r="AL327" s="26" t="s">
        <v>45</v>
      </c>
      <c r="AM327" s="26" t="s">
        <v>45</v>
      </c>
      <c r="AN327" s="26" t="s">
        <v>45</v>
      </c>
      <c r="AO327" s="26" t="s">
        <v>45</v>
      </c>
      <c r="AP327" s="26" t="s">
        <v>45</v>
      </c>
      <c r="AQ327" s="26" t="s">
        <v>45</v>
      </c>
      <c r="AR327" s="17">
        <v>843.06249999999977</v>
      </c>
      <c r="AS327" s="17">
        <v>1458.9569444444446</v>
      </c>
      <c r="AT327" s="26">
        <v>652.87499999999977</v>
      </c>
      <c r="AU327" s="26">
        <v>21.635280373831776</v>
      </c>
      <c r="AV327" s="26">
        <v>1.6686251465928095</v>
      </c>
      <c r="AW327" s="26">
        <v>4943.6999999999971</v>
      </c>
      <c r="AX327" s="26">
        <v>3802.3500000000004</v>
      </c>
      <c r="AY327" s="103">
        <v>1145</v>
      </c>
      <c r="AZ327" s="103">
        <f t="shared" si="80"/>
        <v>349.22499999999997</v>
      </c>
      <c r="BA327" s="17">
        <v>30</v>
      </c>
      <c r="BB327" s="17">
        <v>60</v>
      </c>
      <c r="BC327" s="17">
        <v>0.18</v>
      </c>
      <c r="BD327" s="17">
        <v>1</v>
      </c>
      <c r="BE327" s="17" t="s">
        <v>150</v>
      </c>
      <c r="BF327" s="28"/>
      <c r="BG327" s="26"/>
      <c r="BH327" s="31"/>
      <c r="BI327" s="29"/>
      <c r="BN327" s="51"/>
    </row>
    <row r="328" spans="1:66" x14ac:dyDescent="0.25">
      <c r="A328" s="14">
        <v>2006</v>
      </c>
      <c r="B328" s="15">
        <v>2009</v>
      </c>
      <c r="C328" s="20" t="s">
        <v>161</v>
      </c>
      <c r="D328" s="52" t="s">
        <v>305</v>
      </c>
      <c r="E328" s="32">
        <v>3</v>
      </c>
      <c r="F328" s="44" t="s">
        <v>114</v>
      </c>
      <c r="G328" s="62" t="s">
        <v>115</v>
      </c>
      <c r="H328" s="70">
        <v>99207</v>
      </c>
      <c r="I328" s="21">
        <v>8</v>
      </c>
      <c r="J328" s="44">
        <v>99207018</v>
      </c>
      <c r="K328" s="17" t="str">
        <f t="shared" si="79"/>
        <v>Triploid</v>
      </c>
      <c r="L328" s="23">
        <v>100</v>
      </c>
      <c r="M328" s="24">
        <v>1</v>
      </c>
      <c r="N328" s="25">
        <v>49.736842105263158</v>
      </c>
      <c r="O328" s="26">
        <v>47.635726795096325</v>
      </c>
      <c r="P328" s="26">
        <f t="shared" si="81"/>
        <v>0.47635726795096323</v>
      </c>
      <c r="Q328" s="63">
        <v>52.364273204903675</v>
      </c>
      <c r="R328" s="25">
        <v>0.52364273204903677</v>
      </c>
      <c r="S328" s="24">
        <v>26.043388733216577</v>
      </c>
      <c r="T328" s="25">
        <v>8.6811295777388597</v>
      </c>
      <c r="U328" s="25">
        <v>11.615351375014594</v>
      </c>
      <c r="V328" s="25">
        <v>3.8717837916715316</v>
      </c>
      <c r="W328" s="26" t="s">
        <v>45</v>
      </c>
      <c r="X328" s="26" t="s">
        <v>45</v>
      </c>
      <c r="Y328" s="26" t="s">
        <v>45</v>
      </c>
      <c r="Z328" s="26" t="s">
        <v>45</v>
      </c>
      <c r="AA328" s="26" t="s">
        <v>45</v>
      </c>
      <c r="AB328" s="26" t="s">
        <v>45</v>
      </c>
      <c r="AC328" s="26" t="s">
        <v>45</v>
      </c>
      <c r="AD328" s="26" t="s">
        <v>45</v>
      </c>
      <c r="AE328" s="26" t="s">
        <v>45</v>
      </c>
      <c r="AF328" s="26" t="s">
        <v>45</v>
      </c>
      <c r="AG328" s="56">
        <v>5.67</v>
      </c>
      <c r="AH328" s="17">
        <v>5.4</v>
      </c>
      <c r="AI328" s="17">
        <f t="shared" si="82"/>
        <v>3.9810717055349657E-6</v>
      </c>
      <c r="AJ328" s="49">
        <v>42.9</v>
      </c>
      <c r="AK328" s="49">
        <v>216.9</v>
      </c>
      <c r="AL328" s="26" t="s">
        <v>45</v>
      </c>
      <c r="AM328" s="26" t="s">
        <v>45</v>
      </c>
      <c r="AN328" s="26" t="s">
        <v>45</v>
      </c>
      <c r="AO328" s="26" t="s">
        <v>45</v>
      </c>
      <c r="AP328" s="26" t="s">
        <v>45</v>
      </c>
      <c r="AQ328" s="26" t="s">
        <v>45</v>
      </c>
      <c r="AR328" s="17">
        <v>843.06249999999977</v>
      </c>
      <c r="AS328" s="17">
        <v>1458.9569444444446</v>
      </c>
      <c r="AT328" s="26">
        <v>652.87499999999977</v>
      </c>
      <c r="AU328" s="26">
        <v>21.635280373831776</v>
      </c>
      <c r="AV328" s="26">
        <v>1.6686251465928095</v>
      </c>
      <c r="AW328" s="26">
        <v>4943.6999999999971</v>
      </c>
      <c r="AX328" s="26">
        <v>3802.3500000000004</v>
      </c>
      <c r="AY328" s="103">
        <v>1145</v>
      </c>
      <c r="AZ328" s="103">
        <f t="shared" si="80"/>
        <v>349.22499999999997</v>
      </c>
      <c r="BA328" s="17">
        <v>30</v>
      </c>
      <c r="BB328" s="17">
        <v>60</v>
      </c>
      <c r="BC328" s="17">
        <v>0.18</v>
      </c>
      <c r="BD328" s="17">
        <v>1</v>
      </c>
      <c r="BE328" s="17" t="s">
        <v>150</v>
      </c>
      <c r="BF328" s="28"/>
      <c r="BG328" s="26"/>
      <c r="BH328" s="31"/>
      <c r="BI328" s="29"/>
      <c r="BN328" s="51"/>
    </row>
    <row r="329" spans="1:66" x14ac:dyDescent="0.25">
      <c r="A329" s="14">
        <v>2006</v>
      </c>
      <c r="B329" s="15">
        <v>2009</v>
      </c>
      <c r="C329" s="20" t="s">
        <v>161</v>
      </c>
      <c r="D329" s="52" t="s">
        <v>305</v>
      </c>
      <c r="E329" s="32">
        <v>4</v>
      </c>
      <c r="F329" s="44" t="s">
        <v>114</v>
      </c>
      <c r="G329" s="62" t="s">
        <v>115</v>
      </c>
      <c r="H329" s="70">
        <v>99207</v>
      </c>
      <c r="I329" s="21">
        <v>8</v>
      </c>
      <c r="J329" s="44">
        <v>99207018</v>
      </c>
      <c r="K329" s="17" t="str">
        <f t="shared" si="79"/>
        <v>Triploid</v>
      </c>
      <c r="L329" s="23">
        <v>94.444444444444443</v>
      </c>
      <c r="M329" s="24">
        <v>0.94444444444444442</v>
      </c>
      <c r="N329" s="25">
        <v>47.747368421052634</v>
      </c>
      <c r="O329" s="26">
        <v>47.111913357400724</v>
      </c>
      <c r="P329" s="26">
        <f t="shared" si="81"/>
        <v>0.47111913357400725</v>
      </c>
      <c r="Q329" s="63">
        <v>52.888086642599276</v>
      </c>
      <c r="R329" s="25">
        <v>0.52888086642599275</v>
      </c>
      <c r="S329" s="24">
        <v>25.251751220216605</v>
      </c>
      <c r="T329" s="25">
        <v>8.4172504067388676</v>
      </c>
      <c r="U329" s="25">
        <v>11.262281044216605</v>
      </c>
      <c r="V329" s="25">
        <v>3.7540936814055352</v>
      </c>
      <c r="W329" s="26" t="s">
        <v>45</v>
      </c>
      <c r="X329" s="26" t="s">
        <v>45</v>
      </c>
      <c r="Y329" s="26" t="s">
        <v>45</v>
      </c>
      <c r="Z329" s="26" t="s">
        <v>45</v>
      </c>
      <c r="AA329" s="26" t="s">
        <v>45</v>
      </c>
      <c r="AB329" s="26" t="s">
        <v>45</v>
      </c>
      <c r="AC329" s="26" t="s">
        <v>45</v>
      </c>
      <c r="AD329" s="26" t="s">
        <v>45</v>
      </c>
      <c r="AE329" s="26" t="s">
        <v>45</v>
      </c>
      <c r="AF329" s="26" t="s">
        <v>45</v>
      </c>
      <c r="AG329" s="56">
        <v>5.67</v>
      </c>
      <c r="AH329" s="17">
        <v>5.4</v>
      </c>
      <c r="AI329" s="17">
        <f t="shared" si="82"/>
        <v>3.9810717055349657E-6</v>
      </c>
      <c r="AJ329" s="49">
        <v>42.9</v>
      </c>
      <c r="AK329" s="49">
        <v>216.9</v>
      </c>
      <c r="AL329" s="26" t="s">
        <v>45</v>
      </c>
      <c r="AM329" s="26" t="s">
        <v>45</v>
      </c>
      <c r="AN329" s="26" t="s">
        <v>45</v>
      </c>
      <c r="AO329" s="26" t="s">
        <v>45</v>
      </c>
      <c r="AP329" s="26" t="s">
        <v>45</v>
      </c>
      <c r="AQ329" s="26" t="s">
        <v>45</v>
      </c>
      <c r="AR329" s="17">
        <v>843.06249999999977</v>
      </c>
      <c r="AS329" s="17">
        <v>1458.9569444444446</v>
      </c>
      <c r="AT329" s="26">
        <v>652.87499999999977</v>
      </c>
      <c r="AU329" s="26">
        <v>21.635280373831776</v>
      </c>
      <c r="AV329" s="26">
        <v>1.6686251465928095</v>
      </c>
      <c r="AW329" s="26">
        <v>4943.6999999999971</v>
      </c>
      <c r="AX329" s="26">
        <v>3802.3500000000004</v>
      </c>
      <c r="AY329" s="103">
        <v>1145</v>
      </c>
      <c r="AZ329" s="103">
        <f t="shared" si="80"/>
        <v>349.22499999999997</v>
      </c>
      <c r="BA329" s="17">
        <v>30</v>
      </c>
      <c r="BB329" s="17">
        <v>60</v>
      </c>
      <c r="BC329" s="17">
        <v>0.18</v>
      </c>
      <c r="BD329" s="17">
        <v>1</v>
      </c>
      <c r="BE329" s="17" t="s">
        <v>150</v>
      </c>
      <c r="BF329" s="28"/>
      <c r="BG329" s="26"/>
      <c r="BH329" s="31"/>
      <c r="BI329" s="29"/>
      <c r="BN329" s="51"/>
    </row>
    <row r="330" spans="1:66" x14ac:dyDescent="0.25">
      <c r="A330" s="14">
        <v>2006</v>
      </c>
      <c r="B330" s="15">
        <v>2009</v>
      </c>
      <c r="C330" s="20" t="s">
        <v>161</v>
      </c>
      <c r="D330" s="52" t="s">
        <v>305</v>
      </c>
      <c r="E330" s="57">
        <v>1</v>
      </c>
      <c r="F330" s="64" t="s">
        <v>116</v>
      </c>
      <c r="G330" s="65" t="s">
        <v>117</v>
      </c>
      <c r="H330" s="70">
        <v>99207</v>
      </c>
      <c r="I330" s="21">
        <v>8</v>
      </c>
      <c r="J330" s="64">
        <v>99207020</v>
      </c>
      <c r="K330" s="17" t="str">
        <f t="shared" ref="K330:K393" si="83">VLOOKUP(F330,$BM$2:$BQ$56,5)</f>
        <v>Triploid</v>
      </c>
      <c r="L330" s="23">
        <v>100</v>
      </c>
      <c r="M330" s="24">
        <v>1</v>
      </c>
      <c r="N330" s="25">
        <v>56.066985645933016</v>
      </c>
      <c r="O330" s="26">
        <v>47.683397683397686</v>
      </c>
      <c r="P330" s="26">
        <f t="shared" si="81"/>
        <v>0.47683397683397688</v>
      </c>
      <c r="Q330" s="63">
        <v>52.316602316602314</v>
      </c>
      <c r="R330" s="25">
        <v>0.52316602316602312</v>
      </c>
      <c r="S330" s="24">
        <v>29.331275186615184</v>
      </c>
      <c r="T330" s="25">
        <v>9.7770917288717278</v>
      </c>
      <c r="U330" s="25">
        <v>13.081748733230372</v>
      </c>
      <c r="V330" s="25">
        <v>4.3605829110767909</v>
      </c>
      <c r="W330" s="26" t="s">
        <v>45</v>
      </c>
      <c r="X330" s="26" t="s">
        <v>45</v>
      </c>
      <c r="Y330" s="26" t="s">
        <v>45</v>
      </c>
      <c r="Z330" s="26" t="s">
        <v>45</v>
      </c>
      <c r="AA330" s="26" t="s">
        <v>45</v>
      </c>
      <c r="AB330" s="26" t="s">
        <v>45</v>
      </c>
      <c r="AC330" s="26" t="s">
        <v>45</v>
      </c>
      <c r="AD330" s="26" t="s">
        <v>45</v>
      </c>
      <c r="AE330" s="26" t="s">
        <v>45</v>
      </c>
      <c r="AF330" s="26" t="s">
        <v>45</v>
      </c>
      <c r="AG330" s="56">
        <v>5.67</v>
      </c>
      <c r="AH330" s="17">
        <v>5.4</v>
      </c>
      <c r="AI330" s="17">
        <f t="shared" si="82"/>
        <v>3.9810717055349657E-6</v>
      </c>
      <c r="AJ330" s="49">
        <v>42.9</v>
      </c>
      <c r="AK330" s="49">
        <v>216.9</v>
      </c>
      <c r="AL330" s="26" t="s">
        <v>45</v>
      </c>
      <c r="AM330" s="26" t="s">
        <v>45</v>
      </c>
      <c r="AN330" s="26" t="s">
        <v>45</v>
      </c>
      <c r="AO330" s="26" t="s">
        <v>45</v>
      </c>
      <c r="AP330" s="26" t="s">
        <v>45</v>
      </c>
      <c r="AQ330" s="26" t="s">
        <v>45</v>
      </c>
      <c r="AR330" s="17">
        <v>843.06249999999977</v>
      </c>
      <c r="AS330" s="17">
        <v>1458.9569444444446</v>
      </c>
      <c r="AT330" s="26">
        <v>652.87499999999977</v>
      </c>
      <c r="AU330" s="26">
        <v>21.635280373831776</v>
      </c>
      <c r="AV330" s="26">
        <v>1.6686251465928095</v>
      </c>
      <c r="AW330" s="26">
        <v>4943.6999999999971</v>
      </c>
      <c r="AX330" s="26">
        <v>3802.3500000000004</v>
      </c>
      <c r="AY330" s="103">
        <v>1145</v>
      </c>
      <c r="AZ330" s="103">
        <f t="shared" si="80"/>
        <v>349.22499999999997</v>
      </c>
      <c r="BA330" s="17">
        <v>30</v>
      </c>
      <c r="BB330" s="17">
        <v>60</v>
      </c>
      <c r="BC330" s="17">
        <v>0.18</v>
      </c>
      <c r="BD330" s="17">
        <v>1</v>
      </c>
      <c r="BE330" s="17" t="s">
        <v>150</v>
      </c>
      <c r="BF330" s="28"/>
      <c r="BG330" s="26"/>
      <c r="BH330" s="31"/>
      <c r="BI330" s="29"/>
      <c r="BN330" s="51"/>
    </row>
    <row r="331" spans="1:66" x14ac:dyDescent="0.25">
      <c r="A331" s="14">
        <v>2006</v>
      </c>
      <c r="B331" s="15">
        <v>2009</v>
      </c>
      <c r="C331" s="20" t="s">
        <v>161</v>
      </c>
      <c r="D331" s="52" t="s">
        <v>305</v>
      </c>
      <c r="E331" s="57">
        <v>2</v>
      </c>
      <c r="F331" s="64" t="s">
        <v>116</v>
      </c>
      <c r="G331" s="65" t="s">
        <v>117</v>
      </c>
      <c r="H331" s="70">
        <v>99207</v>
      </c>
      <c r="I331" s="21">
        <v>8</v>
      </c>
      <c r="J331" s="64">
        <v>99207020</v>
      </c>
      <c r="K331" s="17" t="str">
        <f t="shared" si="83"/>
        <v>Triploid</v>
      </c>
      <c r="L331" s="23">
        <v>100</v>
      </c>
      <c r="M331" s="24">
        <v>1</v>
      </c>
      <c r="N331" s="25">
        <v>51.364593301435399</v>
      </c>
      <c r="O331" s="26">
        <v>47.582205029013537</v>
      </c>
      <c r="P331" s="26">
        <f t="shared" si="81"/>
        <v>0.47582205029013536</v>
      </c>
      <c r="Q331" s="63">
        <v>52.417794970986463</v>
      </c>
      <c r="R331" s="25">
        <v>0.52417794970986464</v>
      </c>
      <c r="S331" s="24">
        <v>26.92320805673759</v>
      </c>
      <c r="T331" s="25">
        <v>8.9744026855791965</v>
      </c>
      <c r="U331" s="25">
        <v>12.007750793304965</v>
      </c>
      <c r="V331" s="25">
        <v>4.0025835977683215</v>
      </c>
      <c r="W331" s="26" t="s">
        <v>45</v>
      </c>
      <c r="X331" s="26" t="s">
        <v>45</v>
      </c>
      <c r="Y331" s="26" t="s">
        <v>45</v>
      </c>
      <c r="Z331" s="26" t="s">
        <v>45</v>
      </c>
      <c r="AA331" s="26" t="s">
        <v>45</v>
      </c>
      <c r="AB331" s="26" t="s">
        <v>45</v>
      </c>
      <c r="AC331" s="26" t="s">
        <v>45</v>
      </c>
      <c r="AD331" s="26" t="s">
        <v>45</v>
      </c>
      <c r="AE331" s="26" t="s">
        <v>45</v>
      </c>
      <c r="AF331" s="26" t="s">
        <v>45</v>
      </c>
      <c r="AG331" s="56">
        <v>5.67</v>
      </c>
      <c r="AH331" s="17">
        <v>5.4</v>
      </c>
      <c r="AI331" s="17">
        <f t="shared" si="82"/>
        <v>3.9810717055349657E-6</v>
      </c>
      <c r="AJ331" s="49">
        <v>42.9</v>
      </c>
      <c r="AK331" s="49">
        <v>216.9</v>
      </c>
      <c r="AL331" s="26" t="s">
        <v>45</v>
      </c>
      <c r="AM331" s="26" t="s">
        <v>45</v>
      </c>
      <c r="AN331" s="26" t="s">
        <v>45</v>
      </c>
      <c r="AO331" s="26" t="s">
        <v>45</v>
      </c>
      <c r="AP331" s="26" t="s">
        <v>45</v>
      </c>
      <c r="AQ331" s="26" t="s">
        <v>45</v>
      </c>
      <c r="AR331" s="17">
        <v>843.06249999999977</v>
      </c>
      <c r="AS331" s="17">
        <v>1458.9569444444446</v>
      </c>
      <c r="AT331" s="26">
        <v>652.87499999999977</v>
      </c>
      <c r="AU331" s="26">
        <v>21.635280373831776</v>
      </c>
      <c r="AV331" s="26">
        <v>1.6686251465928095</v>
      </c>
      <c r="AW331" s="26">
        <v>4943.6999999999971</v>
      </c>
      <c r="AX331" s="26">
        <v>3802.3500000000004</v>
      </c>
      <c r="AY331" s="103">
        <v>1145</v>
      </c>
      <c r="AZ331" s="103">
        <f t="shared" si="80"/>
        <v>349.22499999999997</v>
      </c>
      <c r="BA331" s="17">
        <v>30</v>
      </c>
      <c r="BB331" s="17">
        <v>60</v>
      </c>
      <c r="BC331" s="17">
        <v>0.18</v>
      </c>
      <c r="BD331" s="17">
        <v>1</v>
      </c>
      <c r="BE331" s="17" t="s">
        <v>150</v>
      </c>
      <c r="BF331" s="28"/>
      <c r="BG331" s="26"/>
      <c r="BH331" s="31"/>
      <c r="BI331" s="29"/>
      <c r="BN331" s="51"/>
    </row>
    <row r="332" spans="1:66" x14ac:dyDescent="0.25">
      <c r="A332" s="14">
        <v>2006</v>
      </c>
      <c r="B332" s="15">
        <v>2009</v>
      </c>
      <c r="C332" s="20" t="s">
        <v>161</v>
      </c>
      <c r="D332" s="52" t="s">
        <v>305</v>
      </c>
      <c r="E332" s="57">
        <v>3</v>
      </c>
      <c r="F332" s="64" t="s">
        <v>116</v>
      </c>
      <c r="G332" s="65" t="s">
        <v>117</v>
      </c>
      <c r="H332" s="70">
        <v>99207</v>
      </c>
      <c r="I332" s="21">
        <v>8</v>
      </c>
      <c r="J332" s="64">
        <v>99207020</v>
      </c>
      <c r="K332" s="17" t="str">
        <f t="shared" si="83"/>
        <v>Triploid</v>
      </c>
      <c r="L332" s="23">
        <v>94.444444444444443</v>
      </c>
      <c r="M332" s="24">
        <v>0.94444444444444442</v>
      </c>
      <c r="N332" s="25">
        <v>41.598086124401917</v>
      </c>
      <c r="O332" s="26">
        <v>47.637051039697539</v>
      </c>
      <c r="P332" s="26">
        <f t="shared" si="81"/>
        <v>0.47637051039697537</v>
      </c>
      <c r="Q332" s="63">
        <v>52.362948960302461</v>
      </c>
      <c r="R332" s="25">
        <v>0.52362948960302458</v>
      </c>
      <c r="S332" s="24">
        <v>21.781192463768114</v>
      </c>
      <c r="T332" s="25">
        <v>7.2603974879227051</v>
      </c>
      <c r="U332" s="25">
        <v>9.7144118388405793</v>
      </c>
      <c r="V332" s="25">
        <v>3.2381372796135266</v>
      </c>
      <c r="W332" s="26" t="s">
        <v>45</v>
      </c>
      <c r="X332" s="26" t="s">
        <v>45</v>
      </c>
      <c r="Y332" s="26" t="s">
        <v>45</v>
      </c>
      <c r="Z332" s="26" t="s">
        <v>45</v>
      </c>
      <c r="AA332" s="26" t="s">
        <v>45</v>
      </c>
      <c r="AB332" s="26" t="s">
        <v>45</v>
      </c>
      <c r="AC332" s="26" t="s">
        <v>45</v>
      </c>
      <c r="AD332" s="26" t="s">
        <v>45</v>
      </c>
      <c r="AE332" s="26" t="s">
        <v>45</v>
      </c>
      <c r="AF332" s="26" t="s">
        <v>45</v>
      </c>
      <c r="AG332" s="56">
        <v>5.67</v>
      </c>
      <c r="AH332" s="17">
        <v>5.4</v>
      </c>
      <c r="AI332" s="17">
        <f t="shared" si="82"/>
        <v>3.9810717055349657E-6</v>
      </c>
      <c r="AJ332" s="49">
        <v>42.9</v>
      </c>
      <c r="AK332" s="49">
        <v>216.9</v>
      </c>
      <c r="AL332" s="26" t="s">
        <v>45</v>
      </c>
      <c r="AM332" s="26" t="s">
        <v>45</v>
      </c>
      <c r="AN332" s="26" t="s">
        <v>45</v>
      </c>
      <c r="AO332" s="26" t="s">
        <v>45</v>
      </c>
      <c r="AP332" s="26" t="s">
        <v>45</v>
      </c>
      <c r="AQ332" s="26" t="s">
        <v>45</v>
      </c>
      <c r="AR332" s="17">
        <v>843.06249999999977</v>
      </c>
      <c r="AS332" s="17">
        <v>1458.9569444444446</v>
      </c>
      <c r="AT332" s="26">
        <v>652.87499999999977</v>
      </c>
      <c r="AU332" s="26">
        <v>21.635280373831776</v>
      </c>
      <c r="AV332" s="26">
        <v>1.6686251465928095</v>
      </c>
      <c r="AW332" s="26">
        <v>4943.6999999999971</v>
      </c>
      <c r="AX332" s="26">
        <v>3802.3500000000004</v>
      </c>
      <c r="AY332" s="103">
        <v>1145</v>
      </c>
      <c r="AZ332" s="103">
        <f t="shared" si="80"/>
        <v>349.22499999999997</v>
      </c>
      <c r="BA332" s="17">
        <v>30</v>
      </c>
      <c r="BB332" s="17">
        <v>60</v>
      </c>
      <c r="BC332" s="17">
        <v>0.18</v>
      </c>
      <c r="BD332" s="17">
        <v>1</v>
      </c>
      <c r="BE332" s="17" t="s">
        <v>150</v>
      </c>
      <c r="BF332" s="28"/>
      <c r="BG332" s="26"/>
      <c r="BH332" s="31"/>
      <c r="BI332" s="29"/>
      <c r="BN332" s="51"/>
    </row>
    <row r="333" spans="1:66" x14ac:dyDescent="0.25">
      <c r="A333" s="14">
        <v>2006</v>
      </c>
      <c r="B333" s="15">
        <v>2009</v>
      </c>
      <c r="C333" s="20" t="s">
        <v>161</v>
      </c>
      <c r="D333" s="52" t="s">
        <v>305</v>
      </c>
      <c r="E333" s="57">
        <v>4</v>
      </c>
      <c r="F333" s="64" t="s">
        <v>116</v>
      </c>
      <c r="G333" s="65" t="s">
        <v>117</v>
      </c>
      <c r="H333" s="70">
        <v>99207</v>
      </c>
      <c r="I333" s="21">
        <v>8</v>
      </c>
      <c r="J333" s="64">
        <v>99207020</v>
      </c>
      <c r="K333" s="17" t="str">
        <f t="shared" si="83"/>
        <v>Triploid</v>
      </c>
      <c r="L333" s="23">
        <v>100</v>
      </c>
      <c r="M333" s="24">
        <v>1</v>
      </c>
      <c r="N333" s="25">
        <v>57.152153110047848</v>
      </c>
      <c r="O333" s="26">
        <v>48.343079922027286</v>
      </c>
      <c r="P333" s="26">
        <f t="shared" si="81"/>
        <v>0.48343079922027288</v>
      </c>
      <c r="Q333" s="63">
        <v>51.656920077972714</v>
      </c>
      <c r="R333" s="25">
        <v>0.51656920077972712</v>
      </c>
      <c r="S333" s="24">
        <v>29.521968395061734</v>
      </c>
      <c r="T333" s="25">
        <v>9.8406561316872452</v>
      </c>
      <c r="U333" s="25">
        <v>13.166797904197534</v>
      </c>
      <c r="V333" s="25">
        <v>4.3889326347325115</v>
      </c>
      <c r="W333" s="26" t="s">
        <v>45</v>
      </c>
      <c r="X333" s="26" t="s">
        <v>45</v>
      </c>
      <c r="Y333" s="26" t="s">
        <v>45</v>
      </c>
      <c r="Z333" s="26" t="s">
        <v>45</v>
      </c>
      <c r="AA333" s="26" t="s">
        <v>45</v>
      </c>
      <c r="AB333" s="26" t="s">
        <v>45</v>
      </c>
      <c r="AC333" s="26" t="s">
        <v>45</v>
      </c>
      <c r="AD333" s="26" t="s">
        <v>45</v>
      </c>
      <c r="AE333" s="26" t="s">
        <v>45</v>
      </c>
      <c r="AF333" s="26" t="s">
        <v>45</v>
      </c>
      <c r="AG333" s="56">
        <v>5.67</v>
      </c>
      <c r="AH333" s="17">
        <v>5.4</v>
      </c>
      <c r="AI333" s="17">
        <f t="shared" si="82"/>
        <v>3.9810717055349657E-6</v>
      </c>
      <c r="AJ333" s="49">
        <v>42.9</v>
      </c>
      <c r="AK333" s="49">
        <v>216.9</v>
      </c>
      <c r="AL333" s="26" t="s">
        <v>45</v>
      </c>
      <c r="AM333" s="26" t="s">
        <v>45</v>
      </c>
      <c r="AN333" s="26" t="s">
        <v>45</v>
      </c>
      <c r="AO333" s="26" t="s">
        <v>45</v>
      </c>
      <c r="AP333" s="26" t="s">
        <v>45</v>
      </c>
      <c r="AQ333" s="26" t="s">
        <v>45</v>
      </c>
      <c r="AR333" s="17">
        <v>843.06249999999977</v>
      </c>
      <c r="AS333" s="17">
        <v>1458.9569444444446</v>
      </c>
      <c r="AT333" s="26">
        <v>652.87499999999977</v>
      </c>
      <c r="AU333" s="26">
        <v>21.635280373831776</v>
      </c>
      <c r="AV333" s="26">
        <v>1.6686251465928095</v>
      </c>
      <c r="AW333" s="26">
        <v>4943.6999999999971</v>
      </c>
      <c r="AX333" s="26">
        <v>3802.3500000000004</v>
      </c>
      <c r="AY333" s="103">
        <v>1145</v>
      </c>
      <c r="AZ333" s="103">
        <f t="shared" si="80"/>
        <v>349.22499999999997</v>
      </c>
      <c r="BA333" s="17">
        <v>30</v>
      </c>
      <c r="BB333" s="17">
        <v>60</v>
      </c>
      <c r="BC333" s="17">
        <v>0.18</v>
      </c>
      <c r="BD333" s="17">
        <v>1</v>
      </c>
      <c r="BE333" s="17" t="s">
        <v>150</v>
      </c>
      <c r="BF333" s="28"/>
      <c r="BG333" s="26"/>
      <c r="BH333" s="31"/>
      <c r="BI333" s="29"/>
      <c r="BN333" s="51"/>
    </row>
    <row r="334" spans="1:66" x14ac:dyDescent="0.25">
      <c r="A334" s="14">
        <v>2006</v>
      </c>
      <c r="B334" s="15">
        <v>2009</v>
      </c>
      <c r="C334" s="20" t="s">
        <v>161</v>
      </c>
      <c r="D334" s="52" t="s">
        <v>305</v>
      </c>
      <c r="E334" s="57">
        <v>1</v>
      </c>
      <c r="F334" s="64" t="s">
        <v>120</v>
      </c>
      <c r="G334" s="65" t="s">
        <v>121</v>
      </c>
      <c r="H334" s="70">
        <v>99217</v>
      </c>
      <c r="I334" s="21">
        <v>9</v>
      </c>
      <c r="J334" s="64">
        <v>99217015</v>
      </c>
      <c r="K334" s="17" t="str">
        <f t="shared" si="83"/>
        <v>Triploid</v>
      </c>
      <c r="L334" s="23">
        <v>100</v>
      </c>
      <c r="M334" s="24">
        <v>1</v>
      </c>
      <c r="N334" s="25">
        <v>54.620095693779902</v>
      </c>
      <c r="O334" s="26">
        <v>51.367781155015194</v>
      </c>
      <c r="P334" s="26">
        <f t="shared" si="81"/>
        <v>0.51367781155015191</v>
      </c>
      <c r="Q334" s="63">
        <v>48.632218844984806</v>
      </c>
      <c r="R334" s="25">
        <v>0.48632218844984804</v>
      </c>
      <c r="S334" s="24">
        <v>26.561998459979733</v>
      </c>
      <c r="T334" s="25">
        <v>8.8539994866599105</v>
      </c>
      <c r="U334" s="25">
        <v>11.846651313150961</v>
      </c>
      <c r="V334" s="25">
        <v>3.94888377105032</v>
      </c>
      <c r="W334" s="26" t="s">
        <v>45</v>
      </c>
      <c r="X334" s="26" t="s">
        <v>45</v>
      </c>
      <c r="Y334" s="26" t="s">
        <v>45</v>
      </c>
      <c r="Z334" s="26" t="s">
        <v>45</v>
      </c>
      <c r="AA334" s="26" t="s">
        <v>45</v>
      </c>
      <c r="AB334" s="26" t="s">
        <v>45</v>
      </c>
      <c r="AC334" s="26" t="s">
        <v>45</v>
      </c>
      <c r="AD334" s="26" t="s">
        <v>45</v>
      </c>
      <c r="AE334" s="26" t="s">
        <v>45</v>
      </c>
      <c r="AF334" s="26" t="s">
        <v>45</v>
      </c>
      <c r="AG334" s="56">
        <v>5.67</v>
      </c>
      <c r="AH334" s="17">
        <v>5.4</v>
      </c>
      <c r="AI334" s="17">
        <f t="shared" si="82"/>
        <v>3.9810717055349657E-6</v>
      </c>
      <c r="AJ334" s="49">
        <v>42.9</v>
      </c>
      <c r="AK334" s="49">
        <v>216.9</v>
      </c>
      <c r="AL334" s="26" t="s">
        <v>45</v>
      </c>
      <c r="AM334" s="26" t="s">
        <v>45</v>
      </c>
      <c r="AN334" s="26" t="s">
        <v>45</v>
      </c>
      <c r="AO334" s="26" t="s">
        <v>45</v>
      </c>
      <c r="AP334" s="26" t="s">
        <v>45</v>
      </c>
      <c r="AQ334" s="26" t="s">
        <v>45</v>
      </c>
      <c r="AR334" s="17">
        <v>843.06249999999977</v>
      </c>
      <c r="AS334" s="17">
        <v>1458.9569444444446</v>
      </c>
      <c r="AT334" s="26">
        <v>652.87499999999977</v>
      </c>
      <c r="AU334" s="26">
        <v>21.635280373831776</v>
      </c>
      <c r="AV334" s="26">
        <v>1.6686251465928095</v>
      </c>
      <c r="AW334" s="26">
        <v>4943.6999999999971</v>
      </c>
      <c r="AX334" s="26">
        <v>3802.3500000000004</v>
      </c>
      <c r="AY334" s="103">
        <v>1145</v>
      </c>
      <c r="AZ334" s="103">
        <f t="shared" si="80"/>
        <v>349.22499999999997</v>
      </c>
      <c r="BA334" s="17">
        <v>30</v>
      </c>
      <c r="BB334" s="17">
        <v>60</v>
      </c>
      <c r="BC334" s="17">
        <v>0.18</v>
      </c>
      <c r="BD334" s="17">
        <v>1</v>
      </c>
      <c r="BE334" s="17" t="s">
        <v>150</v>
      </c>
      <c r="BF334" s="28"/>
      <c r="BG334" s="26"/>
      <c r="BH334" s="31"/>
      <c r="BI334" s="29"/>
      <c r="BN334" s="51"/>
    </row>
    <row r="335" spans="1:66" x14ac:dyDescent="0.25">
      <c r="A335" s="14">
        <v>2006</v>
      </c>
      <c r="B335" s="15">
        <v>2009</v>
      </c>
      <c r="C335" s="20" t="s">
        <v>161</v>
      </c>
      <c r="D335" s="52" t="s">
        <v>305</v>
      </c>
      <c r="E335" s="57">
        <v>2</v>
      </c>
      <c r="F335" s="64" t="s">
        <v>120</v>
      </c>
      <c r="G335" s="65" t="s">
        <v>121</v>
      </c>
      <c r="H335" s="70">
        <v>99217</v>
      </c>
      <c r="I335" s="21">
        <v>9</v>
      </c>
      <c r="J335" s="64">
        <v>99217015</v>
      </c>
      <c r="K335" s="17" t="str">
        <f t="shared" si="83"/>
        <v>Triploid</v>
      </c>
      <c r="L335" s="23">
        <v>100</v>
      </c>
      <c r="M335" s="24">
        <v>1</v>
      </c>
      <c r="N335" s="25">
        <v>67.822966507177028</v>
      </c>
      <c r="O335" s="26">
        <v>50.086655112651648</v>
      </c>
      <c r="P335" s="26">
        <f t="shared" si="81"/>
        <v>0.50086655112651646</v>
      </c>
      <c r="Q335" s="63">
        <v>49.913344887348352</v>
      </c>
      <c r="R335" s="25">
        <v>0.49913344887348354</v>
      </c>
      <c r="S335" s="24">
        <v>33.85148006932409</v>
      </c>
      <c r="T335" s="25">
        <v>11.283826689774697</v>
      </c>
      <c r="U335" s="25">
        <v>15.097760110918545</v>
      </c>
      <c r="V335" s="25">
        <v>5.0325867036395149</v>
      </c>
      <c r="W335" s="26" t="s">
        <v>45</v>
      </c>
      <c r="X335" s="26" t="s">
        <v>45</v>
      </c>
      <c r="Y335" s="26" t="s">
        <v>45</v>
      </c>
      <c r="Z335" s="26" t="s">
        <v>45</v>
      </c>
      <c r="AA335" s="26" t="s">
        <v>45</v>
      </c>
      <c r="AB335" s="26" t="s">
        <v>45</v>
      </c>
      <c r="AC335" s="26" t="s">
        <v>45</v>
      </c>
      <c r="AD335" s="26" t="s">
        <v>45</v>
      </c>
      <c r="AE335" s="26" t="s">
        <v>45</v>
      </c>
      <c r="AF335" s="26" t="s">
        <v>45</v>
      </c>
      <c r="AG335" s="56">
        <v>5.67</v>
      </c>
      <c r="AH335" s="17">
        <v>5.4</v>
      </c>
      <c r="AI335" s="17">
        <f t="shared" si="82"/>
        <v>3.9810717055349657E-6</v>
      </c>
      <c r="AJ335" s="49">
        <v>42.9</v>
      </c>
      <c r="AK335" s="49">
        <v>216.9</v>
      </c>
      <c r="AL335" s="26" t="s">
        <v>45</v>
      </c>
      <c r="AM335" s="26" t="s">
        <v>45</v>
      </c>
      <c r="AN335" s="26" t="s">
        <v>45</v>
      </c>
      <c r="AO335" s="26" t="s">
        <v>45</v>
      </c>
      <c r="AP335" s="26" t="s">
        <v>45</v>
      </c>
      <c r="AQ335" s="26" t="s">
        <v>45</v>
      </c>
      <c r="AR335" s="17">
        <v>843.06249999999977</v>
      </c>
      <c r="AS335" s="17">
        <v>1458.9569444444446</v>
      </c>
      <c r="AT335" s="26">
        <v>652.87499999999977</v>
      </c>
      <c r="AU335" s="26">
        <v>21.635280373831776</v>
      </c>
      <c r="AV335" s="26">
        <v>1.6686251465928095</v>
      </c>
      <c r="AW335" s="26">
        <v>4943.6999999999971</v>
      </c>
      <c r="AX335" s="26">
        <v>3802.3500000000004</v>
      </c>
      <c r="AY335" s="103">
        <v>1145</v>
      </c>
      <c r="AZ335" s="103">
        <f t="shared" si="80"/>
        <v>349.22499999999997</v>
      </c>
      <c r="BA335" s="17">
        <v>30</v>
      </c>
      <c r="BB335" s="17">
        <v>60</v>
      </c>
      <c r="BC335" s="17">
        <v>0.18</v>
      </c>
      <c r="BD335" s="17">
        <v>1</v>
      </c>
      <c r="BE335" s="17" t="s">
        <v>150</v>
      </c>
      <c r="BF335" s="28"/>
      <c r="BG335" s="26"/>
      <c r="BH335" s="31"/>
      <c r="BI335" s="29"/>
      <c r="BN335" s="51"/>
    </row>
    <row r="336" spans="1:66" x14ac:dyDescent="0.25">
      <c r="A336" s="14">
        <v>2006</v>
      </c>
      <c r="B336" s="15">
        <v>2009</v>
      </c>
      <c r="C336" s="20" t="s">
        <v>161</v>
      </c>
      <c r="D336" s="52" t="s">
        <v>305</v>
      </c>
      <c r="E336" s="57">
        <v>3</v>
      </c>
      <c r="F336" s="64" t="s">
        <v>120</v>
      </c>
      <c r="G336" s="65" t="s">
        <v>121</v>
      </c>
      <c r="H336" s="70">
        <v>99217</v>
      </c>
      <c r="I336" s="21">
        <v>9</v>
      </c>
      <c r="J336" s="64">
        <v>99217015</v>
      </c>
      <c r="K336" s="17" t="str">
        <f t="shared" si="83"/>
        <v>Triploid</v>
      </c>
      <c r="L336" s="23">
        <v>100</v>
      </c>
      <c r="M336" s="24">
        <v>1</v>
      </c>
      <c r="N336" s="25">
        <v>36.895693779904306</v>
      </c>
      <c r="O336" s="26">
        <v>40.419161676646709</v>
      </c>
      <c r="P336" s="47">
        <f t="shared" si="81"/>
        <v>0.40419161676646709</v>
      </c>
      <c r="Q336" s="63">
        <v>59.580838323353291</v>
      </c>
      <c r="R336" s="25">
        <v>0.59580838323353291</v>
      </c>
      <c r="S336" s="24">
        <v>21.981964215568862</v>
      </c>
      <c r="T336" s="25">
        <v>7.3273214051896209</v>
      </c>
      <c r="U336" s="25">
        <v>9.8039560401437118</v>
      </c>
      <c r="V336" s="25">
        <v>3.2679853467145712</v>
      </c>
      <c r="W336" s="26" t="s">
        <v>45</v>
      </c>
      <c r="X336" s="26" t="s">
        <v>45</v>
      </c>
      <c r="Y336" s="26" t="s">
        <v>45</v>
      </c>
      <c r="Z336" s="26" t="s">
        <v>45</v>
      </c>
      <c r="AA336" s="26" t="s">
        <v>45</v>
      </c>
      <c r="AB336" s="26" t="s">
        <v>45</v>
      </c>
      <c r="AC336" s="26" t="s">
        <v>45</v>
      </c>
      <c r="AD336" s="26" t="s">
        <v>45</v>
      </c>
      <c r="AE336" s="26" t="s">
        <v>45</v>
      </c>
      <c r="AF336" s="26" t="s">
        <v>45</v>
      </c>
      <c r="AG336" s="56">
        <v>5.67</v>
      </c>
      <c r="AH336" s="17">
        <v>5.4</v>
      </c>
      <c r="AI336" s="17">
        <f t="shared" si="82"/>
        <v>3.9810717055349657E-6</v>
      </c>
      <c r="AJ336" s="49">
        <v>42.9</v>
      </c>
      <c r="AK336" s="49">
        <v>216.9</v>
      </c>
      <c r="AL336" s="26" t="s">
        <v>45</v>
      </c>
      <c r="AM336" s="26" t="s">
        <v>45</v>
      </c>
      <c r="AN336" s="26" t="s">
        <v>45</v>
      </c>
      <c r="AO336" s="26" t="s">
        <v>45</v>
      </c>
      <c r="AP336" s="26" t="s">
        <v>45</v>
      </c>
      <c r="AQ336" s="26" t="s">
        <v>45</v>
      </c>
      <c r="AR336" s="17">
        <v>843.06249999999977</v>
      </c>
      <c r="AS336" s="17">
        <v>1458.9569444444446</v>
      </c>
      <c r="AT336" s="26">
        <v>652.87499999999977</v>
      </c>
      <c r="AU336" s="26">
        <v>21.635280373831776</v>
      </c>
      <c r="AV336" s="26">
        <v>1.6686251465928095</v>
      </c>
      <c r="AW336" s="26">
        <v>4943.6999999999971</v>
      </c>
      <c r="AX336" s="26">
        <v>3802.3500000000004</v>
      </c>
      <c r="AY336" s="103">
        <v>1145</v>
      </c>
      <c r="AZ336" s="103">
        <f t="shared" si="80"/>
        <v>349.22499999999997</v>
      </c>
      <c r="BA336" s="17">
        <v>30</v>
      </c>
      <c r="BB336" s="17">
        <v>60</v>
      </c>
      <c r="BC336" s="17">
        <v>0.18</v>
      </c>
      <c r="BD336" s="17">
        <v>1</v>
      </c>
      <c r="BE336" s="17" t="s">
        <v>150</v>
      </c>
      <c r="BF336" s="28"/>
      <c r="BG336" s="26"/>
      <c r="BH336" s="48" t="s">
        <v>154</v>
      </c>
      <c r="BI336" s="29"/>
      <c r="BN336" s="51"/>
    </row>
    <row r="337" spans="1:66" x14ac:dyDescent="0.25">
      <c r="A337" s="14">
        <v>2006</v>
      </c>
      <c r="B337" s="15">
        <v>2009</v>
      </c>
      <c r="C337" s="20" t="s">
        <v>161</v>
      </c>
      <c r="D337" s="52" t="s">
        <v>305</v>
      </c>
      <c r="E337" s="32">
        <v>4</v>
      </c>
      <c r="F337" s="44" t="s">
        <v>120</v>
      </c>
      <c r="G337" s="62" t="s">
        <v>121</v>
      </c>
      <c r="H337" s="70">
        <v>99217</v>
      </c>
      <c r="I337" s="21">
        <v>9</v>
      </c>
      <c r="J337" s="44">
        <v>99217015</v>
      </c>
      <c r="K337" s="17" t="str">
        <f t="shared" si="83"/>
        <v>Triploid</v>
      </c>
      <c r="L337" s="23">
        <v>100</v>
      </c>
      <c r="M337" s="24">
        <v>1</v>
      </c>
      <c r="N337" s="25">
        <v>54.077511961722486</v>
      </c>
      <c r="O337" s="26">
        <v>50.110375275938189</v>
      </c>
      <c r="P337" s="26">
        <f t="shared" si="81"/>
        <v>0.5011037527593819</v>
      </c>
      <c r="Q337" s="63">
        <v>49.889624724061811</v>
      </c>
      <c r="R337" s="25">
        <v>0.4988962472406181</v>
      </c>
      <c r="S337" s="24">
        <v>26.978086634289919</v>
      </c>
      <c r="T337" s="25">
        <v>8.9926955447633059</v>
      </c>
      <c r="U337" s="25">
        <v>12.032226638893304</v>
      </c>
      <c r="V337" s="25">
        <v>4.0107422129644341</v>
      </c>
      <c r="W337" s="26" t="s">
        <v>45</v>
      </c>
      <c r="X337" s="26" t="s">
        <v>45</v>
      </c>
      <c r="Y337" s="26" t="s">
        <v>45</v>
      </c>
      <c r="Z337" s="26" t="s">
        <v>45</v>
      </c>
      <c r="AA337" s="26" t="s">
        <v>45</v>
      </c>
      <c r="AB337" s="26" t="s">
        <v>45</v>
      </c>
      <c r="AC337" s="26" t="s">
        <v>45</v>
      </c>
      <c r="AD337" s="26" t="s">
        <v>45</v>
      </c>
      <c r="AE337" s="26" t="s">
        <v>45</v>
      </c>
      <c r="AF337" s="26" t="s">
        <v>45</v>
      </c>
      <c r="AG337" s="56">
        <v>5.67</v>
      </c>
      <c r="AH337" s="17">
        <v>5.4</v>
      </c>
      <c r="AI337" s="17">
        <f t="shared" si="82"/>
        <v>3.9810717055349657E-6</v>
      </c>
      <c r="AJ337" s="49">
        <v>42.9</v>
      </c>
      <c r="AK337" s="49">
        <v>216.9</v>
      </c>
      <c r="AL337" s="26" t="s">
        <v>45</v>
      </c>
      <c r="AM337" s="26" t="s">
        <v>45</v>
      </c>
      <c r="AN337" s="26" t="s">
        <v>45</v>
      </c>
      <c r="AO337" s="26" t="s">
        <v>45</v>
      </c>
      <c r="AP337" s="26" t="s">
        <v>45</v>
      </c>
      <c r="AQ337" s="26" t="s">
        <v>45</v>
      </c>
      <c r="AR337" s="17">
        <v>843.06249999999977</v>
      </c>
      <c r="AS337" s="17">
        <v>1458.9569444444446</v>
      </c>
      <c r="AT337" s="26">
        <v>652.87499999999977</v>
      </c>
      <c r="AU337" s="26">
        <v>21.635280373831776</v>
      </c>
      <c r="AV337" s="26">
        <v>1.6686251465928095</v>
      </c>
      <c r="AW337" s="26">
        <v>4943.6999999999971</v>
      </c>
      <c r="AX337" s="26">
        <v>3802.3500000000004</v>
      </c>
      <c r="AY337" s="103">
        <v>1145</v>
      </c>
      <c r="AZ337" s="103">
        <f t="shared" si="80"/>
        <v>349.22499999999997</v>
      </c>
      <c r="BA337" s="17">
        <v>30</v>
      </c>
      <c r="BB337" s="17">
        <v>60</v>
      </c>
      <c r="BC337" s="17">
        <v>0.18</v>
      </c>
      <c r="BD337" s="17">
        <v>1</v>
      </c>
      <c r="BE337" s="17" t="s">
        <v>150</v>
      </c>
      <c r="BF337" s="28"/>
      <c r="BG337" s="26"/>
      <c r="BH337" s="31"/>
      <c r="BI337" s="29"/>
      <c r="BN337" s="51"/>
    </row>
    <row r="338" spans="1:66" x14ac:dyDescent="0.25">
      <c r="A338" s="14">
        <v>2006</v>
      </c>
      <c r="B338" s="15">
        <v>2009</v>
      </c>
      <c r="C338" s="20" t="s">
        <v>161</v>
      </c>
      <c r="D338" s="52" t="s">
        <v>305</v>
      </c>
      <c r="E338" s="57">
        <v>1</v>
      </c>
      <c r="F338" s="64" t="s">
        <v>122</v>
      </c>
      <c r="G338" s="65" t="s">
        <v>123</v>
      </c>
      <c r="H338" s="70">
        <v>99217</v>
      </c>
      <c r="I338" s="21">
        <v>9</v>
      </c>
      <c r="J338" s="64">
        <v>99217023</v>
      </c>
      <c r="K338" s="17" t="str">
        <f t="shared" si="83"/>
        <v>Triploid</v>
      </c>
      <c r="L338" s="23">
        <v>100</v>
      </c>
      <c r="M338" s="24">
        <v>1</v>
      </c>
      <c r="N338" s="25">
        <v>34.544497607655508</v>
      </c>
      <c r="O338" s="26">
        <v>42.972972972972975</v>
      </c>
      <c r="P338" s="26">
        <f t="shared" si="81"/>
        <v>0.42972972972972978</v>
      </c>
      <c r="Q338" s="63">
        <v>57.027027027027025</v>
      </c>
      <c r="R338" s="25">
        <v>0.57027027027027022</v>
      </c>
      <c r="S338" s="24">
        <v>19.698983571171169</v>
      </c>
      <c r="T338" s="25">
        <v>6.5663278570570567</v>
      </c>
      <c r="U338" s="25">
        <v>8.7857466727423414</v>
      </c>
      <c r="V338" s="25">
        <v>2.9285822242474473</v>
      </c>
      <c r="W338" s="26" t="s">
        <v>45</v>
      </c>
      <c r="X338" s="26" t="s">
        <v>45</v>
      </c>
      <c r="Y338" s="26" t="s">
        <v>45</v>
      </c>
      <c r="Z338" s="26" t="s">
        <v>45</v>
      </c>
      <c r="AA338" s="26" t="s">
        <v>45</v>
      </c>
      <c r="AB338" s="26" t="s">
        <v>45</v>
      </c>
      <c r="AC338" s="26" t="s">
        <v>45</v>
      </c>
      <c r="AD338" s="26" t="s">
        <v>45</v>
      </c>
      <c r="AE338" s="26" t="s">
        <v>45</v>
      </c>
      <c r="AF338" s="26" t="s">
        <v>45</v>
      </c>
      <c r="AG338" s="56">
        <v>5.67</v>
      </c>
      <c r="AH338" s="17">
        <v>5.4</v>
      </c>
      <c r="AI338" s="17">
        <f t="shared" si="82"/>
        <v>3.9810717055349657E-6</v>
      </c>
      <c r="AJ338" s="49">
        <v>42.9</v>
      </c>
      <c r="AK338" s="49">
        <v>216.9</v>
      </c>
      <c r="AL338" s="26" t="s">
        <v>45</v>
      </c>
      <c r="AM338" s="26" t="s">
        <v>45</v>
      </c>
      <c r="AN338" s="26" t="s">
        <v>45</v>
      </c>
      <c r="AO338" s="26" t="s">
        <v>45</v>
      </c>
      <c r="AP338" s="26" t="s">
        <v>45</v>
      </c>
      <c r="AQ338" s="26" t="s">
        <v>45</v>
      </c>
      <c r="AR338" s="17">
        <v>843.06249999999977</v>
      </c>
      <c r="AS338" s="17">
        <v>1458.9569444444446</v>
      </c>
      <c r="AT338" s="26">
        <v>652.87499999999977</v>
      </c>
      <c r="AU338" s="26">
        <v>21.635280373831776</v>
      </c>
      <c r="AV338" s="26">
        <v>1.6686251465928095</v>
      </c>
      <c r="AW338" s="26">
        <v>4943.6999999999971</v>
      </c>
      <c r="AX338" s="26">
        <v>3802.3500000000004</v>
      </c>
      <c r="AY338" s="103">
        <v>1145</v>
      </c>
      <c r="AZ338" s="103">
        <f t="shared" si="80"/>
        <v>349.22499999999997</v>
      </c>
      <c r="BA338" s="17">
        <v>30</v>
      </c>
      <c r="BB338" s="17">
        <v>60</v>
      </c>
      <c r="BC338" s="17">
        <v>0.18</v>
      </c>
      <c r="BD338" s="17">
        <v>1</v>
      </c>
      <c r="BE338" s="17" t="s">
        <v>150</v>
      </c>
      <c r="BF338" s="28"/>
      <c r="BG338" s="26"/>
      <c r="BH338" s="31"/>
      <c r="BI338" s="29"/>
      <c r="BN338" s="51"/>
    </row>
    <row r="339" spans="1:66" x14ac:dyDescent="0.25">
      <c r="A339" s="14">
        <v>2006</v>
      </c>
      <c r="B339" s="15">
        <v>2009</v>
      </c>
      <c r="C339" s="20" t="s">
        <v>161</v>
      </c>
      <c r="D339" s="52" t="s">
        <v>305</v>
      </c>
      <c r="E339" s="57">
        <v>2</v>
      </c>
      <c r="F339" s="64" t="s">
        <v>122</v>
      </c>
      <c r="G339" s="65" t="s">
        <v>123</v>
      </c>
      <c r="H339" s="70">
        <v>99217</v>
      </c>
      <c r="I339" s="21">
        <v>9</v>
      </c>
      <c r="J339" s="64">
        <v>99217023</v>
      </c>
      <c r="K339" s="17" t="str">
        <f t="shared" si="83"/>
        <v>Triploid</v>
      </c>
      <c r="L339" s="23">
        <v>100</v>
      </c>
      <c r="M339" s="24">
        <v>1</v>
      </c>
      <c r="N339" s="25">
        <v>59.684210526315788</v>
      </c>
      <c r="O339" s="26">
        <v>49.397590361445786</v>
      </c>
      <c r="P339" s="26">
        <f t="shared" si="81"/>
        <v>0.49397590361445787</v>
      </c>
      <c r="Q339" s="63">
        <v>50.602409638554214</v>
      </c>
      <c r="R339" s="25">
        <v>0.50602409638554213</v>
      </c>
      <c r="S339" s="24">
        <v>30.200550361445782</v>
      </c>
      <c r="T339" s="25">
        <v>10.066850120481927</v>
      </c>
      <c r="U339" s="25">
        <v>13.469445461204819</v>
      </c>
      <c r="V339" s="25">
        <v>4.4898151537349396</v>
      </c>
      <c r="W339" s="26" t="s">
        <v>45</v>
      </c>
      <c r="X339" s="26" t="s">
        <v>45</v>
      </c>
      <c r="Y339" s="26" t="s">
        <v>45</v>
      </c>
      <c r="Z339" s="26" t="s">
        <v>45</v>
      </c>
      <c r="AA339" s="26" t="s">
        <v>45</v>
      </c>
      <c r="AB339" s="26" t="s">
        <v>45</v>
      </c>
      <c r="AC339" s="26" t="s">
        <v>45</v>
      </c>
      <c r="AD339" s="26" t="s">
        <v>45</v>
      </c>
      <c r="AE339" s="26" t="s">
        <v>45</v>
      </c>
      <c r="AF339" s="26" t="s">
        <v>45</v>
      </c>
      <c r="AG339" s="56">
        <v>5.67</v>
      </c>
      <c r="AH339" s="17">
        <v>5.4</v>
      </c>
      <c r="AI339" s="17">
        <f t="shared" si="82"/>
        <v>3.9810717055349657E-6</v>
      </c>
      <c r="AJ339" s="49">
        <v>42.9</v>
      </c>
      <c r="AK339" s="49">
        <v>216.9</v>
      </c>
      <c r="AL339" s="26" t="s">
        <v>45</v>
      </c>
      <c r="AM339" s="26" t="s">
        <v>45</v>
      </c>
      <c r="AN339" s="26" t="s">
        <v>45</v>
      </c>
      <c r="AO339" s="26" t="s">
        <v>45</v>
      </c>
      <c r="AP339" s="26" t="s">
        <v>45</v>
      </c>
      <c r="AQ339" s="26" t="s">
        <v>45</v>
      </c>
      <c r="AR339" s="17">
        <v>843.06249999999977</v>
      </c>
      <c r="AS339" s="17">
        <v>1458.9569444444446</v>
      </c>
      <c r="AT339" s="26">
        <v>652.87499999999977</v>
      </c>
      <c r="AU339" s="26">
        <v>21.635280373831776</v>
      </c>
      <c r="AV339" s="26">
        <v>1.6686251465928095</v>
      </c>
      <c r="AW339" s="26">
        <v>4943.6999999999971</v>
      </c>
      <c r="AX339" s="26">
        <v>3802.3500000000004</v>
      </c>
      <c r="AY339" s="103">
        <v>1145</v>
      </c>
      <c r="AZ339" s="103">
        <f t="shared" si="80"/>
        <v>349.22499999999997</v>
      </c>
      <c r="BA339" s="17">
        <v>30</v>
      </c>
      <c r="BB339" s="17">
        <v>60</v>
      </c>
      <c r="BC339" s="17">
        <v>0.18</v>
      </c>
      <c r="BD339" s="17">
        <v>1</v>
      </c>
      <c r="BE339" s="17" t="s">
        <v>150</v>
      </c>
      <c r="BF339" s="28"/>
      <c r="BG339" s="26"/>
      <c r="BH339" s="31"/>
      <c r="BI339" s="29"/>
      <c r="BN339" s="51"/>
    </row>
    <row r="340" spans="1:66" x14ac:dyDescent="0.25">
      <c r="A340" s="14">
        <v>2006</v>
      </c>
      <c r="B340" s="15">
        <v>2009</v>
      </c>
      <c r="C340" s="20" t="s">
        <v>161</v>
      </c>
      <c r="D340" s="52" t="s">
        <v>305</v>
      </c>
      <c r="E340" s="57">
        <v>3</v>
      </c>
      <c r="F340" s="64" t="s">
        <v>122</v>
      </c>
      <c r="G340" s="65" t="s">
        <v>123</v>
      </c>
      <c r="H340" s="70">
        <v>99217</v>
      </c>
      <c r="I340" s="21">
        <v>9</v>
      </c>
      <c r="J340" s="64">
        <v>99217023</v>
      </c>
      <c r="K340" s="17" t="str">
        <f t="shared" si="83"/>
        <v>Triploid</v>
      </c>
      <c r="L340" s="23">
        <v>100</v>
      </c>
      <c r="M340" s="24">
        <v>1</v>
      </c>
      <c r="N340" s="25">
        <v>62.035406698564593</v>
      </c>
      <c r="O340" s="26">
        <v>48.708487084870846</v>
      </c>
      <c r="P340" s="26">
        <f t="shared" si="81"/>
        <v>0.48708487084870844</v>
      </c>
      <c r="Q340" s="63">
        <v>51.291512915129154</v>
      </c>
      <c r="R340" s="25">
        <v>0.51291512915129156</v>
      </c>
      <c r="S340" s="24">
        <v>31.81774148585486</v>
      </c>
      <c r="T340" s="25">
        <v>10.605913828618286</v>
      </c>
      <c r="U340" s="25">
        <v>14.190712702691268</v>
      </c>
      <c r="V340" s="25">
        <v>4.7302375675637558</v>
      </c>
      <c r="W340" s="26" t="s">
        <v>45</v>
      </c>
      <c r="X340" s="26" t="s">
        <v>45</v>
      </c>
      <c r="Y340" s="26" t="s">
        <v>45</v>
      </c>
      <c r="Z340" s="26" t="s">
        <v>45</v>
      </c>
      <c r="AA340" s="26" t="s">
        <v>45</v>
      </c>
      <c r="AB340" s="26" t="s">
        <v>45</v>
      </c>
      <c r="AC340" s="26" t="s">
        <v>45</v>
      </c>
      <c r="AD340" s="26" t="s">
        <v>45</v>
      </c>
      <c r="AE340" s="26" t="s">
        <v>45</v>
      </c>
      <c r="AF340" s="26" t="s">
        <v>45</v>
      </c>
      <c r="AG340" s="56">
        <v>5.67</v>
      </c>
      <c r="AH340" s="17">
        <v>5.4</v>
      </c>
      <c r="AI340" s="17">
        <f t="shared" si="82"/>
        <v>3.9810717055349657E-6</v>
      </c>
      <c r="AJ340" s="49">
        <v>42.9</v>
      </c>
      <c r="AK340" s="49">
        <v>216.9</v>
      </c>
      <c r="AL340" s="26" t="s">
        <v>45</v>
      </c>
      <c r="AM340" s="26" t="s">
        <v>45</v>
      </c>
      <c r="AN340" s="26" t="s">
        <v>45</v>
      </c>
      <c r="AO340" s="26" t="s">
        <v>45</v>
      </c>
      <c r="AP340" s="26" t="s">
        <v>45</v>
      </c>
      <c r="AQ340" s="26" t="s">
        <v>45</v>
      </c>
      <c r="AR340" s="17">
        <v>843.06249999999977</v>
      </c>
      <c r="AS340" s="17">
        <v>1458.9569444444446</v>
      </c>
      <c r="AT340" s="26">
        <v>652.87499999999977</v>
      </c>
      <c r="AU340" s="26">
        <v>21.635280373831776</v>
      </c>
      <c r="AV340" s="26">
        <v>1.6686251465928095</v>
      </c>
      <c r="AW340" s="26">
        <v>4943.6999999999971</v>
      </c>
      <c r="AX340" s="26">
        <v>3802.3500000000004</v>
      </c>
      <c r="AY340" s="103">
        <v>1145</v>
      </c>
      <c r="AZ340" s="103">
        <f t="shared" si="80"/>
        <v>349.22499999999997</v>
      </c>
      <c r="BA340" s="17">
        <v>30</v>
      </c>
      <c r="BB340" s="17">
        <v>60</v>
      </c>
      <c r="BC340" s="17">
        <v>0.18</v>
      </c>
      <c r="BD340" s="17">
        <v>1</v>
      </c>
      <c r="BE340" s="17" t="s">
        <v>150</v>
      </c>
      <c r="BF340" s="28"/>
      <c r="BG340" s="26"/>
      <c r="BH340" s="31"/>
      <c r="BI340" s="29"/>
      <c r="BN340" s="51"/>
    </row>
    <row r="341" spans="1:66" x14ac:dyDescent="0.25">
      <c r="A341" s="14">
        <v>2006</v>
      </c>
      <c r="B341" s="15">
        <v>2009</v>
      </c>
      <c r="C341" s="20" t="s">
        <v>161</v>
      </c>
      <c r="D341" s="52" t="s">
        <v>305</v>
      </c>
      <c r="E341" s="57">
        <v>4</v>
      </c>
      <c r="F341" s="64" t="s">
        <v>122</v>
      </c>
      <c r="G341" s="65" t="s">
        <v>123</v>
      </c>
      <c r="H341" s="70">
        <v>99217</v>
      </c>
      <c r="I341" s="21">
        <v>9</v>
      </c>
      <c r="J341" s="64">
        <v>99217023</v>
      </c>
      <c r="K341" s="17" t="str">
        <f t="shared" si="83"/>
        <v>Triploid</v>
      </c>
      <c r="L341" s="23">
        <v>100</v>
      </c>
      <c r="M341" s="24">
        <v>1</v>
      </c>
      <c r="N341" s="25">
        <v>45.757894736842104</v>
      </c>
      <c r="O341" s="26">
        <v>46.305418719211822</v>
      </c>
      <c r="P341" s="26">
        <f t="shared" si="81"/>
        <v>0.46305418719211822</v>
      </c>
      <c r="Q341" s="63">
        <v>53.694581280788178</v>
      </c>
      <c r="R341" s="25">
        <v>0.53694581280788178</v>
      </c>
      <c r="S341" s="24">
        <v>24.568616466338263</v>
      </c>
      <c r="T341" s="25">
        <v>8.1895388221127536</v>
      </c>
      <c r="U341" s="25">
        <v>10.957602943986865</v>
      </c>
      <c r="V341" s="25">
        <v>3.6525343146622884</v>
      </c>
      <c r="W341" s="26" t="s">
        <v>45</v>
      </c>
      <c r="X341" s="26" t="s">
        <v>45</v>
      </c>
      <c r="Y341" s="26" t="s">
        <v>45</v>
      </c>
      <c r="Z341" s="26" t="s">
        <v>45</v>
      </c>
      <c r="AA341" s="26" t="s">
        <v>45</v>
      </c>
      <c r="AB341" s="26" t="s">
        <v>45</v>
      </c>
      <c r="AC341" s="26" t="s">
        <v>45</v>
      </c>
      <c r="AD341" s="26" t="s">
        <v>45</v>
      </c>
      <c r="AE341" s="26" t="s">
        <v>45</v>
      </c>
      <c r="AF341" s="26" t="s">
        <v>45</v>
      </c>
      <c r="AG341" s="56">
        <v>5.67</v>
      </c>
      <c r="AH341" s="17">
        <v>5.4</v>
      </c>
      <c r="AI341" s="17">
        <f t="shared" si="82"/>
        <v>3.9810717055349657E-6</v>
      </c>
      <c r="AJ341" s="49">
        <v>42.9</v>
      </c>
      <c r="AK341" s="49">
        <v>216.9</v>
      </c>
      <c r="AL341" s="26" t="s">
        <v>45</v>
      </c>
      <c r="AM341" s="26" t="s">
        <v>45</v>
      </c>
      <c r="AN341" s="26" t="s">
        <v>45</v>
      </c>
      <c r="AO341" s="26" t="s">
        <v>45</v>
      </c>
      <c r="AP341" s="26" t="s">
        <v>45</v>
      </c>
      <c r="AQ341" s="26" t="s">
        <v>45</v>
      </c>
      <c r="AR341" s="17">
        <v>843.06249999999977</v>
      </c>
      <c r="AS341" s="17">
        <v>1458.9569444444446</v>
      </c>
      <c r="AT341" s="26">
        <v>652.87499999999977</v>
      </c>
      <c r="AU341" s="26">
        <v>21.635280373831776</v>
      </c>
      <c r="AV341" s="26">
        <v>1.6686251465928095</v>
      </c>
      <c r="AW341" s="26">
        <v>4943.6999999999971</v>
      </c>
      <c r="AX341" s="26">
        <v>3802.3500000000004</v>
      </c>
      <c r="AY341" s="103">
        <v>1145</v>
      </c>
      <c r="AZ341" s="103">
        <f t="shared" si="80"/>
        <v>349.22499999999997</v>
      </c>
      <c r="BA341" s="17">
        <v>30</v>
      </c>
      <c r="BB341" s="17">
        <v>60</v>
      </c>
      <c r="BC341" s="17">
        <v>0.18</v>
      </c>
      <c r="BD341" s="17">
        <v>1</v>
      </c>
      <c r="BE341" s="17" t="s">
        <v>150</v>
      </c>
      <c r="BF341" s="28"/>
      <c r="BG341" s="26"/>
      <c r="BH341" s="31"/>
      <c r="BI341" s="29"/>
      <c r="BN341" s="51"/>
    </row>
    <row r="342" spans="1:66" x14ac:dyDescent="0.25">
      <c r="A342" s="14">
        <v>2006</v>
      </c>
      <c r="B342" s="15">
        <v>2009</v>
      </c>
      <c r="C342" s="20" t="s">
        <v>161</v>
      </c>
      <c r="D342" s="52" t="s">
        <v>305</v>
      </c>
      <c r="E342" s="32">
        <v>1</v>
      </c>
      <c r="F342" s="53" t="s">
        <v>124</v>
      </c>
      <c r="G342" s="54" t="s">
        <v>125</v>
      </c>
      <c r="H342" s="70">
        <v>99239</v>
      </c>
      <c r="I342" s="21" t="s">
        <v>52</v>
      </c>
      <c r="J342" s="53">
        <v>99239015</v>
      </c>
      <c r="K342" s="17" t="str">
        <f t="shared" si="83"/>
        <v>Diploid</v>
      </c>
      <c r="L342" s="23">
        <v>100</v>
      </c>
      <c r="M342" s="24">
        <v>1</v>
      </c>
      <c r="N342" s="25">
        <v>43.044976076555024</v>
      </c>
      <c r="O342" s="26">
        <v>47.649572649572647</v>
      </c>
      <c r="P342" s="26">
        <f t="shared" si="81"/>
        <v>0.47649572649572647</v>
      </c>
      <c r="Q342" s="63">
        <v>52.350427350427353</v>
      </c>
      <c r="R342" s="25">
        <v>0.52350427350427353</v>
      </c>
      <c r="S342" s="24">
        <v>22.533409430199434</v>
      </c>
      <c r="T342" s="25">
        <v>7.511136476733145</v>
      </c>
      <c r="U342" s="25">
        <v>10.049900605868947</v>
      </c>
      <c r="V342" s="25">
        <v>3.3499668686229827</v>
      </c>
      <c r="W342" s="26" t="s">
        <v>45</v>
      </c>
      <c r="X342" s="26" t="s">
        <v>45</v>
      </c>
      <c r="Y342" s="26" t="s">
        <v>45</v>
      </c>
      <c r="Z342" s="26" t="s">
        <v>45</v>
      </c>
      <c r="AA342" s="26" t="s">
        <v>45</v>
      </c>
      <c r="AB342" s="26" t="s">
        <v>45</v>
      </c>
      <c r="AC342" s="26" t="s">
        <v>45</v>
      </c>
      <c r="AD342" s="26" t="s">
        <v>45</v>
      </c>
      <c r="AE342" s="26" t="s">
        <v>45</v>
      </c>
      <c r="AF342" s="26" t="s">
        <v>45</v>
      </c>
      <c r="AG342" s="56">
        <v>5.67</v>
      </c>
      <c r="AH342" s="17">
        <v>5.4</v>
      </c>
      <c r="AI342" s="17">
        <f t="shared" si="82"/>
        <v>3.9810717055349657E-6</v>
      </c>
      <c r="AJ342" s="49">
        <v>42.9</v>
      </c>
      <c r="AK342" s="49">
        <v>216.9</v>
      </c>
      <c r="AL342" s="26" t="s">
        <v>45</v>
      </c>
      <c r="AM342" s="26" t="s">
        <v>45</v>
      </c>
      <c r="AN342" s="26" t="s">
        <v>45</v>
      </c>
      <c r="AO342" s="26" t="s">
        <v>45</v>
      </c>
      <c r="AP342" s="26" t="s">
        <v>45</v>
      </c>
      <c r="AQ342" s="26" t="s">
        <v>45</v>
      </c>
      <c r="AR342" s="17">
        <v>843.06249999999977</v>
      </c>
      <c r="AS342" s="17">
        <v>1458.9569444444446</v>
      </c>
      <c r="AT342" s="26">
        <v>652.87499999999977</v>
      </c>
      <c r="AU342" s="26">
        <v>21.635280373831776</v>
      </c>
      <c r="AV342" s="26">
        <v>1.6686251465928095</v>
      </c>
      <c r="AW342" s="26">
        <v>4943.6999999999971</v>
      </c>
      <c r="AX342" s="26">
        <v>3802.3500000000004</v>
      </c>
      <c r="AY342" s="103">
        <v>1145</v>
      </c>
      <c r="AZ342" s="103">
        <f t="shared" ref="AZ342:AZ405" si="84">AY342*0.305</f>
        <v>349.22499999999997</v>
      </c>
      <c r="BA342" s="17">
        <v>30</v>
      </c>
      <c r="BB342" s="17">
        <v>60</v>
      </c>
      <c r="BC342" s="17">
        <v>0.18</v>
      </c>
      <c r="BD342" s="17">
        <v>1</v>
      </c>
      <c r="BE342" s="17" t="s">
        <v>150</v>
      </c>
      <c r="BF342" s="28"/>
      <c r="BG342" s="26"/>
      <c r="BH342" s="31"/>
      <c r="BI342" s="29"/>
      <c r="BN342" s="51"/>
    </row>
    <row r="343" spans="1:66" x14ac:dyDescent="0.25">
      <c r="A343" s="14">
        <v>2006</v>
      </c>
      <c r="B343" s="15">
        <v>2009</v>
      </c>
      <c r="C343" s="20" t="s">
        <v>161</v>
      </c>
      <c r="D343" s="52" t="s">
        <v>305</v>
      </c>
      <c r="E343" s="32">
        <v>2</v>
      </c>
      <c r="F343" s="53" t="s">
        <v>124</v>
      </c>
      <c r="G343" s="54" t="s">
        <v>125</v>
      </c>
      <c r="H343" s="70">
        <v>99239</v>
      </c>
      <c r="I343" s="21" t="s">
        <v>52</v>
      </c>
      <c r="J343" s="53">
        <v>99239015</v>
      </c>
      <c r="K343" s="17" t="str">
        <f t="shared" si="83"/>
        <v>Diploid</v>
      </c>
      <c r="L343" s="23">
        <v>100</v>
      </c>
      <c r="M343" s="24">
        <v>1</v>
      </c>
      <c r="N343" s="25">
        <v>39.789473684210527</v>
      </c>
      <c r="O343" s="26">
        <v>46.458923512747873</v>
      </c>
      <c r="P343" s="26">
        <f t="shared" si="81"/>
        <v>0.46458923512747874</v>
      </c>
      <c r="Q343" s="63">
        <v>53.541076487252127</v>
      </c>
      <c r="R343" s="25">
        <v>0.53541076487252126</v>
      </c>
      <c r="S343" s="24">
        <v>21.302937790368272</v>
      </c>
      <c r="T343" s="25">
        <v>7.1009792634560904</v>
      </c>
      <c r="U343" s="25">
        <v>9.5011102545042494</v>
      </c>
      <c r="V343" s="25">
        <v>3.1670367515014162</v>
      </c>
      <c r="W343" s="26" t="s">
        <v>45</v>
      </c>
      <c r="X343" s="26" t="s">
        <v>45</v>
      </c>
      <c r="Y343" s="26" t="s">
        <v>45</v>
      </c>
      <c r="Z343" s="26" t="s">
        <v>45</v>
      </c>
      <c r="AA343" s="26" t="s">
        <v>45</v>
      </c>
      <c r="AB343" s="26" t="s">
        <v>45</v>
      </c>
      <c r="AC343" s="26" t="s">
        <v>45</v>
      </c>
      <c r="AD343" s="26" t="s">
        <v>45</v>
      </c>
      <c r="AE343" s="26" t="s">
        <v>45</v>
      </c>
      <c r="AF343" s="26" t="s">
        <v>45</v>
      </c>
      <c r="AG343" s="56">
        <v>5.67</v>
      </c>
      <c r="AH343" s="17">
        <v>5.4</v>
      </c>
      <c r="AI343" s="17">
        <f t="shared" si="82"/>
        <v>3.9810717055349657E-6</v>
      </c>
      <c r="AJ343" s="49">
        <v>42.9</v>
      </c>
      <c r="AK343" s="49">
        <v>216.9</v>
      </c>
      <c r="AL343" s="26" t="s">
        <v>45</v>
      </c>
      <c r="AM343" s="26" t="s">
        <v>45</v>
      </c>
      <c r="AN343" s="26" t="s">
        <v>45</v>
      </c>
      <c r="AO343" s="26" t="s">
        <v>45</v>
      </c>
      <c r="AP343" s="26" t="s">
        <v>45</v>
      </c>
      <c r="AQ343" s="26" t="s">
        <v>45</v>
      </c>
      <c r="AR343" s="17">
        <v>843.06249999999977</v>
      </c>
      <c r="AS343" s="17">
        <v>1458.9569444444446</v>
      </c>
      <c r="AT343" s="26">
        <v>652.87499999999977</v>
      </c>
      <c r="AU343" s="26">
        <v>21.635280373831776</v>
      </c>
      <c r="AV343" s="26">
        <v>1.6686251465928095</v>
      </c>
      <c r="AW343" s="26">
        <v>4943.6999999999971</v>
      </c>
      <c r="AX343" s="26">
        <v>3802.3500000000004</v>
      </c>
      <c r="AY343" s="103">
        <v>1145</v>
      </c>
      <c r="AZ343" s="103">
        <f t="shared" si="84"/>
        <v>349.22499999999997</v>
      </c>
      <c r="BA343" s="17">
        <v>30</v>
      </c>
      <c r="BB343" s="17">
        <v>60</v>
      </c>
      <c r="BC343" s="17">
        <v>0.18</v>
      </c>
      <c r="BD343" s="17">
        <v>1</v>
      </c>
      <c r="BE343" s="17" t="s">
        <v>150</v>
      </c>
      <c r="BF343" s="28"/>
      <c r="BG343" s="26"/>
      <c r="BH343" s="31"/>
      <c r="BI343" s="29"/>
      <c r="BN343" s="51"/>
    </row>
    <row r="344" spans="1:66" x14ac:dyDescent="0.25">
      <c r="A344" s="14">
        <v>2006</v>
      </c>
      <c r="B344" s="15">
        <v>2009</v>
      </c>
      <c r="C344" s="20" t="s">
        <v>161</v>
      </c>
      <c r="D344" s="52" t="s">
        <v>305</v>
      </c>
      <c r="E344" s="32">
        <v>3</v>
      </c>
      <c r="F344" s="53" t="s">
        <v>124</v>
      </c>
      <c r="G344" s="54" t="s">
        <v>125</v>
      </c>
      <c r="H344" s="70">
        <v>99239</v>
      </c>
      <c r="I344" s="21" t="s">
        <v>52</v>
      </c>
      <c r="J344" s="53">
        <v>99239015</v>
      </c>
      <c r="K344" s="17" t="str">
        <f t="shared" si="83"/>
        <v>Diploid</v>
      </c>
      <c r="L344" s="23">
        <v>94.444444444444443</v>
      </c>
      <c r="M344" s="24">
        <v>0.94444444444444442</v>
      </c>
      <c r="N344" s="25">
        <v>39.789473684210527</v>
      </c>
      <c r="O344" s="26">
        <v>48.333333333333329</v>
      </c>
      <c r="P344" s="26">
        <f t="shared" si="81"/>
        <v>0.48333333333333328</v>
      </c>
      <c r="Q344" s="63">
        <v>51.666666666666671</v>
      </c>
      <c r="R344" s="25">
        <v>0.51666666666666672</v>
      </c>
      <c r="S344" s="24">
        <v>20.557147111111114</v>
      </c>
      <c r="T344" s="25">
        <v>6.8523823703703712</v>
      </c>
      <c r="U344" s="25">
        <v>9.1684876115555571</v>
      </c>
      <c r="V344" s="25">
        <v>3.0561625371851857</v>
      </c>
      <c r="W344" s="26" t="s">
        <v>45</v>
      </c>
      <c r="X344" s="26" t="s">
        <v>45</v>
      </c>
      <c r="Y344" s="26" t="s">
        <v>45</v>
      </c>
      <c r="Z344" s="26" t="s">
        <v>45</v>
      </c>
      <c r="AA344" s="26" t="s">
        <v>45</v>
      </c>
      <c r="AB344" s="26" t="s">
        <v>45</v>
      </c>
      <c r="AC344" s="26" t="s">
        <v>45</v>
      </c>
      <c r="AD344" s="26" t="s">
        <v>45</v>
      </c>
      <c r="AE344" s="26" t="s">
        <v>45</v>
      </c>
      <c r="AF344" s="26" t="s">
        <v>45</v>
      </c>
      <c r="AG344" s="56">
        <v>5.67</v>
      </c>
      <c r="AH344" s="17">
        <v>5.4</v>
      </c>
      <c r="AI344" s="17">
        <f t="shared" si="82"/>
        <v>3.9810717055349657E-6</v>
      </c>
      <c r="AJ344" s="49">
        <v>42.9</v>
      </c>
      <c r="AK344" s="49">
        <v>216.9</v>
      </c>
      <c r="AL344" s="26" t="s">
        <v>45</v>
      </c>
      <c r="AM344" s="26" t="s">
        <v>45</v>
      </c>
      <c r="AN344" s="26" t="s">
        <v>45</v>
      </c>
      <c r="AO344" s="26" t="s">
        <v>45</v>
      </c>
      <c r="AP344" s="26" t="s">
        <v>45</v>
      </c>
      <c r="AQ344" s="26" t="s">
        <v>45</v>
      </c>
      <c r="AR344" s="17">
        <v>843.06249999999977</v>
      </c>
      <c r="AS344" s="17">
        <v>1458.9569444444446</v>
      </c>
      <c r="AT344" s="26">
        <v>652.87499999999977</v>
      </c>
      <c r="AU344" s="26">
        <v>21.635280373831776</v>
      </c>
      <c r="AV344" s="26">
        <v>1.6686251465928095</v>
      </c>
      <c r="AW344" s="26">
        <v>4943.6999999999971</v>
      </c>
      <c r="AX344" s="26">
        <v>3802.3500000000004</v>
      </c>
      <c r="AY344" s="103">
        <v>1145</v>
      </c>
      <c r="AZ344" s="103">
        <f t="shared" si="84"/>
        <v>349.22499999999997</v>
      </c>
      <c r="BA344" s="17">
        <v>30</v>
      </c>
      <c r="BB344" s="17">
        <v>60</v>
      </c>
      <c r="BC344" s="17">
        <v>0.18</v>
      </c>
      <c r="BD344" s="17">
        <v>1</v>
      </c>
      <c r="BE344" s="17" t="s">
        <v>150</v>
      </c>
      <c r="BF344" s="28"/>
      <c r="BG344" s="26"/>
      <c r="BH344" s="31"/>
      <c r="BI344" s="29"/>
      <c r="BN344" s="51"/>
    </row>
    <row r="345" spans="1:66" x14ac:dyDescent="0.25">
      <c r="A345" s="14">
        <v>2006</v>
      </c>
      <c r="B345" s="15">
        <v>2009</v>
      </c>
      <c r="C345" s="20" t="s">
        <v>161</v>
      </c>
      <c r="D345" s="52" t="s">
        <v>305</v>
      </c>
      <c r="E345" s="32">
        <v>4</v>
      </c>
      <c r="F345" s="53" t="s">
        <v>124</v>
      </c>
      <c r="G345" s="54" t="s">
        <v>125</v>
      </c>
      <c r="H345" s="70">
        <v>99239</v>
      </c>
      <c r="I345" s="21" t="s">
        <v>52</v>
      </c>
      <c r="J345" s="53">
        <v>99239015</v>
      </c>
      <c r="K345" s="17" t="str">
        <f t="shared" si="83"/>
        <v>Diploid</v>
      </c>
      <c r="L345" s="23">
        <v>100</v>
      </c>
      <c r="M345" s="24">
        <v>1</v>
      </c>
      <c r="N345" s="25">
        <v>47.928229665071775</v>
      </c>
      <c r="O345" s="26">
        <v>46.25</v>
      </c>
      <c r="P345" s="26">
        <f t="shared" si="81"/>
        <v>0.46250000000000002</v>
      </c>
      <c r="Q345" s="63">
        <v>53.75</v>
      </c>
      <c r="R345" s="25">
        <v>0.53749999999999998</v>
      </c>
      <c r="S345" s="24">
        <v>25.760486583333336</v>
      </c>
      <c r="T345" s="25">
        <v>8.5868288611111119</v>
      </c>
      <c r="U345" s="25">
        <v>11.489177016166668</v>
      </c>
      <c r="V345" s="25">
        <v>3.8297256720555559</v>
      </c>
      <c r="W345" s="26" t="s">
        <v>45</v>
      </c>
      <c r="X345" s="26" t="s">
        <v>45</v>
      </c>
      <c r="Y345" s="26" t="s">
        <v>45</v>
      </c>
      <c r="Z345" s="26" t="s">
        <v>45</v>
      </c>
      <c r="AA345" s="26" t="s">
        <v>45</v>
      </c>
      <c r="AB345" s="26" t="s">
        <v>45</v>
      </c>
      <c r="AC345" s="26" t="s">
        <v>45</v>
      </c>
      <c r="AD345" s="26" t="s">
        <v>45</v>
      </c>
      <c r="AE345" s="26" t="s">
        <v>45</v>
      </c>
      <c r="AF345" s="26" t="s">
        <v>45</v>
      </c>
      <c r="AG345" s="56">
        <v>5.67</v>
      </c>
      <c r="AH345" s="17">
        <v>5.4</v>
      </c>
      <c r="AI345" s="17">
        <f t="shared" si="82"/>
        <v>3.9810717055349657E-6</v>
      </c>
      <c r="AJ345" s="49">
        <v>42.9</v>
      </c>
      <c r="AK345" s="49">
        <v>216.9</v>
      </c>
      <c r="AL345" s="26" t="s">
        <v>45</v>
      </c>
      <c r="AM345" s="26" t="s">
        <v>45</v>
      </c>
      <c r="AN345" s="26" t="s">
        <v>45</v>
      </c>
      <c r="AO345" s="26" t="s">
        <v>45</v>
      </c>
      <c r="AP345" s="26" t="s">
        <v>45</v>
      </c>
      <c r="AQ345" s="26" t="s">
        <v>45</v>
      </c>
      <c r="AR345" s="17">
        <v>843.06249999999977</v>
      </c>
      <c r="AS345" s="17">
        <v>1458.9569444444446</v>
      </c>
      <c r="AT345" s="26">
        <v>652.87499999999977</v>
      </c>
      <c r="AU345" s="26">
        <v>21.635280373831776</v>
      </c>
      <c r="AV345" s="26">
        <v>1.6686251465928095</v>
      </c>
      <c r="AW345" s="26">
        <v>4943.6999999999971</v>
      </c>
      <c r="AX345" s="26">
        <v>3802.3500000000004</v>
      </c>
      <c r="AY345" s="103">
        <v>1145</v>
      </c>
      <c r="AZ345" s="103">
        <f t="shared" si="84"/>
        <v>349.22499999999997</v>
      </c>
      <c r="BA345" s="17">
        <v>30</v>
      </c>
      <c r="BB345" s="17">
        <v>60</v>
      </c>
      <c r="BC345" s="17">
        <v>0.18</v>
      </c>
      <c r="BD345" s="17">
        <v>1</v>
      </c>
      <c r="BE345" s="17" t="s">
        <v>150</v>
      </c>
      <c r="BF345" s="28"/>
      <c r="BG345" s="26"/>
      <c r="BH345" s="31"/>
      <c r="BI345" s="29"/>
      <c r="BN345" s="51"/>
    </row>
    <row r="346" spans="1:66" x14ac:dyDescent="0.25">
      <c r="A346" s="14">
        <v>2006</v>
      </c>
      <c r="B346" s="15">
        <v>2009</v>
      </c>
      <c r="C346" s="20" t="s">
        <v>161</v>
      </c>
      <c r="D346" s="52" t="s">
        <v>305</v>
      </c>
      <c r="E346" s="32">
        <v>1</v>
      </c>
      <c r="F346" s="44" t="s">
        <v>126</v>
      </c>
      <c r="G346" s="62" t="s">
        <v>127</v>
      </c>
      <c r="H346" s="70">
        <v>9970</v>
      </c>
      <c r="I346" s="21">
        <v>5</v>
      </c>
      <c r="J346" s="44">
        <v>9970036</v>
      </c>
      <c r="K346" s="17" t="str">
        <f t="shared" si="83"/>
        <v>Tetraploid</v>
      </c>
      <c r="L346" s="23">
        <v>94.444444444444443</v>
      </c>
      <c r="M346" s="24">
        <v>0.94444444444444442</v>
      </c>
      <c r="N346" s="25">
        <v>49.375119617224883</v>
      </c>
      <c r="O346" s="26">
        <v>44.753747323340477</v>
      </c>
      <c r="P346" s="26">
        <f t="shared" si="81"/>
        <v>0.44753747323340476</v>
      </c>
      <c r="Q346" s="63">
        <v>55.246252676659523</v>
      </c>
      <c r="R346" s="25">
        <v>0.55246252676659524</v>
      </c>
      <c r="S346" s="24">
        <v>27.276911331905776</v>
      </c>
      <c r="T346" s="25">
        <v>9.0923037773019253</v>
      </c>
      <c r="U346" s="25">
        <v>12.165502454029976</v>
      </c>
      <c r="V346" s="25">
        <v>4.0551674846766588</v>
      </c>
      <c r="W346" s="26" t="s">
        <v>45</v>
      </c>
      <c r="X346" s="26" t="s">
        <v>45</v>
      </c>
      <c r="Y346" s="26" t="s">
        <v>45</v>
      </c>
      <c r="Z346" s="26" t="s">
        <v>45</v>
      </c>
      <c r="AA346" s="26" t="s">
        <v>45</v>
      </c>
      <c r="AB346" s="26" t="s">
        <v>45</v>
      </c>
      <c r="AC346" s="26" t="s">
        <v>45</v>
      </c>
      <c r="AD346" s="26" t="s">
        <v>45</v>
      </c>
      <c r="AE346" s="26" t="s">
        <v>45</v>
      </c>
      <c r="AF346" s="26" t="s">
        <v>45</v>
      </c>
      <c r="AG346" s="56">
        <v>5.67</v>
      </c>
      <c r="AH346" s="17">
        <v>5.4</v>
      </c>
      <c r="AI346" s="17">
        <f t="shared" si="82"/>
        <v>3.9810717055349657E-6</v>
      </c>
      <c r="AJ346" s="49">
        <v>42.9</v>
      </c>
      <c r="AK346" s="49">
        <v>216.9</v>
      </c>
      <c r="AL346" s="26" t="s">
        <v>45</v>
      </c>
      <c r="AM346" s="26" t="s">
        <v>45</v>
      </c>
      <c r="AN346" s="26" t="s">
        <v>45</v>
      </c>
      <c r="AO346" s="26" t="s">
        <v>45</v>
      </c>
      <c r="AP346" s="26" t="s">
        <v>45</v>
      </c>
      <c r="AQ346" s="26" t="s">
        <v>45</v>
      </c>
      <c r="AR346" s="17">
        <v>843.06249999999977</v>
      </c>
      <c r="AS346" s="17">
        <v>1458.9569444444446</v>
      </c>
      <c r="AT346" s="26">
        <v>652.87499999999977</v>
      </c>
      <c r="AU346" s="26">
        <v>21.635280373831776</v>
      </c>
      <c r="AV346" s="26">
        <v>1.6686251465928095</v>
      </c>
      <c r="AW346" s="26">
        <v>4943.6999999999971</v>
      </c>
      <c r="AX346" s="26">
        <v>3802.3500000000004</v>
      </c>
      <c r="AY346" s="103">
        <v>1145</v>
      </c>
      <c r="AZ346" s="103">
        <f t="shared" si="84"/>
        <v>349.22499999999997</v>
      </c>
      <c r="BA346" s="17">
        <v>30</v>
      </c>
      <c r="BB346" s="17">
        <v>60</v>
      </c>
      <c r="BC346" s="17">
        <v>0.18</v>
      </c>
      <c r="BD346" s="17">
        <v>1</v>
      </c>
      <c r="BE346" s="17" t="s">
        <v>150</v>
      </c>
      <c r="BF346" s="28"/>
      <c r="BG346" s="26"/>
      <c r="BH346" s="31"/>
      <c r="BI346" s="29"/>
      <c r="BN346" s="51"/>
    </row>
    <row r="347" spans="1:66" x14ac:dyDescent="0.25">
      <c r="A347" s="14">
        <v>2006</v>
      </c>
      <c r="B347" s="15">
        <v>2009</v>
      </c>
      <c r="C347" s="20" t="s">
        <v>161</v>
      </c>
      <c r="D347" s="52" t="s">
        <v>305</v>
      </c>
      <c r="E347" s="32">
        <v>2</v>
      </c>
      <c r="F347" s="44" t="s">
        <v>126</v>
      </c>
      <c r="G347" s="62" t="s">
        <v>127</v>
      </c>
      <c r="H347" s="70">
        <v>9970</v>
      </c>
      <c r="I347" s="21">
        <v>5</v>
      </c>
      <c r="J347" s="44">
        <v>9970036</v>
      </c>
      <c r="K347" s="17" t="str">
        <f t="shared" si="83"/>
        <v>Tetraploid</v>
      </c>
      <c r="L347" s="23">
        <v>88.888888888888886</v>
      </c>
      <c r="M347" s="24">
        <v>0.88888888888888884</v>
      </c>
      <c r="N347" s="25">
        <v>48.832535885167459</v>
      </c>
      <c r="O347" s="26">
        <v>46.938775510204081</v>
      </c>
      <c r="P347" s="26">
        <f t="shared" si="81"/>
        <v>0.46938775510204084</v>
      </c>
      <c r="Q347" s="63">
        <v>53.061224489795919</v>
      </c>
      <c r="R347" s="25">
        <v>0.53061224489795922</v>
      </c>
      <c r="S347" s="24">
        <v>25.91019918367347</v>
      </c>
      <c r="T347" s="25">
        <v>8.6367330612244899</v>
      </c>
      <c r="U347" s="25">
        <v>11.555948835918368</v>
      </c>
      <c r="V347" s="25">
        <v>3.8519829453061227</v>
      </c>
      <c r="W347" s="26" t="s">
        <v>45</v>
      </c>
      <c r="X347" s="26" t="s">
        <v>45</v>
      </c>
      <c r="Y347" s="26" t="s">
        <v>45</v>
      </c>
      <c r="Z347" s="26" t="s">
        <v>45</v>
      </c>
      <c r="AA347" s="26" t="s">
        <v>45</v>
      </c>
      <c r="AB347" s="26" t="s">
        <v>45</v>
      </c>
      <c r="AC347" s="26" t="s">
        <v>45</v>
      </c>
      <c r="AD347" s="26" t="s">
        <v>45</v>
      </c>
      <c r="AE347" s="26" t="s">
        <v>45</v>
      </c>
      <c r="AF347" s="26" t="s">
        <v>45</v>
      </c>
      <c r="AG347" s="56">
        <v>5.67</v>
      </c>
      <c r="AH347" s="17">
        <v>5.4</v>
      </c>
      <c r="AI347" s="17">
        <f t="shared" si="82"/>
        <v>3.9810717055349657E-6</v>
      </c>
      <c r="AJ347" s="49">
        <v>42.9</v>
      </c>
      <c r="AK347" s="49">
        <v>216.9</v>
      </c>
      <c r="AL347" s="26" t="s">
        <v>45</v>
      </c>
      <c r="AM347" s="26" t="s">
        <v>45</v>
      </c>
      <c r="AN347" s="26" t="s">
        <v>45</v>
      </c>
      <c r="AO347" s="26" t="s">
        <v>45</v>
      </c>
      <c r="AP347" s="26" t="s">
        <v>45</v>
      </c>
      <c r="AQ347" s="26" t="s">
        <v>45</v>
      </c>
      <c r="AR347" s="17">
        <v>843.06249999999977</v>
      </c>
      <c r="AS347" s="17">
        <v>1458.9569444444446</v>
      </c>
      <c r="AT347" s="26">
        <v>652.87499999999977</v>
      </c>
      <c r="AU347" s="26">
        <v>21.635280373831776</v>
      </c>
      <c r="AV347" s="26">
        <v>1.6686251465928095</v>
      </c>
      <c r="AW347" s="26">
        <v>4943.6999999999971</v>
      </c>
      <c r="AX347" s="26">
        <v>3802.3500000000004</v>
      </c>
      <c r="AY347" s="103">
        <v>1145</v>
      </c>
      <c r="AZ347" s="103">
        <f t="shared" si="84"/>
        <v>349.22499999999997</v>
      </c>
      <c r="BA347" s="17">
        <v>30</v>
      </c>
      <c r="BB347" s="17">
        <v>60</v>
      </c>
      <c r="BC347" s="17">
        <v>0.18</v>
      </c>
      <c r="BD347" s="17">
        <v>1</v>
      </c>
      <c r="BE347" s="17" t="s">
        <v>150</v>
      </c>
      <c r="BF347" s="28"/>
      <c r="BG347" s="26"/>
      <c r="BH347" s="31"/>
      <c r="BI347" s="29"/>
      <c r="BN347" s="51"/>
    </row>
    <row r="348" spans="1:66" x14ac:dyDescent="0.25">
      <c r="A348" s="14">
        <v>2006</v>
      </c>
      <c r="B348" s="15">
        <v>2009</v>
      </c>
      <c r="C348" s="20" t="s">
        <v>161</v>
      </c>
      <c r="D348" s="52" t="s">
        <v>305</v>
      </c>
      <c r="E348" s="32">
        <v>3</v>
      </c>
      <c r="F348" s="44" t="s">
        <v>126</v>
      </c>
      <c r="G348" s="62" t="s">
        <v>127</v>
      </c>
      <c r="H348" s="70">
        <v>9970</v>
      </c>
      <c r="I348" s="21">
        <v>5</v>
      </c>
      <c r="J348" s="44">
        <v>9970036</v>
      </c>
      <c r="K348" s="17" t="str">
        <f t="shared" si="83"/>
        <v>Tetraploid</v>
      </c>
      <c r="L348" s="23">
        <v>94.444444444444443</v>
      </c>
      <c r="M348" s="24">
        <v>0.94444444444444442</v>
      </c>
      <c r="N348" s="25">
        <v>47.928229665071775</v>
      </c>
      <c r="O348" s="26">
        <v>47.102803738317753</v>
      </c>
      <c r="P348" s="26">
        <f t="shared" si="81"/>
        <v>0.47102803738317756</v>
      </c>
      <c r="Q348" s="63">
        <v>52.897196261682247</v>
      </c>
      <c r="R348" s="25">
        <v>0.52897196261682244</v>
      </c>
      <c r="S348" s="24">
        <v>25.351767713395642</v>
      </c>
      <c r="T348" s="25">
        <v>8.4505892377985479</v>
      </c>
      <c r="U348" s="25">
        <v>11.306888400174456</v>
      </c>
      <c r="V348" s="25">
        <v>3.7689628000581523</v>
      </c>
      <c r="W348" s="26" t="s">
        <v>45</v>
      </c>
      <c r="X348" s="26" t="s">
        <v>45</v>
      </c>
      <c r="Y348" s="26" t="s">
        <v>45</v>
      </c>
      <c r="Z348" s="26" t="s">
        <v>45</v>
      </c>
      <c r="AA348" s="26" t="s">
        <v>45</v>
      </c>
      <c r="AB348" s="26" t="s">
        <v>45</v>
      </c>
      <c r="AC348" s="26" t="s">
        <v>45</v>
      </c>
      <c r="AD348" s="26" t="s">
        <v>45</v>
      </c>
      <c r="AE348" s="26" t="s">
        <v>45</v>
      </c>
      <c r="AF348" s="26" t="s">
        <v>45</v>
      </c>
      <c r="AG348" s="56">
        <v>5.67</v>
      </c>
      <c r="AH348" s="17">
        <v>5.4</v>
      </c>
      <c r="AI348" s="17">
        <f t="shared" si="82"/>
        <v>3.9810717055349657E-6</v>
      </c>
      <c r="AJ348" s="49">
        <v>42.9</v>
      </c>
      <c r="AK348" s="49">
        <v>216.9</v>
      </c>
      <c r="AL348" s="26" t="s">
        <v>45</v>
      </c>
      <c r="AM348" s="26" t="s">
        <v>45</v>
      </c>
      <c r="AN348" s="26" t="s">
        <v>45</v>
      </c>
      <c r="AO348" s="26" t="s">
        <v>45</v>
      </c>
      <c r="AP348" s="26" t="s">
        <v>45</v>
      </c>
      <c r="AQ348" s="26" t="s">
        <v>45</v>
      </c>
      <c r="AR348" s="17">
        <v>843.06249999999977</v>
      </c>
      <c r="AS348" s="17">
        <v>1458.9569444444446</v>
      </c>
      <c r="AT348" s="26">
        <v>652.87499999999977</v>
      </c>
      <c r="AU348" s="26">
        <v>21.635280373831776</v>
      </c>
      <c r="AV348" s="26">
        <v>1.6686251465928095</v>
      </c>
      <c r="AW348" s="26">
        <v>4943.6999999999971</v>
      </c>
      <c r="AX348" s="26">
        <v>3802.3500000000004</v>
      </c>
      <c r="AY348" s="103">
        <v>1145</v>
      </c>
      <c r="AZ348" s="103">
        <f t="shared" si="84"/>
        <v>349.22499999999997</v>
      </c>
      <c r="BA348" s="17">
        <v>30</v>
      </c>
      <c r="BB348" s="17">
        <v>60</v>
      </c>
      <c r="BC348" s="17">
        <v>0.18</v>
      </c>
      <c r="BD348" s="17">
        <v>1</v>
      </c>
      <c r="BE348" s="17" t="s">
        <v>150</v>
      </c>
      <c r="BF348" s="28"/>
      <c r="BG348" s="26"/>
      <c r="BH348" s="31"/>
      <c r="BI348" s="29"/>
      <c r="BN348" s="51"/>
    </row>
    <row r="349" spans="1:66" x14ac:dyDescent="0.25">
      <c r="A349" s="14">
        <v>2006</v>
      </c>
      <c r="B349" s="15">
        <v>2009</v>
      </c>
      <c r="C349" s="20" t="s">
        <v>161</v>
      </c>
      <c r="D349" s="52" t="s">
        <v>305</v>
      </c>
      <c r="E349" s="32">
        <v>4</v>
      </c>
      <c r="F349" s="44" t="s">
        <v>126</v>
      </c>
      <c r="G349" s="62" t="s">
        <v>127</v>
      </c>
      <c r="H349" s="70">
        <v>9970</v>
      </c>
      <c r="I349" s="21">
        <v>5</v>
      </c>
      <c r="J349" s="44">
        <v>9970036</v>
      </c>
      <c r="K349" s="17" t="str">
        <f t="shared" si="83"/>
        <v>Tetraploid</v>
      </c>
      <c r="L349" s="23">
        <v>100</v>
      </c>
      <c r="M349" s="24">
        <v>1</v>
      </c>
      <c r="N349" s="25">
        <v>54.439234449760768</v>
      </c>
      <c r="O349" s="26">
        <v>46.320346320346317</v>
      </c>
      <c r="P349" s="26">
        <f t="shared" si="81"/>
        <v>0.46320346320346317</v>
      </c>
      <c r="Q349" s="63">
        <v>53.679653679653683</v>
      </c>
      <c r="R349" s="25">
        <v>0.53679653679653683</v>
      </c>
      <c r="S349" s="24">
        <v>29.221729777777782</v>
      </c>
      <c r="T349" s="25">
        <v>9.7405765925925945</v>
      </c>
      <c r="U349" s="25">
        <v>13.032891480888891</v>
      </c>
      <c r="V349" s="25">
        <v>4.3442971602962972</v>
      </c>
      <c r="W349" s="26" t="s">
        <v>45</v>
      </c>
      <c r="X349" s="26" t="s">
        <v>45</v>
      </c>
      <c r="Y349" s="26" t="s">
        <v>45</v>
      </c>
      <c r="Z349" s="26" t="s">
        <v>45</v>
      </c>
      <c r="AA349" s="26" t="s">
        <v>45</v>
      </c>
      <c r="AB349" s="26" t="s">
        <v>45</v>
      </c>
      <c r="AC349" s="26" t="s">
        <v>45</v>
      </c>
      <c r="AD349" s="26" t="s">
        <v>45</v>
      </c>
      <c r="AE349" s="26" t="s">
        <v>45</v>
      </c>
      <c r="AF349" s="26" t="s">
        <v>45</v>
      </c>
      <c r="AG349" s="56">
        <v>5.67</v>
      </c>
      <c r="AH349" s="17">
        <v>5.4</v>
      </c>
      <c r="AI349" s="17">
        <f t="shared" si="82"/>
        <v>3.9810717055349657E-6</v>
      </c>
      <c r="AJ349" s="49">
        <v>42.9</v>
      </c>
      <c r="AK349" s="49">
        <v>216.9</v>
      </c>
      <c r="AL349" s="26" t="s">
        <v>45</v>
      </c>
      <c r="AM349" s="26" t="s">
        <v>45</v>
      </c>
      <c r="AN349" s="26" t="s">
        <v>45</v>
      </c>
      <c r="AO349" s="26" t="s">
        <v>45</v>
      </c>
      <c r="AP349" s="26" t="s">
        <v>45</v>
      </c>
      <c r="AQ349" s="26" t="s">
        <v>45</v>
      </c>
      <c r="AR349" s="17">
        <v>843.06249999999977</v>
      </c>
      <c r="AS349" s="17">
        <v>1458.9569444444446</v>
      </c>
      <c r="AT349" s="26">
        <v>652.87499999999977</v>
      </c>
      <c r="AU349" s="26">
        <v>21.635280373831776</v>
      </c>
      <c r="AV349" s="26">
        <v>1.6686251465928095</v>
      </c>
      <c r="AW349" s="26">
        <v>4943.6999999999971</v>
      </c>
      <c r="AX349" s="26">
        <v>3802.3500000000004</v>
      </c>
      <c r="AY349" s="103">
        <v>1145</v>
      </c>
      <c r="AZ349" s="103">
        <f t="shared" si="84"/>
        <v>349.22499999999997</v>
      </c>
      <c r="BA349" s="17">
        <v>30</v>
      </c>
      <c r="BB349" s="17">
        <v>60</v>
      </c>
      <c r="BC349" s="17">
        <v>0.18</v>
      </c>
      <c r="BD349" s="17">
        <v>1</v>
      </c>
      <c r="BE349" s="17" t="s">
        <v>150</v>
      </c>
      <c r="BF349" s="28"/>
      <c r="BG349" s="26"/>
      <c r="BH349" s="31"/>
      <c r="BI349" s="29"/>
      <c r="BN349" s="51"/>
    </row>
    <row r="350" spans="1:66" x14ac:dyDescent="0.25">
      <c r="A350" s="14">
        <v>2006</v>
      </c>
      <c r="B350" s="15">
        <v>2009</v>
      </c>
      <c r="C350" s="20" t="s">
        <v>161</v>
      </c>
      <c r="D350" s="52" t="s">
        <v>305</v>
      </c>
      <c r="E350" s="57">
        <v>1</v>
      </c>
      <c r="F350" s="64" t="s">
        <v>128</v>
      </c>
      <c r="G350" s="20" t="s">
        <v>129</v>
      </c>
      <c r="H350" s="70">
        <v>9980</v>
      </c>
      <c r="I350" s="21">
        <v>9</v>
      </c>
      <c r="J350" s="64">
        <v>9980005</v>
      </c>
      <c r="K350" s="17" t="str">
        <f t="shared" si="83"/>
        <v>Triploid</v>
      </c>
      <c r="L350" s="23">
        <v>100</v>
      </c>
      <c r="M350" s="24">
        <v>1</v>
      </c>
      <c r="N350" s="25">
        <v>50.460287081339715</v>
      </c>
      <c r="O350" s="26">
        <v>49.673202614379086</v>
      </c>
      <c r="P350" s="26">
        <f t="shared" si="81"/>
        <v>0.49673202614379086</v>
      </c>
      <c r="Q350" s="63">
        <v>50.326797385620914</v>
      </c>
      <c r="R350" s="25">
        <v>0.50326797385620914</v>
      </c>
      <c r="S350" s="24">
        <v>25.394122901960781</v>
      </c>
      <c r="T350" s="25">
        <v>8.4647076339869276</v>
      </c>
      <c r="U350" s="25">
        <v>11.325778814274509</v>
      </c>
      <c r="V350" s="25">
        <v>3.7752596047581699</v>
      </c>
      <c r="W350" s="26" t="s">
        <v>45</v>
      </c>
      <c r="X350" s="26" t="s">
        <v>45</v>
      </c>
      <c r="Y350" s="26" t="s">
        <v>45</v>
      </c>
      <c r="Z350" s="26" t="s">
        <v>45</v>
      </c>
      <c r="AA350" s="26" t="s">
        <v>45</v>
      </c>
      <c r="AB350" s="26" t="s">
        <v>45</v>
      </c>
      <c r="AC350" s="26" t="s">
        <v>45</v>
      </c>
      <c r="AD350" s="26" t="s">
        <v>45</v>
      </c>
      <c r="AE350" s="26" t="s">
        <v>45</v>
      </c>
      <c r="AF350" s="26" t="s">
        <v>45</v>
      </c>
      <c r="AG350" s="56">
        <v>5.67</v>
      </c>
      <c r="AH350" s="17">
        <v>5.4</v>
      </c>
      <c r="AI350" s="17">
        <f t="shared" si="82"/>
        <v>3.9810717055349657E-6</v>
      </c>
      <c r="AJ350" s="49">
        <v>42.9</v>
      </c>
      <c r="AK350" s="49">
        <v>216.9</v>
      </c>
      <c r="AL350" s="26" t="s">
        <v>45</v>
      </c>
      <c r="AM350" s="26" t="s">
        <v>45</v>
      </c>
      <c r="AN350" s="26" t="s">
        <v>45</v>
      </c>
      <c r="AO350" s="26" t="s">
        <v>45</v>
      </c>
      <c r="AP350" s="26" t="s">
        <v>45</v>
      </c>
      <c r="AQ350" s="26" t="s">
        <v>45</v>
      </c>
      <c r="AR350" s="17">
        <v>843.06249999999977</v>
      </c>
      <c r="AS350" s="17">
        <v>1458.9569444444446</v>
      </c>
      <c r="AT350" s="26">
        <v>652.87499999999977</v>
      </c>
      <c r="AU350" s="26">
        <v>21.635280373831776</v>
      </c>
      <c r="AV350" s="26">
        <v>1.6686251465928095</v>
      </c>
      <c r="AW350" s="26">
        <v>4943.6999999999971</v>
      </c>
      <c r="AX350" s="26">
        <v>3802.3500000000004</v>
      </c>
      <c r="AY350" s="103">
        <v>1145</v>
      </c>
      <c r="AZ350" s="103">
        <f t="shared" si="84"/>
        <v>349.22499999999997</v>
      </c>
      <c r="BA350" s="17">
        <v>30</v>
      </c>
      <c r="BB350" s="17">
        <v>60</v>
      </c>
      <c r="BC350" s="17">
        <v>0.18</v>
      </c>
      <c r="BD350" s="17">
        <v>1</v>
      </c>
      <c r="BE350" s="17" t="s">
        <v>150</v>
      </c>
      <c r="BF350" s="28"/>
      <c r="BG350" s="26"/>
      <c r="BH350" s="31"/>
      <c r="BI350" s="29"/>
      <c r="BN350" s="51"/>
    </row>
    <row r="351" spans="1:66" x14ac:dyDescent="0.25">
      <c r="A351" s="14">
        <v>2006</v>
      </c>
      <c r="B351" s="15">
        <v>2009</v>
      </c>
      <c r="C351" s="20" t="s">
        <v>161</v>
      </c>
      <c r="D351" s="52" t="s">
        <v>305</v>
      </c>
      <c r="E351" s="57">
        <v>2</v>
      </c>
      <c r="F351" s="64" t="s">
        <v>128</v>
      </c>
      <c r="G351" s="20" t="s">
        <v>129</v>
      </c>
      <c r="H351" s="70">
        <v>9980</v>
      </c>
      <c r="I351" s="21">
        <v>9</v>
      </c>
      <c r="J351" s="64">
        <v>9980005</v>
      </c>
      <c r="K351" s="17" t="str">
        <f t="shared" si="83"/>
        <v>Triploid</v>
      </c>
      <c r="L351" s="23">
        <v>100</v>
      </c>
      <c r="M351" s="24">
        <v>1</v>
      </c>
      <c r="N351" s="25">
        <v>58.779904306220089</v>
      </c>
      <c r="O351" s="26">
        <v>49.43181818181818</v>
      </c>
      <c r="P351" s="26">
        <f t="shared" si="81"/>
        <v>0.49431818181818182</v>
      </c>
      <c r="Q351" s="63">
        <v>50.56818181818182</v>
      </c>
      <c r="R351" s="25">
        <v>0.50568181818181823</v>
      </c>
      <c r="S351" s="24">
        <v>29.722847916666673</v>
      </c>
      <c r="T351" s="25">
        <v>9.9076159722222243</v>
      </c>
      <c r="U351" s="25">
        <v>13.256390170833336</v>
      </c>
      <c r="V351" s="25">
        <v>4.4187967236111119</v>
      </c>
      <c r="W351" s="26" t="s">
        <v>45</v>
      </c>
      <c r="X351" s="26" t="s">
        <v>45</v>
      </c>
      <c r="Y351" s="26" t="s">
        <v>45</v>
      </c>
      <c r="Z351" s="26" t="s">
        <v>45</v>
      </c>
      <c r="AA351" s="26" t="s">
        <v>45</v>
      </c>
      <c r="AB351" s="26" t="s">
        <v>45</v>
      </c>
      <c r="AC351" s="26" t="s">
        <v>45</v>
      </c>
      <c r="AD351" s="26" t="s">
        <v>45</v>
      </c>
      <c r="AE351" s="26" t="s">
        <v>45</v>
      </c>
      <c r="AF351" s="26" t="s">
        <v>45</v>
      </c>
      <c r="AG351" s="56">
        <v>5.67</v>
      </c>
      <c r="AH351" s="17">
        <v>5.4</v>
      </c>
      <c r="AI351" s="17">
        <f t="shared" si="82"/>
        <v>3.9810717055349657E-6</v>
      </c>
      <c r="AJ351" s="49">
        <v>42.9</v>
      </c>
      <c r="AK351" s="49">
        <v>216.9</v>
      </c>
      <c r="AL351" s="26" t="s">
        <v>45</v>
      </c>
      <c r="AM351" s="26" t="s">
        <v>45</v>
      </c>
      <c r="AN351" s="26" t="s">
        <v>45</v>
      </c>
      <c r="AO351" s="26" t="s">
        <v>45</v>
      </c>
      <c r="AP351" s="26" t="s">
        <v>45</v>
      </c>
      <c r="AQ351" s="26" t="s">
        <v>45</v>
      </c>
      <c r="AR351" s="17">
        <v>843.06249999999977</v>
      </c>
      <c r="AS351" s="17">
        <v>1458.9569444444446</v>
      </c>
      <c r="AT351" s="26">
        <v>652.87499999999977</v>
      </c>
      <c r="AU351" s="26">
        <v>21.635280373831776</v>
      </c>
      <c r="AV351" s="26">
        <v>1.6686251465928095</v>
      </c>
      <c r="AW351" s="26">
        <v>4943.6999999999971</v>
      </c>
      <c r="AX351" s="26">
        <v>3802.3500000000004</v>
      </c>
      <c r="AY351" s="103">
        <v>1145</v>
      </c>
      <c r="AZ351" s="103">
        <f t="shared" si="84"/>
        <v>349.22499999999997</v>
      </c>
      <c r="BA351" s="17">
        <v>30</v>
      </c>
      <c r="BB351" s="17">
        <v>60</v>
      </c>
      <c r="BC351" s="17">
        <v>0.18</v>
      </c>
      <c r="BD351" s="17">
        <v>1</v>
      </c>
      <c r="BE351" s="17" t="s">
        <v>150</v>
      </c>
      <c r="BF351" s="28"/>
      <c r="BG351" s="26"/>
      <c r="BH351" s="31"/>
      <c r="BI351" s="29"/>
      <c r="BN351" s="51"/>
    </row>
    <row r="352" spans="1:66" x14ac:dyDescent="0.25">
      <c r="A352" s="14">
        <v>2006</v>
      </c>
      <c r="B352" s="15">
        <v>2009</v>
      </c>
      <c r="C352" s="20" t="s">
        <v>161</v>
      </c>
      <c r="D352" s="52" t="s">
        <v>305</v>
      </c>
      <c r="E352" s="57">
        <v>3</v>
      </c>
      <c r="F352" s="64" t="s">
        <v>128</v>
      </c>
      <c r="G352" s="20" t="s">
        <v>129</v>
      </c>
      <c r="H352" s="70">
        <v>9980</v>
      </c>
      <c r="I352" s="21">
        <v>9</v>
      </c>
      <c r="J352" s="64">
        <v>9980005</v>
      </c>
      <c r="K352" s="17" t="str">
        <f t="shared" si="83"/>
        <v>Triploid</v>
      </c>
      <c r="L352" s="23">
        <v>100</v>
      </c>
      <c r="M352" s="24">
        <v>1</v>
      </c>
      <c r="N352" s="25">
        <v>63.120574162679425</v>
      </c>
      <c r="O352" s="26">
        <v>47.609942638623323</v>
      </c>
      <c r="P352" s="26">
        <f t="shared" si="81"/>
        <v>0.47609942638623326</v>
      </c>
      <c r="Q352" s="63">
        <v>52.390057361376677</v>
      </c>
      <c r="R352" s="25">
        <v>0.52390057361376674</v>
      </c>
      <c r="S352" s="24">
        <v>33.067702398980245</v>
      </c>
      <c r="T352" s="25">
        <v>11.022567466326748</v>
      </c>
      <c r="U352" s="25">
        <v>14.748195269945189</v>
      </c>
      <c r="V352" s="25">
        <v>4.9160650899817302</v>
      </c>
      <c r="W352" s="26" t="s">
        <v>45</v>
      </c>
      <c r="X352" s="26" t="s">
        <v>45</v>
      </c>
      <c r="Y352" s="26" t="s">
        <v>45</v>
      </c>
      <c r="Z352" s="26" t="s">
        <v>45</v>
      </c>
      <c r="AA352" s="26" t="s">
        <v>45</v>
      </c>
      <c r="AB352" s="26" t="s">
        <v>45</v>
      </c>
      <c r="AC352" s="26" t="s">
        <v>45</v>
      </c>
      <c r="AD352" s="26" t="s">
        <v>45</v>
      </c>
      <c r="AE352" s="26" t="s">
        <v>45</v>
      </c>
      <c r="AF352" s="26" t="s">
        <v>45</v>
      </c>
      <c r="AG352" s="56">
        <v>5.67</v>
      </c>
      <c r="AH352" s="17">
        <v>5.4</v>
      </c>
      <c r="AI352" s="17">
        <f t="shared" si="82"/>
        <v>3.9810717055349657E-6</v>
      </c>
      <c r="AJ352" s="49">
        <v>42.9</v>
      </c>
      <c r="AK352" s="49">
        <v>216.9</v>
      </c>
      <c r="AL352" s="26" t="s">
        <v>45</v>
      </c>
      <c r="AM352" s="26" t="s">
        <v>45</v>
      </c>
      <c r="AN352" s="26" t="s">
        <v>45</v>
      </c>
      <c r="AO352" s="26" t="s">
        <v>45</v>
      </c>
      <c r="AP352" s="26" t="s">
        <v>45</v>
      </c>
      <c r="AQ352" s="26" t="s">
        <v>45</v>
      </c>
      <c r="AR352" s="17">
        <v>843.06249999999977</v>
      </c>
      <c r="AS352" s="17">
        <v>1458.9569444444446</v>
      </c>
      <c r="AT352" s="26">
        <v>652.87499999999977</v>
      </c>
      <c r="AU352" s="26">
        <v>21.635280373831776</v>
      </c>
      <c r="AV352" s="26">
        <v>1.6686251465928095</v>
      </c>
      <c r="AW352" s="26">
        <v>4943.6999999999971</v>
      </c>
      <c r="AX352" s="26">
        <v>3802.3500000000004</v>
      </c>
      <c r="AY352" s="103">
        <v>1145</v>
      </c>
      <c r="AZ352" s="103">
        <f t="shared" si="84"/>
        <v>349.22499999999997</v>
      </c>
      <c r="BA352" s="17">
        <v>30</v>
      </c>
      <c r="BB352" s="17">
        <v>60</v>
      </c>
      <c r="BC352" s="17">
        <v>0.18</v>
      </c>
      <c r="BD352" s="17">
        <v>1</v>
      </c>
      <c r="BE352" s="17" t="s">
        <v>150</v>
      </c>
      <c r="BF352" s="28"/>
      <c r="BG352" s="26"/>
      <c r="BH352" s="31"/>
      <c r="BI352" s="29"/>
      <c r="BN352" s="51"/>
    </row>
    <row r="353" spans="1:66" x14ac:dyDescent="0.25">
      <c r="A353" s="14">
        <v>2006</v>
      </c>
      <c r="B353" s="15">
        <v>2009</v>
      </c>
      <c r="C353" s="20" t="s">
        <v>161</v>
      </c>
      <c r="D353" s="52" t="s">
        <v>305</v>
      </c>
      <c r="E353" s="57">
        <v>4</v>
      </c>
      <c r="F353" s="64" t="s">
        <v>128</v>
      </c>
      <c r="G353" s="20" t="s">
        <v>129</v>
      </c>
      <c r="H353" s="70">
        <v>9980</v>
      </c>
      <c r="I353" s="21">
        <v>9</v>
      </c>
      <c r="J353" s="64">
        <v>9980005</v>
      </c>
      <c r="K353" s="17" t="str">
        <f t="shared" si="83"/>
        <v>Triploid</v>
      </c>
      <c r="L353" s="23">
        <v>100</v>
      </c>
      <c r="M353" s="24">
        <v>1</v>
      </c>
      <c r="N353" s="25">
        <v>56.066985645933016</v>
      </c>
      <c r="O353" s="26">
        <v>47.609147609147605</v>
      </c>
      <c r="P353" s="26">
        <f t="shared" si="81"/>
        <v>0.47609147609147606</v>
      </c>
      <c r="Q353" s="63">
        <v>52.390852390852395</v>
      </c>
      <c r="R353" s="25">
        <v>0.52390852390852394</v>
      </c>
      <c r="S353" s="24">
        <v>29.372903451143451</v>
      </c>
      <c r="T353" s="25">
        <v>9.7909678170478163</v>
      </c>
      <c r="U353" s="25">
        <v>13.10031493920998</v>
      </c>
      <c r="V353" s="25">
        <v>4.3667716464033264</v>
      </c>
      <c r="W353" s="26" t="s">
        <v>45</v>
      </c>
      <c r="X353" s="26" t="s">
        <v>45</v>
      </c>
      <c r="Y353" s="26" t="s">
        <v>45</v>
      </c>
      <c r="Z353" s="26" t="s">
        <v>45</v>
      </c>
      <c r="AA353" s="26" t="s">
        <v>45</v>
      </c>
      <c r="AB353" s="26" t="s">
        <v>45</v>
      </c>
      <c r="AC353" s="26" t="s">
        <v>45</v>
      </c>
      <c r="AD353" s="26" t="s">
        <v>45</v>
      </c>
      <c r="AE353" s="26" t="s">
        <v>45</v>
      </c>
      <c r="AF353" s="26" t="s">
        <v>45</v>
      </c>
      <c r="AG353" s="56">
        <v>5.67</v>
      </c>
      <c r="AH353" s="17">
        <v>5.4</v>
      </c>
      <c r="AI353" s="17">
        <f t="shared" si="82"/>
        <v>3.9810717055349657E-6</v>
      </c>
      <c r="AJ353" s="49">
        <v>42.9</v>
      </c>
      <c r="AK353" s="49">
        <v>216.9</v>
      </c>
      <c r="AL353" s="26" t="s">
        <v>45</v>
      </c>
      <c r="AM353" s="26" t="s">
        <v>45</v>
      </c>
      <c r="AN353" s="26" t="s">
        <v>45</v>
      </c>
      <c r="AO353" s="26" t="s">
        <v>45</v>
      </c>
      <c r="AP353" s="26" t="s">
        <v>45</v>
      </c>
      <c r="AQ353" s="26" t="s">
        <v>45</v>
      </c>
      <c r="AR353" s="17">
        <v>843.06249999999977</v>
      </c>
      <c r="AS353" s="17">
        <v>1458.9569444444446</v>
      </c>
      <c r="AT353" s="26">
        <v>652.87499999999977</v>
      </c>
      <c r="AU353" s="26">
        <v>21.635280373831776</v>
      </c>
      <c r="AV353" s="26">
        <v>1.6686251465928095</v>
      </c>
      <c r="AW353" s="26">
        <v>4943.6999999999971</v>
      </c>
      <c r="AX353" s="26">
        <v>3802.3500000000004</v>
      </c>
      <c r="AY353" s="103">
        <v>1145</v>
      </c>
      <c r="AZ353" s="103">
        <f t="shared" si="84"/>
        <v>349.22499999999997</v>
      </c>
      <c r="BA353" s="17">
        <v>30</v>
      </c>
      <c r="BB353" s="17">
        <v>60</v>
      </c>
      <c r="BC353" s="17">
        <v>0.18</v>
      </c>
      <c r="BD353" s="17">
        <v>1</v>
      </c>
      <c r="BE353" s="17" t="s">
        <v>150</v>
      </c>
      <c r="BF353" s="28"/>
      <c r="BG353" s="26"/>
      <c r="BH353" s="31"/>
      <c r="BI353" s="29"/>
      <c r="BN353" s="51"/>
    </row>
    <row r="354" spans="1:66" x14ac:dyDescent="0.25">
      <c r="A354" s="14">
        <v>2006</v>
      </c>
      <c r="B354" s="15">
        <v>2009</v>
      </c>
      <c r="C354" s="20" t="s">
        <v>161</v>
      </c>
      <c r="D354" s="52" t="s">
        <v>305</v>
      </c>
      <c r="E354" s="32">
        <v>1</v>
      </c>
      <c r="F354" s="44" t="s">
        <v>138</v>
      </c>
      <c r="G354" s="62" t="s">
        <v>138</v>
      </c>
      <c r="H354" s="70" t="s">
        <v>138</v>
      </c>
      <c r="I354" s="21">
        <v>4</v>
      </c>
      <c r="J354" s="44" t="s">
        <v>138</v>
      </c>
      <c r="K354" s="17" t="str">
        <f t="shared" si="83"/>
        <v>Diploid</v>
      </c>
      <c r="L354" s="23">
        <v>88.888888888888886</v>
      </c>
      <c r="M354" s="24">
        <v>0.88888888888888884</v>
      </c>
      <c r="N354" s="25">
        <v>36.172248803827749</v>
      </c>
      <c r="O354" s="26">
        <v>48.095238095238088</v>
      </c>
      <c r="P354" s="26">
        <f t="shared" si="81"/>
        <v>0.48095238095238085</v>
      </c>
      <c r="Q354" s="63">
        <v>51.904761904761912</v>
      </c>
      <c r="R354" s="25">
        <v>0.51904761904761909</v>
      </c>
      <c r="S354" s="24">
        <v>18.774436825396826</v>
      </c>
      <c r="T354" s="25">
        <v>6.2581456084656084</v>
      </c>
      <c r="U354" s="25">
        <v>8.3733988241269852</v>
      </c>
      <c r="V354" s="25">
        <v>2.7911329413756616</v>
      </c>
      <c r="W354" s="26" t="s">
        <v>45</v>
      </c>
      <c r="X354" s="26" t="s">
        <v>45</v>
      </c>
      <c r="Y354" s="26" t="s">
        <v>45</v>
      </c>
      <c r="Z354" s="26" t="s">
        <v>45</v>
      </c>
      <c r="AA354" s="26" t="s">
        <v>45</v>
      </c>
      <c r="AB354" s="26" t="s">
        <v>45</v>
      </c>
      <c r="AC354" s="26" t="s">
        <v>45</v>
      </c>
      <c r="AD354" s="26" t="s">
        <v>45</v>
      </c>
      <c r="AE354" s="26" t="s">
        <v>45</v>
      </c>
      <c r="AF354" s="26" t="s">
        <v>45</v>
      </c>
      <c r="AG354" s="56">
        <v>5.67</v>
      </c>
      <c r="AH354" s="17">
        <v>5.4</v>
      </c>
      <c r="AI354" s="17">
        <f t="shared" si="82"/>
        <v>3.9810717055349657E-6</v>
      </c>
      <c r="AJ354" s="49">
        <v>42.9</v>
      </c>
      <c r="AK354" s="49">
        <v>216.9</v>
      </c>
      <c r="AL354" s="26" t="s">
        <v>45</v>
      </c>
      <c r="AM354" s="26" t="s">
        <v>45</v>
      </c>
      <c r="AN354" s="26" t="s">
        <v>45</v>
      </c>
      <c r="AO354" s="26" t="s">
        <v>45</v>
      </c>
      <c r="AP354" s="26" t="s">
        <v>45</v>
      </c>
      <c r="AQ354" s="26" t="s">
        <v>45</v>
      </c>
      <c r="AR354" s="17">
        <v>843.06249999999977</v>
      </c>
      <c r="AS354" s="17">
        <v>1458.9569444444446</v>
      </c>
      <c r="AT354" s="26">
        <v>652.87499999999977</v>
      </c>
      <c r="AU354" s="26">
        <v>21.635280373831776</v>
      </c>
      <c r="AV354" s="26">
        <v>1.6686251465928095</v>
      </c>
      <c r="AW354" s="26">
        <v>4943.6999999999971</v>
      </c>
      <c r="AX354" s="26">
        <v>3802.3500000000004</v>
      </c>
      <c r="AY354" s="103">
        <v>1145</v>
      </c>
      <c r="AZ354" s="103">
        <f t="shared" si="84"/>
        <v>349.22499999999997</v>
      </c>
      <c r="BA354" s="17">
        <v>30</v>
      </c>
      <c r="BB354" s="17">
        <v>60</v>
      </c>
      <c r="BC354" s="17">
        <v>0.18</v>
      </c>
      <c r="BD354" s="17">
        <v>1</v>
      </c>
      <c r="BE354" s="17" t="s">
        <v>150</v>
      </c>
      <c r="BF354" s="28"/>
      <c r="BG354" s="26"/>
      <c r="BH354" s="31"/>
      <c r="BI354" s="29"/>
      <c r="BN354" s="51"/>
    </row>
    <row r="355" spans="1:66" x14ac:dyDescent="0.25">
      <c r="A355" s="14">
        <v>2006</v>
      </c>
      <c r="B355" s="15">
        <v>2009</v>
      </c>
      <c r="C355" s="20" t="s">
        <v>161</v>
      </c>
      <c r="D355" s="52" t="s">
        <v>305</v>
      </c>
      <c r="E355" s="32">
        <v>2</v>
      </c>
      <c r="F355" s="44" t="s">
        <v>138</v>
      </c>
      <c r="G355" s="62" t="s">
        <v>138</v>
      </c>
      <c r="H355" s="70" t="s">
        <v>138</v>
      </c>
      <c r="I355" s="21">
        <v>4</v>
      </c>
      <c r="J355" s="44" t="s">
        <v>138</v>
      </c>
      <c r="K355" s="17" t="str">
        <f t="shared" si="83"/>
        <v>Diploid</v>
      </c>
      <c r="L355" s="23">
        <v>88.888888888888886</v>
      </c>
      <c r="M355" s="24">
        <v>0.88888888888888884</v>
      </c>
      <c r="N355" s="25">
        <v>37.980861244019138</v>
      </c>
      <c r="O355" s="26">
        <v>46.743295019157081</v>
      </c>
      <c r="P355" s="26">
        <f t="shared" si="81"/>
        <v>0.46743295019157083</v>
      </c>
      <c r="Q355" s="63">
        <v>53.256704980842919</v>
      </c>
      <c r="R355" s="25">
        <v>0.53256704980842917</v>
      </c>
      <c r="S355" s="24">
        <v>20.22661961685824</v>
      </c>
      <c r="T355" s="25">
        <v>6.7422065389527468</v>
      </c>
      <c r="U355" s="25">
        <v>9.021072349118775</v>
      </c>
      <c r="V355" s="25">
        <v>3.007024116372925</v>
      </c>
      <c r="W355" s="26" t="s">
        <v>45</v>
      </c>
      <c r="X355" s="26" t="s">
        <v>45</v>
      </c>
      <c r="Y355" s="26" t="s">
        <v>45</v>
      </c>
      <c r="Z355" s="26" t="s">
        <v>45</v>
      </c>
      <c r="AA355" s="26" t="s">
        <v>45</v>
      </c>
      <c r="AB355" s="26" t="s">
        <v>45</v>
      </c>
      <c r="AC355" s="26" t="s">
        <v>45</v>
      </c>
      <c r="AD355" s="26" t="s">
        <v>45</v>
      </c>
      <c r="AE355" s="26" t="s">
        <v>45</v>
      </c>
      <c r="AF355" s="26" t="s">
        <v>45</v>
      </c>
      <c r="AG355" s="56">
        <v>5.67</v>
      </c>
      <c r="AH355" s="17">
        <v>5.4</v>
      </c>
      <c r="AI355" s="17">
        <f t="shared" si="82"/>
        <v>3.9810717055349657E-6</v>
      </c>
      <c r="AJ355" s="49">
        <v>42.9</v>
      </c>
      <c r="AK355" s="49">
        <v>216.9</v>
      </c>
      <c r="AL355" s="26" t="s">
        <v>45</v>
      </c>
      <c r="AM355" s="26" t="s">
        <v>45</v>
      </c>
      <c r="AN355" s="26" t="s">
        <v>45</v>
      </c>
      <c r="AO355" s="26" t="s">
        <v>45</v>
      </c>
      <c r="AP355" s="26" t="s">
        <v>45</v>
      </c>
      <c r="AQ355" s="26" t="s">
        <v>45</v>
      </c>
      <c r="AR355" s="17">
        <v>843.06249999999977</v>
      </c>
      <c r="AS355" s="17">
        <v>1458.9569444444446</v>
      </c>
      <c r="AT355" s="26">
        <v>652.87499999999977</v>
      </c>
      <c r="AU355" s="26">
        <v>21.635280373831776</v>
      </c>
      <c r="AV355" s="26">
        <v>1.6686251465928095</v>
      </c>
      <c r="AW355" s="26">
        <v>4943.6999999999971</v>
      </c>
      <c r="AX355" s="26">
        <v>3802.3500000000004</v>
      </c>
      <c r="AY355" s="103">
        <v>1145</v>
      </c>
      <c r="AZ355" s="103">
        <f t="shared" si="84"/>
        <v>349.22499999999997</v>
      </c>
      <c r="BA355" s="17">
        <v>30</v>
      </c>
      <c r="BB355" s="17">
        <v>60</v>
      </c>
      <c r="BC355" s="17">
        <v>0.18</v>
      </c>
      <c r="BD355" s="17">
        <v>1</v>
      </c>
      <c r="BE355" s="17" t="s">
        <v>150</v>
      </c>
      <c r="BF355" s="28"/>
      <c r="BG355" s="26"/>
      <c r="BH355" s="31"/>
      <c r="BI355" s="29"/>
    </row>
    <row r="356" spans="1:66" x14ac:dyDescent="0.25">
      <c r="A356" s="14">
        <v>2006</v>
      </c>
      <c r="B356" s="15">
        <v>2009</v>
      </c>
      <c r="C356" s="20" t="s">
        <v>161</v>
      </c>
      <c r="D356" s="52" t="s">
        <v>305</v>
      </c>
      <c r="E356" s="32">
        <v>3</v>
      </c>
      <c r="F356" s="44" t="s">
        <v>138</v>
      </c>
      <c r="G356" s="62" t="s">
        <v>138</v>
      </c>
      <c r="H356" s="70" t="s">
        <v>138</v>
      </c>
      <c r="I356" s="21">
        <v>4</v>
      </c>
      <c r="J356" s="44" t="s">
        <v>138</v>
      </c>
      <c r="K356" s="17" t="str">
        <f t="shared" si="83"/>
        <v>Diploid</v>
      </c>
      <c r="L356" s="23">
        <v>100</v>
      </c>
      <c r="M356" s="24">
        <v>1</v>
      </c>
      <c r="N356" s="25">
        <v>41.055502392344501</v>
      </c>
      <c r="O356" s="26">
        <v>48.156182212581342</v>
      </c>
      <c r="P356" s="26">
        <f t="shared" si="81"/>
        <v>0.48156182212581344</v>
      </c>
      <c r="Q356" s="63">
        <v>51.843817787418658</v>
      </c>
      <c r="R356" s="25">
        <v>0.51843817787418656</v>
      </c>
      <c r="S356" s="24">
        <v>21.28396579320318</v>
      </c>
      <c r="T356" s="25">
        <v>7.0946552644010596</v>
      </c>
      <c r="U356" s="25">
        <v>9.4926487437686191</v>
      </c>
      <c r="V356" s="25">
        <v>3.1642162479228726</v>
      </c>
      <c r="W356" s="26" t="s">
        <v>45</v>
      </c>
      <c r="X356" s="26" t="s">
        <v>45</v>
      </c>
      <c r="Y356" s="26" t="s">
        <v>45</v>
      </c>
      <c r="Z356" s="26" t="s">
        <v>45</v>
      </c>
      <c r="AA356" s="26" t="s">
        <v>45</v>
      </c>
      <c r="AB356" s="26" t="s">
        <v>45</v>
      </c>
      <c r="AC356" s="26" t="s">
        <v>45</v>
      </c>
      <c r="AD356" s="26" t="s">
        <v>45</v>
      </c>
      <c r="AE356" s="26" t="s">
        <v>45</v>
      </c>
      <c r="AF356" s="26" t="s">
        <v>45</v>
      </c>
      <c r="AG356" s="56">
        <v>5.67</v>
      </c>
      <c r="AH356" s="17">
        <v>5.4</v>
      </c>
      <c r="AI356" s="17">
        <f t="shared" si="82"/>
        <v>3.9810717055349657E-6</v>
      </c>
      <c r="AJ356" s="49">
        <v>42.9</v>
      </c>
      <c r="AK356" s="49">
        <v>216.9</v>
      </c>
      <c r="AL356" s="26" t="s">
        <v>45</v>
      </c>
      <c r="AM356" s="26" t="s">
        <v>45</v>
      </c>
      <c r="AN356" s="26" t="s">
        <v>45</v>
      </c>
      <c r="AO356" s="26" t="s">
        <v>45</v>
      </c>
      <c r="AP356" s="26" t="s">
        <v>45</v>
      </c>
      <c r="AQ356" s="26" t="s">
        <v>45</v>
      </c>
      <c r="AR356" s="17">
        <v>843.06249999999977</v>
      </c>
      <c r="AS356" s="17">
        <v>1458.9569444444446</v>
      </c>
      <c r="AT356" s="26">
        <v>652.87499999999977</v>
      </c>
      <c r="AU356" s="26">
        <v>21.635280373831776</v>
      </c>
      <c r="AV356" s="26">
        <v>1.6686251465928095</v>
      </c>
      <c r="AW356" s="26">
        <v>4943.6999999999971</v>
      </c>
      <c r="AX356" s="26">
        <v>3802.3500000000004</v>
      </c>
      <c r="AY356" s="103">
        <v>1145</v>
      </c>
      <c r="AZ356" s="103">
        <f t="shared" si="84"/>
        <v>349.22499999999997</v>
      </c>
      <c r="BA356" s="17">
        <v>30</v>
      </c>
      <c r="BB356" s="17">
        <v>60</v>
      </c>
      <c r="BC356" s="17">
        <v>0.18</v>
      </c>
      <c r="BD356" s="17">
        <v>1</v>
      </c>
      <c r="BE356" s="17" t="s">
        <v>150</v>
      </c>
      <c r="BF356" s="28"/>
      <c r="BG356" s="26"/>
      <c r="BH356" s="31"/>
      <c r="BI356" s="29"/>
    </row>
    <row r="357" spans="1:66" x14ac:dyDescent="0.25">
      <c r="A357" s="14">
        <v>2006</v>
      </c>
      <c r="B357" s="15">
        <v>2009</v>
      </c>
      <c r="C357" s="20" t="s">
        <v>161</v>
      </c>
      <c r="D357" s="52" t="s">
        <v>305</v>
      </c>
      <c r="E357" s="32">
        <v>4</v>
      </c>
      <c r="F357" s="44" t="s">
        <v>138</v>
      </c>
      <c r="G357" s="62" t="s">
        <v>138</v>
      </c>
      <c r="H357" s="70" t="s">
        <v>138</v>
      </c>
      <c r="I357" s="21">
        <v>4</v>
      </c>
      <c r="J357" s="44" t="s">
        <v>138</v>
      </c>
      <c r="K357" s="17" t="str">
        <f t="shared" si="83"/>
        <v>Diploid</v>
      </c>
      <c r="L357" s="23">
        <v>94.444444444444443</v>
      </c>
      <c r="M357" s="24">
        <v>0.94444444444444442</v>
      </c>
      <c r="N357" s="25">
        <v>35.810526315789474</v>
      </c>
      <c r="O357" s="26">
        <v>47.201492537313428</v>
      </c>
      <c r="P357" s="26">
        <f t="shared" si="81"/>
        <v>0.47201492537313428</v>
      </c>
      <c r="Q357" s="63">
        <v>52.798507462686572</v>
      </c>
      <c r="R357" s="25">
        <v>0.52798507462686572</v>
      </c>
      <c r="S357" s="24">
        <v>18.90673580597015</v>
      </c>
      <c r="T357" s="25">
        <v>6.3022452686567165</v>
      </c>
      <c r="U357" s="25">
        <v>8.4324041694626874</v>
      </c>
      <c r="V357" s="25">
        <v>2.8108013898208957</v>
      </c>
      <c r="W357" s="26" t="s">
        <v>45</v>
      </c>
      <c r="X357" s="26" t="s">
        <v>45</v>
      </c>
      <c r="Y357" s="26" t="s">
        <v>45</v>
      </c>
      <c r="Z357" s="26" t="s">
        <v>45</v>
      </c>
      <c r="AA357" s="26" t="s">
        <v>45</v>
      </c>
      <c r="AB357" s="26" t="s">
        <v>45</v>
      </c>
      <c r="AC357" s="26" t="s">
        <v>45</v>
      </c>
      <c r="AD357" s="26" t="s">
        <v>45</v>
      </c>
      <c r="AE357" s="26" t="s">
        <v>45</v>
      </c>
      <c r="AF357" s="26" t="s">
        <v>45</v>
      </c>
      <c r="AG357" s="56">
        <v>5.67</v>
      </c>
      <c r="AH357" s="17">
        <v>5.4</v>
      </c>
      <c r="AI357" s="17">
        <f t="shared" si="82"/>
        <v>3.9810717055349657E-6</v>
      </c>
      <c r="AJ357" s="49">
        <v>42.9</v>
      </c>
      <c r="AK357" s="49">
        <v>216.9</v>
      </c>
      <c r="AL357" s="26" t="s">
        <v>45</v>
      </c>
      <c r="AM357" s="26" t="s">
        <v>45</v>
      </c>
      <c r="AN357" s="26" t="s">
        <v>45</v>
      </c>
      <c r="AO357" s="26" t="s">
        <v>45</v>
      </c>
      <c r="AP357" s="26" t="s">
        <v>45</v>
      </c>
      <c r="AQ357" s="26" t="s">
        <v>45</v>
      </c>
      <c r="AR357" s="17">
        <v>843.06249999999977</v>
      </c>
      <c r="AS357" s="17">
        <v>1458.9569444444446</v>
      </c>
      <c r="AT357" s="26">
        <v>652.87499999999977</v>
      </c>
      <c r="AU357" s="26">
        <v>21.635280373831776</v>
      </c>
      <c r="AV357" s="26">
        <v>1.6686251465928095</v>
      </c>
      <c r="AW357" s="26">
        <v>4943.6999999999971</v>
      </c>
      <c r="AX357" s="26">
        <v>3802.3500000000004</v>
      </c>
      <c r="AY357" s="103">
        <v>1145</v>
      </c>
      <c r="AZ357" s="103">
        <f t="shared" si="84"/>
        <v>349.22499999999997</v>
      </c>
      <c r="BA357" s="17">
        <v>30</v>
      </c>
      <c r="BB357" s="17">
        <v>60</v>
      </c>
      <c r="BC357" s="17">
        <v>0.18</v>
      </c>
      <c r="BD357" s="17">
        <v>1</v>
      </c>
      <c r="BE357" s="17" t="s">
        <v>150</v>
      </c>
      <c r="BF357" s="28"/>
      <c r="BG357" s="26"/>
      <c r="BH357" s="31"/>
      <c r="BI357" s="29"/>
    </row>
    <row r="358" spans="1:66" x14ac:dyDescent="0.25">
      <c r="A358" s="14">
        <v>2006</v>
      </c>
      <c r="B358" s="15">
        <v>2009</v>
      </c>
      <c r="C358" s="20" t="s">
        <v>161</v>
      </c>
      <c r="D358" s="52" t="s">
        <v>305</v>
      </c>
      <c r="E358" s="32">
        <v>1</v>
      </c>
      <c r="F358" s="44" t="s">
        <v>141</v>
      </c>
      <c r="G358" s="62" t="s">
        <v>141</v>
      </c>
      <c r="H358" s="70" t="s">
        <v>141</v>
      </c>
      <c r="I358" s="21">
        <v>1</v>
      </c>
      <c r="J358" s="44" t="s">
        <v>141</v>
      </c>
      <c r="K358" s="17" t="str">
        <f t="shared" si="83"/>
        <v>Diploid</v>
      </c>
      <c r="L358" s="23">
        <v>27.777777777777779</v>
      </c>
      <c r="M358" s="24">
        <v>0.27777777777777779</v>
      </c>
      <c r="N358" s="25">
        <v>19.533014354066985</v>
      </c>
      <c r="O358" s="26">
        <v>45.041322314049594</v>
      </c>
      <c r="P358" s="26">
        <f t="shared" si="81"/>
        <v>0.45041322314049592</v>
      </c>
      <c r="Q358" s="63">
        <v>54.958677685950406</v>
      </c>
      <c r="R358" s="25">
        <v>0.54958677685950408</v>
      </c>
      <c r="S358" s="24">
        <v>10.734695999999998</v>
      </c>
      <c r="T358" s="25">
        <v>3.5782319999999994</v>
      </c>
      <c r="U358" s="25">
        <v>4.7876744159999989</v>
      </c>
      <c r="V358" s="25">
        <v>1.5958914719999997</v>
      </c>
      <c r="W358" s="26" t="s">
        <v>45</v>
      </c>
      <c r="X358" s="26" t="s">
        <v>45</v>
      </c>
      <c r="Y358" s="26" t="s">
        <v>45</v>
      </c>
      <c r="Z358" s="26" t="s">
        <v>45</v>
      </c>
      <c r="AA358" s="26" t="s">
        <v>45</v>
      </c>
      <c r="AB358" s="26" t="s">
        <v>45</v>
      </c>
      <c r="AC358" s="26" t="s">
        <v>45</v>
      </c>
      <c r="AD358" s="26" t="s">
        <v>45</v>
      </c>
      <c r="AE358" s="26" t="s">
        <v>45</v>
      </c>
      <c r="AF358" s="26" t="s">
        <v>45</v>
      </c>
      <c r="AG358" s="56">
        <v>5.67</v>
      </c>
      <c r="AH358" s="17">
        <v>5.4</v>
      </c>
      <c r="AI358" s="17">
        <f t="shared" si="82"/>
        <v>3.9810717055349657E-6</v>
      </c>
      <c r="AJ358" s="49">
        <v>42.9</v>
      </c>
      <c r="AK358" s="49">
        <v>216.9</v>
      </c>
      <c r="AL358" s="26" t="s">
        <v>45</v>
      </c>
      <c r="AM358" s="26" t="s">
        <v>45</v>
      </c>
      <c r="AN358" s="26" t="s">
        <v>45</v>
      </c>
      <c r="AO358" s="26" t="s">
        <v>45</v>
      </c>
      <c r="AP358" s="26" t="s">
        <v>45</v>
      </c>
      <c r="AQ358" s="26" t="s">
        <v>45</v>
      </c>
      <c r="AR358" s="17">
        <v>843.06249999999977</v>
      </c>
      <c r="AS358" s="17">
        <v>1458.9569444444446</v>
      </c>
      <c r="AT358" s="26">
        <v>652.87499999999977</v>
      </c>
      <c r="AU358" s="26">
        <v>21.635280373831776</v>
      </c>
      <c r="AV358" s="26">
        <v>1.6686251465928095</v>
      </c>
      <c r="AW358" s="26">
        <v>4943.6999999999971</v>
      </c>
      <c r="AX358" s="26">
        <v>3802.3500000000004</v>
      </c>
      <c r="AY358" s="103">
        <v>1145</v>
      </c>
      <c r="AZ358" s="103">
        <f t="shared" si="84"/>
        <v>349.22499999999997</v>
      </c>
      <c r="BA358" s="17">
        <v>30</v>
      </c>
      <c r="BB358" s="17">
        <v>60</v>
      </c>
      <c r="BC358" s="17">
        <v>0.18</v>
      </c>
      <c r="BD358" s="17">
        <v>1</v>
      </c>
      <c r="BE358" s="17" t="s">
        <v>150</v>
      </c>
      <c r="BF358" s="28"/>
      <c r="BG358" s="26"/>
      <c r="BH358" s="31"/>
      <c r="BI358" s="29"/>
    </row>
    <row r="359" spans="1:66" x14ac:dyDescent="0.25">
      <c r="A359" s="14">
        <v>2006</v>
      </c>
      <c r="B359" s="15">
        <v>2009</v>
      </c>
      <c r="C359" s="20" t="s">
        <v>161</v>
      </c>
      <c r="D359" s="52" t="s">
        <v>305</v>
      </c>
      <c r="E359" s="57">
        <v>2</v>
      </c>
      <c r="F359" s="64" t="s">
        <v>141</v>
      </c>
      <c r="G359" s="65" t="s">
        <v>141</v>
      </c>
      <c r="H359" s="70" t="s">
        <v>141</v>
      </c>
      <c r="I359" s="21">
        <v>1</v>
      </c>
      <c r="J359" s="64" t="s">
        <v>141</v>
      </c>
      <c r="K359" s="17" t="str">
        <f t="shared" si="83"/>
        <v>Diploid</v>
      </c>
      <c r="L359" s="23">
        <v>100</v>
      </c>
      <c r="M359" s="24">
        <v>1</v>
      </c>
      <c r="N359" s="25">
        <v>18.809569377990432</v>
      </c>
      <c r="O359" s="37">
        <f>AVERAGE(O358,O360)</f>
        <v>43.401022330839695</v>
      </c>
      <c r="P359" s="37">
        <f>AVERAGE(P358,P360)</f>
        <v>0.43401022330839695</v>
      </c>
      <c r="Q359" s="60">
        <f>100-O359</f>
        <v>56.598977669160305</v>
      </c>
      <c r="R359" s="38">
        <f>1-P359</f>
        <v>0.56598977669160311</v>
      </c>
      <c r="S359" s="61">
        <f>N359*R359</f>
        <v>10.646023971914021</v>
      </c>
      <c r="T359" s="38">
        <f>S359/3</f>
        <v>3.5486746573046735</v>
      </c>
      <c r="U359" s="38">
        <f>S359/2.242</f>
        <v>4.7484495860455045</v>
      </c>
      <c r="V359" s="38">
        <f>U359/3</f>
        <v>1.5828165286818348</v>
      </c>
      <c r="W359" s="26" t="s">
        <v>45</v>
      </c>
      <c r="X359" s="26" t="s">
        <v>45</v>
      </c>
      <c r="Y359" s="26" t="s">
        <v>45</v>
      </c>
      <c r="Z359" s="26" t="s">
        <v>45</v>
      </c>
      <c r="AA359" s="26" t="s">
        <v>45</v>
      </c>
      <c r="AB359" s="26" t="s">
        <v>45</v>
      </c>
      <c r="AC359" s="26" t="s">
        <v>45</v>
      </c>
      <c r="AD359" s="26" t="s">
        <v>45</v>
      </c>
      <c r="AE359" s="26" t="s">
        <v>45</v>
      </c>
      <c r="AF359" s="26" t="s">
        <v>45</v>
      </c>
      <c r="AG359" s="56">
        <v>5.67</v>
      </c>
      <c r="AH359" s="17">
        <v>5.4</v>
      </c>
      <c r="AI359" s="17">
        <f t="shared" si="82"/>
        <v>3.9810717055349657E-6</v>
      </c>
      <c r="AJ359" s="49">
        <v>42.9</v>
      </c>
      <c r="AK359" s="49">
        <v>216.9</v>
      </c>
      <c r="AL359" s="26" t="s">
        <v>45</v>
      </c>
      <c r="AM359" s="26" t="s">
        <v>45</v>
      </c>
      <c r="AN359" s="26" t="s">
        <v>45</v>
      </c>
      <c r="AO359" s="26" t="s">
        <v>45</v>
      </c>
      <c r="AP359" s="26" t="s">
        <v>45</v>
      </c>
      <c r="AQ359" s="26" t="s">
        <v>45</v>
      </c>
      <c r="AR359" s="17">
        <v>843.06249999999977</v>
      </c>
      <c r="AS359" s="17">
        <v>1458.9569444444446</v>
      </c>
      <c r="AT359" s="26">
        <v>652.87499999999977</v>
      </c>
      <c r="AU359" s="26">
        <v>21.635280373831776</v>
      </c>
      <c r="AV359" s="26">
        <v>1.6686251465928095</v>
      </c>
      <c r="AW359" s="26">
        <v>4943.6999999999971</v>
      </c>
      <c r="AX359" s="26">
        <v>3802.3500000000004</v>
      </c>
      <c r="AY359" s="103">
        <v>1145</v>
      </c>
      <c r="AZ359" s="103">
        <f t="shared" si="84"/>
        <v>349.22499999999997</v>
      </c>
      <c r="BA359" s="17">
        <v>30</v>
      </c>
      <c r="BB359" s="17">
        <v>60</v>
      </c>
      <c r="BC359" s="17">
        <v>0.18</v>
      </c>
      <c r="BD359" s="17">
        <v>1</v>
      </c>
      <c r="BE359" s="17" t="s">
        <v>150</v>
      </c>
      <c r="BF359" s="28"/>
      <c r="BG359" s="26"/>
      <c r="BH359" s="39" t="s">
        <v>166</v>
      </c>
      <c r="BI359" s="29"/>
    </row>
    <row r="360" spans="1:66" x14ac:dyDescent="0.25">
      <c r="A360" s="14">
        <v>2006</v>
      </c>
      <c r="B360" s="15">
        <v>2009</v>
      </c>
      <c r="C360" s="20" t="s">
        <v>161</v>
      </c>
      <c r="D360" s="52" t="s">
        <v>305</v>
      </c>
      <c r="E360" s="57">
        <v>3</v>
      </c>
      <c r="F360" s="64" t="s">
        <v>141</v>
      </c>
      <c r="G360" s="65" t="s">
        <v>141</v>
      </c>
      <c r="H360" s="70" t="s">
        <v>141</v>
      </c>
      <c r="I360" s="21">
        <v>1</v>
      </c>
      <c r="J360" s="64" t="s">
        <v>141</v>
      </c>
      <c r="K360" s="17" t="str">
        <f t="shared" si="83"/>
        <v>Diploid</v>
      </c>
      <c r="L360" s="23">
        <v>100</v>
      </c>
      <c r="M360" s="24">
        <v>1</v>
      </c>
      <c r="N360" s="25">
        <v>31.288995215311008</v>
      </c>
      <c r="O360" s="26">
        <v>41.760722347629795</v>
      </c>
      <c r="P360" s="26">
        <f t="shared" si="81"/>
        <v>0.41760722347629797</v>
      </c>
      <c r="Q360" s="63">
        <v>58.239277652370205</v>
      </c>
      <c r="R360" s="25">
        <v>0.58239277652370203</v>
      </c>
      <c r="S360" s="24">
        <v>18.221822103837475</v>
      </c>
      <c r="T360" s="25">
        <v>6.0739407012791586</v>
      </c>
      <c r="U360" s="25">
        <v>8.1269326583115138</v>
      </c>
      <c r="V360" s="25">
        <v>2.7089775527705049</v>
      </c>
      <c r="W360" s="26" t="s">
        <v>45</v>
      </c>
      <c r="X360" s="26" t="s">
        <v>45</v>
      </c>
      <c r="Y360" s="26" t="s">
        <v>45</v>
      </c>
      <c r="Z360" s="26" t="s">
        <v>45</v>
      </c>
      <c r="AA360" s="26" t="s">
        <v>45</v>
      </c>
      <c r="AB360" s="26" t="s">
        <v>45</v>
      </c>
      <c r="AC360" s="26" t="s">
        <v>45</v>
      </c>
      <c r="AD360" s="26" t="s">
        <v>45</v>
      </c>
      <c r="AE360" s="26" t="s">
        <v>45</v>
      </c>
      <c r="AF360" s="26" t="s">
        <v>45</v>
      </c>
      <c r="AG360" s="56">
        <v>5.67</v>
      </c>
      <c r="AH360" s="17">
        <v>5.4</v>
      </c>
      <c r="AI360" s="17">
        <f t="shared" si="82"/>
        <v>3.9810717055349657E-6</v>
      </c>
      <c r="AJ360" s="49">
        <v>42.9</v>
      </c>
      <c r="AK360" s="49">
        <v>216.9</v>
      </c>
      <c r="AL360" s="26" t="s">
        <v>45</v>
      </c>
      <c r="AM360" s="26" t="s">
        <v>45</v>
      </c>
      <c r="AN360" s="26" t="s">
        <v>45</v>
      </c>
      <c r="AO360" s="26" t="s">
        <v>45</v>
      </c>
      <c r="AP360" s="26" t="s">
        <v>45</v>
      </c>
      <c r="AQ360" s="26" t="s">
        <v>45</v>
      </c>
      <c r="AR360" s="17">
        <v>843.06249999999977</v>
      </c>
      <c r="AS360" s="17">
        <v>1458.9569444444446</v>
      </c>
      <c r="AT360" s="26">
        <v>652.87499999999977</v>
      </c>
      <c r="AU360" s="26">
        <v>21.635280373831776</v>
      </c>
      <c r="AV360" s="26">
        <v>1.6686251465928095</v>
      </c>
      <c r="AW360" s="26">
        <v>4943.6999999999971</v>
      </c>
      <c r="AX360" s="26">
        <v>3802.3500000000004</v>
      </c>
      <c r="AY360" s="103">
        <v>1145</v>
      </c>
      <c r="AZ360" s="103">
        <f t="shared" si="84"/>
        <v>349.22499999999997</v>
      </c>
      <c r="BA360" s="17">
        <v>30</v>
      </c>
      <c r="BB360" s="17">
        <v>60</v>
      </c>
      <c r="BC360" s="17">
        <v>0.18</v>
      </c>
      <c r="BD360" s="17">
        <v>1</v>
      </c>
      <c r="BE360" s="17" t="s">
        <v>150</v>
      </c>
      <c r="BF360" s="28"/>
      <c r="BG360" s="26"/>
      <c r="BH360" s="31"/>
      <c r="BI360" s="29"/>
    </row>
    <row r="361" spans="1:66" x14ac:dyDescent="0.25">
      <c r="A361" s="14">
        <v>2006</v>
      </c>
      <c r="B361" s="15">
        <v>2009</v>
      </c>
      <c r="C361" s="20" t="s">
        <v>161</v>
      </c>
      <c r="D361" s="52" t="s">
        <v>305</v>
      </c>
      <c r="E361" s="57">
        <v>4</v>
      </c>
      <c r="F361" s="64" t="s">
        <v>141</v>
      </c>
      <c r="G361" s="65" t="s">
        <v>141</v>
      </c>
      <c r="H361" s="70" t="s">
        <v>141</v>
      </c>
      <c r="I361" s="21">
        <v>1</v>
      </c>
      <c r="J361" s="64" t="s">
        <v>141</v>
      </c>
      <c r="K361" s="17" t="str">
        <f t="shared" si="83"/>
        <v>Diploid</v>
      </c>
      <c r="L361" s="23">
        <v>88.888888888888886</v>
      </c>
      <c r="M361" s="24">
        <v>0.88888888888888884</v>
      </c>
      <c r="N361" s="25">
        <v>17.18181818181818</v>
      </c>
      <c r="O361" s="37">
        <f>AVERAGE(O360,O358)</f>
        <v>43.401022330839695</v>
      </c>
      <c r="P361" s="37">
        <f>AVERAGE(P360,P358)</f>
        <v>0.43401022330839695</v>
      </c>
      <c r="Q361" s="60">
        <f>100-O361</f>
        <v>56.598977669160305</v>
      </c>
      <c r="R361" s="38">
        <f>1-P361</f>
        <v>0.56598977669160311</v>
      </c>
      <c r="S361" s="61">
        <f>N361*R361</f>
        <v>9.7247334358829978</v>
      </c>
      <c r="T361" s="38">
        <f>S361/3</f>
        <v>3.2415778119609993</v>
      </c>
      <c r="U361" s="38">
        <f>S361/2.242</f>
        <v>4.3375260641761813</v>
      </c>
      <c r="V361" s="38">
        <f>U361/3</f>
        <v>1.4458420213920604</v>
      </c>
      <c r="W361" s="26" t="s">
        <v>45</v>
      </c>
      <c r="X361" s="26" t="s">
        <v>45</v>
      </c>
      <c r="Y361" s="26" t="s">
        <v>45</v>
      </c>
      <c r="Z361" s="26" t="s">
        <v>45</v>
      </c>
      <c r="AA361" s="26" t="s">
        <v>45</v>
      </c>
      <c r="AB361" s="26" t="s">
        <v>45</v>
      </c>
      <c r="AC361" s="26" t="s">
        <v>45</v>
      </c>
      <c r="AD361" s="26" t="s">
        <v>45</v>
      </c>
      <c r="AE361" s="26" t="s">
        <v>45</v>
      </c>
      <c r="AF361" s="26" t="s">
        <v>45</v>
      </c>
      <c r="AG361" s="56">
        <v>5.67</v>
      </c>
      <c r="AH361" s="17">
        <v>5.4</v>
      </c>
      <c r="AI361" s="17">
        <f t="shared" si="82"/>
        <v>3.9810717055349657E-6</v>
      </c>
      <c r="AJ361" s="49">
        <v>42.9</v>
      </c>
      <c r="AK361" s="49">
        <v>216.9</v>
      </c>
      <c r="AL361" s="26" t="s">
        <v>45</v>
      </c>
      <c r="AM361" s="26" t="s">
        <v>45</v>
      </c>
      <c r="AN361" s="26" t="s">
        <v>45</v>
      </c>
      <c r="AO361" s="26" t="s">
        <v>45</v>
      </c>
      <c r="AP361" s="26" t="s">
        <v>45</v>
      </c>
      <c r="AQ361" s="26" t="s">
        <v>45</v>
      </c>
      <c r="AR361" s="17">
        <v>843.06249999999977</v>
      </c>
      <c r="AS361" s="17">
        <v>1458.9569444444446</v>
      </c>
      <c r="AT361" s="26">
        <v>652.87499999999977</v>
      </c>
      <c r="AU361" s="26">
        <v>21.635280373831776</v>
      </c>
      <c r="AV361" s="26">
        <v>1.6686251465928095</v>
      </c>
      <c r="AW361" s="26">
        <v>4943.6999999999971</v>
      </c>
      <c r="AX361" s="26">
        <v>3802.3500000000004</v>
      </c>
      <c r="AY361" s="103">
        <v>1145</v>
      </c>
      <c r="AZ361" s="103">
        <f t="shared" si="84"/>
        <v>349.22499999999997</v>
      </c>
      <c r="BA361" s="17">
        <v>30</v>
      </c>
      <c r="BB361" s="17">
        <v>60</v>
      </c>
      <c r="BC361" s="17">
        <v>0.18</v>
      </c>
      <c r="BD361" s="17">
        <v>1</v>
      </c>
      <c r="BE361" s="17" t="s">
        <v>150</v>
      </c>
      <c r="BF361" s="28"/>
      <c r="BG361" s="26"/>
      <c r="BH361" s="39" t="s">
        <v>166</v>
      </c>
      <c r="BI361" s="29"/>
    </row>
    <row r="362" spans="1:66" x14ac:dyDescent="0.25">
      <c r="A362" s="14">
        <v>2006</v>
      </c>
      <c r="B362" s="15">
        <v>2009</v>
      </c>
      <c r="C362" s="20" t="s">
        <v>161</v>
      </c>
      <c r="D362" s="52" t="s">
        <v>305</v>
      </c>
      <c r="E362" s="32">
        <v>1</v>
      </c>
      <c r="F362" s="44" t="s">
        <v>142</v>
      </c>
      <c r="G362" s="62" t="s">
        <v>142</v>
      </c>
      <c r="H362" s="70" t="s">
        <v>142</v>
      </c>
      <c r="I362" s="21">
        <v>5</v>
      </c>
      <c r="J362" s="44" t="s">
        <v>142</v>
      </c>
      <c r="K362" s="17" t="str">
        <f t="shared" si="83"/>
        <v>Tetraploid</v>
      </c>
      <c r="L362" s="23">
        <v>88.888888888888886</v>
      </c>
      <c r="M362" s="24">
        <v>0.88888888888888884</v>
      </c>
      <c r="N362" s="25">
        <v>42.140669856459333</v>
      </c>
      <c r="O362" s="26">
        <v>44.360902255639104</v>
      </c>
      <c r="P362" s="26">
        <f t="shared" si="81"/>
        <v>0.44360902255639106</v>
      </c>
      <c r="Q362" s="63">
        <v>55.639097744360896</v>
      </c>
      <c r="R362" s="25">
        <v>0.55639097744360899</v>
      </c>
      <c r="S362" s="24">
        <v>23.445835809523807</v>
      </c>
      <c r="T362" s="25">
        <v>7.815278603174602</v>
      </c>
      <c r="U362" s="25">
        <v>10.456842771047619</v>
      </c>
      <c r="V362" s="25">
        <v>3.4856142570158726</v>
      </c>
      <c r="W362" s="26" t="s">
        <v>45</v>
      </c>
      <c r="X362" s="26" t="s">
        <v>45</v>
      </c>
      <c r="Y362" s="26" t="s">
        <v>45</v>
      </c>
      <c r="Z362" s="26" t="s">
        <v>45</v>
      </c>
      <c r="AA362" s="26" t="s">
        <v>45</v>
      </c>
      <c r="AB362" s="26" t="s">
        <v>45</v>
      </c>
      <c r="AC362" s="26" t="s">
        <v>45</v>
      </c>
      <c r="AD362" s="26" t="s">
        <v>45</v>
      </c>
      <c r="AE362" s="26" t="s">
        <v>45</v>
      </c>
      <c r="AF362" s="26" t="s">
        <v>45</v>
      </c>
      <c r="AG362" s="56">
        <v>5.67</v>
      </c>
      <c r="AH362" s="17">
        <v>5.4</v>
      </c>
      <c r="AI362" s="17">
        <f t="shared" si="82"/>
        <v>3.9810717055349657E-6</v>
      </c>
      <c r="AJ362" s="49">
        <v>42.9</v>
      </c>
      <c r="AK362" s="49">
        <v>216.9</v>
      </c>
      <c r="AL362" s="26" t="s">
        <v>45</v>
      </c>
      <c r="AM362" s="26" t="s">
        <v>45</v>
      </c>
      <c r="AN362" s="26" t="s">
        <v>45</v>
      </c>
      <c r="AO362" s="26" t="s">
        <v>45</v>
      </c>
      <c r="AP362" s="26" t="s">
        <v>45</v>
      </c>
      <c r="AQ362" s="26" t="s">
        <v>45</v>
      </c>
      <c r="AR362" s="17">
        <v>843.06249999999977</v>
      </c>
      <c r="AS362" s="17">
        <v>1458.9569444444446</v>
      </c>
      <c r="AT362" s="26">
        <v>652.87499999999977</v>
      </c>
      <c r="AU362" s="26">
        <v>21.635280373831776</v>
      </c>
      <c r="AV362" s="26">
        <v>1.6686251465928095</v>
      </c>
      <c r="AW362" s="26">
        <v>4943.6999999999971</v>
      </c>
      <c r="AX362" s="26">
        <v>3802.3500000000004</v>
      </c>
      <c r="AY362" s="103">
        <v>1145</v>
      </c>
      <c r="AZ362" s="103">
        <f t="shared" si="84"/>
        <v>349.22499999999997</v>
      </c>
      <c r="BA362" s="17">
        <v>30</v>
      </c>
      <c r="BB362" s="17">
        <v>60</v>
      </c>
      <c r="BC362" s="17">
        <v>0.18</v>
      </c>
      <c r="BD362" s="17">
        <v>1</v>
      </c>
      <c r="BE362" s="17" t="s">
        <v>150</v>
      </c>
      <c r="BF362" s="28"/>
      <c r="BG362" s="26"/>
      <c r="BH362" s="31"/>
      <c r="BI362" s="29"/>
    </row>
    <row r="363" spans="1:66" x14ac:dyDescent="0.25">
      <c r="A363" s="14">
        <v>2006</v>
      </c>
      <c r="B363" s="15">
        <v>2009</v>
      </c>
      <c r="C363" s="20" t="s">
        <v>161</v>
      </c>
      <c r="D363" s="52" t="s">
        <v>305</v>
      </c>
      <c r="E363" s="32">
        <v>2</v>
      </c>
      <c r="F363" s="44" t="s">
        <v>142</v>
      </c>
      <c r="G363" s="62" t="s">
        <v>142</v>
      </c>
      <c r="H363" s="70" t="s">
        <v>142</v>
      </c>
      <c r="I363" s="21">
        <v>5</v>
      </c>
      <c r="J363" s="44" t="s">
        <v>142</v>
      </c>
      <c r="K363" s="17" t="str">
        <f t="shared" si="83"/>
        <v>Tetraploid</v>
      </c>
      <c r="L363" s="23">
        <v>100</v>
      </c>
      <c r="M363" s="24">
        <v>1</v>
      </c>
      <c r="N363" s="25">
        <v>54.981818181818177</v>
      </c>
      <c r="O363" s="26">
        <v>46.04051565377533</v>
      </c>
      <c r="P363" s="26">
        <f t="shared" si="81"/>
        <v>0.46040515653775332</v>
      </c>
      <c r="Q363" s="63">
        <v>53.95948434622467</v>
      </c>
      <c r="R363" s="25">
        <v>0.53959484346224673</v>
      </c>
      <c r="S363" s="24">
        <v>29.666826647022713</v>
      </c>
      <c r="T363" s="25">
        <v>9.8889422156742377</v>
      </c>
      <c r="U363" s="25">
        <v>13.23140468457213</v>
      </c>
      <c r="V363" s="25">
        <v>4.4104682281907097</v>
      </c>
      <c r="W363" s="26" t="s">
        <v>45</v>
      </c>
      <c r="X363" s="26" t="s">
        <v>45</v>
      </c>
      <c r="Y363" s="26" t="s">
        <v>45</v>
      </c>
      <c r="Z363" s="26" t="s">
        <v>45</v>
      </c>
      <c r="AA363" s="26" t="s">
        <v>45</v>
      </c>
      <c r="AB363" s="26" t="s">
        <v>45</v>
      </c>
      <c r="AC363" s="26" t="s">
        <v>45</v>
      </c>
      <c r="AD363" s="26" t="s">
        <v>45</v>
      </c>
      <c r="AE363" s="26" t="s">
        <v>45</v>
      </c>
      <c r="AF363" s="26" t="s">
        <v>45</v>
      </c>
      <c r="AG363" s="56">
        <v>5.67</v>
      </c>
      <c r="AH363" s="17">
        <v>5.4</v>
      </c>
      <c r="AI363" s="17">
        <f t="shared" si="82"/>
        <v>3.9810717055349657E-6</v>
      </c>
      <c r="AJ363" s="49">
        <v>42.9</v>
      </c>
      <c r="AK363" s="49">
        <v>216.9</v>
      </c>
      <c r="AL363" s="26" t="s">
        <v>45</v>
      </c>
      <c r="AM363" s="26" t="s">
        <v>45</v>
      </c>
      <c r="AN363" s="26" t="s">
        <v>45</v>
      </c>
      <c r="AO363" s="26" t="s">
        <v>45</v>
      </c>
      <c r="AP363" s="26" t="s">
        <v>45</v>
      </c>
      <c r="AQ363" s="26" t="s">
        <v>45</v>
      </c>
      <c r="AR363" s="17">
        <v>843.06249999999977</v>
      </c>
      <c r="AS363" s="17">
        <v>1458.9569444444446</v>
      </c>
      <c r="AT363" s="26">
        <v>652.87499999999977</v>
      </c>
      <c r="AU363" s="26">
        <v>21.635280373831776</v>
      </c>
      <c r="AV363" s="26">
        <v>1.6686251465928095</v>
      </c>
      <c r="AW363" s="26">
        <v>4943.6999999999971</v>
      </c>
      <c r="AX363" s="26">
        <v>3802.3500000000004</v>
      </c>
      <c r="AY363" s="103">
        <v>1145</v>
      </c>
      <c r="AZ363" s="103">
        <f t="shared" si="84"/>
        <v>349.22499999999997</v>
      </c>
      <c r="BA363" s="17">
        <v>30</v>
      </c>
      <c r="BB363" s="17">
        <v>60</v>
      </c>
      <c r="BC363" s="17">
        <v>0.18</v>
      </c>
      <c r="BD363" s="17">
        <v>1</v>
      </c>
      <c r="BE363" s="17" t="s">
        <v>150</v>
      </c>
      <c r="BF363" s="28"/>
      <c r="BG363" s="26"/>
      <c r="BH363" s="31"/>
      <c r="BI363" s="29"/>
    </row>
    <row r="364" spans="1:66" x14ac:dyDescent="0.25">
      <c r="A364" s="14">
        <v>2006</v>
      </c>
      <c r="B364" s="15">
        <v>2009</v>
      </c>
      <c r="C364" s="20" t="s">
        <v>161</v>
      </c>
      <c r="D364" s="52" t="s">
        <v>305</v>
      </c>
      <c r="E364" s="32">
        <v>3</v>
      </c>
      <c r="F364" s="44" t="s">
        <v>142</v>
      </c>
      <c r="G364" s="62" t="s">
        <v>142</v>
      </c>
      <c r="H364" s="70" t="s">
        <v>142</v>
      </c>
      <c r="I364" s="21">
        <v>5</v>
      </c>
      <c r="J364" s="44" t="s">
        <v>142</v>
      </c>
      <c r="K364" s="17" t="str">
        <f t="shared" si="83"/>
        <v>Tetraploid</v>
      </c>
      <c r="L364" s="23">
        <v>100</v>
      </c>
      <c r="M364" s="24">
        <v>1</v>
      </c>
      <c r="N364" s="25">
        <v>51.726315789473688</v>
      </c>
      <c r="O364" s="26">
        <v>45.138888888888886</v>
      </c>
      <c r="P364" s="26">
        <f t="shared" si="81"/>
        <v>0.45138888888888884</v>
      </c>
      <c r="Q364" s="63">
        <v>54.861111111111114</v>
      </c>
      <c r="R364" s="25">
        <v>0.54861111111111116</v>
      </c>
      <c r="S364" s="24">
        <v>28.376599574074078</v>
      </c>
      <c r="T364" s="25">
        <v>9.4588665246913592</v>
      </c>
      <c r="U364" s="25">
        <v>12.655963410037039</v>
      </c>
      <c r="V364" s="25">
        <v>4.2186544700123463</v>
      </c>
      <c r="W364" s="26" t="s">
        <v>45</v>
      </c>
      <c r="X364" s="26" t="s">
        <v>45</v>
      </c>
      <c r="Y364" s="26" t="s">
        <v>45</v>
      </c>
      <c r="Z364" s="26" t="s">
        <v>45</v>
      </c>
      <c r="AA364" s="26" t="s">
        <v>45</v>
      </c>
      <c r="AB364" s="26" t="s">
        <v>45</v>
      </c>
      <c r="AC364" s="26" t="s">
        <v>45</v>
      </c>
      <c r="AD364" s="26" t="s">
        <v>45</v>
      </c>
      <c r="AE364" s="26" t="s">
        <v>45</v>
      </c>
      <c r="AF364" s="26" t="s">
        <v>45</v>
      </c>
      <c r="AG364" s="56">
        <v>5.67</v>
      </c>
      <c r="AH364" s="17">
        <v>5.4</v>
      </c>
      <c r="AI364" s="17">
        <f t="shared" si="82"/>
        <v>3.9810717055349657E-6</v>
      </c>
      <c r="AJ364" s="49">
        <v>42.9</v>
      </c>
      <c r="AK364" s="49">
        <v>216.9</v>
      </c>
      <c r="AL364" s="26" t="s">
        <v>45</v>
      </c>
      <c r="AM364" s="26" t="s">
        <v>45</v>
      </c>
      <c r="AN364" s="26" t="s">
        <v>45</v>
      </c>
      <c r="AO364" s="26" t="s">
        <v>45</v>
      </c>
      <c r="AP364" s="26" t="s">
        <v>45</v>
      </c>
      <c r="AQ364" s="26" t="s">
        <v>45</v>
      </c>
      <c r="AR364" s="17">
        <v>843.06249999999977</v>
      </c>
      <c r="AS364" s="17">
        <v>1458.9569444444446</v>
      </c>
      <c r="AT364" s="26">
        <v>652.87499999999977</v>
      </c>
      <c r="AU364" s="26">
        <v>21.635280373831776</v>
      </c>
      <c r="AV364" s="26">
        <v>1.6686251465928095</v>
      </c>
      <c r="AW364" s="26">
        <v>4943.6999999999971</v>
      </c>
      <c r="AX364" s="26">
        <v>3802.3500000000004</v>
      </c>
      <c r="AY364" s="103">
        <v>1145</v>
      </c>
      <c r="AZ364" s="103">
        <f t="shared" si="84"/>
        <v>349.22499999999997</v>
      </c>
      <c r="BA364" s="17">
        <v>30</v>
      </c>
      <c r="BB364" s="17">
        <v>60</v>
      </c>
      <c r="BC364" s="17">
        <v>0.18</v>
      </c>
      <c r="BD364" s="17">
        <v>1</v>
      </c>
      <c r="BE364" s="17" t="s">
        <v>150</v>
      </c>
      <c r="BF364" s="28"/>
      <c r="BG364" s="26"/>
      <c r="BH364" s="31"/>
      <c r="BI364" s="29"/>
    </row>
    <row r="365" spans="1:66" x14ac:dyDescent="0.25">
      <c r="A365" s="14">
        <v>2006</v>
      </c>
      <c r="B365" s="15">
        <v>2009</v>
      </c>
      <c r="C365" s="20" t="s">
        <v>161</v>
      </c>
      <c r="D365" s="52" t="s">
        <v>305</v>
      </c>
      <c r="E365" s="32">
        <v>4</v>
      </c>
      <c r="F365" s="44" t="s">
        <v>142</v>
      </c>
      <c r="G365" s="62" t="s">
        <v>142</v>
      </c>
      <c r="H365" s="70" t="s">
        <v>142</v>
      </c>
      <c r="I365" s="21">
        <v>5</v>
      </c>
      <c r="J365" s="44" t="s">
        <v>142</v>
      </c>
      <c r="K365" s="17" t="str">
        <f t="shared" si="83"/>
        <v>Tetraploid</v>
      </c>
      <c r="L365" s="23">
        <v>100</v>
      </c>
      <c r="M365" s="24">
        <v>1</v>
      </c>
      <c r="N365" s="25">
        <v>60.04593301435407</v>
      </c>
      <c r="O365" s="26">
        <v>43.53233830845771</v>
      </c>
      <c r="P365" s="26">
        <f t="shared" si="81"/>
        <v>0.43532338308457708</v>
      </c>
      <c r="Q365" s="63">
        <v>56.46766169154229</v>
      </c>
      <c r="R365" s="25">
        <v>0.56467661691542292</v>
      </c>
      <c r="S365" s="24">
        <v>33.905301240464347</v>
      </c>
      <c r="T365" s="25">
        <v>11.301767080154782</v>
      </c>
      <c r="U365" s="25">
        <v>15.1217643532471</v>
      </c>
      <c r="V365" s="25">
        <v>5.0405881177490333</v>
      </c>
      <c r="W365" s="26" t="s">
        <v>45</v>
      </c>
      <c r="X365" s="26" t="s">
        <v>45</v>
      </c>
      <c r="Y365" s="26" t="s">
        <v>45</v>
      </c>
      <c r="Z365" s="26" t="s">
        <v>45</v>
      </c>
      <c r="AA365" s="26" t="s">
        <v>45</v>
      </c>
      <c r="AB365" s="26" t="s">
        <v>45</v>
      </c>
      <c r="AC365" s="26" t="s">
        <v>45</v>
      </c>
      <c r="AD365" s="26" t="s">
        <v>45</v>
      </c>
      <c r="AE365" s="26" t="s">
        <v>45</v>
      </c>
      <c r="AF365" s="26" t="s">
        <v>45</v>
      </c>
      <c r="AG365" s="56">
        <v>5.67</v>
      </c>
      <c r="AH365" s="17">
        <v>5.4</v>
      </c>
      <c r="AI365" s="17">
        <f t="shared" si="82"/>
        <v>3.9810717055349657E-6</v>
      </c>
      <c r="AJ365" s="49">
        <v>42.9</v>
      </c>
      <c r="AK365" s="49">
        <v>216.9</v>
      </c>
      <c r="AL365" s="26" t="s">
        <v>45</v>
      </c>
      <c r="AM365" s="26" t="s">
        <v>45</v>
      </c>
      <c r="AN365" s="26" t="s">
        <v>45</v>
      </c>
      <c r="AO365" s="26" t="s">
        <v>45</v>
      </c>
      <c r="AP365" s="26" t="s">
        <v>45</v>
      </c>
      <c r="AQ365" s="26" t="s">
        <v>45</v>
      </c>
      <c r="AR365" s="17">
        <v>843.06249999999977</v>
      </c>
      <c r="AS365" s="17">
        <v>1458.9569444444446</v>
      </c>
      <c r="AT365" s="26">
        <v>652.87499999999977</v>
      </c>
      <c r="AU365" s="26">
        <v>21.635280373831776</v>
      </c>
      <c r="AV365" s="26">
        <v>1.6686251465928095</v>
      </c>
      <c r="AW365" s="26">
        <v>4943.6999999999971</v>
      </c>
      <c r="AX365" s="26">
        <v>3802.3500000000004</v>
      </c>
      <c r="AY365" s="103">
        <v>1145</v>
      </c>
      <c r="AZ365" s="103">
        <f t="shared" si="84"/>
        <v>349.22499999999997</v>
      </c>
      <c r="BA365" s="17">
        <v>30</v>
      </c>
      <c r="BB365" s="17">
        <v>60</v>
      </c>
      <c r="BC365" s="17">
        <v>0.18</v>
      </c>
      <c r="BD365" s="17">
        <v>1</v>
      </c>
      <c r="BE365" s="17" t="s">
        <v>150</v>
      </c>
      <c r="BF365" s="28"/>
      <c r="BG365" s="26"/>
      <c r="BH365" s="31"/>
      <c r="BI365" s="29"/>
    </row>
    <row r="366" spans="1:66" x14ac:dyDescent="0.25">
      <c r="A366" s="14">
        <v>2006</v>
      </c>
      <c r="B366" s="15">
        <v>2009</v>
      </c>
      <c r="C366" s="20" t="s">
        <v>161</v>
      </c>
      <c r="D366" s="52" t="s">
        <v>305</v>
      </c>
      <c r="E366" s="32">
        <v>1</v>
      </c>
      <c r="F366" s="44" t="s">
        <v>143</v>
      </c>
      <c r="G366" s="62" t="s">
        <v>143</v>
      </c>
      <c r="H366" s="70" t="s">
        <v>143</v>
      </c>
      <c r="I366" s="21">
        <v>5</v>
      </c>
      <c r="J366" s="44" t="s">
        <v>143</v>
      </c>
      <c r="K366" s="17" t="str">
        <f t="shared" si="83"/>
        <v>Tetraploid</v>
      </c>
      <c r="L366" s="23">
        <v>100</v>
      </c>
      <c r="M366" s="24">
        <v>1</v>
      </c>
      <c r="N366" s="25">
        <v>52.81148325358852</v>
      </c>
      <c r="O366" s="26">
        <v>46.423357664233578</v>
      </c>
      <c r="P366" s="26">
        <f t="shared" si="81"/>
        <v>0.46423357664233578</v>
      </c>
      <c r="Q366" s="63">
        <v>53.576642335766422</v>
      </c>
      <c r="R366" s="25">
        <v>0.53576642335766422</v>
      </c>
      <c r="S366" s="24">
        <v>28.293590509002438</v>
      </c>
      <c r="T366" s="25">
        <v>9.4311968363341467</v>
      </c>
      <c r="U366" s="25">
        <v>12.618941367015088</v>
      </c>
      <c r="V366" s="25">
        <v>4.2063137890050299</v>
      </c>
      <c r="W366" s="26" t="s">
        <v>45</v>
      </c>
      <c r="X366" s="26" t="s">
        <v>45</v>
      </c>
      <c r="Y366" s="26" t="s">
        <v>45</v>
      </c>
      <c r="Z366" s="26" t="s">
        <v>45</v>
      </c>
      <c r="AA366" s="26" t="s">
        <v>45</v>
      </c>
      <c r="AB366" s="26" t="s">
        <v>45</v>
      </c>
      <c r="AC366" s="26" t="s">
        <v>45</v>
      </c>
      <c r="AD366" s="26" t="s">
        <v>45</v>
      </c>
      <c r="AE366" s="26" t="s">
        <v>45</v>
      </c>
      <c r="AF366" s="26" t="s">
        <v>45</v>
      </c>
      <c r="AG366" s="56">
        <v>5.67</v>
      </c>
      <c r="AH366" s="17">
        <v>5.4</v>
      </c>
      <c r="AI366" s="17">
        <f t="shared" si="82"/>
        <v>3.9810717055349657E-6</v>
      </c>
      <c r="AJ366" s="49">
        <v>42.9</v>
      </c>
      <c r="AK366" s="49">
        <v>216.9</v>
      </c>
      <c r="AL366" s="26" t="s">
        <v>45</v>
      </c>
      <c r="AM366" s="26" t="s">
        <v>45</v>
      </c>
      <c r="AN366" s="26" t="s">
        <v>45</v>
      </c>
      <c r="AO366" s="26" t="s">
        <v>45</v>
      </c>
      <c r="AP366" s="26" t="s">
        <v>45</v>
      </c>
      <c r="AQ366" s="26" t="s">
        <v>45</v>
      </c>
      <c r="AR366" s="17">
        <v>843.06249999999977</v>
      </c>
      <c r="AS366" s="17">
        <v>1458.9569444444446</v>
      </c>
      <c r="AT366" s="26">
        <v>652.87499999999977</v>
      </c>
      <c r="AU366" s="26">
        <v>21.635280373831776</v>
      </c>
      <c r="AV366" s="26">
        <v>1.6686251465928095</v>
      </c>
      <c r="AW366" s="26">
        <v>4943.6999999999971</v>
      </c>
      <c r="AX366" s="26">
        <v>3802.3500000000004</v>
      </c>
      <c r="AY366" s="103">
        <v>1145</v>
      </c>
      <c r="AZ366" s="103">
        <f t="shared" si="84"/>
        <v>349.22499999999997</v>
      </c>
      <c r="BA366" s="17">
        <v>30</v>
      </c>
      <c r="BB366" s="17">
        <v>60</v>
      </c>
      <c r="BC366" s="17">
        <v>0.18</v>
      </c>
      <c r="BD366" s="17">
        <v>1</v>
      </c>
      <c r="BE366" s="17" t="s">
        <v>150</v>
      </c>
      <c r="BF366" s="28"/>
      <c r="BG366" s="26"/>
      <c r="BH366" s="31"/>
      <c r="BI366" s="29"/>
    </row>
    <row r="367" spans="1:66" x14ac:dyDescent="0.25">
      <c r="A367" s="14">
        <v>2006</v>
      </c>
      <c r="B367" s="15">
        <v>2009</v>
      </c>
      <c r="C367" s="20" t="s">
        <v>161</v>
      </c>
      <c r="D367" s="52" t="s">
        <v>305</v>
      </c>
      <c r="E367" s="32">
        <v>2</v>
      </c>
      <c r="F367" s="44" t="s">
        <v>143</v>
      </c>
      <c r="G367" s="62" t="s">
        <v>143</v>
      </c>
      <c r="H367" s="70" t="s">
        <v>143</v>
      </c>
      <c r="I367" s="21">
        <v>5</v>
      </c>
      <c r="J367" s="44" t="s">
        <v>143</v>
      </c>
      <c r="K367" s="17" t="str">
        <f t="shared" si="83"/>
        <v>Tetraploid</v>
      </c>
      <c r="L367" s="23">
        <v>100</v>
      </c>
      <c r="M367" s="24">
        <v>1</v>
      </c>
      <c r="N367" s="25">
        <v>55.162679425837325</v>
      </c>
      <c r="O367" s="26">
        <v>45.611015490533561</v>
      </c>
      <c r="P367" s="26">
        <f t="shared" si="81"/>
        <v>0.45611015490533563</v>
      </c>
      <c r="Q367" s="63">
        <v>54.388984509466439</v>
      </c>
      <c r="R367" s="25">
        <v>0.54388984509466443</v>
      </c>
      <c r="S367" s="24">
        <v>30.00133007458405</v>
      </c>
      <c r="T367" s="25">
        <v>10.000443358194683</v>
      </c>
      <c r="U367" s="25">
        <v>13.380593213264486</v>
      </c>
      <c r="V367" s="25">
        <v>4.4601977377548288</v>
      </c>
      <c r="W367" s="26" t="s">
        <v>45</v>
      </c>
      <c r="X367" s="26" t="s">
        <v>45</v>
      </c>
      <c r="Y367" s="26" t="s">
        <v>45</v>
      </c>
      <c r="Z367" s="26" t="s">
        <v>45</v>
      </c>
      <c r="AA367" s="26" t="s">
        <v>45</v>
      </c>
      <c r="AB367" s="26" t="s">
        <v>45</v>
      </c>
      <c r="AC367" s="26" t="s">
        <v>45</v>
      </c>
      <c r="AD367" s="26" t="s">
        <v>45</v>
      </c>
      <c r="AE367" s="26" t="s">
        <v>45</v>
      </c>
      <c r="AF367" s="26" t="s">
        <v>45</v>
      </c>
      <c r="AG367" s="56">
        <v>5.67</v>
      </c>
      <c r="AH367" s="17">
        <v>5.4</v>
      </c>
      <c r="AI367" s="17">
        <f t="shared" si="82"/>
        <v>3.9810717055349657E-6</v>
      </c>
      <c r="AJ367" s="49">
        <v>42.9</v>
      </c>
      <c r="AK367" s="49">
        <v>216.9</v>
      </c>
      <c r="AL367" s="26" t="s">
        <v>45</v>
      </c>
      <c r="AM367" s="26" t="s">
        <v>45</v>
      </c>
      <c r="AN367" s="26" t="s">
        <v>45</v>
      </c>
      <c r="AO367" s="26" t="s">
        <v>45</v>
      </c>
      <c r="AP367" s="26" t="s">
        <v>45</v>
      </c>
      <c r="AQ367" s="26" t="s">
        <v>45</v>
      </c>
      <c r="AR367" s="17">
        <v>843.06249999999977</v>
      </c>
      <c r="AS367" s="17">
        <v>1458.9569444444446</v>
      </c>
      <c r="AT367" s="26">
        <v>652.87499999999977</v>
      </c>
      <c r="AU367" s="26">
        <v>21.635280373831776</v>
      </c>
      <c r="AV367" s="26">
        <v>1.6686251465928095</v>
      </c>
      <c r="AW367" s="26">
        <v>4943.6999999999971</v>
      </c>
      <c r="AX367" s="26">
        <v>3802.3500000000004</v>
      </c>
      <c r="AY367" s="103">
        <v>1145</v>
      </c>
      <c r="AZ367" s="103">
        <f t="shared" si="84"/>
        <v>349.22499999999997</v>
      </c>
      <c r="BA367" s="17">
        <v>30</v>
      </c>
      <c r="BB367" s="17">
        <v>60</v>
      </c>
      <c r="BC367" s="17">
        <v>0.18</v>
      </c>
      <c r="BD367" s="17">
        <v>1</v>
      </c>
      <c r="BE367" s="17" t="s">
        <v>150</v>
      </c>
      <c r="BF367" s="28"/>
      <c r="BG367" s="26"/>
      <c r="BH367" s="31"/>
      <c r="BI367" s="29"/>
    </row>
    <row r="368" spans="1:66" x14ac:dyDescent="0.25">
      <c r="A368" s="14">
        <v>2006</v>
      </c>
      <c r="B368" s="15">
        <v>2009</v>
      </c>
      <c r="C368" s="20" t="s">
        <v>161</v>
      </c>
      <c r="D368" s="52" t="s">
        <v>305</v>
      </c>
      <c r="E368" s="32">
        <v>3</v>
      </c>
      <c r="F368" s="44" t="s">
        <v>143</v>
      </c>
      <c r="G368" s="62" t="s">
        <v>143</v>
      </c>
      <c r="H368" s="70" t="s">
        <v>143</v>
      </c>
      <c r="I368" s="21">
        <v>5</v>
      </c>
      <c r="J368" s="44" t="s">
        <v>143</v>
      </c>
      <c r="K368" s="17" t="str">
        <f t="shared" si="83"/>
        <v>Tetraploid</v>
      </c>
      <c r="L368" s="23">
        <v>100</v>
      </c>
      <c r="M368" s="24">
        <v>1</v>
      </c>
      <c r="N368" s="25">
        <v>60.407655502392345</v>
      </c>
      <c r="O368" s="26">
        <v>47.018739352640551</v>
      </c>
      <c r="P368" s="26">
        <f t="shared" si="81"/>
        <v>0.47018739352640554</v>
      </c>
      <c r="Q368" s="63">
        <v>52.981260647359449</v>
      </c>
      <c r="R368" s="25">
        <v>0.52981260647359452</v>
      </c>
      <c r="S368" s="24">
        <v>32.003573501419645</v>
      </c>
      <c r="T368" s="25">
        <v>10.667857833806549</v>
      </c>
      <c r="U368" s="25">
        <v>14.273593781633162</v>
      </c>
      <c r="V368" s="25">
        <v>4.7578645938777209</v>
      </c>
      <c r="W368" s="26" t="s">
        <v>45</v>
      </c>
      <c r="X368" s="26" t="s">
        <v>45</v>
      </c>
      <c r="Y368" s="26" t="s">
        <v>45</v>
      </c>
      <c r="Z368" s="26" t="s">
        <v>45</v>
      </c>
      <c r="AA368" s="26" t="s">
        <v>45</v>
      </c>
      <c r="AB368" s="26" t="s">
        <v>45</v>
      </c>
      <c r="AC368" s="26" t="s">
        <v>45</v>
      </c>
      <c r="AD368" s="26" t="s">
        <v>45</v>
      </c>
      <c r="AE368" s="26" t="s">
        <v>45</v>
      </c>
      <c r="AF368" s="26" t="s">
        <v>45</v>
      </c>
      <c r="AG368" s="56">
        <v>5.67</v>
      </c>
      <c r="AH368" s="17">
        <v>5.4</v>
      </c>
      <c r="AI368" s="17">
        <f t="shared" si="82"/>
        <v>3.9810717055349657E-6</v>
      </c>
      <c r="AJ368" s="49">
        <v>42.9</v>
      </c>
      <c r="AK368" s="49">
        <v>216.9</v>
      </c>
      <c r="AL368" s="26" t="s">
        <v>45</v>
      </c>
      <c r="AM368" s="26" t="s">
        <v>45</v>
      </c>
      <c r="AN368" s="26" t="s">
        <v>45</v>
      </c>
      <c r="AO368" s="26" t="s">
        <v>45</v>
      </c>
      <c r="AP368" s="26" t="s">
        <v>45</v>
      </c>
      <c r="AQ368" s="26" t="s">
        <v>45</v>
      </c>
      <c r="AR368" s="17">
        <v>843.06249999999977</v>
      </c>
      <c r="AS368" s="17">
        <v>1458.9569444444446</v>
      </c>
      <c r="AT368" s="26">
        <v>652.87499999999977</v>
      </c>
      <c r="AU368" s="26">
        <v>21.635280373831776</v>
      </c>
      <c r="AV368" s="26">
        <v>1.6686251465928095</v>
      </c>
      <c r="AW368" s="26">
        <v>4943.6999999999971</v>
      </c>
      <c r="AX368" s="26">
        <v>3802.3500000000004</v>
      </c>
      <c r="AY368" s="103">
        <v>1145</v>
      </c>
      <c r="AZ368" s="103">
        <f t="shared" si="84"/>
        <v>349.22499999999997</v>
      </c>
      <c r="BA368" s="17">
        <v>30</v>
      </c>
      <c r="BB368" s="17">
        <v>60</v>
      </c>
      <c r="BC368" s="17">
        <v>0.18</v>
      </c>
      <c r="BD368" s="17">
        <v>1</v>
      </c>
      <c r="BE368" s="17" t="s">
        <v>150</v>
      </c>
      <c r="BF368" s="28"/>
      <c r="BG368" s="26"/>
      <c r="BH368" s="31"/>
      <c r="BI368" s="29"/>
    </row>
    <row r="369" spans="1:61" x14ac:dyDescent="0.25">
      <c r="A369" s="14">
        <v>2006</v>
      </c>
      <c r="B369" s="15">
        <v>2009</v>
      </c>
      <c r="C369" s="20" t="s">
        <v>161</v>
      </c>
      <c r="D369" s="52" t="s">
        <v>305</v>
      </c>
      <c r="E369" s="32">
        <v>4</v>
      </c>
      <c r="F369" s="44" t="s">
        <v>143</v>
      </c>
      <c r="G369" s="62" t="s">
        <v>143</v>
      </c>
      <c r="H369" s="70" t="s">
        <v>143</v>
      </c>
      <c r="I369" s="21">
        <v>5</v>
      </c>
      <c r="J369" s="44" t="s">
        <v>143</v>
      </c>
      <c r="K369" s="17" t="str">
        <f t="shared" si="83"/>
        <v>Tetraploid</v>
      </c>
      <c r="L369" s="23">
        <v>100</v>
      </c>
      <c r="M369" s="24">
        <v>1</v>
      </c>
      <c r="N369" s="25">
        <v>56.971291866028714</v>
      </c>
      <c r="O369" s="26">
        <v>45.18388791593695</v>
      </c>
      <c r="P369" s="26">
        <f t="shared" si="81"/>
        <v>0.45183887915936949</v>
      </c>
      <c r="Q369" s="63">
        <v>54.81611208406305</v>
      </c>
      <c r="R369" s="25">
        <v>0.54816112084063051</v>
      </c>
      <c r="S369" s="24">
        <v>31.228311488616463</v>
      </c>
      <c r="T369" s="25">
        <v>10.409437162872154</v>
      </c>
      <c r="U369" s="25">
        <v>13.927826923922943</v>
      </c>
      <c r="V369" s="25">
        <v>4.6426089746409804</v>
      </c>
      <c r="W369" s="26" t="s">
        <v>45</v>
      </c>
      <c r="X369" s="26" t="s">
        <v>45</v>
      </c>
      <c r="Y369" s="26" t="s">
        <v>45</v>
      </c>
      <c r="Z369" s="26" t="s">
        <v>45</v>
      </c>
      <c r="AA369" s="26" t="s">
        <v>45</v>
      </c>
      <c r="AB369" s="26" t="s">
        <v>45</v>
      </c>
      <c r="AC369" s="26" t="s">
        <v>45</v>
      </c>
      <c r="AD369" s="26" t="s">
        <v>45</v>
      </c>
      <c r="AE369" s="26" t="s">
        <v>45</v>
      </c>
      <c r="AF369" s="26" t="s">
        <v>45</v>
      </c>
      <c r="AG369" s="56">
        <v>5.67</v>
      </c>
      <c r="AH369" s="17">
        <v>5.4</v>
      </c>
      <c r="AI369" s="17">
        <f t="shared" si="82"/>
        <v>3.9810717055349657E-6</v>
      </c>
      <c r="AJ369" s="49">
        <v>42.9</v>
      </c>
      <c r="AK369" s="49">
        <v>216.9</v>
      </c>
      <c r="AL369" s="26" t="s">
        <v>45</v>
      </c>
      <c r="AM369" s="26" t="s">
        <v>45</v>
      </c>
      <c r="AN369" s="26" t="s">
        <v>45</v>
      </c>
      <c r="AO369" s="26" t="s">
        <v>45</v>
      </c>
      <c r="AP369" s="26" t="s">
        <v>45</v>
      </c>
      <c r="AQ369" s="26" t="s">
        <v>45</v>
      </c>
      <c r="AR369" s="17">
        <v>843.06249999999977</v>
      </c>
      <c r="AS369" s="17">
        <v>1458.9569444444446</v>
      </c>
      <c r="AT369" s="26">
        <v>652.87499999999977</v>
      </c>
      <c r="AU369" s="26">
        <v>21.635280373831776</v>
      </c>
      <c r="AV369" s="26">
        <v>1.6686251465928095</v>
      </c>
      <c r="AW369" s="26">
        <v>4943.6999999999971</v>
      </c>
      <c r="AX369" s="26">
        <v>3802.3500000000004</v>
      </c>
      <c r="AY369" s="103">
        <v>1145</v>
      </c>
      <c r="AZ369" s="103">
        <f t="shared" si="84"/>
        <v>349.22499999999997</v>
      </c>
      <c r="BA369" s="17">
        <v>30</v>
      </c>
      <c r="BB369" s="17">
        <v>60</v>
      </c>
      <c r="BC369" s="17">
        <v>0.18</v>
      </c>
      <c r="BD369" s="17">
        <v>1</v>
      </c>
      <c r="BE369" s="17" t="s">
        <v>150</v>
      </c>
      <c r="BF369" s="28"/>
      <c r="BG369" s="26"/>
      <c r="BH369" s="31"/>
      <c r="BI369" s="29"/>
    </row>
    <row r="370" spans="1:61" x14ac:dyDescent="0.25">
      <c r="A370" s="17">
        <v>2007</v>
      </c>
      <c r="B370" s="15">
        <v>2010</v>
      </c>
      <c r="C370" s="66" t="s">
        <v>306</v>
      </c>
      <c r="D370" s="52" t="s">
        <v>307</v>
      </c>
      <c r="E370" s="17">
        <v>1</v>
      </c>
      <c r="F370" s="67">
        <v>9879</v>
      </c>
      <c r="G370" s="17" t="s">
        <v>39</v>
      </c>
      <c r="H370" s="70">
        <v>9879</v>
      </c>
      <c r="I370" s="45">
        <v>9</v>
      </c>
      <c r="J370" s="22">
        <v>9879</v>
      </c>
      <c r="K370" s="17" t="str">
        <f t="shared" si="83"/>
        <v>Triploid</v>
      </c>
      <c r="L370" s="71" t="s">
        <v>45</v>
      </c>
      <c r="M370" s="71" t="s">
        <v>45</v>
      </c>
      <c r="N370" s="26">
        <v>24.465</v>
      </c>
      <c r="O370" s="56">
        <v>44.870000000000012</v>
      </c>
      <c r="P370" s="37">
        <f t="shared" si="81"/>
        <v>0.4487000000000001</v>
      </c>
      <c r="Q370" s="68">
        <f>100-O370</f>
        <v>55.129999999999988</v>
      </c>
      <c r="R370" s="37">
        <f>Q370/100</f>
        <v>0.5512999999999999</v>
      </c>
      <c r="S370" s="68">
        <f>N370*R370</f>
        <v>13.487554499999998</v>
      </c>
      <c r="T370" s="37">
        <f>S370/3</f>
        <v>4.4958514999999997</v>
      </c>
      <c r="U370" s="37">
        <f>S370/2.24</f>
        <v>6.0212296874999982</v>
      </c>
      <c r="V370" s="37">
        <f>U370/3</f>
        <v>2.0070765624999996</v>
      </c>
      <c r="W370" s="26" t="s">
        <v>45</v>
      </c>
      <c r="X370" s="26" t="s">
        <v>45</v>
      </c>
      <c r="Y370" s="26" t="s">
        <v>45</v>
      </c>
      <c r="Z370" s="26" t="s">
        <v>45</v>
      </c>
      <c r="AA370" s="26" t="s">
        <v>45</v>
      </c>
      <c r="AB370" s="26" t="s">
        <v>45</v>
      </c>
      <c r="AC370" s="26" t="s">
        <v>45</v>
      </c>
      <c r="AD370" s="26" t="s">
        <v>45</v>
      </c>
      <c r="AE370" s="26" t="s">
        <v>45</v>
      </c>
      <c r="AF370" s="26" t="s">
        <v>45</v>
      </c>
      <c r="AG370" s="17">
        <v>4.4800000000000004</v>
      </c>
      <c r="AH370" s="17">
        <v>6.875</v>
      </c>
      <c r="AI370" s="17">
        <f t="shared" si="82"/>
        <v>1.3335214321633217E-7</v>
      </c>
      <c r="AJ370" s="17">
        <v>1</v>
      </c>
      <c r="AK370" s="17">
        <v>37</v>
      </c>
      <c r="AL370" s="17">
        <v>2172.35</v>
      </c>
      <c r="AM370" s="17">
        <v>442.1</v>
      </c>
      <c r="AN370" s="17">
        <v>1.55</v>
      </c>
      <c r="AO370" s="17">
        <v>18.75</v>
      </c>
      <c r="AP370" s="17">
        <v>0.30000000000000004</v>
      </c>
      <c r="AQ370" s="17">
        <v>17.149999999999999</v>
      </c>
      <c r="AR370" s="17">
        <v>1038.1999999999998</v>
      </c>
      <c r="AS370" s="17">
        <v>1162.4749999999999</v>
      </c>
      <c r="AT370" s="26">
        <v>651</v>
      </c>
      <c r="AU370" s="26">
        <v>20.157467008140245</v>
      </c>
      <c r="AV370" s="26">
        <v>1.2112170269082954</v>
      </c>
      <c r="AW370" s="26">
        <v>4611.7500000000009</v>
      </c>
      <c r="AX370" s="26">
        <v>3576.1500000000005</v>
      </c>
      <c r="AY370" s="103">
        <v>98</v>
      </c>
      <c r="AZ370" s="103">
        <f t="shared" si="84"/>
        <v>29.89</v>
      </c>
      <c r="BA370" s="17" t="s">
        <v>45</v>
      </c>
      <c r="BB370" s="17" t="s">
        <v>45</v>
      </c>
      <c r="BC370" s="17" t="s">
        <v>45</v>
      </c>
      <c r="BD370" s="105">
        <v>3</v>
      </c>
      <c r="BE370" s="17"/>
      <c r="BF370" s="28"/>
      <c r="BG370" s="26"/>
      <c r="BH370" s="49" t="s">
        <v>272</v>
      </c>
      <c r="BI370" s="29"/>
    </row>
    <row r="371" spans="1:61" x14ac:dyDescent="0.25">
      <c r="A371" s="17">
        <v>2007</v>
      </c>
      <c r="B371" s="15">
        <v>2010</v>
      </c>
      <c r="C371" s="66" t="s">
        <v>306</v>
      </c>
      <c r="D371" s="52" t="s">
        <v>307</v>
      </c>
      <c r="E371" s="17">
        <v>2</v>
      </c>
      <c r="F371" s="67">
        <v>9879</v>
      </c>
      <c r="G371" s="17" t="s">
        <v>39</v>
      </c>
      <c r="H371" s="70">
        <v>9879</v>
      </c>
      <c r="I371" s="45">
        <v>9</v>
      </c>
      <c r="J371" s="22">
        <v>9879</v>
      </c>
      <c r="K371" s="17" t="str">
        <f t="shared" si="83"/>
        <v>Triploid</v>
      </c>
      <c r="L371" s="71" t="s">
        <v>45</v>
      </c>
      <c r="M371" s="71" t="s">
        <v>45</v>
      </c>
      <c r="N371" s="26">
        <v>21.611249999999998</v>
      </c>
      <c r="O371" s="56">
        <v>44.870000000000005</v>
      </c>
      <c r="P371" s="37">
        <f t="shared" si="81"/>
        <v>0.44870000000000004</v>
      </c>
      <c r="Q371" s="68">
        <f t="shared" ref="Q371:Q434" si="85">100-O371</f>
        <v>55.129999999999995</v>
      </c>
      <c r="R371" s="37">
        <f t="shared" ref="R371:R434" si="86">Q371/100</f>
        <v>0.5512999999999999</v>
      </c>
      <c r="S371" s="68">
        <f t="shared" ref="S371:S434" si="87">N371*R371</f>
        <v>11.914282124999996</v>
      </c>
      <c r="T371" s="37">
        <f t="shared" ref="T371:T434" si="88">S371/3</f>
        <v>3.9714273749999989</v>
      </c>
      <c r="U371" s="37">
        <f t="shared" ref="U371:U434" si="89">S371/2.24</f>
        <v>5.318875948660712</v>
      </c>
      <c r="V371" s="37">
        <f t="shared" ref="V371:V434" si="90">U371/3</f>
        <v>1.7729586495535707</v>
      </c>
      <c r="W371" s="26" t="s">
        <v>45</v>
      </c>
      <c r="X371" s="26" t="s">
        <v>45</v>
      </c>
      <c r="Y371" s="26" t="s">
        <v>45</v>
      </c>
      <c r="Z371" s="26" t="s">
        <v>45</v>
      </c>
      <c r="AA371" s="26" t="s">
        <v>45</v>
      </c>
      <c r="AB371" s="26" t="s">
        <v>45</v>
      </c>
      <c r="AC371" s="26" t="s">
        <v>45</v>
      </c>
      <c r="AD371" s="26" t="s">
        <v>45</v>
      </c>
      <c r="AE371" s="26" t="s">
        <v>45</v>
      </c>
      <c r="AF371" s="26" t="s">
        <v>45</v>
      </c>
      <c r="AG371" s="17">
        <v>4.7050000000000001</v>
      </c>
      <c r="AH371" s="17">
        <v>6.1</v>
      </c>
      <c r="AI371" s="17">
        <f t="shared" si="82"/>
        <v>7.9432823472428114E-7</v>
      </c>
      <c r="AJ371" s="17">
        <v>1.1000000000000001</v>
      </c>
      <c r="AK371" s="17">
        <v>54.75</v>
      </c>
      <c r="AL371" s="17">
        <v>2375.4</v>
      </c>
      <c r="AM371" s="17">
        <v>482</v>
      </c>
      <c r="AN371" s="17">
        <v>3.2</v>
      </c>
      <c r="AO371" s="17">
        <v>27.6</v>
      </c>
      <c r="AP371" s="17">
        <v>0.5</v>
      </c>
      <c r="AQ371" s="17">
        <v>23.05</v>
      </c>
      <c r="AR371" s="17">
        <v>1038.1999999999998</v>
      </c>
      <c r="AS371" s="17">
        <v>1162.4749999999999</v>
      </c>
      <c r="AT371" s="26">
        <v>651</v>
      </c>
      <c r="AU371" s="26">
        <v>20.157467008140245</v>
      </c>
      <c r="AV371" s="26">
        <v>1.2112170269082954</v>
      </c>
      <c r="AW371" s="26">
        <v>4611.7500000000009</v>
      </c>
      <c r="AX371" s="26">
        <v>3576.1500000000005</v>
      </c>
      <c r="AY371" s="103">
        <v>98</v>
      </c>
      <c r="AZ371" s="103">
        <f t="shared" si="84"/>
        <v>29.89</v>
      </c>
      <c r="BA371" s="17" t="s">
        <v>45</v>
      </c>
      <c r="BB371" s="17" t="s">
        <v>45</v>
      </c>
      <c r="BC371" s="17" t="s">
        <v>45</v>
      </c>
      <c r="BD371" s="105">
        <v>3</v>
      </c>
      <c r="BE371" s="17"/>
      <c r="BF371" s="28"/>
      <c r="BG371" s="26"/>
      <c r="BH371" s="49" t="s">
        <v>272</v>
      </c>
      <c r="BI371" s="29"/>
    </row>
    <row r="372" spans="1:61" x14ac:dyDescent="0.25">
      <c r="A372" s="17">
        <v>2007</v>
      </c>
      <c r="B372" s="15">
        <v>2010</v>
      </c>
      <c r="C372" s="66" t="s">
        <v>306</v>
      </c>
      <c r="D372" s="52" t="s">
        <v>307</v>
      </c>
      <c r="E372" s="17">
        <v>3</v>
      </c>
      <c r="F372" s="67">
        <v>9879</v>
      </c>
      <c r="G372" s="17" t="s">
        <v>39</v>
      </c>
      <c r="H372" s="70">
        <v>9879</v>
      </c>
      <c r="I372" s="45">
        <v>9</v>
      </c>
      <c r="J372" s="22">
        <v>9879</v>
      </c>
      <c r="K372" s="17" t="str">
        <f t="shared" si="83"/>
        <v>Triploid</v>
      </c>
      <c r="L372" s="71" t="s">
        <v>45</v>
      </c>
      <c r="M372" s="71" t="s">
        <v>45</v>
      </c>
      <c r="N372" s="26">
        <v>20.212499999999995</v>
      </c>
      <c r="O372" s="56">
        <v>44.870000000000005</v>
      </c>
      <c r="P372" s="37">
        <f t="shared" si="81"/>
        <v>0.44870000000000004</v>
      </c>
      <c r="Q372" s="68">
        <f t="shared" si="85"/>
        <v>55.129999999999995</v>
      </c>
      <c r="R372" s="37">
        <f t="shared" si="86"/>
        <v>0.5512999999999999</v>
      </c>
      <c r="S372" s="68">
        <f t="shared" si="87"/>
        <v>11.143151249999995</v>
      </c>
      <c r="T372" s="37">
        <f t="shared" si="88"/>
        <v>3.7143837499999983</v>
      </c>
      <c r="U372" s="37">
        <f t="shared" si="89"/>
        <v>4.9746210937499971</v>
      </c>
      <c r="V372" s="37">
        <f t="shared" si="90"/>
        <v>1.658207031249999</v>
      </c>
      <c r="W372" s="26" t="s">
        <v>45</v>
      </c>
      <c r="X372" s="26" t="s">
        <v>45</v>
      </c>
      <c r="Y372" s="26" t="s">
        <v>45</v>
      </c>
      <c r="Z372" s="26" t="s">
        <v>45</v>
      </c>
      <c r="AA372" s="26" t="s">
        <v>45</v>
      </c>
      <c r="AB372" s="26" t="s">
        <v>45</v>
      </c>
      <c r="AC372" s="26" t="s">
        <v>45</v>
      </c>
      <c r="AD372" s="26" t="s">
        <v>45</v>
      </c>
      <c r="AE372" s="26" t="s">
        <v>45</v>
      </c>
      <c r="AF372" s="26" t="s">
        <v>45</v>
      </c>
      <c r="AG372" s="17">
        <v>3.665</v>
      </c>
      <c r="AH372" s="17">
        <v>5.835</v>
      </c>
      <c r="AI372" s="17">
        <f t="shared" si="82"/>
        <v>1.4621771744567165E-6</v>
      </c>
      <c r="AJ372" s="17">
        <v>1</v>
      </c>
      <c r="AK372" s="17">
        <v>45.9</v>
      </c>
      <c r="AL372" s="17">
        <v>1209.6999999999998</v>
      </c>
      <c r="AM372" s="17">
        <v>181.1</v>
      </c>
      <c r="AN372" s="17">
        <v>3.95</v>
      </c>
      <c r="AO372" s="17">
        <v>13</v>
      </c>
      <c r="AP372" s="17">
        <v>0.2</v>
      </c>
      <c r="AQ372" s="17">
        <v>62.35</v>
      </c>
      <c r="AR372" s="17">
        <v>1038.1999999999998</v>
      </c>
      <c r="AS372" s="17">
        <v>1162.4749999999999</v>
      </c>
      <c r="AT372" s="26">
        <v>651</v>
      </c>
      <c r="AU372" s="26">
        <v>20.157467008140245</v>
      </c>
      <c r="AV372" s="26">
        <v>1.2112170269082954</v>
      </c>
      <c r="AW372" s="26">
        <v>4611.7500000000009</v>
      </c>
      <c r="AX372" s="26">
        <v>3576.1500000000005</v>
      </c>
      <c r="AY372" s="103">
        <v>98</v>
      </c>
      <c r="AZ372" s="103">
        <f t="shared" si="84"/>
        <v>29.89</v>
      </c>
      <c r="BA372" s="17" t="s">
        <v>45</v>
      </c>
      <c r="BB372" s="17" t="s">
        <v>45</v>
      </c>
      <c r="BC372" s="17" t="s">
        <v>45</v>
      </c>
      <c r="BD372" s="105">
        <v>3</v>
      </c>
      <c r="BE372" s="17"/>
      <c r="BF372" s="28"/>
      <c r="BG372" s="26"/>
      <c r="BH372" s="49" t="s">
        <v>272</v>
      </c>
      <c r="BI372" s="29"/>
    </row>
    <row r="373" spans="1:61" x14ac:dyDescent="0.25">
      <c r="A373" s="17">
        <v>2007</v>
      </c>
      <c r="B373" s="15">
        <v>2010</v>
      </c>
      <c r="C373" s="66" t="s">
        <v>306</v>
      </c>
      <c r="D373" s="52" t="s">
        <v>307</v>
      </c>
      <c r="E373" s="17">
        <v>4</v>
      </c>
      <c r="F373" s="67">
        <v>9879</v>
      </c>
      <c r="G373" s="17" t="s">
        <v>39</v>
      </c>
      <c r="H373" s="70">
        <v>9879</v>
      </c>
      <c r="I373" s="45">
        <v>9</v>
      </c>
      <c r="J373" s="22">
        <v>9879</v>
      </c>
      <c r="K373" s="17" t="str">
        <f t="shared" si="83"/>
        <v>Triploid</v>
      </c>
      <c r="L373" s="71" t="s">
        <v>45</v>
      </c>
      <c r="M373" s="71" t="s">
        <v>45</v>
      </c>
      <c r="N373" s="26">
        <v>18.179999999999996</v>
      </c>
      <c r="O373" s="56">
        <v>44.870000000000005</v>
      </c>
      <c r="P373" s="37">
        <f t="shared" si="81"/>
        <v>0.44870000000000004</v>
      </c>
      <c r="Q373" s="68">
        <f t="shared" si="85"/>
        <v>55.129999999999995</v>
      </c>
      <c r="R373" s="37">
        <f t="shared" si="86"/>
        <v>0.5512999999999999</v>
      </c>
      <c r="S373" s="68">
        <f t="shared" si="87"/>
        <v>10.022633999999996</v>
      </c>
      <c r="T373" s="37">
        <f t="shared" si="88"/>
        <v>3.3408779999999987</v>
      </c>
      <c r="U373" s="37">
        <f t="shared" si="89"/>
        <v>4.4743901785714266</v>
      </c>
      <c r="V373" s="37">
        <f t="shared" si="90"/>
        <v>1.4914633928571421</v>
      </c>
      <c r="W373" s="26" t="s">
        <v>45</v>
      </c>
      <c r="X373" s="26" t="s">
        <v>45</v>
      </c>
      <c r="Y373" s="26" t="s">
        <v>45</v>
      </c>
      <c r="Z373" s="26" t="s">
        <v>45</v>
      </c>
      <c r="AA373" s="26" t="s">
        <v>45</v>
      </c>
      <c r="AB373" s="26" t="s">
        <v>45</v>
      </c>
      <c r="AC373" s="26" t="s">
        <v>45</v>
      </c>
      <c r="AD373" s="26" t="s">
        <v>45</v>
      </c>
      <c r="AE373" s="26" t="s">
        <v>45</v>
      </c>
      <c r="AF373" s="26" t="s">
        <v>45</v>
      </c>
      <c r="AG373" s="17">
        <v>3.02</v>
      </c>
      <c r="AH373" s="17">
        <v>5.5600000000000005</v>
      </c>
      <c r="AI373" s="17">
        <f t="shared" si="82"/>
        <v>2.7542287033381612E-6</v>
      </c>
      <c r="AJ373" s="17">
        <v>1</v>
      </c>
      <c r="AK373" s="17">
        <v>55.15</v>
      </c>
      <c r="AL373" s="17">
        <v>1579.6</v>
      </c>
      <c r="AM373" s="17">
        <v>233.25</v>
      </c>
      <c r="AN373" s="17">
        <v>6.95</v>
      </c>
      <c r="AO373" s="17">
        <v>16.3</v>
      </c>
      <c r="AP373" s="17">
        <v>0.3</v>
      </c>
      <c r="AQ373" s="17">
        <v>39.299999999999997</v>
      </c>
      <c r="AR373" s="17">
        <v>1038.1999999999998</v>
      </c>
      <c r="AS373" s="17">
        <v>1162.4749999999999</v>
      </c>
      <c r="AT373" s="26">
        <v>651</v>
      </c>
      <c r="AU373" s="26">
        <v>20.157467008140245</v>
      </c>
      <c r="AV373" s="26">
        <v>1.2112170269082954</v>
      </c>
      <c r="AW373" s="26">
        <v>4611.7500000000009</v>
      </c>
      <c r="AX373" s="26">
        <v>3576.1500000000005</v>
      </c>
      <c r="AY373" s="103">
        <v>98</v>
      </c>
      <c r="AZ373" s="103">
        <f t="shared" si="84"/>
        <v>29.89</v>
      </c>
      <c r="BA373" s="17" t="s">
        <v>45</v>
      </c>
      <c r="BB373" s="17" t="s">
        <v>45</v>
      </c>
      <c r="BC373" s="17" t="s">
        <v>45</v>
      </c>
      <c r="BD373" s="105">
        <v>3</v>
      </c>
      <c r="BE373" s="17"/>
      <c r="BF373" s="28"/>
      <c r="BG373" s="26"/>
      <c r="BH373" s="49" t="s">
        <v>272</v>
      </c>
      <c r="BI373" s="29"/>
    </row>
    <row r="374" spans="1:61" x14ac:dyDescent="0.25">
      <c r="A374" s="17">
        <v>2007</v>
      </c>
      <c r="B374" s="15">
        <v>2010</v>
      </c>
      <c r="C374" s="66" t="s">
        <v>306</v>
      </c>
      <c r="D374" s="52" t="s">
        <v>307</v>
      </c>
      <c r="E374" s="17">
        <v>1</v>
      </c>
      <c r="F374" s="67">
        <v>94001</v>
      </c>
      <c r="G374" s="17">
        <v>94001</v>
      </c>
      <c r="H374" s="70">
        <v>94001</v>
      </c>
      <c r="I374" s="45" t="s">
        <v>43</v>
      </c>
      <c r="J374" s="22">
        <v>94001</v>
      </c>
      <c r="K374" s="17" t="str">
        <f t="shared" si="83"/>
        <v>Diploid</v>
      </c>
      <c r="L374" s="71" t="s">
        <v>45</v>
      </c>
      <c r="M374" s="71" t="s">
        <v>45</v>
      </c>
      <c r="N374" s="26">
        <v>18.521249999999998</v>
      </c>
      <c r="O374" s="56">
        <v>44.39</v>
      </c>
      <c r="P374" s="37">
        <f t="shared" si="81"/>
        <v>0.44390000000000002</v>
      </c>
      <c r="Q374" s="68">
        <f t="shared" si="85"/>
        <v>55.61</v>
      </c>
      <c r="R374" s="37">
        <f t="shared" si="86"/>
        <v>0.55610000000000004</v>
      </c>
      <c r="S374" s="68">
        <f t="shared" si="87"/>
        <v>10.299667124999999</v>
      </c>
      <c r="T374" s="37">
        <f t="shared" si="88"/>
        <v>3.4332223749999997</v>
      </c>
      <c r="U374" s="37">
        <f t="shared" si="89"/>
        <v>4.5980656808035709</v>
      </c>
      <c r="V374" s="37">
        <f t="shared" si="90"/>
        <v>1.532688560267857</v>
      </c>
      <c r="W374" s="26" t="s">
        <v>45</v>
      </c>
      <c r="X374" s="26" t="s">
        <v>45</v>
      </c>
      <c r="Y374" s="26" t="s">
        <v>45</v>
      </c>
      <c r="Z374" s="26" t="s">
        <v>45</v>
      </c>
      <c r="AA374" s="26" t="s">
        <v>45</v>
      </c>
      <c r="AB374" s="26" t="s">
        <v>45</v>
      </c>
      <c r="AC374" s="26" t="s">
        <v>45</v>
      </c>
      <c r="AD374" s="26" t="s">
        <v>45</v>
      </c>
      <c r="AE374" s="26" t="s">
        <v>45</v>
      </c>
      <c r="AF374" s="26" t="s">
        <v>45</v>
      </c>
      <c r="AG374" s="17">
        <v>4.4800000000000004</v>
      </c>
      <c r="AH374" s="17">
        <v>6.875</v>
      </c>
      <c r="AI374" s="17">
        <f t="shared" si="82"/>
        <v>1.3335214321633217E-7</v>
      </c>
      <c r="AJ374" s="17">
        <v>1</v>
      </c>
      <c r="AK374" s="17">
        <v>37</v>
      </c>
      <c r="AL374" s="17">
        <v>2172.35</v>
      </c>
      <c r="AM374" s="17">
        <v>442.1</v>
      </c>
      <c r="AN374" s="17">
        <v>1.55</v>
      </c>
      <c r="AO374" s="17">
        <v>18.75</v>
      </c>
      <c r="AP374" s="17">
        <v>0.30000000000000004</v>
      </c>
      <c r="AQ374" s="17">
        <v>17.149999999999999</v>
      </c>
      <c r="AR374" s="17">
        <v>1038.1999999999998</v>
      </c>
      <c r="AS374" s="17">
        <v>1162.4749999999999</v>
      </c>
      <c r="AT374" s="26">
        <v>651</v>
      </c>
      <c r="AU374" s="26">
        <v>20.157467008140245</v>
      </c>
      <c r="AV374" s="26">
        <v>1.2112170269082954</v>
      </c>
      <c r="AW374" s="26">
        <v>4611.7500000000009</v>
      </c>
      <c r="AX374" s="26">
        <v>3576.1500000000005</v>
      </c>
      <c r="AY374" s="103">
        <v>98</v>
      </c>
      <c r="AZ374" s="103">
        <f t="shared" si="84"/>
        <v>29.89</v>
      </c>
      <c r="BA374" s="17" t="s">
        <v>45</v>
      </c>
      <c r="BB374" s="17" t="s">
        <v>45</v>
      </c>
      <c r="BC374" s="17" t="s">
        <v>45</v>
      </c>
      <c r="BD374" s="105">
        <v>3</v>
      </c>
      <c r="BE374" s="17"/>
      <c r="BF374" s="28"/>
      <c r="BG374" s="26"/>
      <c r="BH374" s="49" t="s">
        <v>272</v>
      </c>
      <c r="BI374" s="29"/>
    </row>
    <row r="375" spans="1:61" x14ac:dyDescent="0.25">
      <c r="A375" s="17">
        <v>2007</v>
      </c>
      <c r="B375" s="15">
        <v>2010</v>
      </c>
      <c r="C375" s="66" t="s">
        <v>306</v>
      </c>
      <c r="D375" s="52" t="s">
        <v>307</v>
      </c>
      <c r="E375" s="17">
        <v>2</v>
      </c>
      <c r="F375" s="67">
        <v>94001</v>
      </c>
      <c r="G375" s="17">
        <v>94001</v>
      </c>
      <c r="H375" s="70">
        <v>94001</v>
      </c>
      <c r="I375" s="45" t="s">
        <v>43</v>
      </c>
      <c r="J375" s="22">
        <v>94001</v>
      </c>
      <c r="K375" s="17" t="str">
        <f t="shared" si="83"/>
        <v>Diploid</v>
      </c>
      <c r="L375" s="71" t="s">
        <v>45</v>
      </c>
      <c r="M375" s="71" t="s">
        <v>45</v>
      </c>
      <c r="N375" s="26">
        <v>17.954999999999998</v>
      </c>
      <c r="O375" s="56">
        <v>44.39</v>
      </c>
      <c r="P375" s="37">
        <f t="shared" si="81"/>
        <v>0.44390000000000002</v>
      </c>
      <c r="Q375" s="68">
        <f t="shared" si="85"/>
        <v>55.61</v>
      </c>
      <c r="R375" s="37">
        <f t="shared" si="86"/>
        <v>0.55610000000000004</v>
      </c>
      <c r="S375" s="68">
        <f t="shared" si="87"/>
        <v>9.9847754999999996</v>
      </c>
      <c r="T375" s="37">
        <f t="shared" si="88"/>
        <v>3.3282585</v>
      </c>
      <c r="U375" s="37">
        <f t="shared" si="89"/>
        <v>4.4574890624999997</v>
      </c>
      <c r="V375" s="37">
        <f t="shared" si="90"/>
        <v>1.4858296874999999</v>
      </c>
      <c r="W375" s="26" t="s">
        <v>45</v>
      </c>
      <c r="X375" s="26" t="s">
        <v>45</v>
      </c>
      <c r="Y375" s="26" t="s">
        <v>45</v>
      </c>
      <c r="Z375" s="26" t="s">
        <v>45</v>
      </c>
      <c r="AA375" s="26" t="s">
        <v>45</v>
      </c>
      <c r="AB375" s="26" t="s">
        <v>45</v>
      </c>
      <c r="AC375" s="26" t="s">
        <v>45</v>
      </c>
      <c r="AD375" s="26" t="s">
        <v>45</v>
      </c>
      <c r="AE375" s="26" t="s">
        <v>45</v>
      </c>
      <c r="AF375" s="26" t="s">
        <v>45</v>
      </c>
      <c r="AG375" s="17">
        <v>4.7050000000000001</v>
      </c>
      <c r="AH375" s="17">
        <v>6.1</v>
      </c>
      <c r="AI375" s="17">
        <f t="shared" si="82"/>
        <v>7.9432823472428114E-7</v>
      </c>
      <c r="AJ375" s="17">
        <v>1.1000000000000001</v>
      </c>
      <c r="AK375" s="17">
        <v>54.75</v>
      </c>
      <c r="AL375" s="17">
        <v>2375.4</v>
      </c>
      <c r="AM375" s="17">
        <v>482</v>
      </c>
      <c r="AN375" s="17">
        <v>3.2</v>
      </c>
      <c r="AO375" s="17">
        <v>27.6</v>
      </c>
      <c r="AP375" s="17">
        <v>0.5</v>
      </c>
      <c r="AQ375" s="17">
        <v>23.05</v>
      </c>
      <c r="AR375" s="17">
        <v>1038.1999999999998</v>
      </c>
      <c r="AS375" s="17">
        <v>1162.4749999999999</v>
      </c>
      <c r="AT375" s="26">
        <v>651</v>
      </c>
      <c r="AU375" s="26">
        <v>20.157467008140245</v>
      </c>
      <c r="AV375" s="26">
        <v>1.2112170269082954</v>
      </c>
      <c r="AW375" s="26">
        <v>4611.7500000000009</v>
      </c>
      <c r="AX375" s="26">
        <v>3576.1500000000005</v>
      </c>
      <c r="AY375" s="103">
        <v>98</v>
      </c>
      <c r="AZ375" s="103">
        <f t="shared" si="84"/>
        <v>29.89</v>
      </c>
      <c r="BA375" s="17" t="s">
        <v>45</v>
      </c>
      <c r="BB375" s="17" t="s">
        <v>45</v>
      </c>
      <c r="BC375" s="17" t="s">
        <v>45</v>
      </c>
      <c r="BD375" s="105">
        <v>3</v>
      </c>
      <c r="BE375" s="17"/>
      <c r="BF375" s="28"/>
      <c r="BG375" s="26"/>
      <c r="BH375" s="49" t="s">
        <v>272</v>
      </c>
      <c r="BI375" s="29"/>
    </row>
    <row r="376" spans="1:61" x14ac:dyDescent="0.25">
      <c r="A376" s="17">
        <v>2007</v>
      </c>
      <c r="B376" s="15">
        <v>2010</v>
      </c>
      <c r="C376" s="66" t="s">
        <v>306</v>
      </c>
      <c r="D376" s="52" t="s">
        <v>307</v>
      </c>
      <c r="E376" s="17">
        <v>3</v>
      </c>
      <c r="F376" s="67">
        <v>94001</v>
      </c>
      <c r="G376" s="17">
        <v>94001</v>
      </c>
      <c r="H376" s="70">
        <v>94001</v>
      </c>
      <c r="I376" s="45" t="s">
        <v>43</v>
      </c>
      <c r="J376" s="22">
        <v>94001</v>
      </c>
      <c r="K376" s="17" t="str">
        <f t="shared" si="83"/>
        <v>Diploid</v>
      </c>
      <c r="L376" s="71" t="s">
        <v>45</v>
      </c>
      <c r="M376" s="71" t="s">
        <v>45</v>
      </c>
      <c r="N376" s="26">
        <v>11.313749999999999</v>
      </c>
      <c r="O376" s="56">
        <v>44.389999999999993</v>
      </c>
      <c r="P376" s="37">
        <f t="shared" si="81"/>
        <v>0.44389999999999996</v>
      </c>
      <c r="Q376" s="68">
        <f t="shared" si="85"/>
        <v>55.610000000000007</v>
      </c>
      <c r="R376" s="37">
        <f t="shared" si="86"/>
        <v>0.55610000000000004</v>
      </c>
      <c r="S376" s="68">
        <f t="shared" si="87"/>
        <v>6.291576375</v>
      </c>
      <c r="T376" s="37">
        <f t="shared" si="88"/>
        <v>2.0971921249999999</v>
      </c>
      <c r="U376" s="37">
        <f t="shared" si="89"/>
        <v>2.8087394531249998</v>
      </c>
      <c r="V376" s="37">
        <f t="shared" si="90"/>
        <v>0.93624648437499991</v>
      </c>
      <c r="W376" s="26" t="s">
        <v>45</v>
      </c>
      <c r="X376" s="26" t="s">
        <v>45</v>
      </c>
      <c r="Y376" s="26" t="s">
        <v>45</v>
      </c>
      <c r="Z376" s="26" t="s">
        <v>45</v>
      </c>
      <c r="AA376" s="26" t="s">
        <v>45</v>
      </c>
      <c r="AB376" s="26" t="s">
        <v>45</v>
      </c>
      <c r="AC376" s="26" t="s">
        <v>45</v>
      </c>
      <c r="AD376" s="26" t="s">
        <v>45</v>
      </c>
      <c r="AE376" s="26" t="s">
        <v>45</v>
      </c>
      <c r="AF376" s="26" t="s">
        <v>45</v>
      </c>
      <c r="AG376" s="17">
        <v>3.665</v>
      </c>
      <c r="AH376" s="17">
        <v>5.835</v>
      </c>
      <c r="AI376" s="17">
        <f t="shared" si="82"/>
        <v>1.4621771744567165E-6</v>
      </c>
      <c r="AJ376" s="17">
        <v>1</v>
      </c>
      <c r="AK376" s="17">
        <v>45.9</v>
      </c>
      <c r="AL376" s="17">
        <v>1209.6999999999998</v>
      </c>
      <c r="AM376" s="17">
        <v>181.1</v>
      </c>
      <c r="AN376" s="17">
        <v>3.95</v>
      </c>
      <c r="AO376" s="17">
        <v>13</v>
      </c>
      <c r="AP376" s="17">
        <v>0.2</v>
      </c>
      <c r="AQ376" s="17">
        <v>62.35</v>
      </c>
      <c r="AR376" s="17">
        <v>1038.1999999999998</v>
      </c>
      <c r="AS376" s="17">
        <v>1162.4749999999999</v>
      </c>
      <c r="AT376" s="26">
        <v>651</v>
      </c>
      <c r="AU376" s="26">
        <v>20.157467008140245</v>
      </c>
      <c r="AV376" s="26">
        <v>1.2112170269082954</v>
      </c>
      <c r="AW376" s="26">
        <v>4611.7500000000009</v>
      </c>
      <c r="AX376" s="26">
        <v>3576.1500000000005</v>
      </c>
      <c r="AY376" s="103">
        <v>98</v>
      </c>
      <c r="AZ376" s="103">
        <f t="shared" si="84"/>
        <v>29.89</v>
      </c>
      <c r="BA376" s="17" t="s">
        <v>45</v>
      </c>
      <c r="BB376" s="17" t="s">
        <v>45</v>
      </c>
      <c r="BC376" s="17" t="s">
        <v>45</v>
      </c>
      <c r="BD376" s="105">
        <v>3</v>
      </c>
      <c r="BE376" s="17"/>
      <c r="BF376" s="28"/>
      <c r="BG376" s="26"/>
      <c r="BH376" s="49" t="s">
        <v>272</v>
      </c>
      <c r="BI376" s="29"/>
    </row>
    <row r="377" spans="1:61" x14ac:dyDescent="0.25">
      <c r="A377" s="17">
        <v>2007</v>
      </c>
      <c r="B377" s="15">
        <v>2010</v>
      </c>
      <c r="C377" s="66" t="s">
        <v>306</v>
      </c>
      <c r="D377" s="52" t="s">
        <v>307</v>
      </c>
      <c r="E377" s="17">
        <v>4</v>
      </c>
      <c r="F377" s="67">
        <v>94001</v>
      </c>
      <c r="G377" s="17">
        <v>94001</v>
      </c>
      <c r="H377" s="70">
        <v>94001</v>
      </c>
      <c r="I377" s="45" t="s">
        <v>43</v>
      </c>
      <c r="J377" s="22">
        <v>94001</v>
      </c>
      <c r="K377" s="17" t="str">
        <f t="shared" si="83"/>
        <v>Diploid</v>
      </c>
      <c r="L377" s="71" t="s">
        <v>45</v>
      </c>
      <c r="M377" s="71" t="s">
        <v>45</v>
      </c>
      <c r="N377" s="26">
        <v>16.890000000000004</v>
      </c>
      <c r="O377" s="56">
        <v>44.39</v>
      </c>
      <c r="P377" s="37">
        <f t="shared" si="81"/>
        <v>0.44390000000000002</v>
      </c>
      <c r="Q377" s="68">
        <f t="shared" si="85"/>
        <v>55.61</v>
      </c>
      <c r="R377" s="37">
        <f t="shared" si="86"/>
        <v>0.55610000000000004</v>
      </c>
      <c r="S377" s="68">
        <f t="shared" si="87"/>
        <v>9.3925290000000032</v>
      </c>
      <c r="T377" s="37">
        <f t="shared" si="88"/>
        <v>3.1308430000000009</v>
      </c>
      <c r="U377" s="37">
        <f t="shared" si="89"/>
        <v>4.1930933035714295</v>
      </c>
      <c r="V377" s="37">
        <f t="shared" si="90"/>
        <v>1.3976977678571432</v>
      </c>
      <c r="W377" s="26" t="s">
        <v>45</v>
      </c>
      <c r="X377" s="26" t="s">
        <v>45</v>
      </c>
      <c r="Y377" s="26" t="s">
        <v>45</v>
      </c>
      <c r="Z377" s="26" t="s">
        <v>45</v>
      </c>
      <c r="AA377" s="26" t="s">
        <v>45</v>
      </c>
      <c r="AB377" s="26" t="s">
        <v>45</v>
      </c>
      <c r="AC377" s="26" t="s">
        <v>45</v>
      </c>
      <c r="AD377" s="26" t="s">
        <v>45</v>
      </c>
      <c r="AE377" s="26" t="s">
        <v>45</v>
      </c>
      <c r="AF377" s="26" t="s">
        <v>45</v>
      </c>
      <c r="AG377" s="17">
        <v>3.02</v>
      </c>
      <c r="AH377" s="17">
        <v>5.5600000000000005</v>
      </c>
      <c r="AI377" s="17">
        <f t="shared" si="82"/>
        <v>2.7542287033381612E-6</v>
      </c>
      <c r="AJ377" s="17">
        <v>1</v>
      </c>
      <c r="AK377" s="17">
        <v>55.15</v>
      </c>
      <c r="AL377" s="17">
        <v>1579.6</v>
      </c>
      <c r="AM377" s="17">
        <v>233.25</v>
      </c>
      <c r="AN377" s="17">
        <v>6.95</v>
      </c>
      <c r="AO377" s="17">
        <v>16.3</v>
      </c>
      <c r="AP377" s="17">
        <v>0.3</v>
      </c>
      <c r="AQ377" s="17">
        <v>39.299999999999997</v>
      </c>
      <c r="AR377" s="17">
        <v>1038.1999999999998</v>
      </c>
      <c r="AS377" s="17">
        <v>1162.4749999999999</v>
      </c>
      <c r="AT377" s="26">
        <v>651</v>
      </c>
      <c r="AU377" s="26">
        <v>20.157467008140245</v>
      </c>
      <c r="AV377" s="26">
        <v>1.2112170269082954</v>
      </c>
      <c r="AW377" s="26">
        <v>4611.7500000000009</v>
      </c>
      <c r="AX377" s="26">
        <v>3576.1500000000005</v>
      </c>
      <c r="AY377" s="103">
        <v>98</v>
      </c>
      <c r="AZ377" s="103">
        <f t="shared" si="84"/>
        <v>29.89</v>
      </c>
      <c r="BA377" s="17" t="s">
        <v>45</v>
      </c>
      <c r="BB377" s="17" t="s">
        <v>45</v>
      </c>
      <c r="BC377" s="17" t="s">
        <v>45</v>
      </c>
      <c r="BD377" s="105">
        <v>3</v>
      </c>
      <c r="BE377" s="17"/>
      <c r="BF377" s="28"/>
      <c r="BG377" s="26"/>
      <c r="BH377" s="49" t="s">
        <v>272</v>
      </c>
      <c r="BI377" s="29"/>
    </row>
    <row r="378" spans="1:61" x14ac:dyDescent="0.25">
      <c r="A378" s="17">
        <v>2007</v>
      </c>
      <c r="B378" s="15">
        <v>2010</v>
      </c>
      <c r="C378" s="66" t="s">
        <v>306</v>
      </c>
      <c r="D378" s="52" t="s">
        <v>307</v>
      </c>
      <c r="E378" s="17">
        <v>1</v>
      </c>
      <c r="F378" s="67" t="s">
        <v>49</v>
      </c>
      <c r="G378" s="17" t="s">
        <v>49</v>
      </c>
      <c r="H378" s="70" t="s">
        <v>155</v>
      </c>
      <c r="I378" s="45">
        <v>4</v>
      </c>
      <c r="J378" s="22" t="s">
        <v>44</v>
      </c>
      <c r="K378" s="17" t="str">
        <f t="shared" si="83"/>
        <v>Diploid</v>
      </c>
      <c r="L378" s="71" t="s">
        <v>45</v>
      </c>
      <c r="M378" s="71" t="s">
        <v>45</v>
      </c>
      <c r="N378" s="26">
        <v>10.78875</v>
      </c>
      <c r="O378" s="56">
        <v>46.000000000000007</v>
      </c>
      <c r="P378" s="37">
        <f t="shared" si="81"/>
        <v>0.46000000000000008</v>
      </c>
      <c r="Q378" s="68">
        <f t="shared" si="85"/>
        <v>53.999999999999993</v>
      </c>
      <c r="R378" s="37">
        <f t="shared" si="86"/>
        <v>0.53999999999999992</v>
      </c>
      <c r="S378" s="68">
        <f t="shared" si="87"/>
        <v>5.8259249999999989</v>
      </c>
      <c r="T378" s="37">
        <f t="shared" si="88"/>
        <v>1.9419749999999996</v>
      </c>
      <c r="U378" s="37">
        <f t="shared" si="89"/>
        <v>2.6008593749999993</v>
      </c>
      <c r="V378" s="37">
        <f t="shared" si="90"/>
        <v>0.86695312499999977</v>
      </c>
      <c r="W378" s="26" t="s">
        <v>45</v>
      </c>
      <c r="X378" s="26" t="s">
        <v>45</v>
      </c>
      <c r="Y378" s="26" t="s">
        <v>45</v>
      </c>
      <c r="Z378" s="26" t="s">
        <v>45</v>
      </c>
      <c r="AA378" s="26" t="s">
        <v>45</v>
      </c>
      <c r="AB378" s="26" t="s">
        <v>45</v>
      </c>
      <c r="AC378" s="26" t="s">
        <v>45</v>
      </c>
      <c r="AD378" s="26" t="s">
        <v>45</v>
      </c>
      <c r="AE378" s="26" t="s">
        <v>45</v>
      </c>
      <c r="AF378" s="26" t="s">
        <v>45</v>
      </c>
      <c r="AG378" s="17">
        <v>4.4800000000000004</v>
      </c>
      <c r="AH378" s="17">
        <v>6.875</v>
      </c>
      <c r="AI378" s="17">
        <f t="shared" si="82"/>
        <v>1.3335214321633217E-7</v>
      </c>
      <c r="AJ378" s="17">
        <v>1</v>
      </c>
      <c r="AK378" s="17">
        <v>37</v>
      </c>
      <c r="AL378" s="17">
        <v>2172.35</v>
      </c>
      <c r="AM378" s="17">
        <v>442.1</v>
      </c>
      <c r="AN378" s="17">
        <v>1.55</v>
      </c>
      <c r="AO378" s="17">
        <v>18.75</v>
      </c>
      <c r="AP378" s="17">
        <v>0.30000000000000004</v>
      </c>
      <c r="AQ378" s="17">
        <v>17.149999999999999</v>
      </c>
      <c r="AR378" s="17">
        <v>1038.1999999999998</v>
      </c>
      <c r="AS378" s="17">
        <v>1162.4749999999999</v>
      </c>
      <c r="AT378" s="26">
        <v>651</v>
      </c>
      <c r="AU378" s="26">
        <v>20.157467008140245</v>
      </c>
      <c r="AV378" s="26">
        <v>1.2112170269082954</v>
      </c>
      <c r="AW378" s="26">
        <v>4611.7500000000009</v>
      </c>
      <c r="AX378" s="26">
        <v>3576.1500000000005</v>
      </c>
      <c r="AY378" s="103">
        <v>98</v>
      </c>
      <c r="AZ378" s="103">
        <f t="shared" si="84"/>
        <v>29.89</v>
      </c>
      <c r="BA378" s="17" t="s">
        <v>45</v>
      </c>
      <c r="BB378" s="17" t="s">
        <v>45</v>
      </c>
      <c r="BC378" s="17" t="s">
        <v>45</v>
      </c>
      <c r="BD378" s="105">
        <v>3</v>
      </c>
      <c r="BE378" s="17"/>
      <c r="BF378" s="28"/>
      <c r="BG378" s="26"/>
      <c r="BH378" s="49" t="s">
        <v>272</v>
      </c>
      <c r="BI378" s="29"/>
    </row>
    <row r="379" spans="1:61" x14ac:dyDescent="0.25">
      <c r="A379" s="17">
        <v>2007</v>
      </c>
      <c r="B379" s="15">
        <v>2010</v>
      </c>
      <c r="C379" s="66" t="s">
        <v>306</v>
      </c>
      <c r="D379" s="52" t="s">
        <v>307</v>
      </c>
      <c r="E379" s="17">
        <v>2</v>
      </c>
      <c r="F379" s="67" t="s">
        <v>49</v>
      </c>
      <c r="G379" s="17" t="s">
        <v>49</v>
      </c>
      <c r="H379" s="70" t="s">
        <v>155</v>
      </c>
      <c r="I379" s="45">
        <v>4</v>
      </c>
      <c r="J379" s="22" t="s">
        <v>44</v>
      </c>
      <c r="K379" s="17" t="str">
        <f t="shared" si="83"/>
        <v>Diploid</v>
      </c>
      <c r="L379" s="71" t="s">
        <v>45</v>
      </c>
      <c r="M379" s="71" t="s">
        <v>45</v>
      </c>
      <c r="N379" s="26">
        <v>15.686249999999999</v>
      </c>
      <c r="O379" s="56">
        <v>46</v>
      </c>
      <c r="P379" s="37">
        <f t="shared" si="81"/>
        <v>0.46</v>
      </c>
      <c r="Q379" s="68">
        <f t="shared" si="85"/>
        <v>54</v>
      </c>
      <c r="R379" s="37">
        <f t="shared" si="86"/>
        <v>0.54</v>
      </c>
      <c r="S379" s="68">
        <f t="shared" si="87"/>
        <v>8.4705750000000002</v>
      </c>
      <c r="T379" s="37">
        <f t="shared" si="88"/>
        <v>2.8235250000000001</v>
      </c>
      <c r="U379" s="37">
        <f t="shared" si="89"/>
        <v>3.7815066964285711</v>
      </c>
      <c r="V379" s="37">
        <f t="shared" si="90"/>
        <v>1.2605022321428569</v>
      </c>
      <c r="W379" s="26" t="s">
        <v>45</v>
      </c>
      <c r="X379" s="26" t="s">
        <v>45</v>
      </c>
      <c r="Y379" s="26" t="s">
        <v>45</v>
      </c>
      <c r="Z379" s="26" t="s">
        <v>45</v>
      </c>
      <c r="AA379" s="26" t="s">
        <v>45</v>
      </c>
      <c r="AB379" s="26" t="s">
        <v>45</v>
      </c>
      <c r="AC379" s="26" t="s">
        <v>45</v>
      </c>
      <c r="AD379" s="26" t="s">
        <v>45</v>
      </c>
      <c r="AE379" s="26" t="s">
        <v>45</v>
      </c>
      <c r="AF379" s="26" t="s">
        <v>45</v>
      </c>
      <c r="AG379" s="17">
        <v>4.7050000000000001</v>
      </c>
      <c r="AH379" s="17">
        <v>6.1</v>
      </c>
      <c r="AI379" s="17">
        <f t="shared" si="82"/>
        <v>7.9432823472428114E-7</v>
      </c>
      <c r="AJ379" s="17">
        <v>1.1000000000000001</v>
      </c>
      <c r="AK379" s="17">
        <v>54.75</v>
      </c>
      <c r="AL379" s="17">
        <v>2375.4</v>
      </c>
      <c r="AM379" s="17">
        <v>482</v>
      </c>
      <c r="AN379" s="17">
        <v>3.2</v>
      </c>
      <c r="AO379" s="17">
        <v>27.6</v>
      </c>
      <c r="AP379" s="17">
        <v>0.5</v>
      </c>
      <c r="AQ379" s="17">
        <v>23.05</v>
      </c>
      <c r="AR379" s="17">
        <v>1038.1999999999998</v>
      </c>
      <c r="AS379" s="17">
        <v>1162.4749999999999</v>
      </c>
      <c r="AT379" s="26">
        <v>651</v>
      </c>
      <c r="AU379" s="26">
        <v>20.157467008140245</v>
      </c>
      <c r="AV379" s="26">
        <v>1.2112170269082954</v>
      </c>
      <c r="AW379" s="26">
        <v>4611.7500000000009</v>
      </c>
      <c r="AX379" s="26">
        <v>3576.1500000000005</v>
      </c>
      <c r="AY379" s="103">
        <v>98</v>
      </c>
      <c r="AZ379" s="103">
        <f t="shared" si="84"/>
        <v>29.89</v>
      </c>
      <c r="BA379" s="17" t="s">
        <v>45</v>
      </c>
      <c r="BB379" s="17" t="s">
        <v>45</v>
      </c>
      <c r="BC379" s="17" t="s">
        <v>45</v>
      </c>
      <c r="BD379" s="105">
        <v>3</v>
      </c>
      <c r="BE379" s="17"/>
      <c r="BF379" s="28"/>
      <c r="BG379" s="26"/>
      <c r="BH379" s="49" t="s">
        <v>272</v>
      </c>
      <c r="BI379" s="29"/>
    </row>
    <row r="380" spans="1:61" x14ac:dyDescent="0.25">
      <c r="A380" s="17">
        <v>2007</v>
      </c>
      <c r="B380" s="15">
        <v>2010</v>
      </c>
      <c r="C380" s="66" t="s">
        <v>306</v>
      </c>
      <c r="D380" s="52" t="s">
        <v>307</v>
      </c>
      <c r="E380" s="17">
        <v>3</v>
      </c>
      <c r="F380" s="67" t="s">
        <v>49</v>
      </c>
      <c r="G380" s="17" t="s">
        <v>49</v>
      </c>
      <c r="H380" s="70" t="s">
        <v>155</v>
      </c>
      <c r="I380" s="45">
        <v>4</v>
      </c>
      <c r="J380" s="22" t="s">
        <v>44</v>
      </c>
      <c r="K380" s="17" t="str">
        <f t="shared" si="83"/>
        <v>Diploid</v>
      </c>
      <c r="L380" s="71" t="s">
        <v>45</v>
      </c>
      <c r="M380" s="71" t="s">
        <v>45</v>
      </c>
      <c r="N380" s="26">
        <v>13.63125</v>
      </c>
      <c r="O380" s="56">
        <v>46</v>
      </c>
      <c r="P380" s="37">
        <f t="shared" si="81"/>
        <v>0.46</v>
      </c>
      <c r="Q380" s="68">
        <f t="shared" si="85"/>
        <v>54</v>
      </c>
      <c r="R380" s="37">
        <f t="shared" si="86"/>
        <v>0.54</v>
      </c>
      <c r="S380" s="68">
        <f t="shared" si="87"/>
        <v>7.3608750000000001</v>
      </c>
      <c r="T380" s="37">
        <f t="shared" si="88"/>
        <v>2.4536250000000002</v>
      </c>
      <c r="U380" s="37">
        <f t="shared" si="89"/>
        <v>3.2861049107142852</v>
      </c>
      <c r="V380" s="37">
        <f t="shared" si="90"/>
        <v>1.0953683035714283</v>
      </c>
      <c r="W380" s="26" t="s">
        <v>45</v>
      </c>
      <c r="X380" s="26" t="s">
        <v>45</v>
      </c>
      <c r="Y380" s="26" t="s">
        <v>45</v>
      </c>
      <c r="Z380" s="26" t="s">
        <v>45</v>
      </c>
      <c r="AA380" s="26" t="s">
        <v>45</v>
      </c>
      <c r="AB380" s="26" t="s">
        <v>45</v>
      </c>
      <c r="AC380" s="26" t="s">
        <v>45</v>
      </c>
      <c r="AD380" s="26" t="s">
        <v>45</v>
      </c>
      <c r="AE380" s="26" t="s">
        <v>45</v>
      </c>
      <c r="AF380" s="26" t="s">
        <v>45</v>
      </c>
      <c r="AG380" s="17">
        <v>3.665</v>
      </c>
      <c r="AH380" s="17">
        <v>5.835</v>
      </c>
      <c r="AI380" s="17">
        <f t="shared" si="82"/>
        <v>1.4621771744567165E-6</v>
      </c>
      <c r="AJ380" s="17">
        <v>1</v>
      </c>
      <c r="AK380" s="17">
        <v>45.9</v>
      </c>
      <c r="AL380" s="17">
        <v>1209.6999999999998</v>
      </c>
      <c r="AM380" s="17">
        <v>181.1</v>
      </c>
      <c r="AN380" s="17">
        <v>3.95</v>
      </c>
      <c r="AO380" s="17">
        <v>13</v>
      </c>
      <c r="AP380" s="17">
        <v>0.2</v>
      </c>
      <c r="AQ380" s="17">
        <v>62.35</v>
      </c>
      <c r="AR380" s="17">
        <v>1038.1999999999998</v>
      </c>
      <c r="AS380" s="17">
        <v>1162.4749999999999</v>
      </c>
      <c r="AT380" s="26">
        <v>651</v>
      </c>
      <c r="AU380" s="26">
        <v>20.157467008140245</v>
      </c>
      <c r="AV380" s="26">
        <v>1.2112170269082954</v>
      </c>
      <c r="AW380" s="26">
        <v>4611.7500000000009</v>
      </c>
      <c r="AX380" s="26">
        <v>3576.1500000000005</v>
      </c>
      <c r="AY380" s="103">
        <v>98</v>
      </c>
      <c r="AZ380" s="103">
        <f t="shared" si="84"/>
        <v>29.89</v>
      </c>
      <c r="BA380" s="17" t="s">
        <v>45</v>
      </c>
      <c r="BB380" s="17" t="s">
        <v>45</v>
      </c>
      <c r="BC380" s="17" t="s">
        <v>45</v>
      </c>
      <c r="BD380" s="105">
        <v>3</v>
      </c>
      <c r="BE380" s="17"/>
      <c r="BF380" s="28"/>
      <c r="BG380" s="26"/>
      <c r="BH380" s="49" t="s">
        <v>272</v>
      </c>
      <c r="BI380" s="29"/>
    </row>
    <row r="381" spans="1:61" x14ac:dyDescent="0.25">
      <c r="A381" s="17">
        <v>2007</v>
      </c>
      <c r="B381" s="15">
        <v>2010</v>
      </c>
      <c r="C381" s="66" t="s">
        <v>306</v>
      </c>
      <c r="D381" s="52" t="s">
        <v>307</v>
      </c>
      <c r="E381" s="17">
        <v>4</v>
      </c>
      <c r="F381" s="67" t="s">
        <v>49</v>
      </c>
      <c r="G381" s="17" t="s">
        <v>49</v>
      </c>
      <c r="H381" s="70" t="s">
        <v>155</v>
      </c>
      <c r="I381" s="45">
        <v>4</v>
      </c>
      <c r="J381" s="22" t="s">
        <v>44</v>
      </c>
      <c r="K381" s="17" t="str">
        <f t="shared" si="83"/>
        <v>Diploid</v>
      </c>
      <c r="L381" s="71" t="s">
        <v>45</v>
      </c>
      <c r="M381" s="71" t="s">
        <v>45</v>
      </c>
      <c r="N381" s="26">
        <v>8.0137499999999999</v>
      </c>
      <c r="O381" s="56">
        <v>49.620000000000005</v>
      </c>
      <c r="P381" s="37">
        <f t="shared" si="81"/>
        <v>0.49620000000000003</v>
      </c>
      <c r="Q381" s="68">
        <f t="shared" si="85"/>
        <v>50.379999999999995</v>
      </c>
      <c r="R381" s="37">
        <f t="shared" si="86"/>
        <v>0.50379999999999991</v>
      </c>
      <c r="S381" s="68">
        <f t="shared" si="87"/>
        <v>4.0373272499999997</v>
      </c>
      <c r="T381" s="37">
        <f t="shared" si="88"/>
        <v>1.3457757499999998</v>
      </c>
      <c r="U381" s="37">
        <f t="shared" si="89"/>
        <v>1.8023782366071426</v>
      </c>
      <c r="V381" s="37">
        <f t="shared" si="90"/>
        <v>0.60079274553571416</v>
      </c>
      <c r="W381" s="26" t="s">
        <v>45</v>
      </c>
      <c r="X381" s="26" t="s">
        <v>45</v>
      </c>
      <c r="Y381" s="26" t="s">
        <v>45</v>
      </c>
      <c r="Z381" s="26" t="s">
        <v>45</v>
      </c>
      <c r="AA381" s="26" t="s">
        <v>45</v>
      </c>
      <c r="AB381" s="26" t="s">
        <v>45</v>
      </c>
      <c r="AC381" s="26" t="s">
        <v>45</v>
      </c>
      <c r="AD381" s="26" t="s">
        <v>45</v>
      </c>
      <c r="AE381" s="26" t="s">
        <v>45</v>
      </c>
      <c r="AF381" s="26" t="s">
        <v>45</v>
      </c>
      <c r="AG381" s="17">
        <v>3.02</v>
      </c>
      <c r="AH381" s="17">
        <v>5.5600000000000005</v>
      </c>
      <c r="AI381" s="17">
        <f t="shared" si="82"/>
        <v>2.7542287033381612E-6</v>
      </c>
      <c r="AJ381" s="17">
        <v>1</v>
      </c>
      <c r="AK381" s="17">
        <v>55.15</v>
      </c>
      <c r="AL381" s="17">
        <v>1579.6</v>
      </c>
      <c r="AM381" s="17">
        <v>233.25</v>
      </c>
      <c r="AN381" s="17">
        <v>6.95</v>
      </c>
      <c r="AO381" s="17">
        <v>16.3</v>
      </c>
      <c r="AP381" s="17">
        <v>0.3</v>
      </c>
      <c r="AQ381" s="17">
        <v>39.299999999999997</v>
      </c>
      <c r="AR381" s="17">
        <v>1038.1999999999998</v>
      </c>
      <c r="AS381" s="17">
        <v>1162.4749999999999</v>
      </c>
      <c r="AT381" s="26">
        <v>651</v>
      </c>
      <c r="AU381" s="26">
        <v>20.157467008140245</v>
      </c>
      <c r="AV381" s="26">
        <v>1.2112170269082954</v>
      </c>
      <c r="AW381" s="26">
        <v>4611.7500000000009</v>
      </c>
      <c r="AX381" s="26">
        <v>3576.1500000000005</v>
      </c>
      <c r="AY381" s="103">
        <v>98</v>
      </c>
      <c r="AZ381" s="103">
        <f t="shared" si="84"/>
        <v>29.89</v>
      </c>
      <c r="BA381" s="17" t="s">
        <v>45</v>
      </c>
      <c r="BB381" s="17" t="s">
        <v>45</v>
      </c>
      <c r="BC381" s="17" t="s">
        <v>45</v>
      </c>
      <c r="BD381" s="105">
        <v>3</v>
      </c>
      <c r="BE381" s="17"/>
      <c r="BF381" s="28"/>
      <c r="BG381" s="26"/>
      <c r="BH381" s="49" t="s">
        <v>272</v>
      </c>
      <c r="BI381" s="29"/>
    </row>
    <row r="382" spans="1:61" x14ac:dyDescent="0.25">
      <c r="A382" s="17">
        <v>2007</v>
      </c>
      <c r="B382" s="15">
        <v>2010</v>
      </c>
      <c r="C382" s="66" t="s">
        <v>306</v>
      </c>
      <c r="D382" s="52" t="s">
        <v>307</v>
      </c>
      <c r="E382" s="17">
        <v>1</v>
      </c>
      <c r="F382" s="67" t="s">
        <v>61</v>
      </c>
      <c r="G382" s="17" t="s">
        <v>61</v>
      </c>
      <c r="H382" s="70" t="s">
        <v>62</v>
      </c>
      <c r="I382" s="45">
        <v>4</v>
      </c>
      <c r="J382" s="22">
        <v>983249</v>
      </c>
      <c r="K382" s="17" t="str">
        <f t="shared" si="83"/>
        <v>Diploid</v>
      </c>
      <c r="L382" s="71" t="s">
        <v>45</v>
      </c>
      <c r="M382" s="71" t="s">
        <v>45</v>
      </c>
      <c r="N382" s="26">
        <v>13.998749999999999</v>
      </c>
      <c r="O382" s="56">
        <v>49.620000000000005</v>
      </c>
      <c r="P382" s="37">
        <f t="shared" si="81"/>
        <v>0.49620000000000003</v>
      </c>
      <c r="Q382" s="68">
        <f t="shared" si="85"/>
        <v>50.379999999999995</v>
      </c>
      <c r="R382" s="37">
        <f t="shared" si="86"/>
        <v>0.50379999999999991</v>
      </c>
      <c r="S382" s="68">
        <f t="shared" si="87"/>
        <v>7.0525702499999987</v>
      </c>
      <c r="T382" s="37">
        <f t="shared" si="88"/>
        <v>2.3508567499999997</v>
      </c>
      <c r="U382" s="37">
        <f t="shared" si="89"/>
        <v>3.1484688616071419</v>
      </c>
      <c r="V382" s="37">
        <f t="shared" si="90"/>
        <v>1.049489620535714</v>
      </c>
      <c r="W382" s="26" t="s">
        <v>45</v>
      </c>
      <c r="X382" s="26" t="s">
        <v>45</v>
      </c>
      <c r="Y382" s="26" t="s">
        <v>45</v>
      </c>
      <c r="Z382" s="26" t="s">
        <v>45</v>
      </c>
      <c r="AA382" s="26" t="s">
        <v>45</v>
      </c>
      <c r="AB382" s="26" t="s">
        <v>45</v>
      </c>
      <c r="AC382" s="26" t="s">
        <v>45</v>
      </c>
      <c r="AD382" s="26" t="s">
        <v>45</v>
      </c>
      <c r="AE382" s="26" t="s">
        <v>45</v>
      </c>
      <c r="AF382" s="26" t="s">
        <v>45</v>
      </c>
      <c r="AG382" s="17">
        <v>4.4800000000000004</v>
      </c>
      <c r="AH382" s="17">
        <v>6.875</v>
      </c>
      <c r="AI382" s="17">
        <f t="shared" si="82"/>
        <v>1.3335214321633217E-7</v>
      </c>
      <c r="AJ382" s="17">
        <v>1</v>
      </c>
      <c r="AK382" s="17">
        <v>37</v>
      </c>
      <c r="AL382" s="17">
        <v>2172.35</v>
      </c>
      <c r="AM382" s="17">
        <v>442.1</v>
      </c>
      <c r="AN382" s="17">
        <v>1.55</v>
      </c>
      <c r="AO382" s="17">
        <v>18.75</v>
      </c>
      <c r="AP382" s="17">
        <v>0.30000000000000004</v>
      </c>
      <c r="AQ382" s="17">
        <v>17.149999999999999</v>
      </c>
      <c r="AR382" s="17">
        <v>1038.1999999999998</v>
      </c>
      <c r="AS382" s="17">
        <v>1162.4749999999999</v>
      </c>
      <c r="AT382" s="26">
        <v>651</v>
      </c>
      <c r="AU382" s="26">
        <v>20.157467008140245</v>
      </c>
      <c r="AV382" s="26">
        <v>1.2112170269082954</v>
      </c>
      <c r="AW382" s="26">
        <v>4611.7500000000009</v>
      </c>
      <c r="AX382" s="26">
        <v>3576.1500000000005</v>
      </c>
      <c r="AY382" s="103">
        <v>98</v>
      </c>
      <c r="AZ382" s="103">
        <f t="shared" si="84"/>
        <v>29.89</v>
      </c>
      <c r="BA382" s="17" t="s">
        <v>45</v>
      </c>
      <c r="BB382" s="17" t="s">
        <v>45</v>
      </c>
      <c r="BC382" s="17" t="s">
        <v>45</v>
      </c>
      <c r="BD382" s="105">
        <v>3</v>
      </c>
      <c r="BE382" s="17"/>
      <c r="BF382" s="28"/>
      <c r="BG382" s="26"/>
      <c r="BH382" s="49" t="s">
        <v>272</v>
      </c>
      <c r="BI382" s="29"/>
    </row>
    <row r="383" spans="1:61" x14ac:dyDescent="0.25">
      <c r="A383" s="17">
        <v>2007</v>
      </c>
      <c r="B383" s="15">
        <v>2010</v>
      </c>
      <c r="C383" s="66" t="s">
        <v>306</v>
      </c>
      <c r="D383" s="52" t="s">
        <v>307</v>
      </c>
      <c r="E383" s="17">
        <v>2</v>
      </c>
      <c r="F383" s="67" t="s">
        <v>61</v>
      </c>
      <c r="G383" s="17" t="s">
        <v>61</v>
      </c>
      <c r="H383" s="70" t="s">
        <v>62</v>
      </c>
      <c r="I383" s="45">
        <v>4</v>
      </c>
      <c r="J383" s="22">
        <v>983249</v>
      </c>
      <c r="K383" s="17" t="str">
        <f t="shared" si="83"/>
        <v>Diploid</v>
      </c>
      <c r="L383" s="71" t="s">
        <v>45</v>
      </c>
      <c r="M383" s="71" t="s">
        <v>45</v>
      </c>
      <c r="N383" s="26">
        <v>10.593749999999998</v>
      </c>
      <c r="O383" s="56">
        <v>49.620000000000005</v>
      </c>
      <c r="P383" s="37">
        <f t="shared" si="81"/>
        <v>0.49620000000000003</v>
      </c>
      <c r="Q383" s="68">
        <f t="shared" si="85"/>
        <v>50.379999999999995</v>
      </c>
      <c r="R383" s="37">
        <f t="shared" si="86"/>
        <v>0.50379999999999991</v>
      </c>
      <c r="S383" s="68">
        <f t="shared" si="87"/>
        <v>5.3371312499999979</v>
      </c>
      <c r="T383" s="37">
        <f t="shared" si="88"/>
        <v>1.7790437499999994</v>
      </c>
      <c r="U383" s="37">
        <f t="shared" si="89"/>
        <v>2.3826478794642845</v>
      </c>
      <c r="V383" s="37">
        <f t="shared" si="90"/>
        <v>0.79421595982142812</v>
      </c>
      <c r="W383" s="26" t="s">
        <v>45</v>
      </c>
      <c r="X383" s="26" t="s">
        <v>45</v>
      </c>
      <c r="Y383" s="26" t="s">
        <v>45</v>
      </c>
      <c r="Z383" s="26" t="s">
        <v>45</v>
      </c>
      <c r="AA383" s="26" t="s">
        <v>45</v>
      </c>
      <c r="AB383" s="26" t="s">
        <v>45</v>
      </c>
      <c r="AC383" s="26" t="s">
        <v>45</v>
      </c>
      <c r="AD383" s="26" t="s">
        <v>45</v>
      </c>
      <c r="AE383" s="26" t="s">
        <v>45</v>
      </c>
      <c r="AF383" s="26" t="s">
        <v>45</v>
      </c>
      <c r="AG383" s="17">
        <v>4.7050000000000001</v>
      </c>
      <c r="AH383" s="17">
        <v>6.1</v>
      </c>
      <c r="AI383" s="17">
        <f t="shared" si="82"/>
        <v>7.9432823472428114E-7</v>
      </c>
      <c r="AJ383" s="17">
        <v>1.1000000000000001</v>
      </c>
      <c r="AK383" s="17">
        <v>54.75</v>
      </c>
      <c r="AL383" s="17">
        <v>2375.4</v>
      </c>
      <c r="AM383" s="17">
        <v>482</v>
      </c>
      <c r="AN383" s="17">
        <v>3.2</v>
      </c>
      <c r="AO383" s="17">
        <v>27.6</v>
      </c>
      <c r="AP383" s="17">
        <v>0.5</v>
      </c>
      <c r="AQ383" s="17">
        <v>23.05</v>
      </c>
      <c r="AR383" s="17">
        <v>1038.1999999999998</v>
      </c>
      <c r="AS383" s="17">
        <v>1162.4749999999999</v>
      </c>
      <c r="AT383" s="26">
        <v>651</v>
      </c>
      <c r="AU383" s="26">
        <v>20.157467008140245</v>
      </c>
      <c r="AV383" s="26">
        <v>1.2112170269082954</v>
      </c>
      <c r="AW383" s="26">
        <v>4611.7500000000009</v>
      </c>
      <c r="AX383" s="26">
        <v>3576.1500000000005</v>
      </c>
      <c r="AY383" s="103">
        <v>98</v>
      </c>
      <c r="AZ383" s="103">
        <f t="shared" si="84"/>
        <v>29.89</v>
      </c>
      <c r="BA383" s="17" t="s">
        <v>45</v>
      </c>
      <c r="BB383" s="17" t="s">
        <v>45</v>
      </c>
      <c r="BC383" s="17" t="s">
        <v>45</v>
      </c>
      <c r="BD383" s="105">
        <v>3</v>
      </c>
      <c r="BE383" s="17"/>
      <c r="BF383" s="28"/>
      <c r="BG383" s="26"/>
      <c r="BH383" s="49" t="s">
        <v>272</v>
      </c>
      <c r="BI383" s="29"/>
    </row>
    <row r="384" spans="1:61" x14ac:dyDescent="0.25">
      <c r="A384" s="17">
        <v>2007</v>
      </c>
      <c r="B384" s="15">
        <v>2010</v>
      </c>
      <c r="C384" s="66" t="s">
        <v>306</v>
      </c>
      <c r="D384" s="52" t="s">
        <v>307</v>
      </c>
      <c r="E384" s="17">
        <v>3</v>
      </c>
      <c r="F384" s="67" t="s">
        <v>61</v>
      </c>
      <c r="G384" s="17" t="s">
        <v>61</v>
      </c>
      <c r="H384" s="70" t="s">
        <v>62</v>
      </c>
      <c r="I384" s="45">
        <v>4</v>
      </c>
      <c r="J384" s="22">
        <v>983249</v>
      </c>
      <c r="K384" s="17" t="str">
        <f t="shared" si="83"/>
        <v>Diploid</v>
      </c>
      <c r="L384" s="71" t="s">
        <v>45</v>
      </c>
      <c r="M384" s="71" t="s">
        <v>45</v>
      </c>
      <c r="N384" s="26">
        <v>10.63125</v>
      </c>
      <c r="O384" s="56">
        <v>49.620000000000005</v>
      </c>
      <c r="P384" s="37">
        <f t="shared" si="81"/>
        <v>0.49620000000000003</v>
      </c>
      <c r="Q384" s="68">
        <f t="shared" si="85"/>
        <v>50.379999999999995</v>
      </c>
      <c r="R384" s="37">
        <f t="shared" si="86"/>
        <v>0.50379999999999991</v>
      </c>
      <c r="S384" s="68">
        <f t="shared" si="87"/>
        <v>5.3560237499999985</v>
      </c>
      <c r="T384" s="37">
        <f t="shared" si="88"/>
        <v>1.7853412499999994</v>
      </c>
      <c r="U384" s="37">
        <f t="shared" si="89"/>
        <v>2.391082031249999</v>
      </c>
      <c r="V384" s="37">
        <f t="shared" si="90"/>
        <v>0.79702734374999962</v>
      </c>
      <c r="W384" s="26" t="s">
        <v>45</v>
      </c>
      <c r="X384" s="26" t="s">
        <v>45</v>
      </c>
      <c r="Y384" s="26" t="s">
        <v>45</v>
      </c>
      <c r="Z384" s="26" t="s">
        <v>45</v>
      </c>
      <c r="AA384" s="26" t="s">
        <v>45</v>
      </c>
      <c r="AB384" s="26" t="s">
        <v>45</v>
      </c>
      <c r="AC384" s="26" t="s">
        <v>45</v>
      </c>
      <c r="AD384" s="26" t="s">
        <v>45</v>
      </c>
      <c r="AE384" s="26" t="s">
        <v>45</v>
      </c>
      <c r="AF384" s="26" t="s">
        <v>45</v>
      </c>
      <c r="AG384" s="17">
        <v>3.665</v>
      </c>
      <c r="AH384" s="17">
        <v>5.835</v>
      </c>
      <c r="AI384" s="17">
        <f t="shared" si="82"/>
        <v>1.4621771744567165E-6</v>
      </c>
      <c r="AJ384" s="17">
        <v>1</v>
      </c>
      <c r="AK384" s="17">
        <v>45.9</v>
      </c>
      <c r="AL384" s="17">
        <v>1209.6999999999998</v>
      </c>
      <c r="AM384" s="17">
        <v>181.1</v>
      </c>
      <c r="AN384" s="17">
        <v>3.95</v>
      </c>
      <c r="AO384" s="17">
        <v>13</v>
      </c>
      <c r="AP384" s="17">
        <v>0.2</v>
      </c>
      <c r="AQ384" s="17">
        <v>62.35</v>
      </c>
      <c r="AR384" s="17">
        <v>1038.1999999999998</v>
      </c>
      <c r="AS384" s="17">
        <v>1162.4749999999999</v>
      </c>
      <c r="AT384" s="26">
        <v>651</v>
      </c>
      <c r="AU384" s="26">
        <v>20.157467008140245</v>
      </c>
      <c r="AV384" s="26">
        <v>1.2112170269082954</v>
      </c>
      <c r="AW384" s="26">
        <v>4611.7500000000009</v>
      </c>
      <c r="AX384" s="26">
        <v>3576.1500000000005</v>
      </c>
      <c r="AY384" s="103">
        <v>98</v>
      </c>
      <c r="AZ384" s="103">
        <f t="shared" si="84"/>
        <v>29.89</v>
      </c>
      <c r="BA384" s="17" t="s">
        <v>45</v>
      </c>
      <c r="BB384" s="17" t="s">
        <v>45</v>
      </c>
      <c r="BC384" s="17" t="s">
        <v>45</v>
      </c>
      <c r="BD384" s="105">
        <v>3</v>
      </c>
      <c r="BE384" s="17"/>
      <c r="BF384" s="28"/>
      <c r="BG384" s="26"/>
      <c r="BH384" s="49" t="s">
        <v>272</v>
      </c>
      <c r="BI384" s="29"/>
    </row>
    <row r="385" spans="1:61" x14ac:dyDescent="0.25">
      <c r="A385" s="17">
        <v>2007</v>
      </c>
      <c r="B385" s="15">
        <v>2010</v>
      </c>
      <c r="C385" s="66" t="s">
        <v>306</v>
      </c>
      <c r="D385" s="52" t="s">
        <v>307</v>
      </c>
      <c r="E385" s="17">
        <v>4</v>
      </c>
      <c r="F385" s="67" t="s">
        <v>61</v>
      </c>
      <c r="G385" s="17" t="s">
        <v>61</v>
      </c>
      <c r="H385" s="70" t="s">
        <v>62</v>
      </c>
      <c r="I385" s="45">
        <v>4</v>
      </c>
      <c r="J385" s="22">
        <v>983249</v>
      </c>
      <c r="K385" s="17" t="str">
        <f t="shared" si="83"/>
        <v>Diploid</v>
      </c>
      <c r="L385" s="71" t="s">
        <v>45</v>
      </c>
      <c r="M385" s="71" t="s">
        <v>45</v>
      </c>
      <c r="N385" s="26">
        <v>7.6574999999999998</v>
      </c>
      <c r="O385" s="56">
        <v>49.620000000000005</v>
      </c>
      <c r="P385" s="37">
        <f t="shared" si="81"/>
        <v>0.49620000000000003</v>
      </c>
      <c r="Q385" s="68">
        <f t="shared" si="85"/>
        <v>50.379999999999995</v>
      </c>
      <c r="R385" s="37">
        <f t="shared" si="86"/>
        <v>0.50379999999999991</v>
      </c>
      <c r="S385" s="68">
        <f t="shared" si="87"/>
        <v>3.8578484999999993</v>
      </c>
      <c r="T385" s="37">
        <f t="shared" si="88"/>
        <v>1.2859494999999999</v>
      </c>
      <c r="U385" s="37">
        <f t="shared" si="89"/>
        <v>1.7222537946428567</v>
      </c>
      <c r="V385" s="37">
        <f t="shared" si="90"/>
        <v>0.57408459821428559</v>
      </c>
      <c r="W385" s="26" t="s">
        <v>45</v>
      </c>
      <c r="X385" s="26" t="s">
        <v>45</v>
      </c>
      <c r="Y385" s="26" t="s">
        <v>45</v>
      </c>
      <c r="Z385" s="26" t="s">
        <v>45</v>
      </c>
      <c r="AA385" s="26" t="s">
        <v>45</v>
      </c>
      <c r="AB385" s="26" t="s">
        <v>45</v>
      </c>
      <c r="AC385" s="26" t="s">
        <v>45</v>
      </c>
      <c r="AD385" s="26" t="s">
        <v>45</v>
      </c>
      <c r="AE385" s="26" t="s">
        <v>45</v>
      </c>
      <c r="AF385" s="26" t="s">
        <v>45</v>
      </c>
      <c r="AG385" s="17">
        <v>3.02</v>
      </c>
      <c r="AH385" s="17">
        <v>5.5600000000000005</v>
      </c>
      <c r="AI385" s="17">
        <f t="shared" si="82"/>
        <v>2.7542287033381612E-6</v>
      </c>
      <c r="AJ385" s="17">
        <v>1</v>
      </c>
      <c r="AK385" s="17">
        <v>55.15</v>
      </c>
      <c r="AL385" s="17">
        <v>1579.6</v>
      </c>
      <c r="AM385" s="17">
        <v>233.25</v>
      </c>
      <c r="AN385" s="17">
        <v>6.95</v>
      </c>
      <c r="AO385" s="17">
        <v>16.3</v>
      </c>
      <c r="AP385" s="17">
        <v>0.3</v>
      </c>
      <c r="AQ385" s="17">
        <v>39.299999999999997</v>
      </c>
      <c r="AR385" s="17">
        <v>1038.1999999999998</v>
      </c>
      <c r="AS385" s="17">
        <v>1162.4749999999999</v>
      </c>
      <c r="AT385" s="26">
        <v>651</v>
      </c>
      <c r="AU385" s="26">
        <v>20.157467008140245</v>
      </c>
      <c r="AV385" s="26">
        <v>1.2112170269082954</v>
      </c>
      <c r="AW385" s="26">
        <v>4611.7500000000009</v>
      </c>
      <c r="AX385" s="26">
        <v>3576.1500000000005</v>
      </c>
      <c r="AY385" s="103">
        <v>98</v>
      </c>
      <c r="AZ385" s="103">
        <f t="shared" si="84"/>
        <v>29.89</v>
      </c>
      <c r="BA385" s="17" t="s">
        <v>45</v>
      </c>
      <c r="BB385" s="17" t="s">
        <v>45</v>
      </c>
      <c r="BC385" s="17" t="s">
        <v>45</v>
      </c>
      <c r="BD385" s="105">
        <v>3</v>
      </c>
      <c r="BE385" s="17"/>
      <c r="BF385" s="28"/>
      <c r="BG385" s="26"/>
      <c r="BH385" s="49" t="s">
        <v>272</v>
      </c>
      <c r="BI385" s="29"/>
    </row>
    <row r="386" spans="1:61" x14ac:dyDescent="0.25">
      <c r="A386" s="17">
        <v>2007</v>
      </c>
      <c r="B386" s="15">
        <v>2010</v>
      </c>
      <c r="C386" s="66" t="s">
        <v>306</v>
      </c>
      <c r="D386" s="52" t="s">
        <v>307</v>
      </c>
      <c r="E386" s="17">
        <v>1</v>
      </c>
      <c r="F386" s="67" t="s">
        <v>71</v>
      </c>
      <c r="G386" s="17" t="s">
        <v>71</v>
      </c>
      <c r="H386" s="70" t="s">
        <v>72</v>
      </c>
      <c r="I386" s="45">
        <v>4</v>
      </c>
      <c r="J386" s="22">
        <v>983777</v>
      </c>
      <c r="K386" s="17" t="str">
        <f t="shared" si="83"/>
        <v>Diploid</v>
      </c>
      <c r="L386" s="71" t="s">
        <v>45</v>
      </c>
      <c r="M386" s="71" t="s">
        <v>45</v>
      </c>
      <c r="N386" s="26">
        <v>15.794999999999996</v>
      </c>
      <c r="O386" s="56">
        <v>42.31</v>
      </c>
      <c r="P386" s="37">
        <f t="shared" ref="P386:P449" si="91">O386/100</f>
        <v>0.42310000000000003</v>
      </c>
      <c r="Q386" s="68">
        <f t="shared" si="85"/>
        <v>57.69</v>
      </c>
      <c r="R386" s="37">
        <f t="shared" si="86"/>
        <v>0.57689999999999997</v>
      </c>
      <c r="S386" s="68">
        <f t="shared" si="87"/>
        <v>9.1121354999999973</v>
      </c>
      <c r="T386" s="37">
        <f t="shared" si="88"/>
        <v>3.0373784999999991</v>
      </c>
      <c r="U386" s="37">
        <f t="shared" si="89"/>
        <v>4.0679176339285696</v>
      </c>
      <c r="V386" s="37">
        <f t="shared" si="90"/>
        <v>1.3559725446428565</v>
      </c>
      <c r="W386" s="26" t="s">
        <v>45</v>
      </c>
      <c r="X386" s="26" t="s">
        <v>45</v>
      </c>
      <c r="Y386" s="26" t="s">
        <v>45</v>
      </c>
      <c r="Z386" s="26" t="s">
        <v>45</v>
      </c>
      <c r="AA386" s="26" t="s">
        <v>45</v>
      </c>
      <c r="AB386" s="26" t="s">
        <v>45</v>
      </c>
      <c r="AC386" s="26" t="s">
        <v>45</v>
      </c>
      <c r="AD386" s="26" t="s">
        <v>45</v>
      </c>
      <c r="AE386" s="26" t="s">
        <v>45</v>
      </c>
      <c r="AF386" s="26" t="s">
        <v>45</v>
      </c>
      <c r="AG386" s="17">
        <v>4.4800000000000004</v>
      </c>
      <c r="AH386" s="17">
        <v>6.875</v>
      </c>
      <c r="AI386" s="17">
        <f t="shared" si="82"/>
        <v>1.3335214321633217E-7</v>
      </c>
      <c r="AJ386" s="17">
        <v>1</v>
      </c>
      <c r="AK386" s="17">
        <v>37</v>
      </c>
      <c r="AL386" s="17">
        <v>2172.35</v>
      </c>
      <c r="AM386" s="17">
        <v>442.1</v>
      </c>
      <c r="AN386" s="17">
        <v>1.55</v>
      </c>
      <c r="AO386" s="17">
        <v>18.75</v>
      </c>
      <c r="AP386" s="17">
        <v>0.30000000000000004</v>
      </c>
      <c r="AQ386" s="17">
        <v>17.149999999999999</v>
      </c>
      <c r="AR386" s="17">
        <v>1038.1999999999998</v>
      </c>
      <c r="AS386" s="17">
        <v>1162.4749999999999</v>
      </c>
      <c r="AT386" s="26">
        <v>651</v>
      </c>
      <c r="AU386" s="26">
        <v>20.157467008140245</v>
      </c>
      <c r="AV386" s="26">
        <v>1.2112170269082954</v>
      </c>
      <c r="AW386" s="26">
        <v>4611.7500000000009</v>
      </c>
      <c r="AX386" s="26">
        <v>3576.1500000000005</v>
      </c>
      <c r="AY386" s="103">
        <v>98</v>
      </c>
      <c r="AZ386" s="103">
        <f t="shared" si="84"/>
        <v>29.89</v>
      </c>
      <c r="BA386" s="17" t="s">
        <v>45</v>
      </c>
      <c r="BB386" s="17" t="s">
        <v>45</v>
      </c>
      <c r="BC386" s="17" t="s">
        <v>45</v>
      </c>
      <c r="BD386" s="105">
        <v>3</v>
      </c>
      <c r="BE386" s="17"/>
      <c r="BF386" s="28"/>
      <c r="BG386" s="26"/>
      <c r="BH386" s="49" t="s">
        <v>272</v>
      </c>
      <c r="BI386" s="29"/>
    </row>
    <row r="387" spans="1:61" x14ac:dyDescent="0.25">
      <c r="A387" s="17">
        <v>2007</v>
      </c>
      <c r="B387" s="15">
        <v>2010</v>
      </c>
      <c r="C387" s="66" t="s">
        <v>306</v>
      </c>
      <c r="D387" s="52" t="s">
        <v>307</v>
      </c>
      <c r="E387" s="17">
        <v>2</v>
      </c>
      <c r="F387" s="67" t="s">
        <v>71</v>
      </c>
      <c r="G387" s="17" t="s">
        <v>71</v>
      </c>
      <c r="H387" s="70" t="s">
        <v>72</v>
      </c>
      <c r="I387" s="45">
        <v>4</v>
      </c>
      <c r="J387" s="22">
        <v>983777</v>
      </c>
      <c r="K387" s="17" t="str">
        <f t="shared" si="83"/>
        <v>Diploid</v>
      </c>
      <c r="L387" s="71" t="s">
        <v>45</v>
      </c>
      <c r="M387" s="71" t="s">
        <v>45</v>
      </c>
      <c r="N387" s="26">
        <v>17.07375</v>
      </c>
      <c r="O387" s="56">
        <v>42.31</v>
      </c>
      <c r="P387" s="37">
        <f t="shared" si="91"/>
        <v>0.42310000000000003</v>
      </c>
      <c r="Q387" s="68">
        <f t="shared" si="85"/>
        <v>57.69</v>
      </c>
      <c r="R387" s="37">
        <f t="shared" si="86"/>
        <v>0.57689999999999997</v>
      </c>
      <c r="S387" s="68">
        <f t="shared" si="87"/>
        <v>9.8498463750000003</v>
      </c>
      <c r="T387" s="37">
        <f t="shared" si="88"/>
        <v>3.2832821249999999</v>
      </c>
      <c r="U387" s="37">
        <f t="shared" si="89"/>
        <v>4.3972528459821429</v>
      </c>
      <c r="V387" s="37">
        <f t="shared" si="90"/>
        <v>1.4657509486607143</v>
      </c>
      <c r="W387" s="26" t="s">
        <v>45</v>
      </c>
      <c r="X387" s="26" t="s">
        <v>45</v>
      </c>
      <c r="Y387" s="26" t="s">
        <v>45</v>
      </c>
      <c r="Z387" s="26" t="s">
        <v>45</v>
      </c>
      <c r="AA387" s="26" t="s">
        <v>45</v>
      </c>
      <c r="AB387" s="26" t="s">
        <v>45</v>
      </c>
      <c r="AC387" s="26" t="s">
        <v>45</v>
      </c>
      <c r="AD387" s="26" t="s">
        <v>45</v>
      </c>
      <c r="AE387" s="26" t="s">
        <v>45</v>
      </c>
      <c r="AF387" s="26" t="s">
        <v>45</v>
      </c>
      <c r="AG387" s="17">
        <v>4.7050000000000001</v>
      </c>
      <c r="AH387" s="17">
        <v>6.1</v>
      </c>
      <c r="AI387" s="17">
        <f t="shared" ref="AI387:AI450" si="92">10^(-AH387)</f>
        <v>7.9432823472428114E-7</v>
      </c>
      <c r="AJ387" s="17">
        <v>1.1000000000000001</v>
      </c>
      <c r="AK387" s="17">
        <v>54.75</v>
      </c>
      <c r="AL387" s="17">
        <v>2375.4</v>
      </c>
      <c r="AM387" s="17">
        <v>482</v>
      </c>
      <c r="AN387" s="17">
        <v>3.2</v>
      </c>
      <c r="AO387" s="17">
        <v>27.6</v>
      </c>
      <c r="AP387" s="17">
        <v>0.5</v>
      </c>
      <c r="AQ387" s="17">
        <v>23.05</v>
      </c>
      <c r="AR387" s="17">
        <v>1038.1999999999998</v>
      </c>
      <c r="AS387" s="17">
        <v>1162.4749999999999</v>
      </c>
      <c r="AT387" s="26">
        <v>651</v>
      </c>
      <c r="AU387" s="26">
        <v>20.157467008140245</v>
      </c>
      <c r="AV387" s="26">
        <v>1.2112170269082954</v>
      </c>
      <c r="AW387" s="26">
        <v>4611.7500000000009</v>
      </c>
      <c r="AX387" s="26">
        <v>3576.1500000000005</v>
      </c>
      <c r="AY387" s="103">
        <v>98</v>
      </c>
      <c r="AZ387" s="103">
        <f t="shared" si="84"/>
        <v>29.89</v>
      </c>
      <c r="BA387" s="17" t="s">
        <v>45</v>
      </c>
      <c r="BB387" s="17" t="s">
        <v>45</v>
      </c>
      <c r="BC387" s="17" t="s">
        <v>45</v>
      </c>
      <c r="BD387" s="105">
        <v>3</v>
      </c>
      <c r="BE387" s="17"/>
      <c r="BF387" s="28"/>
      <c r="BG387" s="26"/>
      <c r="BH387" s="49" t="s">
        <v>272</v>
      </c>
      <c r="BI387" s="29"/>
    </row>
    <row r="388" spans="1:61" x14ac:dyDescent="0.25">
      <c r="A388" s="17">
        <v>2007</v>
      </c>
      <c r="B388" s="15">
        <v>2010</v>
      </c>
      <c r="C388" s="66" t="s">
        <v>306</v>
      </c>
      <c r="D388" s="52" t="s">
        <v>307</v>
      </c>
      <c r="E388" s="17">
        <v>3</v>
      </c>
      <c r="F388" s="67" t="s">
        <v>71</v>
      </c>
      <c r="G388" s="17" t="s">
        <v>71</v>
      </c>
      <c r="H388" s="70" t="s">
        <v>72</v>
      </c>
      <c r="I388" s="45">
        <v>4</v>
      </c>
      <c r="J388" s="22">
        <v>983777</v>
      </c>
      <c r="K388" s="17" t="str">
        <f t="shared" si="83"/>
        <v>Diploid</v>
      </c>
      <c r="L388" s="71" t="s">
        <v>45</v>
      </c>
      <c r="M388" s="71" t="s">
        <v>45</v>
      </c>
      <c r="N388" s="26">
        <v>16.919999999999998</v>
      </c>
      <c r="O388" s="56">
        <v>42.31</v>
      </c>
      <c r="P388" s="37">
        <f t="shared" si="91"/>
        <v>0.42310000000000003</v>
      </c>
      <c r="Q388" s="68">
        <f t="shared" si="85"/>
        <v>57.69</v>
      </c>
      <c r="R388" s="37">
        <f t="shared" si="86"/>
        <v>0.57689999999999997</v>
      </c>
      <c r="S388" s="68">
        <f t="shared" si="87"/>
        <v>9.7611479999999986</v>
      </c>
      <c r="T388" s="37">
        <f t="shared" si="88"/>
        <v>3.2537159999999994</v>
      </c>
      <c r="U388" s="37">
        <f t="shared" si="89"/>
        <v>4.357655357142856</v>
      </c>
      <c r="V388" s="37">
        <f t="shared" si="90"/>
        <v>1.4525517857142853</v>
      </c>
      <c r="W388" s="26" t="s">
        <v>45</v>
      </c>
      <c r="X388" s="26" t="s">
        <v>45</v>
      </c>
      <c r="Y388" s="26" t="s">
        <v>45</v>
      </c>
      <c r="Z388" s="26" t="s">
        <v>45</v>
      </c>
      <c r="AA388" s="26" t="s">
        <v>45</v>
      </c>
      <c r="AB388" s="26" t="s">
        <v>45</v>
      </c>
      <c r="AC388" s="26" t="s">
        <v>45</v>
      </c>
      <c r="AD388" s="26" t="s">
        <v>45</v>
      </c>
      <c r="AE388" s="26" t="s">
        <v>45</v>
      </c>
      <c r="AF388" s="26" t="s">
        <v>45</v>
      </c>
      <c r="AG388" s="17">
        <v>3.665</v>
      </c>
      <c r="AH388" s="17">
        <v>5.835</v>
      </c>
      <c r="AI388" s="17">
        <f t="shared" si="92"/>
        <v>1.4621771744567165E-6</v>
      </c>
      <c r="AJ388" s="17">
        <v>1</v>
      </c>
      <c r="AK388" s="17">
        <v>45.9</v>
      </c>
      <c r="AL388" s="17">
        <v>1209.6999999999998</v>
      </c>
      <c r="AM388" s="17">
        <v>181.1</v>
      </c>
      <c r="AN388" s="17">
        <v>3.95</v>
      </c>
      <c r="AO388" s="17">
        <v>13</v>
      </c>
      <c r="AP388" s="17">
        <v>0.2</v>
      </c>
      <c r="AQ388" s="17">
        <v>62.35</v>
      </c>
      <c r="AR388" s="17">
        <v>1038.1999999999998</v>
      </c>
      <c r="AS388" s="17">
        <v>1162.4749999999999</v>
      </c>
      <c r="AT388" s="26">
        <v>651</v>
      </c>
      <c r="AU388" s="26">
        <v>20.157467008140245</v>
      </c>
      <c r="AV388" s="26">
        <v>1.2112170269082954</v>
      </c>
      <c r="AW388" s="26">
        <v>4611.7500000000009</v>
      </c>
      <c r="AX388" s="26">
        <v>3576.1500000000005</v>
      </c>
      <c r="AY388" s="103">
        <v>98</v>
      </c>
      <c r="AZ388" s="103">
        <f t="shared" si="84"/>
        <v>29.89</v>
      </c>
      <c r="BA388" s="17" t="s">
        <v>45</v>
      </c>
      <c r="BB388" s="17" t="s">
        <v>45</v>
      </c>
      <c r="BC388" s="17" t="s">
        <v>45</v>
      </c>
      <c r="BD388" s="105">
        <v>3</v>
      </c>
      <c r="BE388" s="17"/>
      <c r="BF388" s="28"/>
      <c r="BG388" s="26"/>
      <c r="BH388" s="49" t="s">
        <v>272</v>
      </c>
      <c r="BI388" s="29"/>
    </row>
    <row r="389" spans="1:61" x14ac:dyDescent="0.25">
      <c r="A389" s="17">
        <v>2007</v>
      </c>
      <c r="B389" s="15">
        <v>2010</v>
      </c>
      <c r="C389" s="66" t="s">
        <v>306</v>
      </c>
      <c r="D389" s="52" t="s">
        <v>307</v>
      </c>
      <c r="E389" s="17">
        <v>4</v>
      </c>
      <c r="F389" s="67" t="s">
        <v>71</v>
      </c>
      <c r="G389" s="17" t="s">
        <v>71</v>
      </c>
      <c r="H389" s="70" t="s">
        <v>72</v>
      </c>
      <c r="I389" s="45">
        <v>4</v>
      </c>
      <c r="J389" s="22">
        <v>983777</v>
      </c>
      <c r="K389" s="17" t="str">
        <f t="shared" si="83"/>
        <v>Diploid</v>
      </c>
      <c r="L389" s="71" t="s">
        <v>45</v>
      </c>
      <c r="M389" s="71" t="s">
        <v>45</v>
      </c>
      <c r="N389" s="26">
        <v>10.417499999999999</v>
      </c>
      <c r="O389" s="56">
        <v>42.31</v>
      </c>
      <c r="P389" s="37">
        <f t="shared" si="91"/>
        <v>0.42310000000000003</v>
      </c>
      <c r="Q389" s="68">
        <f t="shared" si="85"/>
        <v>57.69</v>
      </c>
      <c r="R389" s="37">
        <f t="shared" si="86"/>
        <v>0.57689999999999997</v>
      </c>
      <c r="S389" s="68">
        <f t="shared" si="87"/>
        <v>6.0098557499999989</v>
      </c>
      <c r="T389" s="37">
        <f t="shared" si="88"/>
        <v>2.0032852499999998</v>
      </c>
      <c r="U389" s="37">
        <f t="shared" si="89"/>
        <v>2.6829713169642848</v>
      </c>
      <c r="V389" s="37">
        <f t="shared" si="90"/>
        <v>0.89432377232142823</v>
      </c>
      <c r="W389" s="26" t="s">
        <v>45</v>
      </c>
      <c r="X389" s="26" t="s">
        <v>45</v>
      </c>
      <c r="Y389" s="26" t="s">
        <v>45</v>
      </c>
      <c r="Z389" s="26" t="s">
        <v>45</v>
      </c>
      <c r="AA389" s="26" t="s">
        <v>45</v>
      </c>
      <c r="AB389" s="26" t="s">
        <v>45</v>
      </c>
      <c r="AC389" s="26" t="s">
        <v>45</v>
      </c>
      <c r="AD389" s="26" t="s">
        <v>45</v>
      </c>
      <c r="AE389" s="26" t="s">
        <v>45</v>
      </c>
      <c r="AF389" s="26" t="s">
        <v>45</v>
      </c>
      <c r="AG389" s="17">
        <v>3.02</v>
      </c>
      <c r="AH389" s="17">
        <v>5.5600000000000005</v>
      </c>
      <c r="AI389" s="17">
        <f t="shared" si="92"/>
        <v>2.7542287033381612E-6</v>
      </c>
      <c r="AJ389" s="17">
        <v>1</v>
      </c>
      <c r="AK389" s="17">
        <v>55.15</v>
      </c>
      <c r="AL389" s="17">
        <v>1579.6</v>
      </c>
      <c r="AM389" s="17">
        <v>233.25</v>
      </c>
      <c r="AN389" s="17">
        <v>6.95</v>
      </c>
      <c r="AO389" s="17">
        <v>16.3</v>
      </c>
      <c r="AP389" s="17">
        <v>0.3</v>
      </c>
      <c r="AQ389" s="17">
        <v>39.299999999999997</v>
      </c>
      <c r="AR389" s="17">
        <v>1038.1999999999998</v>
      </c>
      <c r="AS389" s="17">
        <v>1162.4749999999999</v>
      </c>
      <c r="AT389" s="26">
        <v>651</v>
      </c>
      <c r="AU389" s="26">
        <v>20.157467008140245</v>
      </c>
      <c r="AV389" s="26">
        <v>1.2112170269082954</v>
      </c>
      <c r="AW389" s="26">
        <v>4611.7500000000009</v>
      </c>
      <c r="AX389" s="26">
        <v>3576.1500000000005</v>
      </c>
      <c r="AY389" s="103">
        <v>98</v>
      </c>
      <c r="AZ389" s="103">
        <f t="shared" si="84"/>
        <v>29.89</v>
      </c>
      <c r="BA389" s="17" t="s">
        <v>45</v>
      </c>
      <c r="BB389" s="17" t="s">
        <v>45</v>
      </c>
      <c r="BC389" s="17" t="s">
        <v>45</v>
      </c>
      <c r="BD389" s="105">
        <v>3</v>
      </c>
      <c r="BE389" s="17"/>
      <c r="BF389" s="28"/>
      <c r="BG389" s="26"/>
      <c r="BH389" s="49" t="s">
        <v>272</v>
      </c>
      <c r="BI389" s="29"/>
    </row>
    <row r="390" spans="1:61" x14ac:dyDescent="0.25">
      <c r="A390" s="17">
        <v>2007</v>
      </c>
      <c r="B390" s="15">
        <v>2010</v>
      </c>
      <c r="C390" s="66" t="s">
        <v>306</v>
      </c>
      <c r="D390" s="52" t="s">
        <v>307</v>
      </c>
      <c r="E390" s="17">
        <v>1</v>
      </c>
      <c r="F390" s="67" t="s">
        <v>96</v>
      </c>
      <c r="G390" s="17" t="s">
        <v>97</v>
      </c>
      <c r="H390" s="70">
        <v>9870</v>
      </c>
      <c r="I390" s="45">
        <v>5</v>
      </c>
      <c r="J390" s="22">
        <v>98701</v>
      </c>
      <c r="K390" s="17" t="str">
        <f t="shared" si="83"/>
        <v>Tetraploid</v>
      </c>
      <c r="L390" s="71" t="s">
        <v>45</v>
      </c>
      <c r="M390" s="71" t="s">
        <v>45</v>
      </c>
      <c r="N390" s="26">
        <v>14.8125</v>
      </c>
      <c r="O390" s="56">
        <v>54.290000000000006</v>
      </c>
      <c r="P390" s="37">
        <f t="shared" si="91"/>
        <v>0.54290000000000005</v>
      </c>
      <c r="Q390" s="68">
        <f t="shared" si="85"/>
        <v>45.709999999999994</v>
      </c>
      <c r="R390" s="37">
        <f t="shared" si="86"/>
        <v>0.45709999999999995</v>
      </c>
      <c r="S390" s="68">
        <f t="shared" si="87"/>
        <v>6.7707937499999993</v>
      </c>
      <c r="T390" s="37">
        <f t="shared" si="88"/>
        <v>2.2569312499999996</v>
      </c>
      <c r="U390" s="37">
        <f t="shared" si="89"/>
        <v>3.0226757812499994</v>
      </c>
      <c r="V390" s="37">
        <f t="shared" si="90"/>
        <v>1.0075585937499998</v>
      </c>
      <c r="W390" s="26" t="s">
        <v>45</v>
      </c>
      <c r="X390" s="26" t="s">
        <v>45</v>
      </c>
      <c r="Y390" s="26" t="s">
        <v>45</v>
      </c>
      <c r="Z390" s="26" t="s">
        <v>45</v>
      </c>
      <c r="AA390" s="26" t="s">
        <v>45</v>
      </c>
      <c r="AB390" s="26" t="s">
        <v>45</v>
      </c>
      <c r="AC390" s="26" t="s">
        <v>45</v>
      </c>
      <c r="AD390" s="26" t="s">
        <v>45</v>
      </c>
      <c r="AE390" s="26" t="s">
        <v>45</v>
      </c>
      <c r="AF390" s="26" t="s">
        <v>45</v>
      </c>
      <c r="AG390" s="17">
        <v>4.4800000000000004</v>
      </c>
      <c r="AH390" s="17">
        <v>6.875</v>
      </c>
      <c r="AI390" s="17">
        <f t="shared" si="92"/>
        <v>1.3335214321633217E-7</v>
      </c>
      <c r="AJ390" s="17">
        <v>1</v>
      </c>
      <c r="AK390" s="17">
        <v>37</v>
      </c>
      <c r="AL390" s="17">
        <v>2172.35</v>
      </c>
      <c r="AM390" s="17">
        <v>442.1</v>
      </c>
      <c r="AN390" s="17">
        <v>1.55</v>
      </c>
      <c r="AO390" s="17">
        <v>18.75</v>
      </c>
      <c r="AP390" s="17">
        <v>0.30000000000000004</v>
      </c>
      <c r="AQ390" s="17">
        <v>17.149999999999999</v>
      </c>
      <c r="AR390" s="17">
        <v>1038.1999999999998</v>
      </c>
      <c r="AS390" s="17">
        <v>1162.4749999999999</v>
      </c>
      <c r="AT390" s="26">
        <v>651</v>
      </c>
      <c r="AU390" s="26">
        <v>20.157467008140245</v>
      </c>
      <c r="AV390" s="26">
        <v>1.2112170269082954</v>
      </c>
      <c r="AW390" s="26">
        <v>4611.7500000000009</v>
      </c>
      <c r="AX390" s="26">
        <v>3576.1500000000005</v>
      </c>
      <c r="AY390" s="103">
        <v>98</v>
      </c>
      <c r="AZ390" s="103">
        <f t="shared" si="84"/>
        <v>29.89</v>
      </c>
      <c r="BA390" s="17" t="s">
        <v>45</v>
      </c>
      <c r="BB390" s="17" t="s">
        <v>45</v>
      </c>
      <c r="BC390" s="17" t="s">
        <v>45</v>
      </c>
      <c r="BD390" s="105">
        <v>3</v>
      </c>
      <c r="BE390" s="17"/>
      <c r="BF390" s="28"/>
      <c r="BG390" s="26"/>
      <c r="BH390" s="49" t="s">
        <v>272</v>
      </c>
      <c r="BI390" s="29"/>
    </row>
    <row r="391" spans="1:61" x14ac:dyDescent="0.25">
      <c r="A391" s="17">
        <v>2007</v>
      </c>
      <c r="B391" s="15">
        <v>2010</v>
      </c>
      <c r="C391" s="66" t="s">
        <v>306</v>
      </c>
      <c r="D391" s="52" t="s">
        <v>307</v>
      </c>
      <c r="E391" s="17">
        <v>2</v>
      </c>
      <c r="F391" s="67" t="s">
        <v>96</v>
      </c>
      <c r="G391" s="17" t="s">
        <v>97</v>
      </c>
      <c r="H391" s="70">
        <v>9870</v>
      </c>
      <c r="I391" s="45">
        <v>5</v>
      </c>
      <c r="J391" s="22">
        <v>98701</v>
      </c>
      <c r="K391" s="17" t="str">
        <f t="shared" si="83"/>
        <v>Tetraploid</v>
      </c>
      <c r="L391" s="71" t="s">
        <v>45</v>
      </c>
      <c r="M391" s="71" t="s">
        <v>45</v>
      </c>
      <c r="N391" s="26">
        <v>20.328749999999999</v>
      </c>
      <c r="O391" s="56">
        <v>54.290000000000006</v>
      </c>
      <c r="P391" s="37">
        <f t="shared" si="91"/>
        <v>0.54290000000000005</v>
      </c>
      <c r="Q391" s="68">
        <f t="shared" si="85"/>
        <v>45.709999999999994</v>
      </c>
      <c r="R391" s="37">
        <f t="shared" si="86"/>
        <v>0.45709999999999995</v>
      </c>
      <c r="S391" s="68">
        <f t="shared" si="87"/>
        <v>9.2922716249999979</v>
      </c>
      <c r="T391" s="37">
        <f t="shared" si="88"/>
        <v>3.0974238749999992</v>
      </c>
      <c r="U391" s="37">
        <f t="shared" si="89"/>
        <v>4.1483355468749989</v>
      </c>
      <c r="V391" s="37">
        <f t="shared" si="90"/>
        <v>1.3827785156249996</v>
      </c>
      <c r="W391" s="26" t="s">
        <v>45</v>
      </c>
      <c r="X391" s="26" t="s">
        <v>45</v>
      </c>
      <c r="Y391" s="26" t="s">
        <v>45</v>
      </c>
      <c r="Z391" s="26" t="s">
        <v>45</v>
      </c>
      <c r="AA391" s="26" t="s">
        <v>45</v>
      </c>
      <c r="AB391" s="26" t="s">
        <v>45</v>
      </c>
      <c r="AC391" s="26" t="s">
        <v>45</v>
      </c>
      <c r="AD391" s="26" t="s">
        <v>45</v>
      </c>
      <c r="AE391" s="26" t="s">
        <v>45</v>
      </c>
      <c r="AF391" s="26" t="s">
        <v>45</v>
      </c>
      <c r="AG391" s="17">
        <v>4.7050000000000001</v>
      </c>
      <c r="AH391" s="17">
        <v>6.1</v>
      </c>
      <c r="AI391" s="17">
        <f t="shared" si="92"/>
        <v>7.9432823472428114E-7</v>
      </c>
      <c r="AJ391" s="17">
        <v>1.1000000000000001</v>
      </c>
      <c r="AK391" s="17">
        <v>54.75</v>
      </c>
      <c r="AL391" s="17">
        <v>2375.4</v>
      </c>
      <c r="AM391" s="17">
        <v>482</v>
      </c>
      <c r="AN391" s="17">
        <v>3.2</v>
      </c>
      <c r="AO391" s="17">
        <v>27.6</v>
      </c>
      <c r="AP391" s="17">
        <v>0.5</v>
      </c>
      <c r="AQ391" s="17">
        <v>23.05</v>
      </c>
      <c r="AR391" s="17">
        <v>1038.1999999999998</v>
      </c>
      <c r="AS391" s="17">
        <v>1162.4749999999999</v>
      </c>
      <c r="AT391" s="26">
        <v>651</v>
      </c>
      <c r="AU391" s="26">
        <v>20.157467008140245</v>
      </c>
      <c r="AV391" s="26">
        <v>1.2112170269082954</v>
      </c>
      <c r="AW391" s="26">
        <v>4611.7500000000009</v>
      </c>
      <c r="AX391" s="26">
        <v>3576.1500000000005</v>
      </c>
      <c r="AY391" s="103">
        <v>98</v>
      </c>
      <c r="AZ391" s="103">
        <f t="shared" si="84"/>
        <v>29.89</v>
      </c>
      <c r="BA391" s="17" t="s">
        <v>45</v>
      </c>
      <c r="BB391" s="17" t="s">
        <v>45</v>
      </c>
      <c r="BC391" s="17" t="s">
        <v>45</v>
      </c>
      <c r="BD391" s="105">
        <v>3</v>
      </c>
      <c r="BE391" s="17"/>
      <c r="BF391" s="28"/>
      <c r="BG391" s="26"/>
      <c r="BH391" s="49" t="s">
        <v>272</v>
      </c>
      <c r="BI391" s="29"/>
    </row>
    <row r="392" spans="1:61" x14ac:dyDescent="0.25">
      <c r="A392" s="17">
        <v>2007</v>
      </c>
      <c r="B392" s="15">
        <v>2010</v>
      </c>
      <c r="C392" s="66" t="s">
        <v>306</v>
      </c>
      <c r="D392" s="52" t="s">
        <v>307</v>
      </c>
      <c r="E392" s="17">
        <v>3</v>
      </c>
      <c r="F392" s="67" t="s">
        <v>96</v>
      </c>
      <c r="G392" s="17" t="s">
        <v>97</v>
      </c>
      <c r="H392" s="70">
        <v>9870</v>
      </c>
      <c r="I392" s="45">
        <v>5</v>
      </c>
      <c r="J392" s="22">
        <v>98701</v>
      </c>
      <c r="K392" s="17" t="str">
        <f t="shared" si="83"/>
        <v>Tetraploid</v>
      </c>
      <c r="L392" s="71" t="s">
        <v>45</v>
      </c>
      <c r="M392" s="71" t="s">
        <v>45</v>
      </c>
      <c r="N392" s="26">
        <v>22.023749999999996</v>
      </c>
      <c r="O392" s="56">
        <v>54.289999999999992</v>
      </c>
      <c r="P392" s="37">
        <f t="shared" si="91"/>
        <v>0.54289999999999994</v>
      </c>
      <c r="Q392" s="68">
        <f t="shared" si="85"/>
        <v>45.710000000000008</v>
      </c>
      <c r="R392" s="37">
        <f t="shared" si="86"/>
        <v>0.45710000000000006</v>
      </c>
      <c r="S392" s="68">
        <f t="shared" si="87"/>
        <v>10.067056124999999</v>
      </c>
      <c r="T392" s="37">
        <f t="shared" si="88"/>
        <v>3.3556853749999997</v>
      </c>
      <c r="U392" s="37">
        <f t="shared" si="89"/>
        <v>4.4942214843749992</v>
      </c>
      <c r="V392" s="37">
        <f t="shared" si="90"/>
        <v>1.4980738281249997</v>
      </c>
      <c r="W392" s="26" t="s">
        <v>45</v>
      </c>
      <c r="X392" s="26" t="s">
        <v>45</v>
      </c>
      <c r="Y392" s="26" t="s">
        <v>45</v>
      </c>
      <c r="Z392" s="26" t="s">
        <v>45</v>
      </c>
      <c r="AA392" s="26" t="s">
        <v>45</v>
      </c>
      <c r="AB392" s="26" t="s">
        <v>45</v>
      </c>
      <c r="AC392" s="26" t="s">
        <v>45</v>
      </c>
      <c r="AD392" s="26" t="s">
        <v>45</v>
      </c>
      <c r="AE392" s="26" t="s">
        <v>45</v>
      </c>
      <c r="AF392" s="26" t="s">
        <v>45</v>
      </c>
      <c r="AG392" s="17">
        <v>3.665</v>
      </c>
      <c r="AH392" s="17">
        <v>5.835</v>
      </c>
      <c r="AI392" s="17">
        <f t="shared" si="92"/>
        <v>1.4621771744567165E-6</v>
      </c>
      <c r="AJ392" s="17">
        <v>1</v>
      </c>
      <c r="AK392" s="17">
        <v>45.9</v>
      </c>
      <c r="AL392" s="17">
        <v>1209.6999999999998</v>
      </c>
      <c r="AM392" s="17">
        <v>181.1</v>
      </c>
      <c r="AN392" s="17">
        <v>3.95</v>
      </c>
      <c r="AO392" s="17">
        <v>13</v>
      </c>
      <c r="AP392" s="17">
        <v>0.2</v>
      </c>
      <c r="AQ392" s="17">
        <v>62.35</v>
      </c>
      <c r="AR392" s="17">
        <v>1038.1999999999998</v>
      </c>
      <c r="AS392" s="17">
        <v>1162.4749999999999</v>
      </c>
      <c r="AT392" s="26">
        <v>651</v>
      </c>
      <c r="AU392" s="26">
        <v>20.157467008140245</v>
      </c>
      <c r="AV392" s="26">
        <v>1.2112170269082954</v>
      </c>
      <c r="AW392" s="26">
        <v>4611.7500000000009</v>
      </c>
      <c r="AX392" s="26">
        <v>3576.1500000000005</v>
      </c>
      <c r="AY392" s="103">
        <v>98</v>
      </c>
      <c r="AZ392" s="103">
        <f t="shared" si="84"/>
        <v>29.89</v>
      </c>
      <c r="BA392" s="17" t="s">
        <v>45</v>
      </c>
      <c r="BB392" s="17" t="s">
        <v>45</v>
      </c>
      <c r="BC392" s="17" t="s">
        <v>45</v>
      </c>
      <c r="BD392" s="105">
        <v>3</v>
      </c>
      <c r="BE392" s="17"/>
      <c r="BF392" s="28"/>
      <c r="BG392" s="26"/>
      <c r="BH392" s="49" t="s">
        <v>272</v>
      </c>
      <c r="BI392" s="29"/>
    </row>
    <row r="393" spans="1:61" x14ac:dyDescent="0.25">
      <c r="A393" s="17">
        <v>2007</v>
      </c>
      <c r="B393" s="15">
        <v>2010</v>
      </c>
      <c r="C393" s="66" t="s">
        <v>306</v>
      </c>
      <c r="D393" s="52" t="s">
        <v>307</v>
      </c>
      <c r="E393" s="17">
        <v>4</v>
      </c>
      <c r="F393" s="67" t="s">
        <v>96</v>
      </c>
      <c r="G393" s="17" t="s">
        <v>97</v>
      </c>
      <c r="H393" s="70">
        <v>9870</v>
      </c>
      <c r="I393" s="45">
        <v>5</v>
      </c>
      <c r="J393" s="22">
        <v>98701</v>
      </c>
      <c r="K393" s="17" t="str">
        <f t="shared" si="83"/>
        <v>Tetraploid</v>
      </c>
      <c r="L393" s="71" t="s">
        <v>45</v>
      </c>
      <c r="M393" s="71" t="s">
        <v>45</v>
      </c>
      <c r="N393" s="26">
        <v>17.272499999999997</v>
      </c>
      <c r="O393" s="56">
        <v>54.290000000000006</v>
      </c>
      <c r="P393" s="37">
        <f t="shared" si="91"/>
        <v>0.54290000000000005</v>
      </c>
      <c r="Q393" s="68">
        <f t="shared" si="85"/>
        <v>45.709999999999994</v>
      </c>
      <c r="R393" s="37">
        <f t="shared" si="86"/>
        <v>0.45709999999999995</v>
      </c>
      <c r="S393" s="68">
        <f t="shared" si="87"/>
        <v>7.8952597499999984</v>
      </c>
      <c r="T393" s="37">
        <f t="shared" si="88"/>
        <v>2.6317532499999996</v>
      </c>
      <c r="U393" s="37">
        <f t="shared" si="89"/>
        <v>3.5246695312499989</v>
      </c>
      <c r="V393" s="37">
        <f t="shared" si="90"/>
        <v>1.1748898437499997</v>
      </c>
      <c r="W393" s="26" t="s">
        <v>45</v>
      </c>
      <c r="X393" s="26" t="s">
        <v>45</v>
      </c>
      <c r="Y393" s="26" t="s">
        <v>45</v>
      </c>
      <c r="Z393" s="26" t="s">
        <v>45</v>
      </c>
      <c r="AA393" s="26" t="s">
        <v>45</v>
      </c>
      <c r="AB393" s="26" t="s">
        <v>45</v>
      </c>
      <c r="AC393" s="26" t="s">
        <v>45</v>
      </c>
      <c r="AD393" s="26" t="s">
        <v>45</v>
      </c>
      <c r="AE393" s="26" t="s">
        <v>45</v>
      </c>
      <c r="AF393" s="26" t="s">
        <v>45</v>
      </c>
      <c r="AG393" s="17">
        <v>3.02</v>
      </c>
      <c r="AH393" s="17">
        <v>5.5600000000000005</v>
      </c>
      <c r="AI393" s="17">
        <f t="shared" si="92"/>
        <v>2.7542287033381612E-6</v>
      </c>
      <c r="AJ393" s="17">
        <v>1</v>
      </c>
      <c r="AK393" s="17">
        <v>55.15</v>
      </c>
      <c r="AL393" s="17">
        <v>1579.6</v>
      </c>
      <c r="AM393" s="17">
        <v>233.25</v>
      </c>
      <c r="AN393" s="17">
        <v>6.95</v>
      </c>
      <c r="AO393" s="17">
        <v>16.3</v>
      </c>
      <c r="AP393" s="17">
        <v>0.3</v>
      </c>
      <c r="AQ393" s="17">
        <v>39.299999999999997</v>
      </c>
      <c r="AR393" s="17">
        <v>1038.1999999999998</v>
      </c>
      <c r="AS393" s="17">
        <v>1162.4749999999999</v>
      </c>
      <c r="AT393" s="26">
        <v>651</v>
      </c>
      <c r="AU393" s="26">
        <v>20.157467008140245</v>
      </c>
      <c r="AV393" s="26">
        <v>1.2112170269082954</v>
      </c>
      <c r="AW393" s="26">
        <v>4611.7500000000009</v>
      </c>
      <c r="AX393" s="26">
        <v>3576.1500000000005</v>
      </c>
      <c r="AY393" s="103">
        <v>98</v>
      </c>
      <c r="AZ393" s="103">
        <f t="shared" si="84"/>
        <v>29.89</v>
      </c>
      <c r="BA393" s="17" t="s">
        <v>45</v>
      </c>
      <c r="BB393" s="17" t="s">
        <v>45</v>
      </c>
      <c r="BC393" s="17" t="s">
        <v>45</v>
      </c>
      <c r="BD393" s="105">
        <v>3</v>
      </c>
      <c r="BE393" s="17"/>
      <c r="BF393" s="28"/>
      <c r="BG393" s="26"/>
      <c r="BH393" s="49" t="s">
        <v>272</v>
      </c>
      <c r="BI393" s="29"/>
    </row>
    <row r="394" spans="1:61" x14ac:dyDescent="0.25">
      <c r="A394" s="17">
        <v>2007</v>
      </c>
      <c r="B394" s="15">
        <v>2010</v>
      </c>
      <c r="C394" s="66" t="s">
        <v>306</v>
      </c>
      <c r="D394" s="52" t="s">
        <v>307</v>
      </c>
      <c r="E394" s="17">
        <v>1</v>
      </c>
      <c r="F394" s="67" t="s">
        <v>98</v>
      </c>
      <c r="G394" s="17" t="s">
        <v>99</v>
      </c>
      <c r="H394" s="104">
        <v>9870</v>
      </c>
      <c r="I394" s="45">
        <v>5</v>
      </c>
      <c r="J394" s="22">
        <v>987023</v>
      </c>
      <c r="K394" s="17" t="str">
        <f t="shared" ref="K394:K457" si="93">VLOOKUP(F394,$BM$2:$BQ$56,5)</f>
        <v>Tetraploid</v>
      </c>
      <c r="L394" s="71" t="s">
        <v>45</v>
      </c>
      <c r="M394" s="71" t="s">
        <v>45</v>
      </c>
      <c r="N394" s="26">
        <v>16.439999999999998</v>
      </c>
      <c r="O394" s="56">
        <v>49.320000000000007</v>
      </c>
      <c r="P394" s="37">
        <f t="shared" si="91"/>
        <v>0.49320000000000008</v>
      </c>
      <c r="Q394" s="68">
        <f t="shared" si="85"/>
        <v>50.679999999999993</v>
      </c>
      <c r="R394" s="37">
        <f t="shared" si="86"/>
        <v>0.50679999999999992</v>
      </c>
      <c r="S394" s="68">
        <f t="shared" si="87"/>
        <v>8.3317919999999983</v>
      </c>
      <c r="T394" s="37">
        <f t="shared" si="88"/>
        <v>2.7772639999999993</v>
      </c>
      <c r="U394" s="37">
        <f t="shared" si="89"/>
        <v>3.719549999999999</v>
      </c>
      <c r="V394" s="37">
        <f t="shared" si="90"/>
        <v>1.2398499999999997</v>
      </c>
      <c r="W394" s="26" t="s">
        <v>45</v>
      </c>
      <c r="X394" s="26" t="s">
        <v>45</v>
      </c>
      <c r="Y394" s="26" t="s">
        <v>45</v>
      </c>
      <c r="Z394" s="26" t="s">
        <v>45</v>
      </c>
      <c r="AA394" s="26" t="s">
        <v>45</v>
      </c>
      <c r="AB394" s="26" t="s">
        <v>45</v>
      </c>
      <c r="AC394" s="26" t="s">
        <v>45</v>
      </c>
      <c r="AD394" s="26" t="s">
        <v>45</v>
      </c>
      <c r="AE394" s="26" t="s">
        <v>45</v>
      </c>
      <c r="AF394" s="26" t="s">
        <v>45</v>
      </c>
      <c r="AG394" s="17">
        <v>4.4800000000000004</v>
      </c>
      <c r="AH394" s="17">
        <v>6.875</v>
      </c>
      <c r="AI394" s="17">
        <f t="shared" si="92"/>
        <v>1.3335214321633217E-7</v>
      </c>
      <c r="AJ394" s="17">
        <v>1</v>
      </c>
      <c r="AK394" s="17">
        <v>37</v>
      </c>
      <c r="AL394" s="17">
        <v>2172.35</v>
      </c>
      <c r="AM394" s="17">
        <v>442.1</v>
      </c>
      <c r="AN394" s="17">
        <v>1.55</v>
      </c>
      <c r="AO394" s="17">
        <v>18.75</v>
      </c>
      <c r="AP394" s="17">
        <v>0.30000000000000004</v>
      </c>
      <c r="AQ394" s="17">
        <v>17.149999999999999</v>
      </c>
      <c r="AR394" s="17">
        <v>1038.1999999999998</v>
      </c>
      <c r="AS394" s="17">
        <v>1162.4749999999999</v>
      </c>
      <c r="AT394" s="26">
        <v>651</v>
      </c>
      <c r="AU394" s="26">
        <v>20.157467008140245</v>
      </c>
      <c r="AV394" s="26">
        <v>1.2112170269082954</v>
      </c>
      <c r="AW394" s="26">
        <v>4611.7500000000009</v>
      </c>
      <c r="AX394" s="26">
        <v>3576.1500000000005</v>
      </c>
      <c r="AY394" s="103">
        <v>98</v>
      </c>
      <c r="AZ394" s="103">
        <f t="shared" si="84"/>
        <v>29.89</v>
      </c>
      <c r="BA394" s="17" t="s">
        <v>45</v>
      </c>
      <c r="BB394" s="17" t="s">
        <v>45</v>
      </c>
      <c r="BC394" s="17" t="s">
        <v>45</v>
      </c>
      <c r="BD394" s="105">
        <v>3</v>
      </c>
      <c r="BE394" s="17"/>
      <c r="BF394" s="28"/>
      <c r="BG394" s="26"/>
      <c r="BH394" s="49" t="s">
        <v>272</v>
      </c>
      <c r="BI394" s="29"/>
    </row>
    <row r="395" spans="1:61" x14ac:dyDescent="0.25">
      <c r="A395" s="17">
        <v>2007</v>
      </c>
      <c r="B395" s="15">
        <v>2010</v>
      </c>
      <c r="C395" s="66" t="s">
        <v>306</v>
      </c>
      <c r="D395" s="52" t="s">
        <v>307</v>
      </c>
      <c r="E395" s="17">
        <v>2</v>
      </c>
      <c r="F395" s="67" t="s">
        <v>98</v>
      </c>
      <c r="G395" s="17" t="s">
        <v>99</v>
      </c>
      <c r="H395" s="104">
        <v>9870</v>
      </c>
      <c r="I395" s="45">
        <v>5</v>
      </c>
      <c r="J395" s="22">
        <v>987023</v>
      </c>
      <c r="K395" s="17" t="str">
        <f t="shared" si="93"/>
        <v>Tetraploid</v>
      </c>
      <c r="L395" s="71" t="s">
        <v>45</v>
      </c>
      <c r="M395" s="71" t="s">
        <v>45</v>
      </c>
      <c r="N395" s="26">
        <v>22.833749999999998</v>
      </c>
      <c r="O395" s="56">
        <v>49.320000000000007</v>
      </c>
      <c r="P395" s="37">
        <f t="shared" si="91"/>
        <v>0.49320000000000008</v>
      </c>
      <c r="Q395" s="68">
        <f t="shared" si="85"/>
        <v>50.679999999999993</v>
      </c>
      <c r="R395" s="37">
        <f t="shared" si="86"/>
        <v>0.50679999999999992</v>
      </c>
      <c r="S395" s="68">
        <f t="shared" si="87"/>
        <v>11.572144499999997</v>
      </c>
      <c r="T395" s="37">
        <f t="shared" si="88"/>
        <v>3.8573814999999989</v>
      </c>
      <c r="U395" s="37">
        <f t="shared" si="89"/>
        <v>5.1661359374999982</v>
      </c>
      <c r="V395" s="37">
        <f t="shared" si="90"/>
        <v>1.7220453124999995</v>
      </c>
      <c r="W395" s="26" t="s">
        <v>45</v>
      </c>
      <c r="X395" s="26" t="s">
        <v>45</v>
      </c>
      <c r="Y395" s="26" t="s">
        <v>45</v>
      </c>
      <c r="Z395" s="26" t="s">
        <v>45</v>
      </c>
      <c r="AA395" s="26" t="s">
        <v>45</v>
      </c>
      <c r="AB395" s="26" t="s">
        <v>45</v>
      </c>
      <c r="AC395" s="26" t="s">
        <v>45</v>
      </c>
      <c r="AD395" s="26" t="s">
        <v>45</v>
      </c>
      <c r="AE395" s="26" t="s">
        <v>45</v>
      </c>
      <c r="AF395" s="26" t="s">
        <v>45</v>
      </c>
      <c r="AG395" s="17">
        <v>4.7050000000000001</v>
      </c>
      <c r="AH395" s="17">
        <v>6.1</v>
      </c>
      <c r="AI395" s="17">
        <f t="shared" si="92"/>
        <v>7.9432823472428114E-7</v>
      </c>
      <c r="AJ395" s="17">
        <v>1.1000000000000001</v>
      </c>
      <c r="AK395" s="17">
        <v>54.75</v>
      </c>
      <c r="AL395" s="17">
        <v>2375.4</v>
      </c>
      <c r="AM395" s="17">
        <v>482</v>
      </c>
      <c r="AN395" s="17">
        <v>3.2</v>
      </c>
      <c r="AO395" s="17">
        <v>27.6</v>
      </c>
      <c r="AP395" s="17">
        <v>0.5</v>
      </c>
      <c r="AQ395" s="17">
        <v>23.05</v>
      </c>
      <c r="AR395" s="17">
        <v>1038.1999999999998</v>
      </c>
      <c r="AS395" s="17">
        <v>1162.4749999999999</v>
      </c>
      <c r="AT395" s="26">
        <v>651</v>
      </c>
      <c r="AU395" s="26">
        <v>20.157467008140245</v>
      </c>
      <c r="AV395" s="26">
        <v>1.2112170269082954</v>
      </c>
      <c r="AW395" s="26">
        <v>4611.7500000000009</v>
      </c>
      <c r="AX395" s="26">
        <v>3576.1500000000005</v>
      </c>
      <c r="AY395" s="103">
        <v>98</v>
      </c>
      <c r="AZ395" s="103">
        <f t="shared" si="84"/>
        <v>29.89</v>
      </c>
      <c r="BA395" s="17" t="s">
        <v>45</v>
      </c>
      <c r="BB395" s="17" t="s">
        <v>45</v>
      </c>
      <c r="BC395" s="17" t="s">
        <v>45</v>
      </c>
      <c r="BD395" s="105">
        <v>3</v>
      </c>
      <c r="BE395" s="17"/>
      <c r="BF395" s="28"/>
      <c r="BG395" s="26"/>
      <c r="BH395" s="49" t="s">
        <v>272</v>
      </c>
      <c r="BI395" s="29"/>
    </row>
    <row r="396" spans="1:61" x14ac:dyDescent="0.25">
      <c r="A396" s="17">
        <v>2007</v>
      </c>
      <c r="B396" s="15">
        <v>2010</v>
      </c>
      <c r="C396" s="66" t="s">
        <v>306</v>
      </c>
      <c r="D396" s="52" t="s">
        <v>307</v>
      </c>
      <c r="E396" s="17">
        <v>3</v>
      </c>
      <c r="F396" s="67" t="s">
        <v>98</v>
      </c>
      <c r="G396" s="17" t="s">
        <v>99</v>
      </c>
      <c r="H396" s="104">
        <v>9870</v>
      </c>
      <c r="I396" s="45">
        <v>5</v>
      </c>
      <c r="J396" s="22">
        <v>987023</v>
      </c>
      <c r="K396" s="17" t="str">
        <f t="shared" si="93"/>
        <v>Tetraploid</v>
      </c>
      <c r="L396" s="71" t="s">
        <v>45</v>
      </c>
      <c r="M396" s="71" t="s">
        <v>45</v>
      </c>
      <c r="N396" s="26">
        <v>19.185000000000002</v>
      </c>
      <c r="O396" s="56">
        <v>49.320000000000007</v>
      </c>
      <c r="P396" s="37">
        <f t="shared" si="91"/>
        <v>0.49320000000000008</v>
      </c>
      <c r="Q396" s="68">
        <f t="shared" si="85"/>
        <v>50.679999999999993</v>
      </c>
      <c r="R396" s="37">
        <f t="shared" si="86"/>
        <v>0.50679999999999992</v>
      </c>
      <c r="S396" s="68">
        <f t="shared" si="87"/>
        <v>9.7229580000000002</v>
      </c>
      <c r="T396" s="37">
        <f t="shared" si="88"/>
        <v>3.2409859999999999</v>
      </c>
      <c r="U396" s="37">
        <f t="shared" si="89"/>
        <v>4.3406062499999996</v>
      </c>
      <c r="V396" s="37">
        <f t="shared" si="90"/>
        <v>1.4468687499999999</v>
      </c>
      <c r="W396" s="26" t="s">
        <v>45</v>
      </c>
      <c r="X396" s="26" t="s">
        <v>45</v>
      </c>
      <c r="Y396" s="26" t="s">
        <v>45</v>
      </c>
      <c r="Z396" s="26" t="s">
        <v>45</v>
      </c>
      <c r="AA396" s="26" t="s">
        <v>45</v>
      </c>
      <c r="AB396" s="26" t="s">
        <v>45</v>
      </c>
      <c r="AC396" s="26" t="s">
        <v>45</v>
      </c>
      <c r="AD396" s="26" t="s">
        <v>45</v>
      </c>
      <c r="AE396" s="26" t="s">
        <v>45</v>
      </c>
      <c r="AF396" s="26" t="s">
        <v>45</v>
      </c>
      <c r="AG396" s="17">
        <v>3.665</v>
      </c>
      <c r="AH396" s="17">
        <v>5.835</v>
      </c>
      <c r="AI396" s="17">
        <f t="shared" si="92"/>
        <v>1.4621771744567165E-6</v>
      </c>
      <c r="AJ396" s="17">
        <v>1</v>
      </c>
      <c r="AK396" s="17">
        <v>45.9</v>
      </c>
      <c r="AL396" s="17">
        <v>1209.6999999999998</v>
      </c>
      <c r="AM396" s="17">
        <v>181.1</v>
      </c>
      <c r="AN396" s="17">
        <v>3.95</v>
      </c>
      <c r="AO396" s="17">
        <v>13</v>
      </c>
      <c r="AP396" s="17">
        <v>0.2</v>
      </c>
      <c r="AQ396" s="17">
        <v>62.35</v>
      </c>
      <c r="AR396" s="17">
        <v>1038.1999999999998</v>
      </c>
      <c r="AS396" s="17">
        <v>1162.4749999999999</v>
      </c>
      <c r="AT396" s="26">
        <v>651</v>
      </c>
      <c r="AU396" s="26">
        <v>20.157467008140245</v>
      </c>
      <c r="AV396" s="26">
        <v>1.2112170269082954</v>
      </c>
      <c r="AW396" s="26">
        <v>4611.7500000000009</v>
      </c>
      <c r="AX396" s="26">
        <v>3576.1500000000005</v>
      </c>
      <c r="AY396" s="103">
        <v>98</v>
      </c>
      <c r="AZ396" s="103">
        <f t="shared" si="84"/>
        <v>29.89</v>
      </c>
      <c r="BA396" s="17" t="s">
        <v>45</v>
      </c>
      <c r="BB396" s="17" t="s">
        <v>45</v>
      </c>
      <c r="BC396" s="17" t="s">
        <v>45</v>
      </c>
      <c r="BD396" s="105">
        <v>3</v>
      </c>
      <c r="BE396" s="17"/>
      <c r="BF396" s="28"/>
      <c r="BG396" s="26"/>
      <c r="BH396" s="49" t="s">
        <v>272</v>
      </c>
      <c r="BI396" s="29"/>
    </row>
    <row r="397" spans="1:61" x14ac:dyDescent="0.25">
      <c r="A397" s="17">
        <v>2007</v>
      </c>
      <c r="B397" s="15">
        <v>2010</v>
      </c>
      <c r="C397" s="66" t="s">
        <v>306</v>
      </c>
      <c r="D397" s="52" t="s">
        <v>307</v>
      </c>
      <c r="E397" s="17">
        <v>4</v>
      </c>
      <c r="F397" s="67" t="s">
        <v>98</v>
      </c>
      <c r="G397" s="17" t="s">
        <v>99</v>
      </c>
      <c r="H397" s="104">
        <v>9870</v>
      </c>
      <c r="I397" s="45">
        <v>5</v>
      </c>
      <c r="J397" s="22">
        <v>987023</v>
      </c>
      <c r="K397" s="17" t="str">
        <f t="shared" si="93"/>
        <v>Tetraploid</v>
      </c>
      <c r="L397" s="71" t="s">
        <v>45</v>
      </c>
      <c r="M397" s="71" t="s">
        <v>45</v>
      </c>
      <c r="N397" s="26">
        <v>23.868750000000002</v>
      </c>
      <c r="O397" s="56">
        <v>49.320000000000007</v>
      </c>
      <c r="P397" s="37">
        <f t="shared" si="91"/>
        <v>0.49320000000000008</v>
      </c>
      <c r="Q397" s="68">
        <f t="shared" si="85"/>
        <v>50.679999999999993</v>
      </c>
      <c r="R397" s="37">
        <f t="shared" si="86"/>
        <v>0.50679999999999992</v>
      </c>
      <c r="S397" s="68">
        <f t="shared" si="87"/>
        <v>12.096682499999998</v>
      </c>
      <c r="T397" s="37">
        <f t="shared" si="88"/>
        <v>4.0322274999999994</v>
      </c>
      <c r="U397" s="37">
        <f t="shared" si="89"/>
        <v>5.4003046874999985</v>
      </c>
      <c r="V397" s="37">
        <f t="shared" si="90"/>
        <v>1.8001015624999994</v>
      </c>
      <c r="W397" s="26" t="s">
        <v>45</v>
      </c>
      <c r="X397" s="26" t="s">
        <v>45</v>
      </c>
      <c r="Y397" s="26" t="s">
        <v>45</v>
      </c>
      <c r="Z397" s="26" t="s">
        <v>45</v>
      </c>
      <c r="AA397" s="26" t="s">
        <v>45</v>
      </c>
      <c r="AB397" s="26" t="s">
        <v>45</v>
      </c>
      <c r="AC397" s="26" t="s">
        <v>45</v>
      </c>
      <c r="AD397" s="26" t="s">
        <v>45</v>
      </c>
      <c r="AE397" s="26" t="s">
        <v>45</v>
      </c>
      <c r="AF397" s="26" t="s">
        <v>45</v>
      </c>
      <c r="AG397" s="17">
        <v>3.02</v>
      </c>
      <c r="AH397" s="17">
        <v>5.5600000000000005</v>
      </c>
      <c r="AI397" s="17">
        <f t="shared" si="92"/>
        <v>2.7542287033381612E-6</v>
      </c>
      <c r="AJ397" s="17">
        <v>1</v>
      </c>
      <c r="AK397" s="17">
        <v>55.15</v>
      </c>
      <c r="AL397" s="17">
        <v>1579.6</v>
      </c>
      <c r="AM397" s="17">
        <v>233.25</v>
      </c>
      <c r="AN397" s="17">
        <v>6.95</v>
      </c>
      <c r="AO397" s="17">
        <v>16.3</v>
      </c>
      <c r="AP397" s="17">
        <v>0.3</v>
      </c>
      <c r="AQ397" s="17">
        <v>39.299999999999997</v>
      </c>
      <c r="AR397" s="17">
        <v>1038.1999999999998</v>
      </c>
      <c r="AS397" s="17">
        <v>1162.4749999999999</v>
      </c>
      <c r="AT397" s="26">
        <v>651</v>
      </c>
      <c r="AU397" s="26">
        <v>20.157467008140245</v>
      </c>
      <c r="AV397" s="26">
        <v>1.2112170269082954</v>
      </c>
      <c r="AW397" s="26">
        <v>4611.7500000000009</v>
      </c>
      <c r="AX397" s="26">
        <v>3576.1500000000005</v>
      </c>
      <c r="AY397" s="103">
        <v>98</v>
      </c>
      <c r="AZ397" s="103">
        <f t="shared" si="84"/>
        <v>29.89</v>
      </c>
      <c r="BA397" s="17" t="s">
        <v>45</v>
      </c>
      <c r="BB397" s="17" t="s">
        <v>45</v>
      </c>
      <c r="BC397" s="17" t="s">
        <v>45</v>
      </c>
      <c r="BD397" s="105">
        <v>3</v>
      </c>
      <c r="BE397" s="17"/>
      <c r="BF397" s="28"/>
      <c r="BG397" s="26"/>
      <c r="BH397" s="49" t="s">
        <v>272</v>
      </c>
      <c r="BI397" s="29"/>
    </row>
    <row r="398" spans="1:61" x14ac:dyDescent="0.25">
      <c r="A398" s="17">
        <v>2007</v>
      </c>
      <c r="B398" s="15">
        <v>2010</v>
      </c>
      <c r="C398" s="66" t="s">
        <v>306</v>
      </c>
      <c r="D398" s="52" t="s">
        <v>307</v>
      </c>
      <c r="E398" s="17">
        <v>1</v>
      </c>
      <c r="F398" s="67" t="s">
        <v>81</v>
      </c>
      <c r="G398" s="17" t="s">
        <v>82</v>
      </c>
      <c r="H398" s="70" t="s">
        <v>83</v>
      </c>
      <c r="I398" s="45">
        <v>5</v>
      </c>
      <c r="J398" s="22">
        <v>987131</v>
      </c>
      <c r="K398" s="17" t="str">
        <f t="shared" si="93"/>
        <v>Tetraploid</v>
      </c>
      <c r="L398" s="71" t="s">
        <v>45</v>
      </c>
      <c r="M398" s="71" t="s">
        <v>45</v>
      </c>
      <c r="N398" s="26">
        <v>16.451250000000005</v>
      </c>
      <c r="O398" s="56">
        <v>46.650000000000006</v>
      </c>
      <c r="P398" s="37">
        <f t="shared" si="91"/>
        <v>0.46650000000000008</v>
      </c>
      <c r="Q398" s="68">
        <f t="shared" si="85"/>
        <v>53.349999999999994</v>
      </c>
      <c r="R398" s="37">
        <f t="shared" si="86"/>
        <v>0.53349999999999997</v>
      </c>
      <c r="S398" s="68">
        <f t="shared" si="87"/>
        <v>8.7767418750000026</v>
      </c>
      <c r="T398" s="37">
        <f t="shared" si="88"/>
        <v>2.9255806250000007</v>
      </c>
      <c r="U398" s="37">
        <f t="shared" si="89"/>
        <v>3.9181883370535724</v>
      </c>
      <c r="V398" s="37">
        <f t="shared" si="90"/>
        <v>1.3060627790178574</v>
      </c>
      <c r="W398" s="26" t="s">
        <v>45</v>
      </c>
      <c r="X398" s="26" t="s">
        <v>45</v>
      </c>
      <c r="Y398" s="26" t="s">
        <v>45</v>
      </c>
      <c r="Z398" s="26" t="s">
        <v>45</v>
      </c>
      <c r="AA398" s="26" t="s">
        <v>45</v>
      </c>
      <c r="AB398" s="26" t="s">
        <v>45</v>
      </c>
      <c r="AC398" s="26" t="s">
        <v>45</v>
      </c>
      <c r="AD398" s="26" t="s">
        <v>45</v>
      </c>
      <c r="AE398" s="26" t="s">
        <v>45</v>
      </c>
      <c r="AF398" s="26" t="s">
        <v>45</v>
      </c>
      <c r="AG398" s="17">
        <v>4.4800000000000004</v>
      </c>
      <c r="AH398" s="17">
        <v>6.875</v>
      </c>
      <c r="AI398" s="17">
        <f t="shared" si="92"/>
        <v>1.3335214321633217E-7</v>
      </c>
      <c r="AJ398" s="17">
        <v>1</v>
      </c>
      <c r="AK398" s="17">
        <v>37</v>
      </c>
      <c r="AL398" s="17">
        <v>2172.35</v>
      </c>
      <c r="AM398" s="17">
        <v>442.1</v>
      </c>
      <c r="AN398" s="17">
        <v>1.55</v>
      </c>
      <c r="AO398" s="17">
        <v>18.75</v>
      </c>
      <c r="AP398" s="17">
        <v>0.30000000000000004</v>
      </c>
      <c r="AQ398" s="17">
        <v>17.149999999999999</v>
      </c>
      <c r="AR398" s="17">
        <v>1038.1999999999998</v>
      </c>
      <c r="AS398" s="17">
        <v>1162.4749999999999</v>
      </c>
      <c r="AT398" s="26">
        <v>651</v>
      </c>
      <c r="AU398" s="26">
        <v>20.157467008140245</v>
      </c>
      <c r="AV398" s="26">
        <v>1.2112170269082954</v>
      </c>
      <c r="AW398" s="26">
        <v>4611.7500000000009</v>
      </c>
      <c r="AX398" s="26">
        <v>3576.1500000000005</v>
      </c>
      <c r="AY398" s="103">
        <v>98</v>
      </c>
      <c r="AZ398" s="103">
        <f t="shared" si="84"/>
        <v>29.89</v>
      </c>
      <c r="BA398" s="17" t="s">
        <v>45</v>
      </c>
      <c r="BB398" s="17" t="s">
        <v>45</v>
      </c>
      <c r="BC398" s="17" t="s">
        <v>45</v>
      </c>
      <c r="BD398" s="105">
        <v>3</v>
      </c>
      <c r="BE398" s="17"/>
      <c r="BF398" s="28"/>
      <c r="BG398" s="26"/>
      <c r="BH398" s="49" t="s">
        <v>272</v>
      </c>
      <c r="BI398" s="29"/>
    </row>
    <row r="399" spans="1:61" x14ac:dyDescent="0.25">
      <c r="A399" s="17">
        <v>2007</v>
      </c>
      <c r="B399" s="15">
        <v>2010</v>
      </c>
      <c r="C399" s="66" t="s">
        <v>306</v>
      </c>
      <c r="D399" s="52" t="s">
        <v>307</v>
      </c>
      <c r="E399" s="17">
        <v>2</v>
      </c>
      <c r="F399" s="67" t="s">
        <v>81</v>
      </c>
      <c r="G399" s="17" t="s">
        <v>82</v>
      </c>
      <c r="H399" s="70" t="s">
        <v>83</v>
      </c>
      <c r="I399" s="45">
        <v>5</v>
      </c>
      <c r="J399" s="22">
        <v>987131</v>
      </c>
      <c r="K399" s="17" t="str">
        <f t="shared" si="93"/>
        <v>Tetraploid</v>
      </c>
      <c r="L399" s="71" t="s">
        <v>45</v>
      </c>
      <c r="M399" s="71" t="s">
        <v>45</v>
      </c>
      <c r="N399" s="26">
        <v>26.025000000000002</v>
      </c>
      <c r="O399" s="56">
        <v>46.649999999999991</v>
      </c>
      <c r="P399" s="37">
        <f t="shared" si="91"/>
        <v>0.46649999999999991</v>
      </c>
      <c r="Q399" s="68">
        <f t="shared" si="85"/>
        <v>53.350000000000009</v>
      </c>
      <c r="R399" s="37">
        <f t="shared" si="86"/>
        <v>0.53350000000000009</v>
      </c>
      <c r="S399" s="68">
        <f t="shared" si="87"/>
        <v>13.884337500000003</v>
      </c>
      <c r="T399" s="37">
        <f t="shared" si="88"/>
        <v>4.6281125000000012</v>
      </c>
      <c r="U399" s="37">
        <f t="shared" si="89"/>
        <v>6.1983649553571434</v>
      </c>
      <c r="V399" s="37">
        <f t="shared" si="90"/>
        <v>2.0661216517857146</v>
      </c>
      <c r="W399" s="26" t="s">
        <v>45</v>
      </c>
      <c r="X399" s="26" t="s">
        <v>45</v>
      </c>
      <c r="Y399" s="26" t="s">
        <v>45</v>
      </c>
      <c r="Z399" s="26" t="s">
        <v>45</v>
      </c>
      <c r="AA399" s="26" t="s">
        <v>45</v>
      </c>
      <c r="AB399" s="26" t="s">
        <v>45</v>
      </c>
      <c r="AC399" s="26" t="s">
        <v>45</v>
      </c>
      <c r="AD399" s="26" t="s">
        <v>45</v>
      </c>
      <c r="AE399" s="26" t="s">
        <v>45</v>
      </c>
      <c r="AF399" s="26" t="s">
        <v>45</v>
      </c>
      <c r="AG399" s="17">
        <v>4.7050000000000001</v>
      </c>
      <c r="AH399" s="17">
        <v>6.1</v>
      </c>
      <c r="AI399" s="17">
        <f t="shared" si="92"/>
        <v>7.9432823472428114E-7</v>
      </c>
      <c r="AJ399" s="17">
        <v>1.1000000000000001</v>
      </c>
      <c r="AK399" s="17">
        <v>54.75</v>
      </c>
      <c r="AL399" s="17">
        <v>2375.4</v>
      </c>
      <c r="AM399" s="17">
        <v>482</v>
      </c>
      <c r="AN399" s="17">
        <v>3.2</v>
      </c>
      <c r="AO399" s="17">
        <v>27.6</v>
      </c>
      <c r="AP399" s="17">
        <v>0.5</v>
      </c>
      <c r="AQ399" s="17">
        <v>23.05</v>
      </c>
      <c r="AR399" s="17">
        <v>1038.1999999999998</v>
      </c>
      <c r="AS399" s="17">
        <v>1162.4749999999999</v>
      </c>
      <c r="AT399" s="26">
        <v>651</v>
      </c>
      <c r="AU399" s="26">
        <v>20.157467008140245</v>
      </c>
      <c r="AV399" s="26">
        <v>1.2112170269082954</v>
      </c>
      <c r="AW399" s="26">
        <v>4611.7500000000009</v>
      </c>
      <c r="AX399" s="26">
        <v>3576.1500000000005</v>
      </c>
      <c r="AY399" s="103">
        <v>98</v>
      </c>
      <c r="AZ399" s="103">
        <f t="shared" si="84"/>
        <v>29.89</v>
      </c>
      <c r="BA399" s="17" t="s">
        <v>45</v>
      </c>
      <c r="BB399" s="17" t="s">
        <v>45</v>
      </c>
      <c r="BC399" s="17" t="s">
        <v>45</v>
      </c>
      <c r="BD399" s="105">
        <v>3</v>
      </c>
      <c r="BE399" s="17"/>
      <c r="BF399" s="28"/>
      <c r="BG399" s="26"/>
      <c r="BH399" s="49" t="s">
        <v>272</v>
      </c>
      <c r="BI399" s="29"/>
    </row>
    <row r="400" spans="1:61" x14ac:dyDescent="0.25">
      <c r="A400" s="17">
        <v>2007</v>
      </c>
      <c r="B400" s="15">
        <v>2010</v>
      </c>
      <c r="C400" s="66" t="s">
        <v>306</v>
      </c>
      <c r="D400" s="52" t="s">
        <v>307</v>
      </c>
      <c r="E400" s="17">
        <v>3</v>
      </c>
      <c r="F400" s="67" t="s">
        <v>81</v>
      </c>
      <c r="G400" s="17" t="s">
        <v>82</v>
      </c>
      <c r="H400" s="70" t="s">
        <v>83</v>
      </c>
      <c r="I400" s="45">
        <v>5</v>
      </c>
      <c r="J400" s="22">
        <v>987131</v>
      </c>
      <c r="K400" s="17" t="str">
        <f t="shared" si="93"/>
        <v>Tetraploid</v>
      </c>
      <c r="L400" s="71" t="s">
        <v>45</v>
      </c>
      <c r="M400" s="71" t="s">
        <v>45</v>
      </c>
      <c r="N400" s="26">
        <v>23.838749999999994</v>
      </c>
      <c r="O400" s="56">
        <v>46.649999999999991</v>
      </c>
      <c r="P400" s="37">
        <f t="shared" si="91"/>
        <v>0.46649999999999991</v>
      </c>
      <c r="Q400" s="68">
        <f t="shared" si="85"/>
        <v>53.350000000000009</v>
      </c>
      <c r="R400" s="37">
        <f t="shared" si="86"/>
        <v>0.53350000000000009</v>
      </c>
      <c r="S400" s="68">
        <f t="shared" si="87"/>
        <v>12.717973124999999</v>
      </c>
      <c r="T400" s="37">
        <f t="shared" si="88"/>
        <v>4.2393243749999998</v>
      </c>
      <c r="U400" s="37">
        <f t="shared" si="89"/>
        <v>5.677666573660713</v>
      </c>
      <c r="V400" s="37">
        <f t="shared" si="90"/>
        <v>1.892555524553571</v>
      </c>
      <c r="W400" s="26" t="s">
        <v>45</v>
      </c>
      <c r="X400" s="26" t="s">
        <v>45</v>
      </c>
      <c r="Y400" s="26" t="s">
        <v>45</v>
      </c>
      <c r="Z400" s="26" t="s">
        <v>45</v>
      </c>
      <c r="AA400" s="26" t="s">
        <v>45</v>
      </c>
      <c r="AB400" s="26" t="s">
        <v>45</v>
      </c>
      <c r="AC400" s="26" t="s">
        <v>45</v>
      </c>
      <c r="AD400" s="26" t="s">
        <v>45</v>
      </c>
      <c r="AE400" s="26" t="s">
        <v>45</v>
      </c>
      <c r="AF400" s="26" t="s">
        <v>45</v>
      </c>
      <c r="AG400" s="17">
        <v>3.665</v>
      </c>
      <c r="AH400" s="17">
        <v>5.835</v>
      </c>
      <c r="AI400" s="17">
        <f t="shared" si="92"/>
        <v>1.4621771744567165E-6</v>
      </c>
      <c r="AJ400" s="17">
        <v>1</v>
      </c>
      <c r="AK400" s="17">
        <v>45.9</v>
      </c>
      <c r="AL400" s="17">
        <v>1209.6999999999998</v>
      </c>
      <c r="AM400" s="17">
        <v>181.1</v>
      </c>
      <c r="AN400" s="17">
        <v>3.95</v>
      </c>
      <c r="AO400" s="17">
        <v>13</v>
      </c>
      <c r="AP400" s="17">
        <v>0.2</v>
      </c>
      <c r="AQ400" s="17">
        <v>62.35</v>
      </c>
      <c r="AR400" s="17">
        <v>1038.1999999999998</v>
      </c>
      <c r="AS400" s="17">
        <v>1162.4749999999999</v>
      </c>
      <c r="AT400" s="26">
        <v>651</v>
      </c>
      <c r="AU400" s="26">
        <v>20.157467008140245</v>
      </c>
      <c r="AV400" s="26">
        <v>1.2112170269082954</v>
      </c>
      <c r="AW400" s="26">
        <v>4611.7500000000009</v>
      </c>
      <c r="AX400" s="26">
        <v>3576.1500000000005</v>
      </c>
      <c r="AY400" s="103">
        <v>98</v>
      </c>
      <c r="AZ400" s="103">
        <f t="shared" si="84"/>
        <v>29.89</v>
      </c>
      <c r="BA400" s="17" t="s">
        <v>45</v>
      </c>
      <c r="BB400" s="17" t="s">
        <v>45</v>
      </c>
      <c r="BC400" s="17" t="s">
        <v>45</v>
      </c>
      <c r="BD400" s="105">
        <v>3</v>
      </c>
      <c r="BE400" s="17"/>
      <c r="BF400" s="28"/>
      <c r="BG400" s="26"/>
      <c r="BH400" s="49" t="s">
        <v>272</v>
      </c>
      <c r="BI400" s="29"/>
    </row>
    <row r="401" spans="1:61" x14ac:dyDescent="0.25">
      <c r="A401" s="17">
        <v>2007</v>
      </c>
      <c r="B401" s="15">
        <v>2010</v>
      </c>
      <c r="C401" s="66" t="s">
        <v>306</v>
      </c>
      <c r="D401" s="52" t="s">
        <v>307</v>
      </c>
      <c r="E401" s="17">
        <v>4</v>
      </c>
      <c r="F401" s="67" t="s">
        <v>81</v>
      </c>
      <c r="G401" s="17" t="s">
        <v>82</v>
      </c>
      <c r="H401" s="70" t="s">
        <v>83</v>
      </c>
      <c r="I401" s="45">
        <v>5</v>
      </c>
      <c r="J401" s="22">
        <v>987131</v>
      </c>
      <c r="K401" s="17" t="str">
        <f t="shared" si="93"/>
        <v>Tetraploid</v>
      </c>
      <c r="L401" s="71" t="s">
        <v>45</v>
      </c>
      <c r="M401" s="71" t="s">
        <v>45</v>
      </c>
      <c r="N401" s="26">
        <v>14.092499999999996</v>
      </c>
      <c r="O401" s="56">
        <v>46.649999999999991</v>
      </c>
      <c r="P401" s="37">
        <f t="shared" si="91"/>
        <v>0.46649999999999991</v>
      </c>
      <c r="Q401" s="68">
        <f t="shared" si="85"/>
        <v>53.350000000000009</v>
      </c>
      <c r="R401" s="37">
        <f t="shared" si="86"/>
        <v>0.53350000000000009</v>
      </c>
      <c r="S401" s="68">
        <f t="shared" si="87"/>
        <v>7.5183487499999986</v>
      </c>
      <c r="T401" s="37">
        <f t="shared" si="88"/>
        <v>2.5061162499999994</v>
      </c>
      <c r="U401" s="37">
        <f t="shared" si="89"/>
        <v>3.3564056919642846</v>
      </c>
      <c r="V401" s="37">
        <f t="shared" si="90"/>
        <v>1.1188018973214282</v>
      </c>
      <c r="W401" s="26" t="s">
        <v>45</v>
      </c>
      <c r="X401" s="26" t="s">
        <v>45</v>
      </c>
      <c r="Y401" s="26" t="s">
        <v>45</v>
      </c>
      <c r="Z401" s="26" t="s">
        <v>45</v>
      </c>
      <c r="AA401" s="26" t="s">
        <v>45</v>
      </c>
      <c r="AB401" s="26" t="s">
        <v>45</v>
      </c>
      <c r="AC401" s="26" t="s">
        <v>45</v>
      </c>
      <c r="AD401" s="26" t="s">
        <v>45</v>
      </c>
      <c r="AE401" s="26" t="s">
        <v>45</v>
      </c>
      <c r="AF401" s="26" t="s">
        <v>45</v>
      </c>
      <c r="AG401" s="17">
        <v>3.02</v>
      </c>
      <c r="AH401" s="17">
        <v>5.5600000000000005</v>
      </c>
      <c r="AI401" s="17">
        <f t="shared" si="92"/>
        <v>2.7542287033381612E-6</v>
      </c>
      <c r="AJ401" s="17">
        <v>1</v>
      </c>
      <c r="AK401" s="17">
        <v>55.15</v>
      </c>
      <c r="AL401" s="17">
        <v>1579.6</v>
      </c>
      <c r="AM401" s="17">
        <v>233.25</v>
      </c>
      <c r="AN401" s="17">
        <v>6.95</v>
      </c>
      <c r="AO401" s="17">
        <v>16.3</v>
      </c>
      <c r="AP401" s="17">
        <v>0.3</v>
      </c>
      <c r="AQ401" s="17">
        <v>39.299999999999997</v>
      </c>
      <c r="AR401" s="17">
        <v>1038.1999999999998</v>
      </c>
      <c r="AS401" s="17">
        <v>1162.4749999999999</v>
      </c>
      <c r="AT401" s="26">
        <v>651</v>
      </c>
      <c r="AU401" s="26">
        <v>20.157467008140245</v>
      </c>
      <c r="AV401" s="26">
        <v>1.2112170269082954</v>
      </c>
      <c r="AW401" s="26">
        <v>4611.7500000000009</v>
      </c>
      <c r="AX401" s="26">
        <v>3576.1500000000005</v>
      </c>
      <c r="AY401" s="103">
        <v>98</v>
      </c>
      <c r="AZ401" s="103">
        <f t="shared" si="84"/>
        <v>29.89</v>
      </c>
      <c r="BA401" s="17" t="s">
        <v>45</v>
      </c>
      <c r="BB401" s="17" t="s">
        <v>45</v>
      </c>
      <c r="BC401" s="17" t="s">
        <v>45</v>
      </c>
      <c r="BD401" s="105">
        <v>3</v>
      </c>
      <c r="BE401" s="17"/>
      <c r="BF401" s="28"/>
      <c r="BG401" s="26"/>
      <c r="BH401" s="49" t="s">
        <v>272</v>
      </c>
      <c r="BI401" s="29"/>
    </row>
    <row r="402" spans="1:61" x14ac:dyDescent="0.25">
      <c r="A402" s="17">
        <v>2007</v>
      </c>
      <c r="B402" s="15">
        <v>2010</v>
      </c>
      <c r="C402" s="66" t="s">
        <v>306</v>
      </c>
      <c r="D402" s="52" t="s">
        <v>307</v>
      </c>
      <c r="E402" s="17">
        <v>1</v>
      </c>
      <c r="F402" s="67" t="s">
        <v>93</v>
      </c>
      <c r="G402" s="17" t="s">
        <v>94</v>
      </c>
      <c r="H402" s="70" t="s">
        <v>95</v>
      </c>
      <c r="I402" s="45" t="s">
        <v>43</v>
      </c>
      <c r="J402" s="22">
        <v>988234</v>
      </c>
      <c r="K402" s="17" t="str">
        <f t="shared" si="93"/>
        <v>Diploid</v>
      </c>
      <c r="L402" s="71" t="s">
        <v>45</v>
      </c>
      <c r="M402" s="71" t="s">
        <v>45</v>
      </c>
      <c r="N402" s="26">
        <v>21.858750000000001</v>
      </c>
      <c r="O402" s="56">
        <v>45.9</v>
      </c>
      <c r="P402" s="37">
        <f t="shared" si="91"/>
        <v>0.45899999999999996</v>
      </c>
      <c r="Q402" s="68">
        <f t="shared" si="85"/>
        <v>54.1</v>
      </c>
      <c r="R402" s="37">
        <f t="shared" si="86"/>
        <v>0.54100000000000004</v>
      </c>
      <c r="S402" s="68">
        <f t="shared" si="87"/>
        <v>11.825583750000002</v>
      </c>
      <c r="T402" s="37">
        <f t="shared" si="88"/>
        <v>3.9418612500000005</v>
      </c>
      <c r="U402" s="37">
        <f t="shared" si="89"/>
        <v>5.2792784598214286</v>
      </c>
      <c r="V402" s="37">
        <f t="shared" si="90"/>
        <v>1.7597594866071429</v>
      </c>
      <c r="W402" s="26" t="s">
        <v>45</v>
      </c>
      <c r="X402" s="26" t="s">
        <v>45</v>
      </c>
      <c r="Y402" s="26" t="s">
        <v>45</v>
      </c>
      <c r="Z402" s="26" t="s">
        <v>45</v>
      </c>
      <c r="AA402" s="26" t="s">
        <v>45</v>
      </c>
      <c r="AB402" s="26" t="s">
        <v>45</v>
      </c>
      <c r="AC402" s="26" t="s">
        <v>45</v>
      </c>
      <c r="AD402" s="26" t="s">
        <v>45</v>
      </c>
      <c r="AE402" s="26" t="s">
        <v>45</v>
      </c>
      <c r="AF402" s="26" t="s">
        <v>45</v>
      </c>
      <c r="AG402" s="17">
        <v>4.4800000000000004</v>
      </c>
      <c r="AH402" s="17">
        <v>6.875</v>
      </c>
      <c r="AI402" s="17">
        <f t="shared" si="92"/>
        <v>1.3335214321633217E-7</v>
      </c>
      <c r="AJ402" s="17">
        <v>1</v>
      </c>
      <c r="AK402" s="17">
        <v>37</v>
      </c>
      <c r="AL402" s="17">
        <v>2172.35</v>
      </c>
      <c r="AM402" s="17">
        <v>442.1</v>
      </c>
      <c r="AN402" s="17">
        <v>1.55</v>
      </c>
      <c r="AO402" s="17">
        <v>18.75</v>
      </c>
      <c r="AP402" s="17">
        <v>0.30000000000000004</v>
      </c>
      <c r="AQ402" s="17">
        <v>17.149999999999999</v>
      </c>
      <c r="AR402" s="17">
        <v>1038.1999999999998</v>
      </c>
      <c r="AS402" s="17">
        <v>1162.4749999999999</v>
      </c>
      <c r="AT402" s="26">
        <v>651</v>
      </c>
      <c r="AU402" s="26">
        <v>20.157467008140245</v>
      </c>
      <c r="AV402" s="26">
        <v>1.2112170269082954</v>
      </c>
      <c r="AW402" s="26">
        <v>4611.7500000000009</v>
      </c>
      <c r="AX402" s="26">
        <v>3576.1500000000005</v>
      </c>
      <c r="AY402" s="103">
        <v>98</v>
      </c>
      <c r="AZ402" s="103">
        <f t="shared" si="84"/>
        <v>29.89</v>
      </c>
      <c r="BA402" s="17" t="s">
        <v>45</v>
      </c>
      <c r="BB402" s="17" t="s">
        <v>45</v>
      </c>
      <c r="BC402" s="17" t="s">
        <v>45</v>
      </c>
      <c r="BD402" s="105">
        <v>3</v>
      </c>
      <c r="BE402" s="17"/>
      <c r="BF402" s="28"/>
      <c r="BG402" s="26"/>
      <c r="BH402" s="49" t="s">
        <v>272</v>
      </c>
      <c r="BI402" s="29"/>
    </row>
    <row r="403" spans="1:61" x14ac:dyDescent="0.25">
      <c r="A403" s="17">
        <v>2007</v>
      </c>
      <c r="B403" s="15">
        <v>2010</v>
      </c>
      <c r="C403" s="66" t="s">
        <v>306</v>
      </c>
      <c r="D403" s="52" t="s">
        <v>307</v>
      </c>
      <c r="E403" s="17">
        <v>2</v>
      </c>
      <c r="F403" s="67" t="s">
        <v>93</v>
      </c>
      <c r="G403" s="17" t="s">
        <v>94</v>
      </c>
      <c r="H403" s="70" t="s">
        <v>95</v>
      </c>
      <c r="I403" s="45" t="s">
        <v>43</v>
      </c>
      <c r="J403" s="22">
        <v>988234</v>
      </c>
      <c r="K403" s="17" t="str">
        <f t="shared" si="93"/>
        <v>Diploid</v>
      </c>
      <c r="L403" s="71" t="s">
        <v>45</v>
      </c>
      <c r="M403" s="71" t="s">
        <v>45</v>
      </c>
      <c r="N403" s="26">
        <v>21.27375</v>
      </c>
      <c r="O403" s="56">
        <v>45.900000000000006</v>
      </c>
      <c r="P403" s="37">
        <f t="shared" si="91"/>
        <v>0.45900000000000007</v>
      </c>
      <c r="Q403" s="68">
        <f t="shared" si="85"/>
        <v>54.099999999999994</v>
      </c>
      <c r="R403" s="37">
        <f t="shared" si="86"/>
        <v>0.54099999999999993</v>
      </c>
      <c r="S403" s="68">
        <f t="shared" si="87"/>
        <v>11.509098749999998</v>
      </c>
      <c r="T403" s="37">
        <f t="shared" si="88"/>
        <v>3.8363662499999993</v>
      </c>
      <c r="U403" s="37">
        <f t="shared" si="89"/>
        <v>5.1379905133928556</v>
      </c>
      <c r="V403" s="37">
        <f t="shared" si="90"/>
        <v>1.7126635044642853</v>
      </c>
      <c r="W403" s="26" t="s">
        <v>45</v>
      </c>
      <c r="X403" s="26" t="s">
        <v>45</v>
      </c>
      <c r="Y403" s="26" t="s">
        <v>45</v>
      </c>
      <c r="Z403" s="26" t="s">
        <v>45</v>
      </c>
      <c r="AA403" s="26" t="s">
        <v>45</v>
      </c>
      <c r="AB403" s="26" t="s">
        <v>45</v>
      </c>
      <c r="AC403" s="26" t="s">
        <v>45</v>
      </c>
      <c r="AD403" s="26" t="s">
        <v>45</v>
      </c>
      <c r="AE403" s="26" t="s">
        <v>45</v>
      </c>
      <c r="AF403" s="26" t="s">
        <v>45</v>
      </c>
      <c r="AG403" s="17">
        <v>4.7050000000000001</v>
      </c>
      <c r="AH403" s="17">
        <v>6.1</v>
      </c>
      <c r="AI403" s="17">
        <f t="shared" si="92"/>
        <v>7.9432823472428114E-7</v>
      </c>
      <c r="AJ403" s="17">
        <v>1.1000000000000001</v>
      </c>
      <c r="AK403" s="17">
        <v>54.75</v>
      </c>
      <c r="AL403" s="17">
        <v>2375.4</v>
      </c>
      <c r="AM403" s="17">
        <v>482</v>
      </c>
      <c r="AN403" s="17">
        <v>3.2</v>
      </c>
      <c r="AO403" s="17">
        <v>27.6</v>
      </c>
      <c r="AP403" s="17">
        <v>0.5</v>
      </c>
      <c r="AQ403" s="17">
        <v>23.05</v>
      </c>
      <c r="AR403" s="17">
        <v>1038.1999999999998</v>
      </c>
      <c r="AS403" s="17">
        <v>1162.4749999999999</v>
      </c>
      <c r="AT403" s="26">
        <v>651</v>
      </c>
      <c r="AU403" s="26">
        <v>20.157467008140245</v>
      </c>
      <c r="AV403" s="26">
        <v>1.2112170269082954</v>
      </c>
      <c r="AW403" s="26">
        <v>4611.7500000000009</v>
      </c>
      <c r="AX403" s="26">
        <v>3576.1500000000005</v>
      </c>
      <c r="AY403" s="103">
        <v>98</v>
      </c>
      <c r="AZ403" s="103">
        <f t="shared" si="84"/>
        <v>29.89</v>
      </c>
      <c r="BA403" s="17" t="s">
        <v>45</v>
      </c>
      <c r="BB403" s="17" t="s">
        <v>45</v>
      </c>
      <c r="BC403" s="17" t="s">
        <v>45</v>
      </c>
      <c r="BD403" s="105">
        <v>3</v>
      </c>
      <c r="BE403" s="17"/>
      <c r="BF403" s="28"/>
      <c r="BG403" s="26"/>
      <c r="BH403" s="49" t="s">
        <v>272</v>
      </c>
      <c r="BI403" s="29"/>
    </row>
    <row r="404" spans="1:61" x14ac:dyDescent="0.25">
      <c r="A404" s="17">
        <v>2007</v>
      </c>
      <c r="B404" s="15">
        <v>2010</v>
      </c>
      <c r="C404" s="66" t="s">
        <v>306</v>
      </c>
      <c r="D404" s="52" t="s">
        <v>307</v>
      </c>
      <c r="E404" s="17">
        <v>3</v>
      </c>
      <c r="F404" s="67" t="s">
        <v>93</v>
      </c>
      <c r="G404" s="17" t="s">
        <v>94</v>
      </c>
      <c r="H404" s="70" t="s">
        <v>95</v>
      </c>
      <c r="I404" s="45" t="s">
        <v>43</v>
      </c>
      <c r="J404" s="22">
        <v>988234</v>
      </c>
      <c r="K404" s="17" t="str">
        <f t="shared" si="93"/>
        <v>Diploid</v>
      </c>
      <c r="L404" s="71" t="s">
        <v>45</v>
      </c>
      <c r="M404" s="71" t="s">
        <v>45</v>
      </c>
      <c r="N404" s="26">
        <v>17.456250000000001</v>
      </c>
      <c r="O404" s="56">
        <v>45.9</v>
      </c>
      <c r="P404" s="37">
        <f t="shared" si="91"/>
        <v>0.45899999999999996</v>
      </c>
      <c r="Q404" s="68">
        <f t="shared" si="85"/>
        <v>54.1</v>
      </c>
      <c r="R404" s="37">
        <f t="shared" si="86"/>
        <v>0.54100000000000004</v>
      </c>
      <c r="S404" s="68">
        <f t="shared" si="87"/>
        <v>9.4438312500000006</v>
      </c>
      <c r="T404" s="37">
        <f t="shared" si="88"/>
        <v>3.14794375</v>
      </c>
      <c r="U404" s="37">
        <f t="shared" si="89"/>
        <v>4.2159960937500003</v>
      </c>
      <c r="V404" s="37">
        <f t="shared" si="90"/>
        <v>1.4053320312500002</v>
      </c>
      <c r="W404" s="26" t="s">
        <v>45</v>
      </c>
      <c r="X404" s="26" t="s">
        <v>45</v>
      </c>
      <c r="Y404" s="26" t="s">
        <v>45</v>
      </c>
      <c r="Z404" s="26" t="s">
        <v>45</v>
      </c>
      <c r="AA404" s="26" t="s">
        <v>45</v>
      </c>
      <c r="AB404" s="26" t="s">
        <v>45</v>
      </c>
      <c r="AC404" s="26" t="s">
        <v>45</v>
      </c>
      <c r="AD404" s="26" t="s">
        <v>45</v>
      </c>
      <c r="AE404" s="26" t="s">
        <v>45</v>
      </c>
      <c r="AF404" s="26" t="s">
        <v>45</v>
      </c>
      <c r="AG404" s="17">
        <v>3.665</v>
      </c>
      <c r="AH404" s="17">
        <v>5.835</v>
      </c>
      <c r="AI404" s="17">
        <f t="shared" si="92"/>
        <v>1.4621771744567165E-6</v>
      </c>
      <c r="AJ404" s="17">
        <v>1</v>
      </c>
      <c r="AK404" s="17">
        <v>45.9</v>
      </c>
      <c r="AL404" s="17">
        <v>1209.6999999999998</v>
      </c>
      <c r="AM404" s="17">
        <v>181.1</v>
      </c>
      <c r="AN404" s="17">
        <v>3.95</v>
      </c>
      <c r="AO404" s="17">
        <v>13</v>
      </c>
      <c r="AP404" s="17">
        <v>0.2</v>
      </c>
      <c r="AQ404" s="17">
        <v>62.35</v>
      </c>
      <c r="AR404" s="17">
        <v>1038.1999999999998</v>
      </c>
      <c r="AS404" s="17">
        <v>1162.4749999999999</v>
      </c>
      <c r="AT404" s="26">
        <v>651</v>
      </c>
      <c r="AU404" s="26">
        <v>20.157467008140245</v>
      </c>
      <c r="AV404" s="26">
        <v>1.2112170269082954</v>
      </c>
      <c r="AW404" s="26">
        <v>4611.7500000000009</v>
      </c>
      <c r="AX404" s="26">
        <v>3576.1500000000005</v>
      </c>
      <c r="AY404" s="103">
        <v>98</v>
      </c>
      <c r="AZ404" s="103">
        <f t="shared" si="84"/>
        <v>29.89</v>
      </c>
      <c r="BA404" s="17" t="s">
        <v>45</v>
      </c>
      <c r="BB404" s="17" t="s">
        <v>45</v>
      </c>
      <c r="BC404" s="17" t="s">
        <v>45</v>
      </c>
      <c r="BD404" s="105">
        <v>3</v>
      </c>
      <c r="BE404" s="17"/>
      <c r="BF404" s="28"/>
      <c r="BG404" s="26"/>
      <c r="BH404" s="49" t="s">
        <v>272</v>
      </c>
      <c r="BI404" s="29"/>
    </row>
    <row r="405" spans="1:61" x14ac:dyDescent="0.25">
      <c r="A405" s="17">
        <v>2007</v>
      </c>
      <c r="B405" s="15">
        <v>2010</v>
      </c>
      <c r="C405" s="66" t="s">
        <v>306</v>
      </c>
      <c r="D405" s="52" t="s">
        <v>307</v>
      </c>
      <c r="E405" s="17">
        <v>4</v>
      </c>
      <c r="F405" s="67" t="s">
        <v>93</v>
      </c>
      <c r="G405" s="17" t="s">
        <v>94</v>
      </c>
      <c r="H405" s="70" t="s">
        <v>95</v>
      </c>
      <c r="I405" s="45" t="s">
        <v>43</v>
      </c>
      <c r="J405" s="22">
        <v>988234</v>
      </c>
      <c r="K405" s="17" t="str">
        <f t="shared" si="93"/>
        <v>Diploid</v>
      </c>
      <c r="L405" s="71" t="s">
        <v>45</v>
      </c>
      <c r="M405" s="71" t="s">
        <v>45</v>
      </c>
      <c r="N405" s="26">
        <v>19.117500000000003</v>
      </c>
      <c r="O405" s="56">
        <v>45.899999999999991</v>
      </c>
      <c r="P405" s="37">
        <f t="shared" si="91"/>
        <v>0.45899999999999991</v>
      </c>
      <c r="Q405" s="68">
        <f t="shared" si="85"/>
        <v>54.100000000000009</v>
      </c>
      <c r="R405" s="37">
        <f t="shared" si="86"/>
        <v>0.54100000000000004</v>
      </c>
      <c r="S405" s="68">
        <f t="shared" si="87"/>
        <v>10.342567500000003</v>
      </c>
      <c r="T405" s="37">
        <f t="shared" si="88"/>
        <v>3.4475225000000012</v>
      </c>
      <c r="U405" s="37">
        <f t="shared" si="89"/>
        <v>4.617217633928572</v>
      </c>
      <c r="V405" s="37">
        <f t="shared" si="90"/>
        <v>1.5390725446428573</v>
      </c>
      <c r="W405" s="26" t="s">
        <v>45</v>
      </c>
      <c r="X405" s="26" t="s">
        <v>45</v>
      </c>
      <c r="Y405" s="26" t="s">
        <v>45</v>
      </c>
      <c r="Z405" s="26" t="s">
        <v>45</v>
      </c>
      <c r="AA405" s="26" t="s">
        <v>45</v>
      </c>
      <c r="AB405" s="26" t="s">
        <v>45</v>
      </c>
      <c r="AC405" s="26" t="s">
        <v>45</v>
      </c>
      <c r="AD405" s="26" t="s">
        <v>45</v>
      </c>
      <c r="AE405" s="26" t="s">
        <v>45</v>
      </c>
      <c r="AF405" s="26" t="s">
        <v>45</v>
      </c>
      <c r="AG405" s="17">
        <v>3.02</v>
      </c>
      <c r="AH405" s="17">
        <v>5.5600000000000005</v>
      </c>
      <c r="AI405" s="17">
        <f t="shared" si="92"/>
        <v>2.7542287033381612E-6</v>
      </c>
      <c r="AJ405" s="17">
        <v>1</v>
      </c>
      <c r="AK405" s="17">
        <v>55.15</v>
      </c>
      <c r="AL405" s="17">
        <v>1579.6</v>
      </c>
      <c r="AM405" s="17">
        <v>233.25</v>
      </c>
      <c r="AN405" s="17">
        <v>6.95</v>
      </c>
      <c r="AO405" s="17">
        <v>16.3</v>
      </c>
      <c r="AP405" s="17">
        <v>0.3</v>
      </c>
      <c r="AQ405" s="17">
        <v>39.299999999999997</v>
      </c>
      <c r="AR405" s="17">
        <v>1038.1999999999998</v>
      </c>
      <c r="AS405" s="17">
        <v>1162.4749999999999</v>
      </c>
      <c r="AT405" s="26">
        <v>651</v>
      </c>
      <c r="AU405" s="26">
        <v>20.157467008140245</v>
      </c>
      <c r="AV405" s="26">
        <v>1.2112170269082954</v>
      </c>
      <c r="AW405" s="26">
        <v>4611.7500000000009</v>
      </c>
      <c r="AX405" s="26">
        <v>3576.1500000000005</v>
      </c>
      <c r="AY405" s="103">
        <v>98</v>
      </c>
      <c r="AZ405" s="103">
        <f t="shared" si="84"/>
        <v>29.89</v>
      </c>
      <c r="BA405" s="17" t="s">
        <v>45</v>
      </c>
      <c r="BB405" s="17" t="s">
        <v>45</v>
      </c>
      <c r="BC405" s="17" t="s">
        <v>45</v>
      </c>
      <c r="BD405" s="105">
        <v>3</v>
      </c>
      <c r="BE405" s="17"/>
      <c r="BF405" s="28"/>
      <c r="BG405" s="26"/>
      <c r="BH405" s="49" t="s">
        <v>272</v>
      </c>
      <c r="BI405" s="29"/>
    </row>
    <row r="406" spans="1:61" x14ac:dyDescent="0.25">
      <c r="A406" s="17">
        <v>2007</v>
      </c>
      <c r="B406" s="15">
        <v>2010</v>
      </c>
      <c r="C406" s="66" t="s">
        <v>306</v>
      </c>
      <c r="D406" s="52" t="s">
        <v>307</v>
      </c>
      <c r="E406" s="17">
        <v>1</v>
      </c>
      <c r="F406" s="67" t="s">
        <v>102</v>
      </c>
      <c r="G406" s="17" t="s">
        <v>103</v>
      </c>
      <c r="H406" s="70" t="s">
        <v>95</v>
      </c>
      <c r="I406" s="45" t="s">
        <v>43</v>
      </c>
      <c r="J406" s="22">
        <v>988241</v>
      </c>
      <c r="K406" s="17" t="str">
        <f t="shared" si="93"/>
        <v>Diploid</v>
      </c>
      <c r="L406" s="71" t="s">
        <v>45</v>
      </c>
      <c r="M406" s="71" t="s">
        <v>45</v>
      </c>
      <c r="N406" s="26">
        <v>19.541250000000002</v>
      </c>
      <c r="O406" s="56">
        <v>42.33</v>
      </c>
      <c r="P406" s="37">
        <f t="shared" si="91"/>
        <v>0.42330000000000001</v>
      </c>
      <c r="Q406" s="68">
        <f t="shared" si="85"/>
        <v>57.67</v>
      </c>
      <c r="R406" s="37">
        <f t="shared" si="86"/>
        <v>0.57669999999999999</v>
      </c>
      <c r="S406" s="68">
        <f t="shared" si="87"/>
        <v>11.269438875000001</v>
      </c>
      <c r="T406" s="37">
        <f t="shared" si="88"/>
        <v>3.7564796250000003</v>
      </c>
      <c r="U406" s="37">
        <f t="shared" si="89"/>
        <v>5.0309994977678567</v>
      </c>
      <c r="V406" s="37">
        <f t="shared" si="90"/>
        <v>1.6769998325892856</v>
      </c>
      <c r="W406" s="26" t="s">
        <v>45</v>
      </c>
      <c r="X406" s="26" t="s">
        <v>45</v>
      </c>
      <c r="Y406" s="26" t="s">
        <v>45</v>
      </c>
      <c r="Z406" s="26" t="s">
        <v>45</v>
      </c>
      <c r="AA406" s="26" t="s">
        <v>45</v>
      </c>
      <c r="AB406" s="26" t="s">
        <v>45</v>
      </c>
      <c r="AC406" s="26" t="s">
        <v>45</v>
      </c>
      <c r="AD406" s="26" t="s">
        <v>45</v>
      </c>
      <c r="AE406" s="26" t="s">
        <v>45</v>
      </c>
      <c r="AF406" s="26" t="s">
        <v>45</v>
      </c>
      <c r="AG406" s="17">
        <v>4.4800000000000004</v>
      </c>
      <c r="AH406" s="17">
        <v>6.875</v>
      </c>
      <c r="AI406" s="17">
        <f t="shared" si="92"/>
        <v>1.3335214321633217E-7</v>
      </c>
      <c r="AJ406" s="17">
        <v>1</v>
      </c>
      <c r="AK406" s="17">
        <v>37</v>
      </c>
      <c r="AL406" s="17">
        <v>2172.35</v>
      </c>
      <c r="AM406" s="17">
        <v>442.1</v>
      </c>
      <c r="AN406" s="17">
        <v>1.55</v>
      </c>
      <c r="AO406" s="17">
        <v>18.75</v>
      </c>
      <c r="AP406" s="17">
        <v>0.30000000000000004</v>
      </c>
      <c r="AQ406" s="17">
        <v>17.149999999999999</v>
      </c>
      <c r="AR406" s="17">
        <v>1038.1999999999998</v>
      </c>
      <c r="AS406" s="17">
        <v>1162.4749999999999</v>
      </c>
      <c r="AT406" s="26">
        <v>651</v>
      </c>
      <c r="AU406" s="26">
        <v>20.157467008140245</v>
      </c>
      <c r="AV406" s="26">
        <v>1.2112170269082954</v>
      </c>
      <c r="AW406" s="26">
        <v>4611.7500000000009</v>
      </c>
      <c r="AX406" s="26">
        <v>3576.1500000000005</v>
      </c>
      <c r="AY406" s="103">
        <v>98</v>
      </c>
      <c r="AZ406" s="103">
        <f t="shared" ref="AZ406:AZ469" si="94">AY406*0.305</f>
        <v>29.89</v>
      </c>
      <c r="BA406" s="17" t="s">
        <v>45</v>
      </c>
      <c r="BB406" s="17" t="s">
        <v>45</v>
      </c>
      <c r="BC406" s="17" t="s">
        <v>45</v>
      </c>
      <c r="BD406" s="105">
        <v>3</v>
      </c>
      <c r="BE406" s="17"/>
      <c r="BF406" s="28"/>
      <c r="BG406" s="26"/>
      <c r="BH406" s="49" t="s">
        <v>272</v>
      </c>
      <c r="BI406" s="29"/>
    </row>
    <row r="407" spans="1:61" x14ac:dyDescent="0.25">
      <c r="A407" s="17">
        <v>2007</v>
      </c>
      <c r="B407" s="15">
        <v>2010</v>
      </c>
      <c r="C407" s="66" t="s">
        <v>306</v>
      </c>
      <c r="D407" s="52" t="s">
        <v>307</v>
      </c>
      <c r="E407" s="17">
        <v>2</v>
      </c>
      <c r="F407" s="67" t="s">
        <v>102</v>
      </c>
      <c r="G407" s="17" t="s">
        <v>103</v>
      </c>
      <c r="H407" s="70" t="s">
        <v>95</v>
      </c>
      <c r="I407" s="45" t="s">
        <v>43</v>
      </c>
      <c r="J407" s="22">
        <v>988241</v>
      </c>
      <c r="K407" s="17" t="str">
        <f t="shared" si="93"/>
        <v>Diploid</v>
      </c>
      <c r="L407" s="71" t="s">
        <v>45</v>
      </c>
      <c r="M407" s="71" t="s">
        <v>45</v>
      </c>
      <c r="N407" s="26">
        <v>19.78875</v>
      </c>
      <c r="O407" s="56">
        <v>42.33</v>
      </c>
      <c r="P407" s="37">
        <f t="shared" si="91"/>
        <v>0.42330000000000001</v>
      </c>
      <c r="Q407" s="68">
        <f t="shared" si="85"/>
        <v>57.67</v>
      </c>
      <c r="R407" s="37">
        <f t="shared" si="86"/>
        <v>0.57669999999999999</v>
      </c>
      <c r="S407" s="68">
        <f t="shared" si="87"/>
        <v>11.412172125</v>
      </c>
      <c r="T407" s="37">
        <f t="shared" si="88"/>
        <v>3.8040573749999997</v>
      </c>
      <c r="U407" s="37">
        <f t="shared" si="89"/>
        <v>5.0947196986607137</v>
      </c>
      <c r="V407" s="37">
        <f t="shared" si="90"/>
        <v>1.6982398995535712</v>
      </c>
      <c r="W407" s="26" t="s">
        <v>45</v>
      </c>
      <c r="X407" s="26" t="s">
        <v>45</v>
      </c>
      <c r="Y407" s="26" t="s">
        <v>45</v>
      </c>
      <c r="Z407" s="26" t="s">
        <v>45</v>
      </c>
      <c r="AA407" s="26" t="s">
        <v>45</v>
      </c>
      <c r="AB407" s="26" t="s">
        <v>45</v>
      </c>
      <c r="AC407" s="26" t="s">
        <v>45</v>
      </c>
      <c r="AD407" s="26" t="s">
        <v>45</v>
      </c>
      <c r="AE407" s="26" t="s">
        <v>45</v>
      </c>
      <c r="AF407" s="26" t="s">
        <v>45</v>
      </c>
      <c r="AG407" s="17">
        <v>4.7050000000000001</v>
      </c>
      <c r="AH407" s="17">
        <v>6.1</v>
      </c>
      <c r="AI407" s="17">
        <f t="shared" si="92"/>
        <v>7.9432823472428114E-7</v>
      </c>
      <c r="AJ407" s="17">
        <v>1.1000000000000001</v>
      </c>
      <c r="AK407" s="17">
        <v>54.75</v>
      </c>
      <c r="AL407" s="17">
        <v>2375.4</v>
      </c>
      <c r="AM407" s="17">
        <v>482</v>
      </c>
      <c r="AN407" s="17">
        <v>3.2</v>
      </c>
      <c r="AO407" s="17">
        <v>27.6</v>
      </c>
      <c r="AP407" s="17">
        <v>0.5</v>
      </c>
      <c r="AQ407" s="17">
        <v>23.05</v>
      </c>
      <c r="AR407" s="17">
        <v>1038.1999999999998</v>
      </c>
      <c r="AS407" s="17">
        <v>1162.4749999999999</v>
      </c>
      <c r="AT407" s="26">
        <v>651</v>
      </c>
      <c r="AU407" s="26">
        <v>20.157467008140245</v>
      </c>
      <c r="AV407" s="26">
        <v>1.2112170269082954</v>
      </c>
      <c r="AW407" s="26">
        <v>4611.7500000000009</v>
      </c>
      <c r="AX407" s="26">
        <v>3576.1500000000005</v>
      </c>
      <c r="AY407" s="103">
        <v>98</v>
      </c>
      <c r="AZ407" s="103">
        <f t="shared" si="94"/>
        <v>29.89</v>
      </c>
      <c r="BA407" s="17" t="s">
        <v>45</v>
      </c>
      <c r="BB407" s="17" t="s">
        <v>45</v>
      </c>
      <c r="BC407" s="17" t="s">
        <v>45</v>
      </c>
      <c r="BD407" s="105">
        <v>3</v>
      </c>
      <c r="BE407" s="17"/>
      <c r="BF407" s="28"/>
      <c r="BG407" s="26"/>
      <c r="BH407" s="49" t="s">
        <v>272</v>
      </c>
      <c r="BI407" s="29"/>
    </row>
    <row r="408" spans="1:61" x14ac:dyDescent="0.25">
      <c r="A408" s="17">
        <v>2007</v>
      </c>
      <c r="B408" s="15">
        <v>2010</v>
      </c>
      <c r="C408" s="66" t="s">
        <v>306</v>
      </c>
      <c r="D408" s="52" t="s">
        <v>307</v>
      </c>
      <c r="E408" s="17">
        <v>3</v>
      </c>
      <c r="F408" s="67" t="s">
        <v>102</v>
      </c>
      <c r="G408" s="17" t="s">
        <v>103</v>
      </c>
      <c r="H408" s="70" t="s">
        <v>95</v>
      </c>
      <c r="I408" s="45" t="s">
        <v>43</v>
      </c>
      <c r="J408" s="22">
        <v>988241</v>
      </c>
      <c r="K408" s="17" t="str">
        <f t="shared" si="93"/>
        <v>Diploid</v>
      </c>
      <c r="L408" s="71" t="s">
        <v>45</v>
      </c>
      <c r="M408" s="71" t="s">
        <v>45</v>
      </c>
      <c r="N408" s="26">
        <v>18.330000000000002</v>
      </c>
      <c r="O408" s="56">
        <v>42.33</v>
      </c>
      <c r="P408" s="37">
        <f t="shared" si="91"/>
        <v>0.42330000000000001</v>
      </c>
      <c r="Q408" s="68">
        <f t="shared" si="85"/>
        <v>57.67</v>
      </c>
      <c r="R408" s="37">
        <f t="shared" si="86"/>
        <v>0.57669999999999999</v>
      </c>
      <c r="S408" s="68">
        <f t="shared" si="87"/>
        <v>10.570911000000001</v>
      </c>
      <c r="T408" s="37">
        <f t="shared" si="88"/>
        <v>3.5236370000000004</v>
      </c>
      <c r="U408" s="37">
        <f t="shared" si="89"/>
        <v>4.7191566964285716</v>
      </c>
      <c r="V408" s="37">
        <f t="shared" si="90"/>
        <v>1.5730522321428573</v>
      </c>
      <c r="W408" s="26" t="s">
        <v>45</v>
      </c>
      <c r="X408" s="26" t="s">
        <v>45</v>
      </c>
      <c r="Y408" s="26" t="s">
        <v>45</v>
      </c>
      <c r="Z408" s="26" t="s">
        <v>45</v>
      </c>
      <c r="AA408" s="26" t="s">
        <v>45</v>
      </c>
      <c r="AB408" s="26" t="s">
        <v>45</v>
      </c>
      <c r="AC408" s="26" t="s">
        <v>45</v>
      </c>
      <c r="AD408" s="26" t="s">
        <v>45</v>
      </c>
      <c r="AE408" s="26" t="s">
        <v>45</v>
      </c>
      <c r="AF408" s="26" t="s">
        <v>45</v>
      </c>
      <c r="AG408" s="17">
        <v>3.665</v>
      </c>
      <c r="AH408" s="17">
        <v>5.835</v>
      </c>
      <c r="AI408" s="17">
        <f t="shared" si="92"/>
        <v>1.4621771744567165E-6</v>
      </c>
      <c r="AJ408" s="17">
        <v>1</v>
      </c>
      <c r="AK408" s="17">
        <v>45.9</v>
      </c>
      <c r="AL408" s="17">
        <v>1209.6999999999998</v>
      </c>
      <c r="AM408" s="17">
        <v>181.1</v>
      </c>
      <c r="AN408" s="17">
        <v>3.95</v>
      </c>
      <c r="AO408" s="17">
        <v>13</v>
      </c>
      <c r="AP408" s="17">
        <v>0.2</v>
      </c>
      <c r="AQ408" s="17">
        <v>62.35</v>
      </c>
      <c r="AR408" s="17">
        <v>1038.1999999999998</v>
      </c>
      <c r="AS408" s="17">
        <v>1162.4749999999999</v>
      </c>
      <c r="AT408" s="26">
        <v>651</v>
      </c>
      <c r="AU408" s="26">
        <v>20.157467008140245</v>
      </c>
      <c r="AV408" s="26">
        <v>1.2112170269082954</v>
      </c>
      <c r="AW408" s="26">
        <v>4611.7500000000009</v>
      </c>
      <c r="AX408" s="26">
        <v>3576.1500000000005</v>
      </c>
      <c r="AY408" s="103">
        <v>98</v>
      </c>
      <c r="AZ408" s="103">
        <f t="shared" si="94"/>
        <v>29.89</v>
      </c>
      <c r="BA408" s="17" t="s">
        <v>45</v>
      </c>
      <c r="BB408" s="17" t="s">
        <v>45</v>
      </c>
      <c r="BC408" s="17" t="s">
        <v>45</v>
      </c>
      <c r="BD408" s="105">
        <v>3</v>
      </c>
      <c r="BE408" s="17"/>
      <c r="BF408" s="28"/>
      <c r="BG408" s="26"/>
      <c r="BH408" s="49" t="s">
        <v>272</v>
      </c>
      <c r="BI408" s="29"/>
    </row>
    <row r="409" spans="1:61" x14ac:dyDescent="0.25">
      <c r="A409" s="17">
        <v>2007</v>
      </c>
      <c r="B409" s="15">
        <v>2010</v>
      </c>
      <c r="C409" s="66" t="s">
        <v>306</v>
      </c>
      <c r="D409" s="52" t="s">
        <v>307</v>
      </c>
      <c r="E409" s="17">
        <v>4</v>
      </c>
      <c r="F409" s="67" t="s">
        <v>102</v>
      </c>
      <c r="G409" s="17" t="s">
        <v>103</v>
      </c>
      <c r="H409" s="70" t="s">
        <v>95</v>
      </c>
      <c r="I409" s="45" t="s">
        <v>43</v>
      </c>
      <c r="J409" s="22">
        <v>988241</v>
      </c>
      <c r="K409" s="17" t="str">
        <f t="shared" si="93"/>
        <v>Diploid</v>
      </c>
      <c r="L409" s="71" t="s">
        <v>45</v>
      </c>
      <c r="M409" s="71" t="s">
        <v>45</v>
      </c>
      <c r="N409" s="26">
        <v>22.623750000000001</v>
      </c>
      <c r="O409" s="56">
        <v>42.33</v>
      </c>
      <c r="P409" s="37">
        <f t="shared" si="91"/>
        <v>0.42330000000000001</v>
      </c>
      <c r="Q409" s="68">
        <f t="shared" si="85"/>
        <v>57.67</v>
      </c>
      <c r="R409" s="37">
        <f t="shared" si="86"/>
        <v>0.57669999999999999</v>
      </c>
      <c r="S409" s="68">
        <f t="shared" si="87"/>
        <v>13.047116625000001</v>
      </c>
      <c r="T409" s="37">
        <f t="shared" si="88"/>
        <v>4.3490388750000006</v>
      </c>
      <c r="U409" s="37">
        <f t="shared" si="89"/>
        <v>5.8246056361607144</v>
      </c>
      <c r="V409" s="37">
        <f t="shared" si="90"/>
        <v>1.9415352120535714</v>
      </c>
      <c r="W409" s="26" t="s">
        <v>45</v>
      </c>
      <c r="X409" s="26" t="s">
        <v>45</v>
      </c>
      <c r="Y409" s="26" t="s">
        <v>45</v>
      </c>
      <c r="Z409" s="26" t="s">
        <v>45</v>
      </c>
      <c r="AA409" s="26" t="s">
        <v>45</v>
      </c>
      <c r="AB409" s="26" t="s">
        <v>45</v>
      </c>
      <c r="AC409" s="26" t="s">
        <v>45</v>
      </c>
      <c r="AD409" s="26" t="s">
        <v>45</v>
      </c>
      <c r="AE409" s="26" t="s">
        <v>45</v>
      </c>
      <c r="AF409" s="26" t="s">
        <v>45</v>
      </c>
      <c r="AG409" s="17">
        <v>3.02</v>
      </c>
      <c r="AH409" s="17">
        <v>5.5600000000000005</v>
      </c>
      <c r="AI409" s="17">
        <f t="shared" si="92"/>
        <v>2.7542287033381612E-6</v>
      </c>
      <c r="AJ409" s="17">
        <v>1</v>
      </c>
      <c r="AK409" s="17">
        <v>55.15</v>
      </c>
      <c r="AL409" s="17">
        <v>1579.6</v>
      </c>
      <c r="AM409" s="17">
        <v>233.25</v>
      </c>
      <c r="AN409" s="17">
        <v>6.95</v>
      </c>
      <c r="AO409" s="17">
        <v>16.3</v>
      </c>
      <c r="AP409" s="17">
        <v>0.3</v>
      </c>
      <c r="AQ409" s="17">
        <v>39.299999999999997</v>
      </c>
      <c r="AR409" s="17">
        <v>1038.1999999999998</v>
      </c>
      <c r="AS409" s="17">
        <v>1162.4749999999999</v>
      </c>
      <c r="AT409" s="26">
        <v>651</v>
      </c>
      <c r="AU409" s="26">
        <v>20.157467008140245</v>
      </c>
      <c r="AV409" s="26">
        <v>1.2112170269082954</v>
      </c>
      <c r="AW409" s="26">
        <v>4611.7500000000009</v>
      </c>
      <c r="AX409" s="26">
        <v>3576.1500000000005</v>
      </c>
      <c r="AY409" s="103">
        <v>98</v>
      </c>
      <c r="AZ409" s="103">
        <f t="shared" si="94"/>
        <v>29.89</v>
      </c>
      <c r="BA409" s="17" t="s">
        <v>45</v>
      </c>
      <c r="BB409" s="17" t="s">
        <v>45</v>
      </c>
      <c r="BC409" s="17" t="s">
        <v>45</v>
      </c>
      <c r="BD409" s="105">
        <v>3</v>
      </c>
      <c r="BE409" s="17"/>
      <c r="BF409" s="28"/>
      <c r="BG409" s="26"/>
      <c r="BH409" s="49" t="s">
        <v>272</v>
      </c>
      <c r="BI409" s="29"/>
    </row>
    <row r="410" spans="1:61" x14ac:dyDescent="0.25">
      <c r="A410" s="17">
        <v>2007</v>
      </c>
      <c r="B410" s="15">
        <v>2010</v>
      </c>
      <c r="C410" s="66" t="s">
        <v>306</v>
      </c>
      <c r="D410" s="52" t="s">
        <v>307</v>
      </c>
      <c r="E410" s="17">
        <v>1</v>
      </c>
      <c r="F410" s="67" t="s">
        <v>100</v>
      </c>
      <c r="G410" s="17" t="s">
        <v>101</v>
      </c>
      <c r="H410" s="70">
        <v>99113</v>
      </c>
      <c r="I410" s="45" t="s">
        <v>52</v>
      </c>
      <c r="J410" s="22">
        <v>99113012</v>
      </c>
      <c r="K410" s="17" t="str">
        <f t="shared" si="93"/>
        <v>Diploid</v>
      </c>
      <c r="L410" s="71" t="s">
        <v>45</v>
      </c>
      <c r="M410" s="71" t="s">
        <v>45</v>
      </c>
      <c r="N410" s="26">
        <v>12.592500000000001</v>
      </c>
      <c r="O410" s="56">
        <v>46.469999999999985</v>
      </c>
      <c r="P410" s="37">
        <f t="shared" si="91"/>
        <v>0.46469999999999984</v>
      </c>
      <c r="Q410" s="68">
        <f t="shared" si="85"/>
        <v>53.530000000000015</v>
      </c>
      <c r="R410" s="37">
        <f t="shared" si="86"/>
        <v>0.53530000000000011</v>
      </c>
      <c r="S410" s="68">
        <f t="shared" si="87"/>
        <v>6.7407652500000017</v>
      </c>
      <c r="T410" s="37">
        <f t="shared" si="88"/>
        <v>2.2469217500000007</v>
      </c>
      <c r="U410" s="37">
        <f t="shared" si="89"/>
        <v>3.0092702008928578</v>
      </c>
      <c r="V410" s="37">
        <f t="shared" si="90"/>
        <v>1.0030900669642859</v>
      </c>
      <c r="W410" s="26" t="s">
        <v>45</v>
      </c>
      <c r="X410" s="26" t="s">
        <v>45</v>
      </c>
      <c r="Y410" s="26" t="s">
        <v>45</v>
      </c>
      <c r="Z410" s="26" t="s">
        <v>45</v>
      </c>
      <c r="AA410" s="26" t="s">
        <v>45</v>
      </c>
      <c r="AB410" s="26" t="s">
        <v>45</v>
      </c>
      <c r="AC410" s="26" t="s">
        <v>45</v>
      </c>
      <c r="AD410" s="26" t="s">
        <v>45</v>
      </c>
      <c r="AE410" s="26" t="s">
        <v>45</v>
      </c>
      <c r="AF410" s="26" t="s">
        <v>45</v>
      </c>
      <c r="AG410" s="17">
        <v>4.4800000000000004</v>
      </c>
      <c r="AH410" s="17">
        <v>6.875</v>
      </c>
      <c r="AI410" s="17">
        <f t="shared" si="92"/>
        <v>1.3335214321633217E-7</v>
      </c>
      <c r="AJ410" s="17">
        <v>1</v>
      </c>
      <c r="AK410" s="17">
        <v>37</v>
      </c>
      <c r="AL410" s="17">
        <v>2172.35</v>
      </c>
      <c r="AM410" s="17">
        <v>442.1</v>
      </c>
      <c r="AN410" s="17">
        <v>1.55</v>
      </c>
      <c r="AO410" s="17">
        <v>18.75</v>
      </c>
      <c r="AP410" s="17">
        <v>0.30000000000000004</v>
      </c>
      <c r="AQ410" s="17">
        <v>17.149999999999999</v>
      </c>
      <c r="AR410" s="17">
        <v>1038.1999999999998</v>
      </c>
      <c r="AS410" s="17">
        <v>1162.4749999999999</v>
      </c>
      <c r="AT410" s="26">
        <v>651</v>
      </c>
      <c r="AU410" s="26">
        <v>20.157467008140245</v>
      </c>
      <c r="AV410" s="26">
        <v>1.2112170269082954</v>
      </c>
      <c r="AW410" s="26">
        <v>4611.7500000000009</v>
      </c>
      <c r="AX410" s="26">
        <v>3576.1500000000005</v>
      </c>
      <c r="AY410" s="103">
        <v>98</v>
      </c>
      <c r="AZ410" s="103">
        <f t="shared" si="94"/>
        <v>29.89</v>
      </c>
      <c r="BA410" s="17" t="s">
        <v>45</v>
      </c>
      <c r="BB410" s="17" t="s">
        <v>45</v>
      </c>
      <c r="BC410" s="17" t="s">
        <v>45</v>
      </c>
      <c r="BD410" s="105">
        <v>3</v>
      </c>
      <c r="BE410" s="17"/>
      <c r="BF410" s="28"/>
      <c r="BG410" s="26"/>
      <c r="BH410" s="49" t="s">
        <v>272</v>
      </c>
      <c r="BI410" s="29"/>
    </row>
    <row r="411" spans="1:61" x14ac:dyDescent="0.25">
      <c r="A411" s="17">
        <v>2007</v>
      </c>
      <c r="B411" s="15">
        <v>2010</v>
      </c>
      <c r="C411" s="66" t="s">
        <v>306</v>
      </c>
      <c r="D411" s="52" t="s">
        <v>307</v>
      </c>
      <c r="E411" s="17">
        <v>2</v>
      </c>
      <c r="F411" s="67" t="s">
        <v>100</v>
      </c>
      <c r="G411" s="17" t="s">
        <v>101</v>
      </c>
      <c r="H411" s="70">
        <v>99113</v>
      </c>
      <c r="I411" s="45" t="s">
        <v>52</v>
      </c>
      <c r="J411" s="22">
        <v>99113012</v>
      </c>
      <c r="K411" s="17" t="str">
        <f t="shared" si="93"/>
        <v>Diploid</v>
      </c>
      <c r="L411" s="71" t="s">
        <v>45</v>
      </c>
      <c r="M411" s="71" t="s">
        <v>45</v>
      </c>
      <c r="N411" s="26">
        <v>18.63</v>
      </c>
      <c r="O411" s="56">
        <v>46.469999999999985</v>
      </c>
      <c r="P411" s="37">
        <f t="shared" si="91"/>
        <v>0.46469999999999984</v>
      </c>
      <c r="Q411" s="68">
        <f t="shared" si="85"/>
        <v>53.530000000000015</v>
      </c>
      <c r="R411" s="37">
        <f t="shared" si="86"/>
        <v>0.53530000000000011</v>
      </c>
      <c r="S411" s="68">
        <f t="shared" si="87"/>
        <v>9.9726390000000009</v>
      </c>
      <c r="T411" s="37">
        <f t="shared" si="88"/>
        <v>3.3242130000000003</v>
      </c>
      <c r="U411" s="37">
        <f t="shared" si="89"/>
        <v>4.4520709821428568</v>
      </c>
      <c r="V411" s="37">
        <f t="shared" si="90"/>
        <v>1.4840236607142856</v>
      </c>
      <c r="W411" s="26" t="s">
        <v>45</v>
      </c>
      <c r="X411" s="26" t="s">
        <v>45</v>
      </c>
      <c r="Y411" s="26" t="s">
        <v>45</v>
      </c>
      <c r="Z411" s="26" t="s">
        <v>45</v>
      </c>
      <c r="AA411" s="26" t="s">
        <v>45</v>
      </c>
      <c r="AB411" s="26" t="s">
        <v>45</v>
      </c>
      <c r="AC411" s="26" t="s">
        <v>45</v>
      </c>
      <c r="AD411" s="26" t="s">
        <v>45</v>
      </c>
      <c r="AE411" s="26" t="s">
        <v>45</v>
      </c>
      <c r="AF411" s="26" t="s">
        <v>45</v>
      </c>
      <c r="AG411" s="17">
        <v>4.7050000000000001</v>
      </c>
      <c r="AH411" s="17">
        <v>6.1</v>
      </c>
      <c r="AI411" s="17">
        <f t="shared" si="92"/>
        <v>7.9432823472428114E-7</v>
      </c>
      <c r="AJ411" s="17">
        <v>1.1000000000000001</v>
      </c>
      <c r="AK411" s="17">
        <v>54.75</v>
      </c>
      <c r="AL411" s="17">
        <v>2375.4</v>
      </c>
      <c r="AM411" s="17">
        <v>482</v>
      </c>
      <c r="AN411" s="17">
        <v>3.2</v>
      </c>
      <c r="AO411" s="17">
        <v>27.6</v>
      </c>
      <c r="AP411" s="17">
        <v>0.5</v>
      </c>
      <c r="AQ411" s="17">
        <v>23.05</v>
      </c>
      <c r="AR411" s="17">
        <v>1038.1999999999998</v>
      </c>
      <c r="AS411" s="17">
        <v>1162.4749999999999</v>
      </c>
      <c r="AT411" s="26">
        <v>651</v>
      </c>
      <c r="AU411" s="26">
        <v>20.157467008140245</v>
      </c>
      <c r="AV411" s="26">
        <v>1.2112170269082954</v>
      </c>
      <c r="AW411" s="26">
        <v>4611.7500000000009</v>
      </c>
      <c r="AX411" s="26">
        <v>3576.1500000000005</v>
      </c>
      <c r="AY411" s="103">
        <v>98</v>
      </c>
      <c r="AZ411" s="103">
        <f t="shared" si="94"/>
        <v>29.89</v>
      </c>
      <c r="BA411" s="17" t="s">
        <v>45</v>
      </c>
      <c r="BB411" s="17" t="s">
        <v>45</v>
      </c>
      <c r="BC411" s="17" t="s">
        <v>45</v>
      </c>
      <c r="BD411" s="105">
        <v>3</v>
      </c>
      <c r="BE411" s="17"/>
      <c r="BF411" s="28"/>
      <c r="BG411" s="26"/>
      <c r="BH411" s="49" t="s">
        <v>272</v>
      </c>
      <c r="BI411" s="29"/>
    </row>
    <row r="412" spans="1:61" x14ac:dyDescent="0.25">
      <c r="A412" s="17">
        <v>2007</v>
      </c>
      <c r="B412" s="15">
        <v>2010</v>
      </c>
      <c r="C412" s="66" t="s">
        <v>306</v>
      </c>
      <c r="D412" s="52" t="s">
        <v>307</v>
      </c>
      <c r="E412" s="17">
        <v>3</v>
      </c>
      <c r="F412" s="67" t="s">
        <v>100</v>
      </c>
      <c r="G412" s="17" t="s">
        <v>101</v>
      </c>
      <c r="H412" s="70">
        <v>99113</v>
      </c>
      <c r="I412" s="45" t="s">
        <v>52</v>
      </c>
      <c r="J412" s="22">
        <v>99113012</v>
      </c>
      <c r="K412" s="17" t="str">
        <f t="shared" si="93"/>
        <v>Diploid</v>
      </c>
      <c r="L412" s="71" t="s">
        <v>45</v>
      </c>
      <c r="M412" s="71" t="s">
        <v>45</v>
      </c>
      <c r="N412" s="26">
        <v>11.414999999999999</v>
      </c>
      <c r="O412" s="56">
        <v>46.469999999999985</v>
      </c>
      <c r="P412" s="37">
        <f t="shared" si="91"/>
        <v>0.46469999999999984</v>
      </c>
      <c r="Q412" s="68">
        <f t="shared" si="85"/>
        <v>53.530000000000015</v>
      </c>
      <c r="R412" s="37">
        <f t="shared" si="86"/>
        <v>0.53530000000000011</v>
      </c>
      <c r="S412" s="68">
        <f t="shared" si="87"/>
        <v>6.1104495000000005</v>
      </c>
      <c r="T412" s="37">
        <f t="shared" si="88"/>
        <v>2.0368165</v>
      </c>
      <c r="U412" s="37">
        <f t="shared" si="89"/>
        <v>2.7278792410714288</v>
      </c>
      <c r="V412" s="37">
        <f t="shared" si="90"/>
        <v>0.90929308035714296</v>
      </c>
      <c r="W412" s="26" t="s">
        <v>45</v>
      </c>
      <c r="X412" s="26" t="s">
        <v>45</v>
      </c>
      <c r="Y412" s="26" t="s">
        <v>45</v>
      </c>
      <c r="Z412" s="26" t="s">
        <v>45</v>
      </c>
      <c r="AA412" s="26" t="s">
        <v>45</v>
      </c>
      <c r="AB412" s="26" t="s">
        <v>45</v>
      </c>
      <c r="AC412" s="26" t="s">
        <v>45</v>
      </c>
      <c r="AD412" s="26" t="s">
        <v>45</v>
      </c>
      <c r="AE412" s="26" t="s">
        <v>45</v>
      </c>
      <c r="AF412" s="26" t="s">
        <v>45</v>
      </c>
      <c r="AG412" s="17">
        <v>3.665</v>
      </c>
      <c r="AH412" s="17">
        <v>5.835</v>
      </c>
      <c r="AI412" s="17">
        <f t="shared" si="92"/>
        <v>1.4621771744567165E-6</v>
      </c>
      <c r="AJ412" s="17">
        <v>1</v>
      </c>
      <c r="AK412" s="17">
        <v>45.9</v>
      </c>
      <c r="AL412" s="17">
        <v>1209.6999999999998</v>
      </c>
      <c r="AM412" s="17">
        <v>181.1</v>
      </c>
      <c r="AN412" s="17">
        <v>3.95</v>
      </c>
      <c r="AO412" s="17">
        <v>13</v>
      </c>
      <c r="AP412" s="17">
        <v>0.2</v>
      </c>
      <c r="AQ412" s="17">
        <v>62.35</v>
      </c>
      <c r="AR412" s="17">
        <v>1038.1999999999998</v>
      </c>
      <c r="AS412" s="17">
        <v>1162.4749999999999</v>
      </c>
      <c r="AT412" s="26">
        <v>651</v>
      </c>
      <c r="AU412" s="26">
        <v>20.157467008140245</v>
      </c>
      <c r="AV412" s="26">
        <v>1.2112170269082954</v>
      </c>
      <c r="AW412" s="26">
        <v>4611.7500000000009</v>
      </c>
      <c r="AX412" s="26">
        <v>3576.1500000000005</v>
      </c>
      <c r="AY412" s="103">
        <v>98</v>
      </c>
      <c r="AZ412" s="103">
        <f t="shared" si="94"/>
        <v>29.89</v>
      </c>
      <c r="BA412" s="17" t="s">
        <v>45</v>
      </c>
      <c r="BB412" s="17" t="s">
        <v>45</v>
      </c>
      <c r="BC412" s="17" t="s">
        <v>45</v>
      </c>
      <c r="BD412" s="105">
        <v>3</v>
      </c>
      <c r="BE412" s="17"/>
      <c r="BF412" s="28"/>
      <c r="BG412" s="26"/>
      <c r="BH412" s="49" t="s">
        <v>272</v>
      </c>
      <c r="BI412" s="29"/>
    </row>
    <row r="413" spans="1:61" x14ac:dyDescent="0.25">
      <c r="A413" s="17">
        <v>2007</v>
      </c>
      <c r="B413" s="15">
        <v>2010</v>
      </c>
      <c r="C413" s="66" t="s">
        <v>306</v>
      </c>
      <c r="D413" s="52" t="s">
        <v>307</v>
      </c>
      <c r="E413" s="17">
        <v>4</v>
      </c>
      <c r="F413" s="67" t="s">
        <v>100</v>
      </c>
      <c r="G413" s="17" t="s">
        <v>101</v>
      </c>
      <c r="H413" s="70">
        <v>99113</v>
      </c>
      <c r="I413" s="45" t="s">
        <v>52</v>
      </c>
      <c r="J413" s="22">
        <v>99113012</v>
      </c>
      <c r="K413" s="17" t="str">
        <f t="shared" si="93"/>
        <v>Diploid</v>
      </c>
      <c r="L413" s="71" t="s">
        <v>45</v>
      </c>
      <c r="M413" s="71" t="s">
        <v>45</v>
      </c>
      <c r="N413" s="26">
        <v>13.668750000000001</v>
      </c>
      <c r="O413" s="56">
        <v>46.469999999999985</v>
      </c>
      <c r="P413" s="37">
        <f t="shared" si="91"/>
        <v>0.46469999999999984</v>
      </c>
      <c r="Q413" s="68">
        <f t="shared" si="85"/>
        <v>53.530000000000015</v>
      </c>
      <c r="R413" s="37">
        <f t="shared" si="86"/>
        <v>0.53530000000000011</v>
      </c>
      <c r="S413" s="68">
        <f t="shared" si="87"/>
        <v>7.3168818750000018</v>
      </c>
      <c r="T413" s="37">
        <f t="shared" si="88"/>
        <v>2.4389606250000004</v>
      </c>
      <c r="U413" s="37">
        <f t="shared" si="89"/>
        <v>3.2664651227678578</v>
      </c>
      <c r="V413" s="37">
        <f t="shared" si="90"/>
        <v>1.0888217075892859</v>
      </c>
      <c r="W413" s="26" t="s">
        <v>45</v>
      </c>
      <c r="X413" s="26" t="s">
        <v>45</v>
      </c>
      <c r="Y413" s="26" t="s">
        <v>45</v>
      </c>
      <c r="Z413" s="26" t="s">
        <v>45</v>
      </c>
      <c r="AA413" s="26" t="s">
        <v>45</v>
      </c>
      <c r="AB413" s="26" t="s">
        <v>45</v>
      </c>
      <c r="AC413" s="26" t="s">
        <v>45</v>
      </c>
      <c r="AD413" s="26" t="s">
        <v>45</v>
      </c>
      <c r="AE413" s="26" t="s">
        <v>45</v>
      </c>
      <c r="AF413" s="26" t="s">
        <v>45</v>
      </c>
      <c r="AG413" s="17">
        <v>3.02</v>
      </c>
      <c r="AH413" s="17">
        <v>5.5600000000000005</v>
      </c>
      <c r="AI413" s="17">
        <f t="shared" si="92"/>
        <v>2.7542287033381612E-6</v>
      </c>
      <c r="AJ413" s="17">
        <v>1</v>
      </c>
      <c r="AK413" s="17">
        <v>55.15</v>
      </c>
      <c r="AL413" s="17">
        <v>1579.6</v>
      </c>
      <c r="AM413" s="17">
        <v>233.25</v>
      </c>
      <c r="AN413" s="17">
        <v>6.95</v>
      </c>
      <c r="AO413" s="17">
        <v>16.3</v>
      </c>
      <c r="AP413" s="17">
        <v>0.3</v>
      </c>
      <c r="AQ413" s="17">
        <v>39.299999999999997</v>
      </c>
      <c r="AR413" s="17">
        <v>1038.1999999999998</v>
      </c>
      <c r="AS413" s="17">
        <v>1162.4749999999999</v>
      </c>
      <c r="AT413" s="26">
        <v>651</v>
      </c>
      <c r="AU413" s="26">
        <v>20.157467008140245</v>
      </c>
      <c r="AV413" s="26">
        <v>1.2112170269082954</v>
      </c>
      <c r="AW413" s="26">
        <v>4611.7500000000009</v>
      </c>
      <c r="AX413" s="26">
        <v>3576.1500000000005</v>
      </c>
      <c r="AY413" s="103">
        <v>98</v>
      </c>
      <c r="AZ413" s="103">
        <f t="shared" si="94"/>
        <v>29.89</v>
      </c>
      <c r="BA413" s="17" t="s">
        <v>45</v>
      </c>
      <c r="BB413" s="17" t="s">
        <v>45</v>
      </c>
      <c r="BC413" s="17" t="s">
        <v>45</v>
      </c>
      <c r="BD413" s="105">
        <v>3</v>
      </c>
      <c r="BE413" s="17"/>
      <c r="BF413" s="28"/>
      <c r="BG413" s="26"/>
      <c r="BH413" s="49" t="s">
        <v>272</v>
      </c>
      <c r="BI413" s="29"/>
    </row>
    <row r="414" spans="1:61" x14ac:dyDescent="0.25">
      <c r="A414" s="17">
        <v>2007</v>
      </c>
      <c r="B414" s="15">
        <v>2010</v>
      </c>
      <c r="C414" s="66" t="s">
        <v>306</v>
      </c>
      <c r="D414" s="52" t="s">
        <v>307</v>
      </c>
      <c r="E414" s="17">
        <v>1</v>
      </c>
      <c r="F414" s="67" t="s">
        <v>104</v>
      </c>
      <c r="G414" s="17" t="s">
        <v>105</v>
      </c>
      <c r="H414" s="70">
        <v>99201</v>
      </c>
      <c r="I414" s="45">
        <v>8</v>
      </c>
      <c r="J414" s="22">
        <v>99201007</v>
      </c>
      <c r="K414" s="17" t="str">
        <f t="shared" si="93"/>
        <v>Triploid</v>
      </c>
      <c r="L414" s="71" t="s">
        <v>45</v>
      </c>
      <c r="M414" s="71" t="s">
        <v>45</v>
      </c>
      <c r="N414" s="26">
        <v>26.816249999999997</v>
      </c>
      <c r="O414" s="56">
        <v>44.7</v>
      </c>
      <c r="P414" s="37">
        <f t="shared" si="91"/>
        <v>0.44700000000000001</v>
      </c>
      <c r="Q414" s="68">
        <f t="shared" si="85"/>
        <v>55.3</v>
      </c>
      <c r="R414" s="37">
        <f t="shared" si="86"/>
        <v>0.55299999999999994</v>
      </c>
      <c r="S414" s="68">
        <f t="shared" si="87"/>
        <v>14.829386249999997</v>
      </c>
      <c r="T414" s="37">
        <f t="shared" si="88"/>
        <v>4.9431287499999987</v>
      </c>
      <c r="U414" s="37">
        <f t="shared" si="89"/>
        <v>6.6202617187499984</v>
      </c>
      <c r="V414" s="37">
        <f t="shared" si="90"/>
        <v>2.2067539062499995</v>
      </c>
      <c r="W414" s="26" t="s">
        <v>45</v>
      </c>
      <c r="X414" s="26" t="s">
        <v>45</v>
      </c>
      <c r="Y414" s="26" t="s">
        <v>45</v>
      </c>
      <c r="Z414" s="26" t="s">
        <v>45</v>
      </c>
      <c r="AA414" s="26" t="s">
        <v>45</v>
      </c>
      <c r="AB414" s="26" t="s">
        <v>45</v>
      </c>
      <c r="AC414" s="26" t="s">
        <v>45</v>
      </c>
      <c r="AD414" s="26" t="s">
        <v>45</v>
      </c>
      <c r="AE414" s="26" t="s">
        <v>45</v>
      </c>
      <c r="AF414" s="26" t="s">
        <v>45</v>
      </c>
      <c r="AG414" s="17">
        <v>4.4800000000000004</v>
      </c>
      <c r="AH414" s="17">
        <v>6.875</v>
      </c>
      <c r="AI414" s="17">
        <f t="shared" si="92"/>
        <v>1.3335214321633217E-7</v>
      </c>
      <c r="AJ414" s="17">
        <v>1</v>
      </c>
      <c r="AK414" s="17">
        <v>37</v>
      </c>
      <c r="AL414" s="17">
        <v>2172.35</v>
      </c>
      <c r="AM414" s="17">
        <v>442.1</v>
      </c>
      <c r="AN414" s="17">
        <v>1.55</v>
      </c>
      <c r="AO414" s="17">
        <v>18.75</v>
      </c>
      <c r="AP414" s="17">
        <v>0.30000000000000004</v>
      </c>
      <c r="AQ414" s="17">
        <v>17.149999999999999</v>
      </c>
      <c r="AR414" s="17">
        <v>1038.1999999999998</v>
      </c>
      <c r="AS414" s="17">
        <v>1162.4749999999999</v>
      </c>
      <c r="AT414" s="26">
        <v>651</v>
      </c>
      <c r="AU414" s="26">
        <v>20.157467008140245</v>
      </c>
      <c r="AV414" s="26">
        <v>1.2112170269082954</v>
      </c>
      <c r="AW414" s="26">
        <v>4611.7500000000009</v>
      </c>
      <c r="AX414" s="26">
        <v>3576.1500000000005</v>
      </c>
      <c r="AY414" s="103">
        <v>98</v>
      </c>
      <c r="AZ414" s="103">
        <f t="shared" si="94"/>
        <v>29.89</v>
      </c>
      <c r="BA414" s="17" t="s">
        <v>45</v>
      </c>
      <c r="BB414" s="17" t="s">
        <v>45</v>
      </c>
      <c r="BC414" s="17" t="s">
        <v>45</v>
      </c>
      <c r="BD414" s="105">
        <v>3</v>
      </c>
      <c r="BE414" s="17"/>
      <c r="BF414" s="28"/>
      <c r="BG414" s="26"/>
      <c r="BH414" s="49" t="s">
        <v>272</v>
      </c>
      <c r="BI414" s="29"/>
    </row>
    <row r="415" spans="1:61" x14ac:dyDescent="0.25">
      <c r="A415" s="17">
        <v>2007</v>
      </c>
      <c r="B415" s="15">
        <v>2010</v>
      </c>
      <c r="C415" s="66" t="s">
        <v>306</v>
      </c>
      <c r="D415" s="52" t="s">
        <v>307</v>
      </c>
      <c r="E415" s="17">
        <v>2</v>
      </c>
      <c r="F415" s="67" t="s">
        <v>104</v>
      </c>
      <c r="G415" s="17" t="s">
        <v>105</v>
      </c>
      <c r="H415" s="70">
        <v>99201</v>
      </c>
      <c r="I415" s="45">
        <v>8</v>
      </c>
      <c r="J415" s="22">
        <v>99201007</v>
      </c>
      <c r="K415" s="17" t="str">
        <f t="shared" si="93"/>
        <v>Triploid</v>
      </c>
      <c r="L415" s="71" t="s">
        <v>45</v>
      </c>
      <c r="M415" s="71" t="s">
        <v>45</v>
      </c>
      <c r="N415" s="26">
        <v>25.916249999999994</v>
      </c>
      <c r="O415" s="56">
        <v>44.7</v>
      </c>
      <c r="P415" s="37">
        <f t="shared" si="91"/>
        <v>0.44700000000000001</v>
      </c>
      <c r="Q415" s="68">
        <f t="shared" si="85"/>
        <v>55.3</v>
      </c>
      <c r="R415" s="37">
        <f t="shared" si="86"/>
        <v>0.55299999999999994</v>
      </c>
      <c r="S415" s="68">
        <f t="shared" si="87"/>
        <v>14.331686249999995</v>
      </c>
      <c r="T415" s="37">
        <f t="shared" si="88"/>
        <v>4.7772287499999981</v>
      </c>
      <c r="U415" s="37">
        <f t="shared" si="89"/>
        <v>6.398074218749997</v>
      </c>
      <c r="V415" s="37">
        <f t="shared" si="90"/>
        <v>2.1326914062499989</v>
      </c>
      <c r="W415" s="26" t="s">
        <v>45</v>
      </c>
      <c r="X415" s="26" t="s">
        <v>45</v>
      </c>
      <c r="Y415" s="26" t="s">
        <v>45</v>
      </c>
      <c r="Z415" s="26" t="s">
        <v>45</v>
      </c>
      <c r="AA415" s="26" t="s">
        <v>45</v>
      </c>
      <c r="AB415" s="26" t="s">
        <v>45</v>
      </c>
      <c r="AC415" s="26" t="s">
        <v>45</v>
      </c>
      <c r="AD415" s="26" t="s">
        <v>45</v>
      </c>
      <c r="AE415" s="26" t="s">
        <v>45</v>
      </c>
      <c r="AF415" s="26" t="s">
        <v>45</v>
      </c>
      <c r="AG415" s="17">
        <v>4.7050000000000001</v>
      </c>
      <c r="AH415" s="17">
        <v>6.1</v>
      </c>
      <c r="AI415" s="17">
        <f t="shared" si="92"/>
        <v>7.9432823472428114E-7</v>
      </c>
      <c r="AJ415" s="17">
        <v>1.1000000000000001</v>
      </c>
      <c r="AK415" s="17">
        <v>54.75</v>
      </c>
      <c r="AL415" s="17">
        <v>2375.4</v>
      </c>
      <c r="AM415" s="17">
        <v>482</v>
      </c>
      <c r="AN415" s="17">
        <v>3.2</v>
      </c>
      <c r="AO415" s="17">
        <v>27.6</v>
      </c>
      <c r="AP415" s="17">
        <v>0.5</v>
      </c>
      <c r="AQ415" s="17">
        <v>23.05</v>
      </c>
      <c r="AR415" s="17">
        <v>1038.1999999999998</v>
      </c>
      <c r="AS415" s="17">
        <v>1162.4749999999999</v>
      </c>
      <c r="AT415" s="26">
        <v>651</v>
      </c>
      <c r="AU415" s="26">
        <v>20.157467008140245</v>
      </c>
      <c r="AV415" s="26">
        <v>1.2112170269082954</v>
      </c>
      <c r="AW415" s="26">
        <v>4611.7500000000009</v>
      </c>
      <c r="AX415" s="26">
        <v>3576.1500000000005</v>
      </c>
      <c r="AY415" s="103">
        <v>98</v>
      </c>
      <c r="AZ415" s="103">
        <f t="shared" si="94"/>
        <v>29.89</v>
      </c>
      <c r="BA415" s="17" t="s">
        <v>45</v>
      </c>
      <c r="BB415" s="17" t="s">
        <v>45</v>
      </c>
      <c r="BC415" s="17" t="s">
        <v>45</v>
      </c>
      <c r="BD415" s="105">
        <v>3</v>
      </c>
      <c r="BE415" s="17"/>
      <c r="BF415" s="28"/>
      <c r="BG415" s="26"/>
      <c r="BH415" s="49" t="s">
        <v>272</v>
      </c>
      <c r="BI415" s="29"/>
    </row>
    <row r="416" spans="1:61" x14ac:dyDescent="0.25">
      <c r="A416" s="17">
        <v>2007</v>
      </c>
      <c r="B416" s="15">
        <v>2010</v>
      </c>
      <c r="C416" s="66" t="s">
        <v>306</v>
      </c>
      <c r="D416" s="52" t="s">
        <v>307</v>
      </c>
      <c r="E416" s="17">
        <v>3</v>
      </c>
      <c r="F416" s="67" t="s">
        <v>104</v>
      </c>
      <c r="G416" s="17" t="s">
        <v>105</v>
      </c>
      <c r="H416" s="70">
        <v>99201</v>
      </c>
      <c r="I416" s="45">
        <v>8</v>
      </c>
      <c r="J416" s="22">
        <v>99201007</v>
      </c>
      <c r="K416" s="17" t="str">
        <f t="shared" si="93"/>
        <v>Triploid</v>
      </c>
      <c r="L416" s="71" t="s">
        <v>45</v>
      </c>
      <c r="M416" s="71" t="s">
        <v>45</v>
      </c>
      <c r="N416" s="26">
        <v>27.693749999999994</v>
      </c>
      <c r="O416" s="56">
        <v>44.7</v>
      </c>
      <c r="P416" s="37">
        <f t="shared" si="91"/>
        <v>0.44700000000000001</v>
      </c>
      <c r="Q416" s="68">
        <f t="shared" si="85"/>
        <v>55.3</v>
      </c>
      <c r="R416" s="37">
        <f t="shared" si="86"/>
        <v>0.55299999999999994</v>
      </c>
      <c r="S416" s="68">
        <f t="shared" si="87"/>
        <v>15.314643749999995</v>
      </c>
      <c r="T416" s="37">
        <f t="shared" si="88"/>
        <v>5.1048812499999983</v>
      </c>
      <c r="U416" s="37">
        <f t="shared" si="89"/>
        <v>6.8368945312499969</v>
      </c>
      <c r="V416" s="37">
        <f t="shared" si="90"/>
        <v>2.278964843749999</v>
      </c>
      <c r="W416" s="26" t="s">
        <v>45</v>
      </c>
      <c r="X416" s="26" t="s">
        <v>45</v>
      </c>
      <c r="Y416" s="26" t="s">
        <v>45</v>
      </c>
      <c r="Z416" s="26" t="s">
        <v>45</v>
      </c>
      <c r="AA416" s="26" t="s">
        <v>45</v>
      </c>
      <c r="AB416" s="26" t="s">
        <v>45</v>
      </c>
      <c r="AC416" s="26" t="s">
        <v>45</v>
      </c>
      <c r="AD416" s="26" t="s">
        <v>45</v>
      </c>
      <c r="AE416" s="26" t="s">
        <v>45</v>
      </c>
      <c r="AF416" s="26" t="s">
        <v>45</v>
      </c>
      <c r="AG416" s="17">
        <v>3.665</v>
      </c>
      <c r="AH416" s="17">
        <v>5.835</v>
      </c>
      <c r="AI416" s="17">
        <f t="shared" si="92"/>
        <v>1.4621771744567165E-6</v>
      </c>
      <c r="AJ416" s="17">
        <v>1</v>
      </c>
      <c r="AK416" s="17">
        <v>45.9</v>
      </c>
      <c r="AL416" s="17">
        <v>1209.6999999999998</v>
      </c>
      <c r="AM416" s="17">
        <v>181.1</v>
      </c>
      <c r="AN416" s="17">
        <v>3.95</v>
      </c>
      <c r="AO416" s="17">
        <v>13</v>
      </c>
      <c r="AP416" s="17">
        <v>0.2</v>
      </c>
      <c r="AQ416" s="17">
        <v>62.35</v>
      </c>
      <c r="AR416" s="17">
        <v>1038.1999999999998</v>
      </c>
      <c r="AS416" s="17">
        <v>1162.4749999999999</v>
      </c>
      <c r="AT416" s="26">
        <v>651</v>
      </c>
      <c r="AU416" s="26">
        <v>20.157467008140245</v>
      </c>
      <c r="AV416" s="26">
        <v>1.2112170269082954</v>
      </c>
      <c r="AW416" s="26">
        <v>4611.7500000000009</v>
      </c>
      <c r="AX416" s="26">
        <v>3576.1500000000005</v>
      </c>
      <c r="AY416" s="103">
        <v>98</v>
      </c>
      <c r="AZ416" s="103">
        <f t="shared" si="94"/>
        <v>29.89</v>
      </c>
      <c r="BA416" s="17" t="s">
        <v>45</v>
      </c>
      <c r="BB416" s="17" t="s">
        <v>45</v>
      </c>
      <c r="BC416" s="17" t="s">
        <v>45</v>
      </c>
      <c r="BD416" s="105">
        <v>3</v>
      </c>
      <c r="BE416" s="17"/>
      <c r="BF416" s="28"/>
      <c r="BG416" s="26"/>
      <c r="BH416" s="49" t="s">
        <v>272</v>
      </c>
      <c r="BI416" s="29"/>
    </row>
    <row r="417" spans="1:61" x14ac:dyDescent="0.25">
      <c r="A417" s="17">
        <v>2007</v>
      </c>
      <c r="B417" s="15">
        <v>2010</v>
      </c>
      <c r="C417" s="66" t="s">
        <v>306</v>
      </c>
      <c r="D417" s="52" t="s">
        <v>307</v>
      </c>
      <c r="E417" s="17">
        <v>4</v>
      </c>
      <c r="F417" s="67" t="s">
        <v>104</v>
      </c>
      <c r="G417" s="17" t="s">
        <v>105</v>
      </c>
      <c r="H417" s="70">
        <v>99201</v>
      </c>
      <c r="I417" s="45">
        <v>8</v>
      </c>
      <c r="J417" s="22">
        <v>99201007</v>
      </c>
      <c r="K417" s="17" t="str">
        <f t="shared" si="93"/>
        <v>Triploid</v>
      </c>
      <c r="L417" s="71" t="s">
        <v>45</v>
      </c>
      <c r="M417" s="71" t="s">
        <v>45</v>
      </c>
      <c r="N417" s="26">
        <v>9.2249999999999996</v>
      </c>
      <c r="O417" s="56">
        <v>44.7</v>
      </c>
      <c r="P417" s="37">
        <f t="shared" si="91"/>
        <v>0.44700000000000001</v>
      </c>
      <c r="Q417" s="68">
        <f t="shared" si="85"/>
        <v>55.3</v>
      </c>
      <c r="R417" s="37">
        <f t="shared" si="86"/>
        <v>0.55299999999999994</v>
      </c>
      <c r="S417" s="68">
        <f t="shared" si="87"/>
        <v>5.101424999999999</v>
      </c>
      <c r="T417" s="37">
        <f t="shared" si="88"/>
        <v>1.7004749999999997</v>
      </c>
      <c r="U417" s="37">
        <f t="shared" si="89"/>
        <v>2.2774218749999995</v>
      </c>
      <c r="V417" s="37">
        <f t="shared" si="90"/>
        <v>0.75914062499999979</v>
      </c>
      <c r="W417" s="26" t="s">
        <v>45</v>
      </c>
      <c r="X417" s="26" t="s">
        <v>45</v>
      </c>
      <c r="Y417" s="26" t="s">
        <v>45</v>
      </c>
      <c r="Z417" s="26" t="s">
        <v>45</v>
      </c>
      <c r="AA417" s="26" t="s">
        <v>45</v>
      </c>
      <c r="AB417" s="26" t="s">
        <v>45</v>
      </c>
      <c r="AC417" s="26" t="s">
        <v>45</v>
      </c>
      <c r="AD417" s="26" t="s">
        <v>45</v>
      </c>
      <c r="AE417" s="26" t="s">
        <v>45</v>
      </c>
      <c r="AF417" s="26" t="s">
        <v>45</v>
      </c>
      <c r="AG417" s="17">
        <v>3.02</v>
      </c>
      <c r="AH417" s="17">
        <v>5.5600000000000005</v>
      </c>
      <c r="AI417" s="17">
        <f t="shared" si="92"/>
        <v>2.7542287033381612E-6</v>
      </c>
      <c r="AJ417" s="17">
        <v>1</v>
      </c>
      <c r="AK417" s="17">
        <v>55.15</v>
      </c>
      <c r="AL417" s="17">
        <v>1579.6</v>
      </c>
      <c r="AM417" s="17">
        <v>233.25</v>
      </c>
      <c r="AN417" s="17">
        <v>6.95</v>
      </c>
      <c r="AO417" s="17">
        <v>16.3</v>
      </c>
      <c r="AP417" s="17">
        <v>0.3</v>
      </c>
      <c r="AQ417" s="17">
        <v>39.299999999999997</v>
      </c>
      <c r="AR417" s="17">
        <v>1038.1999999999998</v>
      </c>
      <c r="AS417" s="17">
        <v>1162.4749999999999</v>
      </c>
      <c r="AT417" s="26">
        <v>651</v>
      </c>
      <c r="AU417" s="26">
        <v>20.157467008140245</v>
      </c>
      <c r="AV417" s="26">
        <v>1.2112170269082954</v>
      </c>
      <c r="AW417" s="26">
        <v>4611.7500000000009</v>
      </c>
      <c r="AX417" s="26">
        <v>3576.1500000000005</v>
      </c>
      <c r="AY417" s="103">
        <v>98</v>
      </c>
      <c r="AZ417" s="103">
        <f t="shared" si="94"/>
        <v>29.89</v>
      </c>
      <c r="BA417" s="17" t="s">
        <v>45</v>
      </c>
      <c r="BB417" s="17" t="s">
        <v>45</v>
      </c>
      <c r="BC417" s="17" t="s">
        <v>45</v>
      </c>
      <c r="BD417" s="105">
        <v>3</v>
      </c>
      <c r="BE417" s="17"/>
      <c r="BF417" s="28"/>
      <c r="BG417" s="26"/>
      <c r="BH417" s="49" t="s">
        <v>272</v>
      </c>
      <c r="BI417" s="29"/>
    </row>
    <row r="418" spans="1:61" x14ac:dyDescent="0.25">
      <c r="A418" s="17">
        <v>2007</v>
      </c>
      <c r="B418" s="15">
        <v>2010</v>
      </c>
      <c r="C418" s="66" t="s">
        <v>306</v>
      </c>
      <c r="D418" s="52" t="s">
        <v>307</v>
      </c>
      <c r="E418" s="17">
        <v>1</v>
      </c>
      <c r="F418" s="67" t="s">
        <v>108</v>
      </c>
      <c r="G418" s="17" t="s">
        <v>109</v>
      </c>
      <c r="H418" s="70">
        <v>99202</v>
      </c>
      <c r="I418" s="45">
        <v>8</v>
      </c>
      <c r="J418" s="22">
        <v>99202004</v>
      </c>
      <c r="K418" s="17" t="str">
        <f t="shared" si="93"/>
        <v>Triploid</v>
      </c>
      <c r="L418" s="71" t="s">
        <v>45</v>
      </c>
      <c r="M418" s="71" t="s">
        <v>45</v>
      </c>
      <c r="N418" s="26">
        <v>19.417499999999997</v>
      </c>
      <c r="O418" s="56">
        <v>47.990000000000009</v>
      </c>
      <c r="P418" s="37">
        <f t="shared" si="91"/>
        <v>0.4799000000000001</v>
      </c>
      <c r="Q418" s="68">
        <f t="shared" si="85"/>
        <v>52.009999999999991</v>
      </c>
      <c r="R418" s="37">
        <f t="shared" si="86"/>
        <v>0.5200999999999999</v>
      </c>
      <c r="S418" s="68">
        <f t="shared" si="87"/>
        <v>10.099041749999996</v>
      </c>
      <c r="T418" s="37">
        <f t="shared" si="88"/>
        <v>3.3663472499999987</v>
      </c>
      <c r="U418" s="37">
        <f t="shared" si="89"/>
        <v>4.5085007812499978</v>
      </c>
      <c r="V418" s="37">
        <f t="shared" si="90"/>
        <v>1.5028335937499993</v>
      </c>
      <c r="W418" s="26" t="s">
        <v>45</v>
      </c>
      <c r="X418" s="26" t="s">
        <v>45</v>
      </c>
      <c r="Y418" s="26" t="s">
        <v>45</v>
      </c>
      <c r="Z418" s="26" t="s">
        <v>45</v>
      </c>
      <c r="AA418" s="26" t="s">
        <v>45</v>
      </c>
      <c r="AB418" s="26" t="s">
        <v>45</v>
      </c>
      <c r="AC418" s="26" t="s">
        <v>45</v>
      </c>
      <c r="AD418" s="26" t="s">
        <v>45</v>
      </c>
      <c r="AE418" s="26" t="s">
        <v>45</v>
      </c>
      <c r="AF418" s="26" t="s">
        <v>45</v>
      </c>
      <c r="AG418" s="17">
        <v>4.4800000000000004</v>
      </c>
      <c r="AH418" s="17">
        <v>6.875</v>
      </c>
      <c r="AI418" s="17">
        <f t="shared" si="92"/>
        <v>1.3335214321633217E-7</v>
      </c>
      <c r="AJ418" s="17">
        <v>1</v>
      </c>
      <c r="AK418" s="17">
        <v>37</v>
      </c>
      <c r="AL418" s="17">
        <v>2172.35</v>
      </c>
      <c r="AM418" s="17">
        <v>442.1</v>
      </c>
      <c r="AN418" s="17">
        <v>1.55</v>
      </c>
      <c r="AO418" s="17">
        <v>18.75</v>
      </c>
      <c r="AP418" s="17">
        <v>0.30000000000000004</v>
      </c>
      <c r="AQ418" s="17">
        <v>17.149999999999999</v>
      </c>
      <c r="AR418" s="17">
        <v>1038.1999999999998</v>
      </c>
      <c r="AS418" s="17">
        <v>1162.4749999999999</v>
      </c>
      <c r="AT418" s="26">
        <v>651</v>
      </c>
      <c r="AU418" s="26">
        <v>20.157467008140245</v>
      </c>
      <c r="AV418" s="26">
        <v>1.2112170269082954</v>
      </c>
      <c r="AW418" s="26">
        <v>4611.7500000000009</v>
      </c>
      <c r="AX418" s="26">
        <v>3576.1500000000005</v>
      </c>
      <c r="AY418" s="103">
        <v>98</v>
      </c>
      <c r="AZ418" s="103">
        <f t="shared" si="94"/>
        <v>29.89</v>
      </c>
      <c r="BA418" s="17" t="s">
        <v>45</v>
      </c>
      <c r="BB418" s="17" t="s">
        <v>45</v>
      </c>
      <c r="BC418" s="17" t="s">
        <v>45</v>
      </c>
      <c r="BD418" s="105">
        <v>3</v>
      </c>
      <c r="BE418" s="17"/>
      <c r="BF418" s="28"/>
      <c r="BG418" s="26"/>
      <c r="BH418" s="49" t="s">
        <v>272</v>
      </c>
      <c r="BI418" s="29"/>
    </row>
    <row r="419" spans="1:61" x14ac:dyDescent="0.25">
      <c r="A419" s="17">
        <v>2007</v>
      </c>
      <c r="B419" s="15">
        <v>2010</v>
      </c>
      <c r="C419" s="66" t="s">
        <v>306</v>
      </c>
      <c r="D419" s="52" t="s">
        <v>307</v>
      </c>
      <c r="E419" s="17">
        <v>2</v>
      </c>
      <c r="F419" s="67" t="s">
        <v>108</v>
      </c>
      <c r="G419" s="17" t="s">
        <v>109</v>
      </c>
      <c r="H419" s="70">
        <v>99202</v>
      </c>
      <c r="I419" s="45">
        <v>8</v>
      </c>
      <c r="J419" s="22">
        <v>99202004</v>
      </c>
      <c r="K419" s="17" t="str">
        <f t="shared" si="93"/>
        <v>Triploid</v>
      </c>
      <c r="L419" s="71" t="s">
        <v>45</v>
      </c>
      <c r="M419" s="71" t="s">
        <v>45</v>
      </c>
      <c r="N419" s="26">
        <v>27.727500000000003</v>
      </c>
      <c r="O419" s="56">
        <v>47.990000000000009</v>
      </c>
      <c r="P419" s="37">
        <f t="shared" si="91"/>
        <v>0.4799000000000001</v>
      </c>
      <c r="Q419" s="68">
        <f t="shared" si="85"/>
        <v>52.009999999999991</v>
      </c>
      <c r="R419" s="37">
        <f t="shared" si="86"/>
        <v>0.5200999999999999</v>
      </c>
      <c r="S419" s="68">
        <f t="shared" si="87"/>
        <v>14.421072749999999</v>
      </c>
      <c r="T419" s="37">
        <f t="shared" si="88"/>
        <v>4.8070242499999996</v>
      </c>
      <c r="U419" s="37">
        <f t="shared" si="89"/>
        <v>6.4379789062499988</v>
      </c>
      <c r="V419" s="37">
        <f t="shared" si="90"/>
        <v>2.1459929687499995</v>
      </c>
      <c r="W419" s="26" t="s">
        <v>45</v>
      </c>
      <c r="X419" s="26" t="s">
        <v>45</v>
      </c>
      <c r="Y419" s="26" t="s">
        <v>45</v>
      </c>
      <c r="Z419" s="26" t="s">
        <v>45</v>
      </c>
      <c r="AA419" s="26" t="s">
        <v>45</v>
      </c>
      <c r="AB419" s="26" t="s">
        <v>45</v>
      </c>
      <c r="AC419" s="26" t="s">
        <v>45</v>
      </c>
      <c r="AD419" s="26" t="s">
        <v>45</v>
      </c>
      <c r="AE419" s="26" t="s">
        <v>45</v>
      </c>
      <c r="AF419" s="26" t="s">
        <v>45</v>
      </c>
      <c r="AG419" s="17">
        <v>4.7050000000000001</v>
      </c>
      <c r="AH419" s="17">
        <v>6.1</v>
      </c>
      <c r="AI419" s="17">
        <f t="shared" si="92"/>
        <v>7.9432823472428114E-7</v>
      </c>
      <c r="AJ419" s="17">
        <v>1.1000000000000001</v>
      </c>
      <c r="AK419" s="17">
        <v>54.75</v>
      </c>
      <c r="AL419" s="17">
        <v>2375.4</v>
      </c>
      <c r="AM419" s="17">
        <v>482</v>
      </c>
      <c r="AN419" s="17">
        <v>3.2</v>
      </c>
      <c r="AO419" s="17">
        <v>27.6</v>
      </c>
      <c r="AP419" s="17">
        <v>0.5</v>
      </c>
      <c r="AQ419" s="17">
        <v>23.05</v>
      </c>
      <c r="AR419" s="17">
        <v>1038.1999999999998</v>
      </c>
      <c r="AS419" s="17">
        <v>1162.4749999999999</v>
      </c>
      <c r="AT419" s="26">
        <v>651</v>
      </c>
      <c r="AU419" s="26">
        <v>20.157467008140245</v>
      </c>
      <c r="AV419" s="26">
        <v>1.2112170269082954</v>
      </c>
      <c r="AW419" s="26">
        <v>4611.7500000000009</v>
      </c>
      <c r="AX419" s="26">
        <v>3576.1500000000005</v>
      </c>
      <c r="AY419" s="103">
        <v>98</v>
      </c>
      <c r="AZ419" s="103">
        <f t="shared" si="94"/>
        <v>29.89</v>
      </c>
      <c r="BA419" s="17" t="s">
        <v>45</v>
      </c>
      <c r="BB419" s="17" t="s">
        <v>45</v>
      </c>
      <c r="BC419" s="17" t="s">
        <v>45</v>
      </c>
      <c r="BD419" s="105">
        <v>3</v>
      </c>
      <c r="BE419" s="17"/>
      <c r="BF419" s="28"/>
      <c r="BG419" s="26"/>
      <c r="BH419" s="49" t="s">
        <v>272</v>
      </c>
      <c r="BI419" s="29"/>
    </row>
    <row r="420" spans="1:61" x14ac:dyDescent="0.25">
      <c r="A420" s="17">
        <v>2007</v>
      </c>
      <c r="B420" s="15">
        <v>2010</v>
      </c>
      <c r="C420" s="66" t="s">
        <v>306</v>
      </c>
      <c r="D420" s="52" t="s">
        <v>307</v>
      </c>
      <c r="E420" s="17">
        <v>3</v>
      </c>
      <c r="F420" s="67" t="s">
        <v>108</v>
      </c>
      <c r="G420" s="17" t="s">
        <v>109</v>
      </c>
      <c r="H420" s="70">
        <v>99202</v>
      </c>
      <c r="I420" s="45">
        <v>8</v>
      </c>
      <c r="J420" s="22">
        <v>99202004</v>
      </c>
      <c r="K420" s="17" t="str">
        <f t="shared" si="93"/>
        <v>Triploid</v>
      </c>
      <c r="L420" s="71" t="s">
        <v>45</v>
      </c>
      <c r="M420" s="71" t="s">
        <v>45</v>
      </c>
      <c r="N420" s="26">
        <v>38.107499999999995</v>
      </c>
      <c r="O420" s="56">
        <v>47.990000000000009</v>
      </c>
      <c r="P420" s="37">
        <f t="shared" si="91"/>
        <v>0.4799000000000001</v>
      </c>
      <c r="Q420" s="68">
        <f t="shared" si="85"/>
        <v>52.009999999999991</v>
      </c>
      <c r="R420" s="37">
        <f t="shared" si="86"/>
        <v>0.5200999999999999</v>
      </c>
      <c r="S420" s="68">
        <f t="shared" si="87"/>
        <v>19.819710749999992</v>
      </c>
      <c r="T420" s="37">
        <f t="shared" si="88"/>
        <v>6.6065702499999972</v>
      </c>
      <c r="U420" s="37">
        <f t="shared" si="89"/>
        <v>8.8480851562499954</v>
      </c>
      <c r="V420" s="37">
        <f t="shared" si="90"/>
        <v>2.9493617187499983</v>
      </c>
      <c r="W420" s="26" t="s">
        <v>45</v>
      </c>
      <c r="X420" s="26" t="s">
        <v>45</v>
      </c>
      <c r="Y420" s="26" t="s">
        <v>45</v>
      </c>
      <c r="Z420" s="26" t="s">
        <v>45</v>
      </c>
      <c r="AA420" s="26" t="s">
        <v>45</v>
      </c>
      <c r="AB420" s="26" t="s">
        <v>45</v>
      </c>
      <c r="AC420" s="26" t="s">
        <v>45</v>
      </c>
      <c r="AD420" s="26" t="s">
        <v>45</v>
      </c>
      <c r="AE420" s="26" t="s">
        <v>45</v>
      </c>
      <c r="AF420" s="26" t="s">
        <v>45</v>
      </c>
      <c r="AG420" s="17">
        <v>3.665</v>
      </c>
      <c r="AH420" s="17">
        <v>5.835</v>
      </c>
      <c r="AI420" s="17">
        <f t="shared" si="92"/>
        <v>1.4621771744567165E-6</v>
      </c>
      <c r="AJ420" s="17">
        <v>1</v>
      </c>
      <c r="AK420" s="17">
        <v>45.9</v>
      </c>
      <c r="AL420" s="17">
        <v>1209.6999999999998</v>
      </c>
      <c r="AM420" s="17">
        <v>181.1</v>
      </c>
      <c r="AN420" s="17">
        <v>3.95</v>
      </c>
      <c r="AO420" s="17">
        <v>13</v>
      </c>
      <c r="AP420" s="17">
        <v>0.2</v>
      </c>
      <c r="AQ420" s="17">
        <v>62.35</v>
      </c>
      <c r="AR420" s="17">
        <v>1038.1999999999998</v>
      </c>
      <c r="AS420" s="17">
        <v>1162.4749999999999</v>
      </c>
      <c r="AT420" s="26">
        <v>651</v>
      </c>
      <c r="AU420" s="26">
        <v>20.157467008140245</v>
      </c>
      <c r="AV420" s="26">
        <v>1.2112170269082954</v>
      </c>
      <c r="AW420" s="26">
        <v>4611.7500000000009</v>
      </c>
      <c r="AX420" s="26">
        <v>3576.1500000000005</v>
      </c>
      <c r="AY420" s="103">
        <v>98</v>
      </c>
      <c r="AZ420" s="103">
        <f t="shared" si="94"/>
        <v>29.89</v>
      </c>
      <c r="BA420" s="17" t="s">
        <v>45</v>
      </c>
      <c r="BB420" s="17" t="s">
        <v>45</v>
      </c>
      <c r="BC420" s="17" t="s">
        <v>45</v>
      </c>
      <c r="BD420" s="105">
        <v>3</v>
      </c>
      <c r="BE420" s="17"/>
      <c r="BF420" s="28"/>
      <c r="BG420" s="26"/>
      <c r="BH420" s="49" t="s">
        <v>272</v>
      </c>
      <c r="BI420" s="29"/>
    </row>
    <row r="421" spans="1:61" x14ac:dyDescent="0.25">
      <c r="A421" s="17">
        <v>2007</v>
      </c>
      <c r="B421" s="15">
        <v>2010</v>
      </c>
      <c r="C421" s="66" t="s">
        <v>306</v>
      </c>
      <c r="D421" s="52" t="s">
        <v>307</v>
      </c>
      <c r="E421" s="17">
        <v>4</v>
      </c>
      <c r="F421" s="67" t="s">
        <v>108</v>
      </c>
      <c r="G421" s="17" t="s">
        <v>109</v>
      </c>
      <c r="H421" s="70">
        <v>99202</v>
      </c>
      <c r="I421" s="45">
        <v>8</v>
      </c>
      <c r="J421" s="22">
        <v>99202004</v>
      </c>
      <c r="K421" s="17" t="str">
        <f t="shared" si="93"/>
        <v>Triploid</v>
      </c>
      <c r="L421" s="71" t="s">
        <v>45</v>
      </c>
      <c r="M421" s="71" t="s">
        <v>45</v>
      </c>
      <c r="N421" s="26">
        <v>16.061249999999998</v>
      </c>
      <c r="O421" s="56">
        <v>47.990000000000009</v>
      </c>
      <c r="P421" s="37">
        <f t="shared" si="91"/>
        <v>0.4799000000000001</v>
      </c>
      <c r="Q421" s="68">
        <f t="shared" si="85"/>
        <v>52.009999999999991</v>
      </c>
      <c r="R421" s="37">
        <f t="shared" si="86"/>
        <v>0.5200999999999999</v>
      </c>
      <c r="S421" s="68">
        <f t="shared" si="87"/>
        <v>8.3534561249999975</v>
      </c>
      <c r="T421" s="37">
        <f t="shared" si="88"/>
        <v>2.7844853749999992</v>
      </c>
      <c r="U421" s="37">
        <f t="shared" si="89"/>
        <v>3.7292214843749987</v>
      </c>
      <c r="V421" s="37">
        <f t="shared" si="90"/>
        <v>1.2430738281249996</v>
      </c>
      <c r="W421" s="26" t="s">
        <v>45</v>
      </c>
      <c r="X421" s="26" t="s">
        <v>45</v>
      </c>
      <c r="Y421" s="26" t="s">
        <v>45</v>
      </c>
      <c r="Z421" s="26" t="s">
        <v>45</v>
      </c>
      <c r="AA421" s="26" t="s">
        <v>45</v>
      </c>
      <c r="AB421" s="26" t="s">
        <v>45</v>
      </c>
      <c r="AC421" s="26" t="s">
        <v>45</v>
      </c>
      <c r="AD421" s="26" t="s">
        <v>45</v>
      </c>
      <c r="AE421" s="26" t="s">
        <v>45</v>
      </c>
      <c r="AF421" s="26" t="s">
        <v>45</v>
      </c>
      <c r="AG421" s="17">
        <v>3.02</v>
      </c>
      <c r="AH421" s="17">
        <v>5.5600000000000005</v>
      </c>
      <c r="AI421" s="17">
        <f t="shared" si="92"/>
        <v>2.7542287033381612E-6</v>
      </c>
      <c r="AJ421" s="17">
        <v>1</v>
      </c>
      <c r="AK421" s="17">
        <v>55.15</v>
      </c>
      <c r="AL421" s="17">
        <v>1579.6</v>
      </c>
      <c r="AM421" s="17">
        <v>233.25</v>
      </c>
      <c r="AN421" s="17">
        <v>6.95</v>
      </c>
      <c r="AO421" s="17">
        <v>16.3</v>
      </c>
      <c r="AP421" s="17">
        <v>0.3</v>
      </c>
      <c r="AQ421" s="17">
        <v>39.299999999999997</v>
      </c>
      <c r="AR421" s="17">
        <v>1038.1999999999998</v>
      </c>
      <c r="AS421" s="17">
        <v>1162.4749999999999</v>
      </c>
      <c r="AT421" s="26">
        <v>651</v>
      </c>
      <c r="AU421" s="26">
        <v>20.157467008140245</v>
      </c>
      <c r="AV421" s="26">
        <v>1.2112170269082954</v>
      </c>
      <c r="AW421" s="26">
        <v>4611.7500000000009</v>
      </c>
      <c r="AX421" s="26">
        <v>3576.1500000000005</v>
      </c>
      <c r="AY421" s="103">
        <v>98</v>
      </c>
      <c r="AZ421" s="103">
        <f t="shared" si="94"/>
        <v>29.89</v>
      </c>
      <c r="BA421" s="17" t="s">
        <v>45</v>
      </c>
      <c r="BB421" s="17" t="s">
        <v>45</v>
      </c>
      <c r="BC421" s="17" t="s">
        <v>45</v>
      </c>
      <c r="BD421" s="105">
        <v>3</v>
      </c>
      <c r="BE421" s="17"/>
      <c r="BF421" s="28"/>
      <c r="BG421" s="26"/>
      <c r="BH421" s="49" t="s">
        <v>272</v>
      </c>
      <c r="BI421" s="29"/>
    </row>
    <row r="422" spans="1:61" x14ac:dyDescent="0.25">
      <c r="A422" s="17">
        <v>2007</v>
      </c>
      <c r="B422" s="15">
        <v>2010</v>
      </c>
      <c r="C422" s="66" t="s">
        <v>306</v>
      </c>
      <c r="D422" s="52" t="s">
        <v>307</v>
      </c>
      <c r="E422" s="17">
        <v>1</v>
      </c>
      <c r="F422" s="67" t="s">
        <v>110</v>
      </c>
      <c r="G422" s="17" t="s">
        <v>111</v>
      </c>
      <c r="H422" s="70">
        <v>99202</v>
      </c>
      <c r="I422" s="45">
        <v>8</v>
      </c>
      <c r="J422" s="22">
        <v>99202011</v>
      </c>
      <c r="K422" s="17" t="str">
        <f t="shared" si="93"/>
        <v>Triploid</v>
      </c>
      <c r="L422" s="71" t="s">
        <v>45</v>
      </c>
      <c r="M422" s="71" t="s">
        <v>45</v>
      </c>
      <c r="N422" s="26">
        <v>22.203749999999999</v>
      </c>
      <c r="O422" s="56">
        <v>44.3</v>
      </c>
      <c r="P422" s="37">
        <f t="shared" si="91"/>
        <v>0.44299999999999995</v>
      </c>
      <c r="Q422" s="68">
        <f t="shared" si="85"/>
        <v>55.7</v>
      </c>
      <c r="R422" s="37">
        <f t="shared" si="86"/>
        <v>0.55700000000000005</v>
      </c>
      <c r="S422" s="68">
        <f t="shared" si="87"/>
        <v>12.367488750000001</v>
      </c>
      <c r="T422" s="37">
        <f t="shared" si="88"/>
        <v>4.1224962500000002</v>
      </c>
      <c r="U422" s="37">
        <f t="shared" si="89"/>
        <v>5.5212003348214287</v>
      </c>
      <c r="V422" s="37">
        <f t="shared" si="90"/>
        <v>1.8404001116071429</v>
      </c>
      <c r="W422" s="26" t="s">
        <v>45</v>
      </c>
      <c r="X422" s="26" t="s">
        <v>45</v>
      </c>
      <c r="Y422" s="26" t="s">
        <v>45</v>
      </c>
      <c r="Z422" s="26" t="s">
        <v>45</v>
      </c>
      <c r="AA422" s="26" t="s">
        <v>45</v>
      </c>
      <c r="AB422" s="26" t="s">
        <v>45</v>
      </c>
      <c r="AC422" s="26" t="s">
        <v>45</v>
      </c>
      <c r="AD422" s="26" t="s">
        <v>45</v>
      </c>
      <c r="AE422" s="26" t="s">
        <v>45</v>
      </c>
      <c r="AF422" s="26" t="s">
        <v>45</v>
      </c>
      <c r="AG422" s="17">
        <v>4.4800000000000004</v>
      </c>
      <c r="AH422" s="17">
        <v>6.875</v>
      </c>
      <c r="AI422" s="17">
        <f t="shared" si="92"/>
        <v>1.3335214321633217E-7</v>
      </c>
      <c r="AJ422" s="17">
        <v>1</v>
      </c>
      <c r="AK422" s="17">
        <v>37</v>
      </c>
      <c r="AL422" s="17">
        <v>2172.35</v>
      </c>
      <c r="AM422" s="17">
        <v>442.1</v>
      </c>
      <c r="AN422" s="17">
        <v>1.55</v>
      </c>
      <c r="AO422" s="17">
        <v>18.75</v>
      </c>
      <c r="AP422" s="17">
        <v>0.30000000000000004</v>
      </c>
      <c r="AQ422" s="17">
        <v>17.149999999999999</v>
      </c>
      <c r="AR422" s="17">
        <v>1038.1999999999998</v>
      </c>
      <c r="AS422" s="17">
        <v>1162.4749999999999</v>
      </c>
      <c r="AT422" s="26">
        <v>651</v>
      </c>
      <c r="AU422" s="26">
        <v>20.157467008140245</v>
      </c>
      <c r="AV422" s="26">
        <v>1.2112170269082954</v>
      </c>
      <c r="AW422" s="26">
        <v>4611.7500000000009</v>
      </c>
      <c r="AX422" s="26">
        <v>3576.1500000000005</v>
      </c>
      <c r="AY422" s="103">
        <v>98</v>
      </c>
      <c r="AZ422" s="103">
        <f t="shared" si="94"/>
        <v>29.89</v>
      </c>
      <c r="BA422" s="17" t="s">
        <v>45</v>
      </c>
      <c r="BB422" s="17" t="s">
        <v>45</v>
      </c>
      <c r="BC422" s="17" t="s">
        <v>45</v>
      </c>
      <c r="BD422" s="105">
        <v>3</v>
      </c>
      <c r="BE422" s="17"/>
      <c r="BF422" s="28"/>
      <c r="BG422" s="26"/>
      <c r="BH422" s="49" t="s">
        <v>272</v>
      </c>
      <c r="BI422" s="29"/>
    </row>
    <row r="423" spans="1:61" x14ac:dyDescent="0.25">
      <c r="A423" s="17">
        <v>2007</v>
      </c>
      <c r="B423" s="15">
        <v>2010</v>
      </c>
      <c r="C423" s="66" t="s">
        <v>306</v>
      </c>
      <c r="D423" s="52" t="s">
        <v>307</v>
      </c>
      <c r="E423" s="17">
        <v>2</v>
      </c>
      <c r="F423" s="67" t="s">
        <v>110</v>
      </c>
      <c r="G423" s="17" t="s">
        <v>111</v>
      </c>
      <c r="H423" s="70">
        <v>99202</v>
      </c>
      <c r="I423" s="45">
        <v>8</v>
      </c>
      <c r="J423" s="22">
        <v>99202011</v>
      </c>
      <c r="K423" s="17" t="str">
        <f t="shared" si="93"/>
        <v>Triploid</v>
      </c>
      <c r="L423" s="71" t="s">
        <v>45</v>
      </c>
      <c r="M423" s="71" t="s">
        <v>45</v>
      </c>
      <c r="N423" s="26">
        <v>27.165000000000003</v>
      </c>
      <c r="O423" s="56">
        <v>44.299999999999983</v>
      </c>
      <c r="P423" s="37">
        <f t="shared" si="91"/>
        <v>0.44299999999999984</v>
      </c>
      <c r="Q423" s="68">
        <f t="shared" si="85"/>
        <v>55.700000000000017</v>
      </c>
      <c r="R423" s="37">
        <f t="shared" si="86"/>
        <v>0.55700000000000016</v>
      </c>
      <c r="S423" s="68">
        <f t="shared" si="87"/>
        <v>15.130905000000006</v>
      </c>
      <c r="T423" s="37">
        <f t="shared" si="88"/>
        <v>5.0436350000000019</v>
      </c>
      <c r="U423" s="37">
        <f t="shared" si="89"/>
        <v>6.7548683035714303</v>
      </c>
      <c r="V423" s="37">
        <f t="shared" si="90"/>
        <v>2.2516227678571434</v>
      </c>
      <c r="W423" s="26" t="s">
        <v>45</v>
      </c>
      <c r="X423" s="26" t="s">
        <v>45</v>
      </c>
      <c r="Y423" s="26" t="s">
        <v>45</v>
      </c>
      <c r="Z423" s="26" t="s">
        <v>45</v>
      </c>
      <c r="AA423" s="26" t="s">
        <v>45</v>
      </c>
      <c r="AB423" s="26" t="s">
        <v>45</v>
      </c>
      <c r="AC423" s="26" t="s">
        <v>45</v>
      </c>
      <c r="AD423" s="26" t="s">
        <v>45</v>
      </c>
      <c r="AE423" s="26" t="s">
        <v>45</v>
      </c>
      <c r="AF423" s="26" t="s">
        <v>45</v>
      </c>
      <c r="AG423" s="17">
        <v>4.7050000000000001</v>
      </c>
      <c r="AH423" s="17">
        <v>6.1</v>
      </c>
      <c r="AI423" s="17">
        <f t="shared" si="92"/>
        <v>7.9432823472428114E-7</v>
      </c>
      <c r="AJ423" s="17">
        <v>1.1000000000000001</v>
      </c>
      <c r="AK423" s="17">
        <v>54.75</v>
      </c>
      <c r="AL423" s="17">
        <v>2375.4</v>
      </c>
      <c r="AM423" s="17">
        <v>482</v>
      </c>
      <c r="AN423" s="17">
        <v>3.2</v>
      </c>
      <c r="AO423" s="17">
        <v>27.6</v>
      </c>
      <c r="AP423" s="17">
        <v>0.5</v>
      </c>
      <c r="AQ423" s="17">
        <v>23.05</v>
      </c>
      <c r="AR423" s="17">
        <v>1038.1999999999998</v>
      </c>
      <c r="AS423" s="17">
        <v>1162.4749999999999</v>
      </c>
      <c r="AT423" s="26">
        <v>651</v>
      </c>
      <c r="AU423" s="26">
        <v>20.157467008140245</v>
      </c>
      <c r="AV423" s="26">
        <v>1.2112170269082954</v>
      </c>
      <c r="AW423" s="26">
        <v>4611.7500000000009</v>
      </c>
      <c r="AX423" s="26">
        <v>3576.1500000000005</v>
      </c>
      <c r="AY423" s="103">
        <v>98</v>
      </c>
      <c r="AZ423" s="103">
        <f t="shared" si="94"/>
        <v>29.89</v>
      </c>
      <c r="BA423" s="17" t="s">
        <v>45</v>
      </c>
      <c r="BB423" s="17" t="s">
        <v>45</v>
      </c>
      <c r="BC423" s="17" t="s">
        <v>45</v>
      </c>
      <c r="BD423" s="105">
        <v>3</v>
      </c>
      <c r="BE423" s="17"/>
      <c r="BF423" s="28"/>
      <c r="BG423" s="26"/>
      <c r="BH423" s="49" t="s">
        <v>272</v>
      </c>
      <c r="BI423" s="29"/>
    </row>
    <row r="424" spans="1:61" x14ac:dyDescent="0.25">
      <c r="A424" s="17">
        <v>2007</v>
      </c>
      <c r="B424" s="15">
        <v>2010</v>
      </c>
      <c r="C424" s="66" t="s">
        <v>306</v>
      </c>
      <c r="D424" s="52" t="s">
        <v>307</v>
      </c>
      <c r="E424" s="17">
        <v>3</v>
      </c>
      <c r="F424" s="67" t="s">
        <v>110</v>
      </c>
      <c r="G424" s="17" t="s">
        <v>111</v>
      </c>
      <c r="H424" s="70">
        <v>99202</v>
      </c>
      <c r="I424" s="45">
        <v>8</v>
      </c>
      <c r="J424" s="22">
        <v>99202011</v>
      </c>
      <c r="K424" s="17" t="str">
        <f t="shared" si="93"/>
        <v>Triploid</v>
      </c>
      <c r="L424" s="71" t="s">
        <v>45</v>
      </c>
      <c r="M424" s="71" t="s">
        <v>45</v>
      </c>
      <c r="N424" s="26">
        <v>24.37125</v>
      </c>
      <c r="O424" s="56">
        <v>44.300000000000004</v>
      </c>
      <c r="P424" s="37">
        <f t="shared" si="91"/>
        <v>0.44300000000000006</v>
      </c>
      <c r="Q424" s="68">
        <f t="shared" si="85"/>
        <v>55.699999999999996</v>
      </c>
      <c r="R424" s="37">
        <f t="shared" si="86"/>
        <v>0.55699999999999994</v>
      </c>
      <c r="S424" s="68">
        <f t="shared" si="87"/>
        <v>13.574786249999999</v>
      </c>
      <c r="T424" s="37">
        <f t="shared" si="88"/>
        <v>4.5249287499999999</v>
      </c>
      <c r="U424" s="37">
        <f t="shared" si="89"/>
        <v>6.0601724330357136</v>
      </c>
      <c r="V424" s="37">
        <f t="shared" si="90"/>
        <v>2.0200574776785714</v>
      </c>
      <c r="W424" s="26" t="s">
        <v>45</v>
      </c>
      <c r="X424" s="26" t="s">
        <v>45</v>
      </c>
      <c r="Y424" s="26" t="s">
        <v>45</v>
      </c>
      <c r="Z424" s="26" t="s">
        <v>45</v>
      </c>
      <c r="AA424" s="26" t="s">
        <v>45</v>
      </c>
      <c r="AB424" s="26" t="s">
        <v>45</v>
      </c>
      <c r="AC424" s="26" t="s">
        <v>45</v>
      </c>
      <c r="AD424" s="26" t="s">
        <v>45</v>
      </c>
      <c r="AE424" s="26" t="s">
        <v>45</v>
      </c>
      <c r="AF424" s="26" t="s">
        <v>45</v>
      </c>
      <c r="AG424" s="17">
        <v>3.665</v>
      </c>
      <c r="AH424" s="17">
        <v>5.835</v>
      </c>
      <c r="AI424" s="17">
        <f t="shared" si="92"/>
        <v>1.4621771744567165E-6</v>
      </c>
      <c r="AJ424" s="17">
        <v>1</v>
      </c>
      <c r="AK424" s="17">
        <v>45.9</v>
      </c>
      <c r="AL424" s="17">
        <v>1209.6999999999998</v>
      </c>
      <c r="AM424" s="17">
        <v>181.1</v>
      </c>
      <c r="AN424" s="17">
        <v>3.95</v>
      </c>
      <c r="AO424" s="17">
        <v>13</v>
      </c>
      <c r="AP424" s="17">
        <v>0.2</v>
      </c>
      <c r="AQ424" s="17">
        <v>62.35</v>
      </c>
      <c r="AR424" s="17">
        <v>1038.1999999999998</v>
      </c>
      <c r="AS424" s="17">
        <v>1162.4749999999999</v>
      </c>
      <c r="AT424" s="26">
        <v>651</v>
      </c>
      <c r="AU424" s="26">
        <v>20.157467008140245</v>
      </c>
      <c r="AV424" s="26">
        <v>1.2112170269082954</v>
      </c>
      <c r="AW424" s="26">
        <v>4611.7500000000009</v>
      </c>
      <c r="AX424" s="26">
        <v>3576.1500000000005</v>
      </c>
      <c r="AY424" s="103">
        <v>98</v>
      </c>
      <c r="AZ424" s="103">
        <f t="shared" si="94"/>
        <v>29.89</v>
      </c>
      <c r="BA424" s="17" t="s">
        <v>45</v>
      </c>
      <c r="BB424" s="17" t="s">
        <v>45</v>
      </c>
      <c r="BC424" s="17" t="s">
        <v>45</v>
      </c>
      <c r="BD424" s="105">
        <v>3</v>
      </c>
      <c r="BE424" s="17"/>
      <c r="BF424" s="28"/>
      <c r="BG424" s="26"/>
      <c r="BH424" s="49" t="s">
        <v>272</v>
      </c>
      <c r="BI424" s="29"/>
    </row>
    <row r="425" spans="1:61" x14ac:dyDescent="0.25">
      <c r="A425" s="17">
        <v>2007</v>
      </c>
      <c r="B425" s="15">
        <v>2010</v>
      </c>
      <c r="C425" s="66" t="s">
        <v>306</v>
      </c>
      <c r="D425" s="52" t="s">
        <v>307</v>
      </c>
      <c r="E425" s="17">
        <v>4</v>
      </c>
      <c r="F425" s="67" t="s">
        <v>110</v>
      </c>
      <c r="G425" s="17" t="s">
        <v>111</v>
      </c>
      <c r="H425" s="70">
        <v>99202</v>
      </c>
      <c r="I425" s="45">
        <v>8</v>
      </c>
      <c r="J425" s="22">
        <v>99202011</v>
      </c>
      <c r="K425" s="17" t="str">
        <f t="shared" si="93"/>
        <v>Triploid</v>
      </c>
      <c r="L425" s="71" t="s">
        <v>45</v>
      </c>
      <c r="M425" s="71" t="s">
        <v>45</v>
      </c>
      <c r="N425" s="26">
        <v>20.658749999999998</v>
      </c>
      <c r="O425" s="56">
        <v>44.300000000000004</v>
      </c>
      <c r="P425" s="37">
        <f t="shared" si="91"/>
        <v>0.44300000000000006</v>
      </c>
      <c r="Q425" s="68">
        <f t="shared" si="85"/>
        <v>55.699999999999996</v>
      </c>
      <c r="R425" s="37">
        <f t="shared" si="86"/>
        <v>0.55699999999999994</v>
      </c>
      <c r="S425" s="68">
        <f t="shared" si="87"/>
        <v>11.506923749999997</v>
      </c>
      <c r="T425" s="37">
        <f t="shared" si="88"/>
        <v>3.8356412499999988</v>
      </c>
      <c r="U425" s="37">
        <f t="shared" si="89"/>
        <v>5.1370195312499982</v>
      </c>
      <c r="V425" s="37">
        <f t="shared" si="90"/>
        <v>1.7123398437499995</v>
      </c>
      <c r="W425" s="26" t="s">
        <v>45</v>
      </c>
      <c r="X425" s="26" t="s">
        <v>45</v>
      </c>
      <c r="Y425" s="26" t="s">
        <v>45</v>
      </c>
      <c r="Z425" s="26" t="s">
        <v>45</v>
      </c>
      <c r="AA425" s="26" t="s">
        <v>45</v>
      </c>
      <c r="AB425" s="26" t="s">
        <v>45</v>
      </c>
      <c r="AC425" s="26" t="s">
        <v>45</v>
      </c>
      <c r="AD425" s="26" t="s">
        <v>45</v>
      </c>
      <c r="AE425" s="26" t="s">
        <v>45</v>
      </c>
      <c r="AF425" s="26" t="s">
        <v>45</v>
      </c>
      <c r="AG425" s="17">
        <v>3.02</v>
      </c>
      <c r="AH425" s="17">
        <v>5.5600000000000005</v>
      </c>
      <c r="AI425" s="17">
        <f t="shared" si="92"/>
        <v>2.7542287033381612E-6</v>
      </c>
      <c r="AJ425" s="17">
        <v>1</v>
      </c>
      <c r="AK425" s="17">
        <v>55.15</v>
      </c>
      <c r="AL425" s="17">
        <v>1579.6</v>
      </c>
      <c r="AM425" s="17">
        <v>233.25</v>
      </c>
      <c r="AN425" s="17">
        <v>6.95</v>
      </c>
      <c r="AO425" s="17">
        <v>16.3</v>
      </c>
      <c r="AP425" s="17">
        <v>0.3</v>
      </c>
      <c r="AQ425" s="17">
        <v>39.299999999999997</v>
      </c>
      <c r="AR425" s="17">
        <v>1038.1999999999998</v>
      </c>
      <c r="AS425" s="17">
        <v>1162.4749999999999</v>
      </c>
      <c r="AT425" s="26">
        <v>651</v>
      </c>
      <c r="AU425" s="26">
        <v>20.157467008140245</v>
      </c>
      <c r="AV425" s="26">
        <v>1.2112170269082954</v>
      </c>
      <c r="AW425" s="26">
        <v>4611.7500000000009</v>
      </c>
      <c r="AX425" s="26">
        <v>3576.1500000000005</v>
      </c>
      <c r="AY425" s="103">
        <v>98</v>
      </c>
      <c r="AZ425" s="103">
        <f t="shared" si="94"/>
        <v>29.89</v>
      </c>
      <c r="BA425" s="17" t="s">
        <v>45</v>
      </c>
      <c r="BB425" s="17" t="s">
        <v>45</v>
      </c>
      <c r="BC425" s="17" t="s">
        <v>45</v>
      </c>
      <c r="BD425" s="105">
        <v>3</v>
      </c>
      <c r="BE425" s="17"/>
      <c r="BF425" s="28"/>
      <c r="BG425" s="26"/>
      <c r="BH425" s="49" t="s">
        <v>272</v>
      </c>
      <c r="BI425" s="29"/>
    </row>
    <row r="426" spans="1:61" x14ac:dyDescent="0.25">
      <c r="A426" s="17">
        <v>2007</v>
      </c>
      <c r="B426" s="15">
        <v>2010</v>
      </c>
      <c r="C426" s="66" t="s">
        <v>306</v>
      </c>
      <c r="D426" s="52" t="s">
        <v>307</v>
      </c>
      <c r="E426" s="17">
        <v>1</v>
      </c>
      <c r="F426" s="67" t="s">
        <v>114</v>
      </c>
      <c r="G426" s="17" t="s">
        <v>115</v>
      </c>
      <c r="H426" s="70">
        <v>99207</v>
      </c>
      <c r="I426" s="45">
        <v>8</v>
      </c>
      <c r="J426" s="22">
        <v>99207018</v>
      </c>
      <c r="K426" s="17" t="str">
        <f t="shared" si="93"/>
        <v>Triploid</v>
      </c>
      <c r="L426" s="71" t="s">
        <v>45</v>
      </c>
      <c r="M426" s="71" t="s">
        <v>45</v>
      </c>
      <c r="N426" s="26">
        <v>17.52</v>
      </c>
      <c r="O426" s="56">
        <v>49.64</v>
      </c>
      <c r="P426" s="37">
        <f t="shared" si="91"/>
        <v>0.49640000000000001</v>
      </c>
      <c r="Q426" s="68">
        <f t="shared" si="85"/>
        <v>50.36</v>
      </c>
      <c r="R426" s="37">
        <f t="shared" si="86"/>
        <v>0.50360000000000005</v>
      </c>
      <c r="S426" s="68">
        <f t="shared" si="87"/>
        <v>8.8230719999999998</v>
      </c>
      <c r="T426" s="37">
        <f t="shared" si="88"/>
        <v>2.9410240000000001</v>
      </c>
      <c r="U426" s="37">
        <f t="shared" si="89"/>
        <v>3.9388714285714279</v>
      </c>
      <c r="V426" s="37">
        <f t="shared" si="90"/>
        <v>1.3129571428571427</v>
      </c>
      <c r="W426" s="26" t="s">
        <v>45</v>
      </c>
      <c r="X426" s="26" t="s">
        <v>45</v>
      </c>
      <c r="Y426" s="26" t="s">
        <v>45</v>
      </c>
      <c r="Z426" s="26" t="s">
        <v>45</v>
      </c>
      <c r="AA426" s="26" t="s">
        <v>45</v>
      </c>
      <c r="AB426" s="26" t="s">
        <v>45</v>
      </c>
      <c r="AC426" s="26" t="s">
        <v>45</v>
      </c>
      <c r="AD426" s="26" t="s">
        <v>45</v>
      </c>
      <c r="AE426" s="26" t="s">
        <v>45</v>
      </c>
      <c r="AF426" s="26" t="s">
        <v>45</v>
      </c>
      <c r="AG426" s="17">
        <v>4.4800000000000004</v>
      </c>
      <c r="AH426" s="17">
        <v>6.875</v>
      </c>
      <c r="AI426" s="17">
        <f t="shared" si="92"/>
        <v>1.3335214321633217E-7</v>
      </c>
      <c r="AJ426" s="17">
        <v>1</v>
      </c>
      <c r="AK426" s="17">
        <v>37</v>
      </c>
      <c r="AL426" s="17">
        <v>2172.35</v>
      </c>
      <c r="AM426" s="17">
        <v>442.1</v>
      </c>
      <c r="AN426" s="17">
        <v>1.55</v>
      </c>
      <c r="AO426" s="17">
        <v>18.75</v>
      </c>
      <c r="AP426" s="17">
        <v>0.30000000000000004</v>
      </c>
      <c r="AQ426" s="17">
        <v>17.149999999999999</v>
      </c>
      <c r="AR426" s="17">
        <v>1038.1999999999998</v>
      </c>
      <c r="AS426" s="17">
        <v>1162.4749999999999</v>
      </c>
      <c r="AT426" s="26">
        <v>651</v>
      </c>
      <c r="AU426" s="26">
        <v>20.157467008140245</v>
      </c>
      <c r="AV426" s="26">
        <v>1.2112170269082954</v>
      </c>
      <c r="AW426" s="26">
        <v>4611.7500000000009</v>
      </c>
      <c r="AX426" s="26">
        <v>3576.1500000000005</v>
      </c>
      <c r="AY426" s="103">
        <v>98</v>
      </c>
      <c r="AZ426" s="103">
        <f t="shared" si="94"/>
        <v>29.89</v>
      </c>
      <c r="BA426" s="17" t="s">
        <v>45</v>
      </c>
      <c r="BB426" s="17" t="s">
        <v>45</v>
      </c>
      <c r="BC426" s="17" t="s">
        <v>45</v>
      </c>
      <c r="BD426" s="105">
        <v>3</v>
      </c>
      <c r="BE426" s="17"/>
      <c r="BF426" s="28"/>
      <c r="BG426" s="26"/>
      <c r="BH426" s="49" t="s">
        <v>272</v>
      </c>
      <c r="BI426" s="29"/>
    </row>
    <row r="427" spans="1:61" x14ac:dyDescent="0.25">
      <c r="A427" s="17">
        <v>2007</v>
      </c>
      <c r="B427" s="15">
        <v>2010</v>
      </c>
      <c r="C427" s="66" t="s">
        <v>306</v>
      </c>
      <c r="D427" s="52" t="s">
        <v>307</v>
      </c>
      <c r="E427" s="17">
        <v>2</v>
      </c>
      <c r="F427" s="67" t="s">
        <v>114</v>
      </c>
      <c r="G427" s="17" t="s">
        <v>115</v>
      </c>
      <c r="H427" s="70">
        <v>99207</v>
      </c>
      <c r="I427" s="45">
        <v>8</v>
      </c>
      <c r="J427" s="22">
        <v>99207018</v>
      </c>
      <c r="K427" s="17" t="str">
        <f t="shared" si="93"/>
        <v>Triploid</v>
      </c>
      <c r="L427" s="71" t="s">
        <v>45</v>
      </c>
      <c r="M427" s="71" t="s">
        <v>45</v>
      </c>
      <c r="N427" s="26">
        <v>18.55875</v>
      </c>
      <c r="O427" s="56">
        <v>49.64</v>
      </c>
      <c r="P427" s="37">
        <f t="shared" si="91"/>
        <v>0.49640000000000001</v>
      </c>
      <c r="Q427" s="68">
        <f t="shared" si="85"/>
        <v>50.36</v>
      </c>
      <c r="R427" s="37">
        <f t="shared" si="86"/>
        <v>0.50360000000000005</v>
      </c>
      <c r="S427" s="68">
        <f t="shared" si="87"/>
        <v>9.3461865</v>
      </c>
      <c r="T427" s="37">
        <f t="shared" si="88"/>
        <v>3.1153955</v>
      </c>
      <c r="U427" s="37">
        <f t="shared" si="89"/>
        <v>4.1724046874999994</v>
      </c>
      <c r="V427" s="37">
        <f t="shared" si="90"/>
        <v>1.3908015624999999</v>
      </c>
      <c r="W427" s="26" t="s">
        <v>45</v>
      </c>
      <c r="X427" s="26" t="s">
        <v>45</v>
      </c>
      <c r="Y427" s="26" t="s">
        <v>45</v>
      </c>
      <c r="Z427" s="26" t="s">
        <v>45</v>
      </c>
      <c r="AA427" s="26" t="s">
        <v>45</v>
      </c>
      <c r="AB427" s="26" t="s">
        <v>45</v>
      </c>
      <c r="AC427" s="26" t="s">
        <v>45</v>
      </c>
      <c r="AD427" s="26" t="s">
        <v>45</v>
      </c>
      <c r="AE427" s="26" t="s">
        <v>45</v>
      </c>
      <c r="AF427" s="26" t="s">
        <v>45</v>
      </c>
      <c r="AG427" s="17">
        <v>4.7050000000000001</v>
      </c>
      <c r="AH427" s="17">
        <v>6.1</v>
      </c>
      <c r="AI427" s="17">
        <f t="shared" si="92"/>
        <v>7.9432823472428114E-7</v>
      </c>
      <c r="AJ427" s="17">
        <v>1.1000000000000001</v>
      </c>
      <c r="AK427" s="17">
        <v>54.75</v>
      </c>
      <c r="AL427" s="17">
        <v>2375.4</v>
      </c>
      <c r="AM427" s="17">
        <v>482</v>
      </c>
      <c r="AN427" s="17">
        <v>3.2</v>
      </c>
      <c r="AO427" s="17">
        <v>27.6</v>
      </c>
      <c r="AP427" s="17">
        <v>0.5</v>
      </c>
      <c r="AQ427" s="17">
        <v>23.05</v>
      </c>
      <c r="AR427" s="17">
        <v>1038.1999999999998</v>
      </c>
      <c r="AS427" s="17">
        <v>1162.4749999999999</v>
      </c>
      <c r="AT427" s="26">
        <v>651</v>
      </c>
      <c r="AU427" s="26">
        <v>20.157467008140245</v>
      </c>
      <c r="AV427" s="26">
        <v>1.2112170269082954</v>
      </c>
      <c r="AW427" s="26">
        <v>4611.7500000000009</v>
      </c>
      <c r="AX427" s="26">
        <v>3576.1500000000005</v>
      </c>
      <c r="AY427" s="103">
        <v>98</v>
      </c>
      <c r="AZ427" s="103">
        <f t="shared" si="94"/>
        <v>29.89</v>
      </c>
      <c r="BA427" s="17" t="s">
        <v>45</v>
      </c>
      <c r="BB427" s="17" t="s">
        <v>45</v>
      </c>
      <c r="BC427" s="17" t="s">
        <v>45</v>
      </c>
      <c r="BD427" s="105">
        <v>3</v>
      </c>
      <c r="BE427" s="17"/>
      <c r="BF427" s="28"/>
      <c r="BG427" s="26"/>
      <c r="BH427" s="49" t="s">
        <v>272</v>
      </c>
      <c r="BI427" s="29"/>
    </row>
    <row r="428" spans="1:61" x14ac:dyDescent="0.25">
      <c r="A428" s="17">
        <v>2007</v>
      </c>
      <c r="B428" s="15">
        <v>2010</v>
      </c>
      <c r="C428" s="66" t="s">
        <v>306</v>
      </c>
      <c r="D428" s="52" t="s">
        <v>307</v>
      </c>
      <c r="E428" s="17">
        <v>3</v>
      </c>
      <c r="F428" s="67" t="s">
        <v>114</v>
      </c>
      <c r="G428" s="17" t="s">
        <v>115</v>
      </c>
      <c r="H428" s="70">
        <v>99207</v>
      </c>
      <c r="I428" s="45">
        <v>8</v>
      </c>
      <c r="J428" s="22">
        <v>99207018</v>
      </c>
      <c r="K428" s="17" t="str">
        <f t="shared" si="93"/>
        <v>Triploid</v>
      </c>
      <c r="L428" s="71" t="s">
        <v>45</v>
      </c>
      <c r="M428" s="71" t="s">
        <v>45</v>
      </c>
      <c r="N428" s="26">
        <v>16.642500000000002</v>
      </c>
      <c r="O428" s="56">
        <v>49.64</v>
      </c>
      <c r="P428" s="37">
        <f t="shared" si="91"/>
        <v>0.49640000000000001</v>
      </c>
      <c r="Q428" s="68">
        <f t="shared" si="85"/>
        <v>50.36</v>
      </c>
      <c r="R428" s="37">
        <f t="shared" si="86"/>
        <v>0.50360000000000005</v>
      </c>
      <c r="S428" s="68">
        <f t="shared" si="87"/>
        <v>8.3811630000000026</v>
      </c>
      <c r="T428" s="37">
        <f t="shared" si="88"/>
        <v>2.793721000000001</v>
      </c>
      <c r="U428" s="37">
        <f t="shared" si="89"/>
        <v>3.7415906250000006</v>
      </c>
      <c r="V428" s="37">
        <f t="shared" si="90"/>
        <v>1.2471968750000002</v>
      </c>
      <c r="W428" s="26" t="s">
        <v>45</v>
      </c>
      <c r="X428" s="26" t="s">
        <v>45</v>
      </c>
      <c r="Y428" s="26" t="s">
        <v>45</v>
      </c>
      <c r="Z428" s="26" t="s">
        <v>45</v>
      </c>
      <c r="AA428" s="26" t="s">
        <v>45</v>
      </c>
      <c r="AB428" s="26" t="s">
        <v>45</v>
      </c>
      <c r="AC428" s="26" t="s">
        <v>45</v>
      </c>
      <c r="AD428" s="26" t="s">
        <v>45</v>
      </c>
      <c r="AE428" s="26" t="s">
        <v>45</v>
      </c>
      <c r="AF428" s="26" t="s">
        <v>45</v>
      </c>
      <c r="AG428" s="17">
        <v>3.665</v>
      </c>
      <c r="AH428" s="17">
        <v>5.835</v>
      </c>
      <c r="AI428" s="17">
        <f t="shared" si="92"/>
        <v>1.4621771744567165E-6</v>
      </c>
      <c r="AJ428" s="17">
        <v>1</v>
      </c>
      <c r="AK428" s="17">
        <v>45.9</v>
      </c>
      <c r="AL428" s="17">
        <v>1209.6999999999998</v>
      </c>
      <c r="AM428" s="17">
        <v>181.1</v>
      </c>
      <c r="AN428" s="17">
        <v>3.95</v>
      </c>
      <c r="AO428" s="17">
        <v>13</v>
      </c>
      <c r="AP428" s="17">
        <v>0.2</v>
      </c>
      <c r="AQ428" s="17">
        <v>62.35</v>
      </c>
      <c r="AR428" s="17">
        <v>1038.1999999999998</v>
      </c>
      <c r="AS428" s="17">
        <v>1162.4749999999999</v>
      </c>
      <c r="AT428" s="26">
        <v>651</v>
      </c>
      <c r="AU428" s="26">
        <v>20.157467008140245</v>
      </c>
      <c r="AV428" s="26">
        <v>1.2112170269082954</v>
      </c>
      <c r="AW428" s="26">
        <v>4611.7500000000009</v>
      </c>
      <c r="AX428" s="26">
        <v>3576.1500000000005</v>
      </c>
      <c r="AY428" s="103">
        <v>98</v>
      </c>
      <c r="AZ428" s="103">
        <f t="shared" si="94"/>
        <v>29.89</v>
      </c>
      <c r="BA428" s="17" t="s">
        <v>45</v>
      </c>
      <c r="BB428" s="17" t="s">
        <v>45</v>
      </c>
      <c r="BC428" s="17" t="s">
        <v>45</v>
      </c>
      <c r="BD428" s="105">
        <v>3</v>
      </c>
      <c r="BE428" s="17"/>
      <c r="BF428" s="28"/>
      <c r="BG428" s="26"/>
      <c r="BH428" s="49" t="s">
        <v>272</v>
      </c>
      <c r="BI428" s="29"/>
    </row>
    <row r="429" spans="1:61" x14ac:dyDescent="0.25">
      <c r="A429" s="17">
        <v>2007</v>
      </c>
      <c r="B429" s="15">
        <v>2010</v>
      </c>
      <c r="C429" s="66" t="s">
        <v>306</v>
      </c>
      <c r="D429" s="52" t="s">
        <v>307</v>
      </c>
      <c r="E429" s="17">
        <v>4</v>
      </c>
      <c r="F429" s="67" t="s">
        <v>114</v>
      </c>
      <c r="G429" s="17" t="s">
        <v>115</v>
      </c>
      <c r="H429" s="70">
        <v>99207</v>
      </c>
      <c r="I429" s="45">
        <v>8</v>
      </c>
      <c r="J429" s="22">
        <v>99207018</v>
      </c>
      <c r="K429" s="17" t="str">
        <f t="shared" si="93"/>
        <v>Triploid</v>
      </c>
      <c r="L429" s="71" t="s">
        <v>45</v>
      </c>
      <c r="M429" s="71" t="s">
        <v>45</v>
      </c>
      <c r="N429" s="26">
        <v>16.77</v>
      </c>
      <c r="O429" s="56">
        <v>49.64</v>
      </c>
      <c r="P429" s="37">
        <f t="shared" si="91"/>
        <v>0.49640000000000001</v>
      </c>
      <c r="Q429" s="68">
        <f t="shared" si="85"/>
        <v>50.36</v>
      </c>
      <c r="R429" s="37">
        <f t="shared" si="86"/>
        <v>0.50360000000000005</v>
      </c>
      <c r="S429" s="68">
        <f t="shared" si="87"/>
        <v>8.4453720000000008</v>
      </c>
      <c r="T429" s="37">
        <f t="shared" si="88"/>
        <v>2.8151240000000004</v>
      </c>
      <c r="U429" s="37">
        <f t="shared" si="89"/>
        <v>3.7702553571428572</v>
      </c>
      <c r="V429" s="37">
        <f t="shared" si="90"/>
        <v>1.2567517857142858</v>
      </c>
      <c r="W429" s="26" t="s">
        <v>45</v>
      </c>
      <c r="X429" s="26" t="s">
        <v>45</v>
      </c>
      <c r="Y429" s="26" t="s">
        <v>45</v>
      </c>
      <c r="Z429" s="26" t="s">
        <v>45</v>
      </c>
      <c r="AA429" s="26" t="s">
        <v>45</v>
      </c>
      <c r="AB429" s="26" t="s">
        <v>45</v>
      </c>
      <c r="AC429" s="26" t="s">
        <v>45</v>
      </c>
      <c r="AD429" s="26" t="s">
        <v>45</v>
      </c>
      <c r="AE429" s="26" t="s">
        <v>45</v>
      </c>
      <c r="AF429" s="26" t="s">
        <v>45</v>
      </c>
      <c r="AG429" s="17">
        <v>3.02</v>
      </c>
      <c r="AH429" s="17">
        <v>5.5600000000000005</v>
      </c>
      <c r="AI429" s="17">
        <f t="shared" si="92"/>
        <v>2.7542287033381612E-6</v>
      </c>
      <c r="AJ429" s="17">
        <v>1</v>
      </c>
      <c r="AK429" s="17">
        <v>55.15</v>
      </c>
      <c r="AL429" s="17">
        <v>1579.6</v>
      </c>
      <c r="AM429" s="17">
        <v>233.25</v>
      </c>
      <c r="AN429" s="17">
        <v>6.95</v>
      </c>
      <c r="AO429" s="17">
        <v>16.3</v>
      </c>
      <c r="AP429" s="17">
        <v>0.3</v>
      </c>
      <c r="AQ429" s="17">
        <v>39.299999999999997</v>
      </c>
      <c r="AR429" s="17">
        <v>1038.1999999999998</v>
      </c>
      <c r="AS429" s="17">
        <v>1162.4749999999999</v>
      </c>
      <c r="AT429" s="26">
        <v>651</v>
      </c>
      <c r="AU429" s="26">
        <v>20.157467008140245</v>
      </c>
      <c r="AV429" s="26">
        <v>1.2112170269082954</v>
      </c>
      <c r="AW429" s="26">
        <v>4611.7500000000009</v>
      </c>
      <c r="AX429" s="26">
        <v>3576.1500000000005</v>
      </c>
      <c r="AY429" s="103">
        <v>98</v>
      </c>
      <c r="AZ429" s="103">
        <f t="shared" si="94"/>
        <v>29.89</v>
      </c>
      <c r="BA429" s="17" t="s">
        <v>45</v>
      </c>
      <c r="BB429" s="17" t="s">
        <v>45</v>
      </c>
      <c r="BC429" s="17" t="s">
        <v>45</v>
      </c>
      <c r="BD429" s="105">
        <v>3</v>
      </c>
      <c r="BE429" s="17"/>
      <c r="BF429" s="28"/>
      <c r="BG429" s="26"/>
      <c r="BH429" s="49" t="s">
        <v>272</v>
      </c>
      <c r="BI429" s="29"/>
    </row>
    <row r="430" spans="1:61" x14ac:dyDescent="0.25">
      <c r="A430" s="17">
        <v>2007</v>
      </c>
      <c r="B430" s="15">
        <v>2010</v>
      </c>
      <c r="C430" s="66" t="s">
        <v>306</v>
      </c>
      <c r="D430" s="52" t="s">
        <v>307</v>
      </c>
      <c r="E430" s="17">
        <v>1</v>
      </c>
      <c r="F430" s="67" t="s">
        <v>116</v>
      </c>
      <c r="G430" s="17" t="s">
        <v>117</v>
      </c>
      <c r="H430" s="70">
        <v>99207</v>
      </c>
      <c r="I430" s="45">
        <v>8</v>
      </c>
      <c r="J430" s="22">
        <v>99207020</v>
      </c>
      <c r="K430" s="17" t="str">
        <f t="shared" si="93"/>
        <v>Triploid</v>
      </c>
      <c r="L430" s="71" t="s">
        <v>45</v>
      </c>
      <c r="M430" s="71" t="s">
        <v>45</v>
      </c>
      <c r="N430" s="26">
        <v>19.713750000000001</v>
      </c>
      <c r="O430" s="56">
        <v>45.409999999999989</v>
      </c>
      <c r="P430" s="37">
        <f t="shared" si="91"/>
        <v>0.45409999999999989</v>
      </c>
      <c r="Q430" s="68">
        <f t="shared" si="85"/>
        <v>54.590000000000011</v>
      </c>
      <c r="R430" s="37">
        <f t="shared" si="86"/>
        <v>0.54590000000000005</v>
      </c>
      <c r="S430" s="68">
        <f t="shared" si="87"/>
        <v>10.761736125000002</v>
      </c>
      <c r="T430" s="37">
        <f t="shared" si="88"/>
        <v>3.5872453750000006</v>
      </c>
      <c r="U430" s="37">
        <f t="shared" si="89"/>
        <v>4.8043464843750003</v>
      </c>
      <c r="V430" s="37">
        <f t="shared" si="90"/>
        <v>1.6014488281250001</v>
      </c>
      <c r="W430" s="26" t="s">
        <v>45</v>
      </c>
      <c r="X430" s="26" t="s">
        <v>45</v>
      </c>
      <c r="Y430" s="26" t="s">
        <v>45</v>
      </c>
      <c r="Z430" s="26" t="s">
        <v>45</v>
      </c>
      <c r="AA430" s="26" t="s">
        <v>45</v>
      </c>
      <c r="AB430" s="26" t="s">
        <v>45</v>
      </c>
      <c r="AC430" s="26" t="s">
        <v>45</v>
      </c>
      <c r="AD430" s="26" t="s">
        <v>45</v>
      </c>
      <c r="AE430" s="26" t="s">
        <v>45</v>
      </c>
      <c r="AF430" s="26" t="s">
        <v>45</v>
      </c>
      <c r="AG430" s="17">
        <v>4.4800000000000004</v>
      </c>
      <c r="AH430" s="17">
        <v>6.875</v>
      </c>
      <c r="AI430" s="17">
        <f t="shared" si="92"/>
        <v>1.3335214321633217E-7</v>
      </c>
      <c r="AJ430" s="17">
        <v>1</v>
      </c>
      <c r="AK430" s="17">
        <v>37</v>
      </c>
      <c r="AL430" s="17">
        <v>2172.35</v>
      </c>
      <c r="AM430" s="17">
        <v>442.1</v>
      </c>
      <c r="AN430" s="17">
        <v>1.55</v>
      </c>
      <c r="AO430" s="17">
        <v>18.75</v>
      </c>
      <c r="AP430" s="17">
        <v>0.30000000000000004</v>
      </c>
      <c r="AQ430" s="17">
        <v>17.149999999999999</v>
      </c>
      <c r="AR430" s="17">
        <v>1038.1999999999998</v>
      </c>
      <c r="AS430" s="17">
        <v>1162.4749999999999</v>
      </c>
      <c r="AT430" s="26">
        <v>651</v>
      </c>
      <c r="AU430" s="26">
        <v>20.157467008140245</v>
      </c>
      <c r="AV430" s="26">
        <v>1.2112170269082954</v>
      </c>
      <c r="AW430" s="26">
        <v>4611.7500000000009</v>
      </c>
      <c r="AX430" s="26">
        <v>3576.1500000000005</v>
      </c>
      <c r="AY430" s="103">
        <v>98</v>
      </c>
      <c r="AZ430" s="103">
        <f t="shared" si="94"/>
        <v>29.89</v>
      </c>
      <c r="BA430" s="17" t="s">
        <v>45</v>
      </c>
      <c r="BB430" s="17" t="s">
        <v>45</v>
      </c>
      <c r="BC430" s="17" t="s">
        <v>45</v>
      </c>
      <c r="BD430" s="105">
        <v>3</v>
      </c>
      <c r="BE430" s="17"/>
      <c r="BF430" s="28"/>
      <c r="BG430" s="26"/>
      <c r="BH430" s="49" t="s">
        <v>272</v>
      </c>
      <c r="BI430" s="29"/>
    </row>
    <row r="431" spans="1:61" x14ac:dyDescent="0.25">
      <c r="A431" s="17">
        <v>2007</v>
      </c>
      <c r="B431" s="15">
        <v>2010</v>
      </c>
      <c r="C431" s="66" t="s">
        <v>306</v>
      </c>
      <c r="D431" s="52" t="s">
        <v>307</v>
      </c>
      <c r="E431" s="17">
        <v>2</v>
      </c>
      <c r="F431" s="67" t="s">
        <v>116</v>
      </c>
      <c r="G431" s="17" t="s">
        <v>117</v>
      </c>
      <c r="H431" s="70">
        <v>99207</v>
      </c>
      <c r="I431" s="45">
        <v>8</v>
      </c>
      <c r="J431" s="22">
        <v>99207020</v>
      </c>
      <c r="K431" s="17" t="str">
        <f t="shared" si="93"/>
        <v>Triploid</v>
      </c>
      <c r="L431" s="71" t="s">
        <v>45</v>
      </c>
      <c r="M431" s="71" t="s">
        <v>45</v>
      </c>
      <c r="N431" s="26">
        <v>17.835000000000004</v>
      </c>
      <c r="O431" s="56">
        <v>45.409999999999989</v>
      </c>
      <c r="P431" s="37">
        <f t="shared" si="91"/>
        <v>0.45409999999999989</v>
      </c>
      <c r="Q431" s="68">
        <f t="shared" si="85"/>
        <v>54.590000000000011</v>
      </c>
      <c r="R431" s="37">
        <f t="shared" si="86"/>
        <v>0.54590000000000005</v>
      </c>
      <c r="S431" s="68">
        <f t="shared" si="87"/>
        <v>9.7361265000000028</v>
      </c>
      <c r="T431" s="37">
        <f t="shared" si="88"/>
        <v>3.2453755000000011</v>
      </c>
      <c r="U431" s="37">
        <f t="shared" si="89"/>
        <v>4.3464850446428578</v>
      </c>
      <c r="V431" s="37">
        <f t="shared" si="90"/>
        <v>1.4488283482142859</v>
      </c>
      <c r="W431" s="26" t="s">
        <v>45</v>
      </c>
      <c r="X431" s="26" t="s">
        <v>45</v>
      </c>
      <c r="Y431" s="26" t="s">
        <v>45</v>
      </c>
      <c r="Z431" s="26" t="s">
        <v>45</v>
      </c>
      <c r="AA431" s="26" t="s">
        <v>45</v>
      </c>
      <c r="AB431" s="26" t="s">
        <v>45</v>
      </c>
      <c r="AC431" s="26" t="s">
        <v>45</v>
      </c>
      <c r="AD431" s="26" t="s">
        <v>45</v>
      </c>
      <c r="AE431" s="26" t="s">
        <v>45</v>
      </c>
      <c r="AF431" s="26" t="s">
        <v>45</v>
      </c>
      <c r="AG431" s="17">
        <v>4.7050000000000001</v>
      </c>
      <c r="AH431" s="17">
        <v>6.1</v>
      </c>
      <c r="AI431" s="17">
        <f t="shared" si="92"/>
        <v>7.9432823472428114E-7</v>
      </c>
      <c r="AJ431" s="17">
        <v>1.1000000000000001</v>
      </c>
      <c r="AK431" s="17">
        <v>54.75</v>
      </c>
      <c r="AL431" s="17">
        <v>2375.4</v>
      </c>
      <c r="AM431" s="17">
        <v>482</v>
      </c>
      <c r="AN431" s="17">
        <v>3.2</v>
      </c>
      <c r="AO431" s="17">
        <v>27.6</v>
      </c>
      <c r="AP431" s="17">
        <v>0.5</v>
      </c>
      <c r="AQ431" s="17">
        <v>23.05</v>
      </c>
      <c r="AR431" s="17">
        <v>1038.1999999999998</v>
      </c>
      <c r="AS431" s="17">
        <v>1162.4749999999999</v>
      </c>
      <c r="AT431" s="26">
        <v>651</v>
      </c>
      <c r="AU431" s="26">
        <v>20.157467008140245</v>
      </c>
      <c r="AV431" s="26">
        <v>1.2112170269082954</v>
      </c>
      <c r="AW431" s="26">
        <v>4611.7500000000009</v>
      </c>
      <c r="AX431" s="26">
        <v>3576.1500000000005</v>
      </c>
      <c r="AY431" s="103">
        <v>98</v>
      </c>
      <c r="AZ431" s="103">
        <f t="shared" si="94"/>
        <v>29.89</v>
      </c>
      <c r="BA431" s="17" t="s">
        <v>45</v>
      </c>
      <c r="BB431" s="17" t="s">
        <v>45</v>
      </c>
      <c r="BC431" s="17" t="s">
        <v>45</v>
      </c>
      <c r="BD431" s="105">
        <v>3</v>
      </c>
      <c r="BE431" s="17"/>
      <c r="BF431" s="28"/>
      <c r="BG431" s="26"/>
      <c r="BH431" s="49" t="s">
        <v>272</v>
      </c>
      <c r="BI431" s="29"/>
    </row>
    <row r="432" spans="1:61" x14ac:dyDescent="0.25">
      <c r="A432" s="17">
        <v>2007</v>
      </c>
      <c r="B432" s="15">
        <v>2010</v>
      </c>
      <c r="C432" s="66" t="s">
        <v>306</v>
      </c>
      <c r="D432" s="52" t="s">
        <v>307</v>
      </c>
      <c r="E432" s="17">
        <v>3</v>
      </c>
      <c r="F432" s="67" t="s">
        <v>116</v>
      </c>
      <c r="G432" s="17" t="s">
        <v>117</v>
      </c>
      <c r="H432" s="70">
        <v>99207</v>
      </c>
      <c r="I432" s="45">
        <v>8</v>
      </c>
      <c r="J432" s="22">
        <v>99207020</v>
      </c>
      <c r="K432" s="17" t="str">
        <f t="shared" si="93"/>
        <v>Triploid</v>
      </c>
      <c r="L432" s="71" t="s">
        <v>45</v>
      </c>
      <c r="M432" s="71" t="s">
        <v>45</v>
      </c>
      <c r="N432" s="26">
        <v>21.483750000000004</v>
      </c>
      <c r="O432" s="56">
        <v>45.409999999999989</v>
      </c>
      <c r="P432" s="37">
        <f t="shared" si="91"/>
        <v>0.45409999999999989</v>
      </c>
      <c r="Q432" s="68">
        <f t="shared" si="85"/>
        <v>54.590000000000011</v>
      </c>
      <c r="R432" s="37">
        <f t="shared" si="86"/>
        <v>0.54590000000000005</v>
      </c>
      <c r="S432" s="68">
        <f t="shared" si="87"/>
        <v>11.727979125000003</v>
      </c>
      <c r="T432" s="37">
        <f t="shared" si="88"/>
        <v>3.9093263750000009</v>
      </c>
      <c r="U432" s="37">
        <f t="shared" si="89"/>
        <v>5.2357049665178579</v>
      </c>
      <c r="V432" s="37">
        <f t="shared" si="90"/>
        <v>1.745234988839286</v>
      </c>
      <c r="W432" s="26" t="s">
        <v>45</v>
      </c>
      <c r="X432" s="26" t="s">
        <v>45</v>
      </c>
      <c r="Y432" s="26" t="s">
        <v>45</v>
      </c>
      <c r="Z432" s="26" t="s">
        <v>45</v>
      </c>
      <c r="AA432" s="26" t="s">
        <v>45</v>
      </c>
      <c r="AB432" s="26" t="s">
        <v>45</v>
      </c>
      <c r="AC432" s="26" t="s">
        <v>45</v>
      </c>
      <c r="AD432" s="26" t="s">
        <v>45</v>
      </c>
      <c r="AE432" s="26" t="s">
        <v>45</v>
      </c>
      <c r="AF432" s="26" t="s">
        <v>45</v>
      </c>
      <c r="AG432" s="17">
        <v>3.665</v>
      </c>
      <c r="AH432" s="17">
        <v>5.835</v>
      </c>
      <c r="AI432" s="17">
        <f t="shared" si="92"/>
        <v>1.4621771744567165E-6</v>
      </c>
      <c r="AJ432" s="17">
        <v>1</v>
      </c>
      <c r="AK432" s="17">
        <v>45.9</v>
      </c>
      <c r="AL432" s="17">
        <v>1209.6999999999998</v>
      </c>
      <c r="AM432" s="17">
        <v>181.1</v>
      </c>
      <c r="AN432" s="17">
        <v>3.95</v>
      </c>
      <c r="AO432" s="17">
        <v>13</v>
      </c>
      <c r="AP432" s="17">
        <v>0.2</v>
      </c>
      <c r="AQ432" s="17">
        <v>62.35</v>
      </c>
      <c r="AR432" s="17">
        <v>1038.1999999999998</v>
      </c>
      <c r="AS432" s="17">
        <v>1162.4749999999999</v>
      </c>
      <c r="AT432" s="26">
        <v>651</v>
      </c>
      <c r="AU432" s="26">
        <v>20.157467008140245</v>
      </c>
      <c r="AV432" s="26">
        <v>1.2112170269082954</v>
      </c>
      <c r="AW432" s="26">
        <v>4611.7500000000009</v>
      </c>
      <c r="AX432" s="26">
        <v>3576.1500000000005</v>
      </c>
      <c r="AY432" s="103">
        <v>98</v>
      </c>
      <c r="AZ432" s="103">
        <f t="shared" si="94"/>
        <v>29.89</v>
      </c>
      <c r="BA432" s="17" t="s">
        <v>45</v>
      </c>
      <c r="BB432" s="17" t="s">
        <v>45</v>
      </c>
      <c r="BC432" s="17" t="s">
        <v>45</v>
      </c>
      <c r="BD432" s="105">
        <v>3</v>
      </c>
      <c r="BE432" s="17"/>
      <c r="BF432" s="28"/>
      <c r="BG432" s="26"/>
      <c r="BH432" s="49" t="s">
        <v>272</v>
      </c>
      <c r="BI432" s="29"/>
    </row>
    <row r="433" spans="1:61" x14ac:dyDescent="0.25">
      <c r="A433" s="17">
        <v>2007</v>
      </c>
      <c r="B433" s="15">
        <v>2010</v>
      </c>
      <c r="C433" s="66" t="s">
        <v>306</v>
      </c>
      <c r="D433" s="52" t="s">
        <v>307</v>
      </c>
      <c r="E433" s="17">
        <v>4</v>
      </c>
      <c r="F433" s="67" t="s">
        <v>116</v>
      </c>
      <c r="G433" s="17" t="s">
        <v>117</v>
      </c>
      <c r="H433" s="70">
        <v>99207</v>
      </c>
      <c r="I433" s="45">
        <v>8</v>
      </c>
      <c r="J433" s="22">
        <v>99207020</v>
      </c>
      <c r="K433" s="17" t="str">
        <f t="shared" si="93"/>
        <v>Triploid</v>
      </c>
      <c r="L433" s="71" t="s">
        <v>45</v>
      </c>
      <c r="M433" s="71" t="s">
        <v>45</v>
      </c>
      <c r="N433" s="26">
        <v>13.886249999999999</v>
      </c>
      <c r="O433" s="56">
        <v>45.409999999999989</v>
      </c>
      <c r="P433" s="37">
        <f t="shared" si="91"/>
        <v>0.45409999999999989</v>
      </c>
      <c r="Q433" s="68">
        <f t="shared" si="85"/>
        <v>54.590000000000011</v>
      </c>
      <c r="R433" s="37">
        <f t="shared" si="86"/>
        <v>0.54590000000000005</v>
      </c>
      <c r="S433" s="68">
        <f t="shared" si="87"/>
        <v>7.5805038749999998</v>
      </c>
      <c r="T433" s="37">
        <f t="shared" si="88"/>
        <v>2.5268346249999998</v>
      </c>
      <c r="U433" s="37">
        <f t="shared" si="89"/>
        <v>3.3841535156249996</v>
      </c>
      <c r="V433" s="37">
        <f t="shared" si="90"/>
        <v>1.1280511718749999</v>
      </c>
      <c r="W433" s="26" t="s">
        <v>45</v>
      </c>
      <c r="X433" s="26" t="s">
        <v>45</v>
      </c>
      <c r="Y433" s="26" t="s">
        <v>45</v>
      </c>
      <c r="Z433" s="26" t="s">
        <v>45</v>
      </c>
      <c r="AA433" s="26" t="s">
        <v>45</v>
      </c>
      <c r="AB433" s="26" t="s">
        <v>45</v>
      </c>
      <c r="AC433" s="26" t="s">
        <v>45</v>
      </c>
      <c r="AD433" s="26" t="s">
        <v>45</v>
      </c>
      <c r="AE433" s="26" t="s">
        <v>45</v>
      </c>
      <c r="AF433" s="26" t="s">
        <v>45</v>
      </c>
      <c r="AG433" s="17">
        <v>3.02</v>
      </c>
      <c r="AH433" s="17">
        <v>5.5600000000000005</v>
      </c>
      <c r="AI433" s="17">
        <f t="shared" si="92"/>
        <v>2.7542287033381612E-6</v>
      </c>
      <c r="AJ433" s="17">
        <v>1</v>
      </c>
      <c r="AK433" s="17">
        <v>55.15</v>
      </c>
      <c r="AL433" s="17">
        <v>1579.6</v>
      </c>
      <c r="AM433" s="17">
        <v>233.25</v>
      </c>
      <c r="AN433" s="17">
        <v>6.95</v>
      </c>
      <c r="AO433" s="17">
        <v>16.3</v>
      </c>
      <c r="AP433" s="17">
        <v>0.3</v>
      </c>
      <c r="AQ433" s="17">
        <v>39.299999999999997</v>
      </c>
      <c r="AR433" s="17">
        <v>1038.1999999999998</v>
      </c>
      <c r="AS433" s="17">
        <v>1162.4749999999999</v>
      </c>
      <c r="AT433" s="26">
        <v>651</v>
      </c>
      <c r="AU433" s="26">
        <v>20.157467008140245</v>
      </c>
      <c r="AV433" s="26">
        <v>1.2112170269082954</v>
      </c>
      <c r="AW433" s="26">
        <v>4611.7500000000009</v>
      </c>
      <c r="AX433" s="26">
        <v>3576.1500000000005</v>
      </c>
      <c r="AY433" s="103">
        <v>98</v>
      </c>
      <c r="AZ433" s="103">
        <f t="shared" si="94"/>
        <v>29.89</v>
      </c>
      <c r="BA433" s="17" t="s">
        <v>45</v>
      </c>
      <c r="BB433" s="17" t="s">
        <v>45</v>
      </c>
      <c r="BC433" s="17" t="s">
        <v>45</v>
      </c>
      <c r="BD433" s="105">
        <v>3</v>
      </c>
      <c r="BE433" s="17"/>
      <c r="BF433" s="28"/>
      <c r="BG433" s="26"/>
      <c r="BH433" s="49" t="s">
        <v>272</v>
      </c>
      <c r="BI433" s="29"/>
    </row>
    <row r="434" spans="1:61" x14ac:dyDescent="0.25">
      <c r="A434" s="17">
        <v>2007</v>
      </c>
      <c r="B434" s="15">
        <v>2010</v>
      </c>
      <c r="C434" s="66" t="s">
        <v>306</v>
      </c>
      <c r="D434" s="52" t="s">
        <v>307</v>
      </c>
      <c r="E434" s="17">
        <v>1</v>
      </c>
      <c r="F434" s="67" t="s">
        <v>120</v>
      </c>
      <c r="G434" s="17" t="s">
        <v>121</v>
      </c>
      <c r="H434" s="70">
        <v>99217</v>
      </c>
      <c r="I434" s="45">
        <v>9</v>
      </c>
      <c r="J434" s="22">
        <v>99217015</v>
      </c>
      <c r="K434" s="17" t="str">
        <f t="shared" si="93"/>
        <v>Triploid</v>
      </c>
      <c r="L434" s="71" t="s">
        <v>45</v>
      </c>
      <c r="M434" s="71" t="s">
        <v>45</v>
      </c>
      <c r="N434" s="26">
        <v>15.412500000000001</v>
      </c>
      <c r="O434" s="56">
        <v>46.740000000000009</v>
      </c>
      <c r="P434" s="37">
        <f t="shared" si="91"/>
        <v>0.46740000000000009</v>
      </c>
      <c r="Q434" s="68">
        <f t="shared" si="85"/>
        <v>53.259999999999991</v>
      </c>
      <c r="R434" s="37">
        <f t="shared" si="86"/>
        <v>0.53259999999999996</v>
      </c>
      <c r="S434" s="68">
        <f t="shared" si="87"/>
        <v>8.2086974999999995</v>
      </c>
      <c r="T434" s="37">
        <f t="shared" si="88"/>
        <v>2.7362324999999998</v>
      </c>
      <c r="U434" s="37">
        <f t="shared" si="89"/>
        <v>3.6645970982142853</v>
      </c>
      <c r="V434" s="37">
        <f t="shared" si="90"/>
        <v>1.2215323660714283</v>
      </c>
      <c r="W434" s="26" t="s">
        <v>45</v>
      </c>
      <c r="X434" s="26" t="s">
        <v>45</v>
      </c>
      <c r="Y434" s="26" t="s">
        <v>45</v>
      </c>
      <c r="Z434" s="26" t="s">
        <v>45</v>
      </c>
      <c r="AA434" s="26" t="s">
        <v>45</v>
      </c>
      <c r="AB434" s="26" t="s">
        <v>45</v>
      </c>
      <c r="AC434" s="26" t="s">
        <v>45</v>
      </c>
      <c r="AD434" s="26" t="s">
        <v>45</v>
      </c>
      <c r="AE434" s="26" t="s">
        <v>45</v>
      </c>
      <c r="AF434" s="26" t="s">
        <v>45</v>
      </c>
      <c r="AG434" s="17">
        <v>4.4800000000000004</v>
      </c>
      <c r="AH434" s="17">
        <v>6.875</v>
      </c>
      <c r="AI434" s="17">
        <f t="shared" si="92"/>
        <v>1.3335214321633217E-7</v>
      </c>
      <c r="AJ434" s="17">
        <v>1</v>
      </c>
      <c r="AK434" s="17">
        <v>37</v>
      </c>
      <c r="AL434" s="17">
        <v>2172.35</v>
      </c>
      <c r="AM434" s="17">
        <v>442.1</v>
      </c>
      <c r="AN434" s="17">
        <v>1.55</v>
      </c>
      <c r="AO434" s="17">
        <v>18.75</v>
      </c>
      <c r="AP434" s="17">
        <v>0.30000000000000004</v>
      </c>
      <c r="AQ434" s="17">
        <v>17.149999999999999</v>
      </c>
      <c r="AR434" s="17">
        <v>1038.1999999999998</v>
      </c>
      <c r="AS434" s="17">
        <v>1162.4749999999999</v>
      </c>
      <c r="AT434" s="26">
        <v>651</v>
      </c>
      <c r="AU434" s="26">
        <v>20.157467008140245</v>
      </c>
      <c r="AV434" s="26">
        <v>1.2112170269082954</v>
      </c>
      <c r="AW434" s="26">
        <v>4611.7500000000009</v>
      </c>
      <c r="AX434" s="26">
        <v>3576.1500000000005</v>
      </c>
      <c r="AY434" s="103">
        <v>98</v>
      </c>
      <c r="AZ434" s="103">
        <f t="shared" si="94"/>
        <v>29.89</v>
      </c>
      <c r="BA434" s="17" t="s">
        <v>45</v>
      </c>
      <c r="BB434" s="17" t="s">
        <v>45</v>
      </c>
      <c r="BC434" s="17" t="s">
        <v>45</v>
      </c>
      <c r="BD434" s="105">
        <v>3</v>
      </c>
      <c r="BE434" s="17"/>
      <c r="BF434" s="28"/>
      <c r="BG434" s="26"/>
      <c r="BH434" s="49" t="s">
        <v>272</v>
      </c>
      <c r="BI434" s="29"/>
    </row>
    <row r="435" spans="1:61" x14ac:dyDescent="0.25">
      <c r="A435" s="17">
        <v>2007</v>
      </c>
      <c r="B435" s="15">
        <v>2010</v>
      </c>
      <c r="C435" s="66" t="s">
        <v>306</v>
      </c>
      <c r="D435" s="52" t="s">
        <v>307</v>
      </c>
      <c r="E435" s="17">
        <v>2</v>
      </c>
      <c r="F435" s="67" t="s">
        <v>120</v>
      </c>
      <c r="G435" s="17" t="s">
        <v>121</v>
      </c>
      <c r="H435" s="70">
        <v>99217</v>
      </c>
      <c r="I435" s="45">
        <v>9</v>
      </c>
      <c r="J435" s="22">
        <v>99217015</v>
      </c>
      <c r="K435" s="17" t="str">
        <f t="shared" si="93"/>
        <v>Triploid</v>
      </c>
      <c r="L435" s="71" t="s">
        <v>45</v>
      </c>
      <c r="M435" s="71" t="s">
        <v>45</v>
      </c>
      <c r="N435" s="26">
        <v>23.932500000000001</v>
      </c>
      <c r="O435" s="56">
        <v>46.740000000000009</v>
      </c>
      <c r="P435" s="37">
        <f t="shared" si="91"/>
        <v>0.46740000000000009</v>
      </c>
      <c r="Q435" s="68">
        <f t="shared" ref="Q435:Q477" si="95">100-O435</f>
        <v>53.259999999999991</v>
      </c>
      <c r="R435" s="37">
        <f t="shared" ref="R435:R477" si="96">Q435/100</f>
        <v>0.53259999999999996</v>
      </c>
      <c r="S435" s="68">
        <f t="shared" ref="S435:S477" si="97">N435*R435</f>
        <v>12.746449499999999</v>
      </c>
      <c r="T435" s="37">
        <f t="shared" ref="T435:T477" si="98">S435/3</f>
        <v>4.2488164999999993</v>
      </c>
      <c r="U435" s="37">
        <f t="shared" ref="U435:U477" si="99">S435/2.24</f>
        <v>5.6903792410714278</v>
      </c>
      <c r="V435" s="37">
        <f t="shared" ref="V435:V477" si="100">U435/3</f>
        <v>1.8967930803571427</v>
      </c>
      <c r="W435" s="26" t="s">
        <v>45</v>
      </c>
      <c r="X435" s="26" t="s">
        <v>45</v>
      </c>
      <c r="Y435" s="26" t="s">
        <v>45</v>
      </c>
      <c r="Z435" s="26" t="s">
        <v>45</v>
      </c>
      <c r="AA435" s="26" t="s">
        <v>45</v>
      </c>
      <c r="AB435" s="26" t="s">
        <v>45</v>
      </c>
      <c r="AC435" s="26" t="s">
        <v>45</v>
      </c>
      <c r="AD435" s="26" t="s">
        <v>45</v>
      </c>
      <c r="AE435" s="26" t="s">
        <v>45</v>
      </c>
      <c r="AF435" s="26" t="s">
        <v>45</v>
      </c>
      <c r="AG435" s="17">
        <v>4.7050000000000001</v>
      </c>
      <c r="AH435" s="17">
        <v>6.1</v>
      </c>
      <c r="AI435" s="17">
        <f t="shared" si="92"/>
        <v>7.9432823472428114E-7</v>
      </c>
      <c r="AJ435" s="17">
        <v>1.1000000000000001</v>
      </c>
      <c r="AK435" s="17">
        <v>54.75</v>
      </c>
      <c r="AL435" s="17">
        <v>2375.4</v>
      </c>
      <c r="AM435" s="17">
        <v>482</v>
      </c>
      <c r="AN435" s="17">
        <v>3.2</v>
      </c>
      <c r="AO435" s="17">
        <v>27.6</v>
      </c>
      <c r="AP435" s="17">
        <v>0.5</v>
      </c>
      <c r="AQ435" s="17">
        <v>23.05</v>
      </c>
      <c r="AR435" s="17">
        <v>1038.1999999999998</v>
      </c>
      <c r="AS435" s="17">
        <v>1162.4749999999999</v>
      </c>
      <c r="AT435" s="26">
        <v>651</v>
      </c>
      <c r="AU435" s="26">
        <v>20.157467008140245</v>
      </c>
      <c r="AV435" s="26">
        <v>1.2112170269082954</v>
      </c>
      <c r="AW435" s="26">
        <v>4611.7500000000009</v>
      </c>
      <c r="AX435" s="26">
        <v>3576.1500000000005</v>
      </c>
      <c r="AY435" s="103">
        <v>98</v>
      </c>
      <c r="AZ435" s="103">
        <f t="shared" si="94"/>
        <v>29.89</v>
      </c>
      <c r="BA435" s="17" t="s">
        <v>45</v>
      </c>
      <c r="BB435" s="17" t="s">
        <v>45</v>
      </c>
      <c r="BC435" s="17" t="s">
        <v>45</v>
      </c>
      <c r="BD435" s="105">
        <v>3</v>
      </c>
      <c r="BE435" s="17"/>
      <c r="BF435" s="28"/>
      <c r="BG435" s="26"/>
      <c r="BH435" s="49" t="s">
        <v>272</v>
      </c>
      <c r="BI435" s="29"/>
    </row>
    <row r="436" spans="1:61" x14ac:dyDescent="0.25">
      <c r="A436" s="17">
        <v>2007</v>
      </c>
      <c r="B436" s="15">
        <v>2010</v>
      </c>
      <c r="C436" s="66" t="s">
        <v>306</v>
      </c>
      <c r="D436" s="52" t="s">
        <v>307</v>
      </c>
      <c r="E436" s="17">
        <v>3</v>
      </c>
      <c r="F436" s="67" t="s">
        <v>120</v>
      </c>
      <c r="G436" s="17" t="s">
        <v>121</v>
      </c>
      <c r="H436" s="70">
        <v>99217</v>
      </c>
      <c r="I436" s="45">
        <v>9</v>
      </c>
      <c r="J436" s="22">
        <v>99217015</v>
      </c>
      <c r="K436" s="17" t="str">
        <f t="shared" si="93"/>
        <v>Triploid</v>
      </c>
      <c r="L436" s="71" t="s">
        <v>45</v>
      </c>
      <c r="M436" s="71" t="s">
        <v>45</v>
      </c>
      <c r="N436" s="26">
        <v>20.445</v>
      </c>
      <c r="O436" s="56">
        <v>46.740000000000009</v>
      </c>
      <c r="P436" s="37">
        <f t="shared" si="91"/>
        <v>0.46740000000000009</v>
      </c>
      <c r="Q436" s="68">
        <f t="shared" si="95"/>
        <v>53.259999999999991</v>
      </c>
      <c r="R436" s="37">
        <f t="shared" si="96"/>
        <v>0.53259999999999996</v>
      </c>
      <c r="S436" s="68">
        <f t="shared" si="97"/>
        <v>10.889006999999999</v>
      </c>
      <c r="T436" s="37">
        <f t="shared" si="98"/>
        <v>3.6296689999999998</v>
      </c>
      <c r="U436" s="37">
        <f t="shared" si="99"/>
        <v>4.8611638392857133</v>
      </c>
      <c r="V436" s="37">
        <f t="shared" si="100"/>
        <v>1.6203879464285711</v>
      </c>
      <c r="W436" s="26" t="s">
        <v>45</v>
      </c>
      <c r="X436" s="26" t="s">
        <v>45</v>
      </c>
      <c r="Y436" s="26" t="s">
        <v>45</v>
      </c>
      <c r="Z436" s="26" t="s">
        <v>45</v>
      </c>
      <c r="AA436" s="26" t="s">
        <v>45</v>
      </c>
      <c r="AB436" s="26" t="s">
        <v>45</v>
      </c>
      <c r="AC436" s="26" t="s">
        <v>45</v>
      </c>
      <c r="AD436" s="26" t="s">
        <v>45</v>
      </c>
      <c r="AE436" s="26" t="s">
        <v>45</v>
      </c>
      <c r="AF436" s="26" t="s">
        <v>45</v>
      </c>
      <c r="AG436" s="17">
        <v>3.665</v>
      </c>
      <c r="AH436" s="17">
        <v>5.835</v>
      </c>
      <c r="AI436" s="17">
        <f t="shared" si="92"/>
        <v>1.4621771744567165E-6</v>
      </c>
      <c r="AJ436" s="17">
        <v>1</v>
      </c>
      <c r="AK436" s="17">
        <v>45.9</v>
      </c>
      <c r="AL436" s="17">
        <v>1209.6999999999998</v>
      </c>
      <c r="AM436" s="17">
        <v>181.1</v>
      </c>
      <c r="AN436" s="17">
        <v>3.95</v>
      </c>
      <c r="AO436" s="17">
        <v>13</v>
      </c>
      <c r="AP436" s="17">
        <v>0.2</v>
      </c>
      <c r="AQ436" s="17">
        <v>62.35</v>
      </c>
      <c r="AR436" s="17">
        <v>1038.1999999999998</v>
      </c>
      <c r="AS436" s="17">
        <v>1162.4749999999999</v>
      </c>
      <c r="AT436" s="26">
        <v>651</v>
      </c>
      <c r="AU436" s="26">
        <v>20.157467008140245</v>
      </c>
      <c r="AV436" s="26">
        <v>1.2112170269082954</v>
      </c>
      <c r="AW436" s="26">
        <v>4611.7500000000009</v>
      </c>
      <c r="AX436" s="26">
        <v>3576.1500000000005</v>
      </c>
      <c r="AY436" s="103">
        <v>98</v>
      </c>
      <c r="AZ436" s="103">
        <f t="shared" si="94"/>
        <v>29.89</v>
      </c>
      <c r="BA436" s="17" t="s">
        <v>45</v>
      </c>
      <c r="BB436" s="17" t="s">
        <v>45</v>
      </c>
      <c r="BC436" s="17" t="s">
        <v>45</v>
      </c>
      <c r="BD436" s="105">
        <v>3</v>
      </c>
      <c r="BE436" s="17"/>
      <c r="BF436" s="28"/>
      <c r="BG436" s="26"/>
      <c r="BH436" s="49" t="s">
        <v>272</v>
      </c>
      <c r="BI436" s="29"/>
    </row>
    <row r="437" spans="1:61" x14ac:dyDescent="0.25">
      <c r="A437" s="17">
        <v>2007</v>
      </c>
      <c r="B437" s="15">
        <v>2010</v>
      </c>
      <c r="C437" s="66" t="s">
        <v>306</v>
      </c>
      <c r="D437" s="52" t="s">
        <v>307</v>
      </c>
      <c r="E437" s="17">
        <v>4</v>
      </c>
      <c r="F437" s="67" t="s">
        <v>120</v>
      </c>
      <c r="G437" s="17" t="s">
        <v>121</v>
      </c>
      <c r="H437" s="70">
        <v>99217</v>
      </c>
      <c r="I437" s="45">
        <v>9</v>
      </c>
      <c r="J437" s="22">
        <v>99217015</v>
      </c>
      <c r="K437" s="17" t="str">
        <f t="shared" si="93"/>
        <v>Triploid</v>
      </c>
      <c r="L437" s="71" t="s">
        <v>45</v>
      </c>
      <c r="M437" s="71" t="s">
        <v>45</v>
      </c>
      <c r="N437" s="26">
        <v>15.611249999999998</v>
      </c>
      <c r="O437" s="56">
        <v>46.740000000000009</v>
      </c>
      <c r="P437" s="37">
        <f t="shared" si="91"/>
        <v>0.46740000000000009</v>
      </c>
      <c r="Q437" s="68">
        <f t="shared" si="95"/>
        <v>53.259999999999991</v>
      </c>
      <c r="R437" s="37">
        <f t="shared" si="96"/>
        <v>0.53259999999999996</v>
      </c>
      <c r="S437" s="68">
        <f t="shared" si="97"/>
        <v>8.3145517499999979</v>
      </c>
      <c r="T437" s="37">
        <f t="shared" si="98"/>
        <v>2.7715172499999992</v>
      </c>
      <c r="U437" s="37">
        <f t="shared" si="99"/>
        <v>3.7118534598214272</v>
      </c>
      <c r="V437" s="37">
        <f t="shared" si="100"/>
        <v>1.2372844866071424</v>
      </c>
      <c r="W437" s="26" t="s">
        <v>45</v>
      </c>
      <c r="X437" s="26" t="s">
        <v>45</v>
      </c>
      <c r="Y437" s="26" t="s">
        <v>45</v>
      </c>
      <c r="Z437" s="26" t="s">
        <v>45</v>
      </c>
      <c r="AA437" s="26" t="s">
        <v>45</v>
      </c>
      <c r="AB437" s="26" t="s">
        <v>45</v>
      </c>
      <c r="AC437" s="26" t="s">
        <v>45</v>
      </c>
      <c r="AD437" s="26" t="s">
        <v>45</v>
      </c>
      <c r="AE437" s="26" t="s">
        <v>45</v>
      </c>
      <c r="AF437" s="26" t="s">
        <v>45</v>
      </c>
      <c r="AG437" s="17">
        <v>3.02</v>
      </c>
      <c r="AH437" s="17">
        <v>5.5600000000000005</v>
      </c>
      <c r="AI437" s="17">
        <f t="shared" si="92"/>
        <v>2.7542287033381612E-6</v>
      </c>
      <c r="AJ437" s="17">
        <v>1</v>
      </c>
      <c r="AK437" s="17">
        <v>55.15</v>
      </c>
      <c r="AL437" s="17">
        <v>1579.6</v>
      </c>
      <c r="AM437" s="17">
        <v>233.25</v>
      </c>
      <c r="AN437" s="17">
        <v>6.95</v>
      </c>
      <c r="AO437" s="17">
        <v>16.3</v>
      </c>
      <c r="AP437" s="17">
        <v>0.3</v>
      </c>
      <c r="AQ437" s="17">
        <v>39.299999999999997</v>
      </c>
      <c r="AR437" s="17">
        <v>1038.1999999999998</v>
      </c>
      <c r="AS437" s="17">
        <v>1162.4749999999999</v>
      </c>
      <c r="AT437" s="26">
        <v>651</v>
      </c>
      <c r="AU437" s="26">
        <v>20.157467008140245</v>
      </c>
      <c r="AV437" s="26">
        <v>1.2112170269082954</v>
      </c>
      <c r="AW437" s="26">
        <v>4611.7500000000009</v>
      </c>
      <c r="AX437" s="26">
        <v>3576.1500000000005</v>
      </c>
      <c r="AY437" s="103">
        <v>98</v>
      </c>
      <c r="AZ437" s="103">
        <f t="shared" si="94"/>
        <v>29.89</v>
      </c>
      <c r="BA437" s="17" t="s">
        <v>45</v>
      </c>
      <c r="BB437" s="17" t="s">
        <v>45</v>
      </c>
      <c r="BC437" s="17" t="s">
        <v>45</v>
      </c>
      <c r="BD437" s="105">
        <v>3</v>
      </c>
      <c r="BE437" s="17"/>
      <c r="BF437" s="28"/>
      <c r="BG437" s="26"/>
      <c r="BH437" s="49" t="s">
        <v>272</v>
      </c>
      <c r="BI437" s="29"/>
    </row>
    <row r="438" spans="1:61" x14ac:dyDescent="0.25">
      <c r="A438" s="17">
        <v>2007</v>
      </c>
      <c r="B438" s="15">
        <v>2010</v>
      </c>
      <c r="C438" s="66" t="s">
        <v>306</v>
      </c>
      <c r="D438" s="52" t="s">
        <v>307</v>
      </c>
      <c r="E438" s="17">
        <v>1</v>
      </c>
      <c r="F438" s="67" t="s">
        <v>122</v>
      </c>
      <c r="G438" s="17" t="s">
        <v>123</v>
      </c>
      <c r="H438" s="70">
        <v>99217</v>
      </c>
      <c r="I438" s="45">
        <v>9</v>
      </c>
      <c r="J438" s="22">
        <v>99217023</v>
      </c>
      <c r="K438" s="17" t="str">
        <f t="shared" si="93"/>
        <v>Triploid</v>
      </c>
      <c r="L438" s="71" t="s">
        <v>45</v>
      </c>
      <c r="M438" s="71" t="s">
        <v>45</v>
      </c>
      <c r="N438" s="26">
        <v>18.570000000000004</v>
      </c>
      <c r="O438" s="56">
        <v>54.089999999999989</v>
      </c>
      <c r="P438" s="37">
        <f t="shared" si="91"/>
        <v>0.54089999999999994</v>
      </c>
      <c r="Q438" s="68">
        <f t="shared" si="95"/>
        <v>45.910000000000011</v>
      </c>
      <c r="R438" s="37">
        <f t="shared" si="96"/>
        <v>0.45910000000000012</v>
      </c>
      <c r="S438" s="68">
        <f t="shared" si="97"/>
        <v>8.5254870000000036</v>
      </c>
      <c r="T438" s="37">
        <f t="shared" si="98"/>
        <v>2.841829000000001</v>
      </c>
      <c r="U438" s="37">
        <f t="shared" si="99"/>
        <v>3.8060209821428583</v>
      </c>
      <c r="V438" s="37">
        <f t="shared" si="100"/>
        <v>1.2686736607142861</v>
      </c>
      <c r="W438" s="26" t="s">
        <v>45</v>
      </c>
      <c r="X438" s="26" t="s">
        <v>45</v>
      </c>
      <c r="Y438" s="26" t="s">
        <v>45</v>
      </c>
      <c r="Z438" s="26" t="s">
        <v>45</v>
      </c>
      <c r="AA438" s="26" t="s">
        <v>45</v>
      </c>
      <c r="AB438" s="26" t="s">
        <v>45</v>
      </c>
      <c r="AC438" s="26" t="s">
        <v>45</v>
      </c>
      <c r="AD438" s="26" t="s">
        <v>45</v>
      </c>
      <c r="AE438" s="26" t="s">
        <v>45</v>
      </c>
      <c r="AF438" s="26" t="s">
        <v>45</v>
      </c>
      <c r="AG438" s="17">
        <v>4.4800000000000004</v>
      </c>
      <c r="AH438" s="17">
        <v>6.875</v>
      </c>
      <c r="AI438" s="17">
        <f t="shared" si="92"/>
        <v>1.3335214321633217E-7</v>
      </c>
      <c r="AJ438" s="17">
        <v>1</v>
      </c>
      <c r="AK438" s="17">
        <v>37</v>
      </c>
      <c r="AL438" s="17">
        <v>2172.35</v>
      </c>
      <c r="AM438" s="17">
        <v>442.1</v>
      </c>
      <c r="AN438" s="17">
        <v>1.55</v>
      </c>
      <c r="AO438" s="17">
        <v>18.75</v>
      </c>
      <c r="AP438" s="17">
        <v>0.30000000000000004</v>
      </c>
      <c r="AQ438" s="17">
        <v>17.149999999999999</v>
      </c>
      <c r="AR438" s="17">
        <v>1038.1999999999998</v>
      </c>
      <c r="AS438" s="17">
        <v>1162.4749999999999</v>
      </c>
      <c r="AT438" s="26">
        <v>651</v>
      </c>
      <c r="AU438" s="26">
        <v>20.157467008140245</v>
      </c>
      <c r="AV438" s="26">
        <v>1.2112170269082954</v>
      </c>
      <c r="AW438" s="26">
        <v>4611.7500000000009</v>
      </c>
      <c r="AX438" s="26">
        <v>3576.1500000000005</v>
      </c>
      <c r="AY438" s="103">
        <v>98</v>
      </c>
      <c r="AZ438" s="103">
        <f t="shared" si="94"/>
        <v>29.89</v>
      </c>
      <c r="BA438" s="17" t="s">
        <v>45</v>
      </c>
      <c r="BB438" s="17" t="s">
        <v>45</v>
      </c>
      <c r="BC438" s="17" t="s">
        <v>45</v>
      </c>
      <c r="BD438" s="105">
        <v>3</v>
      </c>
      <c r="BE438" s="17"/>
      <c r="BF438" s="28"/>
      <c r="BG438" s="26"/>
      <c r="BH438" s="49" t="s">
        <v>272</v>
      </c>
      <c r="BI438" s="29"/>
    </row>
    <row r="439" spans="1:61" x14ac:dyDescent="0.25">
      <c r="A439" s="17">
        <v>2007</v>
      </c>
      <c r="B439" s="15">
        <v>2010</v>
      </c>
      <c r="C439" s="66" t="s">
        <v>306</v>
      </c>
      <c r="D439" s="52" t="s">
        <v>307</v>
      </c>
      <c r="E439" s="17">
        <v>2</v>
      </c>
      <c r="F439" s="67" t="s">
        <v>122</v>
      </c>
      <c r="G439" s="17" t="s">
        <v>123</v>
      </c>
      <c r="H439" s="70">
        <v>99217</v>
      </c>
      <c r="I439" s="45">
        <v>9</v>
      </c>
      <c r="J439" s="22">
        <v>99217023</v>
      </c>
      <c r="K439" s="17" t="str">
        <f t="shared" si="93"/>
        <v>Triploid</v>
      </c>
      <c r="L439" s="71" t="s">
        <v>45</v>
      </c>
      <c r="M439" s="71" t="s">
        <v>45</v>
      </c>
      <c r="N439" s="26">
        <v>21.72</v>
      </c>
      <c r="O439" s="56">
        <v>54.089999999999989</v>
      </c>
      <c r="P439" s="37">
        <f t="shared" si="91"/>
        <v>0.54089999999999994</v>
      </c>
      <c r="Q439" s="68">
        <f t="shared" si="95"/>
        <v>45.910000000000011</v>
      </c>
      <c r="R439" s="37">
        <f t="shared" si="96"/>
        <v>0.45910000000000012</v>
      </c>
      <c r="S439" s="68">
        <f t="shared" si="97"/>
        <v>9.9716520000000024</v>
      </c>
      <c r="T439" s="37">
        <f t="shared" si="98"/>
        <v>3.3238840000000009</v>
      </c>
      <c r="U439" s="37">
        <f t="shared" si="99"/>
        <v>4.4516303571428582</v>
      </c>
      <c r="V439" s="37">
        <f t="shared" si="100"/>
        <v>1.4838767857142861</v>
      </c>
      <c r="W439" s="26" t="s">
        <v>45</v>
      </c>
      <c r="X439" s="26" t="s">
        <v>45</v>
      </c>
      <c r="Y439" s="26" t="s">
        <v>45</v>
      </c>
      <c r="Z439" s="26" t="s">
        <v>45</v>
      </c>
      <c r="AA439" s="26" t="s">
        <v>45</v>
      </c>
      <c r="AB439" s="26" t="s">
        <v>45</v>
      </c>
      <c r="AC439" s="26" t="s">
        <v>45</v>
      </c>
      <c r="AD439" s="26" t="s">
        <v>45</v>
      </c>
      <c r="AE439" s="26" t="s">
        <v>45</v>
      </c>
      <c r="AF439" s="26" t="s">
        <v>45</v>
      </c>
      <c r="AG439" s="17">
        <v>4.7050000000000001</v>
      </c>
      <c r="AH439" s="17">
        <v>6.1</v>
      </c>
      <c r="AI439" s="17">
        <f t="shared" si="92"/>
        <v>7.9432823472428114E-7</v>
      </c>
      <c r="AJ439" s="17">
        <v>1.1000000000000001</v>
      </c>
      <c r="AK439" s="17">
        <v>54.75</v>
      </c>
      <c r="AL439" s="17">
        <v>2375.4</v>
      </c>
      <c r="AM439" s="17">
        <v>482</v>
      </c>
      <c r="AN439" s="17">
        <v>3.2</v>
      </c>
      <c r="AO439" s="17">
        <v>27.6</v>
      </c>
      <c r="AP439" s="17">
        <v>0.5</v>
      </c>
      <c r="AQ439" s="17">
        <v>23.05</v>
      </c>
      <c r="AR439" s="17">
        <v>1038.1999999999998</v>
      </c>
      <c r="AS439" s="17">
        <v>1162.4749999999999</v>
      </c>
      <c r="AT439" s="26">
        <v>651</v>
      </c>
      <c r="AU439" s="26">
        <v>20.157467008140245</v>
      </c>
      <c r="AV439" s="26">
        <v>1.2112170269082954</v>
      </c>
      <c r="AW439" s="26">
        <v>4611.7500000000009</v>
      </c>
      <c r="AX439" s="26">
        <v>3576.1500000000005</v>
      </c>
      <c r="AY439" s="103">
        <v>98</v>
      </c>
      <c r="AZ439" s="103">
        <f t="shared" si="94"/>
        <v>29.89</v>
      </c>
      <c r="BA439" s="17" t="s">
        <v>45</v>
      </c>
      <c r="BB439" s="17" t="s">
        <v>45</v>
      </c>
      <c r="BC439" s="17" t="s">
        <v>45</v>
      </c>
      <c r="BD439" s="105">
        <v>3</v>
      </c>
      <c r="BE439" s="17"/>
      <c r="BF439" s="28"/>
      <c r="BG439" s="26"/>
      <c r="BH439" s="49" t="s">
        <v>272</v>
      </c>
      <c r="BI439" s="29"/>
    </row>
    <row r="440" spans="1:61" x14ac:dyDescent="0.25">
      <c r="A440" s="17">
        <v>2007</v>
      </c>
      <c r="B440" s="15">
        <v>2010</v>
      </c>
      <c r="C440" s="66" t="s">
        <v>306</v>
      </c>
      <c r="D440" s="52" t="s">
        <v>307</v>
      </c>
      <c r="E440" s="17">
        <v>3</v>
      </c>
      <c r="F440" s="67" t="s">
        <v>122</v>
      </c>
      <c r="G440" s="17" t="s">
        <v>123</v>
      </c>
      <c r="H440" s="70">
        <v>99217</v>
      </c>
      <c r="I440" s="45">
        <v>9</v>
      </c>
      <c r="J440" s="22">
        <v>99217023</v>
      </c>
      <c r="K440" s="17" t="str">
        <f t="shared" si="93"/>
        <v>Triploid</v>
      </c>
      <c r="L440" s="71" t="s">
        <v>45</v>
      </c>
      <c r="M440" s="71" t="s">
        <v>45</v>
      </c>
      <c r="N440" s="26">
        <v>16.601249999999997</v>
      </c>
      <c r="O440" s="56">
        <v>45.409999999999989</v>
      </c>
      <c r="P440" s="37">
        <f t="shared" si="91"/>
        <v>0.45409999999999989</v>
      </c>
      <c r="Q440" s="68">
        <f t="shared" si="95"/>
        <v>54.590000000000011</v>
      </c>
      <c r="R440" s="37">
        <f t="shared" si="96"/>
        <v>0.54590000000000005</v>
      </c>
      <c r="S440" s="68">
        <f t="shared" si="97"/>
        <v>9.0626223749999983</v>
      </c>
      <c r="T440" s="37">
        <f t="shared" si="98"/>
        <v>3.0208741249999993</v>
      </c>
      <c r="U440" s="37">
        <f t="shared" si="99"/>
        <v>4.045813560267856</v>
      </c>
      <c r="V440" s="37">
        <f t="shared" si="100"/>
        <v>1.3486045200892853</v>
      </c>
      <c r="W440" s="26" t="s">
        <v>45</v>
      </c>
      <c r="X440" s="26" t="s">
        <v>45</v>
      </c>
      <c r="Y440" s="26" t="s">
        <v>45</v>
      </c>
      <c r="Z440" s="26" t="s">
        <v>45</v>
      </c>
      <c r="AA440" s="26" t="s">
        <v>45</v>
      </c>
      <c r="AB440" s="26" t="s">
        <v>45</v>
      </c>
      <c r="AC440" s="26" t="s">
        <v>45</v>
      </c>
      <c r="AD440" s="26" t="s">
        <v>45</v>
      </c>
      <c r="AE440" s="26" t="s">
        <v>45</v>
      </c>
      <c r="AF440" s="26" t="s">
        <v>45</v>
      </c>
      <c r="AG440" s="17">
        <v>3.665</v>
      </c>
      <c r="AH440" s="17">
        <v>5.835</v>
      </c>
      <c r="AI440" s="17">
        <f t="shared" si="92"/>
        <v>1.4621771744567165E-6</v>
      </c>
      <c r="AJ440" s="17">
        <v>1</v>
      </c>
      <c r="AK440" s="17">
        <v>45.9</v>
      </c>
      <c r="AL440" s="17">
        <v>1209.6999999999998</v>
      </c>
      <c r="AM440" s="17">
        <v>181.1</v>
      </c>
      <c r="AN440" s="17">
        <v>3.95</v>
      </c>
      <c r="AO440" s="17">
        <v>13</v>
      </c>
      <c r="AP440" s="17">
        <v>0.2</v>
      </c>
      <c r="AQ440" s="17">
        <v>62.35</v>
      </c>
      <c r="AR440" s="17">
        <v>1038.1999999999998</v>
      </c>
      <c r="AS440" s="17">
        <v>1162.4749999999999</v>
      </c>
      <c r="AT440" s="26">
        <v>651</v>
      </c>
      <c r="AU440" s="26">
        <v>20.157467008140245</v>
      </c>
      <c r="AV440" s="26">
        <v>1.2112170269082954</v>
      </c>
      <c r="AW440" s="26">
        <v>4611.7500000000009</v>
      </c>
      <c r="AX440" s="26">
        <v>3576.1500000000005</v>
      </c>
      <c r="AY440" s="103">
        <v>98</v>
      </c>
      <c r="AZ440" s="103">
        <f t="shared" si="94"/>
        <v>29.89</v>
      </c>
      <c r="BA440" s="17" t="s">
        <v>45</v>
      </c>
      <c r="BB440" s="17" t="s">
        <v>45</v>
      </c>
      <c r="BC440" s="17" t="s">
        <v>45</v>
      </c>
      <c r="BD440" s="105">
        <v>3</v>
      </c>
      <c r="BE440" s="17"/>
      <c r="BF440" s="28"/>
      <c r="BG440" s="26"/>
      <c r="BH440" s="49" t="s">
        <v>272</v>
      </c>
      <c r="BI440" s="29"/>
    </row>
    <row r="441" spans="1:61" x14ac:dyDescent="0.25">
      <c r="A441" s="17">
        <v>2007</v>
      </c>
      <c r="B441" s="15">
        <v>2010</v>
      </c>
      <c r="C441" s="66" t="s">
        <v>306</v>
      </c>
      <c r="D441" s="52" t="s">
        <v>307</v>
      </c>
      <c r="E441" s="17">
        <v>4</v>
      </c>
      <c r="F441" s="67" t="s">
        <v>122</v>
      </c>
      <c r="G441" s="17" t="s">
        <v>123</v>
      </c>
      <c r="H441" s="70">
        <v>99217</v>
      </c>
      <c r="I441" s="45">
        <v>9</v>
      </c>
      <c r="J441" s="22">
        <v>99217023</v>
      </c>
      <c r="K441" s="17" t="str">
        <f t="shared" si="93"/>
        <v>Triploid</v>
      </c>
      <c r="L441" s="71" t="s">
        <v>45</v>
      </c>
      <c r="M441" s="71" t="s">
        <v>45</v>
      </c>
      <c r="N441" s="26">
        <v>16.69125</v>
      </c>
      <c r="O441" s="56">
        <v>45.41</v>
      </c>
      <c r="P441" s="37">
        <f t="shared" si="91"/>
        <v>0.45409999999999995</v>
      </c>
      <c r="Q441" s="68">
        <f t="shared" si="95"/>
        <v>54.59</v>
      </c>
      <c r="R441" s="37">
        <f t="shared" si="96"/>
        <v>0.54590000000000005</v>
      </c>
      <c r="S441" s="68">
        <f t="shared" si="97"/>
        <v>9.111753375000001</v>
      </c>
      <c r="T441" s="37">
        <f t="shared" si="98"/>
        <v>3.0372511250000005</v>
      </c>
      <c r="U441" s="37">
        <f t="shared" si="99"/>
        <v>4.0677470424107147</v>
      </c>
      <c r="V441" s="37">
        <f t="shared" si="100"/>
        <v>1.3559156808035715</v>
      </c>
      <c r="W441" s="26" t="s">
        <v>45</v>
      </c>
      <c r="X441" s="26" t="s">
        <v>45</v>
      </c>
      <c r="Y441" s="26" t="s">
        <v>45</v>
      </c>
      <c r="Z441" s="26" t="s">
        <v>45</v>
      </c>
      <c r="AA441" s="26" t="s">
        <v>45</v>
      </c>
      <c r="AB441" s="26" t="s">
        <v>45</v>
      </c>
      <c r="AC441" s="26" t="s">
        <v>45</v>
      </c>
      <c r="AD441" s="26" t="s">
        <v>45</v>
      </c>
      <c r="AE441" s="26" t="s">
        <v>45</v>
      </c>
      <c r="AF441" s="26" t="s">
        <v>45</v>
      </c>
      <c r="AG441" s="17">
        <v>3.02</v>
      </c>
      <c r="AH441" s="17">
        <v>5.5600000000000005</v>
      </c>
      <c r="AI441" s="17">
        <f t="shared" si="92"/>
        <v>2.7542287033381612E-6</v>
      </c>
      <c r="AJ441" s="17">
        <v>1</v>
      </c>
      <c r="AK441" s="17">
        <v>55.15</v>
      </c>
      <c r="AL441" s="17">
        <v>1579.6</v>
      </c>
      <c r="AM441" s="17">
        <v>233.25</v>
      </c>
      <c r="AN441" s="17">
        <v>6.95</v>
      </c>
      <c r="AO441" s="17">
        <v>16.3</v>
      </c>
      <c r="AP441" s="17">
        <v>0.3</v>
      </c>
      <c r="AQ441" s="17">
        <v>39.299999999999997</v>
      </c>
      <c r="AR441" s="17">
        <v>1038.1999999999998</v>
      </c>
      <c r="AS441" s="17">
        <v>1162.4749999999999</v>
      </c>
      <c r="AT441" s="26">
        <v>651</v>
      </c>
      <c r="AU441" s="26">
        <v>20.157467008140245</v>
      </c>
      <c r="AV441" s="26">
        <v>1.2112170269082954</v>
      </c>
      <c r="AW441" s="26">
        <v>4611.7500000000009</v>
      </c>
      <c r="AX441" s="26">
        <v>3576.1500000000005</v>
      </c>
      <c r="AY441" s="103">
        <v>98</v>
      </c>
      <c r="AZ441" s="103">
        <f t="shared" si="94"/>
        <v>29.89</v>
      </c>
      <c r="BA441" s="17" t="s">
        <v>45</v>
      </c>
      <c r="BB441" s="17" t="s">
        <v>45</v>
      </c>
      <c r="BC441" s="17" t="s">
        <v>45</v>
      </c>
      <c r="BD441" s="105">
        <v>3</v>
      </c>
      <c r="BE441" s="17"/>
      <c r="BF441" s="28"/>
      <c r="BG441" s="26"/>
      <c r="BH441" s="49" t="s">
        <v>272</v>
      </c>
      <c r="BI441" s="29"/>
    </row>
    <row r="442" spans="1:61" x14ac:dyDescent="0.25">
      <c r="A442" s="17">
        <v>2007</v>
      </c>
      <c r="B442" s="15">
        <v>2010</v>
      </c>
      <c r="C442" s="66" t="s">
        <v>306</v>
      </c>
      <c r="D442" s="52" t="s">
        <v>307</v>
      </c>
      <c r="E442" s="17">
        <v>1</v>
      </c>
      <c r="F442" s="67" t="s">
        <v>124</v>
      </c>
      <c r="G442" s="17" t="s">
        <v>125</v>
      </c>
      <c r="H442" s="70">
        <v>99239</v>
      </c>
      <c r="I442" s="45" t="s">
        <v>52</v>
      </c>
      <c r="J442" s="22">
        <v>99239015</v>
      </c>
      <c r="K442" s="17" t="str">
        <f t="shared" si="93"/>
        <v>Diploid</v>
      </c>
      <c r="L442" s="71" t="s">
        <v>45</v>
      </c>
      <c r="M442" s="71" t="s">
        <v>45</v>
      </c>
      <c r="N442" s="26">
        <v>14.328750000000001</v>
      </c>
      <c r="O442" s="56">
        <v>42.47</v>
      </c>
      <c r="P442" s="37">
        <f t="shared" si="91"/>
        <v>0.42469999999999997</v>
      </c>
      <c r="Q442" s="68">
        <f t="shared" si="95"/>
        <v>57.53</v>
      </c>
      <c r="R442" s="37">
        <f t="shared" si="96"/>
        <v>0.57530000000000003</v>
      </c>
      <c r="S442" s="68">
        <f t="shared" si="97"/>
        <v>8.2433298750000006</v>
      </c>
      <c r="T442" s="37">
        <f t="shared" si="98"/>
        <v>2.7477766250000002</v>
      </c>
      <c r="U442" s="37">
        <f t="shared" si="99"/>
        <v>3.680057979910714</v>
      </c>
      <c r="V442" s="37">
        <f t="shared" si="100"/>
        <v>1.2266859933035714</v>
      </c>
      <c r="W442" s="26" t="s">
        <v>45</v>
      </c>
      <c r="X442" s="26" t="s">
        <v>45</v>
      </c>
      <c r="Y442" s="26" t="s">
        <v>45</v>
      </c>
      <c r="Z442" s="26" t="s">
        <v>45</v>
      </c>
      <c r="AA442" s="26" t="s">
        <v>45</v>
      </c>
      <c r="AB442" s="26" t="s">
        <v>45</v>
      </c>
      <c r="AC442" s="26" t="s">
        <v>45</v>
      </c>
      <c r="AD442" s="26" t="s">
        <v>45</v>
      </c>
      <c r="AE442" s="26" t="s">
        <v>45</v>
      </c>
      <c r="AF442" s="26" t="s">
        <v>45</v>
      </c>
      <c r="AG442" s="17">
        <v>4.4800000000000004</v>
      </c>
      <c r="AH442" s="17">
        <v>6.875</v>
      </c>
      <c r="AI442" s="17">
        <f t="shared" si="92"/>
        <v>1.3335214321633217E-7</v>
      </c>
      <c r="AJ442" s="17">
        <v>1</v>
      </c>
      <c r="AK442" s="17">
        <v>37</v>
      </c>
      <c r="AL442" s="17">
        <v>2172.35</v>
      </c>
      <c r="AM442" s="17">
        <v>442.1</v>
      </c>
      <c r="AN442" s="17">
        <v>1.55</v>
      </c>
      <c r="AO442" s="17">
        <v>18.75</v>
      </c>
      <c r="AP442" s="17">
        <v>0.30000000000000004</v>
      </c>
      <c r="AQ442" s="17">
        <v>17.149999999999999</v>
      </c>
      <c r="AR442" s="17">
        <v>1038.1999999999998</v>
      </c>
      <c r="AS442" s="17">
        <v>1162.4749999999999</v>
      </c>
      <c r="AT442" s="26">
        <v>651</v>
      </c>
      <c r="AU442" s="26">
        <v>20.157467008140245</v>
      </c>
      <c r="AV442" s="26">
        <v>1.2112170269082954</v>
      </c>
      <c r="AW442" s="26">
        <v>4611.7500000000009</v>
      </c>
      <c r="AX442" s="26">
        <v>3576.1500000000005</v>
      </c>
      <c r="AY442" s="103">
        <v>98</v>
      </c>
      <c r="AZ442" s="103">
        <f t="shared" si="94"/>
        <v>29.89</v>
      </c>
      <c r="BA442" s="17" t="s">
        <v>45</v>
      </c>
      <c r="BB442" s="17" t="s">
        <v>45</v>
      </c>
      <c r="BC442" s="17" t="s">
        <v>45</v>
      </c>
      <c r="BD442" s="105">
        <v>3</v>
      </c>
      <c r="BE442" s="17"/>
      <c r="BF442" s="28"/>
      <c r="BG442" s="26"/>
      <c r="BH442" s="49" t="s">
        <v>272</v>
      </c>
      <c r="BI442" s="29"/>
    </row>
    <row r="443" spans="1:61" x14ac:dyDescent="0.25">
      <c r="A443" s="17">
        <v>2007</v>
      </c>
      <c r="B443" s="15">
        <v>2010</v>
      </c>
      <c r="C443" s="66" t="s">
        <v>306</v>
      </c>
      <c r="D443" s="52" t="s">
        <v>307</v>
      </c>
      <c r="E443" s="17">
        <v>2</v>
      </c>
      <c r="F443" s="67" t="s">
        <v>124</v>
      </c>
      <c r="G443" s="17" t="s">
        <v>125</v>
      </c>
      <c r="H443" s="70">
        <v>99239</v>
      </c>
      <c r="I443" s="45" t="s">
        <v>52</v>
      </c>
      <c r="J443" s="22">
        <v>99239015</v>
      </c>
      <c r="K443" s="17" t="str">
        <f t="shared" si="93"/>
        <v>Diploid</v>
      </c>
      <c r="L443" s="71" t="s">
        <v>45</v>
      </c>
      <c r="M443" s="71" t="s">
        <v>45</v>
      </c>
      <c r="N443" s="26">
        <v>14.53125</v>
      </c>
      <c r="O443" s="56">
        <v>42.469999999999992</v>
      </c>
      <c r="P443" s="37">
        <f t="shared" si="91"/>
        <v>0.42469999999999991</v>
      </c>
      <c r="Q443" s="68">
        <f t="shared" si="95"/>
        <v>57.530000000000008</v>
      </c>
      <c r="R443" s="37">
        <f t="shared" si="96"/>
        <v>0.57530000000000003</v>
      </c>
      <c r="S443" s="68">
        <f t="shared" si="97"/>
        <v>8.3598281249999999</v>
      </c>
      <c r="T443" s="37">
        <f t="shared" si="98"/>
        <v>2.7866093749999998</v>
      </c>
      <c r="U443" s="37">
        <f t="shared" si="99"/>
        <v>3.7320661272321423</v>
      </c>
      <c r="V443" s="37">
        <f t="shared" si="100"/>
        <v>1.244022042410714</v>
      </c>
      <c r="W443" s="26" t="s">
        <v>45</v>
      </c>
      <c r="X443" s="26" t="s">
        <v>45</v>
      </c>
      <c r="Y443" s="26" t="s">
        <v>45</v>
      </c>
      <c r="Z443" s="26" t="s">
        <v>45</v>
      </c>
      <c r="AA443" s="26" t="s">
        <v>45</v>
      </c>
      <c r="AB443" s="26" t="s">
        <v>45</v>
      </c>
      <c r="AC443" s="26" t="s">
        <v>45</v>
      </c>
      <c r="AD443" s="26" t="s">
        <v>45</v>
      </c>
      <c r="AE443" s="26" t="s">
        <v>45</v>
      </c>
      <c r="AF443" s="26" t="s">
        <v>45</v>
      </c>
      <c r="AG443" s="17">
        <v>4.7050000000000001</v>
      </c>
      <c r="AH443" s="17">
        <v>6.1</v>
      </c>
      <c r="AI443" s="17">
        <f t="shared" si="92"/>
        <v>7.9432823472428114E-7</v>
      </c>
      <c r="AJ443" s="17">
        <v>1.1000000000000001</v>
      </c>
      <c r="AK443" s="17">
        <v>54.75</v>
      </c>
      <c r="AL443" s="17">
        <v>2375.4</v>
      </c>
      <c r="AM443" s="17">
        <v>482</v>
      </c>
      <c r="AN443" s="17">
        <v>3.2</v>
      </c>
      <c r="AO443" s="17">
        <v>27.6</v>
      </c>
      <c r="AP443" s="17">
        <v>0.5</v>
      </c>
      <c r="AQ443" s="17">
        <v>23.05</v>
      </c>
      <c r="AR443" s="17">
        <v>1038.1999999999998</v>
      </c>
      <c r="AS443" s="17">
        <v>1162.4749999999999</v>
      </c>
      <c r="AT443" s="26">
        <v>651</v>
      </c>
      <c r="AU443" s="26">
        <v>20.157467008140245</v>
      </c>
      <c r="AV443" s="26">
        <v>1.2112170269082954</v>
      </c>
      <c r="AW443" s="26">
        <v>4611.7500000000009</v>
      </c>
      <c r="AX443" s="26">
        <v>3576.1500000000005</v>
      </c>
      <c r="AY443" s="103">
        <v>98</v>
      </c>
      <c r="AZ443" s="103">
        <f t="shared" si="94"/>
        <v>29.89</v>
      </c>
      <c r="BA443" s="17" t="s">
        <v>45</v>
      </c>
      <c r="BB443" s="17" t="s">
        <v>45</v>
      </c>
      <c r="BC443" s="17" t="s">
        <v>45</v>
      </c>
      <c r="BD443" s="105">
        <v>3</v>
      </c>
      <c r="BE443" s="17"/>
      <c r="BF443" s="28"/>
      <c r="BG443" s="26"/>
      <c r="BH443" s="49" t="s">
        <v>272</v>
      </c>
      <c r="BI443" s="29"/>
    </row>
    <row r="444" spans="1:61" x14ac:dyDescent="0.25">
      <c r="A444" s="17">
        <v>2007</v>
      </c>
      <c r="B444" s="15">
        <v>2010</v>
      </c>
      <c r="C444" s="66" t="s">
        <v>306</v>
      </c>
      <c r="D444" s="52" t="s">
        <v>307</v>
      </c>
      <c r="E444" s="17">
        <v>3</v>
      </c>
      <c r="F444" s="67" t="s">
        <v>124</v>
      </c>
      <c r="G444" s="17" t="s">
        <v>125</v>
      </c>
      <c r="H444" s="70">
        <v>99239</v>
      </c>
      <c r="I444" s="45" t="s">
        <v>52</v>
      </c>
      <c r="J444" s="22">
        <v>99239015</v>
      </c>
      <c r="K444" s="17" t="str">
        <f t="shared" si="93"/>
        <v>Diploid</v>
      </c>
      <c r="L444" s="71" t="s">
        <v>45</v>
      </c>
      <c r="M444" s="71" t="s">
        <v>45</v>
      </c>
      <c r="N444" s="26">
        <v>15.352500000000001</v>
      </c>
      <c r="O444" s="56">
        <v>42.469999999999992</v>
      </c>
      <c r="P444" s="37">
        <f t="shared" si="91"/>
        <v>0.42469999999999991</v>
      </c>
      <c r="Q444" s="68">
        <f t="shared" si="95"/>
        <v>57.530000000000008</v>
      </c>
      <c r="R444" s="37">
        <f t="shared" si="96"/>
        <v>0.57530000000000003</v>
      </c>
      <c r="S444" s="68">
        <f t="shared" si="97"/>
        <v>8.8322932500000011</v>
      </c>
      <c r="T444" s="37">
        <f t="shared" si="98"/>
        <v>2.9440977500000005</v>
      </c>
      <c r="U444" s="37">
        <f t="shared" si="99"/>
        <v>3.9429880580357146</v>
      </c>
      <c r="V444" s="37">
        <f t="shared" si="100"/>
        <v>1.3143293526785715</v>
      </c>
      <c r="W444" s="26" t="s">
        <v>45</v>
      </c>
      <c r="X444" s="26" t="s">
        <v>45</v>
      </c>
      <c r="Y444" s="26" t="s">
        <v>45</v>
      </c>
      <c r="Z444" s="26" t="s">
        <v>45</v>
      </c>
      <c r="AA444" s="26" t="s">
        <v>45</v>
      </c>
      <c r="AB444" s="26" t="s">
        <v>45</v>
      </c>
      <c r="AC444" s="26" t="s">
        <v>45</v>
      </c>
      <c r="AD444" s="26" t="s">
        <v>45</v>
      </c>
      <c r="AE444" s="26" t="s">
        <v>45</v>
      </c>
      <c r="AF444" s="26" t="s">
        <v>45</v>
      </c>
      <c r="AG444" s="17">
        <v>3.665</v>
      </c>
      <c r="AH444" s="17">
        <v>5.835</v>
      </c>
      <c r="AI444" s="17">
        <f t="shared" si="92"/>
        <v>1.4621771744567165E-6</v>
      </c>
      <c r="AJ444" s="17">
        <v>1</v>
      </c>
      <c r="AK444" s="17">
        <v>45.9</v>
      </c>
      <c r="AL444" s="17">
        <v>1209.6999999999998</v>
      </c>
      <c r="AM444" s="17">
        <v>181.1</v>
      </c>
      <c r="AN444" s="17">
        <v>3.95</v>
      </c>
      <c r="AO444" s="17">
        <v>13</v>
      </c>
      <c r="AP444" s="17">
        <v>0.2</v>
      </c>
      <c r="AQ444" s="17">
        <v>62.35</v>
      </c>
      <c r="AR444" s="17">
        <v>1038.1999999999998</v>
      </c>
      <c r="AS444" s="17">
        <v>1162.4749999999999</v>
      </c>
      <c r="AT444" s="26">
        <v>651</v>
      </c>
      <c r="AU444" s="26">
        <v>20.157467008140245</v>
      </c>
      <c r="AV444" s="26">
        <v>1.2112170269082954</v>
      </c>
      <c r="AW444" s="26">
        <v>4611.7500000000009</v>
      </c>
      <c r="AX444" s="26">
        <v>3576.1500000000005</v>
      </c>
      <c r="AY444" s="103">
        <v>98</v>
      </c>
      <c r="AZ444" s="103">
        <f t="shared" si="94"/>
        <v>29.89</v>
      </c>
      <c r="BA444" s="17" t="s">
        <v>45</v>
      </c>
      <c r="BB444" s="17" t="s">
        <v>45</v>
      </c>
      <c r="BC444" s="17" t="s">
        <v>45</v>
      </c>
      <c r="BD444" s="105">
        <v>3</v>
      </c>
      <c r="BE444" s="17"/>
      <c r="BF444" s="28"/>
      <c r="BG444" s="26"/>
      <c r="BH444" s="49" t="s">
        <v>272</v>
      </c>
      <c r="BI444" s="29"/>
    </row>
    <row r="445" spans="1:61" x14ac:dyDescent="0.25">
      <c r="A445" s="17">
        <v>2007</v>
      </c>
      <c r="B445" s="15">
        <v>2010</v>
      </c>
      <c r="C445" s="66" t="s">
        <v>306</v>
      </c>
      <c r="D445" s="52" t="s">
        <v>307</v>
      </c>
      <c r="E445" s="17">
        <v>4</v>
      </c>
      <c r="F445" s="67" t="s">
        <v>124</v>
      </c>
      <c r="G445" s="17" t="s">
        <v>125</v>
      </c>
      <c r="H445" s="70">
        <v>99239</v>
      </c>
      <c r="I445" s="45" t="s">
        <v>52</v>
      </c>
      <c r="J445" s="22">
        <v>99239015</v>
      </c>
      <c r="K445" s="17" t="str">
        <f t="shared" si="93"/>
        <v>Diploid</v>
      </c>
      <c r="L445" s="71" t="s">
        <v>45</v>
      </c>
      <c r="M445" s="71" t="s">
        <v>45</v>
      </c>
      <c r="N445" s="26">
        <v>20.493750000000002</v>
      </c>
      <c r="O445" s="56">
        <v>42.47</v>
      </c>
      <c r="P445" s="37">
        <f t="shared" si="91"/>
        <v>0.42469999999999997</v>
      </c>
      <c r="Q445" s="68">
        <f t="shared" si="95"/>
        <v>57.53</v>
      </c>
      <c r="R445" s="37">
        <f t="shared" si="96"/>
        <v>0.57530000000000003</v>
      </c>
      <c r="S445" s="68">
        <f t="shared" si="97"/>
        <v>11.790054375000002</v>
      </c>
      <c r="T445" s="37">
        <f t="shared" si="98"/>
        <v>3.9300181250000006</v>
      </c>
      <c r="U445" s="37">
        <f t="shared" si="99"/>
        <v>5.2634171316964293</v>
      </c>
      <c r="V445" s="37">
        <f t="shared" si="100"/>
        <v>1.7544723772321431</v>
      </c>
      <c r="W445" s="26" t="s">
        <v>45</v>
      </c>
      <c r="X445" s="26" t="s">
        <v>45</v>
      </c>
      <c r="Y445" s="26" t="s">
        <v>45</v>
      </c>
      <c r="Z445" s="26" t="s">
        <v>45</v>
      </c>
      <c r="AA445" s="26" t="s">
        <v>45</v>
      </c>
      <c r="AB445" s="26" t="s">
        <v>45</v>
      </c>
      <c r="AC445" s="26" t="s">
        <v>45</v>
      </c>
      <c r="AD445" s="26" t="s">
        <v>45</v>
      </c>
      <c r="AE445" s="26" t="s">
        <v>45</v>
      </c>
      <c r="AF445" s="26" t="s">
        <v>45</v>
      </c>
      <c r="AG445" s="17">
        <v>3.02</v>
      </c>
      <c r="AH445" s="17">
        <v>5.5600000000000005</v>
      </c>
      <c r="AI445" s="17">
        <f t="shared" si="92"/>
        <v>2.7542287033381612E-6</v>
      </c>
      <c r="AJ445" s="17">
        <v>1</v>
      </c>
      <c r="AK445" s="17">
        <v>55.15</v>
      </c>
      <c r="AL445" s="17">
        <v>1579.6</v>
      </c>
      <c r="AM445" s="17">
        <v>233.25</v>
      </c>
      <c r="AN445" s="17">
        <v>6.95</v>
      </c>
      <c r="AO445" s="17">
        <v>16.3</v>
      </c>
      <c r="AP445" s="17">
        <v>0.3</v>
      </c>
      <c r="AQ445" s="17">
        <v>39.299999999999997</v>
      </c>
      <c r="AR445" s="17">
        <v>1038.1999999999998</v>
      </c>
      <c r="AS445" s="17">
        <v>1162.4749999999999</v>
      </c>
      <c r="AT445" s="26">
        <v>651</v>
      </c>
      <c r="AU445" s="26">
        <v>20.157467008140245</v>
      </c>
      <c r="AV445" s="26">
        <v>1.2112170269082954</v>
      </c>
      <c r="AW445" s="26">
        <v>4611.7500000000009</v>
      </c>
      <c r="AX445" s="26">
        <v>3576.1500000000005</v>
      </c>
      <c r="AY445" s="103">
        <v>98</v>
      </c>
      <c r="AZ445" s="103">
        <f t="shared" si="94"/>
        <v>29.89</v>
      </c>
      <c r="BA445" s="17" t="s">
        <v>45</v>
      </c>
      <c r="BB445" s="17" t="s">
        <v>45</v>
      </c>
      <c r="BC445" s="17" t="s">
        <v>45</v>
      </c>
      <c r="BD445" s="105">
        <v>3</v>
      </c>
      <c r="BE445" s="17"/>
      <c r="BF445" s="28"/>
      <c r="BG445" s="26"/>
      <c r="BH445" s="49" t="s">
        <v>272</v>
      </c>
      <c r="BI445" s="29"/>
    </row>
    <row r="446" spans="1:61" x14ac:dyDescent="0.25">
      <c r="A446" s="17">
        <v>2007</v>
      </c>
      <c r="B446" s="15">
        <v>2010</v>
      </c>
      <c r="C446" s="66" t="s">
        <v>306</v>
      </c>
      <c r="D446" s="52" t="s">
        <v>307</v>
      </c>
      <c r="E446" s="17">
        <v>1</v>
      </c>
      <c r="F446" s="67" t="s">
        <v>126</v>
      </c>
      <c r="G446" s="17" t="s">
        <v>127</v>
      </c>
      <c r="H446" s="70">
        <v>9970</v>
      </c>
      <c r="I446" s="45">
        <v>5</v>
      </c>
      <c r="J446" s="22">
        <v>9970036</v>
      </c>
      <c r="K446" s="17" t="str">
        <f t="shared" si="93"/>
        <v>Tetraploid</v>
      </c>
      <c r="L446" s="71" t="s">
        <v>45</v>
      </c>
      <c r="M446" s="71" t="s">
        <v>45</v>
      </c>
      <c r="N446" s="26">
        <v>24.0825</v>
      </c>
      <c r="O446" s="56">
        <v>45.960000000000008</v>
      </c>
      <c r="P446" s="37">
        <f t="shared" si="91"/>
        <v>0.45960000000000006</v>
      </c>
      <c r="Q446" s="68">
        <f t="shared" si="95"/>
        <v>54.039999999999992</v>
      </c>
      <c r="R446" s="37">
        <f t="shared" si="96"/>
        <v>0.54039999999999988</v>
      </c>
      <c r="S446" s="68">
        <f t="shared" si="97"/>
        <v>13.014182999999997</v>
      </c>
      <c r="T446" s="37">
        <f t="shared" si="98"/>
        <v>4.3380609999999988</v>
      </c>
      <c r="U446" s="37">
        <f t="shared" si="99"/>
        <v>5.8099031249999982</v>
      </c>
      <c r="V446" s="37">
        <f t="shared" si="100"/>
        <v>1.9366343749999995</v>
      </c>
      <c r="W446" s="26" t="s">
        <v>45</v>
      </c>
      <c r="X446" s="26" t="s">
        <v>45</v>
      </c>
      <c r="Y446" s="26" t="s">
        <v>45</v>
      </c>
      <c r="Z446" s="26" t="s">
        <v>45</v>
      </c>
      <c r="AA446" s="26" t="s">
        <v>45</v>
      </c>
      <c r="AB446" s="26" t="s">
        <v>45</v>
      </c>
      <c r="AC446" s="26" t="s">
        <v>45</v>
      </c>
      <c r="AD446" s="26" t="s">
        <v>45</v>
      </c>
      <c r="AE446" s="26" t="s">
        <v>45</v>
      </c>
      <c r="AF446" s="26" t="s">
        <v>45</v>
      </c>
      <c r="AG446" s="17">
        <v>4.4800000000000004</v>
      </c>
      <c r="AH446" s="17">
        <v>6.875</v>
      </c>
      <c r="AI446" s="17">
        <f t="shared" si="92"/>
        <v>1.3335214321633217E-7</v>
      </c>
      <c r="AJ446" s="17">
        <v>1</v>
      </c>
      <c r="AK446" s="17">
        <v>37</v>
      </c>
      <c r="AL446" s="17">
        <v>2172.35</v>
      </c>
      <c r="AM446" s="17">
        <v>442.1</v>
      </c>
      <c r="AN446" s="17">
        <v>1.55</v>
      </c>
      <c r="AO446" s="17">
        <v>18.75</v>
      </c>
      <c r="AP446" s="17">
        <v>0.30000000000000004</v>
      </c>
      <c r="AQ446" s="17">
        <v>17.149999999999999</v>
      </c>
      <c r="AR446" s="17">
        <v>1038.1999999999998</v>
      </c>
      <c r="AS446" s="17">
        <v>1162.4749999999999</v>
      </c>
      <c r="AT446" s="26">
        <v>651</v>
      </c>
      <c r="AU446" s="26">
        <v>20.157467008140245</v>
      </c>
      <c r="AV446" s="26">
        <v>1.2112170269082954</v>
      </c>
      <c r="AW446" s="26">
        <v>4611.7500000000009</v>
      </c>
      <c r="AX446" s="26">
        <v>3576.1500000000005</v>
      </c>
      <c r="AY446" s="103">
        <v>98</v>
      </c>
      <c r="AZ446" s="103">
        <f t="shared" si="94"/>
        <v>29.89</v>
      </c>
      <c r="BA446" s="17" t="s">
        <v>45</v>
      </c>
      <c r="BB446" s="17" t="s">
        <v>45</v>
      </c>
      <c r="BC446" s="17" t="s">
        <v>45</v>
      </c>
      <c r="BD446" s="105">
        <v>3</v>
      </c>
      <c r="BE446" s="17"/>
      <c r="BF446" s="28"/>
      <c r="BG446" s="26"/>
      <c r="BH446" s="49" t="s">
        <v>272</v>
      </c>
      <c r="BI446" s="29"/>
    </row>
    <row r="447" spans="1:61" x14ac:dyDescent="0.25">
      <c r="A447" s="17">
        <v>2007</v>
      </c>
      <c r="B447" s="15">
        <v>2010</v>
      </c>
      <c r="C447" s="66" t="s">
        <v>306</v>
      </c>
      <c r="D447" s="52" t="s">
        <v>307</v>
      </c>
      <c r="E447" s="17">
        <v>2</v>
      </c>
      <c r="F447" s="67" t="s">
        <v>126</v>
      </c>
      <c r="G447" s="17" t="s">
        <v>127</v>
      </c>
      <c r="H447" s="70">
        <v>9970</v>
      </c>
      <c r="I447" s="45">
        <v>5</v>
      </c>
      <c r="J447" s="22">
        <v>9970036</v>
      </c>
      <c r="K447" s="17" t="str">
        <f t="shared" si="93"/>
        <v>Tetraploid</v>
      </c>
      <c r="L447" s="71" t="s">
        <v>45</v>
      </c>
      <c r="M447" s="71" t="s">
        <v>45</v>
      </c>
      <c r="N447" s="26">
        <v>23.62875</v>
      </c>
      <c r="O447" s="56">
        <v>45.960000000000008</v>
      </c>
      <c r="P447" s="37">
        <f t="shared" si="91"/>
        <v>0.45960000000000006</v>
      </c>
      <c r="Q447" s="68">
        <f t="shared" si="95"/>
        <v>54.039999999999992</v>
      </c>
      <c r="R447" s="37">
        <f t="shared" si="96"/>
        <v>0.54039999999999988</v>
      </c>
      <c r="S447" s="68">
        <f t="shared" si="97"/>
        <v>12.768976499999997</v>
      </c>
      <c r="T447" s="37">
        <f t="shared" si="98"/>
        <v>4.2563254999999991</v>
      </c>
      <c r="U447" s="37">
        <f t="shared" si="99"/>
        <v>5.7004359374999982</v>
      </c>
      <c r="V447" s="37">
        <f t="shared" si="100"/>
        <v>1.9001453124999994</v>
      </c>
      <c r="W447" s="26" t="s">
        <v>45</v>
      </c>
      <c r="X447" s="26" t="s">
        <v>45</v>
      </c>
      <c r="Y447" s="26" t="s">
        <v>45</v>
      </c>
      <c r="Z447" s="26" t="s">
        <v>45</v>
      </c>
      <c r="AA447" s="26" t="s">
        <v>45</v>
      </c>
      <c r="AB447" s="26" t="s">
        <v>45</v>
      </c>
      <c r="AC447" s="26" t="s">
        <v>45</v>
      </c>
      <c r="AD447" s="26" t="s">
        <v>45</v>
      </c>
      <c r="AE447" s="26" t="s">
        <v>45</v>
      </c>
      <c r="AF447" s="26" t="s">
        <v>45</v>
      </c>
      <c r="AG447" s="17">
        <v>4.7050000000000001</v>
      </c>
      <c r="AH447" s="17">
        <v>6.1</v>
      </c>
      <c r="AI447" s="17">
        <f t="shared" si="92"/>
        <v>7.9432823472428114E-7</v>
      </c>
      <c r="AJ447" s="17">
        <v>1.1000000000000001</v>
      </c>
      <c r="AK447" s="17">
        <v>54.75</v>
      </c>
      <c r="AL447" s="17">
        <v>2375.4</v>
      </c>
      <c r="AM447" s="17">
        <v>482</v>
      </c>
      <c r="AN447" s="17">
        <v>3.2</v>
      </c>
      <c r="AO447" s="17">
        <v>27.6</v>
      </c>
      <c r="AP447" s="17">
        <v>0.5</v>
      </c>
      <c r="AQ447" s="17">
        <v>23.05</v>
      </c>
      <c r="AR447" s="17">
        <v>1038.1999999999998</v>
      </c>
      <c r="AS447" s="17">
        <v>1162.4749999999999</v>
      </c>
      <c r="AT447" s="26">
        <v>651</v>
      </c>
      <c r="AU447" s="26">
        <v>20.157467008140245</v>
      </c>
      <c r="AV447" s="26">
        <v>1.2112170269082954</v>
      </c>
      <c r="AW447" s="26">
        <v>4611.7500000000009</v>
      </c>
      <c r="AX447" s="26">
        <v>3576.1500000000005</v>
      </c>
      <c r="AY447" s="103">
        <v>98</v>
      </c>
      <c r="AZ447" s="103">
        <f t="shared" si="94"/>
        <v>29.89</v>
      </c>
      <c r="BA447" s="17" t="s">
        <v>45</v>
      </c>
      <c r="BB447" s="17" t="s">
        <v>45</v>
      </c>
      <c r="BC447" s="17" t="s">
        <v>45</v>
      </c>
      <c r="BD447" s="105">
        <v>3</v>
      </c>
      <c r="BE447" s="17"/>
      <c r="BF447" s="28"/>
      <c r="BG447" s="26"/>
      <c r="BH447" s="49" t="s">
        <v>272</v>
      </c>
      <c r="BI447" s="29"/>
    </row>
    <row r="448" spans="1:61" x14ac:dyDescent="0.25">
      <c r="A448" s="17">
        <v>2007</v>
      </c>
      <c r="B448" s="15">
        <v>2010</v>
      </c>
      <c r="C448" s="66" t="s">
        <v>306</v>
      </c>
      <c r="D448" s="52" t="s">
        <v>307</v>
      </c>
      <c r="E448" s="17">
        <v>3</v>
      </c>
      <c r="F448" s="67" t="s">
        <v>126</v>
      </c>
      <c r="G448" s="17" t="s">
        <v>127</v>
      </c>
      <c r="H448" s="70">
        <v>9970</v>
      </c>
      <c r="I448" s="45">
        <v>5</v>
      </c>
      <c r="J448" s="22">
        <v>9970036</v>
      </c>
      <c r="K448" s="17" t="str">
        <f t="shared" si="93"/>
        <v>Tetraploid</v>
      </c>
      <c r="L448" s="71" t="s">
        <v>45</v>
      </c>
      <c r="M448" s="71" t="s">
        <v>45</v>
      </c>
      <c r="N448" s="26">
        <v>29.962500000000002</v>
      </c>
      <c r="O448" s="56">
        <v>45.96</v>
      </c>
      <c r="P448" s="37">
        <f t="shared" si="91"/>
        <v>0.45960000000000001</v>
      </c>
      <c r="Q448" s="68">
        <f t="shared" si="95"/>
        <v>54.04</v>
      </c>
      <c r="R448" s="37">
        <f t="shared" si="96"/>
        <v>0.54039999999999999</v>
      </c>
      <c r="S448" s="68">
        <f t="shared" si="97"/>
        <v>16.191735000000001</v>
      </c>
      <c r="T448" s="37">
        <f t="shared" si="98"/>
        <v>5.3972450000000007</v>
      </c>
      <c r="U448" s="37">
        <f t="shared" si="99"/>
        <v>7.2284531249999997</v>
      </c>
      <c r="V448" s="37">
        <f t="shared" si="100"/>
        <v>2.4094843749999999</v>
      </c>
      <c r="W448" s="26" t="s">
        <v>45</v>
      </c>
      <c r="X448" s="26" t="s">
        <v>45</v>
      </c>
      <c r="Y448" s="26" t="s">
        <v>45</v>
      </c>
      <c r="Z448" s="26" t="s">
        <v>45</v>
      </c>
      <c r="AA448" s="26" t="s">
        <v>45</v>
      </c>
      <c r="AB448" s="26" t="s">
        <v>45</v>
      </c>
      <c r="AC448" s="26" t="s">
        <v>45</v>
      </c>
      <c r="AD448" s="26" t="s">
        <v>45</v>
      </c>
      <c r="AE448" s="26" t="s">
        <v>45</v>
      </c>
      <c r="AF448" s="26" t="s">
        <v>45</v>
      </c>
      <c r="AG448" s="17">
        <v>3.665</v>
      </c>
      <c r="AH448" s="17">
        <v>5.835</v>
      </c>
      <c r="AI448" s="17">
        <f t="shared" si="92"/>
        <v>1.4621771744567165E-6</v>
      </c>
      <c r="AJ448" s="17">
        <v>1</v>
      </c>
      <c r="AK448" s="17">
        <v>45.9</v>
      </c>
      <c r="AL448" s="17">
        <v>1209.6999999999998</v>
      </c>
      <c r="AM448" s="17">
        <v>181.1</v>
      </c>
      <c r="AN448" s="17">
        <v>3.95</v>
      </c>
      <c r="AO448" s="17">
        <v>13</v>
      </c>
      <c r="AP448" s="17">
        <v>0.2</v>
      </c>
      <c r="AQ448" s="17">
        <v>62.35</v>
      </c>
      <c r="AR448" s="17">
        <v>1038.1999999999998</v>
      </c>
      <c r="AS448" s="17">
        <v>1162.4749999999999</v>
      </c>
      <c r="AT448" s="26">
        <v>651</v>
      </c>
      <c r="AU448" s="26">
        <v>20.157467008140245</v>
      </c>
      <c r="AV448" s="26">
        <v>1.2112170269082954</v>
      </c>
      <c r="AW448" s="26">
        <v>4611.7500000000009</v>
      </c>
      <c r="AX448" s="26">
        <v>3576.1500000000005</v>
      </c>
      <c r="AY448" s="103">
        <v>98</v>
      </c>
      <c r="AZ448" s="103">
        <f t="shared" si="94"/>
        <v>29.89</v>
      </c>
      <c r="BA448" s="17" t="s">
        <v>45</v>
      </c>
      <c r="BB448" s="17" t="s">
        <v>45</v>
      </c>
      <c r="BC448" s="17" t="s">
        <v>45</v>
      </c>
      <c r="BD448" s="105">
        <v>3</v>
      </c>
      <c r="BE448" s="17"/>
      <c r="BF448" s="28"/>
      <c r="BG448" s="26"/>
      <c r="BH448" s="49" t="s">
        <v>272</v>
      </c>
      <c r="BI448" s="29"/>
    </row>
    <row r="449" spans="1:61" x14ac:dyDescent="0.25">
      <c r="A449" s="17">
        <v>2007</v>
      </c>
      <c r="B449" s="15">
        <v>2010</v>
      </c>
      <c r="C449" s="66" t="s">
        <v>306</v>
      </c>
      <c r="D449" s="52" t="s">
        <v>307</v>
      </c>
      <c r="E449" s="17">
        <v>4</v>
      </c>
      <c r="F449" s="67" t="s">
        <v>126</v>
      </c>
      <c r="G449" s="17" t="s">
        <v>127</v>
      </c>
      <c r="H449" s="70">
        <v>9970</v>
      </c>
      <c r="I449" s="45">
        <v>5</v>
      </c>
      <c r="J449" s="22">
        <v>9970036</v>
      </c>
      <c r="K449" s="17" t="str">
        <f t="shared" si="93"/>
        <v>Tetraploid</v>
      </c>
      <c r="L449" s="71" t="s">
        <v>45</v>
      </c>
      <c r="M449" s="71" t="s">
        <v>45</v>
      </c>
      <c r="N449" s="26">
        <v>21.209999999999997</v>
      </c>
      <c r="O449" s="56">
        <v>45.959999999999994</v>
      </c>
      <c r="P449" s="37">
        <f t="shared" si="91"/>
        <v>0.45959999999999995</v>
      </c>
      <c r="Q449" s="68">
        <f t="shared" si="95"/>
        <v>54.040000000000006</v>
      </c>
      <c r="R449" s="37">
        <f t="shared" si="96"/>
        <v>0.5404000000000001</v>
      </c>
      <c r="S449" s="68">
        <f t="shared" si="97"/>
        <v>11.461884000000001</v>
      </c>
      <c r="T449" s="37">
        <f t="shared" si="98"/>
        <v>3.8206280000000006</v>
      </c>
      <c r="U449" s="37">
        <f t="shared" si="99"/>
        <v>5.1169124999999998</v>
      </c>
      <c r="V449" s="37">
        <f t="shared" si="100"/>
        <v>1.7056374999999999</v>
      </c>
      <c r="W449" s="26" t="s">
        <v>45</v>
      </c>
      <c r="X449" s="26" t="s">
        <v>45</v>
      </c>
      <c r="Y449" s="26" t="s">
        <v>45</v>
      </c>
      <c r="Z449" s="26" t="s">
        <v>45</v>
      </c>
      <c r="AA449" s="26" t="s">
        <v>45</v>
      </c>
      <c r="AB449" s="26" t="s">
        <v>45</v>
      </c>
      <c r="AC449" s="26" t="s">
        <v>45</v>
      </c>
      <c r="AD449" s="26" t="s">
        <v>45</v>
      </c>
      <c r="AE449" s="26" t="s">
        <v>45</v>
      </c>
      <c r="AF449" s="26" t="s">
        <v>45</v>
      </c>
      <c r="AG449" s="17">
        <v>3.02</v>
      </c>
      <c r="AH449" s="17">
        <v>5.5600000000000005</v>
      </c>
      <c r="AI449" s="17">
        <f t="shared" si="92"/>
        <v>2.7542287033381612E-6</v>
      </c>
      <c r="AJ449" s="17">
        <v>1</v>
      </c>
      <c r="AK449" s="17">
        <v>55.15</v>
      </c>
      <c r="AL449" s="17">
        <v>1579.6</v>
      </c>
      <c r="AM449" s="17">
        <v>233.25</v>
      </c>
      <c r="AN449" s="17">
        <v>6.95</v>
      </c>
      <c r="AO449" s="17">
        <v>16.3</v>
      </c>
      <c r="AP449" s="17">
        <v>0.3</v>
      </c>
      <c r="AQ449" s="17">
        <v>39.299999999999997</v>
      </c>
      <c r="AR449" s="17">
        <v>1038.1999999999998</v>
      </c>
      <c r="AS449" s="17">
        <v>1162.4749999999999</v>
      </c>
      <c r="AT449" s="26">
        <v>651</v>
      </c>
      <c r="AU449" s="26">
        <v>20.157467008140245</v>
      </c>
      <c r="AV449" s="26">
        <v>1.2112170269082954</v>
      </c>
      <c r="AW449" s="26">
        <v>4611.7500000000009</v>
      </c>
      <c r="AX449" s="26">
        <v>3576.1500000000005</v>
      </c>
      <c r="AY449" s="103">
        <v>98</v>
      </c>
      <c r="AZ449" s="103">
        <f t="shared" si="94"/>
        <v>29.89</v>
      </c>
      <c r="BA449" s="17" t="s">
        <v>45</v>
      </c>
      <c r="BB449" s="17" t="s">
        <v>45</v>
      </c>
      <c r="BC449" s="17" t="s">
        <v>45</v>
      </c>
      <c r="BD449" s="105">
        <v>3</v>
      </c>
      <c r="BE449" s="17"/>
      <c r="BF449" s="28"/>
      <c r="BG449" s="26"/>
      <c r="BH449" s="49" t="s">
        <v>272</v>
      </c>
      <c r="BI449" s="29"/>
    </row>
    <row r="450" spans="1:61" x14ac:dyDescent="0.25">
      <c r="A450" s="17">
        <v>2007</v>
      </c>
      <c r="B450" s="15">
        <v>2010</v>
      </c>
      <c r="C450" s="66" t="s">
        <v>306</v>
      </c>
      <c r="D450" s="52" t="s">
        <v>307</v>
      </c>
      <c r="E450" s="17">
        <v>1</v>
      </c>
      <c r="F450" s="67" t="s">
        <v>128</v>
      </c>
      <c r="G450" s="17" t="s">
        <v>129</v>
      </c>
      <c r="H450" s="70">
        <v>9980</v>
      </c>
      <c r="I450" s="45">
        <v>9</v>
      </c>
      <c r="J450" s="22">
        <v>9980005</v>
      </c>
      <c r="K450" s="17" t="str">
        <f t="shared" si="93"/>
        <v>Triploid</v>
      </c>
      <c r="L450" s="71" t="s">
        <v>45</v>
      </c>
      <c r="M450" s="71" t="s">
        <v>45</v>
      </c>
      <c r="N450" s="26">
        <v>19.2</v>
      </c>
      <c r="O450" s="56">
        <v>51.06</v>
      </c>
      <c r="P450" s="37">
        <f t="shared" ref="P450:P513" si="101">O450/100</f>
        <v>0.51060000000000005</v>
      </c>
      <c r="Q450" s="68">
        <f t="shared" si="95"/>
        <v>48.94</v>
      </c>
      <c r="R450" s="37">
        <f t="shared" si="96"/>
        <v>0.4894</v>
      </c>
      <c r="S450" s="68">
        <f t="shared" si="97"/>
        <v>9.3964800000000004</v>
      </c>
      <c r="T450" s="37">
        <f t="shared" si="98"/>
        <v>3.1321600000000003</v>
      </c>
      <c r="U450" s="37">
        <f t="shared" si="99"/>
        <v>4.1948571428571428</v>
      </c>
      <c r="V450" s="37">
        <f t="shared" si="100"/>
        <v>1.3982857142857144</v>
      </c>
      <c r="W450" s="26" t="s">
        <v>45</v>
      </c>
      <c r="X450" s="26" t="s">
        <v>45</v>
      </c>
      <c r="Y450" s="26" t="s">
        <v>45</v>
      </c>
      <c r="Z450" s="26" t="s">
        <v>45</v>
      </c>
      <c r="AA450" s="26" t="s">
        <v>45</v>
      </c>
      <c r="AB450" s="26" t="s">
        <v>45</v>
      </c>
      <c r="AC450" s="26" t="s">
        <v>45</v>
      </c>
      <c r="AD450" s="26" t="s">
        <v>45</v>
      </c>
      <c r="AE450" s="26" t="s">
        <v>45</v>
      </c>
      <c r="AF450" s="26" t="s">
        <v>45</v>
      </c>
      <c r="AG450" s="17">
        <v>4.4800000000000004</v>
      </c>
      <c r="AH450" s="17">
        <v>6.875</v>
      </c>
      <c r="AI450" s="17">
        <f t="shared" si="92"/>
        <v>1.3335214321633217E-7</v>
      </c>
      <c r="AJ450" s="17">
        <v>1</v>
      </c>
      <c r="AK450" s="17">
        <v>37</v>
      </c>
      <c r="AL450" s="17">
        <v>2172.35</v>
      </c>
      <c r="AM450" s="17">
        <v>442.1</v>
      </c>
      <c r="AN450" s="17">
        <v>1.55</v>
      </c>
      <c r="AO450" s="17">
        <v>18.75</v>
      </c>
      <c r="AP450" s="17">
        <v>0.30000000000000004</v>
      </c>
      <c r="AQ450" s="17">
        <v>17.149999999999999</v>
      </c>
      <c r="AR450" s="17">
        <v>1038.1999999999998</v>
      </c>
      <c r="AS450" s="17">
        <v>1162.4749999999999</v>
      </c>
      <c r="AT450" s="26">
        <v>651</v>
      </c>
      <c r="AU450" s="26">
        <v>20.157467008140245</v>
      </c>
      <c r="AV450" s="26">
        <v>1.2112170269082954</v>
      </c>
      <c r="AW450" s="26">
        <v>4611.7500000000009</v>
      </c>
      <c r="AX450" s="26">
        <v>3576.1500000000005</v>
      </c>
      <c r="AY450" s="103">
        <v>98</v>
      </c>
      <c r="AZ450" s="103">
        <f t="shared" si="94"/>
        <v>29.89</v>
      </c>
      <c r="BA450" s="17" t="s">
        <v>45</v>
      </c>
      <c r="BB450" s="17" t="s">
        <v>45</v>
      </c>
      <c r="BC450" s="17" t="s">
        <v>45</v>
      </c>
      <c r="BD450" s="105">
        <v>3</v>
      </c>
      <c r="BE450" s="17"/>
      <c r="BF450" s="28"/>
      <c r="BG450" s="26"/>
      <c r="BH450" s="49" t="s">
        <v>272</v>
      </c>
      <c r="BI450" s="29"/>
    </row>
    <row r="451" spans="1:61" x14ac:dyDescent="0.25">
      <c r="A451" s="17">
        <v>2007</v>
      </c>
      <c r="B451" s="15">
        <v>2010</v>
      </c>
      <c r="C451" s="66" t="s">
        <v>306</v>
      </c>
      <c r="D451" s="52" t="s">
        <v>307</v>
      </c>
      <c r="E451" s="17">
        <v>2</v>
      </c>
      <c r="F451" s="67" t="s">
        <v>128</v>
      </c>
      <c r="G451" s="17" t="s">
        <v>129</v>
      </c>
      <c r="H451" s="70">
        <v>9980</v>
      </c>
      <c r="I451" s="45">
        <v>9</v>
      </c>
      <c r="J451" s="22">
        <v>9980005</v>
      </c>
      <c r="K451" s="17" t="str">
        <f t="shared" si="93"/>
        <v>Triploid</v>
      </c>
      <c r="L451" s="71" t="s">
        <v>45</v>
      </c>
      <c r="M451" s="71" t="s">
        <v>45</v>
      </c>
      <c r="N451" s="26">
        <v>15.206249999999999</v>
      </c>
      <c r="O451" s="56">
        <v>51.06</v>
      </c>
      <c r="P451" s="37">
        <f t="shared" si="101"/>
        <v>0.51060000000000005</v>
      </c>
      <c r="Q451" s="68">
        <f t="shared" si="95"/>
        <v>48.94</v>
      </c>
      <c r="R451" s="37">
        <f t="shared" si="96"/>
        <v>0.4894</v>
      </c>
      <c r="S451" s="68">
        <f t="shared" si="97"/>
        <v>7.4419387499999994</v>
      </c>
      <c r="T451" s="37">
        <f t="shared" si="98"/>
        <v>2.4806462499999999</v>
      </c>
      <c r="U451" s="37">
        <f t="shared" si="99"/>
        <v>3.322294084821428</v>
      </c>
      <c r="V451" s="37">
        <f t="shared" si="100"/>
        <v>1.1074313616071427</v>
      </c>
      <c r="W451" s="26" t="s">
        <v>45</v>
      </c>
      <c r="X451" s="26" t="s">
        <v>45</v>
      </c>
      <c r="Y451" s="26" t="s">
        <v>45</v>
      </c>
      <c r="Z451" s="26" t="s">
        <v>45</v>
      </c>
      <c r="AA451" s="26" t="s">
        <v>45</v>
      </c>
      <c r="AB451" s="26" t="s">
        <v>45</v>
      </c>
      <c r="AC451" s="26" t="s">
        <v>45</v>
      </c>
      <c r="AD451" s="26" t="s">
        <v>45</v>
      </c>
      <c r="AE451" s="26" t="s">
        <v>45</v>
      </c>
      <c r="AF451" s="26" t="s">
        <v>45</v>
      </c>
      <c r="AG451" s="17">
        <v>4.7050000000000001</v>
      </c>
      <c r="AH451" s="17">
        <v>6.1</v>
      </c>
      <c r="AI451" s="17">
        <f t="shared" ref="AI451:AI514" si="102">10^(-AH451)</f>
        <v>7.9432823472428114E-7</v>
      </c>
      <c r="AJ451" s="17">
        <v>1.1000000000000001</v>
      </c>
      <c r="AK451" s="17">
        <v>54.75</v>
      </c>
      <c r="AL451" s="17">
        <v>2375.4</v>
      </c>
      <c r="AM451" s="17">
        <v>482</v>
      </c>
      <c r="AN451" s="17">
        <v>3.2</v>
      </c>
      <c r="AO451" s="17">
        <v>27.6</v>
      </c>
      <c r="AP451" s="17">
        <v>0.5</v>
      </c>
      <c r="AQ451" s="17">
        <v>23.05</v>
      </c>
      <c r="AR451" s="17">
        <v>1038.1999999999998</v>
      </c>
      <c r="AS451" s="17">
        <v>1162.4749999999999</v>
      </c>
      <c r="AT451" s="26">
        <v>651</v>
      </c>
      <c r="AU451" s="26">
        <v>20.157467008140245</v>
      </c>
      <c r="AV451" s="26">
        <v>1.2112170269082954</v>
      </c>
      <c r="AW451" s="26">
        <v>4611.7500000000009</v>
      </c>
      <c r="AX451" s="26">
        <v>3576.1500000000005</v>
      </c>
      <c r="AY451" s="103">
        <v>98</v>
      </c>
      <c r="AZ451" s="103">
        <f t="shared" si="94"/>
        <v>29.89</v>
      </c>
      <c r="BA451" s="17" t="s">
        <v>45</v>
      </c>
      <c r="BB451" s="17" t="s">
        <v>45</v>
      </c>
      <c r="BC451" s="17" t="s">
        <v>45</v>
      </c>
      <c r="BD451" s="105">
        <v>3</v>
      </c>
      <c r="BE451" s="17"/>
      <c r="BF451" s="28"/>
      <c r="BG451" s="26"/>
      <c r="BH451" s="49" t="s">
        <v>272</v>
      </c>
      <c r="BI451" s="29"/>
    </row>
    <row r="452" spans="1:61" x14ac:dyDescent="0.25">
      <c r="A452" s="17">
        <v>2007</v>
      </c>
      <c r="B452" s="15">
        <v>2010</v>
      </c>
      <c r="C452" s="66" t="s">
        <v>306</v>
      </c>
      <c r="D452" s="52" t="s">
        <v>307</v>
      </c>
      <c r="E452" s="17">
        <v>3</v>
      </c>
      <c r="F452" s="67" t="s">
        <v>128</v>
      </c>
      <c r="G452" s="17" t="s">
        <v>129</v>
      </c>
      <c r="H452" s="70">
        <v>9980</v>
      </c>
      <c r="I452" s="45">
        <v>9</v>
      </c>
      <c r="J452" s="22">
        <v>9980005</v>
      </c>
      <c r="K452" s="17" t="str">
        <f t="shared" si="93"/>
        <v>Triploid</v>
      </c>
      <c r="L452" s="71" t="s">
        <v>45</v>
      </c>
      <c r="M452" s="71" t="s">
        <v>45</v>
      </c>
      <c r="N452" s="26">
        <v>19.650000000000002</v>
      </c>
      <c r="O452" s="56">
        <v>51.06</v>
      </c>
      <c r="P452" s="37">
        <f t="shared" si="101"/>
        <v>0.51060000000000005</v>
      </c>
      <c r="Q452" s="68">
        <f t="shared" si="95"/>
        <v>48.94</v>
      </c>
      <c r="R452" s="37">
        <f t="shared" si="96"/>
        <v>0.4894</v>
      </c>
      <c r="S452" s="68">
        <f t="shared" si="97"/>
        <v>9.6167100000000012</v>
      </c>
      <c r="T452" s="37">
        <f t="shared" si="98"/>
        <v>3.2055700000000003</v>
      </c>
      <c r="U452" s="37">
        <f t="shared" si="99"/>
        <v>4.2931741071428569</v>
      </c>
      <c r="V452" s="37">
        <f t="shared" si="100"/>
        <v>1.4310580357142857</v>
      </c>
      <c r="W452" s="26" t="s">
        <v>45</v>
      </c>
      <c r="X452" s="26" t="s">
        <v>45</v>
      </c>
      <c r="Y452" s="26" t="s">
        <v>45</v>
      </c>
      <c r="Z452" s="26" t="s">
        <v>45</v>
      </c>
      <c r="AA452" s="26" t="s">
        <v>45</v>
      </c>
      <c r="AB452" s="26" t="s">
        <v>45</v>
      </c>
      <c r="AC452" s="26" t="s">
        <v>45</v>
      </c>
      <c r="AD452" s="26" t="s">
        <v>45</v>
      </c>
      <c r="AE452" s="26" t="s">
        <v>45</v>
      </c>
      <c r="AF452" s="26" t="s">
        <v>45</v>
      </c>
      <c r="AG452" s="17">
        <v>3.665</v>
      </c>
      <c r="AH452" s="17">
        <v>5.835</v>
      </c>
      <c r="AI452" s="17">
        <f t="shared" si="102"/>
        <v>1.4621771744567165E-6</v>
      </c>
      <c r="AJ452" s="17">
        <v>1</v>
      </c>
      <c r="AK452" s="17">
        <v>45.9</v>
      </c>
      <c r="AL452" s="17">
        <v>1209.6999999999998</v>
      </c>
      <c r="AM452" s="17">
        <v>181.1</v>
      </c>
      <c r="AN452" s="17">
        <v>3.95</v>
      </c>
      <c r="AO452" s="17">
        <v>13</v>
      </c>
      <c r="AP452" s="17">
        <v>0.2</v>
      </c>
      <c r="AQ452" s="17">
        <v>62.35</v>
      </c>
      <c r="AR452" s="17">
        <v>1038.1999999999998</v>
      </c>
      <c r="AS452" s="17">
        <v>1162.4749999999999</v>
      </c>
      <c r="AT452" s="26">
        <v>651</v>
      </c>
      <c r="AU452" s="26">
        <v>20.157467008140245</v>
      </c>
      <c r="AV452" s="26">
        <v>1.2112170269082954</v>
      </c>
      <c r="AW452" s="26">
        <v>4611.7500000000009</v>
      </c>
      <c r="AX452" s="26">
        <v>3576.1500000000005</v>
      </c>
      <c r="AY452" s="103">
        <v>98</v>
      </c>
      <c r="AZ452" s="103">
        <f t="shared" si="94"/>
        <v>29.89</v>
      </c>
      <c r="BA452" s="17" t="s">
        <v>45</v>
      </c>
      <c r="BB452" s="17" t="s">
        <v>45</v>
      </c>
      <c r="BC452" s="17" t="s">
        <v>45</v>
      </c>
      <c r="BD452" s="105">
        <v>3</v>
      </c>
      <c r="BE452" s="17"/>
      <c r="BF452" s="28"/>
      <c r="BG452" s="26"/>
      <c r="BH452" s="49" t="s">
        <v>272</v>
      </c>
      <c r="BI452" s="29"/>
    </row>
    <row r="453" spans="1:61" x14ac:dyDescent="0.25">
      <c r="A453" s="17">
        <v>2007</v>
      </c>
      <c r="B453" s="15">
        <v>2010</v>
      </c>
      <c r="C453" s="66" t="s">
        <v>306</v>
      </c>
      <c r="D453" s="52" t="s">
        <v>307</v>
      </c>
      <c r="E453" s="17">
        <v>4</v>
      </c>
      <c r="F453" s="67" t="s">
        <v>128</v>
      </c>
      <c r="G453" s="17" t="s">
        <v>129</v>
      </c>
      <c r="H453" s="70">
        <v>9980</v>
      </c>
      <c r="I453" s="45">
        <v>9</v>
      </c>
      <c r="J453" s="22">
        <v>9980005</v>
      </c>
      <c r="K453" s="17" t="str">
        <f t="shared" si="93"/>
        <v>Triploid</v>
      </c>
      <c r="L453" s="71" t="s">
        <v>45</v>
      </c>
      <c r="M453" s="71" t="s">
        <v>45</v>
      </c>
      <c r="N453" s="26">
        <v>18.2775</v>
      </c>
      <c r="O453" s="56">
        <v>51.06</v>
      </c>
      <c r="P453" s="37">
        <f t="shared" si="101"/>
        <v>0.51060000000000005</v>
      </c>
      <c r="Q453" s="68">
        <f t="shared" si="95"/>
        <v>48.94</v>
      </c>
      <c r="R453" s="37">
        <f t="shared" si="96"/>
        <v>0.4894</v>
      </c>
      <c r="S453" s="68">
        <f t="shared" si="97"/>
        <v>8.9450085000000001</v>
      </c>
      <c r="T453" s="37">
        <f t="shared" si="98"/>
        <v>2.9816695000000002</v>
      </c>
      <c r="U453" s="37">
        <f t="shared" si="99"/>
        <v>3.9933073660714284</v>
      </c>
      <c r="V453" s="37">
        <f t="shared" si="100"/>
        <v>1.3311024553571429</v>
      </c>
      <c r="W453" s="26" t="s">
        <v>45</v>
      </c>
      <c r="X453" s="26" t="s">
        <v>45</v>
      </c>
      <c r="Y453" s="26" t="s">
        <v>45</v>
      </c>
      <c r="Z453" s="26" t="s">
        <v>45</v>
      </c>
      <c r="AA453" s="26" t="s">
        <v>45</v>
      </c>
      <c r="AB453" s="26" t="s">
        <v>45</v>
      </c>
      <c r="AC453" s="26" t="s">
        <v>45</v>
      </c>
      <c r="AD453" s="26" t="s">
        <v>45</v>
      </c>
      <c r="AE453" s="26" t="s">
        <v>45</v>
      </c>
      <c r="AF453" s="26" t="s">
        <v>45</v>
      </c>
      <c r="AG453" s="17">
        <v>3.02</v>
      </c>
      <c r="AH453" s="17">
        <v>5.5600000000000005</v>
      </c>
      <c r="AI453" s="17">
        <f t="shared" si="102"/>
        <v>2.7542287033381612E-6</v>
      </c>
      <c r="AJ453" s="17">
        <v>1</v>
      </c>
      <c r="AK453" s="17">
        <v>55.15</v>
      </c>
      <c r="AL453" s="17">
        <v>1579.6</v>
      </c>
      <c r="AM453" s="17">
        <v>233.25</v>
      </c>
      <c r="AN453" s="17">
        <v>6.95</v>
      </c>
      <c r="AO453" s="17">
        <v>16.3</v>
      </c>
      <c r="AP453" s="17">
        <v>0.3</v>
      </c>
      <c r="AQ453" s="17">
        <v>39.299999999999997</v>
      </c>
      <c r="AR453" s="17">
        <v>1038.1999999999998</v>
      </c>
      <c r="AS453" s="17">
        <v>1162.4749999999999</v>
      </c>
      <c r="AT453" s="26">
        <v>651</v>
      </c>
      <c r="AU453" s="26">
        <v>20.157467008140245</v>
      </c>
      <c r="AV453" s="26">
        <v>1.2112170269082954</v>
      </c>
      <c r="AW453" s="26">
        <v>4611.7500000000009</v>
      </c>
      <c r="AX453" s="26">
        <v>3576.1500000000005</v>
      </c>
      <c r="AY453" s="103">
        <v>98</v>
      </c>
      <c r="AZ453" s="103">
        <f t="shared" si="94"/>
        <v>29.89</v>
      </c>
      <c r="BA453" s="17" t="s">
        <v>45</v>
      </c>
      <c r="BB453" s="17" t="s">
        <v>45</v>
      </c>
      <c r="BC453" s="17" t="s">
        <v>45</v>
      </c>
      <c r="BD453" s="105">
        <v>3</v>
      </c>
      <c r="BE453" s="17"/>
      <c r="BF453" s="28"/>
      <c r="BG453" s="26"/>
      <c r="BH453" s="49" t="s">
        <v>272</v>
      </c>
      <c r="BI453" s="29"/>
    </row>
    <row r="454" spans="1:61" x14ac:dyDescent="0.25">
      <c r="A454" s="17">
        <v>2007</v>
      </c>
      <c r="B454" s="15">
        <v>2010</v>
      </c>
      <c r="C454" s="66" t="s">
        <v>306</v>
      </c>
      <c r="D454" s="52" t="s">
        <v>307</v>
      </c>
      <c r="E454" s="17">
        <v>1</v>
      </c>
      <c r="F454" s="67" t="s">
        <v>138</v>
      </c>
      <c r="G454" s="17" t="s">
        <v>138</v>
      </c>
      <c r="H454" s="70" t="s">
        <v>138</v>
      </c>
      <c r="I454" s="45">
        <v>4</v>
      </c>
      <c r="J454" s="22" t="s">
        <v>138</v>
      </c>
      <c r="K454" s="17" t="str">
        <f t="shared" si="93"/>
        <v>Diploid</v>
      </c>
      <c r="L454" s="71" t="s">
        <v>45</v>
      </c>
      <c r="M454" s="71" t="s">
        <v>45</v>
      </c>
      <c r="N454" s="26">
        <v>19.563749999999999</v>
      </c>
      <c r="O454" s="56">
        <v>45.240000000000009</v>
      </c>
      <c r="P454" s="37">
        <f t="shared" si="101"/>
        <v>0.45240000000000008</v>
      </c>
      <c r="Q454" s="68">
        <f t="shared" si="95"/>
        <v>54.759999999999991</v>
      </c>
      <c r="R454" s="37">
        <f t="shared" si="96"/>
        <v>0.54759999999999986</v>
      </c>
      <c r="S454" s="68">
        <f t="shared" si="97"/>
        <v>10.713109499999996</v>
      </c>
      <c r="T454" s="37">
        <f t="shared" si="98"/>
        <v>3.5710364999999986</v>
      </c>
      <c r="U454" s="37">
        <f t="shared" si="99"/>
        <v>4.7826381696428548</v>
      </c>
      <c r="V454" s="37">
        <f t="shared" si="100"/>
        <v>1.5942127232142849</v>
      </c>
      <c r="W454" s="26" t="s">
        <v>45</v>
      </c>
      <c r="X454" s="26" t="s">
        <v>45</v>
      </c>
      <c r="Y454" s="26" t="s">
        <v>45</v>
      </c>
      <c r="Z454" s="26" t="s">
        <v>45</v>
      </c>
      <c r="AA454" s="26" t="s">
        <v>45</v>
      </c>
      <c r="AB454" s="26" t="s">
        <v>45</v>
      </c>
      <c r="AC454" s="26" t="s">
        <v>45</v>
      </c>
      <c r="AD454" s="26" t="s">
        <v>45</v>
      </c>
      <c r="AE454" s="26" t="s">
        <v>45</v>
      </c>
      <c r="AF454" s="26" t="s">
        <v>45</v>
      </c>
      <c r="AG454" s="17">
        <v>4.4800000000000004</v>
      </c>
      <c r="AH454" s="17">
        <v>6.875</v>
      </c>
      <c r="AI454" s="17">
        <f t="shared" si="102"/>
        <v>1.3335214321633217E-7</v>
      </c>
      <c r="AJ454" s="17">
        <v>1</v>
      </c>
      <c r="AK454" s="17">
        <v>37</v>
      </c>
      <c r="AL454" s="17">
        <v>2172.35</v>
      </c>
      <c r="AM454" s="17">
        <v>442.1</v>
      </c>
      <c r="AN454" s="17">
        <v>1.55</v>
      </c>
      <c r="AO454" s="17">
        <v>18.75</v>
      </c>
      <c r="AP454" s="17">
        <v>0.30000000000000004</v>
      </c>
      <c r="AQ454" s="17">
        <v>17.149999999999999</v>
      </c>
      <c r="AR454" s="17">
        <v>1038.1999999999998</v>
      </c>
      <c r="AS454" s="17">
        <v>1162.4749999999999</v>
      </c>
      <c r="AT454" s="26">
        <v>651</v>
      </c>
      <c r="AU454" s="26">
        <v>20.157467008140245</v>
      </c>
      <c r="AV454" s="26">
        <v>1.2112170269082954</v>
      </c>
      <c r="AW454" s="26">
        <v>4611.7500000000009</v>
      </c>
      <c r="AX454" s="26">
        <v>3576.1500000000005</v>
      </c>
      <c r="AY454" s="103">
        <v>98</v>
      </c>
      <c r="AZ454" s="103">
        <f t="shared" si="94"/>
        <v>29.89</v>
      </c>
      <c r="BA454" s="17" t="s">
        <v>45</v>
      </c>
      <c r="BB454" s="17" t="s">
        <v>45</v>
      </c>
      <c r="BC454" s="17" t="s">
        <v>45</v>
      </c>
      <c r="BD454" s="105">
        <v>3</v>
      </c>
      <c r="BE454" s="17"/>
      <c r="BF454" s="28"/>
      <c r="BG454" s="26"/>
      <c r="BH454" s="49" t="s">
        <v>272</v>
      </c>
      <c r="BI454" s="29"/>
    </row>
    <row r="455" spans="1:61" x14ac:dyDescent="0.25">
      <c r="A455" s="17">
        <v>2007</v>
      </c>
      <c r="B455" s="15">
        <v>2010</v>
      </c>
      <c r="C455" s="66" t="s">
        <v>306</v>
      </c>
      <c r="D455" s="52" t="s">
        <v>307</v>
      </c>
      <c r="E455" s="17">
        <v>2</v>
      </c>
      <c r="F455" s="67" t="s">
        <v>138</v>
      </c>
      <c r="G455" s="17" t="s">
        <v>138</v>
      </c>
      <c r="H455" s="70" t="s">
        <v>138</v>
      </c>
      <c r="I455" s="45">
        <v>4</v>
      </c>
      <c r="J455" s="22" t="s">
        <v>138</v>
      </c>
      <c r="K455" s="17" t="str">
        <f t="shared" si="93"/>
        <v>Diploid</v>
      </c>
      <c r="L455" s="71" t="s">
        <v>45</v>
      </c>
      <c r="M455" s="71" t="s">
        <v>45</v>
      </c>
      <c r="N455" s="26">
        <v>12.588749999999999</v>
      </c>
      <c r="O455" s="56">
        <v>45.240000000000016</v>
      </c>
      <c r="P455" s="37">
        <f t="shared" si="101"/>
        <v>0.45240000000000014</v>
      </c>
      <c r="Q455" s="68">
        <f t="shared" si="95"/>
        <v>54.759999999999984</v>
      </c>
      <c r="R455" s="37">
        <f t="shared" si="96"/>
        <v>0.54759999999999986</v>
      </c>
      <c r="S455" s="68">
        <f t="shared" si="97"/>
        <v>6.8935994999999979</v>
      </c>
      <c r="T455" s="37">
        <f t="shared" si="98"/>
        <v>2.2978664999999991</v>
      </c>
      <c r="U455" s="37">
        <f t="shared" si="99"/>
        <v>3.0774997767857131</v>
      </c>
      <c r="V455" s="37">
        <f t="shared" si="100"/>
        <v>1.025833258928571</v>
      </c>
      <c r="W455" s="26" t="s">
        <v>45</v>
      </c>
      <c r="X455" s="26" t="s">
        <v>45</v>
      </c>
      <c r="Y455" s="26" t="s">
        <v>45</v>
      </c>
      <c r="Z455" s="26" t="s">
        <v>45</v>
      </c>
      <c r="AA455" s="26" t="s">
        <v>45</v>
      </c>
      <c r="AB455" s="26" t="s">
        <v>45</v>
      </c>
      <c r="AC455" s="26" t="s">
        <v>45</v>
      </c>
      <c r="AD455" s="26" t="s">
        <v>45</v>
      </c>
      <c r="AE455" s="26" t="s">
        <v>45</v>
      </c>
      <c r="AF455" s="26" t="s">
        <v>45</v>
      </c>
      <c r="AG455" s="17">
        <v>4.7050000000000001</v>
      </c>
      <c r="AH455" s="17">
        <v>6.1</v>
      </c>
      <c r="AI455" s="17">
        <f t="shared" si="102"/>
        <v>7.9432823472428114E-7</v>
      </c>
      <c r="AJ455" s="17">
        <v>1.1000000000000001</v>
      </c>
      <c r="AK455" s="17">
        <v>54.75</v>
      </c>
      <c r="AL455" s="17">
        <v>2375.4</v>
      </c>
      <c r="AM455" s="17">
        <v>482</v>
      </c>
      <c r="AN455" s="17">
        <v>3.2</v>
      </c>
      <c r="AO455" s="17">
        <v>27.6</v>
      </c>
      <c r="AP455" s="17">
        <v>0.5</v>
      </c>
      <c r="AQ455" s="17">
        <v>23.05</v>
      </c>
      <c r="AR455" s="17">
        <v>1038.1999999999998</v>
      </c>
      <c r="AS455" s="17">
        <v>1162.4749999999999</v>
      </c>
      <c r="AT455" s="26">
        <v>651</v>
      </c>
      <c r="AU455" s="26">
        <v>20.157467008140245</v>
      </c>
      <c r="AV455" s="26">
        <v>1.2112170269082954</v>
      </c>
      <c r="AW455" s="26">
        <v>4611.7500000000009</v>
      </c>
      <c r="AX455" s="26">
        <v>3576.1500000000005</v>
      </c>
      <c r="AY455" s="103">
        <v>98</v>
      </c>
      <c r="AZ455" s="103">
        <f t="shared" si="94"/>
        <v>29.89</v>
      </c>
      <c r="BA455" s="17" t="s">
        <v>45</v>
      </c>
      <c r="BB455" s="17" t="s">
        <v>45</v>
      </c>
      <c r="BC455" s="17" t="s">
        <v>45</v>
      </c>
      <c r="BD455" s="105">
        <v>3</v>
      </c>
      <c r="BE455" s="17"/>
      <c r="BF455" s="28"/>
      <c r="BG455" s="26"/>
      <c r="BH455" s="49" t="s">
        <v>272</v>
      </c>
      <c r="BI455" s="29"/>
    </row>
    <row r="456" spans="1:61" x14ac:dyDescent="0.25">
      <c r="A456" s="17">
        <v>2007</v>
      </c>
      <c r="B456" s="15">
        <v>2010</v>
      </c>
      <c r="C456" s="66" t="s">
        <v>306</v>
      </c>
      <c r="D456" s="52" t="s">
        <v>307</v>
      </c>
      <c r="E456" s="17">
        <v>3</v>
      </c>
      <c r="F456" s="67" t="s">
        <v>138</v>
      </c>
      <c r="G456" s="17" t="s">
        <v>138</v>
      </c>
      <c r="H456" s="70" t="s">
        <v>138</v>
      </c>
      <c r="I456" s="45">
        <v>4</v>
      </c>
      <c r="J456" s="22" t="s">
        <v>138</v>
      </c>
      <c r="K456" s="17" t="str">
        <f t="shared" si="93"/>
        <v>Diploid</v>
      </c>
      <c r="L456" s="71" t="s">
        <v>45</v>
      </c>
      <c r="M456" s="71" t="s">
        <v>45</v>
      </c>
      <c r="N456" s="26">
        <v>18.596250000000001</v>
      </c>
      <c r="O456" s="56">
        <v>45.240000000000009</v>
      </c>
      <c r="P456" s="37">
        <f t="shared" si="101"/>
        <v>0.45240000000000008</v>
      </c>
      <c r="Q456" s="68">
        <f t="shared" si="95"/>
        <v>54.759999999999991</v>
      </c>
      <c r="R456" s="37">
        <f t="shared" si="96"/>
        <v>0.54759999999999986</v>
      </c>
      <c r="S456" s="68">
        <f t="shared" si="97"/>
        <v>10.183306499999999</v>
      </c>
      <c r="T456" s="37">
        <f t="shared" si="98"/>
        <v>3.3944354999999997</v>
      </c>
      <c r="U456" s="37">
        <f t="shared" si="99"/>
        <v>4.546118973214285</v>
      </c>
      <c r="V456" s="37">
        <f t="shared" si="100"/>
        <v>1.5153729910714284</v>
      </c>
      <c r="W456" s="26" t="s">
        <v>45</v>
      </c>
      <c r="X456" s="26" t="s">
        <v>45</v>
      </c>
      <c r="Y456" s="26" t="s">
        <v>45</v>
      </c>
      <c r="Z456" s="26" t="s">
        <v>45</v>
      </c>
      <c r="AA456" s="26" t="s">
        <v>45</v>
      </c>
      <c r="AB456" s="26" t="s">
        <v>45</v>
      </c>
      <c r="AC456" s="26" t="s">
        <v>45</v>
      </c>
      <c r="AD456" s="26" t="s">
        <v>45</v>
      </c>
      <c r="AE456" s="26" t="s">
        <v>45</v>
      </c>
      <c r="AF456" s="26" t="s">
        <v>45</v>
      </c>
      <c r="AG456" s="17">
        <v>3.665</v>
      </c>
      <c r="AH456" s="17">
        <v>5.835</v>
      </c>
      <c r="AI456" s="17">
        <f t="shared" si="102"/>
        <v>1.4621771744567165E-6</v>
      </c>
      <c r="AJ456" s="17">
        <v>1</v>
      </c>
      <c r="AK456" s="17">
        <v>45.9</v>
      </c>
      <c r="AL456" s="17">
        <v>1209.6999999999998</v>
      </c>
      <c r="AM456" s="17">
        <v>181.1</v>
      </c>
      <c r="AN456" s="17">
        <v>3.95</v>
      </c>
      <c r="AO456" s="17">
        <v>13</v>
      </c>
      <c r="AP456" s="17">
        <v>0.2</v>
      </c>
      <c r="AQ456" s="17">
        <v>62.35</v>
      </c>
      <c r="AR456" s="17">
        <v>1038.1999999999998</v>
      </c>
      <c r="AS456" s="17">
        <v>1162.4749999999999</v>
      </c>
      <c r="AT456" s="26">
        <v>651</v>
      </c>
      <c r="AU456" s="26">
        <v>20.157467008140245</v>
      </c>
      <c r="AV456" s="26">
        <v>1.2112170269082954</v>
      </c>
      <c r="AW456" s="26">
        <v>4611.7500000000009</v>
      </c>
      <c r="AX456" s="26">
        <v>3576.1500000000005</v>
      </c>
      <c r="AY456" s="103">
        <v>98</v>
      </c>
      <c r="AZ456" s="103">
        <f t="shared" si="94"/>
        <v>29.89</v>
      </c>
      <c r="BA456" s="17" t="s">
        <v>45</v>
      </c>
      <c r="BB456" s="17" t="s">
        <v>45</v>
      </c>
      <c r="BC456" s="17" t="s">
        <v>45</v>
      </c>
      <c r="BD456" s="105">
        <v>3</v>
      </c>
      <c r="BE456" s="17"/>
      <c r="BF456" s="28"/>
      <c r="BG456" s="26"/>
      <c r="BH456" s="49" t="s">
        <v>272</v>
      </c>
      <c r="BI456" s="29"/>
    </row>
    <row r="457" spans="1:61" x14ac:dyDescent="0.25">
      <c r="A457" s="17">
        <v>2007</v>
      </c>
      <c r="B457" s="15">
        <v>2010</v>
      </c>
      <c r="C457" s="66" t="s">
        <v>306</v>
      </c>
      <c r="D457" s="52" t="s">
        <v>307</v>
      </c>
      <c r="E457" s="17">
        <v>4</v>
      </c>
      <c r="F457" s="67" t="s">
        <v>138</v>
      </c>
      <c r="G457" s="17" t="s">
        <v>138</v>
      </c>
      <c r="H457" s="70" t="s">
        <v>138</v>
      </c>
      <c r="I457" s="45">
        <v>4</v>
      </c>
      <c r="J457" s="22" t="s">
        <v>138</v>
      </c>
      <c r="K457" s="17" t="str">
        <f t="shared" si="93"/>
        <v>Diploid</v>
      </c>
      <c r="L457" s="71" t="s">
        <v>45</v>
      </c>
      <c r="M457" s="71" t="s">
        <v>45</v>
      </c>
      <c r="N457" s="26">
        <v>11.456249999999999</v>
      </c>
      <c r="O457" s="56">
        <v>45.240000000000009</v>
      </c>
      <c r="P457" s="37">
        <f t="shared" si="101"/>
        <v>0.45240000000000008</v>
      </c>
      <c r="Q457" s="68">
        <f t="shared" si="95"/>
        <v>54.759999999999991</v>
      </c>
      <c r="R457" s="37">
        <f t="shared" si="96"/>
        <v>0.54759999999999986</v>
      </c>
      <c r="S457" s="68">
        <f t="shared" si="97"/>
        <v>6.273442499999998</v>
      </c>
      <c r="T457" s="37">
        <f t="shared" si="98"/>
        <v>2.0911474999999995</v>
      </c>
      <c r="U457" s="37">
        <f t="shared" si="99"/>
        <v>2.8006439732142847</v>
      </c>
      <c r="V457" s="37">
        <f t="shared" si="100"/>
        <v>0.93354799107142827</v>
      </c>
      <c r="W457" s="26" t="s">
        <v>45</v>
      </c>
      <c r="X457" s="26" t="s">
        <v>45</v>
      </c>
      <c r="Y457" s="26" t="s">
        <v>45</v>
      </c>
      <c r="Z457" s="26" t="s">
        <v>45</v>
      </c>
      <c r="AA457" s="26" t="s">
        <v>45</v>
      </c>
      <c r="AB457" s="26" t="s">
        <v>45</v>
      </c>
      <c r="AC457" s="26" t="s">
        <v>45</v>
      </c>
      <c r="AD457" s="26" t="s">
        <v>45</v>
      </c>
      <c r="AE457" s="26" t="s">
        <v>45</v>
      </c>
      <c r="AF457" s="26" t="s">
        <v>45</v>
      </c>
      <c r="AG457" s="17">
        <v>3.02</v>
      </c>
      <c r="AH457" s="17">
        <v>5.5600000000000005</v>
      </c>
      <c r="AI457" s="17">
        <f t="shared" si="102"/>
        <v>2.7542287033381612E-6</v>
      </c>
      <c r="AJ457" s="17">
        <v>1</v>
      </c>
      <c r="AK457" s="17">
        <v>55.15</v>
      </c>
      <c r="AL457" s="17">
        <v>1579.6</v>
      </c>
      <c r="AM457" s="17">
        <v>233.25</v>
      </c>
      <c r="AN457" s="17">
        <v>6.95</v>
      </c>
      <c r="AO457" s="17">
        <v>16.3</v>
      </c>
      <c r="AP457" s="17">
        <v>0.3</v>
      </c>
      <c r="AQ457" s="17">
        <v>39.299999999999997</v>
      </c>
      <c r="AR457" s="17">
        <v>1038.1999999999998</v>
      </c>
      <c r="AS457" s="17">
        <v>1162.4749999999999</v>
      </c>
      <c r="AT457" s="26">
        <v>651</v>
      </c>
      <c r="AU457" s="26">
        <v>20.157467008140245</v>
      </c>
      <c r="AV457" s="26">
        <v>1.2112170269082954</v>
      </c>
      <c r="AW457" s="26">
        <v>4611.7500000000009</v>
      </c>
      <c r="AX457" s="26">
        <v>3576.1500000000005</v>
      </c>
      <c r="AY457" s="103">
        <v>98</v>
      </c>
      <c r="AZ457" s="103">
        <f t="shared" si="94"/>
        <v>29.89</v>
      </c>
      <c r="BA457" s="17" t="s">
        <v>45</v>
      </c>
      <c r="BB457" s="17" t="s">
        <v>45</v>
      </c>
      <c r="BC457" s="17" t="s">
        <v>45</v>
      </c>
      <c r="BD457" s="105">
        <v>3</v>
      </c>
      <c r="BE457" s="17"/>
      <c r="BF457" s="28"/>
      <c r="BG457" s="26"/>
      <c r="BH457" s="49" t="s">
        <v>272</v>
      </c>
      <c r="BI457" s="29"/>
    </row>
    <row r="458" spans="1:61" x14ac:dyDescent="0.25">
      <c r="A458" s="17">
        <v>2007</v>
      </c>
      <c r="B458" s="15">
        <v>2010</v>
      </c>
      <c r="C458" s="66" t="s">
        <v>306</v>
      </c>
      <c r="D458" s="52" t="s">
        <v>307</v>
      </c>
      <c r="E458" s="17">
        <v>1</v>
      </c>
      <c r="F458" s="67" t="s">
        <v>139</v>
      </c>
      <c r="G458" s="17" t="s">
        <v>139</v>
      </c>
      <c r="H458" s="70" t="s">
        <v>139</v>
      </c>
      <c r="I458" s="45">
        <v>3</v>
      </c>
      <c r="J458" s="22" t="s">
        <v>139</v>
      </c>
      <c r="K458" s="17" t="str">
        <f t="shared" ref="K458:K477" si="103">VLOOKUP(F458,$BM$2:$BQ$56,5)</f>
        <v>Diploid</v>
      </c>
      <c r="L458" s="71" t="s">
        <v>45</v>
      </c>
      <c r="M458" s="71" t="s">
        <v>45</v>
      </c>
      <c r="N458" s="26">
        <v>25.267500000000002</v>
      </c>
      <c r="O458" s="56">
        <v>47.7</v>
      </c>
      <c r="P458" s="37">
        <f t="shared" si="101"/>
        <v>0.47700000000000004</v>
      </c>
      <c r="Q458" s="68">
        <f t="shared" si="95"/>
        <v>52.3</v>
      </c>
      <c r="R458" s="37">
        <f t="shared" si="96"/>
        <v>0.52300000000000002</v>
      </c>
      <c r="S458" s="68">
        <f t="shared" si="97"/>
        <v>13.214902500000001</v>
      </c>
      <c r="T458" s="37">
        <f t="shared" si="98"/>
        <v>4.4049675000000006</v>
      </c>
      <c r="U458" s="37">
        <f t="shared" si="99"/>
        <v>5.8995100446428568</v>
      </c>
      <c r="V458" s="37">
        <f t="shared" si="100"/>
        <v>1.9665033482142855</v>
      </c>
      <c r="W458" s="26" t="s">
        <v>45</v>
      </c>
      <c r="X458" s="26" t="s">
        <v>45</v>
      </c>
      <c r="Y458" s="26" t="s">
        <v>45</v>
      </c>
      <c r="Z458" s="26" t="s">
        <v>45</v>
      </c>
      <c r="AA458" s="26" t="s">
        <v>45</v>
      </c>
      <c r="AB458" s="26" t="s">
        <v>45</v>
      </c>
      <c r="AC458" s="26" t="s">
        <v>45</v>
      </c>
      <c r="AD458" s="26" t="s">
        <v>45</v>
      </c>
      <c r="AE458" s="26" t="s">
        <v>45</v>
      </c>
      <c r="AF458" s="26" t="s">
        <v>45</v>
      </c>
      <c r="AG458" s="17">
        <v>4.4800000000000004</v>
      </c>
      <c r="AH458" s="17">
        <v>6.875</v>
      </c>
      <c r="AI458" s="17">
        <f t="shared" si="102"/>
        <v>1.3335214321633217E-7</v>
      </c>
      <c r="AJ458" s="17">
        <v>1</v>
      </c>
      <c r="AK458" s="17">
        <v>37</v>
      </c>
      <c r="AL458" s="17">
        <v>2172.35</v>
      </c>
      <c r="AM458" s="17">
        <v>442.1</v>
      </c>
      <c r="AN458" s="17">
        <v>1.55</v>
      </c>
      <c r="AO458" s="17">
        <v>18.75</v>
      </c>
      <c r="AP458" s="17">
        <v>0.30000000000000004</v>
      </c>
      <c r="AQ458" s="17">
        <v>17.149999999999999</v>
      </c>
      <c r="AR458" s="17">
        <v>1038.1999999999998</v>
      </c>
      <c r="AS458" s="17">
        <v>1162.4749999999999</v>
      </c>
      <c r="AT458" s="26">
        <v>651</v>
      </c>
      <c r="AU458" s="26">
        <v>20.157467008140245</v>
      </c>
      <c r="AV458" s="26">
        <v>1.2112170269082954</v>
      </c>
      <c r="AW458" s="26">
        <v>4611.7500000000009</v>
      </c>
      <c r="AX458" s="26">
        <v>3576.1500000000005</v>
      </c>
      <c r="AY458" s="103">
        <v>98</v>
      </c>
      <c r="AZ458" s="103">
        <f t="shared" si="94"/>
        <v>29.89</v>
      </c>
      <c r="BA458" s="17" t="s">
        <v>45</v>
      </c>
      <c r="BB458" s="17" t="s">
        <v>45</v>
      </c>
      <c r="BC458" s="17" t="s">
        <v>45</v>
      </c>
      <c r="BD458" s="105">
        <v>3</v>
      </c>
      <c r="BE458" s="17"/>
      <c r="BF458" s="28"/>
      <c r="BG458" s="26"/>
      <c r="BH458" s="49" t="s">
        <v>272</v>
      </c>
      <c r="BI458" s="29"/>
    </row>
    <row r="459" spans="1:61" x14ac:dyDescent="0.25">
      <c r="A459" s="17">
        <v>2007</v>
      </c>
      <c r="B459" s="15">
        <v>2010</v>
      </c>
      <c r="C459" s="66" t="s">
        <v>306</v>
      </c>
      <c r="D459" s="52" t="s">
        <v>307</v>
      </c>
      <c r="E459" s="17">
        <v>2</v>
      </c>
      <c r="F459" s="67" t="s">
        <v>139</v>
      </c>
      <c r="G459" s="17" t="s">
        <v>139</v>
      </c>
      <c r="H459" s="70" t="s">
        <v>139</v>
      </c>
      <c r="I459" s="45">
        <v>3</v>
      </c>
      <c r="J459" s="22" t="s">
        <v>139</v>
      </c>
      <c r="K459" s="17" t="str">
        <f t="shared" si="103"/>
        <v>Diploid</v>
      </c>
      <c r="L459" s="71" t="s">
        <v>45</v>
      </c>
      <c r="M459" s="71" t="s">
        <v>45</v>
      </c>
      <c r="N459" s="26">
        <v>17.81625</v>
      </c>
      <c r="O459" s="56">
        <v>47.7</v>
      </c>
      <c r="P459" s="37">
        <f t="shared" si="101"/>
        <v>0.47700000000000004</v>
      </c>
      <c r="Q459" s="68">
        <f t="shared" si="95"/>
        <v>52.3</v>
      </c>
      <c r="R459" s="37">
        <f t="shared" si="96"/>
        <v>0.52300000000000002</v>
      </c>
      <c r="S459" s="68">
        <f t="shared" si="97"/>
        <v>9.3178987500000012</v>
      </c>
      <c r="T459" s="37">
        <f t="shared" si="98"/>
        <v>3.1059662500000003</v>
      </c>
      <c r="U459" s="37">
        <f t="shared" si="99"/>
        <v>4.1597762276785719</v>
      </c>
      <c r="V459" s="37">
        <f t="shared" si="100"/>
        <v>1.3865920758928574</v>
      </c>
      <c r="W459" s="26" t="s">
        <v>45</v>
      </c>
      <c r="X459" s="26" t="s">
        <v>45</v>
      </c>
      <c r="Y459" s="26" t="s">
        <v>45</v>
      </c>
      <c r="Z459" s="26" t="s">
        <v>45</v>
      </c>
      <c r="AA459" s="26" t="s">
        <v>45</v>
      </c>
      <c r="AB459" s="26" t="s">
        <v>45</v>
      </c>
      <c r="AC459" s="26" t="s">
        <v>45</v>
      </c>
      <c r="AD459" s="26" t="s">
        <v>45</v>
      </c>
      <c r="AE459" s="26" t="s">
        <v>45</v>
      </c>
      <c r="AF459" s="26" t="s">
        <v>45</v>
      </c>
      <c r="AG459" s="17">
        <v>4.7050000000000001</v>
      </c>
      <c r="AH459" s="17">
        <v>6.1</v>
      </c>
      <c r="AI459" s="17">
        <f t="shared" si="102"/>
        <v>7.9432823472428114E-7</v>
      </c>
      <c r="AJ459" s="17">
        <v>1.1000000000000001</v>
      </c>
      <c r="AK459" s="17">
        <v>54.75</v>
      </c>
      <c r="AL459" s="17">
        <v>2375.4</v>
      </c>
      <c r="AM459" s="17">
        <v>482</v>
      </c>
      <c r="AN459" s="17">
        <v>3.2</v>
      </c>
      <c r="AO459" s="17">
        <v>27.6</v>
      </c>
      <c r="AP459" s="17">
        <v>0.5</v>
      </c>
      <c r="AQ459" s="17">
        <v>23.05</v>
      </c>
      <c r="AR459" s="17">
        <v>1038.1999999999998</v>
      </c>
      <c r="AS459" s="17">
        <v>1162.4749999999999</v>
      </c>
      <c r="AT459" s="26">
        <v>651</v>
      </c>
      <c r="AU459" s="26">
        <v>20.157467008140245</v>
      </c>
      <c r="AV459" s="26">
        <v>1.2112170269082954</v>
      </c>
      <c r="AW459" s="26">
        <v>4611.7500000000009</v>
      </c>
      <c r="AX459" s="26">
        <v>3576.1500000000005</v>
      </c>
      <c r="AY459" s="103">
        <v>98</v>
      </c>
      <c r="AZ459" s="103">
        <f t="shared" si="94"/>
        <v>29.89</v>
      </c>
      <c r="BA459" s="17" t="s">
        <v>45</v>
      </c>
      <c r="BB459" s="17" t="s">
        <v>45</v>
      </c>
      <c r="BC459" s="17" t="s">
        <v>45</v>
      </c>
      <c r="BD459" s="105">
        <v>3</v>
      </c>
      <c r="BE459" s="17"/>
      <c r="BF459" s="28"/>
      <c r="BG459" s="26"/>
      <c r="BH459" s="49" t="s">
        <v>272</v>
      </c>
      <c r="BI459" s="29"/>
    </row>
    <row r="460" spans="1:61" x14ac:dyDescent="0.25">
      <c r="A460" s="17">
        <v>2007</v>
      </c>
      <c r="B460" s="15">
        <v>2010</v>
      </c>
      <c r="C460" s="66" t="s">
        <v>306</v>
      </c>
      <c r="D460" s="52" t="s">
        <v>307</v>
      </c>
      <c r="E460" s="17">
        <v>3</v>
      </c>
      <c r="F460" s="67" t="s">
        <v>139</v>
      </c>
      <c r="G460" s="17" t="s">
        <v>139</v>
      </c>
      <c r="H460" s="70" t="s">
        <v>139</v>
      </c>
      <c r="I460" s="45">
        <v>3</v>
      </c>
      <c r="J460" s="22" t="s">
        <v>139</v>
      </c>
      <c r="K460" s="17" t="str">
        <f t="shared" si="103"/>
        <v>Diploid</v>
      </c>
      <c r="L460" s="71" t="s">
        <v>45</v>
      </c>
      <c r="M460" s="71" t="s">
        <v>45</v>
      </c>
      <c r="N460" s="26">
        <v>24.768749999999997</v>
      </c>
      <c r="O460" s="56">
        <v>47.7</v>
      </c>
      <c r="P460" s="37">
        <f t="shared" si="101"/>
        <v>0.47700000000000004</v>
      </c>
      <c r="Q460" s="68">
        <f t="shared" si="95"/>
        <v>52.3</v>
      </c>
      <c r="R460" s="37">
        <f t="shared" si="96"/>
        <v>0.52300000000000002</v>
      </c>
      <c r="S460" s="68">
        <f t="shared" si="97"/>
        <v>12.954056249999999</v>
      </c>
      <c r="T460" s="37">
        <f t="shared" si="98"/>
        <v>4.3180187499999994</v>
      </c>
      <c r="U460" s="37">
        <f t="shared" si="99"/>
        <v>5.7830608258928562</v>
      </c>
      <c r="V460" s="37">
        <f t="shared" si="100"/>
        <v>1.9276869419642855</v>
      </c>
      <c r="W460" s="26" t="s">
        <v>45</v>
      </c>
      <c r="X460" s="26" t="s">
        <v>45</v>
      </c>
      <c r="Y460" s="26" t="s">
        <v>45</v>
      </c>
      <c r="Z460" s="26" t="s">
        <v>45</v>
      </c>
      <c r="AA460" s="26" t="s">
        <v>45</v>
      </c>
      <c r="AB460" s="26" t="s">
        <v>45</v>
      </c>
      <c r="AC460" s="26" t="s">
        <v>45</v>
      </c>
      <c r="AD460" s="26" t="s">
        <v>45</v>
      </c>
      <c r="AE460" s="26" t="s">
        <v>45</v>
      </c>
      <c r="AF460" s="26" t="s">
        <v>45</v>
      </c>
      <c r="AG460" s="17">
        <v>3.665</v>
      </c>
      <c r="AH460" s="17">
        <v>5.835</v>
      </c>
      <c r="AI460" s="17">
        <f t="shared" si="102"/>
        <v>1.4621771744567165E-6</v>
      </c>
      <c r="AJ460" s="17">
        <v>1</v>
      </c>
      <c r="AK460" s="17">
        <v>45.9</v>
      </c>
      <c r="AL460" s="17">
        <v>1209.6999999999998</v>
      </c>
      <c r="AM460" s="17">
        <v>181.1</v>
      </c>
      <c r="AN460" s="17">
        <v>3.95</v>
      </c>
      <c r="AO460" s="17">
        <v>13</v>
      </c>
      <c r="AP460" s="17">
        <v>0.2</v>
      </c>
      <c r="AQ460" s="17">
        <v>62.35</v>
      </c>
      <c r="AR460" s="17">
        <v>1038.1999999999998</v>
      </c>
      <c r="AS460" s="17">
        <v>1162.4749999999999</v>
      </c>
      <c r="AT460" s="26">
        <v>651</v>
      </c>
      <c r="AU460" s="26">
        <v>20.157467008140245</v>
      </c>
      <c r="AV460" s="26">
        <v>1.2112170269082954</v>
      </c>
      <c r="AW460" s="26">
        <v>4611.7500000000009</v>
      </c>
      <c r="AX460" s="26">
        <v>3576.1500000000005</v>
      </c>
      <c r="AY460" s="103">
        <v>98</v>
      </c>
      <c r="AZ460" s="103">
        <f t="shared" si="94"/>
        <v>29.89</v>
      </c>
      <c r="BA460" s="17" t="s">
        <v>45</v>
      </c>
      <c r="BB460" s="17" t="s">
        <v>45</v>
      </c>
      <c r="BC460" s="17" t="s">
        <v>45</v>
      </c>
      <c r="BD460" s="105">
        <v>3</v>
      </c>
      <c r="BE460" s="17"/>
      <c r="BF460" s="28"/>
      <c r="BG460" s="26"/>
      <c r="BH460" s="49" t="s">
        <v>272</v>
      </c>
      <c r="BI460" s="29"/>
    </row>
    <row r="461" spans="1:61" x14ac:dyDescent="0.25">
      <c r="A461" s="17">
        <v>2007</v>
      </c>
      <c r="B461" s="15">
        <v>2010</v>
      </c>
      <c r="C461" s="66" t="s">
        <v>306</v>
      </c>
      <c r="D461" s="52" t="s">
        <v>307</v>
      </c>
      <c r="E461" s="17">
        <v>4</v>
      </c>
      <c r="F461" s="67" t="s">
        <v>139</v>
      </c>
      <c r="G461" s="17" t="s">
        <v>139</v>
      </c>
      <c r="H461" s="70" t="s">
        <v>139</v>
      </c>
      <c r="I461" s="45">
        <v>3</v>
      </c>
      <c r="J461" s="22" t="s">
        <v>139</v>
      </c>
      <c r="K461" s="17" t="str">
        <f t="shared" si="103"/>
        <v>Diploid</v>
      </c>
      <c r="L461" s="71" t="s">
        <v>45</v>
      </c>
      <c r="M461" s="71" t="s">
        <v>45</v>
      </c>
      <c r="N461" s="26">
        <v>16.87875</v>
      </c>
      <c r="O461" s="56">
        <v>47.7</v>
      </c>
      <c r="P461" s="37">
        <f t="shared" si="101"/>
        <v>0.47700000000000004</v>
      </c>
      <c r="Q461" s="68">
        <f t="shared" si="95"/>
        <v>52.3</v>
      </c>
      <c r="R461" s="37">
        <f t="shared" si="96"/>
        <v>0.52300000000000002</v>
      </c>
      <c r="S461" s="68">
        <f t="shared" si="97"/>
        <v>8.8275862500000013</v>
      </c>
      <c r="T461" s="37">
        <f t="shared" si="98"/>
        <v>2.9425287500000006</v>
      </c>
      <c r="U461" s="37">
        <f t="shared" si="99"/>
        <v>3.9408867187500003</v>
      </c>
      <c r="V461" s="37">
        <f t="shared" si="100"/>
        <v>1.3136289062500002</v>
      </c>
      <c r="W461" s="26" t="s">
        <v>45</v>
      </c>
      <c r="X461" s="26" t="s">
        <v>45</v>
      </c>
      <c r="Y461" s="26" t="s">
        <v>45</v>
      </c>
      <c r="Z461" s="26" t="s">
        <v>45</v>
      </c>
      <c r="AA461" s="26" t="s">
        <v>45</v>
      </c>
      <c r="AB461" s="26" t="s">
        <v>45</v>
      </c>
      <c r="AC461" s="26" t="s">
        <v>45</v>
      </c>
      <c r="AD461" s="26" t="s">
        <v>45</v>
      </c>
      <c r="AE461" s="26" t="s">
        <v>45</v>
      </c>
      <c r="AF461" s="26" t="s">
        <v>45</v>
      </c>
      <c r="AG461" s="17">
        <v>3.02</v>
      </c>
      <c r="AH461" s="17">
        <v>5.5600000000000005</v>
      </c>
      <c r="AI461" s="17">
        <f t="shared" si="102"/>
        <v>2.7542287033381612E-6</v>
      </c>
      <c r="AJ461" s="17">
        <v>1</v>
      </c>
      <c r="AK461" s="17">
        <v>55.15</v>
      </c>
      <c r="AL461" s="17">
        <v>1579.6</v>
      </c>
      <c r="AM461" s="17">
        <v>233.25</v>
      </c>
      <c r="AN461" s="17">
        <v>6.95</v>
      </c>
      <c r="AO461" s="17">
        <v>16.3</v>
      </c>
      <c r="AP461" s="17">
        <v>0.3</v>
      </c>
      <c r="AQ461" s="17">
        <v>39.299999999999997</v>
      </c>
      <c r="AR461" s="17">
        <v>1038.1999999999998</v>
      </c>
      <c r="AS461" s="17">
        <v>1162.4749999999999</v>
      </c>
      <c r="AT461" s="26">
        <v>651</v>
      </c>
      <c r="AU461" s="26">
        <v>20.157467008140245</v>
      </c>
      <c r="AV461" s="26">
        <v>1.2112170269082954</v>
      </c>
      <c r="AW461" s="26">
        <v>4611.7500000000009</v>
      </c>
      <c r="AX461" s="26">
        <v>3576.1500000000005</v>
      </c>
      <c r="AY461" s="103">
        <v>98</v>
      </c>
      <c r="AZ461" s="103">
        <f t="shared" si="94"/>
        <v>29.89</v>
      </c>
      <c r="BA461" s="17" t="s">
        <v>45</v>
      </c>
      <c r="BB461" s="17" t="s">
        <v>45</v>
      </c>
      <c r="BC461" s="17" t="s">
        <v>45</v>
      </c>
      <c r="BD461" s="105">
        <v>3</v>
      </c>
      <c r="BE461" s="17"/>
      <c r="BF461" s="28"/>
      <c r="BG461" s="26"/>
      <c r="BH461" s="49" t="s">
        <v>272</v>
      </c>
      <c r="BI461" s="29"/>
    </row>
    <row r="462" spans="1:61" x14ac:dyDescent="0.25">
      <c r="A462" s="17">
        <v>2007</v>
      </c>
      <c r="B462" s="15">
        <v>2010</v>
      </c>
      <c r="C462" s="66" t="s">
        <v>306</v>
      </c>
      <c r="D462" s="52" t="s">
        <v>307</v>
      </c>
      <c r="E462" s="17">
        <v>1</v>
      </c>
      <c r="F462" s="67" t="s">
        <v>141</v>
      </c>
      <c r="G462" s="17" t="s">
        <v>141</v>
      </c>
      <c r="H462" s="70" t="s">
        <v>141</v>
      </c>
      <c r="I462" s="45">
        <v>1</v>
      </c>
      <c r="J462" s="22" t="s">
        <v>141</v>
      </c>
      <c r="K462" s="17" t="str">
        <f t="shared" si="103"/>
        <v>Diploid</v>
      </c>
      <c r="L462" s="71" t="s">
        <v>45</v>
      </c>
      <c r="M462" s="71" t="s">
        <v>45</v>
      </c>
      <c r="N462" s="26">
        <v>24.94125</v>
      </c>
      <c r="O462" s="56">
        <v>47.899999999999991</v>
      </c>
      <c r="P462" s="37">
        <f t="shared" si="101"/>
        <v>0.47899999999999993</v>
      </c>
      <c r="Q462" s="68">
        <f t="shared" si="95"/>
        <v>52.100000000000009</v>
      </c>
      <c r="R462" s="37">
        <f t="shared" si="96"/>
        <v>0.52100000000000013</v>
      </c>
      <c r="S462" s="68">
        <f t="shared" si="97"/>
        <v>12.994391250000003</v>
      </c>
      <c r="T462" s="37">
        <f t="shared" si="98"/>
        <v>4.3314637500000011</v>
      </c>
      <c r="U462" s="37">
        <f t="shared" si="99"/>
        <v>5.8010675223214294</v>
      </c>
      <c r="V462" s="37">
        <f t="shared" si="100"/>
        <v>1.9336891741071431</v>
      </c>
      <c r="W462" s="26" t="s">
        <v>45</v>
      </c>
      <c r="X462" s="26" t="s">
        <v>45</v>
      </c>
      <c r="Y462" s="26" t="s">
        <v>45</v>
      </c>
      <c r="Z462" s="26" t="s">
        <v>45</v>
      </c>
      <c r="AA462" s="26" t="s">
        <v>45</v>
      </c>
      <c r="AB462" s="26" t="s">
        <v>45</v>
      </c>
      <c r="AC462" s="26" t="s">
        <v>45</v>
      </c>
      <c r="AD462" s="26" t="s">
        <v>45</v>
      </c>
      <c r="AE462" s="26" t="s">
        <v>45</v>
      </c>
      <c r="AF462" s="26" t="s">
        <v>45</v>
      </c>
      <c r="AG462" s="17">
        <v>4.4800000000000004</v>
      </c>
      <c r="AH462" s="17">
        <v>6.875</v>
      </c>
      <c r="AI462" s="17">
        <f t="shared" si="102"/>
        <v>1.3335214321633217E-7</v>
      </c>
      <c r="AJ462" s="17">
        <v>1</v>
      </c>
      <c r="AK462" s="17">
        <v>37</v>
      </c>
      <c r="AL462" s="17">
        <v>2172.35</v>
      </c>
      <c r="AM462" s="17">
        <v>442.1</v>
      </c>
      <c r="AN462" s="17">
        <v>1.55</v>
      </c>
      <c r="AO462" s="17">
        <v>18.75</v>
      </c>
      <c r="AP462" s="17">
        <v>0.30000000000000004</v>
      </c>
      <c r="AQ462" s="17">
        <v>17.149999999999999</v>
      </c>
      <c r="AR462" s="17">
        <v>1038.1999999999998</v>
      </c>
      <c r="AS462" s="17">
        <v>1162.4749999999999</v>
      </c>
      <c r="AT462" s="26">
        <v>651</v>
      </c>
      <c r="AU462" s="26">
        <v>20.157467008140245</v>
      </c>
      <c r="AV462" s="26">
        <v>1.2112170269082954</v>
      </c>
      <c r="AW462" s="26">
        <v>4611.7500000000009</v>
      </c>
      <c r="AX462" s="26">
        <v>3576.1500000000005</v>
      </c>
      <c r="AY462" s="103">
        <v>98</v>
      </c>
      <c r="AZ462" s="103">
        <f t="shared" si="94"/>
        <v>29.89</v>
      </c>
      <c r="BA462" s="17" t="s">
        <v>45</v>
      </c>
      <c r="BB462" s="17" t="s">
        <v>45</v>
      </c>
      <c r="BC462" s="17" t="s">
        <v>45</v>
      </c>
      <c r="BD462" s="105">
        <v>3</v>
      </c>
      <c r="BE462" s="17"/>
      <c r="BF462" s="28"/>
      <c r="BG462" s="26"/>
      <c r="BH462" s="49" t="s">
        <v>272</v>
      </c>
      <c r="BI462" s="29"/>
    </row>
    <row r="463" spans="1:61" x14ac:dyDescent="0.25">
      <c r="A463" s="17">
        <v>2007</v>
      </c>
      <c r="B463" s="15">
        <v>2010</v>
      </c>
      <c r="C463" s="66" t="s">
        <v>306</v>
      </c>
      <c r="D463" s="52" t="s">
        <v>307</v>
      </c>
      <c r="E463" s="17">
        <v>2</v>
      </c>
      <c r="F463" s="67" t="s">
        <v>141</v>
      </c>
      <c r="G463" s="17" t="s">
        <v>141</v>
      </c>
      <c r="H463" s="70" t="s">
        <v>141</v>
      </c>
      <c r="I463" s="45">
        <v>1</v>
      </c>
      <c r="J463" s="22" t="s">
        <v>141</v>
      </c>
      <c r="K463" s="17" t="str">
        <f t="shared" si="103"/>
        <v>Diploid</v>
      </c>
      <c r="L463" s="71" t="s">
        <v>45</v>
      </c>
      <c r="M463" s="71" t="s">
        <v>45</v>
      </c>
      <c r="N463" s="26">
        <v>21.813749999999999</v>
      </c>
      <c r="O463" s="56">
        <v>47.899999999999991</v>
      </c>
      <c r="P463" s="37">
        <f t="shared" si="101"/>
        <v>0.47899999999999993</v>
      </c>
      <c r="Q463" s="68">
        <f t="shared" si="95"/>
        <v>52.100000000000009</v>
      </c>
      <c r="R463" s="37">
        <f t="shared" si="96"/>
        <v>0.52100000000000013</v>
      </c>
      <c r="S463" s="68">
        <f t="shared" si="97"/>
        <v>11.364963750000003</v>
      </c>
      <c r="T463" s="37">
        <f t="shared" si="98"/>
        <v>3.788321250000001</v>
      </c>
      <c r="U463" s="37">
        <f t="shared" si="99"/>
        <v>5.0736445312500011</v>
      </c>
      <c r="V463" s="37">
        <f t="shared" si="100"/>
        <v>1.6912148437500003</v>
      </c>
      <c r="W463" s="26" t="s">
        <v>45</v>
      </c>
      <c r="X463" s="26" t="s">
        <v>45</v>
      </c>
      <c r="Y463" s="26" t="s">
        <v>45</v>
      </c>
      <c r="Z463" s="26" t="s">
        <v>45</v>
      </c>
      <c r="AA463" s="26" t="s">
        <v>45</v>
      </c>
      <c r="AB463" s="26" t="s">
        <v>45</v>
      </c>
      <c r="AC463" s="26" t="s">
        <v>45</v>
      </c>
      <c r="AD463" s="26" t="s">
        <v>45</v>
      </c>
      <c r="AE463" s="26" t="s">
        <v>45</v>
      </c>
      <c r="AF463" s="26" t="s">
        <v>45</v>
      </c>
      <c r="AG463" s="17">
        <v>4.7050000000000001</v>
      </c>
      <c r="AH463" s="17">
        <v>6.1</v>
      </c>
      <c r="AI463" s="17">
        <f t="shared" si="102"/>
        <v>7.9432823472428114E-7</v>
      </c>
      <c r="AJ463" s="17">
        <v>1.1000000000000001</v>
      </c>
      <c r="AK463" s="17">
        <v>54.75</v>
      </c>
      <c r="AL463" s="17">
        <v>2375.4</v>
      </c>
      <c r="AM463" s="17">
        <v>482</v>
      </c>
      <c r="AN463" s="17">
        <v>3.2</v>
      </c>
      <c r="AO463" s="17">
        <v>27.6</v>
      </c>
      <c r="AP463" s="17">
        <v>0.5</v>
      </c>
      <c r="AQ463" s="17">
        <v>23.05</v>
      </c>
      <c r="AR463" s="17">
        <v>1038.1999999999998</v>
      </c>
      <c r="AS463" s="17">
        <v>1162.4749999999999</v>
      </c>
      <c r="AT463" s="26">
        <v>651</v>
      </c>
      <c r="AU463" s="26">
        <v>20.157467008140245</v>
      </c>
      <c r="AV463" s="26">
        <v>1.2112170269082954</v>
      </c>
      <c r="AW463" s="26">
        <v>4611.7500000000009</v>
      </c>
      <c r="AX463" s="26">
        <v>3576.1500000000005</v>
      </c>
      <c r="AY463" s="103">
        <v>98</v>
      </c>
      <c r="AZ463" s="103">
        <f t="shared" si="94"/>
        <v>29.89</v>
      </c>
      <c r="BA463" s="17" t="s">
        <v>45</v>
      </c>
      <c r="BB463" s="17" t="s">
        <v>45</v>
      </c>
      <c r="BC463" s="17" t="s">
        <v>45</v>
      </c>
      <c r="BD463" s="105">
        <v>3</v>
      </c>
      <c r="BE463" s="17"/>
      <c r="BF463" s="28"/>
      <c r="BG463" s="26"/>
      <c r="BH463" s="49" t="s">
        <v>272</v>
      </c>
      <c r="BI463" s="29"/>
    </row>
    <row r="464" spans="1:61" x14ac:dyDescent="0.25">
      <c r="A464" s="17">
        <v>2007</v>
      </c>
      <c r="B464" s="15">
        <v>2010</v>
      </c>
      <c r="C464" s="66" t="s">
        <v>306</v>
      </c>
      <c r="D464" s="52" t="s">
        <v>307</v>
      </c>
      <c r="E464" s="17">
        <v>3</v>
      </c>
      <c r="F464" s="67" t="s">
        <v>141</v>
      </c>
      <c r="G464" s="17" t="s">
        <v>141</v>
      </c>
      <c r="H464" s="70" t="s">
        <v>141</v>
      </c>
      <c r="I464" s="45">
        <v>1</v>
      </c>
      <c r="J464" s="22" t="s">
        <v>141</v>
      </c>
      <c r="K464" s="17" t="str">
        <f t="shared" si="103"/>
        <v>Diploid</v>
      </c>
      <c r="L464" s="71" t="s">
        <v>45</v>
      </c>
      <c r="M464" s="71" t="s">
        <v>45</v>
      </c>
      <c r="N464" s="26">
        <v>22.53</v>
      </c>
      <c r="O464" s="56">
        <v>47.900000000000006</v>
      </c>
      <c r="P464" s="37">
        <f t="shared" si="101"/>
        <v>0.47900000000000004</v>
      </c>
      <c r="Q464" s="68">
        <f t="shared" si="95"/>
        <v>52.099999999999994</v>
      </c>
      <c r="R464" s="37">
        <f t="shared" si="96"/>
        <v>0.52099999999999991</v>
      </c>
      <c r="S464" s="68">
        <f t="shared" si="97"/>
        <v>11.738129999999998</v>
      </c>
      <c r="T464" s="37">
        <f t="shared" si="98"/>
        <v>3.9127099999999992</v>
      </c>
      <c r="U464" s="37">
        <f t="shared" si="99"/>
        <v>5.2402366071428554</v>
      </c>
      <c r="V464" s="37">
        <f t="shared" si="100"/>
        <v>1.7467455357142851</v>
      </c>
      <c r="W464" s="26" t="s">
        <v>45</v>
      </c>
      <c r="X464" s="26" t="s">
        <v>45</v>
      </c>
      <c r="Y464" s="26" t="s">
        <v>45</v>
      </c>
      <c r="Z464" s="26" t="s">
        <v>45</v>
      </c>
      <c r="AA464" s="26" t="s">
        <v>45</v>
      </c>
      <c r="AB464" s="26" t="s">
        <v>45</v>
      </c>
      <c r="AC464" s="26" t="s">
        <v>45</v>
      </c>
      <c r="AD464" s="26" t="s">
        <v>45</v>
      </c>
      <c r="AE464" s="26" t="s">
        <v>45</v>
      </c>
      <c r="AF464" s="26" t="s">
        <v>45</v>
      </c>
      <c r="AG464" s="17">
        <v>3.665</v>
      </c>
      <c r="AH464" s="17">
        <v>5.835</v>
      </c>
      <c r="AI464" s="17">
        <f t="shared" si="102"/>
        <v>1.4621771744567165E-6</v>
      </c>
      <c r="AJ464" s="17">
        <v>1</v>
      </c>
      <c r="AK464" s="17">
        <v>45.9</v>
      </c>
      <c r="AL464" s="17">
        <v>1209.6999999999998</v>
      </c>
      <c r="AM464" s="17">
        <v>181.1</v>
      </c>
      <c r="AN464" s="17">
        <v>3.95</v>
      </c>
      <c r="AO464" s="17">
        <v>13</v>
      </c>
      <c r="AP464" s="17">
        <v>0.2</v>
      </c>
      <c r="AQ464" s="17">
        <v>62.35</v>
      </c>
      <c r="AR464" s="17">
        <v>1038.1999999999998</v>
      </c>
      <c r="AS464" s="17">
        <v>1162.4749999999999</v>
      </c>
      <c r="AT464" s="26">
        <v>651</v>
      </c>
      <c r="AU464" s="26">
        <v>20.157467008140245</v>
      </c>
      <c r="AV464" s="26">
        <v>1.2112170269082954</v>
      </c>
      <c r="AW464" s="26">
        <v>4611.7500000000009</v>
      </c>
      <c r="AX464" s="26">
        <v>3576.1500000000005</v>
      </c>
      <c r="AY464" s="103">
        <v>98</v>
      </c>
      <c r="AZ464" s="103">
        <f t="shared" si="94"/>
        <v>29.89</v>
      </c>
      <c r="BA464" s="17" t="s">
        <v>45</v>
      </c>
      <c r="BB464" s="17" t="s">
        <v>45</v>
      </c>
      <c r="BC464" s="17" t="s">
        <v>45</v>
      </c>
      <c r="BD464" s="105">
        <v>3</v>
      </c>
      <c r="BE464" s="17"/>
      <c r="BF464" s="28"/>
      <c r="BG464" s="26"/>
      <c r="BH464" s="49" t="s">
        <v>272</v>
      </c>
      <c r="BI464" s="29"/>
    </row>
    <row r="465" spans="1:61" x14ac:dyDescent="0.25">
      <c r="A465" s="17">
        <v>2007</v>
      </c>
      <c r="B465" s="15">
        <v>2010</v>
      </c>
      <c r="C465" s="66" t="s">
        <v>306</v>
      </c>
      <c r="D465" s="52" t="s">
        <v>307</v>
      </c>
      <c r="E465" s="17">
        <v>4</v>
      </c>
      <c r="F465" s="67" t="s">
        <v>141</v>
      </c>
      <c r="G465" s="17" t="s">
        <v>141</v>
      </c>
      <c r="H465" s="70" t="s">
        <v>141</v>
      </c>
      <c r="I465" s="45">
        <v>1</v>
      </c>
      <c r="J465" s="22" t="s">
        <v>141</v>
      </c>
      <c r="K465" s="17" t="str">
        <f t="shared" si="103"/>
        <v>Diploid</v>
      </c>
      <c r="L465" s="71" t="s">
        <v>45</v>
      </c>
      <c r="M465" s="71" t="s">
        <v>45</v>
      </c>
      <c r="N465" s="26">
        <v>19.282499999999999</v>
      </c>
      <c r="O465" s="56">
        <v>47.899999999999991</v>
      </c>
      <c r="P465" s="37">
        <f t="shared" si="101"/>
        <v>0.47899999999999993</v>
      </c>
      <c r="Q465" s="68">
        <f t="shared" si="95"/>
        <v>52.100000000000009</v>
      </c>
      <c r="R465" s="37">
        <f t="shared" si="96"/>
        <v>0.52100000000000013</v>
      </c>
      <c r="S465" s="68">
        <f t="shared" si="97"/>
        <v>10.046182500000002</v>
      </c>
      <c r="T465" s="37">
        <f t="shared" si="98"/>
        <v>3.3487275000000007</v>
      </c>
      <c r="U465" s="37">
        <f t="shared" si="99"/>
        <v>4.4849029017857145</v>
      </c>
      <c r="V465" s="37">
        <f t="shared" si="100"/>
        <v>1.4949676339285716</v>
      </c>
      <c r="W465" s="26" t="s">
        <v>45</v>
      </c>
      <c r="X465" s="26" t="s">
        <v>45</v>
      </c>
      <c r="Y465" s="26" t="s">
        <v>45</v>
      </c>
      <c r="Z465" s="26" t="s">
        <v>45</v>
      </c>
      <c r="AA465" s="26" t="s">
        <v>45</v>
      </c>
      <c r="AB465" s="26" t="s">
        <v>45</v>
      </c>
      <c r="AC465" s="26" t="s">
        <v>45</v>
      </c>
      <c r="AD465" s="26" t="s">
        <v>45</v>
      </c>
      <c r="AE465" s="26" t="s">
        <v>45</v>
      </c>
      <c r="AF465" s="26" t="s">
        <v>45</v>
      </c>
      <c r="AG465" s="17">
        <v>3.02</v>
      </c>
      <c r="AH465" s="17">
        <v>5.5600000000000005</v>
      </c>
      <c r="AI465" s="17">
        <f t="shared" si="102"/>
        <v>2.7542287033381612E-6</v>
      </c>
      <c r="AJ465" s="17">
        <v>1</v>
      </c>
      <c r="AK465" s="17">
        <v>55.15</v>
      </c>
      <c r="AL465" s="17">
        <v>1579.6</v>
      </c>
      <c r="AM465" s="17">
        <v>233.25</v>
      </c>
      <c r="AN465" s="17">
        <v>6.95</v>
      </c>
      <c r="AO465" s="17">
        <v>16.3</v>
      </c>
      <c r="AP465" s="17">
        <v>0.3</v>
      </c>
      <c r="AQ465" s="17">
        <v>39.299999999999997</v>
      </c>
      <c r="AR465" s="17">
        <v>1038.1999999999998</v>
      </c>
      <c r="AS465" s="17">
        <v>1162.4749999999999</v>
      </c>
      <c r="AT465" s="26">
        <v>651</v>
      </c>
      <c r="AU465" s="26">
        <v>20.157467008140245</v>
      </c>
      <c r="AV465" s="26">
        <v>1.2112170269082954</v>
      </c>
      <c r="AW465" s="26">
        <v>4611.7500000000009</v>
      </c>
      <c r="AX465" s="26">
        <v>3576.1500000000005</v>
      </c>
      <c r="AY465" s="103">
        <v>98</v>
      </c>
      <c r="AZ465" s="103">
        <f t="shared" si="94"/>
        <v>29.89</v>
      </c>
      <c r="BA465" s="17" t="s">
        <v>45</v>
      </c>
      <c r="BB465" s="17" t="s">
        <v>45</v>
      </c>
      <c r="BC465" s="17" t="s">
        <v>45</v>
      </c>
      <c r="BD465" s="105">
        <v>3</v>
      </c>
      <c r="BE465" s="17"/>
      <c r="BF465" s="28"/>
      <c r="BG465" s="26"/>
      <c r="BH465" s="49" t="s">
        <v>272</v>
      </c>
      <c r="BI465" s="29"/>
    </row>
    <row r="466" spans="1:61" x14ac:dyDescent="0.25">
      <c r="A466" s="17">
        <v>2007</v>
      </c>
      <c r="B466" s="15">
        <v>2010</v>
      </c>
      <c r="C466" s="66" t="s">
        <v>306</v>
      </c>
      <c r="D466" s="52" t="s">
        <v>307</v>
      </c>
      <c r="E466" s="17">
        <v>1</v>
      </c>
      <c r="F466" s="67" t="s">
        <v>142</v>
      </c>
      <c r="G466" s="17" t="s">
        <v>142</v>
      </c>
      <c r="H466" s="70" t="s">
        <v>142</v>
      </c>
      <c r="I466" s="45">
        <v>5</v>
      </c>
      <c r="J466" s="22" t="s">
        <v>142</v>
      </c>
      <c r="K466" s="17" t="str">
        <f t="shared" si="103"/>
        <v>Tetraploid</v>
      </c>
      <c r="L466" s="71" t="s">
        <v>45</v>
      </c>
      <c r="M466" s="71" t="s">
        <v>45</v>
      </c>
      <c r="N466" s="26">
        <v>15.05625</v>
      </c>
      <c r="O466" s="56">
        <v>50.209999999999994</v>
      </c>
      <c r="P466" s="37">
        <f t="shared" si="101"/>
        <v>0.50209999999999999</v>
      </c>
      <c r="Q466" s="68">
        <f t="shared" si="95"/>
        <v>49.790000000000006</v>
      </c>
      <c r="R466" s="37">
        <f t="shared" si="96"/>
        <v>0.49790000000000006</v>
      </c>
      <c r="S466" s="68">
        <f t="shared" si="97"/>
        <v>7.4965068750000015</v>
      </c>
      <c r="T466" s="37">
        <f t="shared" si="98"/>
        <v>2.4988356250000003</v>
      </c>
      <c r="U466" s="37">
        <f t="shared" si="99"/>
        <v>3.3466548549107147</v>
      </c>
      <c r="V466" s="37">
        <f t="shared" si="100"/>
        <v>1.1155516183035716</v>
      </c>
      <c r="W466" s="26" t="s">
        <v>45</v>
      </c>
      <c r="X466" s="26" t="s">
        <v>45</v>
      </c>
      <c r="Y466" s="26" t="s">
        <v>45</v>
      </c>
      <c r="Z466" s="26" t="s">
        <v>45</v>
      </c>
      <c r="AA466" s="26" t="s">
        <v>45</v>
      </c>
      <c r="AB466" s="26" t="s">
        <v>45</v>
      </c>
      <c r="AC466" s="26" t="s">
        <v>45</v>
      </c>
      <c r="AD466" s="26" t="s">
        <v>45</v>
      </c>
      <c r="AE466" s="26" t="s">
        <v>45</v>
      </c>
      <c r="AF466" s="26" t="s">
        <v>45</v>
      </c>
      <c r="AG466" s="17">
        <v>4.4800000000000004</v>
      </c>
      <c r="AH466" s="17">
        <v>6.875</v>
      </c>
      <c r="AI466" s="17">
        <f t="shared" si="102"/>
        <v>1.3335214321633217E-7</v>
      </c>
      <c r="AJ466" s="17">
        <v>1</v>
      </c>
      <c r="AK466" s="17">
        <v>37</v>
      </c>
      <c r="AL466" s="17">
        <v>2172.35</v>
      </c>
      <c r="AM466" s="17">
        <v>442.1</v>
      </c>
      <c r="AN466" s="17">
        <v>1.55</v>
      </c>
      <c r="AO466" s="17">
        <v>18.75</v>
      </c>
      <c r="AP466" s="17">
        <v>0.30000000000000004</v>
      </c>
      <c r="AQ466" s="17">
        <v>17.149999999999999</v>
      </c>
      <c r="AR466" s="17">
        <v>1038.1999999999998</v>
      </c>
      <c r="AS466" s="17">
        <v>1162.4749999999999</v>
      </c>
      <c r="AT466" s="26">
        <v>651</v>
      </c>
      <c r="AU466" s="26">
        <v>20.157467008140245</v>
      </c>
      <c r="AV466" s="26">
        <v>1.2112170269082954</v>
      </c>
      <c r="AW466" s="26">
        <v>4611.7500000000009</v>
      </c>
      <c r="AX466" s="26">
        <v>3576.1500000000005</v>
      </c>
      <c r="AY466" s="103">
        <v>98</v>
      </c>
      <c r="AZ466" s="103">
        <f t="shared" si="94"/>
        <v>29.89</v>
      </c>
      <c r="BA466" s="17" t="s">
        <v>45</v>
      </c>
      <c r="BB466" s="17" t="s">
        <v>45</v>
      </c>
      <c r="BC466" s="17" t="s">
        <v>45</v>
      </c>
      <c r="BD466" s="105">
        <v>3</v>
      </c>
      <c r="BE466" s="17"/>
      <c r="BF466" s="28"/>
      <c r="BG466" s="26"/>
      <c r="BH466" s="49" t="s">
        <v>272</v>
      </c>
      <c r="BI466" s="29"/>
    </row>
    <row r="467" spans="1:61" x14ac:dyDescent="0.25">
      <c r="A467" s="17">
        <v>2007</v>
      </c>
      <c r="B467" s="15">
        <v>2010</v>
      </c>
      <c r="C467" s="66" t="s">
        <v>306</v>
      </c>
      <c r="D467" s="52" t="s">
        <v>307</v>
      </c>
      <c r="E467" s="17">
        <v>2</v>
      </c>
      <c r="F467" s="67" t="s">
        <v>142</v>
      </c>
      <c r="G467" s="17" t="s">
        <v>142</v>
      </c>
      <c r="H467" s="70" t="s">
        <v>142</v>
      </c>
      <c r="I467" s="45">
        <v>5</v>
      </c>
      <c r="J467" s="22" t="s">
        <v>142</v>
      </c>
      <c r="K467" s="17" t="str">
        <f t="shared" si="103"/>
        <v>Tetraploid</v>
      </c>
      <c r="L467" s="71" t="s">
        <v>45</v>
      </c>
      <c r="M467" s="71" t="s">
        <v>45</v>
      </c>
      <c r="N467" s="26">
        <v>15.622500000000002</v>
      </c>
      <c r="O467" s="56">
        <v>50.209999999999994</v>
      </c>
      <c r="P467" s="37">
        <f t="shared" si="101"/>
        <v>0.50209999999999999</v>
      </c>
      <c r="Q467" s="68">
        <f t="shared" si="95"/>
        <v>49.790000000000006</v>
      </c>
      <c r="R467" s="37">
        <f t="shared" si="96"/>
        <v>0.49790000000000006</v>
      </c>
      <c r="S467" s="68">
        <f t="shared" si="97"/>
        <v>7.7784427500000017</v>
      </c>
      <c r="T467" s="37">
        <f t="shared" si="98"/>
        <v>2.5928142500000004</v>
      </c>
      <c r="U467" s="37">
        <f t="shared" si="99"/>
        <v>3.4725190848214291</v>
      </c>
      <c r="V467" s="37">
        <f t="shared" si="100"/>
        <v>1.157506361607143</v>
      </c>
      <c r="W467" s="26" t="s">
        <v>45</v>
      </c>
      <c r="X467" s="26" t="s">
        <v>45</v>
      </c>
      <c r="Y467" s="26" t="s">
        <v>45</v>
      </c>
      <c r="Z467" s="26" t="s">
        <v>45</v>
      </c>
      <c r="AA467" s="26" t="s">
        <v>45</v>
      </c>
      <c r="AB467" s="26" t="s">
        <v>45</v>
      </c>
      <c r="AC467" s="26" t="s">
        <v>45</v>
      </c>
      <c r="AD467" s="26" t="s">
        <v>45</v>
      </c>
      <c r="AE467" s="26" t="s">
        <v>45</v>
      </c>
      <c r="AF467" s="26" t="s">
        <v>45</v>
      </c>
      <c r="AG467" s="17">
        <v>4.7050000000000001</v>
      </c>
      <c r="AH467" s="17">
        <v>6.1</v>
      </c>
      <c r="AI467" s="17">
        <f t="shared" si="102"/>
        <v>7.9432823472428114E-7</v>
      </c>
      <c r="AJ467" s="17">
        <v>1.1000000000000001</v>
      </c>
      <c r="AK467" s="17">
        <v>54.75</v>
      </c>
      <c r="AL467" s="17">
        <v>2375.4</v>
      </c>
      <c r="AM467" s="17">
        <v>482</v>
      </c>
      <c r="AN467" s="17">
        <v>3.2</v>
      </c>
      <c r="AO467" s="17">
        <v>27.6</v>
      </c>
      <c r="AP467" s="17">
        <v>0.5</v>
      </c>
      <c r="AQ467" s="17">
        <v>23.05</v>
      </c>
      <c r="AR467" s="17">
        <v>1038.1999999999998</v>
      </c>
      <c r="AS467" s="17">
        <v>1162.4749999999999</v>
      </c>
      <c r="AT467" s="26">
        <v>651</v>
      </c>
      <c r="AU467" s="26">
        <v>20.157467008140245</v>
      </c>
      <c r="AV467" s="26">
        <v>1.2112170269082954</v>
      </c>
      <c r="AW467" s="26">
        <v>4611.7500000000009</v>
      </c>
      <c r="AX467" s="26">
        <v>3576.1500000000005</v>
      </c>
      <c r="AY467" s="103">
        <v>98</v>
      </c>
      <c r="AZ467" s="103">
        <f t="shared" si="94"/>
        <v>29.89</v>
      </c>
      <c r="BA467" s="17" t="s">
        <v>45</v>
      </c>
      <c r="BB467" s="17" t="s">
        <v>45</v>
      </c>
      <c r="BC467" s="17" t="s">
        <v>45</v>
      </c>
      <c r="BD467" s="105">
        <v>3</v>
      </c>
      <c r="BE467" s="17"/>
      <c r="BF467" s="28"/>
      <c r="BG467" s="26"/>
      <c r="BH467" s="49" t="s">
        <v>272</v>
      </c>
      <c r="BI467" s="29"/>
    </row>
    <row r="468" spans="1:61" x14ac:dyDescent="0.25">
      <c r="A468" s="17">
        <v>2007</v>
      </c>
      <c r="B468" s="15">
        <v>2010</v>
      </c>
      <c r="C468" s="66" t="s">
        <v>306</v>
      </c>
      <c r="D468" s="52" t="s">
        <v>307</v>
      </c>
      <c r="E468" s="17">
        <v>3</v>
      </c>
      <c r="F468" s="67" t="s">
        <v>142</v>
      </c>
      <c r="G468" s="17" t="s">
        <v>142</v>
      </c>
      <c r="H468" s="70" t="s">
        <v>142</v>
      </c>
      <c r="I468" s="45">
        <v>5</v>
      </c>
      <c r="J468" s="22" t="s">
        <v>142</v>
      </c>
      <c r="K468" s="17" t="str">
        <f t="shared" si="103"/>
        <v>Tetraploid</v>
      </c>
      <c r="L468" s="71" t="s">
        <v>45</v>
      </c>
      <c r="M468" s="71" t="s">
        <v>45</v>
      </c>
      <c r="N468" s="26">
        <v>28.833749999999998</v>
      </c>
      <c r="O468" s="56">
        <v>50.209999999999994</v>
      </c>
      <c r="P468" s="37">
        <f t="shared" si="101"/>
        <v>0.50209999999999999</v>
      </c>
      <c r="Q468" s="68">
        <f t="shared" si="95"/>
        <v>49.790000000000006</v>
      </c>
      <c r="R468" s="37">
        <f t="shared" si="96"/>
        <v>0.49790000000000006</v>
      </c>
      <c r="S468" s="68">
        <f t="shared" si="97"/>
        <v>14.356324125</v>
      </c>
      <c r="T468" s="37">
        <f t="shared" si="98"/>
        <v>4.7854413750000004</v>
      </c>
      <c r="U468" s="37">
        <f t="shared" si="99"/>
        <v>6.4090732700892854</v>
      </c>
      <c r="V468" s="37">
        <f t="shared" si="100"/>
        <v>2.1363577566964285</v>
      </c>
      <c r="W468" s="26" t="s">
        <v>45</v>
      </c>
      <c r="X468" s="26" t="s">
        <v>45</v>
      </c>
      <c r="Y468" s="26" t="s">
        <v>45</v>
      </c>
      <c r="Z468" s="26" t="s">
        <v>45</v>
      </c>
      <c r="AA468" s="26" t="s">
        <v>45</v>
      </c>
      <c r="AB468" s="26" t="s">
        <v>45</v>
      </c>
      <c r="AC468" s="26" t="s">
        <v>45</v>
      </c>
      <c r="AD468" s="26" t="s">
        <v>45</v>
      </c>
      <c r="AE468" s="26" t="s">
        <v>45</v>
      </c>
      <c r="AF468" s="26" t="s">
        <v>45</v>
      </c>
      <c r="AG468" s="17">
        <v>3.665</v>
      </c>
      <c r="AH468" s="17">
        <v>5.835</v>
      </c>
      <c r="AI468" s="17">
        <f t="shared" si="102"/>
        <v>1.4621771744567165E-6</v>
      </c>
      <c r="AJ468" s="17">
        <v>1</v>
      </c>
      <c r="AK468" s="17">
        <v>45.9</v>
      </c>
      <c r="AL468" s="17">
        <v>1209.6999999999998</v>
      </c>
      <c r="AM468" s="17">
        <v>181.1</v>
      </c>
      <c r="AN468" s="17">
        <v>3.95</v>
      </c>
      <c r="AO468" s="17">
        <v>13</v>
      </c>
      <c r="AP468" s="17">
        <v>0.2</v>
      </c>
      <c r="AQ468" s="17">
        <v>62.35</v>
      </c>
      <c r="AR468" s="17">
        <v>1038.1999999999998</v>
      </c>
      <c r="AS468" s="17">
        <v>1162.4749999999999</v>
      </c>
      <c r="AT468" s="26">
        <v>651</v>
      </c>
      <c r="AU468" s="26">
        <v>20.157467008140245</v>
      </c>
      <c r="AV468" s="26">
        <v>1.2112170269082954</v>
      </c>
      <c r="AW468" s="26">
        <v>4611.7500000000009</v>
      </c>
      <c r="AX468" s="26">
        <v>3576.1500000000005</v>
      </c>
      <c r="AY468" s="103">
        <v>98</v>
      </c>
      <c r="AZ468" s="103">
        <f t="shared" si="94"/>
        <v>29.89</v>
      </c>
      <c r="BA468" s="17" t="s">
        <v>45</v>
      </c>
      <c r="BB468" s="17" t="s">
        <v>45</v>
      </c>
      <c r="BC468" s="17" t="s">
        <v>45</v>
      </c>
      <c r="BD468" s="105">
        <v>3</v>
      </c>
      <c r="BE468" s="17"/>
      <c r="BF468" s="28"/>
      <c r="BG468" s="26"/>
      <c r="BH468" s="49" t="s">
        <v>272</v>
      </c>
      <c r="BI468" s="29"/>
    </row>
    <row r="469" spans="1:61" x14ac:dyDescent="0.25">
      <c r="A469" s="17">
        <v>2007</v>
      </c>
      <c r="B469" s="15">
        <v>2010</v>
      </c>
      <c r="C469" s="66" t="s">
        <v>306</v>
      </c>
      <c r="D469" s="52" t="s">
        <v>307</v>
      </c>
      <c r="E469" s="17">
        <v>4</v>
      </c>
      <c r="F469" s="67" t="s">
        <v>142</v>
      </c>
      <c r="G469" s="17" t="s">
        <v>142</v>
      </c>
      <c r="H469" s="70" t="s">
        <v>142</v>
      </c>
      <c r="I469" s="45">
        <v>5</v>
      </c>
      <c r="J469" s="22" t="s">
        <v>142</v>
      </c>
      <c r="K469" s="17" t="str">
        <f t="shared" si="103"/>
        <v>Tetraploid</v>
      </c>
      <c r="L469" s="71" t="s">
        <v>45</v>
      </c>
      <c r="M469" s="71" t="s">
        <v>45</v>
      </c>
      <c r="N469" s="26">
        <v>24.404999999999998</v>
      </c>
      <c r="O469" s="56">
        <v>50.209999999999994</v>
      </c>
      <c r="P469" s="37">
        <f t="shared" si="101"/>
        <v>0.50209999999999999</v>
      </c>
      <c r="Q469" s="68">
        <f t="shared" si="95"/>
        <v>49.790000000000006</v>
      </c>
      <c r="R469" s="37">
        <f t="shared" si="96"/>
        <v>0.49790000000000006</v>
      </c>
      <c r="S469" s="68">
        <f t="shared" si="97"/>
        <v>12.1512495</v>
      </c>
      <c r="T469" s="37">
        <f t="shared" si="98"/>
        <v>4.0504164999999999</v>
      </c>
      <c r="U469" s="37">
        <f t="shared" si="99"/>
        <v>5.4246649553571427</v>
      </c>
      <c r="V469" s="37">
        <f t="shared" si="100"/>
        <v>1.8082216517857141</v>
      </c>
      <c r="W469" s="26" t="s">
        <v>45</v>
      </c>
      <c r="X469" s="26" t="s">
        <v>45</v>
      </c>
      <c r="Y469" s="26" t="s">
        <v>45</v>
      </c>
      <c r="Z469" s="26" t="s">
        <v>45</v>
      </c>
      <c r="AA469" s="26" t="s">
        <v>45</v>
      </c>
      <c r="AB469" s="26" t="s">
        <v>45</v>
      </c>
      <c r="AC469" s="26" t="s">
        <v>45</v>
      </c>
      <c r="AD469" s="26" t="s">
        <v>45</v>
      </c>
      <c r="AE469" s="26" t="s">
        <v>45</v>
      </c>
      <c r="AF469" s="26" t="s">
        <v>45</v>
      </c>
      <c r="AG469" s="17">
        <v>3.02</v>
      </c>
      <c r="AH469" s="17">
        <v>5.5600000000000005</v>
      </c>
      <c r="AI469" s="17">
        <f t="shared" si="102"/>
        <v>2.7542287033381612E-6</v>
      </c>
      <c r="AJ469" s="17">
        <v>1</v>
      </c>
      <c r="AK469" s="17">
        <v>55.15</v>
      </c>
      <c r="AL469" s="17">
        <v>1579.6</v>
      </c>
      <c r="AM469" s="17">
        <v>233.25</v>
      </c>
      <c r="AN469" s="17">
        <v>6.95</v>
      </c>
      <c r="AO469" s="17">
        <v>16.3</v>
      </c>
      <c r="AP469" s="17">
        <v>0.3</v>
      </c>
      <c r="AQ469" s="17">
        <v>39.299999999999997</v>
      </c>
      <c r="AR469" s="17">
        <v>1038.1999999999998</v>
      </c>
      <c r="AS469" s="17">
        <v>1162.4749999999999</v>
      </c>
      <c r="AT469" s="26">
        <v>651</v>
      </c>
      <c r="AU469" s="26">
        <v>20.157467008140245</v>
      </c>
      <c r="AV469" s="26">
        <v>1.2112170269082954</v>
      </c>
      <c r="AW469" s="26">
        <v>4611.7500000000009</v>
      </c>
      <c r="AX469" s="26">
        <v>3576.1500000000005</v>
      </c>
      <c r="AY469" s="103">
        <v>98</v>
      </c>
      <c r="AZ469" s="103">
        <f t="shared" si="94"/>
        <v>29.89</v>
      </c>
      <c r="BA469" s="17" t="s">
        <v>45</v>
      </c>
      <c r="BB469" s="17" t="s">
        <v>45</v>
      </c>
      <c r="BC469" s="17" t="s">
        <v>45</v>
      </c>
      <c r="BD469" s="105">
        <v>3</v>
      </c>
      <c r="BE469" s="17"/>
      <c r="BF469" s="28"/>
      <c r="BG469" s="26"/>
      <c r="BH469" s="49" t="s">
        <v>272</v>
      </c>
      <c r="BI469" s="29"/>
    </row>
    <row r="470" spans="1:61" x14ac:dyDescent="0.25">
      <c r="A470" s="17">
        <v>2007</v>
      </c>
      <c r="B470" s="15">
        <v>2010</v>
      </c>
      <c r="C470" s="66" t="s">
        <v>306</v>
      </c>
      <c r="D470" s="52" t="s">
        <v>307</v>
      </c>
      <c r="E470" s="17">
        <v>1</v>
      </c>
      <c r="F470" s="67" t="s">
        <v>143</v>
      </c>
      <c r="G470" s="17" t="s">
        <v>143</v>
      </c>
      <c r="H470" s="70" t="s">
        <v>143</v>
      </c>
      <c r="I470" s="45">
        <v>5</v>
      </c>
      <c r="J470" s="22" t="s">
        <v>143</v>
      </c>
      <c r="K470" s="17" t="str">
        <f t="shared" si="103"/>
        <v>Tetraploid</v>
      </c>
      <c r="L470" s="71" t="s">
        <v>45</v>
      </c>
      <c r="M470" s="71" t="s">
        <v>45</v>
      </c>
      <c r="N470" s="26">
        <v>20.182500000000001</v>
      </c>
      <c r="O470" s="56">
        <v>45.95</v>
      </c>
      <c r="P470" s="37">
        <f t="shared" si="101"/>
        <v>0.45950000000000002</v>
      </c>
      <c r="Q470" s="68">
        <f t="shared" si="95"/>
        <v>54.05</v>
      </c>
      <c r="R470" s="37">
        <f t="shared" si="96"/>
        <v>0.54049999999999998</v>
      </c>
      <c r="S470" s="68">
        <f t="shared" si="97"/>
        <v>10.908641250000001</v>
      </c>
      <c r="T470" s="37">
        <f t="shared" si="98"/>
        <v>3.63621375</v>
      </c>
      <c r="U470" s="37">
        <f t="shared" si="99"/>
        <v>4.8699291294642855</v>
      </c>
      <c r="V470" s="37">
        <f t="shared" si="100"/>
        <v>1.6233097098214284</v>
      </c>
      <c r="W470" s="26" t="s">
        <v>45</v>
      </c>
      <c r="X470" s="26" t="s">
        <v>45</v>
      </c>
      <c r="Y470" s="26" t="s">
        <v>45</v>
      </c>
      <c r="Z470" s="26" t="s">
        <v>45</v>
      </c>
      <c r="AA470" s="26" t="s">
        <v>45</v>
      </c>
      <c r="AB470" s="26" t="s">
        <v>45</v>
      </c>
      <c r="AC470" s="26" t="s">
        <v>45</v>
      </c>
      <c r="AD470" s="26" t="s">
        <v>45</v>
      </c>
      <c r="AE470" s="26" t="s">
        <v>45</v>
      </c>
      <c r="AF470" s="26" t="s">
        <v>45</v>
      </c>
      <c r="AG470" s="17">
        <v>4.4800000000000004</v>
      </c>
      <c r="AH470" s="17">
        <v>6.875</v>
      </c>
      <c r="AI470" s="17">
        <f t="shared" si="102"/>
        <v>1.3335214321633217E-7</v>
      </c>
      <c r="AJ470" s="17">
        <v>1</v>
      </c>
      <c r="AK470" s="17">
        <v>37</v>
      </c>
      <c r="AL470" s="17">
        <v>2172.35</v>
      </c>
      <c r="AM470" s="17">
        <v>442.1</v>
      </c>
      <c r="AN470" s="17">
        <v>1.55</v>
      </c>
      <c r="AO470" s="17">
        <v>18.75</v>
      </c>
      <c r="AP470" s="17">
        <v>0.30000000000000004</v>
      </c>
      <c r="AQ470" s="17">
        <v>17.149999999999999</v>
      </c>
      <c r="AR470" s="17">
        <v>1038.1999999999998</v>
      </c>
      <c r="AS470" s="17">
        <v>1162.4749999999999</v>
      </c>
      <c r="AT470" s="26">
        <v>651</v>
      </c>
      <c r="AU470" s="26">
        <v>20.157467008140245</v>
      </c>
      <c r="AV470" s="26">
        <v>1.2112170269082954</v>
      </c>
      <c r="AW470" s="26">
        <v>4611.7500000000009</v>
      </c>
      <c r="AX470" s="26">
        <v>3576.1500000000005</v>
      </c>
      <c r="AY470" s="103">
        <v>98</v>
      </c>
      <c r="AZ470" s="103">
        <f t="shared" ref="AZ470:AZ533" si="104">AY470*0.305</f>
        <v>29.89</v>
      </c>
      <c r="BA470" s="17" t="s">
        <v>45</v>
      </c>
      <c r="BB470" s="17" t="s">
        <v>45</v>
      </c>
      <c r="BC470" s="17" t="s">
        <v>45</v>
      </c>
      <c r="BD470" s="105">
        <v>3</v>
      </c>
      <c r="BE470" s="17"/>
      <c r="BF470" s="28"/>
      <c r="BG470" s="26"/>
      <c r="BH470" s="49" t="s">
        <v>272</v>
      </c>
      <c r="BI470" s="29"/>
    </row>
    <row r="471" spans="1:61" x14ac:dyDescent="0.25">
      <c r="A471" s="17">
        <v>2007</v>
      </c>
      <c r="B471" s="15">
        <v>2010</v>
      </c>
      <c r="C471" s="66" t="s">
        <v>306</v>
      </c>
      <c r="D471" s="52" t="s">
        <v>307</v>
      </c>
      <c r="E471" s="17">
        <v>2</v>
      </c>
      <c r="F471" s="67" t="s">
        <v>143</v>
      </c>
      <c r="G471" s="17" t="s">
        <v>143</v>
      </c>
      <c r="H471" s="70" t="s">
        <v>143</v>
      </c>
      <c r="I471" s="45">
        <v>5</v>
      </c>
      <c r="J471" s="22" t="s">
        <v>143</v>
      </c>
      <c r="K471" s="17" t="str">
        <f t="shared" si="103"/>
        <v>Tetraploid</v>
      </c>
      <c r="L471" s="71" t="s">
        <v>45</v>
      </c>
      <c r="M471" s="71" t="s">
        <v>45</v>
      </c>
      <c r="N471" s="26">
        <v>27.851249999999997</v>
      </c>
      <c r="O471" s="56">
        <v>45.95</v>
      </c>
      <c r="P471" s="37">
        <f t="shared" si="101"/>
        <v>0.45950000000000002</v>
      </c>
      <c r="Q471" s="68">
        <f t="shared" si="95"/>
        <v>54.05</v>
      </c>
      <c r="R471" s="37">
        <f t="shared" si="96"/>
        <v>0.54049999999999998</v>
      </c>
      <c r="S471" s="68">
        <f t="shared" si="97"/>
        <v>15.053600624999998</v>
      </c>
      <c r="T471" s="37">
        <f t="shared" si="98"/>
        <v>5.0178668749999993</v>
      </c>
      <c r="U471" s="37">
        <f t="shared" si="99"/>
        <v>6.720357421874998</v>
      </c>
      <c r="V471" s="37">
        <f t="shared" si="100"/>
        <v>2.2401191406249992</v>
      </c>
      <c r="W471" s="26" t="s">
        <v>45</v>
      </c>
      <c r="X471" s="26" t="s">
        <v>45</v>
      </c>
      <c r="Y471" s="26" t="s">
        <v>45</v>
      </c>
      <c r="Z471" s="26" t="s">
        <v>45</v>
      </c>
      <c r="AA471" s="26" t="s">
        <v>45</v>
      </c>
      <c r="AB471" s="26" t="s">
        <v>45</v>
      </c>
      <c r="AC471" s="26" t="s">
        <v>45</v>
      </c>
      <c r="AD471" s="26" t="s">
        <v>45</v>
      </c>
      <c r="AE471" s="26" t="s">
        <v>45</v>
      </c>
      <c r="AF471" s="26" t="s">
        <v>45</v>
      </c>
      <c r="AG471" s="17">
        <v>4.7050000000000001</v>
      </c>
      <c r="AH471" s="17">
        <v>6.1</v>
      </c>
      <c r="AI471" s="17">
        <f t="shared" si="102"/>
        <v>7.9432823472428114E-7</v>
      </c>
      <c r="AJ471" s="17">
        <v>1.1000000000000001</v>
      </c>
      <c r="AK471" s="17">
        <v>54.75</v>
      </c>
      <c r="AL471" s="17">
        <v>2375.4</v>
      </c>
      <c r="AM471" s="17">
        <v>482</v>
      </c>
      <c r="AN471" s="17">
        <v>3.2</v>
      </c>
      <c r="AO471" s="17">
        <v>27.6</v>
      </c>
      <c r="AP471" s="17">
        <v>0.5</v>
      </c>
      <c r="AQ471" s="17">
        <v>23.05</v>
      </c>
      <c r="AR471" s="17">
        <v>1038.1999999999998</v>
      </c>
      <c r="AS471" s="17">
        <v>1162.4749999999999</v>
      </c>
      <c r="AT471" s="26">
        <v>651</v>
      </c>
      <c r="AU471" s="26">
        <v>20.157467008140245</v>
      </c>
      <c r="AV471" s="26">
        <v>1.2112170269082954</v>
      </c>
      <c r="AW471" s="26">
        <v>4611.7500000000009</v>
      </c>
      <c r="AX471" s="26">
        <v>3576.1500000000005</v>
      </c>
      <c r="AY471" s="103">
        <v>98</v>
      </c>
      <c r="AZ471" s="103">
        <f t="shared" si="104"/>
        <v>29.89</v>
      </c>
      <c r="BA471" s="17" t="s">
        <v>45</v>
      </c>
      <c r="BB471" s="17" t="s">
        <v>45</v>
      </c>
      <c r="BC471" s="17" t="s">
        <v>45</v>
      </c>
      <c r="BD471" s="105">
        <v>3</v>
      </c>
      <c r="BE471" s="17"/>
      <c r="BF471" s="28"/>
      <c r="BG471" s="26"/>
      <c r="BH471" s="49" t="s">
        <v>272</v>
      </c>
      <c r="BI471" s="29"/>
    </row>
    <row r="472" spans="1:61" x14ac:dyDescent="0.25">
      <c r="A472" s="17">
        <v>2007</v>
      </c>
      <c r="B472" s="15">
        <v>2010</v>
      </c>
      <c r="C472" s="66" t="s">
        <v>306</v>
      </c>
      <c r="D472" s="52" t="s">
        <v>307</v>
      </c>
      <c r="E472" s="17">
        <v>3</v>
      </c>
      <c r="F472" s="67" t="s">
        <v>143</v>
      </c>
      <c r="G472" s="17" t="s">
        <v>143</v>
      </c>
      <c r="H472" s="70" t="s">
        <v>143</v>
      </c>
      <c r="I472" s="45">
        <v>5</v>
      </c>
      <c r="J472" s="22" t="s">
        <v>143</v>
      </c>
      <c r="K472" s="17" t="str">
        <f t="shared" si="103"/>
        <v>Tetraploid</v>
      </c>
      <c r="L472" s="71" t="s">
        <v>45</v>
      </c>
      <c r="M472" s="71" t="s">
        <v>45</v>
      </c>
      <c r="N472" s="26">
        <v>34.053750000000001</v>
      </c>
      <c r="O472" s="56">
        <v>45.95</v>
      </c>
      <c r="P472" s="37">
        <f t="shared" si="101"/>
        <v>0.45950000000000002</v>
      </c>
      <c r="Q472" s="68">
        <f t="shared" si="95"/>
        <v>54.05</v>
      </c>
      <c r="R472" s="37">
        <f t="shared" si="96"/>
        <v>0.54049999999999998</v>
      </c>
      <c r="S472" s="68">
        <f t="shared" si="97"/>
        <v>18.406051874999999</v>
      </c>
      <c r="T472" s="37">
        <f t="shared" si="98"/>
        <v>6.1353506250000001</v>
      </c>
      <c r="U472" s="37">
        <f t="shared" si="99"/>
        <v>8.2169874441964268</v>
      </c>
      <c r="V472" s="37">
        <f t="shared" si="100"/>
        <v>2.7389958147321423</v>
      </c>
      <c r="W472" s="26" t="s">
        <v>45</v>
      </c>
      <c r="X472" s="26" t="s">
        <v>45</v>
      </c>
      <c r="Y472" s="26" t="s">
        <v>45</v>
      </c>
      <c r="Z472" s="26" t="s">
        <v>45</v>
      </c>
      <c r="AA472" s="26" t="s">
        <v>45</v>
      </c>
      <c r="AB472" s="26" t="s">
        <v>45</v>
      </c>
      <c r="AC472" s="26" t="s">
        <v>45</v>
      </c>
      <c r="AD472" s="26" t="s">
        <v>45</v>
      </c>
      <c r="AE472" s="26" t="s">
        <v>45</v>
      </c>
      <c r="AF472" s="26" t="s">
        <v>45</v>
      </c>
      <c r="AG472" s="17">
        <v>3.665</v>
      </c>
      <c r="AH472" s="17">
        <v>5.835</v>
      </c>
      <c r="AI472" s="17">
        <f t="shared" si="102"/>
        <v>1.4621771744567165E-6</v>
      </c>
      <c r="AJ472" s="17">
        <v>1</v>
      </c>
      <c r="AK472" s="17">
        <v>45.9</v>
      </c>
      <c r="AL472" s="17">
        <v>1209.6999999999998</v>
      </c>
      <c r="AM472" s="17">
        <v>181.1</v>
      </c>
      <c r="AN472" s="17">
        <v>3.95</v>
      </c>
      <c r="AO472" s="17">
        <v>13</v>
      </c>
      <c r="AP472" s="17">
        <v>0.2</v>
      </c>
      <c r="AQ472" s="17">
        <v>62.35</v>
      </c>
      <c r="AR472" s="17">
        <v>1038.1999999999998</v>
      </c>
      <c r="AS472" s="17">
        <v>1162.4749999999999</v>
      </c>
      <c r="AT472" s="26">
        <v>651</v>
      </c>
      <c r="AU472" s="26">
        <v>20.157467008140245</v>
      </c>
      <c r="AV472" s="26">
        <v>1.2112170269082954</v>
      </c>
      <c r="AW472" s="26">
        <v>4611.7500000000009</v>
      </c>
      <c r="AX472" s="26">
        <v>3576.1500000000005</v>
      </c>
      <c r="AY472" s="103">
        <v>98</v>
      </c>
      <c r="AZ472" s="103">
        <f t="shared" si="104"/>
        <v>29.89</v>
      </c>
      <c r="BA472" s="17" t="s">
        <v>45</v>
      </c>
      <c r="BB472" s="17" t="s">
        <v>45</v>
      </c>
      <c r="BC472" s="17" t="s">
        <v>45</v>
      </c>
      <c r="BD472" s="105">
        <v>3</v>
      </c>
      <c r="BE472" s="17"/>
      <c r="BF472" s="28"/>
      <c r="BG472" s="26"/>
      <c r="BH472" s="49" t="s">
        <v>272</v>
      </c>
      <c r="BI472" s="29"/>
    </row>
    <row r="473" spans="1:61" x14ac:dyDescent="0.25">
      <c r="A473" s="17">
        <v>2007</v>
      </c>
      <c r="B473" s="15">
        <v>2010</v>
      </c>
      <c r="C473" s="66" t="s">
        <v>306</v>
      </c>
      <c r="D473" s="52" t="s">
        <v>307</v>
      </c>
      <c r="E473" s="17">
        <v>4</v>
      </c>
      <c r="F473" s="67" t="s">
        <v>143</v>
      </c>
      <c r="G473" s="17" t="s">
        <v>143</v>
      </c>
      <c r="H473" s="70" t="s">
        <v>143</v>
      </c>
      <c r="I473" s="45">
        <v>5</v>
      </c>
      <c r="J473" s="22" t="s">
        <v>143</v>
      </c>
      <c r="K473" s="17" t="str">
        <f t="shared" si="103"/>
        <v>Tetraploid</v>
      </c>
      <c r="L473" s="71" t="s">
        <v>45</v>
      </c>
      <c r="M473" s="71" t="s">
        <v>45</v>
      </c>
      <c r="N473" s="26">
        <v>18.6525</v>
      </c>
      <c r="O473" s="56">
        <v>45.95</v>
      </c>
      <c r="P473" s="37">
        <f t="shared" si="101"/>
        <v>0.45950000000000002</v>
      </c>
      <c r="Q473" s="68">
        <f t="shared" si="95"/>
        <v>54.05</v>
      </c>
      <c r="R473" s="37">
        <f t="shared" si="96"/>
        <v>0.54049999999999998</v>
      </c>
      <c r="S473" s="68">
        <f t="shared" si="97"/>
        <v>10.081676249999999</v>
      </c>
      <c r="T473" s="37">
        <f t="shared" si="98"/>
        <v>3.3605587499999996</v>
      </c>
      <c r="U473" s="37">
        <f t="shared" si="99"/>
        <v>4.5007483258928564</v>
      </c>
      <c r="V473" s="37">
        <f t="shared" si="100"/>
        <v>1.5002494419642856</v>
      </c>
      <c r="W473" s="26" t="s">
        <v>45</v>
      </c>
      <c r="X473" s="26" t="s">
        <v>45</v>
      </c>
      <c r="Y473" s="26" t="s">
        <v>45</v>
      </c>
      <c r="Z473" s="26" t="s">
        <v>45</v>
      </c>
      <c r="AA473" s="26" t="s">
        <v>45</v>
      </c>
      <c r="AB473" s="26" t="s">
        <v>45</v>
      </c>
      <c r="AC473" s="26" t="s">
        <v>45</v>
      </c>
      <c r="AD473" s="26" t="s">
        <v>45</v>
      </c>
      <c r="AE473" s="26" t="s">
        <v>45</v>
      </c>
      <c r="AF473" s="26" t="s">
        <v>45</v>
      </c>
      <c r="AG473" s="17">
        <v>3.02</v>
      </c>
      <c r="AH473" s="17">
        <v>5.5600000000000005</v>
      </c>
      <c r="AI473" s="17">
        <f t="shared" si="102"/>
        <v>2.7542287033381612E-6</v>
      </c>
      <c r="AJ473" s="17">
        <v>1</v>
      </c>
      <c r="AK473" s="17">
        <v>55.15</v>
      </c>
      <c r="AL473" s="17">
        <v>1579.6</v>
      </c>
      <c r="AM473" s="17">
        <v>233.25</v>
      </c>
      <c r="AN473" s="17">
        <v>6.95</v>
      </c>
      <c r="AO473" s="17">
        <v>16.3</v>
      </c>
      <c r="AP473" s="17">
        <v>0.3</v>
      </c>
      <c r="AQ473" s="17">
        <v>39.299999999999997</v>
      </c>
      <c r="AR473" s="17">
        <v>1038.1999999999998</v>
      </c>
      <c r="AS473" s="17">
        <v>1162.4749999999999</v>
      </c>
      <c r="AT473" s="26">
        <v>651</v>
      </c>
      <c r="AU473" s="26">
        <v>20.157467008140245</v>
      </c>
      <c r="AV473" s="26">
        <v>1.2112170269082954</v>
      </c>
      <c r="AW473" s="26">
        <v>4611.7500000000009</v>
      </c>
      <c r="AX473" s="26">
        <v>3576.1500000000005</v>
      </c>
      <c r="AY473" s="103">
        <v>98</v>
      </c>
      <c r="AZ473" s="103">
        <f t="shared" si="104"/>
        <v>29.89</v>
      </c>
      <c r="BA473" s="17" t="s">
        <v>45</v>
      </c>
      <c r="BB473" s="17" t="s">
        <v>45</v>
      </c>
      <c r="BC473" s="17" t="s">
        <v>45</v>
      </c>
      <c r="BD473" s="105">
        <v>3</v>
      </c>
      <c r="BE473" s="17"/>
      <c r="BF473" s="28"/>
      <c r="BG473" s="26"/>
      <c r="BH473" s="49" t="s">
        <v>272</v>
      </c>
      <c r="BI473" s="29"/>
    </row>
    <row r="474" spans="1:61" x14ac:dyDescent="0.25">
      <c r="A474" s="17">
        <v>2007</v>
      </c>
      <c r="B474" s="15">
        <v>2010</v>
      </c>
      <c r="C474" s="66" t="s">
        <v>306</v>
      </c>
      <c r="D474" s="52" t="s">
        <v>307</v>
      </c>
      <c r="E474" s="17">
        <v>1</v>
      </c>
      <c r="F474" s="67" t="s">
        <v>144</v>
      </c>
      <c r="G474" s="17" t="s">
        <v>144</v>
      </c>
      <c r="H474" s="70" t="s">
        <v>144</v>
      </c>
      <c r="I474" s="45">
        <v>5</v>
      </c>
      <c r="J474" s="22" t="s">
        <v>144</v>
      </c>
      <c r="K474" s="17" t="str">
        <f t="shared" si="103"/>
        <v>Tetraploid</v>
      </c>
      <c r="L474" s="71" t="s">
        <v>45</v>
      </c>
      <c r="M474" s="71" t="s">
        <v>45</v>
      </c>
      <c r="N474" s="26">
        <v>21.242812500000003</v>
      </c>
      <c r="O474" s="56">
        <v>49.469999999999985</v>
      </c>
      <c r="P474" s="37">
        <f t="shared" si="101"/>
        <v>0.49469999999999986</v>
      </c>
      <c r="Q474" s="68">
        <f t="shared" si="95"/>
        <v>50.530000000000015</v>
      </c>
      <c r="R474" s="37">
        <f t="shared" si="96"/>
        <v>0.50530000000000019</v>
      </c>
      <c r="S474" s="68">
        <f t="shared" si="97"/>
        <v>10.733993156250005</v>
      </c>
      <c r="T474" s="37">
        <f t="shared" si="98"/>
        <v>3.5779977187500016</v>
      </c>
      <c r="U474" s="37">
        <f t="shared" si="99"/>
        <v>4.7919612304687513</v>
      </c>
      <c r="V474" s="37">
        <f t="shared" si="100"/>
        <v>1.5973204101562504</v>
      </c>
      <c r="W474" s="26" t="s">
        <v>45</v>
      </c>
      <c r="X474" s="26" t="s">
        <v>45</v>
      </c>
      <c r="Y474" s="26" t="s">
        <v>45</v>
      </c>
      <c r="Z474" s="26" t="s">
        <v>45</v>
      </c>
      <c r="AA474" s="26" t="s">
        <v>45</v>
      </c>
      <c r="AB474" s="26" t="s">
        <v>45</v>
      </c>
      <c r="AC474" s="26" t="s">
        <v>45</v>
      </c>
      <c r="AD474" s="26" t="s">
        <v>45</v>
      </c>
      <c r="AE474" s="26" t="s">
        <v>45</v>
      </c>
      <c r="AF474" s="26" t="s">
        <v>45</v>
      </c>
      <c r="AG474" s="17">
        <v>4.4800000000000004</v>
      </c>
      <c r="AH474" s="17">
        <v>6.875</v>
      </c>
      <c r="AI474" s="17">
        <f t="shared" si="102"/>
        <v>1.3335214321633217E-7</v>
      </c>
      <c r="AJ474" s="17">
        <v>1</v>
      </c>
      <c r="AK474" s="17">
        <v>37</v>
      </c>
      <c r="AL474" s="17">
        <v>2172.35</v>
      </c>
      <c r="AM474" s="17">
        <v>442.1</v>
      </c>
      <c r="AN474" s="17">
        <v>1.55</v>
      </c>
      <c r="AO474" s="17">
        <v>18.75</v>
      </c>
      <c r="AP474" s="17">
        <v>0.30000000000000004</v>
      </c>
      <c r="AQ474" s="17">
        <v>17.149999999999999</v>
      </c>
      <c r="AR474" s="17">
        <v>1038.1999999999998</v>
      </c>
      <c r="AS474" s="17">
        <v>1162.4749999999999</v>
      </c>
      <c r="AT474" s="26">
        <v>651</v>
      </c>
      <c r="AU474" s="26">
        <v>20.157467008140245</v>
      </c>
      <c r="AV474" s="26">
        <v>1.2112170269082954</v>
      </c>
      <c r="AW474" s="26">
        <v>4611.7500000000009</v>
      </c>
      <c r="AX474" s="26">
        <v>3576.1500000000005</v>
      </c>
      <c r="AY474" s="103">
        <v>98</v>
      </c>
      <c r="AZ474" s="103">
        <f t="shared" si="104"/>
        <v>29.89</v>
      </c>
      <c r="BA474" s="17" t="s">
        <v>45</v>
      </c>
      <c r="BB474" s="17" t="s">
        <v>45</v>
      </c>
      <c r="BC474" s="17" t="s">
        <v>45</v>
      </c>
      <c r="BD474" s="105">
        <v>3</v>
      </c>
      <c r="BE474" s="17"/>
      <c r="BF474" s="28"/>
      <c r="BG474" s="26"/>
      <c r="BH474" s="49" t="s">
        <v>272</v>
      </c>
      <c r="BI474" s="29"/>
    </row>
    <row r="475" spans="1:61" x14ac:dyDescent="0.25">
      <c r="A475" s="17">
        <v>2007</v>
      </c>
      <c r="B475" s="15">
        <v>2010</v>
      </c>
      <c r="C475" s="66" t="s">
        <v>306</v>
      </c>
      <c r="D475" s="52" t="s">
        <v>307</v>
      </c>
      <c r="E475" s="17">
        <v>2</v>
      </c>
      <c r="F475" s="67" t="s">
        <v>144</v>
      </c>
      <c r="G475" s="17" t="s">
        <v>144</v>
      </c>
      <c r="H475" s="70" t="s">
        <v>144</v>
      </c>
      <c r="I475" s="45">
        <v>5</v>
      </c>
      <c r="J475" s="22" t="s">
        <v>144</v>
      </c>
      <c r="K475" s="17" t="str">
        <f t="shared" si="103"/>
        <v>Tetraploid</v>
      </c>
      <c r="L475" s="71" t="s">
        <v>45</v>
      </c>
      <c r="M475" s="71" t="s">
        <v>45</v>
      </c>
      <c r="N475" s="26">
        <v>20.973749999999999</v>
      </c>
      <c r="O475" s="56">
        <v>49.469999999999985</v>
      </c>
      <c r="P475" s="37">
        <f t="shared" si="101"/>
        <v>0.49469999999999986</v>
      </c>
      <c r="Q475" s="68">
        <f t="shared" si="95"/>
        <v>50.530000000000015</v>
      </c>
      <c r="R475" s="37">
        <f t="shared" si="96"/>
        <v>0.50530000000000019</v>
      </c>
      <c r="S475" s="68">
        <f t="shared" si="97"/>
        <v>10.598035875000004</v>
      </c>
      <c r="T475" s="37">
        <f t="shared" si="98"/>
        <v>3.5326786250000013</v>
      </c>
      <c r="U475" s="37">
        <f t="shared" si="99"/>
        <v>4.7312660156250015</v>
      </c>
      <c r="V475" s="37">
        <f t="shared" si="100"/>
        <v>1.5770886718750006</v>
      </c>
      <c r="W475" s="26" t="s">
        <v>45</v>
      </c>
      <c r="X475" s="26" t="s">
        <v>45</v>
      </c>
      <c r="Y475" s="26" t="s">
        <v>45</v>
      </c>
      <c r="Z475" s="26" t="s">
        <v>45</v>
      </c>
      <c r="AA475" s="26" t="s">
        <v>45</v>
      </c>
      <c r="AB475" s="26" t="s">
        <v>45</v>
      </c>
      <c r="AC475" s="26" t="s">
        <v>45</v>
      </c>
      <c r="AD475" s="26" t="s">
        <v>45</v>
      </c>
      <c r="AE475" s="26" t="s">
        <v>45</v>
      </c>
      <c r="AF475" s="26" t="s">
        <v>45</v>
      </c>
      <c r="AG475" s="17">
        <v>4.7050000000000001</v>
      </c>
      <c r="AH475" s="17">
        <v>6.1</v>
      </c>
      <c r="AI475" s="17">
        <f t="shared" si="102"/>
        <v>7.9432823472428114E-7</v>
      </c>
      <c r="AJ475" s="17">
        <v>1.1000000000000001</v>
      </c>
      <c r="AK475" s="17">
        <v>54.75</v>
      </c>
      <c r="AL475" s="17">
        <v>2375.4</v>
      </c>
      <c r="AM475" s="17">
        <v>482</v>
      </c>
      <c r="AN475" s="17">
        <v>3.2</v>
      </c>
      <c r="AO475" s="17">
        <v>27.6</v>
      </c>
      <c r="AP475" s="17">
        <v>0.5</v>
      </c>
      <c r="AQ475" s="17">
        <v>23.05</v>
      </c>
      <c r="AR475" s="17">
        <v>1038.1999999999998</v>
      </c>
      <c r="AS475" s="17">
        <v>1162.4749999999999</v>
      </c>
      <c r="AT475" s="26">
        <v>651</v>
      </c>
      <c r="AU475" s="26">
        <v>20.157467008140245</v>
      </c>
      <c r="AV475" s="26">
        <v>1.2112170269082954</v>
      </c>
      <c r="AW475" s="26">
        <v>4611.7500000000009</v>
      </c>
      <c r="AX475" s="26">
        <v>3576.1500000000005</v>
      </c>
      <c r="AY475" s="103">
        <v>98</v>
      </c>
      <c r="AZ475" s="103">
        <f t="shared" si="104"/>
        <v>29.89</v>
      </c>
      <c r="BA475" s="17" t="s">
        <v>45</v>
      </c>
      <c r="BB475" s="17" t="s">
        <v>45</v>
      </c>
      <c r="BC475" s="17" t="s">
        <v>45</v>
      </c>
      <c r="BD475" s="105">
        <v>3</v>
      </c>
      <c r="BE475" s="17"/>
      <c r="BF475" s="28"/>
      <c r="BG475" s="26"/>
      <c r="BH475" s="49" t="s">
        <v>272</v>
      </c>
      <c r="BI475" s="29"/>
    </row>
    <row r="476" spans="1:61" x14ac:dyDescent="0.25">
      <c r="A476" s="17">
        <v>2007</v>
      </c>
      <c r="B476" s="15">
        <v>2010</v>
      </c>
      <c r="C476" s="66" t="s">
        <v>306</v>
      </c>
      <c r="D476" s="52" t="s">
        <v>307</v>
      </c>
      <c r="E476" s="17">
        <v>3</v>
      </c>
      <c r="F476" s="67" t="s">
        <v>144</v>
      </c>
      <c r="G476" s="17" t="s">
        <v>144</v>
      </c>
      <c r="H476" s="70" t="s">
        <v>144</v>
      </c>
      <c r="I476" s="45">
        <v>5</v>
      </c>
      <c r="J476" s="22" t="s">
        <v>144</v>
      </c>
      <c r="K476" s="17" t="str">
        <f t="shared" si="103"/>
        <v>Tetraploid</v>
      </c>
      <c r="L476" s="71" t="s">
        <v>45</v>
      </c>
      <c r="M476" s="71" t="s">
        <v>45</v>
      </c>
      <c r="N476" s="26">
        <v>23.151562499999997</v>
      </c>
      <c r="O476" s="56">
        <v>49.469999999999985</v>
      </c>
      <c r="P476" s="37">
        <f t="shared" si="101"/>
        <v>0.49469999999999986</v>
      </c>
      <c r="Q476" s="68">
        <f t="shared" si="95"/>
        <v>50.530000000000015</v>
      </c>
      <c r="R476" s="37">
        <f t="shared" si="96"/>
        <v>0.50530000000000019</v>
      </c>
      <c r="S476" s="68">
        <f t="shared" si="97"/>
        <v>11.698484531250003</v>
      </c>
      <c r="T476" s="37">
        <f t="shared" si="98"/>
        <v>3.8994948437500008</v>
      </c>
      <c r="U476" s="37">
        <f t="shared" si="99"/>
        <v>5.2225377371651795</v>
      </c>
      <c r="V476" s="37">
        <f t="shared" si="100"/>
        <v>1.7408459123883933</v>
      </c>
      <c r="W476" s="26" t="s">
        <v>45</v>
      </c>
      <c r="X476" s="26" t="s">
        <v>45</v>
      </c>
      <c r="Y476" s="26" t="s">
        <v>45</v>
      </c>
      <c r="Z476" s="26" t="s">
        <v>45</v>
      </c>
      <c r="AA476" s="26" t="s">
        <v>45</v>
      </c>
      <c r="AB476" s="26" t="s">
        <v>45</v>
      </c>
      <c r="AC476" s="26" t="s">
        <v>45</v>
      </c>
      <c r="AD476" s="26" t="s">
        <v>45</v>
      </c>
      <c r="AE476" s="26" t="s">
        <v>45</v>
      </c>
      <c r="AF476" s="26" t="s">
        <v>45</v>
      </c>
      <c r="AG476" s="17">
        <v>3.665</v>
      </c>
      <c r="AH476" s="17">
        <v>5.835</v>
      </c>
      <c r="AI476" s="17">
        <f t="shared" si="102"/>
        <v>1.4621771744567165E-6</v>
      </c>
      <c r="AJ476" s="17">
        <v>1</v>
      </c>
      <c r="AK476" s="17">
        <v>45.9</v>
      </c>
      <c r="AL476" s="17">
        <v>1209.6999999999998</v>
      </c>
      <c r="AM476" s="17">
        <v>181.1</v>
      </c>
      <c r="AN476" s="17">
        <v>3.95</v>
      </c>
      <c r="AO476" s="17">
        <v>13</v>
      </c>
      <c r="AP476" s="17">
        <v>0.2</v>
      </c>
      <c r="AQ476" s="17">
        <v>62.35</v>
      </c>
      <c r="AR476" s="17">
        <v>1038.1999999999998</v>
      </c>
      <c r="AS476" s="17">
        <v>1162.4749999999999</v>
      </c>
      <c r="AT476" s="26">
        <v>651</v>
      </c>
      <c r="AU476" s="26">
        <v>20.157467008140245</v>
      </c>
      <c r="AV476" s="26">
        <v>1.2112170269082954</v>
      </c>
      <c r="AW476" s="26">
        <v>4611.7500000000009</v>
      </c>
      <c r="AX476" s="26">
        <v>3576.1500000000005</v>
      </c>
      <c r="AY476" s="103">
        <v>98</v>
      </c>
      <c r="AZ476" s="103">
        <f t="shared" si="104"/>
        <v>29.89</v>
      </c>
      <c r="BA476" s="17" t="s">
        <v>45</v>
      </c>
      <c r="BB476" s="17" t="s">
        <v>45</v>
      </c>
      <c r="BC476" s="17" t="s">
        <v>45</v>
      </c>
      <c r="BD476" s="105">
        <v>3</v>
      </c>
      <c r="BE476" s="17"/>
      <c r="BF476" s="28"/>
      <c r="BG476" s="26"/>
      <c r="BH476" s="49" t="s">
        <v>272</v>
      </c>
      <c r="BI476" s="29"/>
    </row>
    <row r="477" spans="1:61" x14ac:dyDescent="0.25">
      <c r="A477" s="17">
        <v>2007</v>
      </c>
      <c r="B477" s="15">
        <v>2010</v>
      </c>
      <c r="C477" s="66" t="s">
        <v>306</v>
      </c>
      <c r="D477" s="52" t="s">
        <v>307</v>
      </c>
      <c r="E477" s="17">
        <v>4</v>
      </c>
      <c r="F477" s="67" t="s">
        <v>144</v>
      </c>
      <c r="G477" s="17" t="s">
        <v>144</v>
      </c>
      <c r="H477" s="70" t="s">
        <v>144</v>
      </c>
      <c r="I477" s="45">
        <v>5</v>
      </c>
      <c r="J477" s="22" t="s">
        <v>144</v>
      </c>
      <c r="K477" s="17" t="str">
        <f t="shared" si="103"/>
        <v>Tetraploid</v>
      </c>
      <c r="L477" s="71" t="s">
        <v>45</v>
      </c>
      <c r="M477" s="71" t="s">
        <v>45</v>
      </c>
      <c r="N477" s="26">
        <v>15.198750000000002</v>
      </c>
      <c r="O477" s="56">
        <v>49.469999999999985</v>
      </c>
      <c r="P477" s="37">
        <f t="shared" si="101"/>
        <v>0.49469999999999986</v>
      </c>
      <c r="Q477" s="68">
        <f t="shared" si="95"/>
        <v>50.530000000000015</v>
      </c>
      <c r="R477" s="37">
        <f t="shared" si="96"/>
        <v>0.50530000000000019</v>
      </c>
      <c r="S477" s="68">
        <f t="shared" si="97"/>
        <v>7.6799283750000038</v>
      </c>
      <c r="T477" s="37">
        <f t="shared" si="98"/>
        <v>2.5599761250000013</v>
      </c>
      <c r="U477" s="37">
        <f t="shared" si="99"/>
        <v>3.4285394531250013</v>
      </c>
      <c r="V477" s="37">
        <f t="shared" si="100"/>
        <v>1.1428464843750004</v>
      </c>
      <c r="W477" s="26" t="s">
        <v>45</v>
      </c>
      <c r="X477" s="26" t="s">
        <v>45</v>
      </c>
      <c r="Y477" s="26" t="s">
        <v>45</v>
      </c>
      <c r="Z477" s="26" t="s">
        <v>45</v>
      </c>
      <c r="AA477" s="26" t="s">
        <v>45</v>
      </c>
      <c r="AB477" s="26" t="s">
        <v>45</v>
      </c>
      <c r="AC477" s="26" t="s">
        <v>45</v>
      </c>
      <c r="AD477" s="26" t="s">
        <v>45</v>
      </c>
      <c r="AE477" s="26" t="s">
        <v>45</v>
      </c>
      <c r="AF477" s="26" t="s">
        <v>45</v>
      </c>
      <c r="AG477" s="17">
        <v>3.02</v>
      </c>
      <c r="AH477" s="17">
        <v>5.5600000000000005</v>
      </c>
      <c r="AI477" s="17">
        <f t="shared" si="102"/>
        <v>2.7542287033381612E-6</v>
      </c>
      <c r="AJ477" s="17">
        <v>1</v>
      </c>
      <c r="AK477" s="17">
        <v>55.15</v>
      </c>
      <c r="AL477" s="17">
        <v>1579.6</v>
      </c>
      <c r="AM477" s="17">
        <v>233.25</v>
      </c>
      <c r="AN477" s="17">
        <v>6.95</v>
      </c>
      <c r="AO477" s="17">
        <v>16.3</v>
      </c>
      <c r="AP477" s="17">
        <v>0.3</v>
      </c>
      <c r="AQ477" s="17">
        <v>39.299999999999997</v>
      </c>
      <c r="AR477" s="17">
        <v>1038.1999999999998</v>
      </c>
      <c r="AS477" s="17">
        <v>1162.4749999999999</v>
      </c>
      <c r="AT477" s="26">
        <v>651</v>
      </c>
      <c r="AU477" s="26">
        <v>20.157467008140245</v>
      </c>
      <c r="AV477" s="26">
        <v>1.2112170269082954</v>
      </c>
      <c r="AW477" s="26">
        <v>4611.7500000000009</v>
      </c>
      <c r="AX477" s="26">
        <v>3576.1500000000005</v>
      </c>
      <c r="AY477" s="103">
        <v>98</v>
      </c>
      <c r="AZ477" s="103">
        <f t="shared" si="104"/>
        <v>29.89</v>
      </c>
      <c r="BA477" s="17" t="s">
        <v>45</v>
      </c>
      <c r="BB477" s="17" t="s">
        <v>45</v>
      </c>
      <c r="BC477" s="17" t="s">
        <v>45</v>
      </c>
      <c r="BD477" s="105">
        <v>3</v>
      </c>
      <c r="BE477" s="17"/>
      <c r="BF477" s="28"/>
      <c r="BG477" s="26"/>
      <c r="BH477" s="49" t="s">
        <v>272</v>
      </c>
      <c r="BI477" s="29"/>
    </row>
    <row r="478" spans="1:61" x14ac:dyDescent="0.25">
      <c r="A478" s="14">
        <v>2007</v>
      </c>
      <c r="B478" s="15">
        <v>2010</v>
      </c>
      <c r="C478" s="45" t="s">
        <v>169</v>
      </c>
      <c r="D478" s="17" t="s">
        <v>308</v>
      </c>
      <c r="E478" s="69">
        <v>1</v>
      </c>
      <c r="F478" s="70" t="s">
        <v>81</v>
      </c>
      <c r="G478" s="45" t="str">
        <f>VLOOKUP(F478,$BM$2:$BQ$56,2)</f>
        <v>Sherburne</v>
      </c>
      <c r="H478" s="70" t="s">
        <v>83</v>
      </c>
      <c r="I478" s="45">
        <v>5</v>
      </c>
      <c r="J478" s="22">
        <v>987131</v>
      </c>
      <c r="K478" s="17" t="s">
        <v>54</v>
      </c>
      <c r="L478" s="71" t="s">
        <v>45</v>
      </c>
      <c r="M478" s="71" t="s">
        <v>45</v>
      </c>
      <c r="N478" s="71">
        <f>T478/P478*3</f>
        <v>51.08282503683315</v>
      </c>
      <c r="O478" s="26">
        <v>42.279699679882583</v>
      </c>
      <c r="P478" s="26">
        <f t="shared" si="101"/>
        <v>0.42279699679882582</v>
      </c>
      <c r="Q478" s="63">
        <v>57.720300320117417</v>
      </c>
      <c r="R478" s="72">
        <v>0.57720300320117413</v>
      </c>
      <c r="S478" s="71" t="s">
        <v>45</v>
      </c>
      <c r="T478" s="72">
        <v>7.1992216711909753</v>
      </c>
      <c r="U478" s="72">
        <f>V478*3</f>
        <v>9.6418147382021981</v>
      </c>
      <c r="V478" s="72">
        <f t="shared" ref="V478:V489" si="105">T478/2.24</f>
        <v>3.2139382460673995</v>
      </c>
      <c r="W478" s="26">
        <v>18.935446964067367</v>
      </c>
      <c r="X478" s="26">
        <v>40.061970253038297</v>
      </c>
      <c r="Y478" s="26">
        <v>24.804978704185046</v>
      </c>
      <c r="Z478" s="26">
        <v>2.813683064943703</v>
      </c>
      <c r="AA478" s="26">
        <v>0.40733333333333327</v>
      </c>
      <c r="AB478" s="26">
        <v>53.022090868018644</v>
      </c>
      <c r="AC478" s="26">
        <f t="shared" ref="AC478:AF489" si="106">W478/100*$T478</f>
        <v>1.3632048013740115</v>
      </c>
      <c r="AD478" s="26">
        <f t="shared" si="106"/>
        <v>2.8841500443628152</v>
      </c>
      <c r="AE478" s="26">
        <f t="shared" si="106"/>
        <v>1.7857654024059961</v>
      </c>
      <c r="AF478" s="26">
        <f t="shared" si="106"/>
        <v>0.20256328097005752</v>
      </c>
      <c r="AG478" s="17">
        <v>5.7074999999999996</v>
      </c>
      <c r="AH478" s="26">
        <v>7.12</v>
      </c>
      <c r="AI478" s="17">
        <f t="shared" si="102"/>
        <v>7.5857757502918145E-8</v>
      </c>
      <c r="AJ478" s="73">
        <v>2.4413484664793739</v>
      </c>
      <c r="AK478" s="73">
        <v>171.59384823034802</v>
      </c>
      <c r="AL478" s="73">
        <v>3444.2724491269078</v>
      </c>
      <c r="AM478" s="73">
        <v>745.19547183010286</v>
      </c>
      <c r="AN478" s="26" t="s">
        <v>45</v>
      </c>
      <c r="AO478" s="26" t="s">
        <v>45</v>
      </c>
      <c r="AP478" s="26" t="s">
        <v>45</v>
      </c>
      <c r="AQ478" s="26" t="s">
        <v>45</v>
      </c>
      <c r="AR478" s="17">
        <v>445.74999999999977</v>
      </c>
      <c r="AS478" s="17">
        <v>696.72500000000014</v>
      </c>
      <c r="AT478" s="17">
        <v>211.5</v>
      </c>
      <c r="AU478" s="26">
        <v>16.509381282322789</v>
      </c>
      <c r="AV478" s="26">
        <v>-4.3331877458381758</v>
      </c>
      <c r="AW478" s="26">
        <v>4322.7750000000015</v>
      </c>
      <c r="AX478" s="26">
        <v>3441.5250000000001</v>
      </c>
      <c r="AY478" s="103">
        <v>1504</v>
      </c>
      <c r="AZ478" s="103">
        <f t="shared" si="104"/>
        <v>458.71999999999997</v>
      </c>
      <c r="BA478" s="17">
        <v>120</v>
      </c>
      <c r="BB478" s="17">
        <v>120</v>
      </c>
      <c r="BC478" s="17" t="s">
        <v>45</v>
      </c>
      <c r="BD478" s="56">
        <v>1</v>
      </c>
      <c r="BE478" s="17"/>
      <c r="BF478" s="28"/>
      <c r="BG478" s="26"/>
      <c r="BH478" s="17" t="s">
        <v>171</v>
      </c>
      <c r="BI478" s="29"/>
    </row>
    <row r="479" spans="1:61" x14ac:dyDescent="0.25">
      <c r="A479" s="14">
        <v>2007</v>
      </c>
      <c r="B479" s="15">
        <v>2010</v>
      </c>
      <c r="C479" s="45" t="s">
        <v>169</v>
      </c>
      <c r="D479" s="17" t="s">
        <v>308</v>
      </c>
      <c r="E479" s="69">
        <v>2</v>
      </c>
      <c r="F479" s="70" t="s">
        <v>81</v>
      </c>
      <c r="G479" s="45" t="str">
        <f t="shared" ref="G479:G525" si="107">VLOOKUP(F479,$BM$2:$BQ$56,2)</f>
        <v>Sherburne</v>
      </c>
      <c r="H479" s="70" t="s">
        <v>83</v>
      </c>
      <c r="I479" s="45">
        <v>5</v>
      </c>
      <c r="J479" s="22">
        <v>987131</v>
      </c>
      <c r="K479" s="17" t="s">
        <v>54</v>
      </c>
      <c r="L479" s="71" t="s">
        <v>45</v>
      </c>
      <c r="M479" s="71" t="s">
        <v>45</v>
      </c>
      <c r="N479" s="71">
        <f t="shared" ref="N479:N525" si="108">T479/P479*3</f>
        <v>38.844553750889446</v>
      </c>
      <c r="O479" s="26">
        <v>42.439210283572841</v>
      </c>
      <c r="P479" s="26">
        <f t="shared" si="101"/>
        <v>0.42439210283572842</v>
      </c>
      <c r="Q479" s="63">
        <v>57.560789716427159</v>
      </c>
      <c r="R479" s="72">
        <v>0.57560789716427163</v>
      </c>
      <c r="S479" s="71" t="s">
        <v>45</v>
      </c>
      <c r="T479" s="72">
        <v>5.4951072833518184</v>
      </c>
      <c r="U479" s="72">
        <f t="shared" ref="U479:U525" si="109">V479*3</f>
        <v>7.3595186830604709</v>
      </c>
      <c r="V479" s="72">
        <f t="shared" si="105"/>
        <v>2.4531728943534903</v>
      </c>
      <c r="W479" s="26">
        <v>19.945290828683497</v>
      </c>
      <c r="X479" s="26">
        <v>38.220724168046544</v>
      </c>
      <c r="Y479" s="26">
        <v>25.602114373598809</v>
      </c>
      <c r="Z479" s="26">
        <v>2.6758031419303592</v>
      </c>
      <c r="AA479" s="26">
        <v>0.43360000000000004</v>
      </c>
      <c r="AB479" s="26">
        <v>38.01965371322752</v>
      </c>
      <c r="AC479" s="26">
        <f t="shared" si="106"/>
        <v>1.0960151290126889</v>
      </c>
      <c r="AD479" s="26">
        <f t="shared" si="106"/>
        <v>2.1002697975081341</v>
      </c>
      <c r="AE479" s="26">
        <f t="shared" si="106"/>
        <v>1.4068636516356909</v>
      </c>
      <c r="AF479" s="26">
        <f t="shared" si="106"/>
        <v>0.14703825334037196</v>
      </c>
      <c r="AG479" s="17">
        <v>6.3780000000000001</v>
      </c>
      <c r="AH479" s="26">
        <v>7.1524999999999999</v>
      </c>
      <c r="AI479" s="17">
        <f t="shared" si="102"/>
        <v>7.0388222793645499E-8</v>
      </c>
      <c r="AJ479" s="73">
        <v>3.0676419393461618</v>
      </c>
      <c r="AK479" s="73">
        <v>242.05768354361027</v>
      </c>
      <c r="AL479" s="73">
        <v>3288.5558483266846</v>
      </c>
      <c r="AM479" s="73">
        <v>781.97038970477342</v>
      </c>
      <c r="AN479" s="26" t="s">
        <v>45</v>
      </c>
      <c r="AO479" s="26" t="s">
        <v>45</v>
      </c>
      <c r="AP479" s="26" t="s">
        <v>45</v>
      </c>
      <c r="AQ479" s="26" t="s">
        <v>45</v>
      </c>
      <c r="AR479" s="17">
        <v>445.74999999999977</v>
      </c>
      <c r="AS479" s="17">
        <v>696.72500000000014</v>
      </c>
      <c r="AT479" s="17">
        <v>211.5</v>
      </c>
      <c r="AU479" s="26">
        <v>16.509381282322789</v>
      </c>
      <c r="AV479" s="26">
        <v>-4.3331877458381758</v>
      </c>
      <c r="AW479" s="26">
        <v>4322.7750000000015</v>
      </c>
      <c r="AX479" s="26">
        <v>3441.5250000000001</v>
      </c>
      <c r="AY479" s="103">
        <v>1504</v>
      </c>
      <c r="AZ479" s="103">
        <f t="shared" si="104"/>
        <v>458.71999999999997</v>
      </c>
      <c r="BA479" s="17">
        <v>120</v>
      </c>
      <c r="BB479" s="17">
        <v>120</v>
      </c>
      <c r="BC479" s="17" t="s">
        <v>45</v>
      </c>
      <c r="BD479" s="56">
        <v>1</v>
      </c>
      <c r="BE479" s="17"/>
      <c r="BF479" s="28"/>
      <c r="BG479" s="26"/>
      <c r="BH479" s="56" t="s">
        <v>271</v>
      </c>
      <c r="BI479" s="29"/>
    </row>
    <row r="480" spans="1:61" x14ac:dyDescent="0.25">
      <c r="A480" s="14">
        <v>2007</v>
      </c>
      <c r="B480" s="15">
        <v>2010</v>
      </c>
      <c r="C480" s="45" t="s">
        <v>169</v>
      </c>
      <c r="D480" s="17" t="s">
        <v>308</v>
      </c>
      <c r="E480" s="69">
        <v>3</v>
      </c>
      <c r="F480" s="70" t="s">
        <v>81</v>
      </c>
      <c r="G480" s="45" t="str">
        <f t="shared" si="107"/>
        <v>Sherburne</v>
      </c>
      <c r="H480" s="70" t="s">
        <v>83</v>
      </c>
      <c r="I480" s="45">
        <v>5</v>
      </c>
      <c r="J480" s="22">
        <v>987131</v>
      </c>
      <c r="K480" s="17" t="s">
        <v>54</v>
      </c>
      <c r="L480" s="71" t="s">
        <v>45</v>
      </c>
      <c r="M480" s="71" t="s">
        <v>45</v>
      </c>
      <c r="N480" s="71">
        <f t="shared" si="108"/>
        <v>51.429785310714891</v>
      </c>
      <c r="O480" s="26">
        <v>44.234313522291465</v>
      </c>
      <c r="P480" s="26">
        <f t="shared" si="101"/>
        <v>0.44234313522291463</v>
      </c>
      <c r="Q480" s="63">
        <v>55.765686477708535</v>
      </c>
      <c r="R480" s="72">
        <v>0.55765686477708531</v>
      </c>
      <c r="S480" s="71" t="s">
        <v>45</v>
      </c>
      <c r="T480" s="72">
        <v>7.5832041593943416</v>
      </c>
      <c r="U480" s="72">
        <f t="shared" si="109"/>
        <v>10.15607699918885</v>
      </c>
      <c r="V480" s="72">
        <f t="shared" si="105"/>
        <v>3.3853589997296165</v>
      </c>
      <c r="W480" s="26">
        <v>18.547642585255346</v>
      </c>
      <c r="X480" s="26">
        <v>40.76144068126446</v>
      </c>
      <c r="Y480" s="26">
        <v>25.504425260961966</v>
      </c>
      <c r="Z480" s="26">
        <v>2.2355235196587415</v>
      </c>
      <c r="AA480" s="26">
        <v>0.44679999999999997</v>
      </c>
      <c r="AB480" s="26">
        <v>50.916769199156278</v>
      </c>
      <c r="AC480" s="26">
        <f t="shared" si="106"/>
        <v>1.4065056039946797</v>
      </c>
      <c r="AD480" s="26">
        <f t="shared" si="106"/>
        <v>3.0910232651707039</v>
      </c>
      <c r="AE480" s="26">
        <f t="shared" si="106"/>
        <v>1.9340526372188889</v>
      </c>
      <c r="AF480" s="26">
        <f t="shared" si="106"/>
        <v>0.16952431252700045</v>
      </c>
      <c r="AG480" s="17">
        <v>5.8020000000000005</v>
      </c>
      <c r="AH480" s="26">
        <v>7.1074999999999999</v>
      </c>
      <c r="AI480" s="17">
        <f t="shared" si="102"/>
        <v>7.8072844013790706E-8</v>
      </c>
      <c r="AJ480" s="73">
        <v>2.3285594361562207</v>
      </c>
      <c r="AK480" s="73">
        <v>141.69673205137894</v>
      </c>
      <c r="AL480" s="73">
        <v>3030.2336512784286</v>
      </c>
      <c r="AM480" s="73">
        <v>607.82194134368194</v>
      </c>
      <c r="AN480" s="26" t="s">
        <v>45</v>
      </c>
      <c r="AO480" s="26" t="s">
        <v>45</v>
      </c>
      <c r="AP480" s="26" t="s">
        <v>45</v>
      </c>
      <c r="AQ480" s="26" t="s">
        <v>45</v>
      </c>
      <c r="AR480" s="17">
        <v>445.74999999999977</v>
      </c>
      <c r="AS480" s="17">
        <v>696.72500000000014</v>
      </c>
      <c r="AT480" s="17">
        <v>211.5</v>
      </c>
      <c r="AU480" s="26">
        <v>16.509381282322789</v>
      </c>
      <c r="AV480" s="26">
        <v>-4.3331877458381758</v>
      </c>
      <c r="AW480" s="26">
        <v>4322.7750000000015</v>
      </c>
      <c r="AX480" s="26">
        <v>3441.5250000000001</v>
      </c>
      <c r="AY480" s="103">
        <v>1504</v>
      </c>
      <c r="AZ480" s="103">
        <f t="shared" si="104"/>
        <v>458.71999999999997</v>
      </c>
      <c r="BA480" s="17">
        <v>120</v>
      </c>
      <c r="BB480" s="17">
        <v>120</v>
      </c>
      <c r="BC480" s="17" t="s">
        <v>45</v>
      </c>
      <c r="BD480" s="56">
        <v>1</v>
      </c>
      <c r="BE480" s="17"/>
      <c r="BF480" s="28"/>
      <c r="BG480" s="26"/>
      <c r="BH480" s="17"/>
      <c r="BI480" s="29"/>
    </row>
    <row r="481" spans="1:61" x14ac:dyDescent="0.25">
      <c r="A481" s="14">
        <v>2007</v>
      </c>
      <c r="B481" s="15">
        <v>2010</v>
      </c>
      <c r="C481" s="45" t="s">
        <v>169</v>
      </c>
      <c r="D481" s="17" t="s">
        <v>308</v>
      </c>
      <c r="E481" s="69">
        <v>4</v>
      </c>
      <c r="F481" s="70" t="s">
        <v>81</v>
      </c>
      <c r="G481" s="45" t="str">
        <f t="shared" si="107"/>
        <v>Sherburne</v>
      </c>
      <c r="H481" s="70" t="s">
        <v>83</v>
      </c>
      <c r="I481" s="45">
        <v>5</v>
      </c>
      <c r="J481" s="22">
        <v>987131</v>
      </c>
      <c r="K481" s="17" t="s">
        <v>54</v>
      </c>
      <c r="L481" s="71" t="s">
        <v>45</v>
      </c>
      <c r="M481" s="71" t="s">
        <v>45</v>
      </c>
      <c r="N481" s="71">
        <f t="shared" si="108"/>
        <v>62.634238774549594</v>
      </c>
      <c r="O481" s="26">
        <v>38.383938656998701</v>
      </c>
      <c r="P481" s="26">
        <f t="shared" si="101"/>
        <v>0.38383938656998701</v>
      </c>
      <c r="Q481" s="63">
        <v>61.616061343001299</v>
      </c>
      <c r="R481" s="72">
        <v>0.61616061343001294</v>
      </c>
      <c r="S481" s="71" t="s">
        <v>45</v>
      </c>
      <c r="T481" s="72">
        <v>8.0138292631670698</v>
      </c>
      <c r="U481" s="72">
        <f t="shared" si="109"/>
        <v>10.732807048884467</v>
      </c>
      <c r="V481" s="72">
        <f t="shared" si="105"/>
        <v>3.5776023496281559</v>
      </c>
      <c r="W481" s="26">
        <v>18.282542386853891</v>
      </c>
      <c r="X481" s="26">
        <v>40.753391406300096</v>
      </c>
      <c r="Y481" s="26">
        <v>25.277477031866852</v>
      </c>
      <c r="Z481" s="26">
        <v>2.4488014435803791</v>
      </c>
      <c r="AA481" s="26">
        <v>0.42387878787878797</v>
      </c>
      <c r="AB481" s="26">
        <v>56.71783650654416</v>
      </c>
      <c r="AC481" s="26">
        <f t="shared" si="106"/>
        <v>1.4651317318486203</v>
      </c>
      <c r="AD481" s="26">
        <f t="shared" si="106"/>
        <v>3.2659072062510912</v>
      </c>
      <c r="AE481" s="26">
        <f t="shared" si="106"/>
        <v>2.0256938513700806</v>
      </c>
      <c r="AF481" s="26">
        <f t="shared" si="106"/>
        <v>0.19624276668250207</v>
      </c>
      <c r="AG481" s="17">
        <v>7.0725000000000007</v>
      </c>
      <c r="AH481" s="26">
        <v>6.7899999999999991</v>
      </c>
      <c r="AI481" s="17">
        <f t="shared" si="102"/>
        <v>1.6218100973589314E-7</v>
      </c>
      <c r="AJ481" s="73">
        <v>3.0389006317102196</v>
      </c>
      <c r="AK481" s="73">
        <v>195.10962345001386</v>
      </c>
      <c r="AL481" s="73">
        <v>3454.3394070588829</v>
      </c>
      <c r="AM481" s="73">
        <v>702.86813208631361</v>
      </c>
      <c r="AN481" s="26" t="s">
        <v>45</v>
      </c>
      <c r="AO481" s="26" t="s">
        <v>45</v>
      </c>
      <c r="AP481" s="26" t="s">
        <v>45</v>
      </c>
      <c r="AQ481" s="26" t="s">
        <v>45</v>
      </c>
      <c r="AR481" s="17">
        <v>445.74999999999977</v>
      </c>
      <c r="AS481" s="17">
        <v>696.72500000000014</v>
      </c>
      <c r="AT481" s="17">
        <v>211.5</v>
      </c>
      <c r="AU481" s="26">
        <v>16.509381282322789</v>
      </c>
      <c r="AV481" s="26">
        <v>-4.3331877458381758</v>
      </c>
      <c r="AW481" s="26">
        <v>4322.7750000000015</v>
      </c>
      <c r="AX481" s="26">
        <v>3441.5250000000001</v>
      </c>
      <c r="AY481" s="103">
        <v>1504</v>
      </c>
      <c r="AZ481" s="103">
        <f t="shared" si="104"/>
        <v>458.71999999999997</v>
      </c>
      <c r="BA481" s="17">
        <v>120</v>
      </c>
      <c r="BB481" s="17">
        <v>120</v>
      </c>
      <c r="BC481" s="17" t="s">
        <v>45</v>
      </c>
      <c r="BD481" s="56">
        <v>1</v>
      </c>
      <c r="BE481" s="17"/>
      <c r="BF481" s="28"/>
      <c r="BG481" s="26"/>
      <c r="BH481" s="17"/>
      <c r="BI481" s="29"/>
    </row>
    <row r="482" spans="1:61" x14ac:dyDescent="0.25">
      <c r="A482" s="14">
        <v>2007</v>
      </c>
      <c r="B482" s="15">
        <v>2010</v>
      </c>
      <c r="C482" s="45" t="s">
        <v>169</v>
      </c>
      <c r="D482" s="17" t="s">
        <v>308</v>
      </c>
      <c r="E482" s="69">
        <v>1</v>
      </c>
      <c r="F482" s="70" t="s">
        <v>93</v>
      </c>
      <c r="G482" s="45" t="str">
        <f t="shared" si="107"/>
        <v>Fish Creek</v>
      </c>
      <c r="H482" s="70" t="s">
        <v>95</v>
      </c>
      <c r="I482" s="45" t="s">
        <v>43</v>
      </c>
      <c r="J482" s="22">
        <v>988234</v>
      </c>
      <c r="K482" s="17" t="s">
        <v>42</v>
      </c>
      <c r="L482" s="71" t="s">
        <v>45</v>
      </c>
      <c r="M482" s="71" t="s">
        <v>45</v>
      </c>
      <c r="N482" s="71">
        <f t="shared" si="108"/>
        <v>44.496050320340487</v>
      </c>
      <c r="O482" s="26">
        <v>38.559919667802077</v>
      </c>
      <c r="P482" s="26">
        <f t="shared" si="101"/>
        <v>0.38559919667802078</v>
      </c>
      <c r="Q482" s="63">
        <v>61.440080332197923</v>
      </c>
      <c r="R482" s="72">
        <v>0.61440080332197922</v>
      </c>
      <c r="S482" s="71" t="s">
        <v>45</v>
      </c>
      <c r="T482" s="72">
        <v>5.7192137529560272</v>
      </c>
      <c r="U482" s="72">
        <f t="shared" si="109"/>
        <v>7.6596612762803922</v>
      </c>
      <c r="V482" s="72">
        <f t="shared" si="105"/>
        <v>2.5532204254267974</v>
      </c>
      <c r="W482" s="26">
        <v>20.366171783068737</v>
      </c>
      <c r="X482" s="26">
        <v>37.298945460611449</v>
      </c>
      <c r="Y482" s="26">
        <v>27.071185691807599</v>
      </c>
      <c r="Z482" s="26">
        <v>1.6366460327407708</v>
      </c>
      <c r="AA482" s="26">
        <v>0.4135789473684211</v>
      </c>
      <c r="AB482" s="26">
        <v>41.485770414672118</v>
      </c>
      <c r="AC482" s="26">
        <f t="shared" si="106"/>
        <v>1.1647848975679169</v>
      </c>
      <c r="AD482" s="26">
        <f t="shared" si="106"/>
        <v>2.1332064184908579</v>
      </c>
      <c r="AE482" s="26">
        <f t="shared" si="106"/>
        <v>1.5482589751741243</v>
      </c>
      <c r="AF482" s="26">
        <f t="shared" si="106"/>
        <v>9.3603284991719368E-2</v>
      </c>
      <c r="AG482" s="17">
        <v>6.3269999999999991</v>
      </c>
      <c r="AH482" s="26">
        <v>6.78</v>
      </c>
      <c r="AI482" s="17">
        <f t="shared" si="102"/>
        <v>1.6595869074375559E-7</v>
      </c>
      <c r="AJ482" s="73">
        <v>2.9926850740880644</v>
      </c>
      <c r="AK482" s="73">
        <v>200.07502350310801</v>
      </c>
      <c r="AL482" s="73">
        <v>3444.9463810604916</v>
      </c>
      <c r="AM482" s="73">
        <v>665.88575143984872</v>
      </c>
      <c r="AN482" s="26" t="s">
        <v>45</v>
      </c>
      <c r="AO482" s="26" t="s">
        <v>45</v>
      </c>
      <c r="AP482" s="26" t="s">
        <v>45</v>
      </c>
      <c r="AQ482" s="26" t="s">
        <v>45</v>
      </c>
      <c r="AR482" s="17">
        <v>445.74999999999977</v>
      </c>
      <c r="AS482" s="17">
        <v>696.72500000000014</v>
      </c>
      <c r="AT482" s="17">
        <v>211.5</v>
      </c>
      <c r="AU482" s="26">
        <v>16.509381282322789</v>
      </c>
      <c r="AV482" s="26">
        <v>-4.3331877458381758</v>
      </c>
      <c r="AW482" s="26">
        <v>4322.7750000000015</v>
      </c>
      <c r="AX482" s="26">
        <v>3441.5250000000001</v>
      </c>
      <c r="AY482" s="103">
        <v>1504</v>
      </c>
      <c r="AZ482" s="103">
        <f t="shared" si="104"/>
        <v>458.71999999999997</v>
      </c>
      <c r="BA482" s="17">
        <v>120</v>
      </c>
      <c r="BB482" s="17">
        <v>120</v>
      </c>
      <c r="BC482" s="17" t="s">
        <v>45</v>
      </c>
      <c r="BD482" s="56">
        <v>1</v>
      </c>
      <c r="BE482" s="17"/>
      <c r="BF482" s="28"/>
      <c r="BG482" s="26"/>
      <c r="BH482" s="17"/>
      <c r="BI482" s="29"/>
    </row>
    <row r="483" spans="1:61" x14ac:dyDescent="0.25">
      <c r="A483" s="14">
        <v>2007</v>
      </c>
      <c r="B483" s="15">
        <v>2010</v>
      </c>
      <c r="C483" s="45" t="s">
        <v>169</v>
      </c>
      <c r="D483" s="17" t="s">
        <v>308</v>
      </c>
      <c r="E483" s="69">
        <v>2</v>
      </c>
      <c r="F483" s="70" t="s">
        <v>93</v>
      </c>
      <c r="G483" s="45" t="str">
        <f t="shared" si="107"/>
        <v>Fish Creek</v>
      </c>
      <c r="H483" s="70" t="s">
        <v>95</v>
      </c>
      <c r="I483" s="45" t="s">
        <v>43</v>
      </c>
      <c r="J483" s="22">
        <v>988234</v>
      </c>
      <c r="K483" s="17" t="s">
        <v>42</v>
      </c>
      <c r="L483" s="71" t="s">
        <v>45</v>
      </c>
      <c r="M483" s="71" t="s">
        <v>45</v>
      </c>
      <c r="N483" s="71">
        <f t="shared" si="108"/>
        <v>35.811268996502719</v>
      </c>
      <c r="O483" s="26">
        <v>42.500687688908918</v>
      </c>
      <c r="P483" s="26">
        <f t="shared" si="101"/>
        <v>0.42500687688908917</v>
      </c>
      <c r="Q483" s="63">
        <v>57.499312311091082</v>
      </c>
      <c r="R483" s="72">
        <v>0.57499312311091078</v>
      </c>
      <c r="S483" s="71" t="s">
        <v>45</v>
      </c>
      <c r="T483" s="72">
        <v>5.0733451978795623</v>
      </c>
      <c r="U483" s="72">
        <f t="shared" si="109"/>
        <v>6.7946587471601276</v>
      </c>
      <c r="V483" s="72">
        <f t="shared" si="105"/>
        <v>2.2648862490533759</v>
      </c>
      <c r="W483" s="26">
        <v>19.730755390068225</v>
      </c>
      <c r="X483" s="26">
        <v>37.874774267014814</v>
      </c>
      <c r="Y483" s="26">
        <v>27.152264395561417</v>
      </c>
      <c r="Z483" s="26">
        <v>2.2351369515243107</v>
      </c>
      <c r="AA483" s="26">
        <v>0.44727272727272721</v>
      </c>
      <c r="AB483" s="26">
        <v>34.028534863826344</v>
      </c>
      <c r="AC483" s="26">
        <f t="shared" si="106"/>
        <v>1.0010093310873891</v>
      </c>
      <c r="AD483" s="26">
        <f t="shared" si="106"/>
        <v>1.9215180414833204</v>
      </c>
      <c r="AE483" s="26">
        <f t="shared" si="106"/>
        <v>1.3775281018277772</v>
      </c>
      <c r="AF483" s="26">
        <f t="shared" si="106"/>
        <v>0.11339621319619027</v>
      </c>
      <c r="AG483" s="17">
        <v>6.4785000000000004</v>
      </c>
      <c r="AH483" s="26">
        <v>6.82</v>
      </c>
      <c r="AI483" s="17">
        <f t="shared" si="102"/>
        <v>1.5135612484362046E-7</v>
      </c>
      <c r="AJ483" s="73">
        <v>3.6451909961569275</v>
      </c>
      <c r="AK483" s="73">
        <v>229.70427276057612</v>
      </c>
      <c r="AL483" s="73">
        <v>3120.7309848871787</v>
      </c>
      <c r="AM483" s="73">
        <v>758.22118936298045</v>
      </c>
      <c r="AN483" s="26" t="s">
        <v>45</v>
      </c>
      <c r="AO483" s="26" t="s">
        <v>45</v>
      </c>
      <c r="AP483" s="26" t="s">
        <v>45</v>
      </c>
      <c r="AQ483" s="26" t="s">
        <v>45</v>
      </c>
      <c r="AR483" s="17">
        <v>445.74999999999977</v>
      </c>
      <c r="AS483" s="17">
        <v>696.72500000000014</v>
      </c>
      <c r="AT483" s="17">
        <v>211.5</v>
      </c>
      <c r="AU483" s="26">
        <v>16.509381282322789</v>
      </c>
      <c r="AV483" s="26">
        <v>-4.3331877458381758</v>
      </c>
      <c r="AW483" s="26">
        <v>4322.7750000000015</v>
      </c>
      <c r="AX483" s="26">
        <v>3441.5250000000001</v>
      </c>
      <c r="AY483" s="103">
        <v>1504</v>
      </c>
      <c r="AZ483" s="103">
        <f t="shared" si="104"/>
        <v>458.71999999999997</v>
      </c>
      <c r="BA483" s="17">
        <v>120</v>
      </c>
      <c r="BB483" s="17">
        <v>120</v>
      </c>
      <c r="BC483" s="17" t="s">
        <v>45</v>
      </c>
      <c r="BD483" s="56">
        <v>1</v>
      </c>
      <c r="BE483" s="17"/>
      <c r="BF483" s="28"/>
      <c r="BG483" s="26"/>
      <c r="BH483" s="17"/>
      <c r="BI483" s="29"/>
    </row>
    <row r="484" spans="1:61" x14ac:dyDescent="0.25">
      <c r="A484" s="14">
        <v>2007</v>
      </c>
      <c r="B484" s="15">
        <v>2010</v>
      </c>
      <c r="C484" s="45" t="s">
        <v>169</v>
      </c>
      <c r="D484" s="17" t="s">
        <v>308</v>
      </c>
      <c r="E484" s="69">
        <v>3</v>
      </c>
      <c r="F484" s="70" t="s">
        <v>93</v>
      </c>
      <c r="G484" s="45" t="str">
        <f t="shared" si="107"/>
        <v>Fish Creek</v>
      </c>
      <c r="H484" s="70" t="s">
        <v>95</v>
      </c>
      <c r="I484" s="45" t="s">
        <v>43</v>
      </c>
      <c r="J484" s="22">
        <v>988234</v>
      </c>
      <c r="K484" s="17" t="s">
        <v>42</v>
      </c>
      <c r="L484" s="71" t="s">
        <v>45</v>
      </c>
      <c r="M484" s="71" t="s">
        <v>45</v>
      </c>
      <c r="N484" s="71">
        <f t="shared" si="108"/>
        <v>49.50776513150376</v>
      </c>
      <c r="O484" s="26">
        <v>37.550559989656712</v>
      </c>
      <c r="P484" s="74">
        <f t="shared" si="101"/>
        <v>0.37550559989656712</v>
      </c>
      <c r="Q484" s="63">
        <v>62.449440010343288</v>
      </c>
      <c r="R484" s="72">
        <v>0.62449440010343293</v>
      </c>
      <c r="S484" s="71" t="s">
        <v>45</v>
      </c>
      <c r="T484" s="72">
        <v>6.1968143484145557</v>
      </c>
      <c r="U484" s="72">
        <f t="shared" si="109"/>
        <v>8.299304930912351</v>
      </c>
      <c r="V484" s="72">
        <f t="shared" si="105"/>
        <v>2.7664349769707837</v>
      </c>
      <c r="W484" s="26">
        <v>18.737025765875444</v>
      </c>
      <c r="X484" s="26">
        <v>41.003611280178532</v>
      </c>
      <c r="Y484" s="26">
        <v>26.241728545343889</v>
      </c>
      <c r="Z484" s="26">
        <v>1.3474457293568634</v>
      </c>
      <c r="AA484" s="26">
        <v>0.45833333333333331</v>
      </c>
      <c r="AB484" s="26">
        <v>40.560966644168005</v>
      </c>
      <c r="AC484" s="26">
        <f t="shared" si="106"/>
        <v>1.161098701125902</v>
      </c>
      <c r="AD484" s="26">
        <f t="shared" si="106"/>
        <v>2.5409176671782325</v>
      </c>
      <c r="AE484" s="26">
        <f t="shared" si="106"/>
        <v>1.6261511997698683</v>
      </c>
      <c r="AF484" s="26">
        <f t="shared" si="106"/>
        <v>8.3498710293885267E-2</v>
      </c>
      <c r="AG484" s="17">
        <v>6.0570000000000004</v>
      </c>
      <c r="AH484" s="26">
        <v>7.2700000000000005</v>
      </c>
      <c r="AI484" s="17">
        <f t="shared" si="102"/>
        <v>5.3703179637025192E-8</v>
      </c>
      <c r="AJ484" s="73">
        <v>2.1807335209393495</v>
      </c>
      <c r="AK484" s="73">
        <v>218.91818970908395</v>
      </c>
      <c r="AL484" s="73">
        <v>3584.6602750187349</v>
      </c>
      <c r="AM484" s="73">
        <v>749.82636567590566</v>
      </c>
      <c r="AN484" s="26" t="s">
        <v>45</v>
      </c>
      <c r="AO484" s="26" t="s">
        <v>45</v>
      </c>
      <c r="AP484" s="26" t="s">
        <v>45</v>
      </c>
      <c r="AQ484" s="26" t="s">
        <v>45</v>
      </c>
      <c r="AR484" s="17">
        <v>445.74999999999977</v>
      </c>
      <c r="AS484" s="17">
        <v>696.72500000000014</v>
      </c>
      <c r="AT484" s="17">
        <v>211.5</v>
      </c>
      <c r="AU484" s="26">
        <v>16.509381282322789</v>
      </c>
      <c r="AV484" s="26">
        <v>-4.3331877458381758</v>
      </c>
      <c r="AW484" s="26">
        <v>4322.7750000000015</v>
      </c>
      <c r="AX484" s="26">
        <v>3441.5250000000001</v>
      </c>
      <c r="AY484" s="103">
        <v>1504</v>
      </c>
      <c r="AZ484" s="103">
        <f t="shared" si="104"/>
        <v>458.71999999999997</v>
      </c>
      <c r="BA484" s="17">
        <v>120</v>
      </c>
      <c r="BB484" s="17">
        <v>120</v>
      </c>
      <c r="BC484" s="17" t="s">
        <v>45</v>
      </c>
      <c r="BD484" s="56">
        <v>1</v>
      </c>
      <c r="BE484" s="17"/>
      <c r="BF484" s="28"/>
      <c r="BG484" s="26"/>
      <c r="BH484" s="17"/>
      <c r="BI484" s="29"/>
    </row>
    <row r="485" spans="1:61" x14ac:dyDescent="0.25">
      <c r="A485" s="14">
        <v>2007</v>
      </c>
      <c r="B485" s="15">
        <v>2010</v>
      </c>
      <c r="C485" s="45" t="s">
        <v>169</v>
      </c>
      <c r="D485" s="17" t="s">
        <v>308</v>
      </c>
      <c r="E485" s="69">
        <v>4</v>
      </c>
      <c r="F485" s="70" t="s">
        <v>93</v>
      </c>
      <c r="G485" s="45" t="str">
        <f t="shared" si="107"/>
        <v>Fish Creek</v>
      </c>
      <c r="H485" s="70" t="s">
        <v>95</v>
      </c>
      <c r="I485" s="45" t="s">
        <v>43</v>
      </c>
      <c r="J485" s="22">
        <v>988234</v>
      </c>
      <c r="K485" s="17" t="s">
        <v>42</v>
      </c>
      <c r="L485" s="71" t="s">
        <v>45</v>
      </c>
      <c r="M485" s="71" t="s">
        <v>45</v>
      </c>
      <c r="N485" s="71">
        <f t="shared" si="108"/>
        <v>32.260584105423057</v>
      </c>
      <c r="O485" s="26">
        <v>36.857807095210696</v>
      </c>
      <c r="P485" s="74">
        <f t="shared" si="101"/>
        <v>0.36857807095210693</v>
      </c>
      <c r="Q485" s="63">
        <v>63.142192904789304</v>
      </c>
      <c r="R485" s="72">
        <v>0.63142192904789307</v>
      </c>
      <c r="S485" s="71" t="s">
        <v>45</v>
      </c>
      <c r="T485" s="72">
        <v>3.963514619121677</v>
      </c>
      <c r="U485" s="72">
        <f t="shared" si="109"/>
        <v>5.3082785077522452</v>
      </c>
      <c r="V485" s="72">
        <f t="shared" si="105"/>
        <v>1.7694261692507485</v>
      </c>
      <c r="W485" s="26">
        <v>18.98747361275143</v>
      </c>
      <c r="X485" s="26">
        <v>40.220862432927575</v>
      </c>
      <c r="Y485" s="26">
        <v>26.12592413491673</v>
      </c>
      <c r="Z485" s="26">
        <v>1.5389880315809989</v>
      </c>
      <c r="AA485" s="26">
        <v>0.45547826086956517</v>
      </c>
      <c r="AB485" s="26">
        <v>26.105623207273364</v>
      </c>
      <c r="AC485" s="26">
        <f t="shared" si="106"/>
        <v>0.7525712924432737</v>
      </c>
      <c r="AD485" s="26">
        <f t="shared" si="106"/>
        <v>1.594159762465903</v>
      </c>
      <c r="AE485" s="26">
        <f t="shared" si="106"/>
        <v>1.035504822468063</v>
      </c>
      <c r="AF485" s="26">
        <f t="shared" si="106"/>
        <v>6.0998015618245825E-2</v>
      </c>
      <c r="AG485" s="17">
        <v>5.8354999999999997</v>
      </c>
      <c r="AH485" s="26">
        <v>7.4574999999999996</v>
      </c>
      <c r="AI485" s="17">
        <f t="shared" si="102"/>
        <v>3.4873858413521842E-8</v>
      </c>
      <c r="AJ485" s="73">
        <v>3.0720295220364386</v>
      </c>
      <c r="AK485" s="73">
        <v>231.22826067932948</v>
      </c>
      <c r="AL485" s="73">
        <v>3396.1861084022744</v>
      </c>
      <c r="AM485" s="73">
        <v>874.57854900359575</v>
      </c>
      <c r="AN485" s="26" t="s">
        <v>45</v>
      </c>
      <c r="AO485" s="26" t="s">
        <v>45</v>
      </c>
      <c r="AP485" s="26" t="s">
        <v>45</v>
      </c>
      <c r="AQ485" s="26" t="s">
        <v>45</v>
      </c>
      <c r="AR485" s="17">
        <v>445.74999999999977</v>
      </c>
      <c r="AS485" s="17">
        <v>696.72500000000014</v>
      </c>
      <c r="AT485" s="17">
        <v>211.5</v>
      </c>
      <c r="AU485" s="26">
        <v>16.509381282322789</v>
      </c>
      <c r="AV485" s="26">
        <v>-4.3331877458381758</v>
      </c>
      <c r="AW485" s="26">
        <v>4322.7750000000015</v>
      </c>
      <c r="AX485" s="26">
        <v>3441.5250000000001</v>
      </c>
      <c r="AY485" s="103">
        <v>1504</v>
      </c>
      <c r="AZ485" s="103">
        <f t="shared" si="104"/>
        <v>458.71999999999997</v>
      </c>
      <c r="BA485" s="17">
        <v>120</v>
      </c>
      <c r="BB485" s="17">
        <v>120</v>
      </c>
      <c r="BC485" s="17" t="s">
        <v>45</v>
      </c>
      <c r="BD485" s="56">
        <v>1</v>
      </c>
      <c r="BE485" s="17"/>
      <c r="BF485" s="28"/>
      <c r="BG485" s="26"/>
      <c r="BH485" s="17"/>
      <c r="BI485" s="29"/>
    </row>
    <row r="486" spans="1:61" x14ac:dyDescent="0.25">
      <c r="A486" s="14">
        <v>2007</v>
      </c>
      <c r="B486" s="15">
        <v>2010</v>
      </c>
      <c r="C486" s="45" t="s">
        <v>169</v>
      </c>
      <c r="D486" s="17" t="s">
        <v>308</v>
      </c>
      <c r="E486" s="69">
        <v>1</v>
      </c>
      <c r="F486" s="70" t="s">
        <v>124</v>
      </c>
      <c r="G486" s="45" t="str">
        <f t="shared" si="107"/>
        <v>Allegany</v>
      </c>
      <c r="H486" s="70">
        <v>99239</v>
      </c>
      <c r="I486" s="45" t="s">
        <v>52</v>
      </c>
      <c r="J486" s="22">
        <v>99239015</v>
      </c>
      <c r="K486" s="17" t="s">
        <v>42</v>
      </c>
      <c r="L486" s="71" t="s">
        <v>45</v>
      </c>
      <c r="M486" s="71" t="s">
        <v>45</v>
      </c>
      <c r="N486" s="71">
        <f t="shared" si="108"/>
        <v>45.922395026088864</v>
      </c>
      <c r="O486" s="26">
        <v>39.221733809549889</v>
      </c>
      <c r="P486" s="26">
        <f t="shared" si="101"/>
        <v>0.39221733809549891</v>
      </c>
      <c r="Q486" s="63">
        <v>60.778266190450111</v>
      </c>
      <c r="R486" s="72">
        <v>0.60778266190450114</v>
      </c>
      <c r="S486" s="71" t="s">
        <v>45</v>
      </c>
      <c r="T486" s="72">
        <v>6.0038531787008518</v>
      </c>
      <c r="U486" s="72">
        <f t="shared" si="109"/>
        <v>8.0408747929029261</v>
      </c>
      <c r="V486" s="72">
        <f t="shared" si="105"/>
        <v>2.6802915976343087</v>
      </c>
      <c r="W486" s="26">
        <v>18.841930402740729</v>
      </c>
      <c r="X486" s="26">
        <v>40.938367021729732</v>
      </c>
      <c r="Y486" s="26">
        <v>25.450351026353289</v>
      </c>
      <c r="Z486" s="26">
        <v>2.1937476719344318</v>
      </c>
      <c r="AA486" s="26">
        <v>0.42449999999999999</v>
      </c>
      <c r="AB486" s="26">
        <v>42.430057800006018</v>
      </c>
      <c r="AC486" s="26">
        <f t="shared" si="106"/>
        <v>1.1312418374135513</v>
      </c>
      <c r="AD486" s="26">
        <f t="shared" si="106"/>
        <v>2.4578794497423417</v>
      </c>
      <c r="AE486" s="26">
        <f t="shared" si="106"/>
        <v>1.528001709086237</v>
      </c>
      <c r="AF486" s="26">
        <f t="shared" si="106"/>
        <v>0.1317093893341113</v>
      </c>
      <c r="AG486" s="17">
        <v>6.9915000000000003</v>
      </c>
      <c r="AH486" s="26">
        <v>6.82</v>
      </c>
      <c r="AI486" s="17">
        <f t="shared" si="102"/>
        <v>1.5135612484362046E-7</v>
      </c>
      <c r="AJ486" s="73">
        <v>2.567830212447725</v>
      </c>
      <c r="AK486" s="73">
        <v>277.09113052346703</v>
      </c>
      <c r="AL486" s="73">
        <v>3672.2946998006068</v>
      </c>
      <c r="AM486" s="73">
        <v>612.40197476151661</v>
      </c>
      <c r="AN486" s="26" t="s">
        <v>45</v>
      </c>
      <c r="AO486" s="26" t="s">
        <v>45</v>
      </c>
      <c r="AP486" s="26" t="s">
        <v>45</v>
      </c>
      <c r="AQ486" s="26" t="s">
        <v>45</v>
      </c>
      <c r="AR486" s="17">
        <v>445.74999999999977</v>
      </c>
      <c r="AS486" s="17">
        <v>696.72500000000014</v>
      </c>
      <c r="AT486" s="17">
        <v>211.5</v>
      </c>
      <c r="AU486" s="26">
        <v>16.509381282322789</v>
      </c>
      <c r="AV486" s="26">
        <v>-4.3331877458381758</v>
      </c>
      <c r="AW486" s="26">
        <v>4322.7750000000015</v>
      </c>
      <c r="AX486" s="26">
        <v>3441.5250000000001</v>
      </c>
      <c r="AY486" s="103">
        <v>1504</v>
      </c>
      <c r="AZ486" s="103">
        <f t="shared" si="104"/>
        <v>458.71999999999997</v>
      </c>
      <c r="BA486" s="17">
        <v>120</v>
      </c>
      <c r="BB486" s="17">
        <v>120</v>
      </c>
      <c r="BC486" s="17" t="s">
        <v>45</v>
      </c>
      <c r="BD486" s="56">
        <v>1</v>
      </c>
      <c r="BE486" s="17"/>
      <c r="BF486" s="28"/>
      <c r="BG486" s="26"/>
      <c r="BH486" s="17"/>
      <c r="BI486" s="29"/>
    </row>
    <row r="487" spans="1:61" x14ac:dyDescent="0.25">
      <c r="A487" s="14">
        <v>2007</v>
      </c>
      <c r="B487" s="15">
        <v>2010</v>
      </c>
      <c r="C487" s="45" t="s">
        <v>169</v>
      </c>
      <c r="D487" s="17" t="s">
        <v>308</v>
      </c>
      <c r="E487" s="69">
        <v>2</v>
      </c>
      <c r="F487" s="70" t="s">
        <v>124</v>
      </c>
      <c r="G487" s="45" t="str">
        <f t="shared" si="107"/>
        <v>Allegany</v>
      </c>
      <c r="H487" s="70">
        <v>99239</v>
      </c>
      <c r="I487" s="45" t="s">
        <v>52</v>
      </c>
      <c r="J487" s="22">
        <v>99239015</v>
      </c>
      <c r="K487" s="17" t="s">
        <v>42</v>
      </c>
      <c r="L487" s="71" t="s">
        <v>45</v>
      </c>
      <c r="M487" s="71" t="s">
        <v>45</v>
      </c>
      <c r="N487" s="71">
        <f t="shared" si="108"/>
        <v>69.727503741045069</v>
      </c>
      <c r="O487" s="26">
        <v>38.027988775725134</v>
      </c>
      <c r="P487" s="26">
        <f t="shared" si="101"/>
        <v>0.38027988775725136</v>
      </c>
      <c r="Q487" s="63">
        <v>61.972011224274866</v>
      </c>
      <c r="R487" s="72">
        <v>0.6197201122427487</v>
      </c>
      <c r="S487" s="71" t="s">
        <v>45</v>
      </c>
      <c r="T487" s="72">
        <v>8.8386557654126463</v>
      </c>
      <c r="U487" s="72">
        <f t="shared" si="109"/>
        <v>11.837485400106221</v>
      </c>
      <c r="V487" s="72">
        <f t="shared" si="105"/>
        <v>3.945828466702074</v>
      </c>
      <c r="W487" s="26">
        <v>18.729750026821151</v>
      </c>
      <c r="X487" s="26">
        <v>42.311697600400535</v>
      </c>
      <c r="Y487" s="26">
        <v>25.037757036083391</v>
      </c>
      <c r="Z487" s="26">
        <v>0.67842077030361736</v>
      </c>
      <c r="AA487" s="26">
        <v>0.42119999999999996</v>
      </c>
      <c r="AB487" s="26">
        <v>62.953388642540226</v>
      </c>
      <c r="AC487" s="26">
        <f t="shared" si="106"/>
        <v>1.6554581305930043</v>
      </c>
      <c r="AD487" s="26">
        <f t="shared" si="106"/>
        <v>3.739785299401766</v>
      </c>
      <c r="AE487" s="26">
        <f t="shared" si="106"/>
        <v>2.2130011557997951</v>
      </c>
      <c r="AF487" s="26">
        <f t="shared" si="106"/>
        <v>5.9963276528197565E-2</v>
      </c>
      <c r="AG487" s="17">
        <v>7.5654999999999992</v>
      </c>
      <c r="AH487" s="26">
        <v>6.7750000000000004</v>
      </c>
      <c r="AI487" s="17">
        <f t="shared" si="102"/>
        <v>1.6788040181225557E-7</v>
      </c>
      <c r="AJ487" s="73">
        <v>2.8486476485444157</v>
      </c>
      <c r="AK487" s="73">
        <v>220.56817587680223</v>
      </c>
      <c r="AL487" s="73">
        <v>3720.6432830405683</v>
      </c>
      <c r="AM487" s="73">
        <v>659.27870880503804</v>
      </c>
      <c r="AN487" s="26" t="s">
        <v>45</v>
      </c>
      <c r="AO487" s="26" t="s">
        <v>45</v>
      </c>
      <c r="AP487" s="26" t="s">
        <v>45</v>
      </c>
      <c r="AQ487" s="26" t="s">
        <v>45</v>
      </c>
      <c r="AR487" s="17">
        <v>445.74999999999977</v>
      </c>
      <c r="AS487" s="17">
        <v>696.72500000000014</v>
      </c>
      <c r="AT487" s="17">
        <v>211.5</v>
      </c>
      <c r="AU487" s="26">
        <v>16.509381282322789</v>
      </c>
      <c r="AV487" s="26">
        <v>-4.3331877458381758</v>
      </c>
      <c r="AW487" s="26">
        <v>4322.7750000000015</v>
      </c>
      <c r="AX487" s="26">
        <v>3441.5250000000001</v>
      </c>
      <c r="AY487" s="103">
        <v>1504</v>
      </c>
      <c r="AZ487" s="103">
        <f t="shared" si="104"/>
        <v>458.71999999999997</v>
      </c>
      <c r="BA487" s="17">
        <v>120</v>
      </c>
      <c r="BB487" s="17">
        <v>120</v>
      </c>
      <c r="BC487" s="17" t="s">
        <v>45</v>
      </c>
      <c r="BD487" s="56">
        <v>1</v>
      </c>
      <c r="BE487" s="17"/>
      <c r="BF487" s="28"/>
      <c r="BG487" s="26"/>
      <c r="BH487" s="17"/>
      <c r="BI487" s="29"/>
    </row>
    <row r="488" spans="1:61" x14ac:dyDescent="0.25">
      <c r="A488" s="14">
        <v>2007</v>
      </c>
      <c r="B488" s="15">
        <v>2010</v>
      </c>
      <c r="C488" s="45" t="s">
        <v>169</v>
      </c>
      <c r="D488" s="17" t="s">
        <v>308</v>
      </c>
      <c r="E488" s="69">
        <v>3</v>
      </c>
      <c r="F488" s="70" t="s">
        <v>124</v>
      </c>
      <c r="G488" s="45" t="str">
        <f t="shared" si="107"/>
        <v>Allegany</v>
      </c>
      <c r="H488" s="70">
        <v>99239</v>
      </c>
      <c r="I488" s="45" t="s">
        <v>52</v>
      </c>
      <c r="J488" s="22">
        <v>99239015</v>
      </c>
      <c r="K488" s="17" t="s">
        <v>42</v>
      </c>
      <c r="L488" s="71" t="s">
        <v>45</v>
      </c>
      <c r="M488" s="71" t="s">
        <v>45</v>
      </c>
      <c r="N488" s="71">
        <f t="shared" si="108"/>
        <v>54.444808354359424</v>
      </c>
      <c r="O488" s="26">
        <v>44.721075332978906</v>
      </c>
      <c r="P488" s="26">
        <f t="shared" si="101"/>
        <v>0.44721075332978905</v>
      </c>
      <c r="Q488" s="63">
        <v>55.278924667021094</v>
      </c>
      <c r="R488" s="72">
        <v>0.5527892466702109</v>
      </c>
      <c r="S488" s="71" t="s">
        <v>45</v>
      </c>
      <c r="T488" s="72">
        <v>8.1161012530163568</v>
      </c>
      <c r="U488" s="72">
        <f t="shared" si="109"/>
        <v>10.869778463861191</v>
      </c>
      <c r="V488" s="72">
        <f t="shared" si="105"/>
        <v>3.6232594879537303</v>
      </c>
      <c r="W488" s="26">
        <v>18.601791283605095</v>
      </c>
      <c r="X488" s="26">
        <v>42.800565980427734</v>
      </c>
      <c r="Y488" s="26">
        <v>25.300777111870033</v>
      </c>
      <c r="Z488" s="26">
        <v>1.5135087082459791</v>
      </c>
      <c r="AA488" s="26">
        <v>0.40211111111111114</v>
      </c>
      <c r="AB488" s="26">
        <v>60.551183705841851</v>
      </c>
      <c r="AC488" s="26">
        <f t="shared" si="106"/>
        <v>1.5097402154521606</v>
      </c>
      <c r="AD488" s="26">
        <f t="shared" si="106"/>
        <v>3.4737372718355881</v>
      </c>
      <c r="AE488" s="26">
        <f t="shared" si="106"/>
        <v>2.0534366881993593</v>
      </c>
      <c r="AF488" s="26">
        <f t="shared" si="106"/>
        <v>0.12283789923446359</v>
      </c>
      <c r="AG488" s="17">
        <v>6.6890000000000001</v>
      </c>
      <c r="AH488" s="26">
        <v>7.0875000000000004</v>
      </c>
      <c r="AI488" s="17">
        <f t="shared" si="102"/>
        <v>8.1752303794364733E-8</v>
      </c>
      <c r="AJ488" s="73">
        <v>1.9293069326308265</v>
      </c>
      <c r="AK488" s="73">
        <v>194.97223362296947</v>
      </c>
      <c r="AL488" s="73">
        <v>3656.7334156639913</v>
      </c>
      <c r="AM488" s="73">
        <v>671.10680034238817</v>
      </c>
      <c r="AN488" s="26" t="s">
        <v>45</v>
      </c>
      <c r="AO488" s="26" t="s">
        <v>45</v>
      </c>
      <c r="AP488" s="26" t="s">
        <v>45</v>
      </c>
      <c r="AQ488" s="26" t="s">
        <v>45</v>
      </c>
      <c r="AR488" s="17">
        <v>445.74999999999977</v>
      </c>
      <c r="AS488" s="17">
        <v>696.72500000000014</v>
      </c>
      <c r="AT488" s="17">
        <v>211.5</v>
      </c>
      <c r="AU488" s="26">
        <v>16.509381282322789</v>
      </c>
      <c r="AV488" s="26">
        <v>-4.3331877458381758</v>
      </c>
      <c r="AW488" s="26">
        <v>4322.7750000000015</v>
      </c>
      <c r="AX488" s="26">
        <v>3441.5250000000001</v>
      </c>
      <c r="AY488" s="103">
        <v>1504</v>
      </c>
      <c r="AZ488" s="103">
        <f t="shared" si="104"/>
        <v>458.71999999999997</v>
      </c>
      <c r="BA488" s="17">
        <v>120</v>
      </c>
      <c r="BB488" s="17">
        <v>120</v>
      </c>
      <c r="BC488" s="17" t="s">
        <v>45</v>
      </c>
      <c r="BD488" s="56">
        <v>1</v>
      </c>
      <c r="BE488" s="17"/>
      <c r="BF488" s="28"/>
      <c r="BG488" s="26"/>
      <c r="BH488" s="17"/>
      <c r="BI488" s="29"/>
    </row>
    <row r="489" spans="1:61" x14ac:dyDescent="0.25">
      <c r="A489" s="14">
        <v>2007</v>
      </c>
      <c r="B489" s="15">
        <v>2010</v>
      </c>
      <c r="C489" s="45" t="s">
        <v>169</v>
      </c>
      <c r="D489" s="17" t="s">
        <v>308</v>
      </c>
      <c r="E489" s="69">
        <v>4</v>
      </c>
      <c r="F489" s="70" t="s">
        <v>124</v>
      </c>
      <c r="G489" s="45" t="str">
        <f t="shared" si="107"/>
        <v>Allegany</v>
      </c>
      <c r="H489" s="70">
        <v>99239</v>
      </c>
      <c r="I489" s="45" t="s">
        <v>52</v>
      </c>
      <c r="J489" s="22">
        <v>99239015</v>
      </c>
      <c r="K489" s="17" t="s">
        <v>42</v>
      </c>
      <c r="L489" s="71" t="s">
        <v>45</v>
      </c>
      <c r="M489" s="71" t="s">
        <v>45</v>
      </c>
      <c r="N489" s="71">
        <f t="shared" si="108"/>
        <v>35.25099389008335</v>
      </c>
      <c r="O489" s="26">
        <v>43.844114183929285</v>
      </c>
      <c r="P489" s="26">
        <f t="shared" si="101"/>
        <v>0.43844114183929284</v>
      </c>
      <c r="Q489" s="63">
        <v>56.155885816070715</v>
      </c>
      <c r="R489" s="72">
        <v>0.56155885816070716</v>
      </c>
      <c r="S489" s="71" t="s">
        <v>45</v>
      </c>
      <c r="T489" s="72">
        <v>5.1518286707126935</v>
      </c>
      <c r="U489" s="72">
        <f t="shared" si="109"/>
        <v>6.899770541133071</v>
      </c>
      <c r="V489" s="72">
        <f t="shared" si="105"/>
        <v>2.2999235137110237</v>
      </c>
      <c r="W489" s="26">
        <v>18.423655357800598</v>
      </c>
      <c r="X489" s="26">
        <v>41.560827279210656</v>
      </c>
      <c r="Y489" s="26">
        <v>25.759433851362473</v>
      </c>
      <c r="Z489" s="26">
        <v>1.7468867310872298</v>
      </c>
      <c r="AA489" s="26">
        <v>0.43079999999999996</v>
      </c>
      <c r="AB489" s="26">
        <v>35.876244225018759</v>
      </c>
      <c r="AC489" s="26">
        <f t="shared" si="106"/>
        <v>0.9491551589164664</v>
      </c>
      <c r="AD489" s="26">
        <f t="shared" si="106"/>
        <v>2.1411426155557569</v>
      </c>
      <c r="AE489" s="26">
        <f t="shared" si="106"/>
        <v>1.3270818985677628</v>
      </c>
      <c r="AF489" s="26">
        <f t="shared" si="106"/>
        <v>8.9996611457027656E-2</v>
      </c>
      <c r="AG489" s="17">
        <v>7.0134999999999987</v>
      </c>
      <c r="AH489" s="26">
        <v>6.6974999999999998</v>
      </c>
      <c r="AI489" s="17">
        <f t="shared" si="102"/>
        <v>2.0067810900181854E-7</v>
      </c>
      <c r="AJ489" s="73">
        <v>3.6240737757447889</v>
      </c>
      <c r="AK489" s="73">
        <v>309.54964475011246</v>
      </c>
      <c r="AL489" s="73">
        <v>3527.7900553257646</v>
      </c>
      <c r="AM489" s="73">
        <v>571.14289970765526</v>
      </c>
      <c r="AN489" s="26" t="s">
        <v>45</v>
      </c>
      <c r="AO489" s="26" t="s">
        <v>45</v>
      </c>
      <c r="AP489" s="26" t="s">
        <v>45</v>
      </c>
      <c r="AQ489" s="26" t="s">
        <v>45</v>
      </c>
      <c r="AR489" s="17">
        <v>445.74999999999977</v>
      </c>
      <c r="AS489" s="17">
        <v>696.72500000000014</v>
      </c>
      <c r="AT489" s="17">
        <v>211.5</v>
      </c>
      <c r="AU489" s="26">
        <v>16.509381282322789</v>
      </c>
      <c r="AV489" s="26">
        <v>-4.3331877458381758</v>
      </c>
      <c r="AW489" s="26">
        <v>4322.7750000000015</v>
      </c>
      <c r="AX489" s="26">
        <v>3441.5250000000001</v>
      </c>
      <c r="AY489" s="103">
        <v>1504</v>
      </c>
      <c r="AZ489" s="103">
        <f t="shared" si="104"/>
        <v>458.71999999999997</v>
      </c>
      <c r="BA489" s="17">
        <v>120</v>
      </c>
      <c r="BB489" s="17">
        <v>120</v>
      </c>
      <c r="BC489" s="17" t="s">
        <v>45</v>
      </c>
      <c r="BD489" s="56">
        <v>1</v>
      </c>
      <c r="BE489" s="17"/>
      <c r="BF489" s="28"/>
      <c r="BG489" s="26"/>
      <c r="BH489" s="17"/>
      <c r="BI489" s="29"/>
    </row>
    <row r="490" spans="1:61" x14ac:dyDescent="0.25">
      <c r="A490" s="14">
        <v>2007</v>
      </c>
      <c r="B490" s="15">
        <v>2010</v>
      </c>
      <c r="C490" s="45" t="s">
        <v>169</v>
      </c>
      <c r="D490" s="17" t="s">
        <v>308</v>
      </c>
      <c r="E490" s="69">
        <v>1</v>
      </c>
      <c r="F490" s="70" t="s">
        <v>126</v>
      </c>
      <c r="G490" s="45" t="str">
        <f t="shared" si="107"/>
        <v>Canastota</v>
      </c>
      <c r="H490" s="70">
        <v>9970</v>
      </c>
      <c r="I490" s="45">
        <v>5</v>
      </c>
      <c r="J490" s="22">
        <v>9970036</v>
      </c>
      <c r="K490" s="17" t="s">
        <v>54</v>
      </c>
      <c r="L490" s="71" t="s">
        <v>45</v>
      </c>
      <c r="M490" s="71" t="s">
        <v>45</v>
      </c>
      <c r="N490" s="71" t="s">
        <v>45</v>
      </c>
      <c r="O490" s="26">
        <v>40.786961899561753</v>
      </c>
      <c r="P490" s="26">
        <f t="shared" si="101"/>
        <v>0.40786961899561752</v>
      </c>
      <c r="Q490" s="63">
        <v>59.213038100438247</v>
      </c>
      <c r="R490" s="72">
        <v>0.59213038100438242</v>
      </c>
      <c r="S490" s="71" t="s">
        <v>45</v>
      </c>
      <c r="T490" s="72" t="s">
        <v>45</v>
      </c>
      <c r="U490" s="72" t="s">
        <v>45</v>
      </c>
      <c r="V490" s="72" t="s">
        <v>45</v>
      </c>
      <c r="W490" s="26">
        <v>18.972778633795571</v>
      </c>
      <c r="X490" s="26">
        <v>38.489851186307277</v>
      </c>
      <c r="Y490" s="26">
        <v>25.729894142837139</v>
      </c>
      <c r="Z490" s="26">
        <v>2.941508414543847</v>
      </c>
      <c r="AA490" s="26">
        <v>0.47420000000000001</v>
      </c>
      <c r="AB490" s="26" t="s">
        <v>45</v>
      </c>
      <c r="AC490" s="26" t="s">
        <v>45</v>
      </c>
      <c r="AD490" s="26" t="s">
        <v>45</v>
      </c>
      <c r="AE490" s="26" t="s">
        <v>45</v>
      </c>
      <c r="AF490" s="26" t="s">
        <v>45</v>
      </c>
      <c r="AG490" s="17">
        <v>6.577</v>
      </c>
      <c r="AH490" s="26">
        <v>6.9249999999999998</v>
      </c>
      <c r="AI490" s="17">
        <f t="shared" si="102"/>
        <v>1.1885022274370168E-7</v>
      </c>
      <c r="AJ490" s="73">
        <v>2.5080173268908439</v>
      </c>
      <c r="AK490" s="73">
        <v>202.37116393254919</v>
      </c>
      <c r="AL490" s="73">
        <v>2980.9200444503717</v>
      </c>
      <c r="AM490" s="73">
        <v>844.4270876509313</v>
      </c>
      <c r="AN490" s="26" t="s">
        <v>45</v>
      </c>
      <c r="AO490" s="26" t="s">
        <v>45</v>
      </c>
      <c r="AP490" s="26" t="s">
        <v>45</v>
      </c>
      <c r="AQ490" s="26" t="s">
        <v>45</v>
      </c>
      <c r="AR490" s="17">
        <v>445.74999999999977</v>
      </c>
      <c r="AS490" s="17">
        <v>696.72500000000014</v>
      </c>
      <c r="AT490" s="17">
        <v>211.5</v>
      </c>
      <c r="AU490" s="26">
        <v>16.509381282322789</v>
      </c>
      <c r="AV490" s="26">
        <v>-4.3331877458381758</v>
      </c>
      <c r="AW490" s="26">
        <v>4322.7750000000015</v>
      </c>
      <c r="AX490" s="26">
        <v>3441.5250000000001</v>
      </c>
      <c r="AY490" s="103">
        <v>1504</v>
      </c>
      <c r="AZ490" s="103">
        <f t="shared" si="104"/>
        <v>458.71999999999997</v>
      </c>
      <c r="BA490" s="17">
        <v>120</v>
      </c>
      <c r="BB490" s="17">
        <v>120</v>
      </c>
      <c r="BC490" s="17" t="s">
        <v>45</v>
      </c>
      <c r="BD490" s="56">
        <v>1</v>
      </c>
      <c r="BE490" s="17"/>
      <c r="BF490" s="28"/>
      <c r="BG490" s="26"/>
      <c r="BH490" s="17"/>
      <c r="BI490" s="29"/>
    </row>
    <row r="491" spans="1:61" x14ac:dyDescent="0.25">
      <c r="A491" s="14">
        <v>2007</v>
      </c>
      <c r="B491" s="15">
        <v>2010</v>
      </c>
      <c r="C491" s="45" t="s">
        <v>169</v>
      </c>
      <c r="D491" s="17" t="s">
        <v>308</v>
      </c>
      <c r="E491" s="69">
        <v>2</v>
      </c>
      <c r="F491" s="70" t="s">
        <v>126</v>
      </c>
      <c r="G491" s="45" t="str">
        <f t="shared" si="107"/>
        <v>Canastota</v>
      </c>
      <c r="H491" s="70">
        <v>9970</v>
      </c>
      <c r="I491" s="45">
        <v>5</v>
      </c>
      <c r="J491" s="22">
        <v>9970036</v>
      </c>
      <c r="K491" s="17" t="s">
        <v>54</v>
      </c>
      <c r="L491" s="71" t="s">
        <v>45</v>
      </c>
      <c r="M491" s="71" t="s">
        <v>45</v>
      </c>
      <c r="N491" s="71">
        <f t="shared" si="108"/>
        <v>50.703471403591919</v>
      </c>
      <c r="O491" s="26">
        <v>43.913421697211461</v>
      </c>
      <c r="P491" s="26">
        <f t="shared" si="101"/>
        <v>0.43913421697211463</v>
      </c>
      <c r="Q491" s="63">
        <v>56.086578302788539</v>
      </c>
      <c r="R491" s="72">
        <v>0.56086578302788537</v>
      </c>
      <c r="S491" s="71" t="s">
        <v>45</v>
      </c>
      <c r="T491" s="72">
        <v>7.4218764041947809</v>
      </c>
      <c r="U491" s="72">
        <f t="shared" si="109"/>
        <v>9.9400130413322945</v>
      </c>
      <c r="V491" s="72">
        <f>T491/2.24</f>
        <v>3.3133376804440982</v>
      </c>
      <c r="W491" s="26">
        <v>18.643823917119988</v>
      </c>
      <c r="X491" s="26">
        <v>39.500102114702663</v>
      </c>
      <c r="Y491" s="26">
        <v>25.36115185384601</v>
      </c>
      <c r="Z491" s="26">
        <v>3.4550231150554254</v>
      </c>
      <c r="AA491" s="26">
        <v>0.35824999999999996</v>
      </c>
      <c r="AB491" s="26">
        <v>62.151093405678566</v>
      </c>
      <c r="AC491" s="26">
        <f t="shared" ref="AC491:AF495" si="110">W491/100*$T491</f>
        <v>1.3837215681443515</v>
      </c>
      <c r="AD491" s="26">
        <f t="shared" si="110"/>
        <v>2.9316487584839606</v>
      </c>
      <c r="AE491" s="26">
        <f t="shared" si="110"/>
        <v>1.8822733452726041</v>
      </c>
      <c r="AF491" s="26">
        <f t="shared" si="110"/>
        <v>0.25642754533577411</v>
      </c>
      <c r="AG491" s="17">
        <v>5.4809999999999999</v>
      </c>
      <c r="AH491" s="26">
        <v>7.1824999999999992</v>
      </c>
      <c r="AI491" s="17">
        <f t="shared" si="102"/>
        <v>6.5690111647626708E-8</v>
      </c>
      <c r="AJ491" s="73">
        <v>2.8977196007757549</v>
      </c>
      <c r="AK491" s="73">
        <v>167.00580043596941</v>
      </c>
      <c r="AL491" s="73">
        <v>3112.0018095462333</v>
      </c>
      <c r="AM491" s="73">
        <v>894.47160318069996</v>
      </c>
      <c r="AN491" s="26" t="s">
        <v>45</v>
      </c>
      <c r="AO491" s="26" t="s">
        <v>45</v>
      </c>
      <c r="AP491" s="26" t="s">
        <v>45</v>
      </c>
      <c r="AQ491" s="26" t="s">
        <v>45</v>
      </c>
      <c r="AR491" s="17">
        <v>445.74999999999977</v>
      </c>
      <c r="AS491" s="17">
        <v>696.72500000000014</v>
      </c>
      <c r="AT491" s="17">
        <v>211.5</v>
      </c>
      <c r="AU491" s="26">
        <v>16.509381282322789</v>
      </c>
      <c r="AV491" s="26">
        <v>-4.3331877458381758</v>
      </c>
      <c r="AW491" s="26">
        <v>4322.7750000000015</v>
      </c>
      <c r="AX491" s="26">
        <v>3441.5250000000001</v>
      </c>
      <c r="AY491" s="103">
        <v>1504</v>
      </c>
      <c r="AZ491" s="103">
        <f t="shared" si="104"/>
        <v>458.71999999999997</v>
      </c>
      <c r="BA491" s="17">
        <v>120</v>
      </c>
      <c r="BB491" s="17">
        <v>120</v>
      </c>
      <c r="BC491" s="17" t="s">
        <v>45</v>
      </c>
      <c r="BD491" s="56">
        <v>1</v>
      </c>
      <c r="BE491" s="17"/>
      <c r="BF491" s="28"/>
      <c r="BG491" s="26"/>
      <c r="BH491" s="17"/>
      <c r="BI491" s="29"/>
    </row>
    <row r="492" spans="1:61" x14ac:dyDescent="0.25">
      <c r="A492" s="14">
        <v>2007</v>
      </c>
      <c r="B492" s="15">
        <v>2010</v>
      </c>
      <c r="C492" s="45" t="s">
        <v>169</v>
      </c>
      <c r="D492" s="17" t="s">
        <v>308</v>
      </c>
      <c r="E492" s="69">
        <v>3</v>
      </c>
      <c r="F492" s="70" t="s">
        <v>126</v>
      </c>
      <c r="G492" s="45" t="str">
        <f t="shared" si="107"/>
        <v>Canastota</v>
      </c>
      <c r="H492" s="70">
        <v>9970</v>
      </c>
      <c r="I492" s="45">
        <v>5</v>
      </c>
      <c r="J492" s="22">
        <v>9970036</v>
      </c>
      <c r="K492" s="17" t="s">
        <v>54</v>
      </c>
      <c r="L492" s="71" t="s">
        <v>45</v>
      </c>
      <c r="M492" s="71" t="s">
        <v>45</v>
      </c>
      <c r="N492" s="71">
        <f t="shared" si="108"/>
        <v>42.284873227079871</v>
      </c>
      <c r="O492" s="26">
        <v>41.086509903163396</v>
      </c>
      <c r="P492" s="26">
        <f t="shared" si="101"/>
        <v>0.41086509903163398</v>
      </c>
      <c r="Q492" s="63">
        <v>58.913490096836604</v>
      </c>
      <c r="R492" s="72">
        <v>0.58913490096836607</v>
      </c>
      <c r="S492" s="71" t="s">
        <v>45</v>
      </c>
      <c r="T492" s="72">
        <v>5.7911262086614199</v>
      </c>
      <c r="U492" s="72">
        <f t="shared" si="109"/>
        <v>7.755972600885829</v>
      </c>
      <c r="V492" s="72">
        <f>T492/2.24</f>
        <v>2.5853242002952763</v>
      </c>
      <c r="W492" s="26">
        <v>18.257760616380196</v>
      </c>
      <c r="X492" s="26">
        <v>37.986842928520993</v>
      </c>
      <c r="Y492" s="26">
        <v>25.485140196104709</v>
      </c>
      <c r="Z492" s="26">
        <v>4.3090124151985663</v>
      </c>
      <c r="AA492" s="26">
        <v>0.388125</v>
      </c>
      <c r="AB492" s="26">
        <v>44.762328182890201</v>
      </c>
      <c r="AC492" s="26">
        <f t="shared" si="110"/>
        <v>1.0573299601698563</v>
      </c>
      <c r="AD492" s="26">
        <f t="shared" si="110"/>
        <v>2.1998660166766264</v>
      </c>
      <c r="AE492" s="26">
        <f t="shared" si="110"/>
        <v>1.4758766332107263</v>
      </c>
      <c r="AF492" s="26">
        <f t="shared" si="110"/>
        <v>0.24954034731103861</v>
      </c>
      <c r="AG492" s="17">
        <v>6.456500000000001</v>
      </c>
      <c r="AH492" s="26">
        <v>6.9775</v>
      </c>
      <c r="AI492" s="17">
        <f t="shared" si="102"/>
        <v>1.0531736871297151E-7</v>
      </c>
      <c r="AJ492" s="73">
        <v>2.0010075574882462</v>
      </c>
      <c r="AK492" s="73">
        <v>178.60362243559442</v>
      </c>
      <c r="AL492" s="73">
        <v>3594.9057733231957</v>
      </c>
      <c r="AM492" s="73">
        <v>851.3550666281094</v>
      </c>
      <c r="AN492" s="26" t="s">
        <v>45</v>
      </c>
      <c r="AO492" s="26" t="s">
        <v>45</v>
      </c>
      <c r="AP492" s="26" t="s">
        <v>45</v>
      </c>
      <c r="AQ492" s="26" t="s">
        <v>45</v>
      </c>
      <c r="AR492" s="17">
        <v>445.74999999999977</v>
      </c>
      <c r="AS492" s="17">
        <v>696.72500000000014</v>
      </c>
      <c r="AT492" s="17">
        <v>211.5</v>
      </c>
      <c r="AU492" s="26">
        <v>16.509381282322789</v>
      </c>
      <c r="AV492" s="26">
        <v>-4.3331877458381758</v>
      </c>
      <c r="AW492" s="26">
        <v>4322.7750000000015</v>
      </c>
      <c r="AX492" s="26">
        <v>3441.5250000000001</v>
      </c>
      <c r="AY492" s="103">
        <v>1504</v>
      </c>
      <c r="AZ492" s="103">
        <f t="shared" si="104"/>
        <v>458.71999999999997</v>
      </c>
      <c r="BA492" s="17">
        <v>120</v>
      </c>
      <c r="BB492" s="17">
        <v>120</v>
      </c>
      <c r="BC492" s="17" t="s">
        <v>45</v>
      </c>
      <c r="BD492" s="56">
        <v>1</v>
      </c>
      <c r="BE492" s="17"/>
      <c r="BF492" s="28"/>
      <c r="BG492" s="26"/>
      <c r="BH492" s="17"/>
      <c r="BI492" s="29"/>
    </row>
    <row r="493" spans="1:61" x14ac:dyDescent="0.25">
      <c r="A493" s="14">
        <v>2007</v>
      </c>
      <c r="B493" s="15">
        <v>2010</v>
      </c>
      <c r="C493" s="45" t="s">
        <v>169</v>
      </c>
      <c r="D493" s="17" t="s">
        <v>308</v>
      </c>
      <c r="E493" s="69">
        <v>4</v>
      </c>
      <c r="F493" s="70" t="s">
        <v>126</v>
      </c>
      <c r="G493" s="45" t="str">
        <f t="shared" si="107"/>
        <v>Canastota</v>
      </c>
      <c r="H493" s="70">
        <v>9970</v>
      </c>
      <c r="I493" s="45">
        <v>5</v>
      </c>
      <c r="J493" s="22">
        <v>9970036</v>
      </c>
      <c r="K493" s="17" t="s">
        <v>54</v>
      </c>
      <c r="L493" s="71" t="s">
        <v>45</v>
      </c>
      <c r="M493" s="71" t="s">
        <v>45</v>
      </c>
      <c r="N493" s="71">
        <f t="shared" si="108"/>
        <v>49.837166678992659</v>
      </c>
      <c r="O493" s="26">
        <v>44.915850275151072</v>
      </c>
      <c r="P493" s="26">
        <f t="shared" si="101"/>
        <v>0.4491585027515107</v>
      </c>
      <c r="Q493" s="63">
        <v>55.084149724848928</v>
      </c>
      <c r="R493" s="72">
        <v>0.5508414972484893</v>
      </c>
      <c r="S493" s="71" t="s">
        <v>45</v>
      </c>
      <c r="T493" s="72">
        <v>7.4615957223046081</v>
      </c>
      <c r="U493" s="72">
        <f t="shared" si="109"/>
        <v>9.9932085566579563</v>
      </c>
      <c r="V493" s="72">
        <f>T493/2.24</f>
        <v>3.3310695188859856</v>
      </c>
      <c r="W493" s="26">
        <v>18.843869873118919</v>
      </c>
      <c r="X493" s="26">
        <v>40.604252729418704</v>
      </c>
      <c r="Y493" s="26">
        <v>24.873985688993812</v>
      </c>
      <c r="Z493" s="26">
        <v>3.1209980820300984</v>
      </c>
      <c r="AA493" s="26">
        <v>0.36112499999999997</v>
      </c>
      <c r="AB493" s="26">
        <v>61.986257298480652</v>
      </c>
      <c r="AC493" s="26">
        <f t="shared" si="110"/>
        <v>1.4060533883692881</v>
      </c>
      <c r="AD493" s="26">
        <f t="shared" si="110"/>
        <v>3.0297251847320581</v>
      </c>
      <c r="AE493" s="26">
        <f t="shared" si="110"/>
        <v>1.8559962521366227</v>
      </c>
      <c r="AF493" s="26">
        <f t="shared" si="110"/>
        <v>0.23287625938196668</v>
      </c>
      <c r="AG493" s="17">
        <v>5.2089999999999996</v>
      </c>
      <c r="AH493" s="26">
        <v>7.3049999999999997</v>
      </c>
      <c r="AI493" s="17">
        <f t="shared" si="102"/>
        <v>4.9545019080478957E-8</v>
      </c>
      <c r="AJ493" s="73">
        <v>5.5477694591290865</v>
      </c>
      <c r="AK493" s="73">
        <v>232.57359530841254</v>
      </c>
      <c r="AL493" s="73">
        <v>3335.2166803809032</v>
      </c>
      <c r="AM493" s="73">
        <v>842.45657099447999</v>
      </c>
      <c r="AN493" s="26" t="s">
        <v>45</v>
      </c>
      <c r="AO493" s="26" t="s">
        <v>45</v>
      </c>
      <c r="AP493" s="26" t="s">
        <v>45</v>
      </c>
      <c r="AQ493" s="26" t="s">
        <v>45</v>
      </c>
      <c r="AR493" s="17">
        <v>445.74999999999977</v>
      </c>
      <c r="AS493" s="17">
        <v>696.72500000000014</v>
      </c>
      <c r="AT493" s="17">
        <v>211.5</v>
      </c>
      <c r="AU493" s="26">
        <v>16.509381282322789</v>
      </c>
      <c r="AV493" s="26">
        <v>-4.3331877458381758</v>
      </c>
      <c r="AW493" s="26">
        <v>4322.7750000000015</v>
      </c>
      <c r="AX493" s="26">
        <v>3441.5250000000001</v>
      </c>
      <c r="AY493" s="103">
        <v>1504</v>
      </c>
      <c r="AZ493" s="103">
        <f t="shared" si="104"/>
        <v>458.71999999999997</v>
      </c>
      <c r="BA493" s="17">
        <v>120</v>
      </c>
      <c r="BB493" s="17">
        <v>120</v>
      </c>
      <c r="BC493" s="17" t="s">
        <v>45</v>
      </c>
      <c r="BD493" s="56">
        <v>1</v>
      </c>
      <c r="BE493" s="17"/>
      <c r="BF493" s="28"/>
      <c r="BG493" s="26"/>
      <c r="BH493" s="17"/>
      <c r="BI493" s="29"/>
    </row>
    <row r="494" spans="1:61" x14ac:dyDescent="0.25">
      <c r="A494" s="14">
        <v>2007</v>
      </c>
      <c r="B494" s="15">
        <v>2010</v>
      </c>
      <c r="C494" s="45" t="s">
        <v>169</v>
      </c>
      <c r="D494" s="17" t="s">
        <v>308</v>
      </c>
      <c r="E494" s="69">
        <v>1</v>
      </c>
      <c r="F494" s="70" t="s">
        <v>142</v>
      </c>
      <c r="G494" s="45" t="str">
        <f t="shared" si="107"/>
        <v>SX61</v>
      </c>
      <c r="H494" s="70" t="s">
        <v>142</v>
      </c>
      <c r="I494" s="45">
        <v>5</v>
      </c>
      <c r="J494" s="22" t="s">
        <v>142</v>
      </c>
      <c r="K494" s="17" t="s">
        <v>54</v>
      </c>
      <c r="L494" s="71" t="s">
        <v>45</v>
      </c>
      <c r="M494" s="71" t="s">
        <v>45</v>
      </c>
      <c r="N494" s="71">
        <f t="shared" si="108"/>
        <v>29.245533729019215</v>
      </c>
      <c r="O494" s="26">
        <v>43.644517555115485</v>
      </c>
      <c r="P494" s="26">
        <f t="shared" si="101"/>
        <v>0.43644517555115486</v>
      </c>
      <c r="Q494" s="63">
        <v>56.355482444884515</v>
      </c>
      <c r="R494" s="72">
        <v>0.56355482444884519</v>
      </c>
      <c r="S494" s="71" t="s">
        <v>45</v>
      </c>
      <c r="T494" s="72">
        <v>4.2546907008163375</v>
      </c>
      <c r="U494" s="72">
        <f t="shared" si="109"/>
        <v>5.6982464743075942</v>
      </c>
      <c r="V494" s="72">
        <f>T494/2.24</f>
        <v>1.8994154914358647</v>
      </c>
      <c r="W494" s="26">
        <v>18.378792312945066</v>
      </c>
      <c r="X494" s="26">
        <v>39.423080675056099</v>
      </c>
      <c r="Y494" s="26">
        <v>25.713384060091698</v>
      </c>
      <c r="Z494" s="26">
        <v>2.8472929470295583</v>
      </c>
      <c r="AA494" s="26">
        <v>0.43420000000000003</v>
      </c>
      <c r="AB494" s="26">
        <v>29.396757490670225</v>
      </c>
      <c r="AC494" s="26">
        <f t="shared" si="110"/>
        <v>0.78196076746122156</v>
      </c>
      <c r="AD494" s="26">
        <f t="shared" si="110"/>
        <v>1.6773301474569344</v>
      </c>
      <c r="AE494" s="26">
        <f t="shared" si="110"/>
        <v>1.0940249604699119</v>
      </c>
      <c r="AF494" s="26">
        <f t="shared" si="110"/>
        <v>0.12114350824226605</v>
      </c>
      <c r="AG494" s="17">
        <v>7.4394999999999998</v>
      </c>
      <c r="AH494" s="26">
        <v>6.8449999999999998</v>
      </c>
      <c r="AI494" s="17">
        <f t="shared" si="102"/>
        <v>1.4288939585111023E-7</v>
      </c>
      <c r="AJ494" s="73">
        <v>2.7186825634039198</v>
      </c>
      <c r="AK494" s="73">
        <v>174.03239267065911</v>
      </c>
      <c r="AL494" s="73">
        <v>3719.256733470459</v>
      </c>
      <c r="AM494" s="73">
        <v>634.81599684270282</v>
      </c>
      <c r="AN494" s="26" t="s">
        <v>45</v>
      </c>
      <c r="AO494" s="26" t="s">
        <v>45</v>
      </c>
      <c r="AP494" s="26" t="s">
        <v>45</v>
      </c>
      <c r="AQ494" s="26" t="s">
        <v>45</v>
      </c>
      <c r="AR494" s="17">
        <v>445.74999999999977</v>
      </c>
      <c r="AS494" s="17">
        <v>696.72500000000014</v>
      </c>
      <c r="AT494" s="17">
        <v>211.5</v>
      </c>
      <c r="AU494" s="26">
        <v>16.509381282322789</v>
      </c>
      <c r="AV494" s="26">
        <v>-4.3331877458381758</v>
      </c>
      <c r="AW494" s="26">
        <v>4322.7750000000015</v>
      </c>
      <c r="AX494" s="26">
        <v>3441.5250000000001</v>
      </c>
      <c r="AY494" s="103">
        <v>1504</v>
      </c>
      <c r="AZ494" s="103">
        <f t="shared" si="104"/>
        <v>458.71999999999997</v>
      </c>
      <c r="BA494" s="17">
        <v>120</v>
      </c>
      <c r="BB494" s="17">
        <v>120</v>
      </c>
      <c r="BC494" s="17" t="s">
        <v>45</v>
      </c>
      <c r="BD494" s="56">
        <v>1</v>
      </c>
      <c r="BE494" s="17"/>
      <c r="BF494" s="28"/>
      <c r="BG494" s="26"/>
      <c r="BH494" s="17"/>
      <c r="BI494" s="29"/>
    </row>
    <row r="495" spans="1:61" x14ac:dyDescent="0.25">
      <c r="A495" s="14">
        <v>2007</v>
      </c>
      <c r="B495" s="15">
        <v>2010</v>
      </c>
      <c r="C495" s="45" t="s">
        <v>169</v>
      </c>
      <c r="D495" s="17" t="s">
        <v>308</v>
      </c>
      <c r="E495" s="69">
        <v>2</v>
      </c>
      <c r="F495" s="70" t="s">
        <v>142</v>
      </c>
      <c r="G495" s="45" t="str">
        <f t="shared" si="107"/>
        <v>SX61</v>
      </c>
      <c r="H495" s="70" t="s">
        <v>142</v>
      </c>
      <c r="I495" s="45">
        <v>5</v>
      </c>
      <c r="J495" s="22" t="s">
        <v>142</v>
      </c>
      <c r="K495" s="17" t="s">
        <v>54</v>
      </c>
      <c r="L495" s="71" t="s">
        <v>45</v>
      </c>
      <c r="M495" s="71" t="s">
        <v>45</v>
      </c>
      <c r="N495" s="71">
        <f t="shared" si="108"/>
        <v>43.5076839100239</v>
      </c>
      <c r="O495" s="26">
        <v>44.870531015743943</v>
      </c>
      <c r="P495" s="26">
        <f t="shared" si="101"/>
        <v>0.44870531015743942</v>
      </c>
      <c r="Q495" s="63">
        <v>55.129468984256057</v>
      </c>
      <c r="R495" s="72">
        <v>0.55129468984256058</v>
      </c>
      <c r="S495" s="71" t="s">
        <v>45</v>
      </c>
      <c r="T495" s="72">
        <v>6.5073762676930365</v>
      </c>
      <c r="U495" s="72">
        <f t="shared" si="109"/>
        <v>8.7152360728031724</v>
      </c>
      <c r="V495" s="72">
        <f>T495/2.24</f>
        <v>2.9050786909343911</v>
      </c>
      <c r="W495" s="26">
        <v>18.698998083549313</v>
      </c>
      <c r="X495" s="26">
        <v>41.330592709543524</v>
      </c>
      <c r="Y495" s="26">
        <v>24.9768933639171</v>
      </c>
      <c r="Z495" s="26">
        <v>2.1994002403010739</v>
      </c>
      <c r="AA495" s="26">
        <v>0.39866666666666661</v>
      </c>
      <c r="AB495" s="26">
        <v>48.968550509395769</v>
      </c>
      <c r="AC495" s="26">
        <f t="shared" si="110"/>
        <v>1.2168141635852636</v>
      </c>
      <c r="AD495" s="26">
        <f t="shared" si="110"/>
        <v>2.6895371812777036</v>
      </c>
      <c r="AE495" s="26">
        <f t="shared" si="110"/>
        <v>1.6253404311705382</v>
      </c>
      <c r="AF495" s="26">
        <f t="shared" si="110"/>
        <v>0.14312324926893569</v>
      </c>
      <c r="AG495" s="17">
        <v>7.78</v>
      </c>
      <c r="AH495" s="26">
        <v>6.5875000000000004</v>
      </c>
      <c r="AI495" s="17">
        <f t="shared" si="102"/>
        <v>2.5852348395621835E-7</v>
      </c>
      <c r="AJ495" s="73">
        <v>3.0174307263284641</v>
      </c>
      <c r="AK495" s="73">
        <v>200.34688788260712</v>
      </c>
      <c r="AL495" s="73">
        <v>3692.2612387973854</v>
      </c>
      <c r="AM495" s="73">
        <v>580.44230809782925</v>
      </c>
      <c r="AN495" s="26" t="s">
        <v>45</v>
      </c>
      <c r="AO495" s="26" t="s">
        <v>45</v>
      </c>
      <c r="AP495" s="26" t="s">
        <v>45</v>
      </c>
      <c r="AQ495" s="26" t="s">
        <v>45</v>
      </c>
      <c r="AR495" s="17">
        <v>445.74999999999977</v>
      </c>
      <c r="AS495" s="17">
        <v>696.72500000000014</v>
      </c>
      <c r="AT495" s="17">
        <v>211.5</v>
      </c>
      <c r="AU495" s="26">
        <v>16.509381282322789</v>
      </c>
      <c r="AV495" s="26">
        <v>-4.3331877458381758</v>
      </c>
      <c r="AW495" s="26">
        <v>4322.7750000000015</v>
      </c>
      <c r="AX495" s="26">
        <v>3441.5250000000001</v>
      </c>
      <c r="AY495" s="103">
        <v>1504</v>
      </c>
      <c r="AZ495" s="103">
        <f t="shared" si="104"/>
        <v>458.71999999999997</v>
      </c>
      <c r="BA495" s="17">
        <v>120</v>
      </c>
      <c r="BB495" s="17">
        <v>120</v>
      </c>
      <c r="BC495" s="17" t="s">
        <v>45</v>
      </c>
      <c r="BD495" s="56">
        <v>1</v>
      </c>
      <c r="BE495" s="17"/>
      <c r="BF495" s="28"/>
      <c r="BG495" s="26"/>
      <c r="BH495" s="17"/>
      <c r="BI495" s="29"/>
    </row>
    <row r="496" spans="1:61" x14ac:dyDescent="0.25">
      <c r="A496" s="14">
        <v>2007</v>
      </c>
      <c r="B496" s="15">
        <v>2010</v>
      </c>
      <c r="C496" s="45" t="s">
        <v>169</v>
      </c>
      <c r="D496" s="17" t="s">
        <v>308</v>
      </c>
      <c r="E496" s="69">
        <v>3</v>
      </c>
      <c r="F496" s="70" t="s">
        <v>142</v>
      </c>
      <c r="G496" s="45" t="str">
        <f t="shared" si="107"/>
        <v>SX61</v>
      </c>
      <c r="H496" s="70" t="s">
        <v>142</v>
      </c>
      <c r="I496" s="45">
        <v>5</v>
      </c>
      <c r="J496" s="22" t="s">
        <v>142</v>
      </c>
      <c r="K496" s="17" t="s">
        <v>54</v>
      </c>
      <c r="L496" s="71" t="s">
        <v>45</v>
      </c>
      <c r="M496" s="71" t="s">
        <v>45</v>
      </c>
      <c r="N496" s="71" t="s">
        <v>45</v>
      </c>
      <c r="O496" s="26">
        <v>40.793566955272077</v>
      </c>
      <c r="P496" s="26">
        <f t="shared" si="101"/>
        <v>0.40793566955272076</v>
      </c>
      <c r="Q496" s="63">
        <v>59.206433044727923</v>
      </c>
      <c r="R496" s="72">
        <v>0.59206433044727924</v>
      </c>
      <c r="S496" s="71" t="s">
        <v>45</v>
      </c>
      <c r="T496" s="72" t="s">
        <v>45</v>
      </c>
      <c r="U496" s="72" t="s">
        <v>45</v>
      </c>
      <c r="V496" s="72" t="s">
        <v>45</v>
      </c>
      <c r="W496" s="26">
        <v>17.786844936222522</v>
      </c>
      <c r="X496" s="26">
        <v>39.225372675580154</v>
      </c>
      <c r="Y496" s="26">
        <v>26.099907791609027</v>
      </c>
      <c r="Z496" s="26">
        <v>3.0016443829721879</v>
      </c>
      <c r="AA496" s="26">
        <v>0.41738461538461535</v>
      </c>
      <c r="AB496" s="26" t="s">
        <v>45</v>
      </c>
      <c r="AC496" s="26" t="s">
        <v>45</v>
      </c>
      <c r="AD496" s="26" t="s">
        <v>45</v>
      </c>
      <c r="AE496" s="26" t="s">
        <v>45</v>
      </c>
      <c r="AF496" s="26" t="s">
        <v>45</v>
      </c>
      <c r="AG496" s="17">
        <v>5.1669999999999998</v>
      </c>
      <c r="AH496" s="26">
        <v>7.4175000000000004</v>
      </c>
      <c r="AI496" s="17">
        <f t="shared" si="102"/>
        <v>3.8238425365811118E-8</v>
      </c>
      <c r="AJ496" s="73">
        <v>1.7909662000601341</v>
      </c>
      <c r="AK496" s="73">
        <v>205.74174248347569</v>
      </c>
      <c r="AL496" s="73">
        <v>3349.8883778240815</v>
      </c>
      <c r="AM496" s="73">
        <v>708.11210202685925</v>
      </c>
      <c r="AN496" s="26" t="s">
        <v>45</v>
      </c>
      <c r="AO496" s="26" t="s">
        <v>45</v>
      </c>
      <c r="AP496" s="26" t="s">
        <v>45</v>
      </c>
      <c r="AQ496" s="26" t="s">
        <v>45</v>
      </c>
      <c r="AR496" s="17">
        <v>445.74999999999977</v>
      </c>
      <c r="AS496" s="17">
        <v>696.72500000000014</v>
      </c>
      <c r="AT496" s="17">
        <v>211.5</v>
      </c>
      <c r="AU496" s="26">
        <v>16.509381282322789</v>
      </c>
      <c r="AV496" s="26">
        <v>-4.3331877458381758</v>
      </c>
      <c r="AW496" s="26">
        <v>4322.7750000000015</v>
      </c>
      <c r="AX496" s="26">
        <v>3441.5250000000001</v>
      </c>
      <c r="AY496" s="103">
        <v>1504</v>
      </c>
      <c r="AZ496" s="103">
        <f t="shared" si="104"/>
        <v>458.71999999999997</v>
      </c>
      <c r="BA496" s="17">
        <v>120</v>
      </c>
      <c r="BB496" s="17">
        <v>120</v>
      </c>
      <c r="BC496" s="17" t="s">
        <v>45</v>
      </c>
      <c r="BD496" s="56">
        <v>1</v>
      </c>
      <c r="BE496" s="17"/>
      <c r="BF496" s="28"/>
      <c r="BG496" s="26"/>
      <c r="BH496" s="17"/>
      <c r="BI496" s="29"/>
    </row>
    <row r="497" spans="1:61" x14ac:dyDescent="0.25">
      <c r="A497" s="14">
        <v>2007</v>
      </c>
      <c r="B497" s="15">
        <v>2010</v>
      </c>
      <c r="C497" s="45" t="s">
        <v>169</v>
      </c>
      <c r="D497" s="17" t="s">
        <v>308</v>
      </c>
      <c r="E497" s="69">
        <v>4</v>
      </c>
      <c r="F497" s="70" t="s">
        <v>142</v>
      </c>
      <c r="G497" s="45" t="str">
        <f t="shared" si="107"/>
        <v>SX61</v>
      </c>
      <c r="H497" s="70" t="s">
        <v>142</v>
      </c>
      <c r="I497" s="45">
        <v>5</v>
      </c>
      <c r="J497" s="22" t="s">
        <v>142</v>
      </c>
      <c r="K497" s="17" t="s">
        <v>54</v>
      </c>
      <c r="L497" s="71" t="s">
        <v>45</v>
      </c>
      <c r="M497" s="71" t="s">
        <v>45</v>
      </c>
      <c r="N497" s="71">
        <f t="shared" si="108"/>
        <v>48.180643798598055</v>
      </c>
      <c r="O497" s="26">
        <v>43.061149725576904</v>
      </c>
      <c r="P497" s="26">
        <f t="shared" si="101"/>
        <v>0.43061149725576903</v>
      </c>
      <c r="Q497" s="63">
        <v>56.938850274423096</v>
      </c>
      <c r="R497" s="72">
        <v>0.56938850274423092</v>
      </c>
      <c r="S497" s="71" t="s">
        <v>45</v>
      </c>
      <c r="T497" s="72">
        <v>6.9157130549537298</v>
      </c>
      <c r="U497" s="72">
        <f t="shared" si="109"/>
        <v>9.2621156985987447</v>
      </c>
      <c r="V497" s="72">
        <f>T497/2.24</f>
        <v>3.0873718995329149</v>
      </c>
      <c r="W497" s="26">
        <v>17.866969592151193</v>
      </c>
      <c r="X497" s="26">
        <v>40.766563944530049</v>
      </c>
      <c r="Y497" s="26">
        <v>26.205913336058615</v>
      </c>
      <c r="Z497" s="26">
        <v>2.4196330304078515</v>
      </c>
      <c r="AA497" s="26">
        <v>0.37356521739130438</v>
      </c>
      <c r="AB497" s="26">
        <v>55.538198416178687</v>
      </c>
      <c r="AC497" s="26">
        <f t="shared" ref="AC497:AF504" si="111">W497/100*$T497</f>
        <v>1.2356283486090134</v>
      </c>
      <c r="AD497" s="26">
        <f t="shared" si="111"/>
        <v>2.8192985847679246</v>
      </c>
      <c r="AE497" s="26">
        <f t="shared" si="111"/>
        <v>1.8123257697516664</v>
      </c>
      <c r="AF497" s="26">
        <f t="shared" si="111"/>
        <v>0.16733487736588834</v>
      </c>
      <c r="AG497" s="17">
        <v>5.7079999999999993</v>
      </c>
      <c r="AH497" s="26">
        <v>7.3149999999999995</v>
      </c>
      <c r="AI497" s="17">
        <f t="shared" si="102"/>
        <v>4.8417236758409874E-8</v>
      </c>
      <c r="AJ497" s="73">
        <v>1.7272049055850853</v>
      </c>
      <c r="AK497" s="73">
        <v>182.97833333171459</v>
      </c>
      <c r="AL497" s="73">
        <v>3326.42957211464</v>
      </c>
      <c r="AM497" s="73">
        <v>802.16445403945397</v>
      </c>
      <c r="AN497" s="26" t="s">
        <v>45</v>
      </c>
      <c r="AO497" s="26" t="s">
        <v>45</v>
      </c>
      <c r="AP497" s="26" t="s">
        <v>45</v>
      </c>
      <c r="AQ497" s="26" t="s">
        <v>45</v>
      </c>
      <c r="AR497" s="17">
        <v>445.74999999999977</v>
      </c>
      <c r="AS497" s="17">
        <v>696.72500000000014</v>
      </c>
      <c r="AT497" s="17">
        <v>211.5</v>
      </c>
      <c r="AU497" s="26">
        <v>16.509381282322789</v>
      </c>
      <c r="AV497" s="26">
        <v>-4.3331877458381758</v>
      </c>
      <c r="AW497" s="26">
        <v>4322.7750000000015</v>
      </c>
      <c r="AX497" s="26">
        <v>3441.5250000000001</v>
      </c>
      <c r="AY497" s="103">
        <v>1504</v>
      </c>
      <c r="AZ497" s="103">
        <f t="shared" si="104"/>
        <v>458.71999999999997</v>
      </c>
      <c r="BA497" s="17">
        <v>120</v>
      </c>
      <c r="BB497" s="17">
        <v>120</v>
      </c>
      <c r="BC497" s="17" t="s">
        <v>45</v>
      </c>
      <c r="BD497" s="56">
        <v>1</v>
      </c>
      <c r="BE497" s="17"/>
      <c r="BF497" s="28"/>
      <c r="BG497" s="26"/>
      <c r="BH497" s="17"/>
      <c r="BI497" s="29"/>
    </row>
    <row r="498" spans="1:61" x14ac:dyDescent="0.25">
      <c r="A498" s="14">
        <v>2007</v>
      </c>
      <c r="B498" s="15">
        <v>2010</v>
      </c>
      <c r="C498" s="45" t="s">
        <v>169</v>
      </c>
      <c r="D498" s="17" t="s">
        <v>308</v>
      </c>
      <c r="E498" s="69">
        <v>1</v>
      </c>
      <c r="F498" s="70" t="s">
        <v>143</v>
      </c>
      <c r="G498" s="45" t="str">
        <f t="shared" si="107"/>
        <v>SX64</v>
      </c>
      <c r="H498" s="70" t="s">
        <v>143</v>
      </c>
      <c r="I498" s="45">
        <v>5</v>
      </c>
      <c r="J498" s="22" t="s">
        <v>143</v>
      </c>
      <c r="K498" s="17" t="s">
        <v>54</v>
      </c>
      <c r="L498" s="71" t="s">
        <v>45</v>
      </c>
      <c r="M498" s="71" t="s">
        <v>45</v>
      </c>
      <c r="N498" s="71">
        <f t="shared" si="108"/>
        <v>44.15348113145366</v>
      </c>
      <c r="O498" s="26">
        <v>41.629699141900467</v>
      </c>
      <c r="P498" s="26">
        <f t="shared" si="101"/>
        <v>0.41629699141900467</v>
      </c>
      <c r="Q498" s="63">
        <v>58.370300858099533</v>
      </c>
      <c r="R498" s="72">
        <v>0.58370300858099533</v>
      </c>
      <c r="S498" s="71" t="s">
        <v>45</v>
      </c>
      <c r="T498" s="72">
        <v>6.1269871185666496</v>
      </c>
      <c r="U498" s="72">
        <f t="shared" si="109"/>
        <v>8.2057863195089045</v>
      </c>
      <c r="V498" s="72">
        <f>T498/2.24</f>
        <v>2.7352621065029683</v>
      </c>
      <c r="W498" s="26">
        <v>18.247041850776014</v>
      </c>
      <c r="X498" s="26">
        <v>41.275319751832455</v>
      </c>
      <c r="Y498" s="26">
        <v>25.850763069876379</v>
      </c>
      <c r="Z498" s="26">
        <v>2.1777542002807735</v>
      </c>
      <c r="AA498" s="26">
        <v>0.46440000000000003</v>
      </c>
      <c r="AB498" s="26">
        <v>39.580020145779386</v>
      </c>
      <c r="AC498" s="26">
        <f t="shared" si="111"/>
        <v>1.1179939037165119</v>
      </c>
      <c r="AD498" s="26">
        <f t="shared" si="111"/>
        <v>2.5289335243419706</v>
      </c>
      <c r="AE498" s="26">
        <f t="shared" si="111"/>
        <v>1.5838729233425104</v>
      </c>
      <c r="AF498" s="26">
        <f t="shared" si="111"/>
        <v>0.13343071932524714</v>
      </c>
      <c r="AG498" s="17">
        <v>6.3875000000000002</v>
      </c>
      <c r="AH498" s="26">
        <v>6.8199999999999994</v>
      </c>
      <c r="AI498" s="17">
        <f t="shared" si="102"/>
        <v>1.5135612484362072E-7</v>
      </c>
      <c r="AJ498" s="73">
        <v>2.5474982745228734</v>
      </c>
      <c r="AK498" s="73">
        <v>271.05673727296153</v>
      </c>
      <c r="AL498" s="73">
        <v>3333.8958845153693</v>
      </c>
      <c r="AM498" s="73">
        <v>577.17628328226999</v>
      </c>
      <c r="AN498" s="26" t="s">
        <v>45</v>
      </c>
      <c r="AO498" s="26" t="s">
        <v>45</v>
      </c>
      <c r="AP498" s="26" t="s">
        <v>45</v>
      </c>
      <c r="AQ498" s="26" t="s">
        <v>45</v>
      </c>
      <c r="AR498" s="17">
        <v>445.74999999999977</v>
      </c>
      <c r="AS498" s="17">
        <v>696.72500000000014</v>
      </c>
      <c r="AT498" s="17">
        <v>211.5</v>
      </c>
      <c r="AU498" s="26">
        <v>16.509381282322789</v>
      </c>
      <c r="AV498" s="26">
        <v>-4.3331877458381758</v>
      </c>
      <c r="AW498" s="26">
        <v>4322.7750000000015</v>
      </c>
      <c r="AX498" s="26">
        <v>3441.5250000000001</v>
      </c>
      <c r="AY498" s="103">
        <v>1504</v>
      </c>
      <c r="AZ498" s="103">
        <f t="shared" si="104"/>
        <v>458.71999999999997</v>
      </c>
      <c r="BA498" s="17">
        <v>120</v>
      </c>
      <c r="BB498" s="17">
        <v>120</v>
      </c>
      <c r="BC498" s="17" t="s">
        <v>45</v>
      </c>
      <c r="BD498" s="56">
        <v>1</v>
      </c>
      <c r="BE498" s="17"/>
      <c r="BF498" s="28"/>
      <c r="BG498" s="26"/>
      <c r="BH498" s="17"/>
      <c r="BI498" s="29"/>
    </row>
    <row r="499" spans="1:61" x14ac:dyDescent="0.25">
      <c r="A499" s="14">
        <v>2007</v>
      </c>
      <c r="B499" s="15">
        <v>2010</v>
      </c>
      <c r="C499" s="45" t="s">
        <v>169</v>
      </c>
      <c r="D499" s="17" t="s">
        <v>308</v>
      </c>
      <c r="E499" s="69">
        <v>2</v>
      </c>
      <c r="F499" s="70" t="s">
        <v>143</v>
      </c>
      <c r="G499" s="45" t="str">
        <f t="shared" si="107"/>
        <v>SX64</v>
      </c>
      <c r="H499" s="70" t="s">
        <v>143</v>
      </c>
      <c r="I499" s="45">
        <v>5</v>
      </c>
      <c r="J499" s="22" t="s">
        <v>143</v>
      </c>
      <c r="K499" s="17" t="s">
        <v>54</v>
      </c>
      <c r="L499" s="71" t="s">
        <v>45</v>
      </c>
      <c r="M499" s="71" t="s">
        <v>45</v>
      </c>
      <c r="N499" s="71">
        <f t="shared" si="108"/>
        <v>44.592374465542903</v>
      </c>
      <c r="O499" s="26">
        <v>45.521047464650202</v>
      </c>
      <c r="P499" s="26">
        <f t="shared" si="101"/>
        <v>0.45521047464650199</v>
      </c>
      <c r="Q499" s="63">
        <v>54.478952535349798</v>
      </c>
      <c r="R499" s="72">
        <v>0.54478952535349801</v>
      </c>
      <c r="S499" s="71" t="s">
        <v>45</v>
      </c>
      <c r="T499" s="72">
        <v>6.766305315358113</v>
      </c>
      <c r="U499" s="72">
        <f t="shared" si="109"/>
        <v>9.0620160473546143</v>
      </c>
      <c r="V499" s="72">
        <f>T499/2.24</f>
        <v>3.0206720157848714</v>
      </c>
      <c r="W499" s="26">
        <v>18.176861377756737</v>
      </c>
      <c r="X499" s="26">
        <v>41.221858723257711</v>
      </c>
      <c r="Y499" s="26">
        <v>26.373129295625105</v>
      </c>
      <c r="Z499" s="26">
        <v>2.1392679322170096</v>
      </c>
      <c r="AA499" s="26">
        <v>0.41900000000000004</v>
      </c>
      <c r="AB499" s="26">
        <v>48.446100109962615</v>
      </c>
      <c r="AC499" s="26">
        <f t="shared" si="111"/>
        <v>1.2299019375684299</v>
      </c>
      <c r="AD499" s="26">
        <f t="shared" si="111"/>
        <v>2.7891968178811983</v>
      </c>
      <c r="AE499" s="26">
        <f t="shared" si="111"/>
        <v>1.784486449356149</v>
      </c>
      <c r="AF499" s="26">
        <f t="shared" si="111"/>
        <v>0.14474939980735113</v>
      </c>
      <c r="AG499" s="17">
        <v>5.1364999999999998</v>
      </c>
      <c r="AH499" s="26">
        <v>7.165</v>
      </c>
      <c r="AI499" s="17">
        <f t="shared" si="102"/>
        <v>6.839116472814276E-8</v>
      </c>
      <c r="AJ499" s="73">
        <v>2.0659101472924433</v>
      </c>
      <c r="AK499" s="73">
        <v>232.43771515164011</v>
      </c>
      <c r="AL499" s="73">
        <v>3057.1398613238534</v>
      </c>
      <c r="AM499" s="73">
        <v>755.0223787124022</v>
      </c>
      <c r="AN499" s="26" t="s">
        <v>45</v>
      </c>
      <c r="AO499" s="26" t="s">
        <v>45</v>
      </c>
      <c r="AP499" s="26" t="s">
        <v>45</v>
      </c>
      <c r="AQ499" s="26" t="s">
        <v>45</v>
      </c>
      <c r="AR499" s="17">
        <v>445.74999999999977</v>
      </c>
      <c r="AS499" s="17">
        <v>696.72500000000014</v>
      </c>
      <c r="AT499" s="17">
        <v>211.5</v>
      </c>
      <c r="AU499" s="26">
        <v>16.509381282322789</v>
      </c>
      <c r="AV499" s="26">
        <v>-4.3331877458381758</v>
      </c>
      <c r="AW499" s="26">
        <v>4322.7750000000015</v>
      </c>
      <c r="AX499" s="26">
        <v>3441.5250000000001</v>
      </c>
      <c r="AY499" s="103">
        <v>1504</v>
      </c>
      <c r="AZ499" s="103">
        <f t="shared" si="104"/>
        <v>458.71999999999997</v>
      </c>
      <c r="BA499" s="17">
        <v>120</v>
      </c>
      <c r="BB499" s="17">
        <v>120</v>
      </c>
      <c r="BC499" s="17" t="s">
        <v>45</v>
      </c>
      <c r="BD499" s="56">
        <v>1</v>
      </c>
      <c r="BE499" s="17"/>
      <c r="BF499" s="28"/>
      <c r="BG499" s="26"/>
      <c r="BH499" s="17"/>
      <c r="BI499" s="29"/>
    </row>
    <row r="500" spans="1:61" x14ac:dyDescent="0.25">
      <c r="A500" s="14">
        <v>2007</v>
      </c>
      <c r="B500" s="15">
        <v>2010</v>
      </c>
      <c r="C500" s="45" t="s">
        <v>169</v>
      </c>
      <c r="D500" s="17" t="s">
        <v>308</v>
      </c>
      <c r="E500" s="69">
        <v>3</v>
      </c>
      <c r="F500" s="70" t="s">
        <v>143</v>
      </c>
      <c r="G500" s="45" t="str">
        <f t="shared" si="107"/>
        <v>SX64</v>
      </c>
      <c r="H500" s="70" t="s">
        <v>143</v>
      </c>
      <c r="I500" s="45">
        <v>5</v>
      </c>
      <c r="J500" s="22" t="s">
        <v>143</v>
      </c>
      <c r="K500" s="17" t="s">
        <v>54</v>
      </c>
      <c r="L500" s="71" t="s">
        <v>45</v>
      </c>
      <c r="M500" s="71" t="s">
        <v>45</v>
      </c>
      <c r="N500" s="71">
        <f t="shared" si="108"/>
        <v>48.178504512175095</v>
      </c>
      <c r="O500" s="26">
        <v>41.887774041957492</v>
      </c>
      <c r="P500" s="26">
        <f t="shared" si="101"/>
        <v>0.41887774041957493</v>
      </c>
      <c r="Q500" s="63">
        <v>58.112225958042508</v>
      </c>
      <c r="R500" s="72">
        <v>0.58112225958042507</v>
      </c>
      <c r="S500" s="71" t="s">
        <v>45</v>
      </c>
      <c r="T500" s="72">
        <v>6.7269677022847318</v>
      </c>
      <c r="U500" s="72">
        <f t="shared" si="109"/>
        <v>9.0093317441313374</v>
      </c>
      <c r="V500" s="72">
        <f>T500/2.24</f>
        <v>3.0031105813771122</v>
      </c>
      <c r="W500" s="26">
        <v>18.649806917070705</v>
      </c>
      <c r="X500" s="26">
        <v>41.840955163137735</v>
      </c>
      <c r="Y500" s="26">
        <v>25.439242467453383</v>
      </c>
      <c r="Z500" s="26">
        <v>1.9160069987744492</v>
      </c>
      <c r="AA500" s="26">
        <v>0.46775757575757582</v>
      </c>
      <c r="AB500" s="26">
        <v>43.143936416570895</v>
      </c>
      <c r="AC500" s="26">
        <f t="shared" si="111"/>
        <v>1.2545664878498102</v>
      </c>
      <c r="AD500" s="26">
        <f t="shared" si="111"/>
        <v>2.8146275401517111</v>
      </c>
      <c r="AE500" s="26">
        <f t="shared" si="111"/>
        <v>1.7112896244914906</v>
      </c>
      <c r="AF500" s="26">
        <f t="shared" si="111"/>
        <v>0.12888917198107222</v>
      </c>
      <c r="AG500" s="17">
        <v>5.9624999999999995</v>
      </c>
      <c r="AH500" s="26">
        <v>7.1800000000000006</v>
      </c>
      <c r="AI500" s="17">
        <f t="shared" si="102"/>
        <v>6.606934480075943E-8</v>
      </c>
      <c r="AJ500" s="73">
        <v>2.5029628323748407</v>
      </c>
      <c r="AK500" s="73">
        <v>247.94294491803927</v>
      </c>
      <c r="AL500" s="73">
        <v>3494.0292624962867</v>
      </c>
      <c r="AM500" s="73">
        <v>712.43342413316884</v>
      </c>
      <c r="AN500" s="26" t="s">
        <v>45</v>
      </c>
      <c r="AO500" s="26" t="s">
        <v>45</v>
      </c>
      <c r="AP500" s="26" t="s">
        <v>45</v>
      </c>
      <c r="AQ500" s="26" t="s">
        <v>45</v>
      </c>
      <c r="AR500" s="17">
        <v>445.74999999999977</v>
      </c>
      <c r="AS500" s="17">
        <v>696.72500000000014</v>
      </c>
      <c r="AT500" s="17">
        <v>211.5</v>
      </c>
      <c r="AU500" s="26">
        <v>16.509381282322789</v>
      </c>
      <c r="AV500" s="26">
        <v>-4.3331877458381758</v>
      </c>
      <c r="AW500" s="26">
        <v>4322.7750000000015</v>
      </c>
      <c r="AX500" s="26">
        <v>3441.5250000000001</v>
      </c>
      <c r="AY500" s="103">
        <v>1504</v>
      </c>
      <c r="AZ500" s="103">
        <f t="shared" si="104"/>
        <v>458.71999999999997</v>
      </c>
      <c r="BA500" s="17">
        <v>120</v>
      </c>
      <c r="BB500" s="17">
        <v>120</v>
      </c>
      <c r="BC500" s="17" t="s">
        <v>45</v>
      </c>
      <c r="BD500" s="56">
        <v>1</v>
      </c>
      <c r="BE500" s="17"/>
      <c r="BF500" s="28"/>
      <c r="BG500" s="26"/>
      <c r="BH500" s="17"/>
      <c r="BI500" s="29"/>
    </row>
    <row r="501" spans="1:61" x14ac:dyDescent="0.25">
      <c r="A501" s="14">
        <v>2007</v>
      </c>
      <c r="B501" s="15">
        <v>2010</v>
      </c>
      <c r="C501" s="45" t="s">
        <v>169</v>
      </c>
      <c r="D501" s="17" t="s">
        <v>308</v>
      </c>
      <c r="E501" s="69">
        <v>4</v>
      </c>
      <c r="F501" s="70" t="s">
        <v>143</v>
      </c>
      <c r="G501" s="45" t="str">
        <f t="shared" si="107"/>
        <v>SX64</v>
      </c>
      <c r="H501" s="70" t="s">
        <v>143</v>
      </c>
      <c r="I501" s="45">
        <v>5</v>
      </c>
      <c r="J501" s="22" t="s">
        <v>143</v>
      </c>
      <c r="K501" s="17" t="s">
        <v>54</v>
      </c>
      <c r="L501" s="71" t="s">
        <v>45</v>
      </c>
      <c r="M501" s="71" t="s">
        <v>45</v>
      </c>
      <c r="N501" s="71">
        <f t="shared" si="108"/>
        <v>46.278470722920503</v>
      </c>
      <c r="O501" s="26">
        <v>41.156393480794804</v>
      </c>
      <c r="P501" s="26">
        <f t="shared" si="101"/>
        <v>0.41156393480794806</v>
      </c>
      <c r="Q501" s="63">
        <v>58.843606519205196</v>
      </c>
      <c r="R501" s="72">
        <v>0.58843606519205194</v>
      </c>
      <c r="S501" s="71" t="s">
        <v>45</v>
      </c>
      <c r="T501" s="72">
        <v>6.3488498358731951</v>
      </c>
      <c r="U501" s="72">
        <f t="shared" si="109"/>
        <v>8.5029238873301711</v>
      </c>
      <c r="V501" s="72">
        <f>T501/2.24</f>
        <v>2.8343079624433902</v>
      </c>
      <c r="W501" s="26">
        <v>19.276895331899837</v>
      </c>
      <c r="X501" s="26">
        <v>42.385551779149623</v>
      </c>
      <c r="Y501" s="26">
        <v>24.70555594090311</v>
      </c>
      <c r="Z501" s="26">
        <v>1.9659083026982103</v>
      </c>
      <c r="AA501" s="26">
        <v>0.39479999999999993</v>
      </c>
      <c r="AB501" s="26">
        <v>48.243539786270496</v>
      </c>
      <c r="AC501" s="26">
        <f t="shared" si="111"/>
        <v>1.2238611376407704</v>
      </c>
      <c r="AD501" s="26">
        <f t="shared" si="111"/>
        <v>2.6909950345644891</v>
      </c>
      <c r="AE501" s="26">
        <f t="shared" si="111"/>
        <v>1.5685186478055875</v>
      </c>
      <c r="AF501" s="26">
        <f t="shared" si="111"/>
        <v>0.12481256604927284</v>
      </c>
      <c r="AG501" s="17">
        <v>6.2849999999999993</v>
      </c>
      <c r="AH501" s="26">
        <v>6.99</v>
      </c>
      <c r="AI501" s="17">
        <f t="shared" si="102"/>
        <v>1.0232929922807534E-7</v>
      </c>
      <c r="AJ501" s="73">
        <v>1.6550378384259459</v>
      </c>
      <c r="AK501" s="73">
        <v>249.43050553193751</v>
      </c>
      <c r="AL501" s="73">
        <v>3353.8347277038283</v>
      </c>
      <c r="AM501" s="73">
        <v>704.13205878688666</v>
      </c>
      <c r="AN501" s="26" t="s">
        <v>45</v>
      </c>
      <c r="AO501" s="26" t="s">
        <v>45</v>
      </c>
      <c r="AP501" s="26" t="s">
        <v>45</v>
      </c>
      <c r="AQ501" s="26" t="s">
        <v>45</v>
      </c>
      <c r="AR501" s="17">
        <v>445.74999999999977</v>
      </c>
      <c r="AS501" s="17">
        <v>696.72500000000014</v>
      </c>
      <c r="AT501" s="17">
        <v>211.5</v>
      </c>
      <c r="AU501" s="26">
        <v>16.509381282322789</v>
      </c>
      <c r="AV501" s="26">
        <v>-4.3331877458381758</v>
      </c>
      <c r="AW501" s="26">
        <v>4322.7750000000015</v>
      </c>
      <c r="AX501" s="26">
        <v>3441.5250000000001</v>
      </c>
      <c r="AY501" s="103">
        <v>1504</v>
      </c>
      <c r="AZ501" s="103">
        <f t="shared" si="104"/>
        <v>458.71999999999997</v>
      </c>
      <c r="BA501" s="17">
        <v>120</v>
      </c>
      <c r="BB501" s="17">
        <v>120</v>
      </c>
      <c r="BC501" s="17" t="s">
        <v>45</v>
      </c>
      <c r="BD501" s="56">
        <v>1</v>
      </c>
      <c r="BE501" s="17"/>
      <c r="BF501" s="28"/>
      <c r="BG501" s="26"/>
      <c r="BH501" s="17"/>
      <c r="BI501" s="29"/>
    </row>
    <row r="502" spans="1:61" x14ac:dyDescent="0.25">
      <c r="A502" s="14">
        <v>2007</v>
      </c>
      <c r="B502" s="15">
        <v>2010</v>
      </c>
      <c r="C502" s="17" t="s">
        <v>172</v>
      </c>
      <c r="D502" s="17" t="s">
        <v>309</v>
      </c>
      <c r="E502" s="17">
        <v>1</v>
      </c>
      <c r="F502" s="75" t="s">
        <v>81</v>
      </c>
      <c r="G502" s="45" t="str">
        <f t="shared" si="107"/>
        <v>Sherburne</v>
      </c>
      <c r="H502" s="70" t="s">
        <v>83</v>
      </c>
      <c r="I502" s="45">
        <v>5</v>
      </c>
      <c r="J502" s="22">
        <v>987131</v>
      </c>
      <c r="K502" s="17" t="s">
        <v>54</v>
      </c>
      <c r="L502" s="71" t="s">
        <v>45</v>
      </c>
      <c r="M502" s="71" t="s">
        <v>45</v>
      </c>
      <c r="N502" s="71">
        <f t="shared" si="108"/>
        <v>68.63069884773833</v>
      </c>
      <c r="O502" s="26">
        <v>43.360056835275394</v>
      </c>
      <c r="P502" s="26">
        <f t="shared" si="101"/>
        <v>0.43360056835275396</v>
      </c>
      <c r="Q502" s="63">
        <v>56.639943164724606</v>
      </c>
      <c r="R502" s="26">
        <v>0.56639943164724604</v>
      </c>
      <c r="S502" s="26" t="s">
        <v>45</v>
      </c>
      <c r="T502" s="26">
        <v>9.9194366756086794</v>
      </c>
      <c r="U502" s="72">
        <f t="shared" si="109"/>
        <v>13.284959833404479</v>
      </c>
      <c r="V502" s="26">
        <v>4.4283199444681598</v>
      </c>
      <c r="W502" s="26">
        <v>19.476948418086224</v>
      </c>
      <c r="X502" s="26">
        <v>41.512267753257106</v>
      </c>
      <c r="Y502" s="26">
        <v>25.546332023980526</v>
      </c>
      <c r="Z502" s="26">
        <v>2.2725118501703179</v>
      </c>
      <c r="AA502" s="26">
        <v>0.3930769230769231</v>
      </c>
      <c r="AB502" s="26">
        <v>75.706072475291279</v>
      </c>
      <c r="AC502" s="26">
        <f t="shared" si="111"/>
        <v>1.9320035646730294</v>
      </c>
      <c r="AD502" s="26">
        <f t="shared" si="111"/>
        <v>4.1177831123934601</v>
      </c>
      <c r="AE502" s="26">
        <f t="shared" si="111"/>
        <v>2.5340522280594895</v>
      </c>
      <c r="AF502" s="26">
        <f t="shared" si="111"/>
        <v>0.22542037392334788</v>
      </c>
      <c r="AG502" s="27">
        <v>4.0809999999999995</v>
      </c>
      <c r="AH502" s="27">
        <v>8.2750000000000004</v>
      </c>
      <c r="AI502" s="17">
        <f t="shared" si="102"/>
        <v>5.3088444423098687E-9</v>
      </c>
      <c r="AJ502" s="73">
        <v>4.6715008451820843</v>
      </c>
      <c r="AK502" s="73">
        <v>202.47948903256636</v>
      </c>
      <c r="AL502" s="73">
        <v>3175.7015661047267</v>
      </c>
      <c r="AM502" s="73">
        <v>527.08041455949444</v>
      </c>
      <c r="AN502" s="17" t="s">
        <v>45</v>
      </c>
      <c r="AO502" s="17" t="s">
        <v>45</v>
      </c>
      <c r="AP502" s="17" t="s">
        <v>45</v>
      </c>
      <c r="AQ502" s="17" t="s">
        <v>45</v>
      </c>
      <c r="AR502" s="17">
        <v>483.49999999999989</v>
      </c>
      <c r="AS502" s="17">
        <v>916.3</v>
      </c>
      <c r="AT502" s="26">
        <v>388.22499999999997</v>
      </c>
      <c r="AU502" s="26">
        <v>19.577453271028041</v>
      </c>
      <c r="AV502" s="26">
        <v>-3.4085433041395334</v>
      </c>
      <c r="AW502" s="26">
        <v>4605.5749999999998</v>
      </c>
      <c r="AX502" s="26">
        <v>3787.7749999999996</v>
      </c>
      <c r="AY502" s="103">
        <v>1738</v>
      </c>
      <c r="AZ502" s="103">
        <f t="shared" si="104"/>
        <v>530.09</v>
      </c>
      <c r="BA502" s="17">
        <v>200</v>
      </c>
      <c r="BB502" s="17">
        <v>200</v>
      </c>
      <c r="BC502" s="17" t="s">
        <v>45</v>
      </c>
      <c r="BD502" s="56">
        <v>3</v>
      </c>
      <c r="BE502" s="17"/>
      <c r="BF502" s="28"/>
      <c r="BG502" s="26"/>
      <c r="BH502" s="49" t="s">
        <v>171</v>
      </c>
      <c r="BI502" s="29"/>
    </row>
    <row r="503" spans="1:61" x14ac:dyDescent="0.25">
      <c r="A503" s="14">
        <v>2007</v>
      </c>
      <c r="B503" s="15">
        <v>2010</v>
      </c>
      <c r="C503" s="17" t="s">
        <v>172</v>
      </c>
      <c r="D503" s="17" t="s">
        <v>309</v>
      </c>
      <c r="E503" s="17">
        <v>2</v>
      </c>
      <c r="F503" s="75" t="s">
        <v>81</v>
      </c>
      <c r="G503" s="45" t="str">
        <f t="shared" si="107"/>
        <v>Sherburne</v>
      </c>
      <c r="H503" s="70" t="s">
        <v>83</v>
      </c>
      <c r="I503" s="45">
        <v>5</v>
      </c>
      <c r="J503" s="22">
        <v>987131</v>
      </c>
      <c r="K503" s="17" t="s">
        <v>54</v>
      </c>
      <c r="L503" s="71" t="s">
        <v>45</v>
      </c>
      <c r="M503" s="71" t="s">
        <v>45</v>
      </c>
      <c r="N503" s="71">
        <f t="shared" si="108"/>
        <v>51.093720863203302</v>
      </c>
      <c r="O503" s="26">
        <v>40.859409273392522</v>
      </c>
      <c r="P503" s="26">
        <f t="shared" si="101"/>
        <v>0.40859409273392522</v>
      </c>
      <c r="Q503" s="63">
        <v>59.140590726607478</v>
      </c>
      <c r="R503" s="26">
        <v>0.59140590726607478</v>
      </c>
      <c r="S503" s="26" t="s">
        <v>45</v>
      </c>
      <c r="T503" s="26">
        <v>6.9588641735003272</v>
      </c>
      <c r="U503" s="72">
        <f t="shared" si="109"/>
        <v>9.3199073752236519</v>
      </c>
      <c r="V503" s="26">
        <v>3.1066357917412173</v>
      </c>
      <c r="W503" s="26">
        <v>19.423753877680582</v>
      </c>
      <c r="X503" s="26">
        <v>39.526490805143226</v>
      </c>
      <c r="Y503" s="26">
        <v>24.915928584674091</v>
      </c>
      <c r="Z503" s="26">
        <v>2.7748069410089613</v>
      </c>
      <c r="AA503" s="26">
        <v>0.39149999999999996</v>
      </c>
      <c r="AB503" s="26">
        <v>53.32462968199485</v>
      </c>
      <c r="AC503" s="26">
        <f t="shared" si="111"/>
        <v>1.3516726497427947</v>
      </c>
      <c r="AD503" s="26">
        <f t="shared" si="111"/>
        <v>2.7505948076810132</v>
      </c>
      <c r="AE503" s="26">
        <f t="shared" si="111"/>
        <v>1.7338656277738125</v>
      </c>
      <c r="AF503" s="26">
        <f t="shared" si="111"/>
        <v>0.19309504610167297</v>
      </c>
      <c r="AG503" s="27">
        <v>4.1964999999999995</v>
      </c>
      <c r="AH503" s="27">
        <v>8.1149999999999984</v>
      </c>
      <c r="AI503" s="17">
        <f t="shared" si="102"/>
        <v>7.6736148936182117E-9</v>
      </c>
      <c r="AJ503" s="73">
        <v>4.3339258015245017</v>
      </c>
      <c r="AK503" s="73">
        <v>215.01040358134836</v>
      </c>
      <c r="AL503" s="73">
        <v>3323.467348750065</v>
      </c>
      <c r="AM503" s="73">
        <v>485.99623054444601</v>
      </c>
      <c r="AN503" s="17" t="s">
        <v>45</v>
      </c>
      <c r="AO503" s="17" t="s">
        <v>45</v>
      </c>
      <c r="AP503" s="17" t="s">
        <v>45</v>
      </c>
      <c r="AQ503" s="17" t="s">
        <v>45</v>
      </c>
      <c r="AR503" s="17">
        <v>483.49999999999989</v>
      </c>
      <c r="AS503" s="17">
        <v>916.3</v>
      </c>
      <c r="AT503" s="26">
        <v>388.22499999999997</v>
      </c>
      <c r="AU503" s="26">
        <v>19.577453271028041</v>
      </c>
      <c r="AV503" s="26">
        <v>-3.4085433041395334</v>
      </c>
      <c r="AW503" s="26">
        <v>4605.5749999999998</v>
      </c>
      <c r="AX503" s="26">
        <v>3787.7749999999996</v>
      </c>
      <c r="AY503" s="103">
        <v>1738</v>
      </c>
      <c r="AZ503" s="103">
        <f t="shared" si="104"/>
        <v>530.09</v>
      </c>
      <c r="BA503" s="17">
        <v>200</v>
      </c>
      <c r="BB503" s="17">
        <v>200</v>
      </c>
      <c r="BC503" s="17" t="s">
        <v>45</v>
      </c>
      <c r="BD503" s="56">
        <v>3</v>
      </c>
      <c r="BE503" s="17"/>
      <c r="BF503" s="28"/>
      <c r="BG503" s="26"/>
      <c r="BH503" s="56" t="s">
        <v>271</v>
      </c>
      <c r="BI503" s="29"/>
    </row>
    <row r="504" spans="1:61" x14ac:dyDescent="0.25">
      <c r="A504" s="14">
        <v>2007</v>
      </c>
      <c r="B504" s="15">
        <v>2010</v>
      </c>
      <c r="C504" s="17" t="s">
        <v>172</v>
      </c>
      <c r="D504" s="17" t="s">
        <v>309</v>
      </c>
      <c r="E504" s="17">
        <v>3</v>
      </c>
      <c r="F504" s="75" t="s">
        <v>81</v>
      </c>
      <c r="G504" s="45" t="str">
        <f t="shared" si="107"/>
        <v>Sherburne</v>
      </c>
      <c r="H504" s="70" t="s">
        <v>83</v>
      </c>
      <c r="I504" s="45">
        <v>5</v>
      </c>
      <c r="J504" s="22">
        <v>987131</v>
      </c>
      <c r="K504" s="17" t="s">
        <v>54</v>
      </c>
      <c r="L504" s="71" t="s">
        <v>45</v>
      </c>
      <c r="M504" s="71" t="s">
        <v>45</v>
      </c>
      <c r="N504" s="71">
        <f t="shared" si="108"/>
        <v>61.643044865424912</v>
      </c>
      <c r="O504" s="26">
        <v>42.745577225132344</v>
      </c>
      <c r="P504" s="26">
        <f t="shared" si="101"/>
        <v>0.42745577225132342</v>
      </c>
      <c r="Q504" s="63">
        <v>57.254422774867656</v>
      </c>
      <c r="R504" s="26">
        <v>0.57254422774867653</v>
      </c>
      <c r="S504" s="26" t="s">
        <v>45</v>
      </c>
      <c r="T504" s="26">
        <v>8.7832251156243952</v>
      </c>
      <c r="U504" s="72">
        <f t="shared" si="109"/>
        <v>11.763247922711242</v>
      </c>
      <c r="V504" s="26">
        <v>3.9210826409037476</v>
      </c>
      <c r="W504" s="26">
        <v>19.686481092367771</v>
      </c>
      <c r="X504" s="26">
        <v>40.48560108551743</v>
      </c>
      <c r="Y504" s="26">
        <v>25.232091926464093</v>
      </c>
      <c r="Z504" s="26">
        <v>2.7087826132778332</v>
      </c>
      <c r="AA504" s="26">
        <v>0.3836</v>
      </c>
      <c r="AB504" s="26">
        <v>68.690498818751777</v>
      </c>
      <c r="AC504" s="26">
        <f t="shared" si="111"/>
        <v>1.7291079516874939</v>
      </c>
      <c r="AD504" s="26">
        <f t="shared" si="111"/>
        <v>3.5559414827546698</v>
      </c>
      <c r="AE504" s="26">
        <f t="shared" si="111"/>
        <v>2.2161914352826297</v>
      </c>
      <c r="AF504" s="26">
        <f t="shared" si="111"/>
        <v>0.23791847481708547</v>
      </c>
      <c r="AG504" s="27">
        <v>4.2805</v>
      </c>
      <c r="AH504" s="27">
        <v>8.0500000000000007</v>
      </c>
      <c r="AI504" s="17">
        <f t="shared" si="102"/>
        <v>8.9125093813374133E-9</v>
      </c>
      <c r="AJ504" s="73">
        <v>3.9870883366037275</v>
      </c>
      <c r="AK504" s="73">
        <v>201.70079038561141</v>
      </c>
      <c r="AL504" s="73">
        <v>3231.1886035564708</v>
      </c>
      <c r="AM504" s="73">
        <v>510.26314376843084</v>
      </c>
      <c r="AN504" s="17" t="s">
        <v>45</v>
      </c>
      <c r="AO504" s="17" t="s">
        <v>45</v>
      </c>
      <c r="AP504" s="17" t="s">
        <v>45</v>
      </c>
      <c r="AQ504" s="17" t="s">
        <v>45</v>
      </c>
      <c r="AR504" s="17">
        <v>483.49999999999989</v>
      </c>
      <c r="AS504" s="17">
        <v>916.3</v>
      </c>
      <c r="AT504" s="26">
        <v>388.22499999999997</v>
      </c>
      <c r="AU504" s="26">
        <v>19.577453271028041</v>
      </c>
      <c r="AV504" s="26">
        <v>-3.4085433041395334</v>
      </c>
      <c r="AW504" s="26">
        <v>4605.5749999999998</v>
      </c>
      <c r="AX504" s="26">
        <v>3787.7749999999996</v>
      </c>
      <c r="AY504" s="103">
        <v>1738</v>
      </c>
      <c r="AZ504" s="103">
        <f t="shared" si="104"/>
        <v>530.09</v>
      </c>
      <c r="BA504" s="17">
        <v>200</v>
      </c>
      <c r="BB504" s="17">
        <v>200</v>
      </c>
      <c r="BC504" s="17" t="s">
        <v>45</v>
      </c>
      <c r="BD504" s="56">
        <v>3</v>
      </c>
      <c r="BE504" s="17"/>
      <c r="BF504" s="28"/>
      <c r="BG504" s="26"/>
      <c r="BH504" s="49"/>
      <c r="BI504" s="29"/>
    </row>
    <row r="505" spans="1:61" x14ac:dyDescent="0.25">
      <c r="A505" s="14">
        <v>2007</v>
      </c>
      <c r="B505" s="15">
        <v>2010</v>
      </c>
      <c r="C505" s="17" t="s">
        <v>172</v>
      </c>
      <c r="D505" s="17" t="s">
        <v>309</v>
      </c>
      <c r="E505" s="17">
        <v>4</v>
      </c>
      <c r="F505" s="75" t="s">
        <v>81</v>
      </c>
      <c r="G505" s="45" t="str">
        <f t="shared" si="107"/>
        <v>Sherburne</v>
      </c>
      <c r="H505" s="70" t="s">
        <v>83</v>
      </c>
      <c r="I505" s="45">
        <v>5</v>
      </c>
      <c r="J505" s="22">
        <v>987131</v>
      </c>
      <c r="K505" s="17" t="s">
        <v>54</v>
      </c>
      <c r="L505" s="71" t="s">
        <v>45</v>
      </c>
      <c r="M505" s="71" t="s">
        <v>45</v>
      </c>
      <c r="N505" s="71" t="s">
        <v>45</v>
      </c>
      <c r="O505" s="26">
        <v>45.092127883009773</v>
      </c>
      <c r="P505" s="26">
        <f t="shared" si="101"/>
        <v>0.45092127883009775</v>
      </c>
      <c r="Q505" s="63">
        <v>54.907872116990227</v>
      </c>
      <c r="R505" s="26">
        <v>0.54907872116990231</v>
      </c>
      <c r="S505" s="26" t="s">
        <v>45</v>
      </c>
      <c r="T505" s="26" t="s">
        <v>45</v>
      </c>
      <c r="U505" s="72" t="s">
        <v>45</v>
      </c>
      <c r="V505" s="26" t="s">
        <v>45</v>
      </c>
      <c r="W505" s="26">
        <v>19.580248783535595</v>
      </c>
      <c r="X505" s="26">
        <v>38.258219891322881</v>
      </c>
      <c r="Y505" s="26">
        <v>25.495882007686916</v>
      </c>
      <c r="Z505" s="26">
        <v>2.9107416172823122</v>
      </c>
      <c r="AA505" s="26">
        <v>0.37833333333333335</v>
      </c>
      <c r="AB505" s="26" t="s">
        <v>45</v>
      </c>
      <c r="AC505" s="26" t="s">
        <v>45</v>
      </c>
      <c r="AD505" s="26" t="s">
        <v>45</v>
      </c>
      <c r="AE505" s="26" t="s">
        <v>45</v>
      </c>
      <c r="AF505" s="26" t="s">
        <v>45</v>
      </c>
      <c r="AG505" s="27">
        <v>3.8469999999999995</v>
      </c>
      <c r="AH505" s="27">
        <v>8.1</v>
      </c>
      <c r="AI505" s="17">
        <f t="shared" si="102"/>
        <v>7.9432823472428087E-9</v>
      </c>
      <c r="AJ505" s="73">
        <v>5.3981101575368884</v>
      </c>
      <c r="AK505" s="73">
        <v>198.83457350473921</v>
      </c>
      <c r="AL505" s="73">
        <v>3051.3794044667707</v>
      </c>
      <c r="AM505" s="73">
        <v>494.74650631552009</v>
      </c>
      <c r="AN505" s="17" t="s">
        <v>45</v>
      </c>
      <c r="AO505" s="17" t="s">
        <v>45</v>
      </c>
      <c r="AP505" s="17" t="s">
        <v>45</v>
      </c>
      <c r="AQ505" s="17" t="s">
        <v>45</v>
      </c>
      <c r="AR505" s="17">
        <v>483.49999999999989</v>
      </c>
      <c r="AS505" s="17">
        <v>916.3</v>
      </c>
      <c r="AT505" s="26">
        <v>388.22499999999997</v>
      </c>
      <c r="AU505" s="26">
        <v>19.577453271028041</v>
      </c>
      <c r="AV505" s="26">
        <v>-3.4085433041395334</v>
      </c>
      <c r="AW505" s="26">
        <v>4605.5749999999998</v>
      </c>
      <c r="AX505" s="26">
        <v>3787.7749999999996</v>
      </c>
      <c r="AY505" s="103">
        <v>1738</v>
      </c>
      <c r="AZ505" s="103">
        <f t="shared" si="104"/>
        <v>530.09</v>
      </c>
      <c r="BA505" s="17">
        <v>200</v>
      </c>
      <c r="BB505" s="17">
        <v>200</v>
      </c>
      <c r="BC505" s="17" t="s">
        <v>45</v>
      </c>
      <c r="BD505" s="56">
        <v>3</v>
      </c>
      <c r="BE505" s="17"/>
      <c r="BF505" s="28"/>
      <c r="BG505" s="26"/>
      <c r="BH505" s="49"/>
      <c r="BI505" s="29"/>
    </row>
    <row r="506" spans="1:61" x14ac:dyDescent="0.25">
      <c r="A506" s="14">
        <v>2007</v>
      </c>
      <c r="B506" s="15">
        <v>2010</v>
      </c>
      <c r="C506" s="17" t="s">
        <v>172</v>
      </c>
      <c r="D506" s="17" t="s">
        <v>309</v>
      </c>
      <c r="E506" s="17">
        <v>1</v>
      </c>
      <c r="F506" s="75" t="s">
        <v>93</v>
      </c>
      <c r="G506" s="45" t="str">
        <f t="shared" si="107"/>
        <v>Fish Creek</v>
      </c>
      <c r="H506" s="70" t="s">
        <v>95</v>
      </c>
      <c r="I506" s="45" t="s">
        <v>43</v>
      </c>
      <c r="J506" s="22">
        <v>988234</v>
      </c>
      <c r="K506" s="17" t="s">
        <v>42</v>
      </c>
      <c r="L506" s="71" t="s">
        <v>45</v>
      </c>
      <c r="M506" s="71" t="s">
        <v>45</v>
      </c>
      <c r="N506" s="71" t="s">
        <v>45</v>
      </c>
      <c r="O506" s="26">
        <v>44.772014922791371</v>
      </c>
      <c r="P506" s="26">
        <f t="shared" si="101"/>
        <v>0.4477201492279137</v>
      </c>
      <c r="Q506" s="63">
        <v>55.227985077208629</v>
      </c>
      <c r="R506" s="26">
        <v>0.5522798507720863</v>
      </c>
      <c r="S506" s="26" t="s">
        <v>45</v>
      </c>
      <c r="T506" s="26" t="s">
        <v>45</v>
      </c>
      <c r="U506" s="72" t="s">
        <v>45</v>
      </c>
      <c r="V506" s="26" t="s">
        <v>45</v>
      </c>
      <c r="W506" s="26">
        <v>19.108528927151085</v>
      </c>
      <c r="X506" s="26">
        <v>43.421562853607369</v>
      </c>
      <c r="Y506" s="26">
        <v>24.853183872525989</v>
      </c>
      <c r="Z506" s="26">
        <v>1.1598785079505802</v>
      </c>
      <c r="AA506" s="26">
        <v>0.43728571428571422</v>
      </c>
      <c r="AB506" s="26" t="s">
        <v>45</v>
      </c>
      <c r="AC506" s="26" t="s">
        <v>45</v>
      </c>
      <c r="AD506" s="26" t="s">
        <v>45</v>
      </c>
      <c r="AE506" s="26" t="s">
        <v>45</v>
      </c>
      <c r="AF506" s="26" t="s">
        <v>45</v>
      </c>
      <c r="AG506" s="27">
        <v>4.0884999999999998</v>
      </c>
      <c r="AH506" s="27">
        <v>8.2349999999999994</v>
      </c>
      <c r="AI506" s="17">
        <f t="shared" si="102"/>
        <v>5.8210321777087175E-9</v>
      </c>
      <c r="AJ506" s="73">
        <v>4.6004864950469155</v>
      </c>
      <c r="AK506" s="73">
        <v>179.05960794264382</v>
      </c>
      <c r="AL506" s="73">
        <v>3092.931775889203</v>
      </c>
      <c r="AM506" s="73">
        <v>500.88622395304805</v>
      </c>
      <c r="AN506" s="17" t="s">
        <v>45</v>
      </c>
      <c r="AO506" s="17" t="s">
        <v>45</v>
      </c>
      <c r="AP506" s="17" t="s">
        <v>45</v>
      </c>
      <c r="AQ506" s="17" t="s">
        <v>45</v>
      </c>
      <c r="AR506" s="17">
        <v>483.49999999999989</v>
      </c>
      <c r="AS506" s="17">
        <v>916.3</v>
      </c>
      <c r="AT506" s="26">
        <v>388.22499999999997</v>
      </c>
      <c r="AU506" s="26">
        <v>19.577453271028041</v>
      </c>
      <c r="AV506" s="26">
        <v>-3.4085433041395334</v>
      </c>
      <c r="AW506" s="26">
        <v>4605.5749999999998</v>
      </c>
      <c r="AX506" s="26">
        <v>3787.7749999999996</v>
      </c>
      <c r="AY506" s="103">
        <v>1738</v>
      </c>
      <c r="AZ506" s="103">
        <f t="shared" si="104"/>
        <v>530.09</v>
      </c>
      <c r="BA506" s="17">
        <v>200</v>
      </c>
      <c r="BB506" s="17">
        <v>200</v>
      </c>
      <c r="BC506" s="17" t="s">
        <v>45</v>
      </c>
      <c r="BD506" s="56">
        <v>3</v>
      </c>
      <c r="BE506" s="17"/>
      <c r="BF506" s="28"/>
      <c r="BG506" s="26"/>
      <c r="BH506" s="49"/>
      <c r="BI506" s="29"/>
    </row>
    <row r="507" spans="1:61" x14ac:dyDescent="0.25">
      <c r="A507" s="14">
        <v>2007</v>
      </c>
      <c r="B507" s="15">
        <v>2010</v>
      </c>
      <c r="C507" s="17" t="s">
        <v>172</v>
      </c>
      <c r="D507" s="17" t="s">
        <v>309</v>
      </c>
      <c r="E507" s="17">
        <v>2</v>
      </c>
      <c r="F507" s="75" t="s">
        <v>93</v>
      </c>
      <c r="G507" s="45" t="str">
        <f t="shared" si="107"/>
        <v>Fish Creek</v>
      </c>
      <c r="H507" s="70" t="s">
        <v>95</v>
      </c>
      <c r="I507" s="45" t="s">
        <v>43</v>
      </c>
      <c r="J507" s="22">
        <v>988234</v>
      </c>
      <c r="K507" s="17" t="s">
        <v>42</v>
      </c>
      <c r="L507" s="71" t="s">
        <v>45</v>
      </c>
      <c r="M507" s="71" t="s">
        <v>45</v>
      </c>
      <c r="N507" s="71">
        <f t="shared" si="108"/>
        <v>105.5792031796896</v>
      </c>
      <c r="O507" s="26">
        <v>39.037462364361694</v>
      </c>
      <c r="P507" s="26">
        <f t="shared" si="101"/>
        <v>0.39037462364361697</v>
      </c>
      <c r="Q507" s="63">
        <v>60.962537635638306</v>
      </c>
      <c r="R507" s="26">
        <v>0.60962537635638303</v>
      </c>
      <c r="S507" s="26" t="s">
        <v>45</v>
      </c>
      <c r="T507" s="26">
        <v>13.738480568621432</v>
      </c>
      <c r="U507" s="72">
        <f t="shared" si="109"/>
        <v>18.399750761546557</v>
      </c>
      <c r="V507" s="26">
        <v>6.1332502538488525</v>
      </c>
      <c r="W507" s="26">
        <v>18.759329047513475</v>
      </c>
      <c r="X507" s="26">
        <v>44.01174905785858</v>
      </c>
      <c r="Y507" s="26">
        <v>24.641365550875634</v>
      </c>
      <c r="Z507" s="26">
        <v>1.4938890120446331</v>
      </c>
      <c r="AA507" s="26">
        <v>0.43780000000000002</v>
      </c>
      <c r="AB507" s="26">
        <v>94.142169268762657</v>
      </c>
      <c r="AC507" s="26">
        <f t="shared" ref="AC507:AF510" si="112">W507/100*$T507</f>
        <v>2.5772467759963948</v>
      </c>
      <c r="AD507" s="26">
        <f t="shared" si="112"/>
        <v>6.0465455922243265</v>
      </c>
      <c r="AE507" s="26">
        <f t="shared" si="112"/>
        <v>3.385349218050024</v>
      </c>
      <c r="AF507" s="26">
        <f t="shared" si="112"/>
        <v>0.20523765163652261</v>
      </c>
      <c r="AG507" s="27">
        <v>3.8850000000000002</v>
      </c>
      <c r="AH507" s="27">
        <v>8.0225000000000009</v>
      </c>
      <c r="AI507" s="17">
        <f t="shared" si="102"/>
        <v>9.4951099920219343E-9</v>
      </c>
      <c r="AJ507" s="73">
        <v>6.120602327014157</v>
      </c>
      <c r="AK507" s="73">
        <v>199.7100927342621</v>
      </c>
      <c r="AL507" s="73">
        <v>3079.6887974099418</v>
      </c>
      <c r="AM507" s="73">
        <v>495.17460433246157</v>
      </c>
      <c r="AN507" s="17" t="s">
        <v>45</v>
      </c>
      <c r="AO507" s="17" t="s">
        <v>45</v>
      </c>
      <c r="AP507" s="17" t="s">
        <v>45</v>
      </c>
      <c r="AQ507" s="17" t="s">
        <v>45</v>
      </c>
      <c r="AR507" s="17">
        <v>483.49999999999989</v>
      </c>
      <c r="AS507" s="17">
        <v>916.3</v>
      </c>
      <c r="AT507" s="26">
        <v>388.22499999999997</v>
      </c>
      <c r="AU507" s="26">
        <v>19.577453271028041</v>
      </c>
      <c r="AV507" s="26">
        <v>-3.4085433041395334</v>
      </c>
      <c r="AW507" s="26">
        <v>4605.5749999999998</v>
      </c>
      <c r="AX507" s="26">
        <v>3787.7749999999996</v>
      </c>
      <c r="AY507" s="103">
        <v>1738</v>
      </c>
      <c r="AZ507" s="103">
        <f t="shared" si="104"/>
        <v>530.09</v>
      </c>
      <c r="BA507" s="17">
        <v>200</v>
      </c>
      <c r="BB507" s="17">
        <v>200</v>
      </c>
      <c r="BC507" s="17" t="s">
        <v>45</v>
      </c>
      <c r="BD507" s="56">
        <v>3</v>
      </c>
      <c r="BE507" s="17"/>
      <c r="BF507" s="28"/>
      <c r="BG507" s="26"/>
      <c r="BH507" s="49"/>
      <c r="BI507" s="29"/>
    </row>
    <row r="508" spans="1:61" x14ac:dyDescent="0.25">
      <c r="A508" s="14">
        <v>2007</v>
      </c>
      <c r="B508" s="15">
        <v>2010</v>
      </c>
      <c r="C508" s="17" t="s">
        <v>172</v>
      </c>
      <c r="D508" s="17" t="s">
        <v>309</v>
      </c>
      <c r="E508" s="17">
        <v>3</v>
      </c>
      <c r="F508" s="75" t="s">
        <v>93</v>
      </c>
      <c r="G508" s="45" t="str">
        <f t="shared" si="107"/>
        <v>Fish Creek</v>
      </c>
      <c r="H508" s="70" t="s">
        <v>95</v>
      </c>
      <c r="I508" s="45" t="s">
        <v>43</v>
      </c>
      <c r="J508" s="22">
        <v>988234</v>
      </c>
      <c r="K508" s="17" t="s">
        <v>42</v>
      </c>
      <c r="L508" s="71" t="s">
        <v>45</v>
      </c>
      <c r="M508" s="71" t="s">
        <v>45</v>
      </c>
      <c r="N508" s="71">
        <f t="shared" si="108"/>
        <v>67.45326320088121</v>
      </c>
      <c r="O508" s="26">
        <v>43.349255783207411</v>
      </c>
      <c r="P508" s="26">
        <f t="shared" si="101"/>
        <v>0.43349255783207413</v>
      </c>
      <c r="Q508" s="63">
        <v>56.650744216792589</v>
      </c>
      <c r="R508" s="26">
        <v>0.56650744216792592</v>
      </c>
      <c r="S508" s="26" t="s">
        <v>45</v>
      </c>
      <c r="T508" s="26">
        <v>9.7468291996900387</v>
      </c>
      <c r="U508" s="72">
        <f t="shared" si="109"/>
        <v>13.053789106727729</v>
      </c>
      <c r="V508" s="26">
        <v>4.3512630355759097</v>
      </c>
      <c r="W508" s="26">
        <v>19.407747511382055</v>
      </c>
      <c r="X508" s="26">
        <v>43.893143761092674</v>
      </c>
      <c r="Y508" s="26">
        <v>24.037232811173695</v>
      </c>
      <c r="Z508" s="26">
        <v>1.7003433906937317</v>
      </c>
      <c r="AA508" s="26">
        <v>0.47853658536585369</v>
      </c>
      <c r="AB508" s="26">
        <v>61.103975105090448</v>
      </c>
      <c r="AC508" s="26">
        <f t="shared" si="112"/>
        <v>1.8916400014415031</v>
      </c>
      <c r="AD508" s="26">
        <f t="shared" si="112"/>
        <v>4.2781897527681068</v>
      </c>
      <c r="AE508" s="26">
        <f t="shared" si="112"/>
        <v>2.3428680264369524</v>
      </c>
      <c r="AF508" s="26">
        <f t="shared" si="112"/>
        <v>0.16572956609913633</v>
      </c>
      <c r="AG508" s="27">
        <v>4.0875000000000004</v>
      </c>
      <c r="AH508" s="27">
        <v>8.2424999999999997</v>
      </c>
      <c r="AI508" s="17">
        <f t="shared" si="102"/>
        <v>5.7213695465232672E-9</v>
      </c>
      <c r="AJ508" s="73">
        <v>3.0844871925112014</v>
      </c>
      <c r="AK508" s="73">
        <v>134.11410653075455</v>
      </c>
      <c r="AL508" s="73">
        <v>2686.17849447053</v>
      </c>
      <c r="AM508" s="73">
        <v>448.51300421242621</v>
      </c>
      <c r="AN508" s="17" t="s">
        <v>45</v>
      </c>
      <c r="AO508" s="17" t="s">
        <v>45</v>
      </c>
      <c r="AP508" s="17" t="s">
        <v>45</v>
      </c>
      <c r="AQ508" s="17" t="s">
        <v>45</v>
      </c>
      <c r="AR508" s="17">
        <v>483.49999999999989</v>
      </c>
      <c r="AS508" s="17">
        <v>916.3</v>
      </c>
      <c r="AT508" s="26">
        <v>388.22499999999997</v>
      </c>
      <c r="AU508" s="26">
        <v>19.577453271028041</v>
      </c>
      <c r="AV508" s="26">
        <v>-3.4085433041395334</v>
      </c>
      <c r="AW508" s="26">
        <v>4605.5749999999998</v>
      </c>
      <c r="AX508" s="26">
        <v>3787.7749999999996</v>
      </c>
      <c r="AY508" s="103">
        <v>1738</v>
      </c>
      <c r="AZ508" s="103">
        <f t="shared" si="104"/>
        <v>530.09</v>
      </c>
      <c r="BA508" s="17">
        <v>200</v>
      </c>
      <c r="BB508" s="17">
        <v>200</v>
      </c>
      <c r="BC508" s="17" t="s">
        <v>45</v>
      </c>
      <c r="BD508" s="56">
        <v>3</v>
      </c>
      <c r="BE508" s="17"/>
      <c r="BF508" s="28"/>
      <c r="BG508" s="26"/>
      <c r="BH508" s="49"/>
      <c r="BI508" s="29"/>
    </row>
    <row r="509" spans="1:61" x14ac:dyDescent="0.25">
      <c r="A509" s="14">
        <v>2007</v>
      </c>
      <c r="B509" s="15">
        <v>2010</v>
      </c>
      <c r="C509" s="17" t="s">
        <v>172</v>
      </c>
      <c r="D509" s="17" t="s">
        <v>309</v>
      </c>
      <c r="E509" s="17">
        <v>4</v>
      </c>
      <c r="F509" s="75" t="s">
        <v>93</v>
      </c>
      <c r="G509" s="45" t="str">
        <f t="shared" si="107"/>
        <v>Fish Creek</v>
      </c>
      <c r="H509" s="70" t="s">
        <v>95</v>
      </c>
      <c r="I509" s="45" t="s">
        <v>43</v>
      </c>
      <c r="J509" s="22">
        <v>988234</v>
      </c>
      <c r="K509" s="17" t="s">
        <v>42</v>
      </c>
      <c r="L509" s="71" t="s">
        <v>45</v>
      </c>
      <c r="M509" s="71" t="s">
        <v>45</v>
      </c>
      <c r="N509" s="71">
        <f t="shared" si="108"/>
        <v>78.404259110532493</v>
      </c>
      <c r="O509" s="26">
        <v>39.409143823604772</v>
      </c>
      <c r="P509" s="26">
        <f t="shared" si="101"/>
        <v>0.3940914382360477</v>
      </c>
      <c r="Q509" s="63">
        <v>60.590856176395228</v>
      </c>
      <c r="R509" s="26">
        <v>0.60590856176395225</v>
      </c>
      <c r="S509" s="26" t="s">
        <v>45</v>
      </c>
      <c r="T509" s="26">
        <v>10.299482412233832</v>
      </c>
      <c r="U509" s="72">
        <f t="shared" si="109"/>
        <v>13.79394965924174</v>
      </c>
      <c r="V509" s="26">
        <v>4.5979832197472463</v>
      </c>
      <c r="W509" s="26">
        <v>20.111307443657978</v>
      </c>
      <c r="X509" s="26">
        <v>42.516872378826974</v>
      </c>
      <c r="Y509" s="26">
        <v>25.522292808062033</v>
      </c>
      <c r="Z509" s="26">
        <v>1.2502538322478358</v>
      </c>
      <c r="AA509" s="26">
        <v>0.38075000000000003</v>
      </c>
      <c r="AB509" s="26">
        <v>81.151535749708444</v>
      </c>
      <c r="AC509" s="26">
        <f t="shared" si="112"/>
        <v>2.071360573029827</v>
      </c>
      <c r="AD509" s="26">
        <f t="shared" si="112"/>
        <v>4.3790177928891882</v>
      </c>
      <c r="AE509" s="26">
        <f t="shared" si="112"/>
        <v>2.6286640589651697</v>
      </c>
      <c r="AF509" s="26">
        <f t="shared" si="112"/>
        <v>0.12876967356064534</v>
      </c>
      <c r="AG509" s="27">
        <v>4.2619999999999996</v>
      </c>
      <c r="AH509" s="27">
        <v>7.99</v>
      </c>
      <c r="AI509" s="17">
        <f t="shared" si="102"/>
        <v>1.0232929922807522E-8</v>
      </c>
      <c r="AJ509" s="73">
        <v>5.6451160326867758</v>
      </c>
      <c r="AK509" s="73">
        <v>262.04659712558237</v>
      </c>
      <c r="AL509" s="73">
        <v>3301.8618845323008</v>
      </c>
      <c r="AM509" s="73">
        <v>545.05362273662774</v>
      </c>
      <c r="AN509" s="17" t="s">
        <v>45</v>
      </c>
      <c r="AO509" s="17" t="s">
        <v>45</v>
      </c>
      <c r="AP509" s="17" t="s">
        <v>45</v>
      </c>
      <c r="AQ509" s="17" t="s">
        <v>45</v>
      </c>
      <c r="AR509" s="17">
        <v>483.49999999999989</v>
      </c>
      <c r="AS509" s="17">
        <v>916.3</v>
      </c>
      <c r="AT509" s="26">
        <v>388.22499999999997</v>
      </c>
      <c r="AU509" s="26">
        <v>19.577453271028041</v>
      </c>
      <c r="AV509" s="26">
        <v>-3.4085433041395334</v>
      </c>
      <c r="AW509" s="26">
        <v>4605.5749999999998</v>
      </c>
      <c r="AX509" s="26">
        <v>3787.7749999999996</v>
      </c>
      <c r="AY509" s="103">
        <v>1738</v>
      </c>
      <c r="AZ509" s="103">
        <f t="shared" si="104"/>
        <v>530.09</v>
      </c>
      <c r="BA509" s="17">
        <v>200</v>
      </c>
      <c r="BB509" s="17">
        <v>200</v>
      </c>
      <c r="BC509" s="17" t="s">
        <v>45</v>
      </c>
      <c r="BD509" s="56">
        <v>3</v>
      </c>
      <c r="BE509" s="17"/>
      <c r="BF509" s="28"/>
      <c r="BG509" s="26"/>
      <c r="BH509" s="49"/>
      <c r="BI509" s="29"/>
    </row>
    <row r="510" spans="1:61" x14ac:dyDescent="0.25">
      <c r="A510" s="14">
        <v>2007</v>
      </c>
      <c r="B510" s="15">
        <v>2010</v>
      </c>
      <c r="C510" s="17" t="s">
        <v>172</v>
      </c>
      <c r="D510" s="17" t="s">
        <v>309</v>
      </c>
      <c r="E510" s="17">
        <v>1</v>
      </c>
      <c r="F510" s="75" t="s">
        <v>124</v>
      </c>
      <c r="G510" s="45" t="str">
        <f t="shared" si="107"/>
        <v>Allegany</v>
      </c>
      <c r="H510" s="70">
        <v>99239</v>
      </c>
      <c r="I510" s="45" t="s">
        <v>52</v>
      </c>
      <c r="J510" s="22">
        <v>99239015</v>
      </c>
      <c r="K510" s="17" t="s">
        <v>42</v>
      </c>
      <c r="L510" s="71" t="s">
        <v>45</v>
      </c>
      <c r="M510" s="71" t="s">
        <v>45</v>
      </c>
      <c r="N510" s="71">
        <f t="shared" si="108"/>
        <v>73.851731861325618</v>
      </c>
      <c r="O510" s="26">
        <v>42.321119660378365</v>
      </c>
      <c r="P510" s="26">
        <f t="shared" si="101"/>
        <v>0.42321119660378365</v>
      </c>
      <c r="Q510" s="63">
        <v>57.678880339621635</v>
      </c>
      <c r="R510" s="26">
        <v>0.5767888033962163</v>
      </c>
      <c r="S510" s="26" t="s">
        <v>45</v>
      </c>
      <c r="T510" s="26">
        <v>10.418293270764464</v>
      </c>
      <c r="U510" s="72">
        <f t="shared" si="109"/>
        <v>13.953071344773836</v>
      </c>
      <c r="V510" s="26">
        <v>4.6510237815912783</v>
      </c>
      <c r="W510" s="26">
        <v>18.988197010644754</v>
      </c>
      <c r="X510" s="26">
        <v>42.382797418785501</v>
      </c>
      <c r="Y510" s="26">
        <v>24.846147482212785</v>
      </c>
      <c r="Z510" s="26">
        <v>1.7132949092714114</v>
      </c>
      <c r="AA510" s="26">
        <v>0.42330434782608695</v>
      </c>
      <c r="AB510" s="26">
        <v>73.83548024679007</v>
      </c>
      <c r="AC510" s="26">
        <f t="shared" si="112"/>
        <v>1.9782460513995013</v>
      </c>
      <c r="AD510" s="26">
        <f t="shared" si="112"/>
        <v>4.4155641314430643</v>
      </c>
      <c r="AE510" s="26">
        <f t="shared" si="112"/>
        <v>2.588544511183589</v>
      </c>
      <c r="AF510" s="26">
        <f t="shared" si="112"/>
        <v>0.17849608824097354</v>
      </c>
      <c r="AG510" s="27">
        <v>4.1849999999999996</v>
      </c>
      <c r="AH510" s="27">
        <v>8.1950000000000003</v>
      </c>
      <c r="AI510" s="17">
        <f t="shared" si="102"/>
        <v>6.3826348619054652E-9</v>
      </c>
      <c r="AJ510" s="73">
        <v>4.9020396824368468</v>
      </c>
      <c r="AK510" s="73">
        <v>243.00853132091109</v>
      </c>
      <c r="AL510" s="73">
        <v>3399.9909525496601</v>
      </c>
      <c r="AM510" s="73">
        <v>498.79883387201068</v>
      </c>
      <c r="AN510" s="17" t="s">
        <v>45</v>
      </c>
      <c r="AO510" s="17" t="s">
        <v>45</v>
      </c>
      <c r="AP510" s="17" t="s">
        <v>45</v>
      </c>
      <c r="AQ510" s="17" t="s">
        <v>45</v>
      </c>
      <c r="AR510" s="17">
        <v>483.49999999999989</v>
      </c>
      <c r="AS510" s="17">
        <v>916.3</v>
      </c>
      <c r="AT510" s="26">
        <v>388.22499999999997</v>
      </c>
      <c r="AU510" s="26">
        <v>19.577453271028041</v>
      </c>
      <c r="AV510" s="26">
        <v>-3.4085433041395334</v>
      </c>
      <c r="AW510" s="26">
        <v>4605.5749999999998</v>
      </c>
      <c r="AX510" s="26">
        <v>3787.7749999999996</v>
      </c>
      <c r="AY510" s="103">
        <v>1738</v>
      </c>
      <c r="AZ510" s="103">
        <f t="shared" si="104"/>
        <v>530.09</v>
      </c>
      <c r="BA510" s="17">
        <v>200</v>
      </c>
      <c r="BB510" s="17">
        <v>200</v>
      </c>
      <c r="BC510" s="17" t="s">
        <v>45</v>
      </c>
      <c r="BD510" s="56">
        <v>3</v>
      </c>
      <c r="BE510" s="17"/>
      <c r="BF510" s="28"/>
      <c r="BG510" s="26"/>
      <c r="BH510" s="49"/>
      <c r="BI510" s="29"/>
    </row>
    <row r="511" spans="1:61" x14ac:dyDescent="0.25">
      <c r="A511" s="14">
        <v>2007</v>
      </c>
      <c r="B511" s="15">
        <v>2010</v>
      </c>
      <c r="C511" s="17" t="s">
        <v>172</v>
      </c>
      <c r="D511" s="17" t="s">
        <v>309</v>
      </c>
      <c r="E511" s="17">
        <v>2</v>
      </c>
      <c r="F511" s="75" t="s">
        <v>124</v>
      </c>
      <c r="G511" s="45" t="str">
        <f t="shared" si="107"/>
        <v>Allegany</v>
      </c>
      <c r="H511" s="70">
        <v>99239</v>
      </c>
      <c r="I511" s="45" t="s">
        <v>52</v>
      </c>
      <c r="J511" s="22">
        <v>99239015</v>
      </c>
      <c r="K511" s="17" t="s">
        <v>42</v>
      </c>
      <c r="L511" s="71" t="s">
        <v>45</v>
      </c>
      <c r="M511" s="71" t="s">
        <v>45</v>
      </c>
      <c r="N511" s="71" t="s">
        <v>45</v>
      </c>
      <c r="O511" s="26">
        <v>40.252207606341145</v>
      </c>
      <c r="P511" s="26">
        <f t="shared" si="101"/>
        <v>0.40252207606341145</v>
      </c>
      <c r="Q511" s="63">
        <v>59.747792393658855</v>
      </c>
      <c r="R511" s="26">
        <v>0.59747792393658861</v>
      </c>
      <c r="S511" s="26" t="s">
        <v>45</v>
      </c>
      <c r="T511" s="26" t="s">
        <v>45</v>
      </c>
      <c r="U511" s="72" t="s">
        <v>45</v>
      </c>
      <c r="V511" s="26" t="s">
        <v>45</v>
      </c>
      <c r="W511" s="26">
        <v>18.602742371572035</v>
      </c>
      <c r="X511" s="26">
        <v>42.195000827677532</v>
      </c>
      <c r="Y511" s="26">
        <v>25.236853721789984</v>
      </c>
      <c r="Z511" s="26">
        <v>1.6347872868730349</v>
      </c>
      <c r="AA511" s="26">
        <v>0.40649999999999997</v>
      </c>
      <c r="AB511" s="26" t="s">
        <v>45</v>
      </c>
      <c r="AC511" s="26" t="s">
        <v>45</v>
      </c>
      <c r="AD511" s="26" t="s">
        <v>45</v>
      </c>
      <c r="AE511" s="26" t="s">
        <v>45</v>
      </c>
      <c r="AF511" s="26" t="s">
        <v>45</v>
      </c>
      <c r="AG511" s="27">
        <v>4.2565</v>
      </c>
      <c r="AH511" s="27">
        <v>8.0749999999999993</v>
      </c>
      <c r="AI511" s="17">
        <f t="shared" si="102"/>
        <v>8.4139514164519419E-9</v>
      </c>
      <c r="AJ511" s="73">
        <v>3.906811258482362</v>
      </c>
      <c r="AK511" s="73">
        <v>235.08403341315307</v>
      </c>
      <c r="AL511" s="73">
        <v>3321.1771872073423</v>
      </c>
      <c r="AM511" s="73">
        <v>493.23260826129098</v>
      </c>
      <c r="AN511" s="17" t="s">
        <v>45</v>
      </c>
      <c r="AO511" s="17" t="s">
        <v>45</v>
      </c>
      <c r="AP511" s="17" t="s">
        <v>45</v>
      </c>
      <c r="AQ511" s="17" t="s">
        <v>45</v>
      </c>
      <c r="AR511" s="17">
        <v>483.49999999999989</v>
      </c>
      <c r="AS511" s="17">
        <v>916.3</v>
      </c>
      <c r="AT511" s="26">
        <v>388.22499999999997</v>
      </c>
      <c r="AU511" s="26">
        <v>19.577453271028041</v>
      </c>
      <c r="AV511" s="26">
        <v>-3.4085433041395334</v>
      </c>
      <c r="AW511" s="26">
        <v>4605.5749999999998</v>
      </c>
      <c r="AX511" s="26">
        <v>3787.7749999999996</v>
      </c>
      <c r="AY511" s="103">
        <v>1738</v>
      </c>
      <c r="AZ511" s="103">
        <f t="shared" si="104"/>
        <v>530.09</v>
      </c>
      <c r="BA511" s="17">
        <v>200</v>
      </c>
      <c r="BB511" s="17">
        <v>200</v>
      </c>
      <c r="BC511" s="17" t="s">
        <v>45</v>
      </c>
      <c r="BD511" s="56">
        <v>3</v>
      </c>
      <c r="BE511" s="17"/>
      <c r="BF511" s="28"/>
      <c r="BG511" s="26"/>
      <c r="BH511" s="49"/>
      <c r="BI511" s="29"/>
    </row>
    <row r="512" spans="1:61" x14ac:dyDescent="0.25">
      <c r="A512" s="14">
        <v>2007</v>
      </c>
      <c r="B512" s="15">
        <v>2010</v>
      </c>
      <c r="C512" s="17" t="s">
        <v>172</v>
      </c>
      <c r="D512" s="17" t="s">
        <v>309</v>
      </c>
      <c r="E512" s="17">
        <v>3</v>
      </c>
      <c r="F512" s="75" t="s">
        <v>124</v>
      </c>
      <c r="G512" s="45" t="str">
        <f t="shared" si="107"/>
        <v>Allegany</v>
      </c>
      <c r="H512" s="70">
        <v>99239</v>
      </c>
      <c r="I512" s="45" t="s">
        <v>52</v>
      </c>
      <c r="J512" s="22">
        <v>99239015</v>
      </c>
      <c r="K512" s="17" t="s">
        <v>42</v>
      </c>
      <c r="L512" s="71" t="s">
        <v>45</v>
      </c>
      <c r="M512" s="71" t="s">
        <v>45</v>
      </c>
      <c r="N512" s="71">
        <f t="shared" si="108"/>
        <v>76.672000803638724</v>
      </c>
      <c r="O512" s="26">
        <v>43.008888249734646</v>
      </c>
      <c r="P512" s="26">
        <f t="shared" si="101"/>
        <v>0.43008888249734645</v>
      </c>
      <c r="Q512" s="63">
        <v>56.991111750265354</v>
      </c>
      <c r="R512" s="26">
        <v>0.56991111750265355</v>
      </c>
      <c r="S512" s="26" t="s">
        <v>45</v>
      </c>
      <c r="T512" s="26">
        <v>10.991925048157542</v>
      </c>
      <c r="U512" s="72">
        <f t="shared" si="109"/>
        <v>14.721328189496706</v>
      </c>
      <c r="V512" s="26">
        <v>4.9071093964989023</v>
      </c>
      <c r="W512" s="26">
        <v>18.545661531893685</v>
      </c>
      <c r="X512" s="26">
        <v>43.603057146584121</v>
      </c>
      <c r="Y512" s="26">
        <v>24.881319150450025</v>
      </c>
      <c r="Z512" s="26">
        <v>1.7750068186938961</v>
      </c>
      <c r="AA512" s="26">
        <v>0.40240000000000004</v>
      </c>
      <c r="AB512" s="26">
        <v>81.947751353063182</v>
      </c>
      <c r="AC512" s="26">
        <f t="shared" ref="AC512:AF513" si="113">W512/100*$T512</f>
        <v>2.0385252152707398</v>
      </c>
      <c r="AD512" s="26">
        <f t="shared" si="113"/>
        <v>4.7928153602578272</v>
      </c>
      <c r="AE512" s="26">
        <f t="shared" si="113"/>
        <v>2.734935952010336</v>
      </c>
      <c r="AF512" s="26">
        <f t="shared" si="113"/>
        <v>0.19510741911051871</v>
      </c>
      <c r="AG512" s="27">
        <v>4.2235000000000005</v>
      </c>
      <c r="AH512" s="27">
        <v>8.067499999999999</v>
      </c>
      <c r="AI512" s="17">
        <f t="shared" si="102"/>
        <v>8.5605171172009376E-9</v>
      </c>
      <c r="AJ512" s="73">
        <v>5.2035127262036243</v>
      </c>
      <c r="AK512" s="73">
        <v>293.83990738719751</v>
      </c>
      <c r="AL512" s="73">
        <v>3341.8803938255919</v>
      </c>
      <c r="AM512" s="73">
        <v>484.47632556881968</v>
      </c>
      <c r="AN512" s="17" t="s">
        <v>45</v>
      </c>
      <c r="AO512" s="17" t="s">
        <v>45</v>
      </c>
      <c r="AP512" s="17" t="s">
        <v>45</v>
      </c>
      <c r="AQ512" s="17" t="s">
        <v>45</v>
      </c>
      <c r="AR512" s="17">
        <v>483.49999999999989</v>
      </c>
      <c r="AS512" s="17">
        <v>916.3</v>
      </c>
      <c r="AT512" s="26">
        <v>388.22499999999997</v>
      </c>
      <c r="AU512" s="26">
        <v>19.577453271028041</v>
      </c>
      <c r="AV512" s="26">
        <v>-3.4085433041395334</v>
      </c>
      <c r="AW512" s="26">
        <v>4605.5749999999998</v>
      </c>
      <c r="AX512" s="26">
        <v>3787.7749999999996</v>
      </c>
      <c r="AY512" s="103">
        <v>1738</v>
      </c>
      <c r="AZ512" s="103">
        <f t="shared" si="104"/>
        <v>530.09</v>
      </c>
      <c r="BA512" s="17">
        <v>200</v>
      </c>
      <c r="BB512" s="17">
        <v>200</v>
      </c>
      <c r="BC512" s="17" t="s">
        <v>45</v>
      </c>
      <c r="BD512" s="56">
        <v>3</v>
      </c>
      <c r="BE512" s="17"/>
      <c r="BF512" s="28"/>
      <c r="BG512" s="26"/>
      <c r="BH512" s="49"/>
      <c r="BI512" s="29"/>
    </row>
    <row r="513" spans="1:61" x14ac:dyDescent="0.25">
      <c r="A513" s="14">
        <v>2007</v>
      </c>
      <c r="B513" s="15">
        <v>2010</v>
      </c>
      <c r="C513" s="17" t="s">
        <v>172</v>
      </c>
      <c r="D513" s="17" t="s">
        <v>309</v>
      </c>
      <c r="E513" s="17">
        <v>4</v>
      </c>
      <c r="F513" s="75" t="s">
        <v>124</v>
      </c>
      <c r="G513" s="45" t="str">
        <f t="shared" si="107"/>
        <v>Allegany</v>
      </c>
      <c r="H513" s="70">
        <v>99239</v>
      </c>
      <c r="I513" s="45" t="s">
        <v>52</v>
      </c>
      <c r="J513" s="22">
        <v>99239015</v>
      </c>
      <c r="K513" s="17" t="s">
        <v>42</v>
      </c>
      <c r="L513" s="71" t="s">
        <v>45</v>
      </c>
      <c r="M513" s="71" t="s">
        <v>45</v>
      </c>
      <c r="N513" s="71">
        <f t="shared" si="108"/>
        <v>56.097862296410696</v>
      </c>
      <c r="O513" s="26">
        <v>42.389336109451008</v>
      </c>
      <c r="P513" s="26">
        <f t="shared" si="101"/>
        <v>0.42389336109451009</v>
      </c>
      <c r="Q513" s="63">
        <v>57.610663890548992</v>
      </c>
      <c r="R513" s="26">
        <v>0.57610663890548997</v>
      </c>
      <c r="S513" s="26" t="s">
        <v>45</v>
      </c>
      <c r="T513" s="26">
        <v>7.9265037996808401</v>
      </c>
      <c r="U513" s="72">
        <f t="shared" si="109"/>
        <v>10.615853303143981</v>
      </c>
      <c r="V513" s="26">
        <v>3.5386177677146602</v>
      </c>
      <c r="W513" s="26">
        <v>18.9255178562899</v>
      </c>
      <c r="X513" s="26">
        <v>43.412119668189845</v>
      </c>
      <c r="Y513" s="26">
        <v>24.562859235435539</v>
      </c>
      <c r="Z513" s="26">
        <v>1.9420367156527192</v>
      </c>
      <c r="AA513" s="26">
        <v>0.4375</v>
      </c>
      <c r="AB513" s="26">
        <v>54.353168912097189</v>
      </c>
      <c r="AC513" s="26">
        <f t="shared" si="113"/>
        <v>1.5001318919880948</v>
      </c>
      <c r="AD513" s="26">
        <f t="shared" si="113"/>
        <v>3.4410633150210614</v>
      </c>
      <c r="AE513" s="26">
        <f t="shared" si="113"/>
        <v>1.9469759706070542</v>
      </c>
      <c r="AF513" s="26">
        <f t="shared" si="113"/>
        <v>0.15393561405740977</v>
      </c>
      <c r="AG513" s="27">
        <v>4.0875000000000004</v>
      </c>
      <c r="AH513" s="27">
        <v>8.0925000000000011</v>
      </c>
      <c r="AI513" s="17">
        <f t="shared" si="102"/>
        <v>8.0816492911253379E-9</v>
      </c>
      <c r="AJ513" s="73">
        <v>4.6540044448868239</v>
      </c>
      <c r="AK513" s="73">
        <v>227.175701439281</v>
      </c>
      <c r="AL513" s="73">
        <v>3273.9242166091776</v>
      </c>
      <c r="AM513" s="73">
        <v>515.77476078903908</v>
      </c>
      <c r="AN513" s="17" t="s">
        <v>45</v>
      </c>
      <c r="AO513" s="17" t="s">
        <v>45</v>
      </c>
      <c r="AP513" s="17" t="s">
        <v>45</v>
      </c>
      <c r="AQ513" s="17" t="s">
        <v>45</v>
      </c>
      <c r="AR513" s="17">
        <v>483.49999999999989</v>
      </c>
      <c r="AS513" s="17">
        <v>916.3</v>
      </c>
      <c r="AT513" s="26">
        <v>388.22499999999997</v>
      </c>
      <c r="AU513" s="26">
        <v>19.577453271028041</v>
      </c>
      <c r="AV513" s="26">
        <v>-3.4085433041395334</v>
      </c>
      <c r="AW513" s="26">
        <v>4605.5749999999998</v>
      </c>
      <c r="AX513" s="26">
        <v>3787.7749999999996</v>
      </c>
      <c r="AY513" s="103">
        <v>1738</v>
      </c>
      <c r="AZ513" s="103">
        <f t="shared" si="104"/>
        <v>530.09</v>
      </c>
      <c r="BA513" s="17">
        <v>200</v>
      </c>
      <c r="BB513" s="17">
        <v>200</v>
      </c>
      <c r="BC513" s="17" t="s">
        <v>45</v>
      </c>
      <c r="BD513" s="56">
        <v>3</v>
      </c>
      <c r="BE513" s="17"/>
      <c r="BF513" s="28"/>
      <c r="BG513" s="26"/>
      <c r="BH513" s="49"/>
      <c r="BI513" s="29"/>
    </row>
    <row r="514" spans="1:61" x14ac:dyDescent="0.25">
      <c r="A514" s="14">
        <v>2007</v>
      </c>
      <c r="B514" s="15">
        <v>2010</v>
      </c>
      <c r="C514" s="17" t="s">
        <v>172</v>
      </c>
      <c r="D514" s="17" t="s">
        <v>309</v>
      </c>
      <c r="E514" s="17">
        <v>1</v>
      </c>
      <c r="F514" s="75" t="s">
        <v>126</v>
      </c>
      <c r="G514" s="45" t="str">
        <f t="shared" si="107"/>
        <v>Canastota</v>
      </c>
      <c r="H514" s="70">
        <v>9970</v>
      </c>
      <c r="I514" s="45">
        <v>5</v>
      </c>
      <c r="J514" s="22">
        <v>9970036</v>
      </c>
      <c r="K514" s="17" t="s">
        <v>54</v>
      </c>
      <c r="L514" s="71" t="s">
        <v>45</v>
      </c>
      <c r="M514" s="71" t="s">
        <v>45</v>
      </c>
      <c r="N514" s="71" t="s">
        <v>45</v>
      </c>
      <c r="O514" s="26">
        <v>46.613973107304339</v>
      </c>
      <c r="P514" s="26">
        <f t="shared" ref="P514:P577" si="114">O514/100</f>
        <v>0.46613973107304341</v>
      </c>
      <c r="Q514" s="63">
        <v>53.386026892695661</v>
      </c>
      <c r="R514" s="26">
        <v>0.53386026892695659</v>
      </c>
      <c r="S514" s="26" t="s">
        <v>45</v>
      </c>
      <c r="T514" s="26" t="s">
        <v>45</v>
      </c>
      <c r="U514" s="72" t="s">
        <v>45</v>
      </c>
      <c r="V514" s="26" t="s">
        <v>45</v>
      </c>
      <c r="W514" s="26">
        <v>19.090494311342368</v>
      </c>
      <c r="X514" s="26">
        <v>41.410612355842062</v>
      </c>
      <c r="Y514" s="26">
        <v>24.018308546577103</v>
      </c>
      <c r="Z514" s="26">
        <v>3.1625830000388362</v>
      </c>
      <c r="AA514" s="26">
        <v>0.4325</v>
      </c>
      <c r="AB514" s="26" t="s">
        <v>45</v>
      </c>
      <c r="AC514" s="26" t="s">
        <v>45</v>
      </c>
      <c r="AD514" s="26" t="s">
        <v>45</v>
      </c>
      <c r="AE514" s="26" t="s">
        <v>45</v>
      </c>
      <c r="AF514" s="26" t="s">
        <v>45</v>
      </c>
      <c r="AG514" s="27">
        <v>4.0430000000000001</v>
      </c>
      <c r="AH514" s="27">
        <v>8.0850000000000009</v>
      </c>
      <c r="AI514" s="17">
        <f t="shared" si="102"/>
        <v>8.222426499470675E-9</v>
      </c>
      <c r="AJ514" s="73">
        <v>6.472585990489601</v>
      </c>
      <c r="AK514" s="73">
        <v>227.30894641551805</v>
      </c>
      <c r="AL514" s="73">
        <v>3226.1233765529237</v>
      </c>
      <c r="AM514" s="73">
        <v>509.57911037136779</v>
      </c>
      <c r="AN514" s="17" t="s">
        <v>45</v>
      </c>
      <c r="AO514" s="17" t="s">
        <v>45</v>
      </c>
      <c r="AP514" s="17" t="s">
        <v>45</v>
      </c>
      <c r="AQ514" s="17" t="s">
        <v>45</v>
      </c>
      <c r="AR514" s="17">
        <v>483.49999999999989</v>
      </c>
      <c r="AS514" s="17">
        <v>916.3</v>
      </c>
      <c r="AT514" s="26">
        <v>388.22499999999997</v>
      </c>
      <c r="AU514" s="26">
        <v>19.577453271028041</v>
      </c>
      <c r="AV514" s="26">
        <v>-3.4085433041395334</v>
      </c>
      <c r="AW514" s="26">
        <v>4605.5749999999998</v>
      </c>
      <c r="AX514" s="26">
        <v>3787.7749999999996</v>
      </c>
      <c r="AY514" s="103">
        <v>1738</v>
      </c>
      <c r="AZ514" s="103">
        <f t="shared" si="104"/>
        <v>530.09</v>
      </c>
      <c r="BA514" s="17">
        <v>200</v>
      </c>
      <c r="BB514" s="17">
        <v>200</v>
      </c>
      <c r="BC514" s="17" t="s">
        <v>45</v>
      </c>
      <c r="BD514" s="56">
        <v>3</v>
      </c>
      <c r="BE514" s="17"/>
      <c r="BF514" s="28"/>
      <c r="BG514" s="26"/>
      <c r="BH514" s="49"/>
      <c r="BI514" s="29"/>
    </row>
    <row r="515" spans="1:61" x14ac:dyDescent="0.25">
      <c r="A515" s="14">
        <v>2007</v>
      </c>
      <c r="B515" s="15">
        <v>2010</v>
      </c>
      <c r="C515" s="17" t="s">
        <v>172</v>
      </c>
      <c r="D515" s="17" t="s">
        <v>309</v>
      </c>
      <c r="E515" s="17">
        <v>2</v>
      </c>
      <c r="F515" s="75" t="s">
        <v>126</v>
      </c>
      <c r="G515" s="45" t="str">
        <f t="shared" si="107"/>
        <v>Canastota</v>
      </c>
      <c r="H515" s="70">
        <v>9970</v>
      </c>
      <c r="I515" s="45">
        <v>5</v>
      </c>
      <c r="J515" s="22">
        <v>9970036</v>
      </c>
      <c r="K515" s="17" t="s">
        <v>54</v>
      </c>
      <c r="L515" s="71" t="s">
        <v>45</v>
      </c>
      <c r="M515" s="71" t="s">
        <v>45</v>
      </c>
      <c r="N515" s="71">
        <f t="shared" si="108"/>
        <v>27.172308498510244</v>
      </c>
      <c r="O515" s="26">
        <v>42.982725784089538</v>
      </c>
      <c r="P515" s="26">
        <f t="shared" si="114"/>
        <v>0.42982725784089537</v>
      </c>
      <c r="Q515" s="63">
        <v>57.017274215910462</v>
      </c>
      <c r="R515" s="26">
        <v>0.57017274215910463</v>
      </c>
      <c r="S515" s="26" t="s">
        <v>45</v>
      </c>
      <c r="T515" s="26">
        <v>3.8931329503738383</v>
      </c>
      <c r="U515" s="72">
        <f t="shared" si="109"/>
        <v>5.2140173442506761</v>
      </c>
      <c r="V515" s="26">
        <v>1.7380057814168919</v>
      </c>
      <c r="W515" s="26">
        <v>19.39999336551061</v>
      </c>
      <c r="X515" s="26">
        <v>41.573949677397948</v>
      </c>
      <c r="Y515" s="26">
        <v>24.085667844288537</v>
      </c>
      <c r="Z515" s="26">
        <v>2.7783417093761926</v>
      </c>
      <c r="AA515" s="26">
        <v>0.42755555555555558</v>
      </c>
      <c r="AB515" s="26">
        <v>27.316681304598138</v>
      </c>
      <c r="AC515" s="26">
        <f t="shared" ref="AC515:AF520" si="115">W515/100*$T515</f>
        <v>0.75526753408303204</v>
      </c>
      <c r="AD515" s="26">
        <f t="shared" si="115"/>
        <v>1.6185291336626175</v>
      </c>
      <c r="AE515" s="26">
        <f t="shared" si="115"/>
        <v>0.93768707116359318</v>
      </c>
      <c r="AF515" s="26">
        <f t="shared" si="115"/>
        <v>0.1081645365617043</v>
      </c>
      <c r="AG515" s="27">
        <v>4.0694999999999997</v>
      </c>
      <c r="AH515" s="27">
        <v>8.129999999999999</v>
      </c>
      <c r="AI515" s="17">
        <f t="shared" ref="AI515:AI578" si="116">10^(-AH515)</f>
        <v>7.4131024130091707E-9</v>
      </c>
      <c r="AJ515" s="73">
        <v>7.2871913720747665</v>
      </c>
      <c r="AK515" s="73">
        <v>230.93179211974547</v>
      </c>
      <c r="AL515" s="73">
        <v>3250.5358937649316</v>
      </c>
      <c r="AM515" s="73">
        <v>491.56163525639215</v>
      </c>
      <c r="AN515" s="17" t="s">
        <v>45</v>
      </c>
      <c r="AO515" s="17" t="s">
        <v>45</v>
      </c>
      <c r="AP515" s="17" t="s">
        <v>45</v>
      </c>
      <c r="AQ515" s="17" t="s">
        <v>45</v>
      </c>
      <c r="AR515" s="17">
        <v>483.49999999999989</v>
      </c>
      <c r="AS515" s="17">
        <v>916.3</v>
      </c>
      <c r="AT515" s="26">
        <v>388.22499999999997</v>
      </c>
      <c r="AU515" s="26">
        <v>19.577453271028041</v>
      </c>
      <c r="AV515" s="26">
        <v>-3.4085433041395334</v>
      </c>
      <c r="AW515" s="26">
        <v>4605.5749999999998</v>
      </c>
      <c r="AX515" s="26">
        <v>3787.7749999999996</v>
      </c>
      <c r="AY515" s="103">
        <v>1738</v>
      </c>
      <c r="AZ515" s="103">
        <f t="shared" si="104"/>
        <v>530.09</v>
      </c>
      <c r="BA515" s="17">
        <v>200</v>
      </c>
      <c r="BB515" s="17">
        <v>200</v>
      </c>
      <c r="BC515" s="17" t="s">
        <v>45</v>
      </c>
      <c r="BD515" s="56">
        <v>3</v>
      </c>
      <c r="BE515" s="17"/>
      <c r="BF515" s="28"/>
      <c r="BG515" s="26"/>
      <c r="BH515" s="49"/>
      <c r="BI515" s="29"/>
    </row>
    <row r="516" spans="1:61" x14ac:dyDescent="0.25">
      <c r="A516" s="14">
        <v>2007</v>
      </c>
      <c r="B516" s="15">
        <v>2010</v>
      </c>
      <c r="C516" s="17" t="s">
        <v>172</v>
      </c>
      <c r="D516" s="17" t="s">
        <v>309</v>
      </c>
      <c r="E516" s="17">
        <v>3</v>
      </c>
      <c r="F516" s="75" t="s">
        <v>126</v>
      </c>
      <c r="G516" s="45" t="str">
        <f t="shared" si="107"/>
        <v>Canastota</v>
      </c>
      <c r="H516" s="70">
        <v>9970</v>
      </c>
      <c r="I516" s="45">
        <v>5</v>
      </c>
      <c r="J516" s="22">
        <v>9970036</v>
      </c>
      <c r="K516" s="17" t="s">
        <v>54</v>
      </c>
      <c r="L516" s="71" t="s">
        <v>45</v>
      </c>
      <c r="M516" s="71" t="s">
        <v>45</v>
      </c>
      <c r="N516" s="71">
        <f t="shared" si="108"/>
        <v>43.390294624190823</v>
      </c>
      <c r="O516" s="26">
        <v>43.786276920014977</v>
      </c>
      <c r="P516" s="26">
        <f t="shared" si="114"/>
        <v>0.43786276920014977</v>
      </c>
      <c r="Q516" s="63">
        <v>56.213723079985023</v>
      </c>
      <c r="R516" s="26">
        <v>0.56213723079985023</v>
      </c>
      <c r="S516" s="26" t="s">
        <v>45</v>
      </c>
      <c r="T516" s="26">
        <v>6.3329981868528558</v>
      </c>
      <c r="U516" s="72">
        <f t="shared" si="109"/>
        <v>8.4816940002493606</v>
      </c>
      <c r="V516" s="26">
        <v>2.8272313334164534</v>
      </c>
      <c r="W516" s="26">
        <v>19.635218306577329</v>
      </c>
      <c r="X516" s="26">
        <v>41.635089749152314</v>
      </c>
      <c r="Y516" s="26">
        <v>23.948954667438016</v>
      </c>
      <c r="Z516" s="26">
        <v>2.7764466727731474</v>
      </c>
      <c r="AA516" s="26">
        <v>0.37721739130434778</v>
      </c>
      <c r="AB516" s="26">
        <v>50.366168152702528</v>
      </c>
      <c r="AC516" s="26">
        <f t="shared" si="115"/>
        <v>1.2434980193401421</v>
      </c>
      <c r="AD516" s="26">
        <f t="shared" si="115"/>
        <v>2.6367494789083752</v>
      </c>
      <c r="AE516" s="26">
        <f t="shared" si="115"/>
        <v>1.5166868648590619</v>
      </c>
      <c r="AF516" s="26">
        <f t="shared" si="115"/>
        <v>0.17583231744565986</v>
      </c>
      <c r="AG516" s="27">
        <v>4.3434999999999997</v>
      </c>
      <c r="AH516" s="27">
        <v>8.2900000000000009</v>
      </c>
      <c r="AI516" s="17">
        <f t="shared" si="116"/>
        <v>5.128613839913636E-9</v>
      </c>
      <c r="AJ516" s="73">
        <v>3.4251497099231814</v>
      </c>
      <c r="AK516" s="73">
        <v>214.51926703608606</v>
      </c>
      <c r="AL516" s="73">
        <v>3247.3653186663159</v>
      </c>
      <c r="AM516" s="73">
        <v>546.37129941374042</v>
      </c>
      <c r="AN516" s="17" t="s">
        <v>45</v>
      </c>
      <c r="AO516" s="17" t="s">
        <v>45</v>
      </c>
      <c r="AP516" s="17" t="s">
        <v>45</v>
      </c>
      <c r="AQ516" s="17" t="s">
        <v>45</v>
      </c>
      <c r="AR516" s="17">
        <v>483.49999999999989</v>
      </c>
      <c r="AS516" s="17">
        <v>916.3</v>
      </c>
      <c r="AT516" s="26">
        <v>388.22499999999997</v>
      </c>
      <c r="AU516" s="26">
        <v>19.577453271028041</v>
      </c>
      <c r="AV516" s="26">
        <v>-3.4085433041395334</v>
      </c>
      <c r="AW516" s="26">
        <v>4605.5749999999998</v>
      </c>
      <c r="AX516" s="26">
        <v>3787.7749999999996</v>
      </c>
      <c r="AY516" s="103">
        <v>1738</v>
      </c>
      <c r="AZ516" s="103">
        <f t="shared" si="104"/>
        <v>530.09</v>
      </c>
      <c r="BA516" s="17">
        <v>200</v>
      </c>
      <c r="BB516" s="17">
        <v>200</v>
      </c>
      <c r="BC516" s="17" t="s">
        <v>45</v>
      </c>
      <c r="BD516" s="56">
        <v>3</v>
      </c>
      <c r="BE516" s="17"/>
      <c r="BF516" s="28"/>
      <c r="BG516" s="26"/>
      <c r="BH516" s="49"/>
      <c r="BI516" s="29"/>
    </row>
    <row r="517" spans="1:61" x14ac:dyDescent="0.25">
      <c r="A517" s="14">
        <v>2007</v>
      </c>
      <c r="B517" s="15">
        <v>2010</v>
      </c>
      <c r="C517" s="17" t="s">
        <v>172</v>
      </c>
      <c r="D517" s="17" t="s">
        <v>309</v>
      </c>
      <c r="E517" s="17">
        <v>4</v>
      </c>
      <c r="F517" s="75" t="s">
        <v>126</v>
      </c>
      <c r="G517" s="45" t="str">
        <f t="shared" si="107"/>
        <v>Canastota</v>
      </c>
      <c r="H517" s="70">
        <v>9970</v>
      </c>
      <c r="I517" s="45">
        <v>5</v>
      </c>
      <c r="J517" s="22">
        <v>9970036</v>
      </c>
      <c r="K517" s="17" t="s">
        <v>54</v>
      </c>
      <c r="L517" s="71" t="s">
        <v>45</v>
      </c>
      <c r="M517" s="71" t="s">
        <v>45</v>
      </c>
      <c r="N517" s="71">
        <f t="shared" si="108"/>
        <v>44.729952875935389</v>
      </c>
      <c r="O517" s="26">
        <v>42.428794615633528</v>
      </c>
      <c r="P517" s="26">
        <f t="shared" si="114"/>
        <v>0.4242879461563353</v>
      </c>
      <c r="Q517" s="63">
        <v>57.571205384366472</v>
      </c>
      <c r="R517" s="26">
        <v>0.57571205384366475</v>
      </c>
      <c r="S517" s="26" t="s">
        <v>45</v>
      </c>
      <c r="T517" s="26">
        <v>6.326126612466763</v>
      </c>
      <c r="U517" s="72">
        <f t="shared" si="109"/>
        <v>8.4724909988394135</v>
      </c>
      <c r="V517" s="26">
        <v>2.8241636662798046</v>
      </c>
      <c r="W517" s="26">
        <v>18.614849819387402</v>
      </c>
      <c r="X517" s="26">
        <v>42.92270770448809</v>
      </c>
      <c r="Y517" s="26">
        <v>24.315744222871004</v>
      </c>
      <c r="Z517" s="26">
        <v>2.6862722054530224</v>
      </c>
      <c r="AA517" s="26">
        <v>0.38771428571428573</v>
      </c>
      <c r="AB517" s="26">
        <v>48.949395306485634</v>
      </c>
      <c r="AC517" s="26">
        <f t="shared" si="115"/>
        <v>1.1775989682949877</v>
      </c>
      <c r="AD517" s="26">
        <f t="shared" si="115"/>
        <v>2.7153448348849425</v>
      </c>
      <c r="AE517" s="26">
        <f t="shared" si="115"/>
        <v>1.5382447663023922</v>
      </c>
      <c r="AF517" s="26">
        <f t="shared" si="115"/>
        <v>0.16993698087246148</v>
      </c>
      <c r="AG517" s="27">
        <v>3.641</v>
      </c>
      <c r="AH517" s="27">
        <v>8.1425000000000001</v>
      </c>
      <c r="AI517" s="17">
        <f t="shared" si="116"/>
        <v>7.2027775123834044E-9</v>
      </c>
      <c r="AJ517" s="73">
        <v>3.6031999597381699</v>
      </c>
      <c r="AK517" s="73">
        <v>204.24349050664205</v>
      </c>
      <c r="AL517" s="73">
        <v>3187.9177638625583</v>
      </c>
      <c r="AM517" s="73">
        <v>558.55951642566765</v>
      </c>
      <c r="AN517" s="17" t="s">
        <v>45</v>
      </c>
      <c r="AO517" s="17" t="s">
        <v>45</v>
      </c>
      <c r="AP517" s="17" t="s">
        <v>45</v>
      </c>
      <c r="AQ517" s="17" t="s">
        <v>45</v>
      </c>
      <c r="AR517" s="17">
        <v>483.49999999999989</v>
      </c>
      <c r="AS517" s="17">
        <v>916.3</v>
      </c>
      <c r="AT517" s="26">
        <v>388.22499999999997</v>
      </c>
      <c r="AU517" s="26">
        <v>19.577453271028041</v>
      </c>
      <c r="AV517" s="26">
        <v>-3.4085433041395334</v>
      </c>
      <c r="AW517" s="26">
        <v>4605.5749999999998</v>
      </c>
      <c r="AX517" s="26">
        <v>3787.7749999999996</v>
      </c>
      <c r="AY517" s="103">
        <v>1738</v>
      </c>
      <c r="AZ517" s="103">
        <f t="shared" si="104"/>
        <v>530.09</v>
      </c>
      <c r="BA517" s="17">
        <v>200</v>
      </c>
      <c r="BB517" s="17">
        <v>200</v>
      </c>
      <c r="BC517" s="17" t="s">
        <v>45</v>
      </c>
      <c r="BD517" s="56">
        <v>3</v>
      </c>
      <c r="BE517" s="17"/>
      <c r="BF517" s="28"/>
      <c r="BG517" s="26"/>
      <c r="BH517" s="49"/>
      <c r="BI517" s="29"/>
    </row>
    <row r="518" spans="1:61" x14ac:dyDescent="0.25">
      <c r="A518" s="14">
        <v>2007</v>
      </c>
      <c r="B518" s="15">
        <v>2010</v>
      </c>
      <c r="C518" s="17" t="s">
        <v>172</v>
      </c>
      <c r="D518" s="17" t="s">
        <v>309</v>
      </c>
      <c r="E518" s="17">
        <v>1</v>
      </c>
      <c r="F518" s="75" t="s">
        <v>142</v>
      </c>
      <c r="G518" s="45" t="str">
        <f t="shared" si="107"/>
        <v>SX61</v>
      </c>
      <c r="H518" s="70" t="s">
        <v>142</v>
      </c>
      <c r="I518" s="45">
        <v>5</v>
      </c>
      <c r="J518" s="22" t="s">
        <v>142</v>
      </c>
      <c r="K518" s="17" t="s">
        <v>54</v>
      </c>
      <c r="L518" s="71" t="s">
        <v>45</v>
      </c>
      <c r="M518" s="71" t="s">
        <v>45</v>
      </c>
      <c r="N518" s="71">
        <f t="shared" si="108"/>
        <v>73.749727987764373</v>
      </c>
      <c r="O518" s="26">
        <v>41.452427828795294</v>
      </c>
      <c r="P518" s="26">
        <f t="shared" si="114"/>
        <v>0.41452427828795296</v>
      </c>
      <c r="Q518" s="63">
        <v>58.547572171204706</v>
      </c>
      <c r="R518" s="26">
        <v>0.58547572171204709</v>
      </c>
      <c r="S518" s="26" t="s">
        <v>45</v>
      </c>
      <c r="T518" s="26">
        <v>10.190350922686958</v>
      </c>
      <c r="U518" s="72">
        <f t="shared" si="109"/>
        <v>13.647791414312891</v>
      </c>
      <c r="V518" s="26">
        <v>4.5492638047709635</v>
      </c>
      <c r="W518" s="26">
        <v>19.92215482558548</v>
      </c>
      <c r="X518" s="26">
        <v>40.178553044996519</v>
      </c>
      <c r="Y518" s="26">
        <v>24.79713310355335</v>
      </c>
      <c r="Z518" s="26">
        <v>2.6562104422235109</v>
      </c>
      <c r="AA518" s="26">
        <v>0.36949999999999994</v>
      </c>
      <c r="AB518" s="26">
        <v>82.736272714643789</v>
      </c>
      <c r="AC518" s="26">
        <f t="shared" si="115"/>
        <v>2.0301374880881746</v>
      </c>
      <c r="AD518" s="26">
        <f t="shared" si="115"/>
        <v>4.0943355509430717</v>
      </c>
      <c r="AE518" s="26">
        <f t="shared" si="115"/>
        <v>2.526914882017862</v>
      </c>
      <c r="AF518" s="26">
        <f t="shared" si="115"/>
        <v>0.27067716530763086</v>
      </c>
      <c r="AG518" s="27">
        <v>4.3849999999999998</v>
      </c>
      <c r="AH518" s="27">
        <v>8.177500000000002</v>
      </c>
      <c r="AI518" s="17">
        <f t="shared" si="116"/>
        <v>6.6450767290777475E-9</v>
      </c>
      <c r="AJ518" s="73">
        <v>5.9625191657405985</v>
      </c>
      <c r="AK518" s="73">
        <v>232.94698174466831</v>
      </c>
      <c r="AL518" s="73">
        <v>3220.1327090067412</v>
      </c>
      <c r="AM518" s="73">
        <v>508.29253016167178</v>
      </c>
      <c r="AN518" s="17" t="s">
        <v>45</v>
      </c>
      <c r="AO518" s="17" t="s">
        <v>45</v>
      </c>
      <c r="AP518" s="17" t="s">
        <v>45</v>
      </c>
      <c r="AQ518" s="17" t="s">
        <v>45</v>
      </c>
      <c r="AR518" s="17">
        <v>483.49999999999989</v>
      </c>
      <c r="AS518" s="17">
        <v>916.3</v>
      </c>
      <c r="AT518" s="26">
        <v>388.22499999999997</v>
      </c>
      <c r="AU518" s="26">
        <v>19.577453271028041</v>
      </c>
      <c r="AV518" s="26">
        <v>-3.4085433041395334</v>
      </c>
      <c r="AW518" s="26">
        <v>4605.5749999999998</v>
      </c>
      <c r="AX518" s="26">
        <v>3787.7749999999996</v>
      </c>
      <c r="AY518" s="103">
        <v>1738</v>
      </c>
      <c r="AZ518" s="103">
        <f t="shared" si="104"/>
        <v>530.09</v>
      </c>
      <c r="BA518" s="17">
        <v>200</v>
      </c>
      <c r="BB518" s="17">
        <v>200</v>
      </c>
      <c r="BC518" s="17" t="s">
        <v>45</v>
      </c>
      <c r="BD518" s="56">
        <v>3</v>
      </c>
      <c r="BE518" s="17"/>
      <c r="BF518" s="28"/>
      <c r="BG518" s="26"/>
      <c r="BH518" s="49"/>
      <c r="BI518" s="29"/>
    </row>
    <row r="519" spans="1:61" x14ac:dyDescent="0.25">
      <c r="A519" s="14">
        <v>2007</v>
      </c>
      <c r="B519" s="15">
        <v>2010</v>
      </c>
      <c r="C519" s="17" t="s">
        <v>172</v>
      </c>
      <c r="D519" s="17" t="s">
        <v>309</v>
      </c>
      <c r="E519" s="17">
        <v>2</v>
      </c>
      <c r="F519" s="75" t="s">
        <v>142</v>
      </c>
      <c r="G519" s="45" t="str">
        <f t="shared" si="107"/>
        <v>SX61</v>
      </c>
      <c r="H519" s="70" t="s">
        <v>142</v>
      </c>
      <c r="I519" s="45">
        <v>5</v>
      </c>
      <c r="J519" s="22" t="s">
        <v>142</v>
      </c>
      <c r="K519" s="17" t="s">
        <v>54</v>
      </c>
      <c r="L519" s="71" t="s">
        <v>45</v>
      </c>
      <c r="M519" s="71" t="s">
        <v>45</v>
      </c>
      <c r="N519" s="71">
        <f t="shared" si="108"/>
        <v>72.140774813587086</v>
      </c>
      <c r="O519" s="26">
        <v>40.127441722615593</v>
      </c>
      <c r="P519" s="26">
        <f t="shared" si="114"/>
        <v>0.40127441722615592</v>
      </c>
      <c r="Q519" s="63">
        <v>59.872558277384407</v>
      </c>
      <c r="R519" s="26">
        <v>0.59872558277384402</v>
      </c>
      <c r="S519" s="26" t="s">
        <v>45</v>
      </c>
      <c r="T519" s="26">
        <v>9.6494157905218341</v>
      </c>
      <c r="U519" s="72">
        <f t="shared" si="109"/>
        <v>12.923324719448882</v>
      </c>
      <c r="V519" s="26">
        <v>4.3077749064829609</v>
      </c>
      <c r="W519" s="26">
        <v>19.669543528209871</v>
      </c>
      <c r="X519" s="26">
        <v>41.642238561144637</v>
      </c>
      <c r="Y519" s="26">
        <v>23.687134954043202</v>
      </c>
      <c r="Z519" s="26">
        <v>2.6412264193775741</v>
      </c>
      <c r="AA519" s="26">
        <v>0.40385714285714286</v>
      </c>
      <c r="AB519" s="26">
        <v>71.679423983359925</v>
      </c>
      <c r="AC519" s="26">
        <f t="shared" si="115"/>
        <v>1.8979960391346486</v>
      </c>
      <c r="AD519" s="26">
        <f t="shared" si="115"/>
        <v>4.0182327432458633</v>
      </c>
      <c r="AE519" s="26">
        <f t="shared" si="115"/>
        <v>2.2856701405776616</v>
      </c>
      <c r="AF519" s="26">
        <f t="shared" si="115"/>
        <v>0.25486291917485404</v>
      </c>
      <c r="AG519" s="27">
        <v>4.2694999999999999</v>
      </c>
      <c r="AH519" s="27">
        <v>8.08</v>
      </c>
      <c r="AI519" s="17">
        <f t="shared" si="116"/>
        <v>8.3176377110267021E-9</v>
      </c>
      <c r="AJ519" s="73">
        <v>7.4177556520512233</v>
      </c>
      <c r="AK519" s="73">
        <v>241.60235882288293</v>
      </c>
      <c r="AL519" s="73">
        <v>3276.3969472584777</v>
      </c>
      <c r="AM519" s="73">
        <v>523.01342112135069</v>
      </c>
      <c r="AN519" s="17" t="s">
        <v>45</v>
      </c>
      <c r="AO519" s="17" t="s">
        <v>45</v>
      </c>
      <c r="AP519" s="17" t="s">
        <v>45</v>
      </c>
      <c r="AQ519" s="17" t="s">
        <v>45</v>
      </c>
      <c r="AR519" s="17">
        <v>483.49999999999989</v>
      </c>
      <c r="AS519" s="17">
        <v>916.3</v>
      </c>
      <c r="AT519" s="26">
        <v>388.22499999999997</v>
      </c>
      <c r="AU519" s="26">
        <v>19.577453271028041</v>
      </c>
      <c r="AV519" s="26">
        <v>-3.4085433041395334</v>
      </c>
      <c r="AW519" s="26">
        <v>4605.5749999999998</v>
      </c>
      <c r="AX519" s="26">
        <v>3787.7749999999996</v>
      </c>
      <c r="AY519" s="103">
        <v>1738</v>
      </c>
      <c r="AZ519" s="103">
        <f t="shared" si="104"/>
        <v>530.09</v>
      </c>
      <c r="BA519" s="17">
        <v>200</v>
      </c>
      <c r="BB519" s="17">
        <v>200</v>
      </c>
      <c r="BC519" s="17" t="s">
        <v>45</v>
      </c>
      <c r="BD519" s="56">
        <v>3</v>
      </c>
      <c r="BE519" s="17"/>
      <c r="BF519" s="28"/>
      <c r="BG519" s="26"/>
      <c r="BH519" s="49"/>
      <c r="BI519" s="29"/>
    </row>
    <row r="520" spans="1:61" x14ac:dyDescent="0.25">
      <c r="A520" s="14">
        <v>2007</v>
      </c>
      <c r="B520" s="15">
        <v>2010</v>
      </c>
      <c r="C520" s="17" t="s">
        <v>172</v>
      </c>
      <c r="D520" s="17" t="s">
        <v>309</v>
      </c>
      <c r="E520" s="17">
        <v>3</v>
      </c>
      <c r="F520" s="75" t="s">
        <v>142</v>
      </c>
      <c r="G520" s="45" t="str">
        <f t="shared" si="107"/>
        <v>SX61</v>
      </c>
      <c r="H520" s="70" t="s">
        <v>142</v>
      </c>
      <c r="I520" s="45">
        <v>5</v>
      </c>
      <c r="J520" s="22" t="s">
        <v>142</v>
      </c>
      <c r="K520" s="17" t="s">
        <v>54</v>
      </c>
      <c r="L520" s="71" t="s">
        <v>45</v>
      </c>
      <c r="M520" s="71" t="s">
        <v>45</v>
      </c>
      <c r="N520" s="71">
        <f t="shared" si="108"/>
        <v>82.666315216472313</v>
      </c>
      <c r="O520" s="26">
        <v>43.733908823598071</v>
      </c>
      <c r="P520" s="26">
        <f t="shared" si="114"/>
        <v>0.43733908823598072</v>
      </c>
      <c r="Q520" s="63">
        <v>56.266091176401929</v>
      </c>
      <c r="R520" s="26">
        <v>0.56266091176401933</v>
      </c>
      <c r="S520" s="26" t="s">
        <v>45</v>
      </c>
      <c r="T520" s="26">
        <v>12.05107030820006</v>
      </c>
      <c r="U520" s="72">
        <f t="shared" si="109"/>
        <v>16.139826305625078</v>
      </c>
      <c r="V520" s="26">
        <v>5.3799421018750264</v>
      </c>
      <c r="W520" s="26">
        <v>19.698386578116242</v>
      </c>
      <c r="X520" s="26">
        <v>40.148400848184565</v>
      </c>
      <c r="Y520" s="26">
        <v>25.098023182767719</v>
      </c>
      <c r="Z520" s="26">
        <v>2.9084742191363517</v>
      </c>
      <c r="AA520" s="26">
        <v>0.39861538461538459</v>
      </c>
      <c r="AB520" s="26">
        <v>90.696978390544658</v>
      </c>
      <c r="AC520" s="26">
        <f t="shared" si="115"/>
        <v>2.3738664161098324</v>
      </c>
      <c r="AD520" s="26">
        <f t="shared" si="115"/>
        <v>4.8383120138327111</v>
      </c>
      <c r="AE520" s="26">
        <f t="shared" si="115"/>
        <v>3.0245804197236885</v>
      </c>
      <c r="AF520" s="26">
        <f t="shared" si="115"/>
        <v>0.35050227304399445</v>
      </c>
      <c r="AG520" s="27">
        <v>4.2404999999999999</v>
      </c>
      <c r="AH520" s="27">
        <v>8.06</v>
      </c>
      <c r="AI520" s="17">
        <f t="shared" si="116"/>
        <v>8.7096358995607965E-9</v>
      </c>
      <c r="AJ520" s="73">
        <v>14.975536868599667</v>
      </c>
      <c r="AK520" s="73">
        <v>246.28521797956117</v>
      </c>
      <c r="AL520" s="73">
        <v>3367.178602471603</v>
      </c>
      <c r="AM520" s="73">
        <v>550.91726022572152</v>
      </c>
      <c r="AN520" s="17" t="s">
        <v>45</v>
      </c>
      <c r="AO520" s="17" t="s">
        <v>45</v>
      </c>
      <c r="AP520" s="17" t="s">
        <v>45</v>
      </c>
      <c r="AQ520" s="17" t="s">
        <v>45</v>
      </c>
      <c r="AR520" s="17">
        <v>483.49999999999989</v>
      </c>
      <c r="AS520" s="17">
        <v>916.3</v>
      </c>
      <c r="AT520" s="26">
        <v>388.22499999999997</v>
      </c>
      <c r="AU520" s="26">
        <v>19.577453271028041</v>
      </c>
      <c r="AV520" s="26">
        <v>-3.4085433041395334</v>
      </c>
      <c r="AW520" s="26">
        <v>4605.5749999999998</v>
      </c>
      <c r="AX520" s="26">
        <v>3787.7749999999996</v>
      </c>
      <c r="AY520" s="103">
        <v>1738</v>
      </c>
      <c r="AZ520" s="103">
        <f t="shared" si="104"/>
        <v>530.09</v>
      </c>
      <c r="BA520" s="17">
        <v>200</v>
      </c>
      <c r="BB520" s="17">
        <v>200</v>
      </c>
      <c r="BC520" s="17" t="s">
        <v>45</v>
      </c>
      <c r="BD520" s="56">
        <v>3</v>
      </c>
      <c r="BE520" s="17"/>
      <c r="BF520" s="28"/>
      <c r="BG520" s="26"/>
      <c r="BH520" s="49"/>
      <c r="BI520" s="29"/>
    </row>
    <row r="521" spans="1:61" x14ac:dyDescent="0.25">
      <c r="A521" s="14">
        <v>2007</v>
      </c>
      <c r="B521" s="15">
        <v>2010</v>
      </c>
      <c r="C521" s="17" t="s">
        <v>172</v>
      </c>
      <c r="D521" s="17" t="s">
        <v>309</v>
      </c>
      <c r="E521" s="17">
        <v>4</v>
      </c>
      <c r="F521" s="75" t="s">
        <v>142</v>
      </c>
      <c r="G521" s="45" t="str">
        <f t="shared" si="107"/>
        <v>SX61</v>
      </c>
      <c r="H521" s="70" t="s">
        <v>142</v>
      </c>
      <c r="I521" s="45">
        <v>5</v>
      </c>
      <c r="J521" s="22" t="s">
        <v>142</v>
      </c>
      <c r="K521" s="17" t="s">
        <v>54</v>
      </c>
      <c r="L521" s="71" t="s">
        <v>45</v>
      </c>
      <c r="M521" s="71" t="s">
        <v>45</v>
      </c>
      <c r="N521" s="71" t="s">
        <v>45</v>
      </c>
      <c r="O521" s="26">
        <v>44.279846967512007</v>
      </c>
      <c r="P521" s="26">
        <f t="shared" si="114"/>
        <v>0.4427984696751201</v>
      </c>
      <c r="Q521" s="63">
        <v>55.720153032487993</v>
      </c>
      <c r="R521" s="26">
        <v>0.55720153032487996</v>
      </c>
      <c r="S521" s="26" t="s">
        <v>45</v>
      </c>
      <c r="T521" s="26" t="s">
        <v>45</v>
      </c>
      <c r="U521" s="72" t="s">
        <v>45</v>
      </c>
      <c r="V521" s="26" t="s">
        <v>45</v>
      </c>
      <c r="W521" s="26">
        <v>20.050240865712425</v>
      </c>
      <c r="X521" s="26">
        <v>38.160630357446834</v>
      </c>
      <c r="Y521" s="26">
        <v>25.238947057629844</v>
      </c>
      <c r="Z521" s="26">
        <v>2.6585842731856673</v>
      </c>
      <c r="AA521" s="26">
        <v>0.36759999999999998</v>
      </c>
      <c r="AB521" s="26" t="s">
        <v>45</v>
      </c>
      <c r="AC521" s="26" t="s">
        <v>45</v>
      </c>
      <c r="AD521" s="26" t="s">
        <v>45</v>
      </c>
      <c r="AE521" s="26" t="s">
        <v>45</v>
      </c>
      <c r="AF521" s="26" t="s">
        <v>45</v>
      </c>
      <c r="AG521" s="27">
        <v>4.2584999999999997</v>
      </c>
      <c r="AH521" s="27">
        <v>7.9749999999999996</v>
      </c>
      <c r="AI521" s="17">
        <f t="shared" si="116"/>
        <v>1.0592537251772868E-8</v>
      </c>
      <c r="AJ521" s="73">
        <v>13.646947513245156</v>
      </c>
      <c r="AK521" s="73">
        <v>265.87226796546298</v>
      </c>
      <c r="AL521" s="73">
        <v>3259.309900590988</v>
      </c>
      <c r="AM521" s="73">
        <v>560.13450249652101</v>
      </c>
      <c r="AN521" s="17" t="s">
        <v>45</v>
      </c>
      <c r="AO521" s="17" t="s">
        <v>45</v>
      </c>
      <c r="AP521" s="17" t="s">
        <v>45</v>
      </c>
      <c r="AQ521" s="17" t="s">
        <v>45</v>
      </c>
      <c r="AR521" s="17">
        <v>483.49999999999989</v>
      </c>
      <c r="AS521" s="17">
        <v>916.3</v>
      </c>
      <c r="AT521" s="26">
        <v>388.22499999999997</v>
      </c>
      <c r="AU521" s="26">
        <v>19.577453271028041</v>
      </c>
      <c r="AV521" s="26">
        <v>-3.4085433041395334</v>
      </c>
      <c r="AW521" s="26">
        <v>4605.5749999999998</v>
      </c>
      <c r="AX521" s="26">
        <v>3787.7749999999996</v>
      </c>
      <c r="AY521" s="103">
        <v>1738</v>
      </c>
      <c r="AZ521" s="103">
        <f t="shared" si="104"/>
        <v>530.09</v>
      </c>
      <c r="BA521" s="17">
        <v>200</v>
      </c>
      <c r="BB521" s="17">
        <v>200</v>
      </c>
      <c r="BC521" s="17" t="s">
        <v>45</v>
      </c>
      <c r="BD521" s="56">
        <v>3</v>
      </c>
      <c r="BE521" s="17"/>
      <c r="BF521" s="28"/>
      <c r="BG521" s="26"/>
      <c r="BH521" s="49"/>
      <c r="BI521" s="29"/>
    </row>
    <row r="522" spans="1:61" x14ac:dyDescent="0.25">
      <c r="A522" s="14">
        <v>2007</v>
      </c>
      <c r="B522" s="15">
        <v>2010</v>
      </c>
      <c r="C522" s="17" t="s">
        <v>172</v>
      </c>
      <c r="D522" s="17" t="s">
        <v>309</v>
      </c>
      <c r="E522" s="17">
        <v>1</v>
      </c>
      <c r="F522" s="75" t="s">
        <v>143</v>
      </c>
      <c r="G522" s="45" t="str">
        <f t="shared" si="107"/>
        <v>SX64</v>
      </c>
      <c r="H522" s="70" t="s">
        <v>143</v>
      </c>
      <c r="I522" s="45">
        <v>5</v>
      </c>
      <c r="J522" s="22" t="s">
        <v>143</v>
      </c>
      <c r="K522" s="17" t="s">
        <v>54</v>
      </c>
      <c r="L522" s="71" t="s">
        <v>45</v>
      </c>
      <c r="M522" s="71" t="s">
        <v>45</v>
      </c>
      <c r="N522" s="71">
        <f t="shared" si="108"/>
        <v>81.317834020819873</v>
      </c>
      <c r="O522" s="26">
        <v>39.831126245695209</v>
      </c>
      <c r="P522" s="26">
        <f t="shared" si="114"/>
        <v>0.39831126245695209</v>
      </c>
      <c r="Q522" s="63">
        <v>60.168873754304791</v>
      </c>
      <c r="R522" s="26">
        <v>0.60168873754304786</v>
      </c>
      <c r="S522" s="26" t="s">
        <v>45</v>
      </c>
      <c r="T522" s="26">
        <v>10.796603043032549</v>
      </c>
      <c r="U522" s="72">
        <f t="shared" si="109"/>
        <v>14.459736218347164</v>
      </c>
      <c r="V522" s="26">
        <v>4.8199120727823876</v>
      </c>
      <c r="W522" s="26">
        <v>19.581058728274314</v>
      </c>
      <c r="X522" s="26">
        <v>39.597791400768799</v>
      </c>
      <c r="Y522" s="26">
        <v>25.476246062535338</v>
      </c>
      <c r="Z522" s="26">
        <v>2.8843529643014989</v>
      </c>
      <c r="AA522" s="26">
        <v>0.43048275862068963</v>
      </c>
      <c r="AB522" s="26">
        <v>75.240665231002225</v>
      </c>
      <c r="AC522" s="26">
        <f t="shared" ref="AC522:AF525" si="117">W522/100*$T522</f>
        <v>2.1140891825148551</v>
      </c>
      <c r="AD522" s="26">
        <f t="shared" si="117"/>
        <v>4.2752163513490853</v>
      </c>
      <c r="AE522" s="26">
        <f t="shared" si="117"/>
        <v>2.7505691576381506</v>
      </c>
      <c r="AF522" s="26">
        <f t="shared" si="117"/>
        <v>0.31141213991557515</v>
      </c>
      <c r="AG522" s="27">
        <v>4.0389999999999997</v>
      </c>
      <c r="AH522" s="27">
        <v>7.9825000000000008</v>
      </c>
      <c r="AI522" s="17">
        <f t="shared" si="116"/>
        <v>1.0411181076233375E-8</v>
      </c>
      <c r="AJ522" s="73">
        <v>6.0153437374097161</v>
      </c>
      <c r="AK522" s="73">
        <v>219.47566644538594</v>
      </c>
      <c r="AL522" s="73">
        <v>3118.1811416391006</v>
      </c>
      <c r="AM522" s="73">
        <v>522.51182964742748</v>
      </c>
      <c r="AN522" s="17" t="s">
        <v>45</v>
      </c>
      <c r="AO522" s="17" t="s">
        <v>45</v>
      </c>
      <c r="AP522" s="17" t="s">
        <v>45</v>
      </c>
      <c r="AQ522" s="17" t="s">
        <v>45</v>
      </c>
      <c r="AR522" s="17">
        <v>483.49999999999989</v>
      </c>
      <c r="AS522" s="17">
        <v>916.3</v>
      </c>
      <c r="AT522" s="26">
        <v>388.22499999999997</v>
      </c>
      <c r="AU522" s="26">
        <v>19.577453271028041</v>
      </c>
      <c r="AV522" s="26">
        <v>-3.4085433041395334</v>
      </c>
      <c r="AW522" s="26">
        <v>4605.5749999999998</v>
      </c>
      <c r="AX522" s="26">
        <v>3787.7749999999996</v>
      </c>
      <c r="AY522" s="103">
        <v>1738</v>
      </c>
      <c r="AZ522" s="103">
        <f t="shared" si="104"/>
        <v>530.09</v>
      </c>
      <c r="BA522" s="17">
        <v>200</v>
      </c>
      <c r="BB522" s="17">
        <v>200</v>
      </c>
      <c r="BC522" s="17" t="s">
        <v>45</v>
      </c>
      <c r="BD522" s="56">
        <v>3</v>
      </c>
      <c r="BE522" s="17"/>
      <c r="BF522" s="28"/>
      <c r="BG522" s="26"/>
      <c r="BH522" s="49"/>
      <c r="BI522" s="29"/>
    </row>
    <row r="523" spans="1:61" x14ac:dyDescent="0.25">
      <c r="A523" s="14">
        <v>2007</v>
      </c>
      <c r="B523" s="15">
        <v>2010</v>
      </c>
      <c r="C523" s="17" t="s">
        <v>172</v>
      </c>
      <c r="D523" s="17" t="s">
        <v>309</v>
      </c>
      <c r="E523" s="17">
        <v>2</v>
      </c>
      <c r="F523" s="75" t="s">
        <v>143</v>
      </c>
      <c r="G523" s="45" t="str">
        <f t="shared" si="107"/>
        <v>SX64</v>
      </c>
      <c r="H523" s="70" t="s">
        <v>143</v>
      </c>
      <c r="I523" s="45">
        <v>5</v>
      </c>
      <c r="J523" s="22" t="s">
        <v>143</v>
      </c>
      <c r="K523" s="17" t="s">
        <v>54</v>
      </c>
      <c r="L523" s="71" t="s">
        <v>45</v>
      </c>
      <c r="M523" s="71" t="s">
        <v>45</v>
      </c>
      <c r="N523" s="71">
        <f t="shared" si="108"/>
        <v>49.926493867716651</v>
      </c>
      <c r="O523" s="26">
        <v>41.26081572360571</v>
      </c>
      <c r="P523" s="26">
        <f t="shared" si="114"/>
        <v>0.41260815723605709</v>
      </c>
      <c r="Q523" s="63">
        <v>58.73918427639429</v>
      </c>
      <c r="R523" s="26">
        <v>0.58739184276394285</v>
      </c>
      <c r="S523" s="26" t="s">
        <v>45</v>
      </c>
      <c r="T523" s="26">
        <v>6.8666928773386244</v>
      </c>
      <c r="U523" s="72">
        <f t="shared" si="109"/>
        <v>9.1964636750070845</v>
      </c>
      <c r="V523" s="26">
        <v>3.0654878916690285</v>
      </c>
      <c r="W523" s="26">
        <v>20.817648971067754</v>
      </c>
      <c r="X523" s="26">
        <v>39.929102676504485</v>
      </c>
      <c r="Y523" s="26">
        <v>24.574176706431686</v>
      </c>
      <c r="Z523" s="26">
        <v>2.5706618856698213</v>
      </c>
      <c r="AA523" s="26">
        <v>0.40299999999999997</v>
      </c>
      <c r="AB523" s="26">
        <v>51.116820426838402</v>
      </c>
      <c r="AC523" s="26">
        <f t="shared" si="117"/>
        <v>1.4294840191256668</v>
      </c>
      <c r="AD523" s="26">
        <f t="shared" si="117"/>
        <v>2.7418088494727595</v>
      </c>
      <c r="AE523" s="26">
        <f t="shared" si="117"/>
        <v>1.6874332415651518</v>
      </c>
      <c r="AF523" s="26">
        <f t="shared" si="117"/>
        <v>0.1765194566037484</v>
      </c>
      <c r="AG523" s="27">
        <v>4.1485000000000003</v>
      </c>
      <c r="AH523" s="27">
        <v>8.0250000000000004</v>
      </c>
      <c r="AI523" s="17">
        <f t="shared" si="116"/>
        <v>9.4406087628592193E-9</v>
      </c>
      <c r="AJ523" s="73">
        <v>6.4373297750942156</v>
      </c>
      <c r="AK523" s="73">
        <v>222.35891035096176</v>
      </c>
      <c r="AL523" s="73">
        <v>3289.6577424233974</v>
      </c>
      <c r="AM523" s="73">
        <v>568.66538852869417</v>
      </c>
      <c r="AN523" s="17" t="s">
        <v>45</v>
      </c>
      <c r="AO523" s="17" t="s">
        <v>45</v>
      </c>
      <c r="AP523" s="17" t="s">
        <v>45</v>
      </c>
      <c r="AQ523" s="17" t="s">
        <v>45</v>
      </c>
      <c r="AR523" s="17">
        <v>483.49999999999989</v>
      </c>
      <c r="AS523" s="17">
        <v>916.3</v>
      </c>
      <c r="AT523" s="26">
        <v>388.22499999999997</v>
      </c>
      <c r="AU523" s="26">
        <v>19.577453271028041</v>
      </c>
      <c r="AV523" s="26">
        <v>-3.4085433041395334</v>
      </c>
      <c r="AW523" s="26">
        <v>4605.5749999999998</v>
      </c>
      <c r="AX523" s="26">
        <v>3787.7749999999996</v>
      </c>
      <c r="AY523" s="103">
        <v>1738</v>
      </c>
      <c r="AZ523" s="103">
        <f t="shared" si="104"/>
        <v>530.09</v>
      </c>
      <c r="BA523" s="17">
        <v>200</v>
      </c>
      <c r="BB523" s="17">
        <v>200</v>
      </c>
      <c r="BC523" s="17" t="s">
        <v>45</v>
      </c>
      <c r="BD523" s="56">
        <v>3</v>
      </c>
      <c r="BE523" s="17"/>
      <c r="BF523" s="28"/>
      <c r="BG523" s="26"/>
      <c r="BH523" s="49"/>
      <c r="BI523" s="29"/>
    </row>
    <row r="524" spans="1:61" x14ac:dyDescent="0.25">
      <c r="A524" s="14">
        <v>2007</v>
      </c>
      <c r="B524" s="15">
        <v>2010</v>
      </c>
      <c r="C524" s="17" t="s">
        <v>172</v>
      </c>
      <c r="D524" s="17" t="s">
        <v>309</v>
      </c>
      <c r="E524" s="17">
        <v>3</v>
      </c>
      <c r="F524" s="75" t="s">
        <v>143</v>
      </c>
      <c r="G524" s="45" t="str">
        <f t="shared" si="107"/>
        <v>SX64</v>
      </c>
      <c r="H524" s="70" t="s">
        <v>143</v>
      </c>
      <c r="I524" s="45">
        <v>5</v>
      </c>
      <c r="J524" s="22" t="s">
        <v>143</v>
      </c>
      <c r="K524" s="17" t="s">
        <v>54</v>
      </c>
      <c r="L524" s="71" t="s">
        <v>45</v>
      </c>
      <c r="M524" s="71" t="s">
        <v>45</v>
      </c>
      <c r="N524" s="71">
        <f t="shared" si="108"/>
        <v>55.743629077065933</v>
      </c>
      <c r="O524" s="26">
        <v>43.241413898962023</v>
      </c>
      <c r="P524" s="26">
        <f t="shared" si="114"/>
        <v>0.43241413898962022</v>
      </c>
      <c r="Q524" s="63">
        <v>56.758586101037977</v>
      </c>
      <c r="R524" s="26">
        <v>0.56758586101037978</v>
      </c>
      <c r="S524" s="26" t="s">
        <v>45</v>
      </c>
      <c r="T524" s="26">
        <v>8.0347777905054087</v>
      </c>
      <c r="U524" s="72">
        <f t="shared" si="109"/>
        <v>10.760863112284028</v>
      </c>
      <c r="V524" s="26">
        <v>3.5869543707613429</v>
      </c>
      <c r="W524" s="26">
        <v>21.05787837087297</v>
      </c>
      <c r="X524" s="26">
        <v>41.374023185309127</v>
      </c>
      <c r="Y524" s="26">
        <v>24.015078941131108</v>
      </c>
      <c r="Z524" s="26">
        <v>2.247121293056793</v>
      </c>
      <c r="AA524" s="26">
        <v>0.41057142857142853</v>
      </c>
      <c r="AB524" s="26">
        <v>58.709232289705497</v>
      </c>
      <c r="AC524" s="26">
        <f t="shared" si="117"/>
        <v>1.6919537344945437</v>
      </c>
      <c r="AD524" s="26">
        <f t="shared" si="117"/>
        <v>3.3243108259317764</v>
      </c>
      <c r="AE524" s="26">
        <f t="shared" si="117"/>
        <v>1.9295582291343436</v>
      </c>
      <c r="AF524" s="26">
        <f t="shared" si="117"/>
        <v>0.18055120258024515</v>
      </c>
      <c r="AG524" s="27">
        <v>4.2429999999999994</v>
      </c>
      <c r="AH524" s="27">
        <v>8.2725000000000009</v>
      </c>
      <c r="AI524" s="17">
        <f t="shared" si="116"/>
        <v>5.3394927357417519E-9</v>
      </c>
      <c r="AJ524" s="73">
        <v>5.7157059482482424</v>
      </c>
      <c r="AK524" s="73">
        <v>239.91878934591313</v>
      </c>
      <c r="AL524" s="73">
        <v>3391.6183449253854</v>
      </c>
      <c r="AM524" s="73">
        <v>581.28291235996005</v>
      </c>
      <c r="AN524" s="17" t="s">
        <v>45</v>
      </c>
      <c r="AO524" s="17" t="s">
        <v>45</v>
      </c>
      <c r="AP524" s="17" t="s">
        <v>45</v>
      </c>
      <c r="AQ524" s="17" t="s">
        <v>45</v>
      </c>
      <c r="AR524" s="17">
        <v>483.49999999999989</v>
      </c>
      <c r="AS524" s="17">
        <v>916.3</v>
      </c>
      <c r="AT524" s="26">
        <v>388.22499999999997</v>
      </c>
      <c r="AU524" s="26">
        <v>19.577453271028041</v>
      </c>
      <c r="AV524" s="26">
        <v>-3.4085433041395334</v>
      </c>
      <c r="AW524" s="26">
        <v>4605.5749999999998</v>
      </c>
      <c r="AX524" s="26">
        <v>3787.7749999999996</v>
      </c>
      <c r="AY524" s="103">
        <v>1738</v>
      </c>
      <c r="AZ524" s="103">
        <f t="shared" si="104"/>
        <v>530.09</v>
      </c>
      <c r="BA524" s="17">
        <v>200</v>
      </c>
      <c r="BB524" s="17">
        <v>200</v>
      </c>
      <c r="BC524" s="17" t="s">
        <v>45</v>
      </c>
      <c r="BD524" s="56">
        <v>3</v>
      </c>
      <c r="BE524" s="17"/>
      <c r="BF524" s="28"/>
      <c r="BG524" s="26"/>
      <c r="BH524" s="49"/>
      <c r="BI524" s="29"/>
    </row>
    <row r="525" spans="1:61" x14ac:dyDescent="0.25">
      <c r="A525" s="14">
        <v>2007</v>
      </c>
      <c r="B525" s="15">
        <v>2010</v>
      </c>
      <c r="C525" s="17" t="s">
        <v>172</v>
      </c>
      <c r="D525" s="17" t="s">
        <v>309</v>
      </c>
      <c r="E525" s="17">
        <v>4</v>
      </c>
      <c r="F525" s="75" t="s">
        <v>143</v>
      </c>
      <c r="G525" s="45" t="str">
        <f t="shared" si="107"/>
        <v>SX64</v>
      </c>
      <c r="H525" s="70" t="s">
        <v>143</v>
      </c>
      <c r="I525" s="45">
        <v>5</v>
      </c>
      <c r="J525" s="22" t="s">
        <v>143</v>
      </c>
      <c r="K525" s="17" t="s">
        <v>54</v>
      </c>
      <c r="L525" s="71" t="s">
        <v>45</v>
      </c>
      <c r="M525" s="71" t="s">
        <v>45</v>
      </c>
      <c r="N525" s="71">
        <f t="shared" si="108"/>
        <v>40.422796500219448</v>
      </c>
      <c r="O525" s="26">
        <v>41.527905593297177</v>
      </c>
      <c r="P525" s="26">
        <f t="shared" si="114"/>
        <v>0.41527905593297176</v>
      </c>
      <c r="Q525" s="63">
        <v>58.472094406702823</v>
      </c>
      <c r="R525" s="26">
        <v>0.58472094406702824</v>
      </c>
      <c r="S525" s="26" t="s">
        <v>45</v>
      </c>
      <c r="T525" s="26">
        <v>5.5955802562605887</v>
      </c>
      <c r="U525" s="72">
        <f t="shared" si="109"/>
        <v>7.4940807003490022</v>
      </c>
      <c r="V525" s="26">
        <v>2.4980269001163342</v>
      </c>
      <c r="W525" s="26">
        <v>19.261223536964351</v>
      </c>
      <c r="X525" s="26">
        <v>41.768587551937173</v>
      </c>
      <c r="Y525" s="26">
        <v>25.246074011390107</v>
      </c>
      <c r="Z525" s="26">
        <v>2.3960016276215867</v>
      </c>
      <c r="AA525" s="26">
        <v>0.41673684210526318</v>
      </c>
      <c r="AB525" s="26">
        <v>40.281393610362912</v>
      </c>
      <c r="AC525" s="26">
        <f t="shared" si="117"/>
        <v>1.0777772213485945</v>
      </c>
      <c r="AD525" s="26">
        <f t="shared" si="117"/>
        <v>2.3371948383751144</v>
      </c>
      <c r="AE525" s="26">
        <f t="shared" si="117"/>
        <v>1.4126643328622805</v>
      </c>
      <c r="AF525" s="26">
        <f t="shared" si="117"/>
        <v>0.13407019401487585</v>
      </c>
      <c r="AG525" s="27">
        <v>4.0434999999999999</v>
      </c>
      <c r="AH525" s="27">
        <v>7.9899999999999993</v>
      </c>
      <c r="AI525" s="17">
        <f t="shared" si="116"/>
        <v>1.0232929922807522E-8</v>
      </c>
      <c r="AJ525" s="73">
        <v>4.5653946538152841</v>
      </c>
      <c r="AK525" s="73">
        <v>245.08153555750457</v>
      </c>
      <c r="AL525" s="73">
        <v>3345.5195686899924</v>
      </c>
      <c r="AM525" s="73">
        <v>590.29157272668454</v>
      </c>
      <c r="AN525" s="17" t="s">
        <v>45</v>
      </c>
      <c r="AO525" s="17" t="s">
        <v>45</v>
      </c>
      <c r="AP525" s="17" t="s">
        <v>45</v>
      </c>
      <c r="AQ525" s="17" t="s">
        <v>45</v>
      </c>
      <c r="AR525" s="17">
        <v>483.49999999999989</v>
      </c>
      <c r="AS525" s="17">
        <v>916.3</v>
      </c>
      <c r="AT525" s="26">
        <v>388.22499999999997</v>
      </c>
      <c r="AU525" s="26">
        <v>19.577453271028041</v>
      </c>
      <c r="AV525" s="26">
        <v>-3.4085433041395334</v>
      </c>
      <c r="AW525" s="26">
        <v>4605.5749999999998</v>
      </c>
      <c r="AX525" s="26">
        <v>3787.7749999999996</v>
      </c>
      <c r="AY525" s="103">
        <v>1738</v>
      </c>
      <c r="AZ525" s="103">
        <f t="shared" si="104"/>
        <v>530.09</v>
      </c>
      <c r="BA525" s="17">
        <v>200</v>
      </c>
      <c r="BB525" s="17">
        <v>200</v>
      </c>
      <c r="BC525" s="17" t="s">
        <v>45</v>
      </c>
      <c r="BD525" s="56">
        <v>3</v>
      </c>
      <c r="BE525" s="17"/>
      <c r="BF525" s="28"/>
      <c r="BG525" s="26"/>
      <c r="BH525" s="49"/>
      <c r="BI525" s="29"/>
    </row>
    <row r="526" spans="1:61" x14ac:dyDescent="0.25">
      <c r="A526" s="14">
        <v>2007</v>
      </c>
      <c r="B526" s="31">
        <v>2010</v>
      </c>
      <c r="C526" s="20" t="s">
        <v>174</v>
      </c>
      <c r="D526" s="17" t="s">
        <v>310</v>
      </c>
      <c r="E526" s="69">
        <v>1</v>
      </c>
      <c r="F526" s="76">
        <v>9879</v>
      </c>
      <c r="G526" s="77" t="s">
        <v>39</v>
      </c>
      <c r="H526" s="70">
        <v>9879</v>
      </c>
      <c r="I526" s="21">
        <v>9</v>
      </c>
      <c r="J526" s="22">
        <v>9879</v>
      </c>
      <c r="K526" s="17" t="str">
        <f t="shared" ref="K526:K589" si="118">VLOOKUP(F526,$BM$2:$BQ$56,5)</f>
        <v>Triploid</v>
      </c>
      <c r="L526" s="71">
        <v>100</v>
      </c>
      <c r="M526" s="24">
        <v>1</v>
      </c>
      <c r="N526" s="25">
        <v>76.555023923444992</v>
      </c>
      <c r="O526" s="26">
        <v>47.927873389258849</v>
      </c>
      <c r="P526" s="26">
        <f t="shared" si="114"/>
        <v>0.47927873389258852</v>
      </c>
      <c r="Q526" s="25">
        <v>52.072126610741151</v>
      </c>
      <c r="R526" s="25">
        <v>0.52072126610741154</v>
      </c>
      <c r="S526" s="78">
        <v>39.863828984299445</v>
      </c>
      <c r="T526" s="25">
        <v>13.287942994766482</v>
      </c>
      <c r="U526" s="25">
        <v>17.779267726997553</v>
      </c>
      <c r="V526" s="25">
        <v>5.9264225756658506</v>
      </c>
      <c r="W526" s="79" t="s">
        <v>45</v>
      </c>
      <c r="X526" s="79" t="s">
        <v>45</v>
      </c>
      <c r="Y526" s="79" t="s">
        <v>45</v>
      </c>
      <c r="Z526" s="79" t="s">
        <v>45</v>
      </c>
      <c r="AA526" s="80" t="s">
        <v>45</v>
      </c>
      <c r="AB526" s="26" t="s">
        <v>45</v>
      </c>
      <c r="AC526" s="79" t="s">
        <v>45</v>
      </c>
      <c r="AD526" s="79" t="s">
        <v>45</v>
      </c>
      <c r="AE526" s="79" t="s">
        <v>45</v>
      </c>
      <c r="AF526" s="79" t="s">
        <v>45</v>
      </c>
      <c r="AG526" s="81">
        <v>6.8</v>
      </c>
      <c r="AH526" s="52">
        <v>6.7</v>
      </c>
      <c r="AI526" s="17">
        <f t="shared" si="116"/>
        <v>1.9952623149688761E-7</v>
      </c>
      <c r="AJ526" s="81">
        <v>27.3</v>
      </c>
      <c r="AK526" s="81">
        <v>150.4</v>
      </c>
      <c r="AL526" s="81">
        <v>4149</v>
      </c>
      <c r="AM526" s="81">
        <v>885</v>
      </c>
      <c r="AN526" s="17" t="s">
        <v>45</v>
      </c>
      <c r="AO526" s="17" t="s">
        <v>45</v>
      </c>
      <c r="AP526" s="17" t="s">
        <v>45</v>
      </c>
      <c r="AQ526" s="17" t="s">
        <v>45</v>
      </c>
      <c r="AR526" s="17">
        <v>1138.1999999999991</v>
      </c>
      <c r="AS526" s="17">
        <v>1419.0374999999999</v>
      </c>
      <c r="AT526" s="26">
        <v>766.47499999999991</v>
      </c>
      <c r="AU526" s="26">
        <v>23.029355886095384</v>
      </c>
      <c r="AV526" s="26">
        <v>2.0028849093594001</v>
      </c>
      <c r="AW526" s="26">
        <v>4611.8249999999998</v>
      </c>
      <c r="AX526" s="26">
        <v>3547.7999999999997</v>
      </c>
      <c r="AY526" s="103">
        <v>375</v>
      </c>
      <c r="AZ526" s="103">
        <f t="shared" si="104"/>
        <v>114.375</v>
      </c>
      <c r="BA526" s="17">
        <v>30</v>
      </c>
      <c r="BB526" s="17">
        <v>90</v>
      </c>
      <c r="BC526" s="17">
        <v>0.12</v>
      </c>
      <c r="BD526" s="14">
        <v>2</v>
      </c>
      <c r="BE526" s="17" t="s">
        <v>41</v>
      </c>
      <c r="BF526" s="28"/>
      <c r="BG526" s="26"/>
      <c r="BH526" s="31" t="s">
        <v>176</v>
      </c>
      <c r="BI526" s="29"/>
    </row>
    <row r="527" spans="1:61" x14ac:dyDescent="0.25">
      <c r="A527" s="14">
        <v>2007</v>
      </c>
      <c r="B527" s="31">
        <v>2010</v>
      </c>
      <c r="C527" s="20" t="s">
        <v>174</v>
      </c>
      <c r="D527" s="17" t="s">
        <v>310</v>
      </c>
      <c r="E527" s="69">
        <v>2</v>
      </c>
      <c r="F527" s="76">
        <v>9879</v>
      </c>
      <c r="G527" s="77" t="s">
        <v>39</v>
      </c>
      <c r="H527" s="70">
        <v>9879</v>
      </c>
      <c r="I527" s="21">
        <v>9</v>
      </c>
      <c r="J527" s="22">
        <v>9879</v>
      </c>
      <c r="K527" s="17" t="str">
        <f t="shared" si="118"/>
        <v>Triploid</v>
      </c>
      <c r="L527" s="71">
        <v>100</v>
      </c>
      <c r="M527" s="24">
        <v>1</v>
      </c>
      <c r="N527" s="25">
        <v>62.200956937799042</v>
      </c>
      <c r="O527" s="26">
        <v>48.851707540683023</v>
      </c>
      <c r="P527" s="26">
        <f t="shared" si="114"/>
        <v>0.4885170754068302</v>
      </c>
      <c r="Q527" s="25">
        <v>51.148292459316977</v>
      </c>
      <c r="R527" s="25">
        <v>0.5114829245931698</v>
      </c>
      <c r="S527" s="78">
        <v>31.814727367039271</v>
      </c>
      <c r="T527" s="25">
        <v>10.604909122346424</v>
      </c>
      <c r="U527" s="25">
        <v>14.189368405699515</v>
      </c>
      <c r="V527" s="25">
        <v>4.729789468566505</v>
      </c>
      <c r="W527" s="79" t="s">
        <v>45</v>
      </c>
      <c r="X527" s="79" t="s">
        <v>45</v>
      </c>
      <c r="Y527" s="79" t="s">
        <v>45</v>
      </c>
      <c r="Z527" s="79" t="s">
        <v>45</v>
      </c>
      <c r="AA527" s="80" t="s">
        <v>45</v>
      </c>
      <c r="AB527" s="26" t="s">
        <v>45</v>
      </c>
      <c r="AC527" s="79" t="s">
        <v>45</v>
      </c>
      <c r="AD527" s="79" t="s">
        <v>45</v>
      </c>
      <c r="AE527" s="79" t="s">
        <v>45</v>
      </c>
      <c r="AF527" s="79" t="s">
        <v>45</v>
      </c>
      <c r="AG527" s="81">
        <v>6.8</v>
      </c>
      <c r="AH527" s="52">
        <v>6.7</v>
      </c>
      <c r="AI527" s="17">
        <f t="shared" si="116"/>
        <v>1.9952623149688761E-7</v>
      </c>
      <c r="AJ527" s="81">
        <v>27.3</v>
      </c>
      <c r="AK527" s="81">
        <v>150.4</v>
      </c>
      <c r="AL527" s="81">
        <v>4149</v>
      </c>
      <c r="AM527" s="81">
        <v>885</v>
      </c>
      <c r="AN527" s="17" t="s">
        <v>45</v>
      </c>
      <c r="AO527" s="17" t="s">
        <v>45</v>
      </c>
      <c r="AP527" s="17" t="s">
        <v>45</v>
      </c>
      <c r="AQ527" s="17" t="s">
        <v>45</v>
      </c>
      <c r="AR527" s="17">
        <v>1138.1999999999991</v>
      </c>
      <c r="AS527" s="17">
        <v>1419.0374999999999</v>
      </c>
      <c r="AT527" s="26">
        <v>766.47499999999991</v>
      </c>
      <c r="AU527" s="26">
        <v>23.029355886095384</v>
      </c>
      <c r="AV527" s="26">
        <v>2.0028849093594001</v>
      </c>
      <c r="AW527" s="26">
        <v>4611.8249999999998</v>
      </c>
      <c r="AX527" s="26">
        <v>3547.7999999999997</v>
      </c>
      <c r="AY527" s="103">
        <v>375</v>
      </c>
      <c r="AZ527" s="103">
        <f t="shared" si="104"/>
        <v>114.375</v>
      </c>
      <c r="BA527" s="17">
        <v>30</v>
      </c>
      <c r="BB527" s="17">
        <v>90</v>
      </c>
      <c r="BC527" s="17">
        <v>0.12</v>
      </c>
      <c r="BD527" s="14">
        <v>2</v>
      </c>
      <c r="BE527" s="17" t="s">
        <v>41</v>
      </c>
      <c r="BF527" s="28"/>
      <c r="BG527" s="26"/>
      <c r="BH527" s="31"/>
      <c r="BI527" s="29"/>
    </row>
    <row r="528" spans="1:61" x14ac:dyDescent="0.25">
      <c r="A528" s="14">
        <v>2007</v>
      </c>
      <c r="B528" s="31">
        <v>2010</v>
      </c>
      <c r="C528" s="20" t="s">
        <v>174</v>
      </c>
      <c r="D528" s="17" t="s">
        <v>310</v>
      </c>
      <c r="E528" s="69">
        <v>3</v>
      </c>
      <c r="F528" s="76">
        <v>9879</v>
      </c>
      <c r="G528" s="77" t="s">
        <v>39</v>
      </c>
      <c r="H528" s="70">
        <v>9879</v>
      </c>
      <c r="I528" s="21">
        <v>9</v>
      </c>
      <c r="J528" s="22">
        <v>9879</v>
      </c>
      <c r="K528" s="17" t="str">
        <f t="shared" si="118"/>
        <v>Triploid</v>
      </c>
      <c r="L528" s="71">
        <v>100</v>
      </c>
      <c r="M528" s="24">
        <v>1</v>
      </c>
      <c r="N528" s="25">
        <v>69.377990430622006</v>
      </c>
      <c r="O528" s="26">
        <v>46.58141517476556</v>
      </c>
      <c r="P528" s="26">
        <f t="shared" si="114"/>
        <v>0.46581415174765561</v>
      </c>
      <c r="Q528" s="25">
        <v>53.41858482523444</v>
      </c>
      <c r="R528" s="25">
        <v>0.53418584825234439</v>
      </c>
      <c r="S528" s="78">
        <v>37.060740668224852</v>
      </c>
      <c r="T528" s="25">
        <v>12.353580222741618</v>
      </c>
      <c r="U528" s="25">
        <v>16.529090338028283</v>
      </c>
      <c r="V528" s="25">
        <v>5.5096967793427618</v>
      </c>
      <c r="W528" s="79" t="s">
        <v>45</v>
      </c>
      <c r="X528" s="79" t="s">
        <v>45</v>
      </c>
      <c r="Y528" s="79" t="s">
        <v>45</v>
      </c>
      <c r="Z528" s="79" t="s">
        <v>45</v>
      </c>
      <c r="AA528" s="80" t="s">
        <v>45</v>
      </c>
      <c r="AB528" s="26" t="s">
        <v>45</v>
      </c>
      <c r="AC528" s="79" t="s">
        <v>45</v>
      </c>
      <c r="AD528" s="79" t="s">
        <v>45</v>
      </c>
      <c r="AE528" s="79" t="s">
        <v>45</v>
      </c>
      <c r="AF528" s="79" t="s">
        <v>45</v>
      </c>
      <c r="AG528" s="81">
        <v>6.8</v>
      </c>
      <c r="AH528" s="52">
        <v>6.7</v>
      </c>
      <c r="AI528" s="17">
        <f t="shared" si="116"/>
        <v>1.9952623149688761E-7</v>
      </c>
      <c r="AJ528" s="81">
        <v>27.3</v>
      </c>
      <c r="AK528" s="81">
        <v>150.4</v>
      </c>
      <c r="AL528" s="81">
        <v>4149</v>
      </c>
      <c r="AM528" s="81">
        <v>885</v>
      </c>
      <c r="AN528" s="17" t="s">
        <v>45</v>
      </c>
      <c r="AO528" s="17" t="s">
        <v>45</v>
      </c>
      <c r="AP528" s="17" t="s">
        <v>45</v>
      </c>
      <c r="AQ528" s="17" t="s">
        <v>45</v>
      </c>
      <c r="AR528" s="17">
        <v>1138.1999999999991</v>
      </c>
      <c r="AS528" s="17">
        <v>1419.0374999999999</v>
      </c>
      <c r="AT528" s="26">
        <v>766.47499999999991</v>
      </c>
      <c r="AU528" s="26">
        <v>23.029355886095384</v>
      </c>
      <c r="AV528" s="26">
        <v>2.0028849093594001</v>
      </c>
      <c r="AW528" s="26">
        <v>4611.8249999999998</v>
      </c>
      <c r="AX528" s="26">
        <v>3547.7999999999997</v>
      </c>
      <c r="AY528" s="103">
        <v>375</v>
      </c>
      <c r="AZ528" s="103">
        <f t="shared" si="104"/>
        <v>114.375</v>
      </c>
      <c r="BA528" s="17">
        <v>30</v>
      </c>
      <c r="BB528" s="17">
        <v>90</v>
      </c>
      <c r="BC528" s="17">
        <v>0.12</v>
      </c>
      <c r="BD528" s="14">
        <v>2</v>
      </c>
      <c r="BE528" s="17" t="s">
        <v>41</v>
      </c>
      <c r="BF528" s="28"/>
      <c r="BG528" s="26"/>
      <c r="BH528" s="31"/>
      <c r="BI528" s="29"/>
    </row>
    <row r="529" spans="1:61" x14ac:dyDescent="0.25">
      <c r="A529" s="14">
        <v>2007</v>
      </c>
      <c r="B529" s="31">
        <v>2010</v>
      </c>
      <c r="C529" s="20" t="s">
        <v>174</v>
      </c>
      <c r="D529" s="17" t="s">
        <v>310</v>
      </c>
      <c r="E529" s="69">
        <v>4</v>
      </c>
      <c r="F529" s="76">
        <v>9879</v>
      </c>
      <c r="G529" s="77" t="s">
        <v>39</v>
      </c>
      <c r="H529" s="70">
        <v>9879</v>
      </c>
      <c r="I529" s="21">
        <v>9</v>
      </c>
      <c r="J529" s="22">
        <v>9879</v>
      </c>
      <c r="K529" s="17" t="str">
        <f t="shared" si="118"/>
        <v>Triploid</v>
      </c>
      <c r="L529" s="71">
        <v>100</v>
      </c>
      <c r="M529" s="24">
        <v>1</v>
      </c>
      <c r="N529" s="25">
        <v>52.631578947368432</v>
      </c>
      <c r="O529" s="26">
        <v>49.851088593728612</v>
      </c>
      <c r="P529" s="26">
        <f t="shared" si="114"/>
        <v>0.4985108859372861</v>
      </c>
      <c r="Q529" s="25">
        <v>50.148911406271388</v>
      </c>
      <c r="R529" s="25">
        <v>0.5014891140627139</v>
      </c>
      <c r="S529" s="78">
        <v>26.394163898037576</v>
      </c>
      <c r="T529" s="25">
        <v>8.7980546326791913</v>
      </c>
      <c r="U529" s="25">
        <v>11.771797098524759</v>
      </c>
      <c r="V529" s="25">
        <v>3.9239323661749195</v>
      </c>
      <c r="W529" s="79" t="s">
        <v>45</v>
      </c>
      <c r="X529" s="79" t="s">
        <v>45</v>
      </c>
      <c r="Y529" s="79" t="s">
        <v>45</v>
      </c>
      <c r="Z529" s="79" t="s">
        <v>45</v>
      </c>
      <c r="AA529" s="80" t="s">
        <v>45</v>
      </c>
      <c r="AB529" s="26" t="s">
        <v>45</v>
      </c>
      <c r="AC529" s="79" t="s">
        <v>45</v>
      </c>
      <c r="AD529" s="79" t="s">
        <v>45</v>
      </c>
      <c r="AE529" s="79" t="s">
        <v>45</v>
      </c>
      <c r="AF529" s="79" t="s">
        <v>45</v>
      </c>
      <c r="AG529" s="81">
        <v>6.8</v>
      </c>
      <c r="AH529" s="52">
        <v>6.7</v>
      </c>
      <c r="AI529" s="17">
        <f t="shared" si="116"/>
        <v>1.9952623149688761E-7</v>
      </c>
      <c r="AJ529" s="81">
        <v>27.3</v>
      </c>
      <c r="AK529" s="81">
        <v>150.4</v>
      </c>
      <c r="AL529" s="81">
        <v>4149</v>
      </c>
      <c r="AM529" s="81">
        <v>885</v>
      </c>
      <c r="AN529" s="17" t="s">
        <v>45</v>
      </c>
      <c r="AO529" s="17" t="s">
        <v>45</v>
      </c>
      <c r="AP529" s="17" t="s">
        <v>45</v>
      </c>
      <c r="AQ529" s="17" t="s">
        <v>45</v>
      </c>
      <c r="AR529" s="17">
        <v>1138.1999999999991</v>
      </c>
      <c r="AS529" s="17">
        <v>1419.0374999999999</v>
      </c>
      <c r="AT529" s="26">
        <v>766.47499999999991</v>
      </c>
      <c r="AU529" s="26">
        <v>23.029355886095384</v>
      </c>
      <c r="AV529" s="26">
        <v>2.0028849093594001</v>
      </c>
      <c r="AW529" s="26">
        <v>4611.8249999999998</v>
      </c>
      <c r="AX529" s="26">
        <v>3547.7999999999997</v>
      </c>
      <c r="AY529" s="103">
        <v>375</v>
      </c>
      <c r="AZ529" s="103">
        <f t="shared" si="104"/>
        <v>114.375</v>
      </c>
      <c r="BA529" s="17">
        <v>30</v>
      </c>
      <c r="BB529" s="17">
        <v>90</v>
      </c>
      <c r="BC529" s="17">
        <v>0.12</v>
      </c>
      <c r="BD529" s="14">
        <v>2</v>
      </c>
      <c r="BE529" s="17" t="s">
        <v>41</v>
      </c>
      <c r="BF529" s="28"/>
      <c r="BG529" s="26"/>
      <c r="BH529" s="31"/>
      <c r="BI529" s="29"/>
    </row>
    <row r="530" spans="1:61" x14ac:dyDescent="0.25">
      <c r="A530" s="14">
        <v>2007</v>
      </c>
      <c r="B530" s="31">
        <v>2010</v>
      </c>
      <c r="C530" s="20" t="s">
        <v>174</v>
      </c>
      <c r="D530" s="17" t="s">
        <v>310</v>
      </c>
      <c r="E530" s="69">
        <v>1</v>
      </c>
      <c r="F530" s="76">
        <v>94001</v>
      </c>
      <c r="G530" s="77">
        <v>94001</v>
      </c>
      <c r="H530" s="70">
        <v>94001</v>
      </c>
      <c r="I530" s="21" t="s">
        <v>43</v>
      </c>
      <c r="J530" s="22">
        <v>94001</v>
      </c>
      <c r="K530" s="17" t="str">
        <f t="shared" si="118"/>
        <v>Diploid</v>
      </c>
      <c r="L530" s="71">
        <v>100</v>
      </c>
      <c r="M530" s="24">
        <v>1</v>
      </c>
      <c r="N530" s="25">
        <v>47.049441786283893</v>
      </c>
      <c r="O530" s="26">
        <v>47.416534181240053</v>
      </c>
      <c r="P530" s="26">
        <f t="shared" si="114"/>
        <v>0.47416534181240055</v>
      </c>
      <c r="Q530" s="25">
        <v>52.583465818759947</v>
      </c>
      <c r="R530" s="25">
        <v>0.52583465818759945</v>
      </c>
      <c r="S530" s="78">
        <v>24.740227139607946</v>
      </c>
      <c r="T530" s="25">
        <v>8.2467423798693158</v>
      </c>
      <c r="U530" s="25">
        <v>11.034141304265145</v>
      </c>
      <c r="V530" s="25">
        <v>3.6780471014217149</v>
      </c>
      <c r="W530" s="79" t="s">
        <v>45</v>
      </c>
      <c r="X530" s="79" t="s">
        <v>45</v>
      </c>
      <c r="Y530" s="79" t="s">
        <v>45</v>
      </c>
      <c r="Z530" s="79" t="s">
        <v>45</v>
      </c>
      <c r="AA530" s="80" t="s">
        <v>45</v>
      </c>
      <c r="AB530" s="26" t="s">
        <v>45</v>
      </c>
      <c r="AC530" s="79" t="s">
        <v>45</v>
      </c>
      <c r="AD530" s="79" t="s">
        <v>45</v>
      </c>
      <c r="AE530" s="79" t="s">
        <v>45</v>
      </c>
      <c r="AF530" s="79" t="s">
        <v>45</v>
      </c>
      <c r="AG530" s="81">
        <v>6.8</v>
      </c>
      <c r="AH530" s="52">
        <v>6.7</v>
      </c>
      <c r="AI530" s="17">
        <f t="shared" si="116"/>
        <v>1.9952623149688761E-7</v>
      </c>
      <c r="AJ530" s="81">
        <v>27.3</v>
      </c>
      <c r="AK530" s="81">
        <v>150.4</v>
      </c>
      <c r="AL530" s="81">
        <v>4149</v>
      </c>
      <c r="AM530" s="81">
        <v>885</v>
      </c>
      <c r="AN530" s="17" t="s">
        <v>45</v>
      </c>
      <c r="AO530" s="17" t="s">
        <v>45</v>
      </c>
      <c r="AP530" s="17" t="s">
        <v>45</v>
      </c>
      <c r="AQ530" s="17" t="s">
        <v>45</v>
      </c>
      <c r="AR530" s="17">
        <v>1138.1999999999991</v>
      </c>
      <c r="AS530" s="17">
        <v>1419.0374999999999</v>
      </c>
      <c r="AT530" s="26">
        <v>766.47499999999991</v>
      </c>
      <c r="AU530" s="26">
        <v>23.029355886095384</v>
      </c>
      <c r="AV530" s="26">
        <v>2.0028849093594001</v>
      </c>
      <c r="AW530" s="26">
        <v>4611.8249999999998</v>
      </c>
      <c r="AX530" s="26">
        <v>3547.7999999999997</v>
      </c>
      <c r="AY530" s="103">
        <v>375</v>
      </c>
      <c r="AZ530" s="103">
        <f t="shared" si="104"/>
        <v>114.375</v>
      </c>
      <c r="BA530" s="17">
        <v>30</v>
      </c>
      <c r="BB530" s="17">
        <v>90</v>
      </c>
      <c r="BC530" s="17">
        <v>0.12</v>
      </c>
      <c r="BD530" s="14">
        <v>2</v>
      </c>
      <c r="BE530" s="17" t="s">
        <v>41</v>
      </c>
      <c r="BF530" s="28"/>
      <c r="BG530" s="26"/>
      <c r="BH530" s="31"/>
      <c r="BI530" s="29"/>
    </row>
    <row r="531" spans="1:61" x14ac:dyDescent="0.25">
      <c r="A531" s="14">
        <v>2007</v>
      </c>
      <c r="B531" s="31">
        <v>2010</v>
      </c>
      <c r="C531" s="20" t="s">
        <v>174</v>
      </c>
      <c r="D531" s="17" t="s">
        <v>310</v>
      </c>
      <c r="E531" s="69">
        <v>2</v>
      </c>
      <c r="F531" s="76">
        <v>94001</v>
      </c>
      <c r="G531" s="77">
        <v>94001</v>
      </c>
      <c r="H531" s="70">
        <v>94001</v>
      </c>
      <c r="I531" s="21" t="s">
        <v>43</v>
      </c>
      <c r="J531" s="22">
        <v>94001</v>
      </c>
      <c r="K531" s="17" t="str">
        <f t="shared" si="118"/>
        <v>Diploid</v>
      </c>
      <c r="L531" s="71">
        <v>100</v>
      </c>
      <c r="M531" s="24">
        <v>1</v>
      </c>
      <c r="N531" s="25">
        <v>46.25199362041468</v>
      </c>
      <c r="O531" s="26">
        <v>48.896896209868068</v>
      </c>
      <c r="P531" s="26">
        <f t="shared" si="114"/>
        <v>0.48896896209868068</v>
      </c>
      <c r="Q531" s="25">
        <v>51.103103790131932</v>
      </c>
      <c r="R531" s="25">
        <v>0.51103103790131932</v>
      </c>
      <c r="S531" s="78">
        <v>23.636204304845712</v>
      </c>
      <c r="T531" s="25">
        <v>7.8787347682819044</v>
      </c>
      <c r="U531" s="25">
        <v>10.541747119961189</v>
      </c>
      <c r="V531" s="25">
        <v>3.5139157066537297</v>
      </c>
      <c r="W531" s="79" t="s">
        <v>45</v>
      </c>
      <c r="X531" s="79" t="s">
        <v>45</v>
      </c>
      <c r="Y531" s="79" t="s">
        <v>45</v>
      </c>
      <c r="Z531" s="79" t="s">
        <v>45</v>
      </c>
      <c r="AA531" s="80" t="s">
        <v>45</v>
      </c>
      <c r="AB531" s="26" t="s">
        <v>45</v>
      </c>
      <c r="AC531" s="79" t="s">
        <v>45</v>
      </c>
      <c r="AD531" s="79" t="s">
        <v>45</v>
      </c>
      <c r="AE531" s="79" t="s">
        <v>45</v>
      </c>
      <c r="AF531" s="79" t="s">
        <v>45</v>
      </c>
      <c r="AG531" s="81">
        <v>6.8</v>
      </c>
      <c r="AH531" s="52">
        <v>6.7</v>
      </c>
      <c r="AI531" s="17">
        <f t="shared" si="116"/>
        <v>1.9952623149688761E-7</v>
      </c>
      <c r="AJ531" s="81">
        <v>27.3</v>
      </c>
      <c r="AK531" s="81">
        <v>150.4</v>
      </c>
      <c r="AL531" s="81">
        <v>4149</v>
      </c>
      <c r="AM531" s="81">
        <v>885</v>
      </c>
      <c r="AN531" s="17" t="s">
        <v>45</v>
      </c>
      <c r="AO531" s="17" t="s">
        <v>45</v>
      </c>
      <c r="AP531" s="17" t="s">
        <v>45</v>
      </c>
      <c r="AQ531" s="17" t="s">
        <v>45</v>
      </c>
      <c r="AR531" s="17">
        <v>1138.1999999999991</v>
      </c>
      <c r="AS531" s="17">
        <v>1419.0374999999999</v>
      </c>
      <c r="AT531" s="26">
        <v>766.47499999999991</v>
      </c>
      <c r="AU531" s="26">
        <v>23.029355886095384</v>
      </c>
      <c r="AV531" s="26">
        <v>2.0028849093594001</v>
      </c>
      <c r="AW531" s="26">
        <v>4611.8249999999998</v>
      </c>
      <c r="AX531" s="26">
        <v>3547.7999999999997</v>
      </c>
      <c r="AY531" s="103">
        <v>375</v>
      </c>
      <c r="AZ531" s="103">
        <f t="shared" si="104"/>
        <v>114.375</v>
      </c>
      <c r="BA531" s="17">
        <v>30</v>
      </c>
      <c r="BB531" s="17">
        <v>90</v>
      </c>
      <c r="BC531" s="17">
        <v>0.12</v>
      </c>
      <c r="BD531" s="14">
        <v>2</v>
      </c>
      <c r="BE531" s="17" t="s">
        <v>41</v>
      </c>
      <c r="BF531" s="28"/>
      <c r="BG531" s="26"/>
      <c r="BH531" s="31"/>
      <c r="BI531" s="29"/>
    </row>
    <row r="532" spans="1:61" x14ac:dyDescent="0.25">
      <c r="A532" s="14">
        <v>2007</v>
      </c>
      <c r="B532" s="31">
        <v>2010</v>
      </c>
      <c r="C532" s="20" t="s">
        <v>174</v>
      </c>
      <c r="D532" s="17" t="s">
        <v>310</v>
      </c>
      <c r="E532" s="69">
        <v>3</v>
      </c>
      <c r="F532" s="76">
        <v>94001</v>
      </c>
      <c r="G532" s="77">
        <v>94001</v>
      </c>
      <c r="H532" s="70">
        <v>94001</v>
      </c>
      <c r="I532" s="21" t="s">
        <v>43</v>
      </c>
      <c r="J532" s="22">
        <v>94001</v>
      </c>
      <c r="K532" s="17" t="str">
        <f t="shared" si="118"/>
        <v>Diploid</v>
      </c>
      <c r="L532" s="71">
        <v>100</v>
      </c>
      <c r="M532" s="24">
        <v>1</v>
      </c>
      <c r="N532" s="25">
        <v>57.41626794258373</v>
      </c>
      <c r="O532" s="26">
        <v>47.621727583154161</v>
      </c>
      <c r="P532" s="26">
        <f t="shared" si="114"/>
        <v>0.47621727583154161</v>
      </c>
      <c r="Q532" s="25">
        <v>52.378272416845839</v>
      </c>
      <c r="R532" s="25">
        <v>0.52378272416845839</v>
      </c>
      <c r="S532" s="78">
        <v>30.073649234552633</v>
      </c>
      <c r="T532" s="25">
        <v>10.024549744850878</v>
      </c>
      <c r="U532" s="25">
        <v>13.412847558610475</v>
      </c>
      <c r="V532" s="25">
        <v>4.4709491862034918</v>
      </c>
      <c r="W532" s="79" t="s">
        <v>45</v>
      </c>
      <c r="X532" s="79" t="s">
        <v>45</v>
      </c>
      <c r="Y532" s="79" t="s">
        <v>45</v>
      </c>
      <c r="Z532" s="79" t="s">
        <v>45</v>
      </c>
      <c r="AA532" s="80" t="s">
        <v>45</v>
      </c>
      <c r="AB532" s="26" t="s">
        <v>45</v>
      </c>
      <c r="AC532" s="79" t="s">
        <v>45</v>
      </c>
      <c r="AD532" s="79" t="s">
        <v>45</v>
      </c>
      <c r="AE532" s="79" t="s">
        <v>45</v>
      </c>
      <c r="AF532" s="79" t="s">
        <v>45</v>
      </c>
      <c r="AG532" s="81">
        <v>6.8</v>
      </c>
      <c r="AH532" s="52">
        <v>6.7</v>
      </c>
      <c r="AI532" s="17">
        <f t="shared" si="116"/>
        <v>1.9952623149688761E-7</v>
      </c>
      <c r="AJ532" s="81">
        <v>27.3</v>
      </c>
      <c r="AK532" s="81">
        <v>150.4</v>
      </c>
      <c r="AL532" s="81">
        <v>4149</v>
      </c>
      <c r="AM532" s="81">
        <v>885</v>
      </c>
      <c r="AN532" s="17" t="s">
        <v>45</v>
      </c>
      <c r="AO532" s="17" t="s">
        <v>45</v>
      </c>
      <c r="AP532" s="17" t="s">
        <v>45</v>
      </c>
      <c r="AQ532" s="17" t="s">
        <v>45</v>
      </c>
      <c r="AR532" s="17">
        <v>1138.1999999999991</v>
      </c>
      <c r="AS532" s="17">
        <v>1419.0374999999999</v>
      </c>
      <c r="AT532" s="26">
        <v>766.47499999999991</v>
      </c>
      <c r="AU532" s="26">
        <v>23.029355886095384</v>
      </c>
      <c r="AV532" s="26">
        <v>2.0028849093594001</v>
      </c>
      <c r="AW532" s="26">
        <v>4611.8249999999998</v>
      </c>
      <c r="AX532" s="26">
        <v>3547.7999999999997</v>
      </c>
      <c r="AY532" s="103">
        <v>375</v>
      </c>
      <c r="AZ532" s="103">
        <f t="shared" si="104"/>
        <v>114.375</v>
      </c>
      <c r="BA532" s="17">
        <v>30</v>
      </c>
      <c r="BB532" s="17">
        <v>90</v>
      </c>
      <c r="BC532" s="17">
        <v>0.12</v>
      </c>
      <c r="BD532" s="14">
        <v>2</v>
      </c>
      <c r="BE532" s="17" t="s">
        <v>41</v>
      </c>
      <c r="BF532" s="28"/>
      <c r="BG532" s="26"/>
      <c r="BH532" s="31"/>
      <c r="BI532" s="29"/>
    </row>
    <row r="533" spans="1:61" x14ac:dyDescent="0.25">
      <c r="A533" s="14">
        <v>2007</v>
      </c>
      <c r="B533" s="31">
        <v>2010</v>
      </c>
      <c r="C533" s="20" t="s">
        <v>174</v>
      </c>
      <c r="D533" s="17" t="s">
        <v>310</v>
      </c>
      <c r="E533" s="69">
        <v>4</v>
      </c>
      <c r="F533" s="76">
        <v>94001</v>
      </c>
      <c r="G533" s="77">
        <v>94001</v>
      </c>
      <c r="H533" s="70">
        <v>94001</v>
      </c>
      <c r="I533" s="21" t="s">
        <v>43</v>
      </c>
      <c r="J533" s="22">
        <v>94001</v>
      </c>
      <c r="K533" s="17" t="str">
        <f t="shared" si="118"/>
        <v>Diploid</v>
      </c>
      <c r="L533" s="71">
        <v>100</v>
      </c>
      <c r="M533" s="24">
        <v>1</v>
      </c>
      <c r="N533" s="25">
        <v>19.936204146730464</v>
      </c>
      <c r="O533" s="26">
        <v>45.707773512476003</v>
      </c>
      <c r="P533" s="26">
        <f t="shared" si="114"/>
        <v>0.45707773512476002</v>
      </c>
      <c r="Q533" s="25">
        <v>54.292226487523997</v>
      </c>
      <c r="R533" s="25">
        <v>0.54292226487523998</v>
      </c>
      <c r="S533" s="78">
        <v>10.823809108358054</v>
      </c>
      <c r="T533" s="25">
        <v>3.6079363694526845</v>
      </c>
      <c r="U533" s="25">
        <v>4.8274188623276917</v>
      </c>
      <c r="V533" s="25">
        <v>1.6091396207758972</v>
      </c>
      <c r="W533" s="79" t="s">
        <v>45</v>
      </c>
      <c r="X533" s="79" t="s">
        <v>45</v>
      </c>
      <c r="Y533" s="79" t="s">
        <v>45</v>
      </c>
      <c r="Z533" s="79" t="s">
        <v>45</v>
      </c>
      <c r="AA533" s="80" t="s">
        <v>45</v>
      </c>
      <c r="AB533" s="26" t="s">
        <v>45</v>
      </c>
      <c r="AC533" s="79" t="s">
        <v>45</v>
      </c>
      <c r="AD533" s="79" t="s">
        <v>45</v>
      </c>
      <c r="AE533" s="79" t="s">
        <v>45</v>
      </c>
      <c r="AF533" s="79" t="s">
        <v>45</v>
      </c>
      <c r="AG533" s="81">
        <v>6.8</v>
      </c>
      <c r="AH533" s="52">
        <v>6.7</v>
      </c>
      <c r="AI533" s="17">
        <f t="shared" si="116"/>
        <v>1.9952623149688761E-7</v>
      </c>
      <c r="AJ533" s="81">
        <v>27.3</v>
      </c>
      <c r="AK533" s="81">
        <v>150.4</v>
      </c>
      <c r="AL533" s="81">
        <v>4149</v>
      </c>
      <c r="AM533" s="81">
        <v>885</v>
      </c>
      <c r="AN533" s="17" t="s">
        <v>45</v>
      </c>
      <c r="AO533" s="17" t="s">
        <v>45</v>
      </c>
      <c r="AP533" s="17" t="s">
        <v>45</v>
      </c>
      <c r="AQ533" s="17" t="s">
        <v>45</v>
      </c>
      <c r="AR533" s="17">
        <v>1138.1999999999991</v>
      </c>
      <c r="AS533" s="17">
        <v>1419.0374999999999</v>
      </c>
      <c r="AT533" s="26">
        <v>766.47499999999991</v>
      </c>
      <c r="AU533" s="26">
        <v>23.029355886095384</v>
      </c>
      <c r="AV533" s="26">
        <v>2.0028849093594001</v>
      </c>
      <c r="AW533" s="26">
        <v>4611.8249999999998</v>
      </c>
      <c r="AX533" s="26">
        <v>3547.7999999999997</v>
      </c>
      <c r="AY533" s="103">
        <v>375</v>
      </c>
      <c r="AZ533" s="103">
        <f t="shared" si="104"/>
        <v>114.375</v>
      </c>
      <c r="BA533" s="17">
        <v>30</v>
      </c>
      <c r="BB533" s="17">
        <v>90</v>
      </c>
      <c r="BC533" s="17">
        <v>0.12</v>
      </c>
      <c r="BD533" s="14">
        <v>2</v>
      </c>
      <c r="BE533" s="17" t="s">
        <v>41</v>
      </c>
      <c r="BF533" s="28"/>
      <c r="BG533" s="26"/>
      <c r="BH533" s="31"/>
      <c r="BI533" s="29"/>
    </row>
    <row r="534" spans="1:61" x14ac:dyDescent="0.25">
      <c r="A534" s="14">
        <v>2007</v>
      </c>
      <c r="B534" s="31">
        <v>2010</v>
      </c>
      <c r="C534" s="20" t="s">
        <v>174</v>
      </c>
      <c r="D534" s="17" t="s">
        <v>310</v>
      </c>
      <c r="E534" s="69">
        <v>1</v>
      </c>
      <c r="F534" s="76" t="s">
        <v>49</v>
      </c>
      <c r="G534" s="45" t="s">
        <v>49</v>
      </c>
      <c r="H534" s="70" t="s">
        <v>155</v>
      </c>
      <c r="I534" s="21">
        <v>4</v>
      </c>
      <c r="J534" s="22" t="s">
        <v>44</v>
      </c>
      <c r="K534" s="17" t="str">
        <f t="shared" si="118"/>
        <v>Diploid</v>
      </c>
      <c r="L534" s="71">
        <v>38.888888888888893</v>
      </c>
      <c r="M534" s="24">
        <v>0.38888888888888895</v>
      </c>
      <c r="N534" s="25">
        <v>23.923444976076553</v>
      </c>
      <c r="O534" s="26">
        <v>49.171559269531393</v>
      </c>
      <c r="P534" s="26">
        <f t="shared" si="114"/>
        <v>0.49171559269531395</v>
      </c>
      <c r="Q534" s="25">
        <v>50.828440730468607</v>
      </c>
      <c r="R534" s="25">
        <v>0.50828440730468605</v>
      </c>
      <c r="S534" s="78">
        <v>12.159914050351345</v>
      </c>
      <c r="T534" s="25">
        <v>4.053304683450448</v>
      </c>
      <c r="U534" s="25">
        <v>5.4233216664567001</v>
      </c>
      <c r="V534" s="25">
        <v>1.8077738888188999</v>
      </c>
      <c r="W534" s="79" t="s">
        <v>45</v>
      </c>
      <c r="X534" s="79" t="s">
        <v>45</v>
      </c>
      <c r="Y534" s="79" t="s">
        <v>45</v>
      </c>
      <c r="Z534" s="79" t="s">
        <v>45</v>
      </c>
      <c r="AA534" s="80" t="s">
        <v>45</v>
      </c>
      <c r="AB534" s="26" t="s">
        <v>45</v>
      </c>
      <c r="AC534" s="79" t="s">
        <v>45</v>
      </c>
      <c r="AD534" s="79" t="s">
        <v>45</v>
      </c>
      <c r="AE534" s="79" t="s">
        <v>45</v>
      </c>
      <c r="AF534" s="79" t="s">
        <v>45</v>
      </c>
      <c r="AG534" s="81">
        <v>6.8</v>
      </c>
      <c r="AH534" s="52">
        <v>6.7</v>
      </c>
      <c r="AI534" s="17">
        <f t="shared" si="116"/>
        <v>1.9952623149688761E-7</v>
      </c>
      <c r="AJ534" s="81">
        <v>27.3</v>
      </c>
      <c r="AK534" s="81">
        <v>150.4</v>
      </c>
      <c r="AL534" s="81">
        <v>4149</v>
      </c>
      <c r="AM534" s="81">
        <v>885</v>
      </c>
      <c r="AN534" s="17" t="s">
        <v>45</v>
      </c>
      <c r="AO534" s="17" t="s">
        <v>45</v>
      </c>
      <c r="AP534" s="17" t="s">
        <v>45</v>
      </c>
      <c r="AQ534" s="17" t="s">
        <v>45</v>
      </c>
      <c r="AR534" s="17">
        <v>1138.1999999999991</v>
      </c>
      <c r="AS534" s="17">
        <v>1419.0374999999999</v>
      </c>
      <c r="AT534" s="26">
        <v>766.47499999999991</v>
      </c>
      <c r="AU534" s="26">
        <v>23.029355886095384</v>
      </c>
      <c r="AV534" s="26">
        <v>2.0028849093594001</v>
      </c>
      <c r="AW534" s="26">
        <v>4611.8249999999998</v>
      </c>
      <c r="AX534" s="26">
        <v>3547.7999999999997</v>
      </c>
      <c r="AY534" s="103">
        <v>375</v>
      </c>
      <c r="AZ534" s="103">
        <f t="shared" ref="AZ534:AZ597" si="119">AY534*0.305</f>
        <v>114.375</v>
      </c>
      <c r="BA534" s="17">
        <v>30</v>
      </c>
      <c r="BB534" s="17">
        <v>90</v>
      </c>
      <c r="BC534" s="17">
        <v>0.12</v>
      </c>
      <c r="BD534" s="14">
        <v>2</v>
      </c>
      <c r="BE534" s="17" t="s">
        <v>41</v>
      </c>
      <c r="BF534" s="28"/>
      <c r="BG534" s="26"/>
      <c r="BH534" s="31"/>
      <c r="BI534" s="29"/>
    </row>
    <row r="535" spans="1:61" x14ac:dyDescent="0.25">
      <c r="A535" s="14">
        <v>2007</v>
      </c>
      <c r="B535" s="31">
        <v>2010</v>
      </c>
      <c r="C535" s="20" t="s">
        <v>174</v>
      </c>
      <c r="D535" s="17" t="s">
        <v>310</v>
      </c>
      <c r="E535" s="69">
        <v>2</v>
      </c>
      <c r="F535" s="76" t="s">
        <v>49</v>
      </c>
      <c r="G535" s="45" t="s">
        <v>49</v>
      </c>
      <c r="H535" s="70" t="s">
        <v>155</v>
      </c>
      <c r="I535" s="21">
        <v>4</v>
      </c>
      <c r="J535" s="22" t="s">
        <v>44</v>
      </c>
      <c r="K535" s="17" t="str">
        <f t="shared" si="118"/>
        <v>Diploid</v>
      </c>
      <c r="L535" s="71">
        <v>83.333333333333343</v>
      </c>
      <c r="M535" s="24">
        <v>0.83333333333333348</v>
      </c>
      <c r="N535" s="25">
        <v>40.669856459330141</v>
      </c>
      <c r="O535" s="26">
        <v>47.638292367399735</v>
      </c>
      <c r="P535" s="26">
        <f t="shared" si="114"/>
        <v>0.47638292367399737</v>
      </c>
      <c r="Q535" s="25">
        <v>52.361707632600265</v>
      </c>
      <c r="R535" s="25">
        <v>0.52361707632600263</v>
      </c>
      <c r="S535" s="78">
        <v>21.295431333832642</v>
      </c>
      <c r="T535" s="25">
        <v>7.0984771112775471</v>
      </c>
      <c r="U535" s="25">
        <v>9.4977623748893585</v>
      </c>
      <c r="V535" s="25">
        <v>3.165920791629786</v>
      </c>
      <c r="W535" s="79" t="s">
        <v>45</v>
      </c>
      <c r="X535" s="79" t="s">
        <v>45</v>
      </c>
      <c r="Y535" s="79" t="s">
        <v>45</v>
      </c>
      <c r="Z535" s="79" t="s">
        <v>45</v>
      </c>
      <c r="AA535" s="80" t="s">
        <v>45</v>
      </c>
      <c r="AB535" s="26" t="s">
        <v>45</v>
      </c>
      <c r="AC535" s="79" t="s">
        <v>45</v>
      </c>
      <c r="AD535" s="79" t="s">
        <v>45</v>
      </c>
      <c r="AE535" s="79" t="s">
        <v>45</v>
      </c>
      <c r="AF535" s="79" t="s">
        <v>45</v>
      </c>
      <c r="AG535" s="81">
        <v>6.8</v>
      </c>
      <c r="AH535" s="52">
        <v>6.7</v>
      </c>
      <c r="AI535" s="17">
        <f t="shared" si="116"/>
        <v>1.9952623149688761E-7</v>
      </c>
      <c r="AJ535" s="81">
        <v>27.3</v>
      </c>
      <c r="AK535" s="81">
        <v>150.4</v>
      </c>
      <c r="AL535" s="81">
        <v>4149</v>
      </c>
      <c r="AM535" s="81">
        <v>885</v>
      </c>
      <c r="AN535" s="17" t="s">
        <v>45</v>
      </c>
      <c r="AO535" s="17" t="s">
        <v>45</v>
      </c>
      <c r="AP535" s="17" t="s">
        <v>45</v>
      </c>
      <c r="AQ535" s="17" t="s">
        <v>45</v>
      </c>
      <c r="AR535" s="17">
        <v>1138.1999999999991</v>
      </c>
      <c r="AS535" s="17">
        <v>1419.0374999999999</v>
      </c>
      <c r="AT535" s="26">
        <v>766.47499999999991</v>
      </c>
      <c r="AU535" s="26">
        <v>23.029355886095384</v>
      </c>
      <c r="AV535" s="26">
        <v>2.0028849093594001</v>
      </c>
      <c r="AW535" s="26">
        <v>4611.8249999999998</v>
      </c>
      <c r="AX535" s="26">
        <v>3547.7999999999997</v>
      </c>
      <c r="AY535" s="103">
        <v>375</v>
      </c>
      <c r="AZ535" s="103">
        <f t="shared" si="119"/>
        <v>114.375</v>
      </c>
      <c r="BA535" s="17">
        <v>30</v>
      </c>
      <c r="BB535" s="17">
        <v>90</v>
      </c>
      <c r="BC535" s="17">
        <v>0.12</v>
      </c>
      <c r="BD535" s="14">
        <v>2</v>
      </c>
      <c r="BE535" s="17" t="s">
        <v>41</v>
      </c>
      <c r="BF535" s="28"/>
      <c r="BG535" s="26"/>
      <c r="BH535" s="31"/>
      <c r="BI535" s="29"/>
    </row>
    <row r="536" spans="1:61" x14ac:dyDescent="0.25">
      <c r="A536" s="14">
        <v>2007</v>
      </c>
      <c r="B536" s="31">
        <v>2010</v>
      </c>
      <c r="C536" s="20" t="s">
        <v>174</v>
      </c>
      <c r="D536" s="17" t="s">
        <v>310</v>
      </c>
      <c r="E536" s="69">
        <v>3</v>
      </c>
      <c r="F536" s="76" t="s">
        <v>49</v>
      </c>
      <c r="G536" s="45" t="s">
        <v>49</v>
      </c>
      <c r="H536" s="70" t="s">
        <v>155</v>
      </c>
      <c r="I536" s="21">
        <v>4</v>
      </c>
      <c r="J536" s="22" t="s">
        <v>44</v>
      </c>
      <c r="K536" s="17" t="str">
        <f t="shared" si="118"/>
        <v>Diploid</v>
      </c>
      <c r="L536" s="71">
        <v>100</v>
      </c>
      <c r="M536" s="24">
        <v>1</v>
      </c>
      <c r="N536" s="25">
        <v>59.011164274322169</v>
      </c>
      <c r="O536" s="26">
        <v>47.192758500638263</v>
      </c>
      <c r="P536" s="26">
        <f t="shared" si="114"/>
        <v>0.47192758500638265</v>
      </c>
      <c r="Q536" s="25">
        <v>52.807241499361737</v>
      </c>
      <c r="R536" s="25">
        <v>0.52807241499361735</v>
      </c>
      <c r="S536" s="78">
        <v>31.162168029926384</v>
      </c>
      <c r="T536" s="25">
        <v>10.387389343308795</v>
      </c>
      <c r="U536" s="25">
        <v>13.898326941347168</v>
      </c>
      <c r="V536" s="25">
        <v>4.6327756471157224</v>
      </c>
      <c r="W536" s="79" t="s">
        <v>45</v>
      </c>
      <c r="X536" s="79" t="s">
        <v>45</v>
      </c>
      <c r="Y536" s="79" t="s">
        <v>45</v>
      </c>
      <c r="Z536" s="79" t="s">
        <v>45</v>
      </c>
      <c r="AA536" s="80" t="s">
        <v>45</v>
      </c>
      <c r="AB536" s="26" t="s">
        <v>45</v>
      </c>
      <c r="AC536" s="79" t="s">
        <v>45</v>
      </c>
      <c r="AD536" s="79" t="s">
        <v>45</v>
      </c>
      <c r="AE536" s="79" t="s">
        <v>45</v>
      </c>
      <c r="AF536" s="79" t="s">
        <v>45</v>
      </c>
      <c r="AG536" s="81">
        <v>6.8</v>
      </c>
      <c r="AH536" s="52">
        <v>6.7</v>
      </c>
      <c r="AI536" s="17">
        <f t="shared" si="116"/>
        <v>1.9952623149688761E-7</v>
      </c>
      <c r="AJ536" s="81">
        <v>27.3</v>
      </c>
      <c r="AK536" s="81">
        <v>150.4</v>
      </c>
      <c r="AL536" s="81">
        <v>4149</v>
      </c>
      <c r="AM536" s="81">
        <v>885</v>
      </c>
      <c r="AN536" s="17" t="s">
        <v>45</v>
      </c>
      <c r="AO536" s="17" t="s">
        <v>45</v>
      </c>
      <c r="AP536" s="17" t="s">
        <v>45</v>
      </c>
      <c r="AQ536" s="17" t="s">
        <v>45</v>
      </c>
      <c r="AR536" s="17">
        <v>1138.1999999999991</v>
      </c>
      <c r="AS536" s="17">
        <v>1419.0374999999999</v>
      </c>
      <c r="AT536" s="26">
        <v>766.47499999999991</v>
      </c>
      <c r="AU536" s="26">
        <v>23.029355886095384</v>
      </c>
      <c r="AV536" s="26">
        <v>2.0028849093594001</v>
      </c>
      <c r="AW536" s="26">
        <v>4611.8249999999998</v>
      </c>
      <c r="AX536" s="26">
        <v>3547.7999999999997</v>
      </c>
      <c r="AY536" s="103">
        <v>375</v>
      </c>
      <c r="AZ536" s="103">
        <f t="shared" si="119"/>
        <v>114.375</v>
      </c>
      <c r="BA536" s="17">
        <v>30</v>
      </c>
      <c r="BB536" s="17">
        <v>90</v>
      </c>
      <c r="BC536" s="17">
        <v>0.12</v>
      </c>
      <c r="BD536" s="14">
        <v>2</v>
      </c>
      <c r="BE536" s="17" t="s">
        <v>41</v>
      </c>
      <c r="BF536" s="28"/>
      <c r="BG536" s="26"/>
      <c r="BH536" s="31"/>
      <c r="BI536" s="29"/>
    </row>
    <row r="537" spans="1:61" x14ac:dyDescent="0.25">
      <c r="A537" s="14">
        <v>2007</v>
      </c>
      <c r="B537" s="31">
        <v>2010</v>
      </c>
      <c r="C537" s="20" t="s">
        <v>174</v>
      </c>
      <c r="D537" s="17" t="s">
        <v>310</v>
      </c>
      <c r="E537" s="69">
        <v>4</v>
      </c>
      <c r="F537" s="76" t="s">
        <v>49</v>
      </c>
      <c r="G537" s="45" t="s">
        <v>49</v>
      </c>
      <c r="H537" s="70" t="s">
        <v>155</v>
      </c>
      <c r="I537" s="21">
        <v>4</v>
      </c>
      <c r="J537" s="22" t="s">
        <v>44</v>
      </c>
      <c r="K537" s="17" t="str">
        <f t="shared" si="118"/>
        <v>Diploid</v>
      </c>
      <c r="L537" s="71">
        <v>100</v>
      </c>
      <c r="M537" s="24">
        <v>1</v>
      </c>
      <c r="N537" s="25">
        <v>51.834130781499212</v>
      </c>
      <c r="O537" s="26">
        <v>48.344021874223216</v>
      </c>
      <c r="P537" s="26">
        <f t="shared" si="114"/>
        <v>0.48344021874223214</v>
      </c>
      <c r="Q537" s="25">
        <v>51.655978125776784</v>
      </c>
      <c r="R537" s="25">
        <v>0.5165597812577678</v>
      </c>
      <c r="S537" s="78">
        <v>26.775427258177757</v>
      </c>
      <c r="T537" s="25">
        <v>8.9251424193925857</v>
      </c>
      <c r="U537" s="25">
        <v>11.94184055714728</v>
      </c>
      <c r="V537" s="25">
        <v>3.9806135190490934</v>
      </c>
      <c r="W537" s="79" t="s">
        <v>45</v>
      </c>
      <c r="X537" s="79" t="s">
        <v>45</v>
      </c>
      <c r="Y537" s="79" t="s">
        <v>45</v>
      </c>
      <c r="Z537" s="79" t="s">
        <v>45</v>
      </c>
      <c r="AA537" s="80" t="s">
        <v>45</v>
      </c>
      <c r="AB537" s="26" t="s">
        <v>45</v>
      </c>
      <c r="AC537" s="79" t="s">
        <v>45</v>
      </c>
      <c r="AD537" s="79" t="s">
        <v>45</v>
      </c>
      <c r="AE537" s="79" t="s">
        <v>45</v>
      </c>
      <c r="AF537" s="79" t="s">
        <v>45</v>
      </c>
      <c r="AG537" s="81">
        <v>6.8</v>
      </c>
      <c r="AH537" s="52">
        <v>6.7</v>
      </c>
      <c r="AI537" s="17">
        <f t="shared" si="116"/>
        <v>1.9952623149688761E-7</v>
      </c>
      <c r="AJ537" s="81">
        <v>27.3</v>
      </c>
      <c r="AK537" s="81">
        <v>150.4</v>
      </c>
      <c r="AL537" s="81">
        <v>4149</v>
      </c>
      <c r="AM537" s="81">
        <v>885</v>
      </c>
      <c r="AN537" s="17" t="s">
        <v>45</v>
      </c>
      <c r="AO537" s="17" t="s">
        <v>45</v>
      </c>
      <c r="AP537" s="17" t="s">
        <v>45</v>
      </c>
      <c r="AQ537" s="17" t="s">
        <v>45</v>
      </c>
      <c r="AR537" s="17">
        <v>1138.1999999999991</v>
      </c>
      <c r="AS537" s="17">
        <v>1419.0374999999999</v>
      </c>
      <c r="AT537" s="26">
        <v>766.47499999999991</v>
      </c>
      <c r="AU537" s="26">
        <v>23.029355886095384</v>
      </c>
      <c r="AV537" s="26">
        <v>2.0028849093594001</v>
      </c>
      <c r="AW537" s="26">
        <v>4611.8249999999998</v>
      </c>
      <c r="AX537" s="26">
        <v>3547.7999999999997</v>
      </c>
      <c r="AY537" s="103">
        <v>375</v>
      </c>
      <c r="AZ537" s="103">
        <f t="shared" si="119"/>
        <v>114.375</v>
      </c>
      <c r="BA537" s="17">
        <v>30</v>
      </c>
      <c r="BB537" s="17">
        <v>90</v>
      </c>
      <c r="BC537" s="17">
        <v>0.12</v>
      </c>
      <c r="BD537" s="14">
        <v>2</v>
      </c>
      <c r="BE537" s="17" t="s">
        <v>41</v>
      </c>
      <c r="BF537" s="28"/>
      <c r="BG537" s="26"/>
      <c r="BH537" s="31"/>
      <c r="BI537" s="29"/>
    </row>
    <row r="538" spans="1:61" x14ac:dyDescent="0.25">
      <c r="A538" s="14">
        <v>2007</v>
      </c>
      <c r="B538" s="31">
        <v>2010</v>
      </c>
      <c r="C538" s="20" t="s">
        <v>174</v>
      </c>
      <c r="D538" s="17" t="s">
        <v>310</v>
      </c>
      <c r="E538" s="69">
        <v>1</v>
      </c>
      <c r="F538" s="76" t="s">
        <v>63</v>
      </c>
      <c r="G538" s="45" t="s">
        <v>64</v>
      </c>
      <c r="H538" s="70" t="s">
        <v>156</v>
      </c>
      <c r="I538" s="21">
        <v>8</v>
      </c>
      <c r="J538" s="22" t="s">
        <v>46</v>
      </c>
      <c r="K538" s="17" t="str">
        <f t="shared" si="118"/>
        <v>Triploid</v>
      </c>
      <c r="L538" s="71">
        <v>94.444444444444443</v>
      </c>
      <c r="M538" s="24">
        <v>0.94444444444444442</v>
      </c>
      <c r="N538" s="25">
        <v>86.921850079744814</v>
      </c>
      <c r="O538" s="26">
        <v>49.602933985330075</v>
      </c>
      <c r="P538" s="26">
        <f t="shared" si="114"/>
        <v>0.49602933985330078</v>
      </c>
      <c r="Q538" s="25">
        <v>50.397066014669925</v>
      </c>
      <c r="R538" s="25">
        <v>0.50397066014669922</v>
      </c>
      <c r="S538" s="78">
        <v>43.806062165861412</v>
      </c>
      <c r="T538" s="25">
        <v>14.602020721953805</v>
      </c>
      <c r="U538" s="25">
        <v>19.53750372597419</v>
      </c>
      <c r="V538" s="25">
        <v>6.512501241991397</v>
      </c>
      <c r="W538" s="79" t="s">
        <v>45</v>
      </c>
      <c r="X538" s="79" t="s">
        <v>45</v>
      </c>
      <c r="Y538" s="79" t="s">
        <v>45</v>
      </c>
      <c r="Z538" s="79" t="s">
        <v>45</v>
      </c>
      <c r="AA538" s="80" t="s">
        <v>45</v>
      </c>
      <c r="AB538" s="26" t="s">
        <v>45</v>
      </c>
      <c r="AC538" s="79" t="s">
        <v>45</v>
      </c>
      <c r="AD538" s="79" t="s">
        <v>45</v>
      </c>
      <c r="AE538" s="79" t="s">
        <v>45</v>
      </c>
      <c r="AF538" s="79" t="s">
        <v>45</v>
      </c>
      <c r="AG538" s="81">
        <v>6.8</v>
      </c>
      <c r="AH538" s="52">
        <v>6.7</v>
      </c>
      <c r="AI538" s="17">
        <f t="shared" si="116"/>
        <v>1.9952623149688761E-7</v>
      </c>
      <c r="AJ538" s="81">
        <v>27.3</v>
      </c>
      <c r="AK538" s="81">
        <v>150.4</v>
      </c>
      <c r="AL538" s="81">
        <v>4149</v>
      </c>
      <c r="AM538" s="81">
        <v>885</v>
      </c>
      <c r="AN538" s="17" t="s">
        <v>45</v>
      </c>
      <c r="AO538" s="17" t="s">
        <v>45</v>
      </c>
      <c r="AP538" s="17" t="s">
        <v>45</v>
      </c>
      <c r="AQ538" s="17" t="s">
        <v>45</v>
      </c>
      <c r="AR538" s="17">
        <v>1138.1999999999991</v>
      </c>
      <c r="AS538" s="17">
        <v>1419.0374999999999</v>
      </c>
      <c r="AT538" s="26">
        <v>766.47499999999991</v>
      </c>
      <c r="AU538" s="26">
        <v>23.029355886095384</v>
      </c>
      <c r="AV538" s="26">
        <v>2.0028849093594001</v>
      </c>
      <c r="AW538" s="26">
        <v>4611.8249999999998</v>
      </c>
      <c r="AX538" s="26">
        <v>3547.7999999999997</v>
      </c>
      <c r="AY538" s="103">
        <v>375</v>
      </c>
      <c r="AZ538" s="103">
        <f t="shared" si="119"/>
        <v>114.375</v>
      </c>
      <c r="BA538" s="17">
        <v>30</v>
      </c>
      <c r="BB538" s="17">
        <v>90</v>
      </c>
      <c r="BC538" s="17">
        <v>0.12</v>
      </c>
      <c r="BD538" s="14">
        <v>2</v>
      </c>
      <c r="BE538" s="17" t="s">
        <v>41</v>
      </c>
      <c r="BF538" s="28"/>
      <c r="BG538" s="26"/>
      <c r="BH538" s="31"/>
      <c r="BI538" s="29"/>
    </row>
    <row r="539" spans="1:61" x14ac:dyDescent="0.25">
      <c r="A539" s="14">
        <v>2007</v>
      </c>
      <c r="B539" s="31">
        <v>2010</v>
      </c>
      <c r="C539" s="20" t="s">
        <v>174</v>
      </c>
      <c r="D539" s="17" t="s">
        <v>310</v>
      </c>
      <c r="E539" s="69">
        <v>2</v>
      </c>
      <c r="F539" s="76" t="s">
        <v>63</v>
      </c>
      <c r="G539" s="45" t="s">
        <v>64</v>
      </c>
      <c r="H539" s="70" t="s">
        <v>156</v>
      </c>
      <c r="I539" s="21">
        <v>8</v>
      </c>
      <c r="J539" s="22" t="s">
        <v>46</v>
      </c>
      <c r="K539" s="17" t="str">
        <f t="shared" si="118"/>
        <v>Triploid</v>
      </c>
      <c r="L539" s="71">
        <v>94.444444444444443</v>
      </c>
      <c r="M539" s="24">
        <v>0.94444444444444442</v>
      </c>
      <c r="N539" s="25">
        <v>93.301435406698573</v>
      </c>
      <c r="O539" s="26">
        <v>49.860536871336002</v>
      </c>
      <c r="P539" s="26">
        <f t="shared" si="114"/>
        <v>0.49860536871336003</v>
      </c>
      <c r="Q539" s="25">
        <v>50.139463128663998</v>
      </c>
      <c r="R539" s="25">
        <v>0.50139463128663997</v>
      </c>
      <c r="S539" s="78">
        <v>46.780838804255886</v>
      </c>
      <c r="T539" s="25">
        <v>15.593612934751961</v>
      </c>
      <c r="U539" s="25">
        <v>20.864254106698127</v>
      </c>
      <c r="V539" s="25">
        <v>6.954751368899375</v>
      </c>
      <c r="W539" s="79" t="s">
        <v>45</v>
      </c>
      <c r="X539" s="79" t="s">
        <v>45</v>
      </c>
      <c r="Y539" s="79" t="s">
        <v>45</v>
      </c>
      <c r="Z539" s="79" t="s">
        <v>45</v>
      </c>
      <c r="AA539" s="80" t="s">
        <v>45</v>
      </c>
      <c r="AB539" s="26" t="s">
        <v>45</v>
      </c>
      <c r="AC539" s="79" t="s">
        <v>45</v>
      </c>
      <c r="AD539" s="79" t="s">
        <v>45</v>
      </c>
      <c r="AE539" s="79" t="s">
        <v>45</v>
      </c>
      <c r="AF539" s="79" t="s">
        <v>45</v>
      </c>
      <c r="AG539" s="81">
        <v>6.8</v>
      </c>
      <c r="AH539" s="52">
        <v>6.7</v>
      </c>
      <c r="AI539" s="17">
        <f t="shared" si="116"/>
        <v>1.9952623149688761E-7</v>
      </c>
      <c r="AJ539" s="81">
        <v>27.3</v>
      </c>
      <c r="AK539" s="81">
        <v>150.4</v>
      </c>
      <c r="AL539" s="81">
        <v>4149</v>
      </c>
      <c r="AM539" s="81">
        <v>885</v>
      </c>
      <c r="AN539" s="17" t="s">
        <v>45</v>
      </c>
      <c r="AO539" s="17" t="s">
        <v>45</v>
      </c>
      <c r="AP539" s="17" t="s">
        <v>45</v>
      </c>
      <c r="AQ539" s="17" t="s">
        <v>45</v>
      </c>
      <c r="AR539" s="17">
        <v>1138.1999999999991</v>
      </c>
      <c r="AS539" s="17">
        <v>1419.0374999999999</v>
      </c>
      <c r="AT539" s="26">
        <v>766.47499999999991</v>
      </c>
      <c r="AU539" s="26">
        <v>23.029355886095384</v>
      </c>
      <c r="AV539" s="26">
        <v>2.0028849093594001</v>
      </c>
      <c r="AW539" s="26">
        <v>4611.8249999999998</v>
      </c>
      <c r="AX539" s="26">
        <v>3547.7999999999997</v>
      </c>
      <c r="AY539" s="103">
        <v>375</v>
      </c>
      <c r="AZ539" s="103">
        <f t="shared" si="119"/>
        <v>114.375</v>
      </c>
      <c r="BA539" s="17">
        <v>30</v>
      </c>
      <c r="BB539" s="17">
        <v>90</v>
      </c>
      <c r="BC539" s="17">
        <v>0.12</v>
      </c>
      <c r="BD539" s="14">
        <v>2</v>
      </c>
      <c r="BE539" s="17" t="s">
        <v>41</v>
      </c>
      <c r="BF539" s="28"/>
      <c r="BG539" s="26"/>
      <c r="BH539" s="31"/>
      <c r="BI539" s="29"/>
    </row>
    <row r="540" spans="1:61" x14ac:dyDescent="0.25">
      <c r="A540" s="14">
        <v>2007</v>
      </c>
      <c r="B540" s="31">
        <v>2010</v>
      </c>
      <c r="C540" s="20" t="s">
        <v>174</v>
      </c>
      <c r="D540" s="17" t="s">
        <v>310</v>
      </c>
      <c r="E540" s="69">
        <v>3</v>
      </c>
      <c r="F540" s="76" t="s">
        <v>63</v>
      </c>
      <c r="G540" s="45" t="s">
        <v>64</v>
      </c>
      <c r="H540" s="70" t="s">
        <v>156</v>
      </c>
      <c r="I540" s="21">
        <v>8</v>
      </c>
      <c r="J540" s="22" t="s">
        <v>46</v>
      </c>
      <c r="K540" s="17" t="str">
        <f t="shared" si="118"/>
        <v>Triploid</v>
      </c>
      <c r="L540" s="71">
        <v>100</v>
      </c>
      <c r="M540" s="24">
        <v>1</v>
      </c>
      <c r="N540" s="25">
        <v>79.744816586921857</v>
      </c>
      <c r="O540" s="26">
        <v>49.680440589651418</v>
      </c>
      <c r="P540" s="26">
        <f t="shared" si="114"/>
        <v>0.4968044058965142</v>
      </c>
      <c r="Q540" s="25">
        <v>50.319559410348582</v>
      </c>
      <c r="R540" s="25">
        <v>0.5031955941034858</v>
      </c>
      <c r="S540" s="78">
        <v>40.127240359129651</v>
      </c>
      <c r="T540" s="25">
        <v>13.375746786376551</v>
      </c>
      <c r="U540" s="25">
        <v>17.896749200171826</v>
      </c>
      <c r="V540" s="25">
        <v>5.9655830667239416</v>
      </c>
      <c r="W540" s="79" t="s">
        <v>45</v>
      </c>
      <c r="X540" s="79" t="s">
        <v>45</v>
      </c>
      <c r="Y540" s="79" t="s">
        <v>45</v>
      </c>
      <c r="Z540" s="79" t="s">
        <v>45</v>
      </c>
      <c r="AA540" s="80" t="s">
        <v>45</v>
      </c>
      <c r="AB540" s="26" t="s">
        <v>45</v>
      </c>
      <c r="AC540" s="79" t="s">
        <v>45</v>
      </c>
      <c r="AD540" s="79" t="s">
        <v>45</v>
      </c>
      <c r="AE540" s="79" t="s">
        <v>45</v>
      </c>
      <c r="AF540" s="79" t="s">
        <v>45</v>
      </c>
      <c r="AG540" s="81">
        <v>6.8</v>
      </c>
      <c r="AH540" s="52">
        <v>6.7</v>
      </c>
      <c r="AI540" s="17">
        <f t="shared" si="116"/>
        <v>1.9952623149688761E-7</v>
      </c>
      <c r="AJ540" s="81">
        <v>27.3</v>
      </c>
      <c r="AK540" s="81">
        <v>150.4</v>
      </c>
      <c r="AL540" s="81">
        <v>4149</v>
      </c>
      <c r="AM540" s="81">
        <v>885</v>
      </c>
      <c r="AN540" s="17" t="s">
        <v>45</v>
      </c>
      <c r="AO540" s="17" t="s">
        <v>45</v>
      </c>
      <c r="AP540" s="17" t="s">
        <v>45</v>
      </c>
      <c r="AQ540" s="17" t="s">
        <v>45</v>
      </c>
      <c r="AR540" s="17">
        <v>1138.1999999999991</v>
      </c>
      <c r="AS540" s="17">
        <v>1419.0374999999999</v>
      </c>
      <c r="AT540" s="26">
        <v>766.47499999999991</v>
      </c>
      <c r="AU540" s="26">
        <v>23.029355886095384</v>
      </c>
      <c r="AV540" s="26">
        <v>2.0028849093594001</v>
      </c>
      <c r="AW540" s="26">
        <v>4611.8249999999998</v>
      </c>
      <c r="AX540" s="26">
        <v>3547.7999999999997</v>
      </c>
      <c r="AY540" s="103">
        <v>375</v>
      </c>
      <c r="AZ540" s="103">
        <f t="shared" si="119"/>
        <v>114.375</v>
      </c>
      <c r="BA540" s="17">
        <v>30</v>
      </c>
      <c r="BB540" s="17">
        <v>90</v>
      </c>
      <c r="BC540" s="17">
        <v>0.12</v>
      </c>
      <c r="BD540" s="14">
        <v>2</v>
      </c>
      <c r="BE540" s="17" t="s">
        <v>41</v>
      </c>
      <c r="BF540" s="28"/>
      <c r="BG540" s="26"/>
      <c r="BH540" s="31"/>
      <c r="BI540" s="29"/>
    </row>
    <row r="541" spans="1:61" x14ac:dyDescent="0.25">
      <c r="A541" s="14">
        <v>2007</v>
      </c>
      <c r="B541" s="31">
        <v>2010</v>
      </c>
      <c r="C541" s="20" t="s">
        <v>174</v>
      </c>
      <c r="D541" s="17" t="s">
        <v>310</v>
      </c>
      <c r="E541" s="69">
        <v>4</v>
      </c>
      <c r="F541" s="76" t="s">
        <v>63</v>
      </c>
      <c r="G541" s="45" t="s">
        <v>64</v>
      </c>
      <c r="H541" s="70" t="s">
        <v>156</v>
      </c>
      <c r="I541" s="21">
        <v>8</v>
      </c>
      <c r="J541" s="22" t="s">
        <v>46</v>
      </c>
      <c r="K541" s="17" t="str">
        <f t="shared" si="118"/>
        <v>Triploid</v>
      </c>
      <c r="L541" s="71">
        <v>100</v>
      </c>
      <c r="M541" s="24">
        <v>1</v>
      </c>
      <c r="N541" s="25">
        <v>77.352472089314205</v>
      </c>
      <c r="O541" s="26">
        <v>49.457835877285774</v>
      </c>
      <c r="P541" s="26">
        <f t="shared" si="114"/>
        <v>0.49457835877285772</v>
      </c>
      <c r="Q541" s="25">
        <v>50.542164122714226</v>
      </c>
      <c r="R541" s="25">
        <v>0.50542164122714228</v>
      </c>
      <c r="S541" s="78">
        <v>39.095613396357898</v>
      </c>
      <c r="T541" s="25">
        <v>13.031871132119299</v>
      </c>
      <c r="U541" s="25">
        <v>17.436643574775623</v>
      </c>
      <c r="V541" s="25">
        <v>5.8122145249252073</v>
      </c>
      <c r="W541" s="79" t="s">
        <v>45</v>
      </c>
      <c r="X541" s="79" t="s">
        <v>45</v>
      </c>
      <c r="Y541" s="79" t="s">
        <v>45</v>
      </c>
      <c r="Z541" s="79" t="s">
        <v>45</v>
      </c>
      <c r="AA541" s="80" t="s">
        <v>45</v>
      </c>
      <c r="AB541" s="26" t="s">
        <v>45</v>
      </c>
      <c r="AC541" s="79" t="s">
        <v>45</v>
      </c>
      <c r="AD541" s="79" t="s">
        <v>45</v>
      </c>
      <c r="AE541" s="79" t="s">
        <v>45</v>
      </c>
      <c r="AF541" s="79" t="s">
        <v>45</v>
      </c>
      <c r="AG541" s="81">
        <v>6.8</v>
      </c>
      <c r="AH541" s="52">
        <v>6.7</v>
      </c>
      <c r="AI541" s="17">
        <f t="shared" si="116"/>
        <v>1.9952623149688761E-7</v>
      </c>
      <c r="AJ541" s="81">
        <v>27.3</v>
      </c>
      <c r="AK541" s="81">
        <v>150.4</v>
      </c>
      <c r="AL541" s="81">
        <v>4149</v>
      </c>
      <c r="AM541" s="81">
        <v>885</v>
      </c>
      <c r="AN541" s="17" t="s">
        <v>45</v>
      </c>
      <c r="AO541" s="17" t="s">
        <v>45</v>
      </c>
      <c r="AP541" s="17" t="s">
        <v>45</v>
      </c>
      <c r="AQ541" s="17" t="s">
        <v>45</v>
      </c>
      <c r="AR541" s="17">
        <v>1138.1999999999991</v>
      </c>
      <c r="AS541" s="17">
        <v>1419.0374999999999</v>
      </c>
      <c r="AT541" s="26">
        <v>766.47499999999991</v>
      </c>
      <c r="AU541" s="26">
        <v>23.029355886095384</v>
      </c>
      <c r="AV541" s="26">
        <v>2.0028849093594001</v>
      </c>
      <c r="AW541" s="26">
        <v>4611.8249999999998</v>
      </c>
      <c r="AX541" s="26">
        <v>3547.7999999999997</v>
      </c>
      <c r="AY541" s="103">
        <v>375</v>
      </c>
      <c r="AZ541" s="103">
        <f t="shared" si="119"/>
        <v>114.375</v>
      </c>
      <c r="BA541" s="17">
        <v>30</v>
      </c>
      <c r="BB541" s="17">
        <v>90</v>
      </c>
      <c r="BC541" s="17">
        <v>0.12</v>
      </c>
      <c r="BD541" s="14">
        <v>2</v>
      </c>
      <c r="BE541" s="17" t="s">
        <v>41</v>
      </c>
      <c r="BF541" s="28"/>
      <c r="BG541" s="26"/>
      <c r="BH541" s="31"/>
      <c r="BI541" s="29"/>
    </row>
    <row r="542" spans="1:61" x14ac:dyDescent="0.25">
      <c r="A542" s="14">
        <v>2007</v>
      </c>
      <c r="B542" s="31">
        <v>2010</v>
      </c>
      <c r="C542" s="20" t="s">
        <v>174</v>
      </c>
      <c r="D542" s="17" t="s">
        <v>310</v>
      </c>
      <c r="E542" s="69">
        <v>1</v>
      </c>
      <c r="F542" s="76" t="s">
        <v>71</v>
      </c>
      <c r="G542" s="45" t="s">
        <v>71</v>
      </c>
      <c r="H542" s="70" t="s">
        <v>72</v>
      </c>
      <c r="I542" s="21">
        <v>4</v>
      </c>
      <c r="J542" s="22">
        <v>983777</v>
      </c>
      <c r="K542" s="17" t="str">
        <f t="shared" si="118"/>
        <v>Diploid</v>
      </c>
      <c r="L542" s="71">
        <v>88.888888888888886</v>
      </c>
      <c r="M542" s="24">
        <v>0.88888888888888884</v>
      </c>
      <c r="N542" s="25">
        <v>51.036682615629992</v>
      </c>
      <c r="O542" s="26">
        <v>48.038722463602411</v>
      </c>
      <c r="P542" s="26">
        <f t="shared" si="114"/>
        <v>0.48038722463602412</v>
      </c>
      <c r="Q542" s="25">
        <v>51.961277536397589</v>
      </c>
      <c r="R542" s="25">
        <v>0.51961277536397588</v>
      </c>
      <c r="S542" s="78">
        <v>26.519312299277875</v>
      </c>
      <c r="T542" s="25">
        <v>8.8397707664259588</v>
      </c>
      <c r="U542" s="25">
        <v>11.827613285477932</v>
      </c>
      <c r="V542" s="25">
        <v>3.9425377618259776</v>
      </c>
      <c r="W542" s="79" t="s">
        <v>45</v>
      </c>
      <c r="X542" s="79" t="s">
        <v>45</v>
      </c>
      <c r="Y542" s="79" t="s">
        <v>45</v>
      </c>
      <c r="Z542" s="79" t="s">
        <v>45</v>
      </c>
      <c r="AA542" s="80" t="s">
        <v>45</v>
      </c>
      <c r="AB542" s="26" t="s">
        <v>45</v>
      </c>
      <c r="AC542" s="79" t="s">
        <v>45</v>
      </c>
      <c r="AD542" s="79" t="s">
        <v>45</v>
      </c>
      <c r="AE542" s="79" t="s">
        <v>45</v>
      </c>
      <c r="AF542" s="79" t="s">
        <v>45</v>
      </c>
      <c r="AG542" s="81">
        <v>6.8</v>
      </c>
      <c r="AH542" s="52">
        <v>6.7</v>
      </c>
      <c r="AI542" s="17">
        <f t="shared" si="116"/>
        <v>1.9952623149688761E-7</v>
      </c>
      <c r="AJ542" s="81">
        <v>27.3</v>
      </c>
      <c r="AK542" s="81">
        <v>150.4</v>
      </c>
      <c r="AL542" s="81">
        <v>4149</v>
      </c>
      <c r="AM542" s="81">
        <v>885</v>
      </c>
      <c r="AN542" s="17" t="s">
        <v>45</v>
      </c>
      <c r="AO542" s="17" t="s">
        <v>45</v>
      </c>
      <c r="AP542" s="17" t="s">
        <v>45</v>
      </c>
      <c r="AQ542" s="17" t="s">
        <v>45</v>
      </c>
      <c r="AR542" s="17">
        <v>1138.1999999999991</v>
      </c>
      <c r="AS542" s="17">
        <v>1419.0374999999999</v>
      </c>
      <c r="AT542" s="26">
        <v>766.47499999999991</v>
      </c>
      <c r="AU542" s="26">
        <v>23.029355886095384</v>
      </c>
      <c r="AV542" s="26">
        <v>2.0028849093594001</v>
      </c>
      <c r="AW542" s="26">
        <v>4611.8249999999998</v>
      </c>
      <c r="AX542" s="26">
        <v>3547.7999999999997</v>
      </c>
      <c r="AY542" s="103">
        <v>375</v>
      </c>
      <c r="AZ542" s="103">
        <f t="shared" si="119"/>
        <v>114.375</v>
      </c>
      <c r="BA542" s="17">
        <v>30</v>
      </c>
      <c r="BB542" s="17">
        <v>90</v>
      </c>
      <c r="BC542" s="17">
        <v>0.12</v>
      </c>
      <c r="BD542" s="14">
        <v>2</v>
      </c>
      <c r="BE542" s="17" t="s">
        <v>41</v>
      </c>
      <c r="BF542" s="28"/>
      <c r="BG542" s="26"/>
      <c r="BH542" s="31"/>
      <c r="BI542" s="29"/>
    </row>
    <row r="543" spans="1:61" x14ac:dyDescent="0.25">
      <c r="A543" s="14">
        <v>2007</v>
      </c>
      <c r="B543" s="31">
        <v>2010</v>
      </c>
      <c r="C543" s="20" t="s">
        <v>174</v>
      </c>
      <c r="D543" s="17" t="s">
        <v>310</v>
      </c>
      <c r="E543" s="69">
        <v>2</v>
      </c>
      <c r="F543" s="76" t="s">
        <v>71</v>
      </c>
      <c r="G543" s="45" t="s">
        <v>71</v>
      </c>
      <c r="H543" s="70" t="s">
        <v>72</v>
      </c>
      <c r="I543" s="21">
        <v>4</v>
      </c>
      <c r="J543" s="22">
        <v>983777</v>
      </c>
      <c r="K543" s="17" t="str">
        <f t="shared" si="118"/>
        <v>Diploid</v>
      </c>
      <c r="L543" s="71">
        <v>100</v>
      </c>
      <c r="M543" s="24">
        <v>1</v>
      </c>
      <c r="N543" s="25">
        <v>66.985645933014368</v>
      </c>
      <c r="O543" s="26">
        <v>49.746506337341565</v>
      </c>
      <c r="P543" s="26">
        <f t="shared" si="114"/>
        <v>0.49746506337341567</v>
      </c>
      <c r="Q543" s="25">
        <v>50.253493662658435</v>
      </c>
      <c r="R543" s="25">
        <v>0.50253493662658433</v>
      </c>
      <c r="S543" s="78">
        <v>33.662627333838181</v>
      </c>
      <c r="T543" s="25">
        <v>11.220875777946061</v>
      </c>
      <c r="U543" s="25">
        <v>15.013531790891829</v>
      </c>
      <c r="V543" s="25">
        <v>5.004510596963943</v>
      </c>
      <c r="W543" s="79" t="s">
        <v>45</v>
      </c>
      <c r="X543" s="79" t="s">
        <v>45</v>
      </c>
      <c r="Y543" s="79" t="s">
        <v>45</v>
      </c>
      <c r="Z543" s="79" t="s">
        <v>45</v>
      </c>
      <c r="AA543" s="80" t="s">
        <v>45</v>
      </c>
      <c r="AB543" s="26" t="s">
        <v>45</v>
      </c>
      <c r="AC543" s="79" t="s">
        <v>45</v>
      </c>
      <c r="AD543" s="79" t="s">
        <v>45</v>
      </c>
      <c r="AE543" s="79" t="s">
        <v>45</v>
      </c>
      <c r="AF543" s="79" t="s">
        <v>45</v>
      </c>
      <c r="AG543" s="81">
        <v>6.8</v>
      </c>
      <c r="AH543" s="52">
        <v>6.7</v>
      </c>
      <c r="AI543" s="17">
        <f t="shared" si="116"/>
        <v>1.9952623149688761E-7</v>
      </c>
      <c r="AJ543" s="81">
        <v>27.3</v>
      </c>
      <c r="AK543" s="81">
        <v>150.4</v>
      </c>
      <c r="AL543" s="81">
        <v>4149</v>
      </c>
      <c r="AM543" s="81">
        <v>885</v>
      </c>
      <c r="AN543" s="17" t="s">
        <v>45</v>
      </c>
      <c r="AO543" s="17" t="s">
        <v>45</v>
      </c>
      <c r="AP543" s="17" t="s">
        <v>45</v>
      </c>
      <c r="AQ543" s="17" t="s">
        <v>45</v>
      </c>
      <c r="AR543" s="17">
        <v>1138.1999999999991</v>
      </c>
      <c r="AS543" s="17">
        <v>1419.0374999999999</v>
      </c>
      <c r="AT543" s="26">
        <v>766.47499999999991</v>
      </c>
      <c r="AU543" s="26">
        <v>23.029355886095384</v>
      </c>
      <c r="AV543" s="26">
        <v>2.0028849093594001</v>
      </c>
      <c r="AW543" s="26">
        <v>4611.8249999999998</v>
      </c>
      <c r="AX543" s="26">
        <v>3547.7999999999997</v>
      </c>
      <c r="AY543" s="103">
        <v>375</v>
      </c>
      <c r="AZ543" s="103">
        <f t="shared" si="119"/>
        <v>114.375</v>
      </c>
      <c r="BA543" s="17">
        <v>30</v>
      </c>
      <c r="BB543" s="17">
        <v>90</v>
      </c>
      <c r="BC543" s="17">
        <v>0.12</v>
      </c>
      <c r="BD543" s="14">
        <v>2</v>
      </c>
      <c r="BE543" s="17" t="s">
        <v>41</v>
      </c>
      <c r="BF543" s="28"/>
      <c r="BG543" s="26"/>
      <c r="BH543" s="31"/>
      <c r="BI543" s="29"/>
    </row>
    <row r="544" spans="1:61" x14ac:dyDescent="0.25">
      <c r="A544" s="14">
        <v>2007</v>
      </c>
      <c r="B544" s="31">
        <v>2010</v>
      </c>
      <c r="C544" s="20" t="s">
        <v>174</v>
      </c>
      <c r="D544" s="17" t="s">
        <v>310</v>
      </c>
      <c r="E544" s="69">
        <v>3</v>
      </c>
      <c r="F544" s="76" t="s">
        <v>71</v>
      </c>
      <c r="G544" s="45" t="s">
        <v>71</v>
      </c>
      <c r="H544" s="70" t="s">
        <v>72</v>
      </c>
      <c r="I544" s="21">
        <v>4</v>
      </c>
      <c r="J544" s="22">
        <v>983777</v>
      </c>
      <c r="K544" s="17" t="str">
        <f t="shared" si="118"/>
        <v>Diploid</v>
      </c>
      <c r="L544" s="71">
        <v>100</v>
      </c>
      <c r="M544" s="24">
        <v>1</v>
      </c>
      <c r="N544" s="25">
        <v>62.998405103668269</v>
      </c>
      <c r="O544" s="26">
        <v>48.577613855035281</v>
      </c>
      <c r="P544" s="26">
        <f t="shared" si="114"/>
        <v>0.48577613855035279</v>
      </c>
      <c r="Q544" s="25">
        <v>51.422386144964719</v>
      </c>
      <c r="R544" s="25">
        <v>0.51422386144964716</v>
      </c>
      <c r="S544" s="78">
        <v>32.395283137577444</v>
      </c>
      <c r="T544" s="25">
        <v>10.798427712525815</v>
      </c>
      <c r="U544" s="25">
        <v>14.448296279359541</v>
      </c>
      <c r="V544" s="25">
        <v>4.816098759786513</v>
      </c>
      <c r="W544" s="79" t="s">
        <v>45</v>
      </c>
      <c r="X544" s="79" t="s">
        <v>45</v>
      </c>
      <c r="Y544" s="79" t="s">
        <v>45</v>
      </c>
      <c r="Z544" s="79" t="s">
        <v>45</v>
      </c>
      <c r="AA544" s="80" t="s">
        <v>45</v>
      </c>
      <c r="AB544" s="26" t="s">
        <v>45</v>
      </c>
      <c r="AC544" s="79" t="s">
        <v>45</v>
      </c>
      <c r="AD544" s="79" t="s">
        <v>45</v>
      </c>
      <c r="AE544" s="79" t="s">
        <v>45</v>
      </c>
      <c r="AF544" s="79" t="s">
        <v>45</v>
      </c>
      <c r="AG544" s="81">
        <v>6.8</v>
      </c>
      <c r="AH544" s="52">
        <v>6.7</v>
      </c>
      <c r="AI544" s="17">
        <f t="shared" si="116"/>
        <v>1.9952623149688761E-7</v>
      </c>
      <c r="AJ544" s="81">
        <v>27.3</v>
      </c>
      <c r="AK544" s="81">
        <v>150.4</v>
      </c>
      <c r="AL544" s="81">
        <v>4149</v>
      </c>
      <c r="AM544" s="81">
        <v>885</v>
      </c>
      <c r="AN544" s="17" t="s">
        <v>45</v>
      </c>
      <c r="AO544" s="17" t="s">
        <v>45</v>
      </c>
      <c r="AP544" s="17" t="s">
        <v>45</v>
      </c>
      <c r="AQ544" s="17" t="s">
        <v>45</v>
      </c>
      <c r="AR544" s="17">
        <v>1138.1999999999991</v>
      </c>
      <c r="AS544" s="17">
        <v>1419.0374999999999</v>
      </c>
      <c r="AT544" s="26">
        <v>766.47499999999991</v>
      </c>
      <c r="AU544" s="26">
        <v>23.029355886095384</v>
      </c>
      <c r="AV544" s="26">
        <v>2.0028849093594001</v>
      </c>
      <c r="AW544" s="26">
        <v>4611.8249999999998</v>
      </c>
      <c r="AX544" s="26">
        <v>3547.7999999999997</v>
      </c>
      <c r="AY544" s="103">
        <v>375</v>
      </c>
      <c r="AZ544" s="103">
        <f t="shared" si="119"/>
        <v>114.375</v>
      </c>
      <c r="BA544" s="17">
        <v>30</v>
      </c>
      <c r="BB544" s="17">
        <v>90</v>
      </c>
      <c r="BC544" s="17">
        <v>0.12</v>
      </c>
      <c r="BD544" s="14">
        <v>2</v>
      </c>
      <c r="BE544" s="17" t="s">
        <v>41</v>
      </c>
      <c r="BF544" s="28"/>
      <c r="BG544" s="26"/>
      <c r="BH544" s="31"/>
      <c r="BI544" s="29"/>
    </row>
    <row r="545" spans="1:61" x14ac:dyDescent="0.25">
      <c r="A545" s="14">
        <v>2007</v>
      </c>
      <c r="B545" s="31">
        <v>2010</v>
      </c>
      <c r="C545" s="20" t="s">
        <v>174</v>
      </c>
      <c r="D545" s="17" t="s">
        <v>310</v>
      </c>
      <c r="E545" s="69">
        <v>4</v>
      </c>
      <c r="F545" s="76" t="s">
        <v>71</v>
      </c>
      <c r="G545" s="45" t="s">
        <v>71</v>
      </c>
      <c r="H545" s="70" t="s">
        <v>72</v>
      </c>
      <c r="I545" s="21">
        <v>4</v>
      </c>
      <c r="J545" s="22">
        <v>983777</v>
      </c>
      <c r="K545" s="17" t="str">
        <f t="shared" si="118"/>
        <v>Diploid</v>
      </c>
      <c r="L545" s="71">
        <v>100</v>
      </c>
      <c r="M545" s="24">
        <v>1</v>
      </c>
      <c r="N545" s="25">
        <v>33.492822966507184</v>
      </c>
      <c r="O545" s="26">
        <v>50.738154894287888</v>
      </c>
      <c r="P545" s="26">
        <f t="shared" si="114"/>
        <v>0.5073815489428789</v>
      </c>
      <c r="Q545" s="25">
        <v>49.261845105712112</v>
      </c>
      <c r="R545" s="25">
        <v>0.4926184510571211</v>
      </c>
      <c r="S545" s="78">
        <v>16.499182571291136</v>
      </c>
      <c r="T545" s="25">
        <v>5.4997275237637124</v>
      </c>
      <c r="U545" s="25">
        <v>7.3586354267958471</v>
      </c>
      <c r="V545" s="25">
        <v>2.4528784755986157</v>
      </c>
      <c r="W545" s="79" t="s">
        <v>45</v>
      </c>
      <c r="X545" s="79" t="s">
        <v>45</v>
      </c>
      <c r="Y545" s="79" t="s">
        <v>45</v>
      </c>
      <c r="Z545" s="79" t="s">
        <v>45</v>
      </c>
      <c r="AA545" s="80" t="s">
        <v>45</v>
      </c>
      <c r="AB545" s="26" t="s">
        <v>45</v>
      </c>
      <c r="AC545" s="79" t="s">
        <v>45</v>
      </c>
      <c r="AD545" s="79" t="s">
        <v>45</v>
      </c>
      <c r="AE545" s="79" t="s">
        <v>45</v>
      </c>
      <c r="AF545" s="79" t="s">
        <v>45</v>
      </c>
      <c r="AG545" s="81">
        <v>6.8</v>
      </c>
      <c r="AH545" s="52">
        <v>6.7</v>
      </c>
      <c r="AI545" s="17">
        <f t="shared" si="116"/>
        <v>1.9952623149688761E-7</v>
      </c>
      <c r="AJ545" s="81">
        <v>27.3</v>
      </c>
      <c r="AK545" s="81">
        <v>150.4</v>
      </c>
      <c r="AL545" s="81">
        <v>4149</v>
      </c>
      <c r="AM545" s="81">
        <v>885</v>
      </c>
      <c r="AN545" s="17" t="s">
        <v>45</v>
      </c>
      <c r="AO545" s="17" t="s">
        <v>45</v>
      </c>
      <c r="AP545" s="17" t="s">
        <v>45</v>
      </c>
      <c r="AQ545" s="17" t="s">
        <v>45</v>
      </c>
      <c r="AR545" s="17">
        <v>1138.1999999999991</v>
      </c>
      <c r="AS545" s="17">
        <v>1419.0374999999999</v>
      </c>
      <c r="AT545" s="26">
        <v>766.47499999999991</v>
      </c>
      <c r="AU545" s="26">
        <v>23.029355886095384</v>
      </c>
      <c r="AV545" s="26">
        <v>2.0028849093594001</v>
      </c>
      <c r="AW545" s="26">
        <v>4611.8249999999998</v>
      </c>
      <c r="AX545" s="26">
        <v>3547.7999999999997</v>
      </c>
      <c r="AY545" s="103">
        <v>375</v>
      </c>
      <c r="AZ545" s="103">
        <f t="shared" si="119"/>
        <v>114.375</v>
      </c>
      <c r="BA545" s="17">
        <v>30</v>
      </c>
      <c r="BB545" s="17">
        <v>90</v>
      </c>
      <c r="BC545" s="17">
        <v>0.12</v>
      </c>
      <c r="BD545" s="14">
        <v>2</v>
      </c>
      <c r="BE545" s="17" t="s">
        <v>41</v>
      </c>
      <c r="BF545" s="28"/>
      <c r="BG545" s="26"/>
      <c r="BH545" s="31"/>
      <c r="BI545" s="29"/>
    </row>
    <row r="546" spans="1:61" x14ac:dyDescent="0.25">
      <c r="A546" s="14">
        <v>2007</v>
      </c>
      <c r="B546" s="31">
        <v>2010</v>
      </c>
      <c r="C546" s="20" t="s">
        <v>174</v>
      </c>
      <c r="D546" s="17" t="s">
        <v>310</v>
      </c>
      <c r="E546" s="69">
        <v>1</v>
      </c>
      <c r="F546" s="76" t="s">
        <v>96</v>
      </c>
      <c r="G546" s="45" t="s">
        <v>97</v>
      </c>
      <c r="H546" s="70">
        <v>9870</v>
      </c>
      <c r="I546" s="21">
        <v>5</v>
      </c>
      <c r="J546" s="22">
        <v>98701</v>
      </c>
      <c r="K546" s="17" t="str">
        <f t="shared" si="118"/>
        <v>Tetraploid</v>
      </c>
      <c r="L546" s="71">
        <v>94.444444444444443</v>
      </c>
      <c r="M546" s="24">
        <v>0.94444444444444442</v>
      </c>
      <c r="N546" s="25">
        <v>90.909090909090921</v>
      </c>
      <c r="O546" s="26">
        <v>46.661609498680747</v>
      </c>
      <c r="P546" s="26">
        <f t="shared" si="114"/>
        <v>0.46661609498680745</v>
      </c>
      <c r="Q546" s="25">
        <v>53.338390501319253</v>
      </c>
      <c r="R546" s="25">
        <v>0.53338390501319255</v>
      </c>
      <c r="S546" s="78">
        <v>48.489445910290229</v>
      </c>
      <c r="T546" s="25">
        <v>16.16314863676341</v>
      </c>
      <c r="U546" s="25">
        <v>21.626292875989442</v>
      </c>
      <c r="V546" s="25">
        <v>7.2087642919964807</v>
      </c>
      <c r="W546" s="79" t="s">
        <v>45</v>
      </c>
      <c r="X546" s="79" t="s">
        <v>45</v>
      </c>
      <c r="Y546" s="79" t="s">
        <v>45</v>
      </c>
      <c r="Z546" s="79" t="s">
        <v>45</v>
      </c>
      <c r="AA546" s="80" t="s">
        <v>45</v>
      </c>
      <c r="AB546" s="26" t="s">
        <v>45</v>
      </c>
      <c r="AC546" s="79" t="s">
        <v>45</v>
      </c>
      <c r="AD546" s="79" t="s">
        <v>45</v>
      </c>
      <c r="AE546" s="79" t="s">
        <v>45</v>
      </c>
      <c r="AF546" s="79" t="s">
        <v>45</v>
      </c>
      <c r="AG546" s="81">
        <v>6.8</v>
      </c>
      <c r="AH546" s="52">
        <v>6.7</v>
      </c>
      <c r="AI546" s="17">
        <f t="shared" si="116"/>
        <v>1.9952623149688761E-7</v>
      </c>
      <c r="AJ546" s="81">
        <v>27.3</v>
      </c>
      <c r="AK546" s="81">
        <v>150.4</v>
      </c>
      <c r="AL546" s="81">
        <v>4149</v>
      </c>
      <c r="AM546" s="81">
        <v>885</v>
      </c>
      <c r="AN546" s="17" t="s">
        <v>45</v>
      </c>
      <c r="AO546" s="17" t="s">
        <v>45</v>
      </c>
      <c r="AP546" s="17" t="s">
        <v>45</v>
      </c>
      <c r="AQ546" s="17" t="s">
        <v>45</v>
      </c>
      <c r="AR546" s="17">
        <v>1138.1999999999991</v>
      </c>
      <c r="AS546" s="17">
        <v>1419.0374999999999</v>
      </c>
      <c r="AT546" s="26">
        <v>766.47499999999991</v>
      </c>
      <c r="AU546" s="26">
        <v>23.029355886095384</v>
      </c>
      <c r="AV546" s="26">
        <v>2.0028849093594001</v>
      </c>
      <c r="AW546" s="26">
        <v>4611.8249999999998</v>
      </c>
      <c r="AX546" s="26">
        <v>3547.7999999999997</v>
      </c>
      <c r="AY546" s="103">
        <v>375</v>
      </c>
      <c r="AZ546" s="103">
        <f t="shared" si="119"/>
        <v>114.375</v>
      </c>
      <c r="BA546" s="17">
        <v>30</v>
      </c>
      <c r="BB546" s="17">
        <v>90</v>
      </c>
      <c r="BC546" s="17">
        <v>0.12</v>
      </c>
      <c r="BD546" s="14">
        <v>2</v>
      </c>
      <c r="BE546" s="17" t="s">
        <v>41</v>
      </c>
      <c r="BF546" s="28"/>
      <c r="BG546" s="26"/>
      <c r="BH546" s="31"/>
      <c r="BI546" s="29"/>
    </row>
    <row r="547" spans="1:61" x14ac:dyDescent="0.25">
      <c r="A547" s="14">
        <v>2007</v>
      </c>
      <c r="B547" s="31">
        <v>2010</v>
      </c>
      <c r="C547" s="20" t="s">
        <v>174</v>
      </c>
      <c r="D547" s="17" t="s">
        <v>310</v>
      </c>
      <c r="E547" s="69">
        <v>2</v>
      </c>
      <c r="F547" s="76" t="s">
        <v>96</v>
      </c>
      <c r="G547" s="45" t="s">
        <v>97</v>
      </c>
      <c r="H547" s="70">
        <v>9870</v>
      </c>
      <c r="I547" s="21">
        <v>5</v>
      </c>
      <c r="J547" s="22">
        <v>98701</v>
      </c>
      <c r="K547" s="17" t="str">
        <f t="shared" si="118"/>
        <v>Tetraploid</v>
      </c>
      <c r="L547" s="71">
        <v>100</v>
      </c>
      <c r="M547" s="24">
        <v>1</v>
      </c>
      <c r="N547" s="25">
        <v>69.377990430622006</v>
      </c>
      <c r="O547" s="26">
        <v>49.126945032018774</v>
      </c>
      <c r="P547" s="26">
        <f t="shared" si="114"/>
        <v>0.49126945032018776</v>
      </c>
      <c r="Q547" s="25">
        <v>50.873054967981226</v>
      </c>
      <c r="R547" s="25">
        <v>0.50873054967981224</v>
      </c>
      <c r="S547" s="78">
        <v>35.294703207451086</v>
      </c>
      <c r="T547" s="25">
        <v>11.764901069150362</v>
      </c>
      <c r="U547" s="25">
        <v>15.741437630523185</v>
      </c>
      <c r="V547" s="25">
        <v>5.2471458768410617</v>
      </c>
      <c r="W547" s="79" t="s">
        <v>45</v>
      </c>
      <c r="X547" s="79" t="s">
        <v>45</v>
      </c>
      <c r="Y547" s="79" t="s">
        <v>45</v>
      </c>
      <c r="Z547" s="79" t="s">
        <v>45</v>
      </c>
      <c r="AA547" s="80" t="s">
        <v>45</v>
      </c>
      <c r="AB547" s="26" t="s">
        <v>45</v>
      </c>
      <c r="AC547" s="79" t="s">
        <v>45</v>
      </c>
      <c r="AD547" s="79" t="s">
        <v>45</v>
      </c>
      <c r="AE547" s="79" t="s">
        <v>45</v>
      </c>
      <c r="AF547" s="79" t="s">
        <v>45</v>
      </c>
      <c r="AG547" s="81">
        <v>6.8</v>
      </c>
      <c r="AH547" s="52">
        <v>6.7</v>
      </c>
      <c r="AI547" s="17">
        <f t="shared" si="116"/>
        <v>1.9952623149688761E-7</v>
      </c>
      <c r="AJ547" s="81">
        <v>27.3</v>
      </c>
      <c r="AK547" s="81">
        <v>150.4</v>
      </c>
      <c r="AL547" s="81">
        <v>4149</v>
      </c>
      <c r="AM547" s="81">
        <v>885</v>
      </c>
      <c r="AN547" s="17" t="s">
        <v>45</v>
      </c>
      <c r="AO547" s="17" t="s">
        <v>45</v>
      </c>
      <c r="AP547" s="17" t="s">
        <v>45</v>
      </c>
      <c r="AQ547" s="17" t="s">
        <v>45</v>
      </c>
      <c r="AR547" s="17">
        <v>1138.1999999999991</v>
      </c>
      <c r="AS547" s="17">
        <v>1419.0374999999999</v>
      </c>
      <c r="AT547" s="26">
        <v>766.47499999999991</v>
      </c>
      <c r="AU547" s="26">
        <v>23.029355886095384</v>
      </c>
      <c r="AV547" s="26">
        <v>2.0028849093594001</v>
      </c>
      <c r="AW547" s="26">
        <v>4611.8249999999998</v>
      </c>
      <c r="AX547" s="26">
        <v>3547.7999999999997</v>
      </c>
      <c r="AY547" s="103">
        <v>375</v>
      </c>
      <c r="AZ547" s="103">
        <f t="shared" si="119"/>
        <v>114.375</v>
      </c>
      <c r="BA547" s="17">
        <v>30</v>
      </c>
      <c r="BB547" s="17">
        <v>90</v>
      </c>
      <c r="BC547" s="17">
        <v>0.12</v>
      </c>
      <c r="BD547" s="14">
        <v>2</v>
      </c>
      <c r="BE547" s="17" t="s">
        <v>41</v>
      </c>
      <c r="BF547" s="28"/>
      <c r="BG547" s="26"/>
      <c r="BH547" s="31"/>
      <c r="BI547" s="29"/>
    </row>
    <row r="548" spans="1:61" x14ac:dyDescent="0.25">
      <c r="A548" s="14">
        <v>2007</v>
      </c>
      <c r="B548" s="31">
        <v>2010</v>
      </c>
      <c r="C548" s="20" t="s">
        <v>174</v>
      </c>
      <c r="D548" s="17" t="s">
        <v>310</v>
      </c>
      <c r="E548" s="69">
        <v>3</v>
      </c>
      <c r="F548" s="76" t="s">
        <v>96</v>
      </c>
      <c r="G548" s="45" t="s">
        <v>97</v>
      </c>
      <c r="H548" s="70">
        <v>9870</v>
      </c>
      <c r="I548" s="21">
        <v>5</v>
      </c>
      <c r="J548" s="22">
        <v>98701</v>
      </c>
      <c r="K548" s="17" t="str">
        <f t="shared" si="118"/>
        <v>Tetraploid</v>
      </c>
      <c r="L548" s="71">
        <v>100</v>
      </c>
      <c r="M548" s="24">
        <v>1</v>
      </c>
      <c r="N548" s="25">
        <v>72.567783094098885</v>
      </c>
      <c r="O548" s="26">
        <v>47.441604358662261</v>
      </c>
      <c r="P548" s="26">
        <f t="shared" si="114"/>
        <v>0.47441604358662259</v>
      </c>
      <c r="Q548" s="25">
        <v>52.558395641337739</v>
      </c>
      <c r="R548" s="25">
        <v>0.52558395641337741</v>
      </c>
      <c r="S548" s="78">
        <v>38.140462546744281</v>
      </c>
      <c r="T548" s="25">
        <v>12.713487515581427</v>
      </c>
      <c r="U548" s="25">
        <v>17.010646295847948</v>
      </c>
      <c r="V548" s="25">
        <v>5.670215431949317</v>
      </c>
      <c r="W548" s="79" t="s">
        <v>45</v>
      </c>
      <c r="X548" s="79" t="s">
        <v>45</v>
      </c>
      <c r="Y548" s="79" t="s">
        <v>45</v>
      </c>
      <c r="Z548" s="79" t="s">
        <v>45</v>
      </c>
      <c r="AA548" s="80" t="s">
        <v>45</v>
      </c>
      <c r="AB548" s="26" t="s">
        <v>45</v>
      </c>
      <c r="AC548" s="79" t="s">
        <v>45</v>
      </c>
      <c r="AD548" s="79" t="s">
        <v>45</v>
      </c>
      <c r="AE548" s="79" t="s">
        <v>45</v>
      </c>
      <c r="AF548" s="79" t="s">
        <v>45</v>
      </c>
      <c r="AG548" s="81">
        <v>6.8</v>
      </c>
      <c r="AH548" s="52">
        <v>6.7</v>
      </c>
      <c r="AI548" s="17">
        <f t="shared" si="116"/>
        <v>1.9952623149688761E-7</v>
      </c>
      <c r="AJ548" s="81">
        <v>27.3</v>
      </c>
      <c r="AK548" s="81">
        <v>150.4</v>
      </c>
      <c r="AL548" s="81">
        <v>4149</v>
      </c>
      <c r="AM548" s="81">
        <v>885</v>
      </c>
      <c r="AN548" s="17" t="s">
        <v>45</v>
      </c>
      <c r="AO548" s="17" t="s">
        <v>45</v>
      </c>
      <c r="AP548" s="17" t="s">
        <v>45</v>
      </c>
      <c r="AQ548" s="17" t="s">
        <v>45</v>
      </c>
      <c r="AR548" s="17">
        <v>1138.1999999999991</v>
      </c>
      <c r="AS548" s="17">
        <v>1419.0374999999999</v>
      </c>
      <c r="AT548" s="26">
        <v>766.47499999999991</v>
      </c>
      <c r="AU548" s="26">
        <v>23.029355886095384</v>
      </c>
      <c r="AV548" s="26">
        <v>2.0028849093594001</v>
      </c>
      <c r="AW548" s="26">
        <v>4611.8249999999998</v>
      </c>
      <c r="AX548" s="26">
        <v>3547.7999999999997</v>
      </c>
      <c r="AY548" s="103">
        <v>375</v>
      </c>
      <c r="AZ548" s="103">
        <f t="shared" si="119"/>
        <v>114.375</v>
      </c>
      <c r="BA548" s="17">
        <v>30</v>
      </c>
      <c r="BB548" s="17">
        <v>90</v>
      </c>
      <c r="BC548" s="17">
        <v>0.12</v>
      </c>
      <c r="BD548" s="14">
        <v>2</v>
      </c>
      <c r="BE548" s="17" t="s">
        <v>41</v>
      </c>
      <c r="BF548" s="28"/>
      <c r="BG548" s="26"/>
      <c r="BH548" s="31"/>
      <c r="BI548" s="29"/>
    </row>
    <row r="549" spans="1:61" x14ac:dyDescent="0.25">
      <c r="A549" s="14">
        <v>2007</v>
      </c>
      <c r="B549" s="31">
        <v>2010</v>
      </c>
      <c r="C549" s="20" t="s">
        <v>174</v>
      </c>
      <c r="D549" s="17" t="s">
        <v>310</v>
      </c>
      <c r="E549" s="69">
        <v>4</v>
      </c>
      <c r="F549" s="76" t="s">
        <v>96</v>
      </c>
      <c r="G549" s="45" t="s">
        <v>97</v>
      </c>
      <c r="H549" s="70">
        <v>9870</v>
      </c>
      <c r="I549" s="21">
        <v>5</v>
      </c>
      <c r="J549" s="22">
        <v>98701</v>
      </c>
      <c r="K549" s="17" t="str">
        <f t="shared" si="118"/>
        <v>Tetraploid</v>
      </c>
      <c r="L549" s="71">
        <v>100</v>
      </c>
      <c r="M549" s="24">
        <v>1</v>
      </c>
      <c r="N549" s="25">
        <v>62.200956937799042</v>
      </c>
      <c r="O549" s="26">
        <v>47.303108922210988</v>
      </c>
      <c r="P549" s="26">
        <f t="shared" si="114"/>
        <v>0.4730310892221099</v>
      </c>
      <c r="Q549" s="25">
        <v>52.696891077789012</v>
      </c>
      <c r="R549" s="25">
        <v>0.5269689107778901</v>
      </c>
      <c r="S549" s="78">
        <v>32.777970526854411</v>
      </c>
      <c r="T549" s="25">
        <v>10.925990175618137</v>
      </c>
      <c r="U549" s="25">
        <v>14.618974854977067</v>
      </c>
      <c r="V549" s="25">
        <v>4.8729916183256892</v>
      </c>
      <c r="W549" s="79" t="s">
        <v>45</v>
      </c>
      <c r="X549" s="79" t="s">
        <v>45</v>
      </c>
      <c r="Y549" s="79" t="s">
        <v>45</v>
      </c>
      <c r="Z549" s="79" t="s">
        <v>45</v>
      </c>
      <c r="AA549" s="80" t="s">
        <v>45</v>
      </c>
      <c r="AB549" s="26" t="s">
        <v>45</v>
      </c>
      <c r="AC549" s="79" t="s">
        <v>45</v>
      </c>
      <c r="AD549" s="79" t="s">
        <v>45</v>
      </c>
      <c r="AE549" s="79" t="s">
        <v>45</v>
      </c>
      <c r="AF549" s="79" t="s">
        <v>45</v>
      </c>
      <c r="AG549" s="81">
        <v>6.8</v>
      </c>
      <c r="AH549" s="52">
        <v>6.7</v>
      </c>
      <c r="AI549" s="17">
        <f t="shared" si="116"/>
        <v>1.9952623149688761E-7</v>
      </c>
      <c r="AJ549" s="81">
        <v>27.3</v>
      </c>
      <c r="AK549" s="81">
        <v>150.4</v>
      </c>
      <c r="AL549" s="81">
        <v>4149</v>
      </c>
      <c r="AM549" s="81">
        <v>885</v>
      </c>
      <c r="AN549" s="17" t="s">
        <v>45</v>
      </c>
      <c r="AO549" s="17" t="s">
        <v>45</v>
      </c>
      <c r="AP549" s="17" t="s">
        <v>45</v>
      </c>
      <c r="AQ549" s="17" t="s">
        <v>45</v>
      </c>
      <c r="AR549" s="17">
        <v>1138.1999999999991</v>
      </c>
      <c r="AS549" s="17">
        <v>1419.0374999999999</v>
      </c>
      <c r="AT549" s="26">
        <v>766.47499999999991</v>
      </c>
      <c r="AU549" s="26">
        <v>23.029355886095384</v>
      </c>
      <c r="AV549" s="26">
        <v>2.0028849093594001</v>
      </c>
      <c r="AW549" s="26">
        <v>4611.8249999999998</v>
      </c>
      <c r="AX549" s="26">
        <v>3547.7999999999997</v>
      </c>
      <c r="AY549" s="103">
        <v>375</v>
      </c>
      <c r="AZ549" s="103">
        <f t="shared" si="119"/>
        <v>114.375</v>
      </c>
      <c r="BA549" s="17">
        <v>30</v>
      </c>
      <c r="BB549" s="17">
        <v>90</v>
      </c>
      <c r="BC549" s="17">
        <v>0.12</v>
      </c>
      <c r="BD549" s="14">
        <v>2</v>
      </c>
      <c r="BE549" s="17" t="s">
        <v>41</v>
      </c>
      <c r="BF549" s="28"/>
      <c r="BG549" s="26"/>
      <c r="BH549" s="31"/>
      <c r="BI549" s="29"/>
    </row>
    <row r="550" spans="1:61" x14ac:dyDescent="0.25">
      <c r="A550" s="14">
        <v>2007</v>
      </c>
      <c r="B550" s="31">
        <v>2010</v>
      </c>
      <c r="C550" s="20" t="s">
        <v>174</v>
      </c>
      <c r="D550" s="17" t="s">
        <v>310</v>
      </c>
      <c r="E550" s="69">
        <v>1</v>
      </c>
      <c r="F550" s="76" t="s">
        <v>98</v>
      </c>
      <c r="G550" s="45" t="s">
        <v>99</v>
      </c>
      <c r="H550" s="104">
        <v>9870</v>
      </c>
      <c r="I550" s="21">
        <v>5</v>
      </c>
      <c r="J550" s="22">
        <v>987023</v>
      </c>
      <c r="K550" s="17" t="str">
        <f t="shared" si="118"/>
        <v>Tetraploid</v>
      </c>
      <c r="L550" s="71">
        <v>100</v>
      </c>
      <c r="M550" s="24">
        <v>1</v>
      </c>
      <c r="N550" s="25">
        <v>76.555023923444992</v>
      </c>
      <c r="O550" s="26">
        <v>45.638229417143627</v>
      </c>
      <c r="P550" s="26">
        <f t="shared" si="114"/>
        <v>0.45638229417143628</v>
      </c>
      <c r="Q550" s="25">
        <v>54.361770582856373</v>
      </c>
      <c r="R550" s="25">
        <v>0.54361770582856372</v>
      </c>
      <c r="S550" s="78">
        <v>41.616666474913963</v>
      </c>
      <c r="T550" s="25">
        <v>13.872222158304654</v>
      </c>
      <c r="U550" s="25">
        <v>18.561033247811629</v>
      </c>
      <c r="V550" s="25">
        <v>6.1870110826038758</v>
      </c>
      <c r="W550" s="79" t="s">
        <v>45</v>
      </c>
      <c r="X550" s="79" t="s">
        <v>45</v>
      </c>
      <c r="Y550" s="79" t="s">
        <v>45</v>
      </c>
      <c r="Z550" s="79" t="s">
        <v>45</v>
      </c>
      <c r="AA550" s="80" t="s">
        <v>45</v>
      </c>
      <c r="AB550" s="26" t="s">
        <v>45</v>
      </c>
      <c r="AC550" s="79" t="s">
        <v>45</v>
      </c>
      <c r="AD550" s="79" t="s">
        <v>45</v>
      </c>
      <c r="AE550" s="79" t="s">
        <v>45</v>
      </c>
      <c r="AF550" s="79" t="s">
        <v>45</v>
      </c>
      <c r="AG550" s="81">
        <v>6.8</v>
      </c>
      <c r="AH550" s="52">
        <v>6.7</v>
      </c>
      <c r="AI550" s="17">
        <f t="shared" si="116"/>
        <v>1.9952623149688761E-7</v>
      </c>
      <c r="AJ550" s="81">
        <v>27.3</v>
      </c>
      <c r="AK550" s="81">
        <v>150.4</v>
      </c>
      <c r="AL550" s="81">
        <v>4149</v>
      </c>
      <c r="AM550" s="81">
        <v>885</v>
      </c>
      <c r="AN550" s="17" t="s">
        <v>45</v>
      </c>
      <c r="AO550" s="17" t="s">
        <v>45</v>
      </c>
      <c r="AP550" s="17" t="s">
        <v>45</v>
      </c>
      <c r="AQ550" s="17" t="s">
        <v>45</v>
      </c>
      <c r="AR550" s="17">
        <v>1138.1999999999991</v>
      </c>
      <c r="AS550" s="17">
        <v>1419.0374999999999</v>
      </c>
      <c r="AT550" s="26">
        <v>766.47499999999991</v>
      </c>
      <c r="AU550" s="26">
        <v>23.029355886095384</v>
      </c>
      <c r="AV550" s="26">
        <v>2.0028849093594001</v>
      </c>
      <c r="AW550" s="26">
        <v>4611.8249999999998</v>
      </c>
      <c r="AX550" s="26">
        <v>3547.7999999999997</v>
      </c>
      <c r="AY550" s="103">
        <v>375</v>
      </c>
      <c r="AZ550" s="103">
        <f t="shared" si="119"/>
        <v>114.375</v>
      </c>
      <c r="BA550" s="17">
        <v>30</v>
      </c>
      <c r="BB550" s="17">
        <v>90</v>
      </c>
      <c r="BC550" s="17">
        <v>0.12</v>
      </c>
      <c r="BD550" s="14">
        <v>2</v>
      </c>
      <c r="BE550" s="17" t="s">
        <v>41</v>
      </c>
      <c r="BF550" s="28"/>
      <c r="BG550" s="26"/>
      <c r="BH550" s="31"/>
      <c r="BI550" s="29"/>
    </row>
    <row r="551" spans="1:61" x14ac:dyDescent="0.25">
      <c r="A551" s="14">
        <v>2007</v>
      </c>
      <c r="B551" s="31">
        <v>2010</v>
      </c>
      <c r="C551" s="20" t="s">
        <v>174</v>
      </c>
      <c r="D551" s="17" t="s">
        <v>310</v>
      </c>
      <c r="E551" s="69">
        <v>2</v>
      </c>
      <c r="F551" s="76" t="s">
        <v>98</v>
      </c>
      <c r="G551" s="45" t="s">
        <v>99</v>
      </c>
      <c r="H551" s="104">
        <v>9870</v>
      </c>
      <c r="I551" s="21">
        <v>5</v>
      </c>
      <c r="J551" s="22">
        <v>987023</v>
      </c>
      <c r="K551" s="17" t="str">
        <f t="shared" si="118"/>
        <v>Tetraploid</v>
      </c>
      <c r="L551" s="71">
        <v>100</v>
      </c>
      <c r="M551" s="24">
        <v>1</v>
      </c>
      <c r="N551" s="25">
        <v>82.934609250398722</v>
      </c>
      <c r="O551" s="26">
        <v>47.127261505227011</v>
      </c>
      <c r="P551" s="26">
        <f t="shared" si="114"/>
        <v>0.47127261505227014</v>
      </c>
      <c r="Q551" s="25">
        <v>52.872738494772989</v>
      </c>
      <c r="R551" s="25">
        <v>0.52872738494772986</v>
      </c>
      <c r="S551" s="78">
        <v>43.849799070625124</v>
      </c>
      <c r="T551" s="25">
        <v>14.616599690208375</v>
      </c>
      <c r="U551" s="25">
        <v>19.557010385498806</v>
      </c>
      <c r="V551" s="25">
        <v>6.5190034618329351</v>
      </c>
      <c r="W551" s="79" t="s">
        <v>45</v>
      </c>
      <c r="X551" s="79" t="s">
        <v>45</v>
      </c>
      <c r="Y551" s="79" t="s">
        <v>45</v>
      </c>
      <c r="Z551" s="79" t="s">
        <v>45</v>
      </c>
      <c r="AA551" s="80" t="s">
        <v>45</v>
      </c>
      <c r="AB551" s="26" t="s">
        <v>45</v>
      </c>
      <c r="AC551" s="79" t="s">
        <v>45</v>
      </c>
      <c r="AD551" s="79" t="s">
        <v>45</v>
      </c>
      <c r="AE551" s="79" t="s">
        <v>45</v>
      </c>
      <c r="AF551" s="79" t="s">
        <v>45</v>
      </c>
      <c r="AG551" s="81">
        <v>6.8</v>
      </c>
      <c r="AH551" s="52">
        <v>6.7</v>
      </c>
      <c r="AI551" s="17">
        <f t="shared" si="116"/>
        <v>1.9952623149688761E-7</v>
      </c>
      <c r="AJ551" s="81">
        <v>27.3</v>
      </c>
      <c r="AK551" s="81">
        <v>150.4</v>
      </c>
      <c r="AL551" s="81">
        <v>4149</v>
      </c>
      <c r="AM551" s="81">
        <v>885</v>
      </c>
      <c r="AN551" s="17" t="s">
        <v>45</v>
      </c>
      <c r="AO551" s="17" t="s">
        <v>45</v>
      </c>
      <c r="AP551" s="17" t="s">
        <v>45</v>
      </c>
      <c r="AQ551" s="17" t="s">
        <v>45</v>
      </c>
      <c r="AR551" s="17">
        <v>1138.1999999999991</v>
      </c>
      <c r="AS551" s="17">
        <v>1419.0374999999999</v>
      </c>
      <c r="AT551" s="26">
        <v>766.47499999999991</v>
      </c>
      <c r="AU551" s="26">
        <v>23.029355886095384</v>
      </c>
      <c r="AV551" s="26">
        <v>2.0028849093594001</v>
      </c>
      <c r="AW551" s="26">
        <v>4611.8249999999998</v>
      </c>
      <c r="AX551" s="26">
        <v>3547.7999999999997</v>
      </c>
      <c r="AY551" s="103">
        <v>375</v>
      </c>
      <c r="AZ551" s="103">
        <f t="shared" si="119"/>
        <v>114.375</v>
      </c>
      <c r="BA551" s="17">
        <v>30</v>
      </c>
      <c r="BB551" s="17">
        <v>90</v>
      </c>
      <c r="BC551" s="17">
        <v>0.12</v>
      </c>
      <c r="BD551" s="14">
        <v>2</v>
      </c>
      <c r="BE551" s="17" t="s">
        <v>41</v>
      </c>
      <c r="BF551" s="28"/>
      <c r="BG551" s="26"/>
      <c r="BH551" s="31"/>
      <c r="BI551" s="29"/>
    </row>
    <row r="552" spans="1:61" x14ac:dyDescent="0.25">
      <c r="A552" s="14">
        <v>2007</v>
      </c>
      <c r="B552" s="31">
        <v>2010</v>
      </c>
      <c r="C552" s="20" t="s">
        <v>174</v>
      </c>
      <c r="D552" s="17" t="s">
        <v>310</v>
      </c>
      <c r="E552" s="69">
        <v>3</v>
      </c>
      <c r="F552" s="76" t="s">
        <v>98</v>
      </c>
      <c r="G552" s="45" t="s">
        <v>99</v>
      </c>
      <c r="H552" s="104">
        <v>9870</v>
      </c>
      <c r="I552" s="21">
        <v>5</v>
      </c>
      <c r="J552" s="22">
        <v>987023</v>
      </c>
      <c r="K552" s="17" t="str">
        <f t="shared" si="118"/>
        <v>Tetraploid</v>
      </c>
      <c r="L552" s="71">
        <v>100</v>
      </c>
      <c r="M552" s="24">
        <v>1</v>
      </c>
      <c r="N552" s="25">
        <v>96.491228070175438</v>
      </c>
      <c r="O552" s="26">
        <v>44.608912549793381</v>
      </c>
      <c r="P552" s="26">
        <f t="shared" si="114"/>
        <v>0.44608912549793378</v>
      </c>
      <c r="Q552" s="25">
        <v>55.391087450206619</v>
      </c>
      <c r="R552" s="25">
        <v>0.55391087450206622</v>
      </c>
      <c r="S552" s="78">
        <v>53.447540522129202</v>
      </c>
      <c r="T552" s="25">
        <v>17.815846840709735</v>
      </c>
      <c r="U552" s="25">
        <v>23.837603072869623</v>
      </c>
      <c r="V552" s="25">
        <v>7.9458676909565424</v>
      </c>
      <c r="W552" s="79" t="s">
        <v>45</v>
      </c>
      <c r="X552" s="79" t="s">
        <v>45</v>
      </c>
      <c r="Y552" s="79" t="s">
        <v>45</v>
      </c>
      <c r="Z552" s="79" t="s">
        <v>45</v>
      </c>
      <c r="AA552" s="80" t="s">
        <v>45</v>
      </c>
      <c r="AB552" s="26" t="s">
        <v>45</v>
      </c>
      <c r="AC552" s="79" t="s">
        <v>45</v>
      </c>
      <c r="AD552" s="79" t="s">
        <v>45</v>
      </c>
      <c r="AE552" s="79" t="s">
        <v>45</v>
      </c>
      <c r="AF552" s="79" t="s">
        <v>45</v>
      </c>
      <c r="AG552" s="81">
        <v>6.8</v>
      </c>
      <c r="AH552" s="52">
        <v>6.7</v>
      </c>
      <c r="AI552" s="17">
        <f t="shared" si="116"/>
        <v>1.9952623149688761E-7</v>
      </c>
      <c r="AJ552" s="81">
        <v>27.3</v>
      </c>
      <c r="AK552" s="81">
        <v>150.4</v>
      </c>
      <c r="AL552" s="81">
        <v>4149</v>
      </c>
      <c r="AM552" s="81">
        <v>885</v>
      </c>
      <c r="AN552" s="17" t="s">
        <v>45</v>
      </c>
      <c r="AO552" s="17" t="s">
        <v>45</v>
      </c>
      <c r="AP552" s="17" t="s">
        <v>45</v>
      </c>
      <c r="AQ552" s="17" t="s">
        <v>45</v>
      </c>
      <c r="AR552" s="17">
        <v>1138.1999999999991</v>
      </c>
      <c r="AS552" s="17">
        <v>1419.0374999999999</v>
      </c>
      <c r="AT552" s="26">
        <v>766.47499999999991</v>
      </c>
      <c r="AU552" s="26">
        <v>23.029355886095384</v>
      </c>
      <c r="AV552" s="26">
        <v>2.0028849093594001</v>
      </c>
      <c r="AW552" s="26">
        <v>4611.8249999999998</v>
      </c>
      <c r="AX552" s="26">
        <v>3547.7999999999997</v>
      </c>
      <c r="AY552" s="103">
        <v>375</v>
      </c>
      <c r="AZ552" s="103">
        <f t="shared" si="119"/>
        <v>114.375</v>
      </c>
      <c r="BA552" s="17">
        <v>30</v>
      </c>
      <c r="BB552" s="17">
        <v>90</v>
      </c>
      <c r="BC552" s="17">
        <v>0.12</v>
      </c>
      <c r="BD552" s="14">
        <v>2</v>
      </c>
      <c r="BE552" s="17" t="s">
        <v>41</v>
      </c>
      <c r="BF552" s="28"/>
      <c r="BG552" s="26"/>
      <c r="BH552" s="31"/>
      <c r="BI552" s="29"/>
    </row>
    <row r="553" spans="1:61" x14ac:dyDescent="0.25">
      <c r="A553" s="14">
        <v>2007</v>
      </c>
      <c r="B553" s="31">
        <v>2010</v>
      </c>
      <c r="C553" s="20" t="s">
        <v>174</v>
      </c>
      <c r="D553" s="17" t="s">
        <v>310</v>
      </c>
      <c r="E553" s="69">
        <v>4</v>
      </c>
      <c r="F553" s="76" t="s">
        <v>98</v>
      </c>
      <c r="G553" s="45" t="s">
        <v>99</v>
      </c>
      <c r="H553" s="104">
        <v>9870</v>
      </c>
      <c r="I553" s="21">
        <v>5</v>
      </c>
      <c r="J553" s="22">
        <v>987023</v>
      </c>
      <c r="K553" s="17" t="str">
        <f t="shared" si="118"/>
        <v>Tetraploid</v>
      </c>
      <c r="L553" s="71">
        <v>100</v>
      </c>
      <c r="M553" s="24">
        <v>1</v>
      </c>
      <c r="N553" s="25">
        <v>62.200956937799042</v>
      </c>
      <c r="O553" s="26">
        <v>47.76852655670428</v>
      </c>
      <c r="P553" s="26">
        <f t="shared" si="114"/>
        <v>0.47768526556704283</v>
      </c>
      <c r="Q553" s="25">
        <v>52.23147344329572</v>
      </c>
      <c r="R553" s="25">
        <v>0.52231473443295717</v>
      </c>
      <c r="S553" s="78">
        <v>32.488476304442301</v>
      </c>
      <c r="T553" s="25">
        <v>10.829492101480767</v>
      </c>
      <c r="U553" s="25">
        <v>14.489860431781267</v>
      </c>
      <c r="V553" s="25">
        <v>4.829953477260422</v>
      </c>
      <c r="W553" s="79" t="s">
        <v>45</v>
      </c>
      <c r="X553" s="79" t="s">
        <v>45</v>
      </c>
      <c r="Y553" s="79" t="s">
        <v>45</v>
      </c>
      <c r="Z553" s="79" t="s">
        <v>45</v>
      </c>
      <c r="AA553" s="80" t="s">
        <v>45</v>
      </c>
      <c r="AB553" s="26" t="s">
        <v>45</v>
      </c>
      <c r="AC553" s="79" t="s">
        <v>45</v>
      </c>
      <c r="AD553" s="79" t="s">
        <v>45</v>
      </c>
      <c r="AE553" s="79" t="s">
        <v>45</v>
      </c>
      <c r="AF553" s="79" t="s">
        <v>45</v>
      </c>
      <c r="AG553" s="81">
        <v>6.8</v>
      </c>
      <c r="AH553" s="52">
        <v>6.7</v>
      </c>
      <c r="AI553" s="17">
        <f t="shared" si="116"/>
        <v>1.9952623149688761E-7</v>
      </c>
      <c r="AJ553" s="81">
        <v>27.3</v>
      </c>
      <c r="AK553" s="81">
        <v>150.4</v>
      </c>
      <c r="AL553" s="81">
        <v>4149</v>
      </c>
      <c r="AM553" s="81">
        <v>885</v>
      </c>
      <c r="AN553" s="17" t="s">
        <v>45</v>
      </c>
      <c r="AO553" s="17" t="s">
        <v>45</v>
      </c>
      <c r="AP553" s="17" t="s">
        <v>45</v>
      </c>
      <c r="AQ553" s="17" t="s">
        <v>45</v>
      </c>
      <c r="AR553" s="17">
        <v>1138.1999999999991</v>
      </c>
      <c r="AS553" s="17">
        <v>1419.0374999999999</v>
      </c>
      <c r="AT553" s="26">
        <v>766.47499999999991</v>
      </c>
      <c r="AU553" s="26">
        <v>23.029355886095384</v>
      </c>
      <c r="AV553" s="26">
        <v>2.0028849093594001</v>
      </c>
      <c r="AW553" s="26">
        <v>4611.8249999999998</v>
      </c>
      <c r="AX553" s="26">
        <v>3547.7999999999997</v>
      </c>
      <c r="AY553" s="103">
        <v>375</v>
      </c>
      <c r="AZ553" s="103">
        <f t="shared" si="119"/>
        <v>114.375</v>
      </c>
      <c r="BA553" s="17">
        <v>30</v>
      </c>
      <c r="BB553" s="17">
        <v>90</v>
      </c>
      <c r="BC553" s="17">
        <v>0.12</v>
      </c>
      <c r="BD553" s="14">
        <v>2</v>
      </c>
      <c r="BE553" s="17" t="s">
        <v>41</v>
      </c>
      <c r="BF553" s="28"/>
      <c r="BG553" s="26"/>
      <c r="BH553" s="31"/>
      <c r="BI553" s="29"/>
    </row>
    <row r="554" spans="1:61" x14ac:dyDescent="0.25">
      <c r="A554" s="14">
        <v>2007</v>
      </c>
      <c r="B554" s="31">
        <v>2010</v>
      </c>
      <c r="C554" s="20" t="s">
        <v>174</v>
      </c>
      <c r="D554" s="17" t="s">
        <v>310</v>
      </c>
      <c r="E554" s="69">
        <v>1</v>
      </c>
      <c r="F554" s="76" t="s">
        <v>81</v>
      </c>
      <c r="G554" s="20" t="s">
        <v>82</v>
      </c>
      <c r="H554" s="70" t="s">
        <v>83</v>
      </c>
      <c r="I554" s="21">
        <v>5</v>
      </c>
      <c r="J554" s="22">
        <v>987131</v>
      </c>
      <c r="K554" s="17" t="str">
        <f t="shared" si="118"/>
        <v>Tetraploid</v>
      </c>
      <c r="L554" s="71">
        <v>77.777777777777786</v>
      </c>
      <c r="M554" s="24">
        <v>0.7777777777777779</v>
      </c>
      <c r="N554" s="25">
        <v>72.567783094098885</v>
      </c>
      <c r="O554" s="26">
        <v>47.011274120112745</v>
      </c>
      <c r="P554" s="26">
        <f t="shared" si="114"/>
        <v>0.47011274120112745</v>
      </c>
      <c r="Q554" s="25">
        <v>52.988725879887255</v>
      </c>
      <c r="R554" s="25">
        <v>0.52988725879887255</v>
      </c>
      <c r="S554" s="78">
        <v>38.452743660843225</v>
      </c>
      <c r="T554" s="25">
        <v>12.817581220281076</v>
      </c>
      <c r="U554" s="25">
        <v>17.14992367273608</v>
      </c>
      <c r="V554" s="25">
        <v>5.7166412242453601</v>
      </c>
      <c r="W554" s="79" t="s">
        <v>45</v>
      </c>
      <c r="X554" s="79" t="s">
        <v>45</v>
      </c>
      <c r="Y554" s="79" t="s">
        <v>45</v>
      </c>
      <c r="Z554" s="79" t="s">
        <v>45</v>
      </c>
      <c r="AA554" s="80" t="s">
        <v>45</v>
      </c>
      <c r="AB554" s="26" t="s">
        <v>45</v>
      </c>
      <c r="AC554" s="79" t="s">
        <v>45</v>
      </c>
      <c r="AD554" s="79" t="s">
        <v>45</v>
      </c>
      <c r="AE554" s="79" t="s">
        <v>45</v>
      </c>
      <c r="AF554" s="79" t="s">
        <v>45</v>
      </c>
      <c r="AG554" s="81">
        <v>6.8</v>
      </c>
      <c r="AH554" s="52">
        <v>6.7</v>
      </c>
      <c r="AI554" s="17">
        <f t="shared" si="116"/>
        <v>1.9952623149688761E-7</v>
      </c>
      <c r="AJ554" s="81">
        <v>27.3</v>
      </c>
      <c r="AK554" s="81">
        <v>150.4</v>
      </c>
      <c r="AL554" s="81">
        <v>4149</v>
      </c>
      <c r="AM554" s="81">
        <v>885</v>
      </c>
      <c r="AN554" s="17" t="s">
        <v>45</v>
      </c>
      <c r="AO554" s="17" t="s">
        <v>45</v>
      </c>
      <c r="AP554" s="17" t="s">
        <v>45</v>
      </c>
      <c r="AQ554" s="17" t="s">
        <v>45</v>
      </c>
      <c r="AR554" s="17">
        <v>1138.1999999999991</v>
      </c>
      <c r="AS554" s="17">
        <v>1419.0374999999999</v>
      </c>
      <c r="AT554" s="26">
        <v>766.47499999999991</v>
      </c>
      <c r="AU554" s="26">
        <v>23.029355886095384</v>
      </c>
      <c r="AV554" s="26">
        <v>2.0028849093594001</v>
      </c>
      <c r="AW554" s="26">
        <v>4611.8249999999998</v>
      </c>
      <c r="AX554" s="26">
        <v>3547.7999999999997</v>
      </c>
      <c r="AY554" s="103">
        <v>375</v>
      </c>
      <c r="AZ554" s="103">
        <f t="shared" si="119"/>
        <v>114.375</v>
      </c>
      <c r="BA554" s="17">
        <v>30</v>
      </c>
      <c r="BB554" s="17">
        <v>90</v>
      </c>
      <c r="BC554" s="17">
        <v>0.12</v>
      </c>
      <c r="BD554" s="14">
        <v>2</v>
      </c>
      <c r="BE554" s="17" t="s">
        <v>41</v>
      </c>
      <c r="BF554" s="28"/>
      <c r="BG554" s="26"/>
      <c r="BH554" s="31"/>
      <c r="BI554" s="29"/>
    </row>
    <row r="555" spans="1:61" x14ac:dyDescent="0.25">
      <c r="A555" s="14">
        <v>2007</v>
      </c>
      <c r="B555" s="31">
        <v>2010</v>
      </c>
      <c r="C555" s="20" t="s">
        <v>174</v>
      </c>
      <c r="D555" s="17" t="s">
        <v>310</v>
      </c>
      <c r="E555" s="69">
        <v>2</v>
      </c>
      <c r="F555" s="76" t="s">
        <v>81</v>
      </c>
      <c r="G555" s="20" t="s">
        <v>82</v>
      </c>
      <c r="H555" s="70" t="s">
        <v>83</v>
      </c>
      <c r="I555" s="21">
        <v>5</v>
      </c>
      <c r="J555" s="22">
        <v>987131</v>
      </c>
      <c r="K555" s="17" t="str">
        <f t="shared" si="118"/>
        <v>Tetraploid</v>
      </c>
      <c r="L555" s="71">
        <v>100</v>
      </c>
      <c r="M555" s="24">
        <v>1</v>
      </c>
      <c r="N555" s="25">
        <v>73.365231259968098</v>
      </c>
      <c r="O555" s="26">
        <v>46.25648676699533</v>
      </c>
      <c r="P555" s="26">
        <f t="shared" si="114"/>
        <v>0.46256486766995331</v>
      </c>
      <c r="Q555" s="25">
        <v>53.74351323300467</v>
      </c>
      <c r="R555" s="25">
        <v>0.53743513233004669</v>
      </c>
      <c r="S555" s="78">
        <v>39.429052770625447</v>
      </c>
      <c r="T555" s="25">
        <v>13.143017590208482</v>
      </c>
      <c r="U555" s="25">
        <v>17.58535753569895</v>
      </c>
      <c r="V555" s="25">
        <v>5.8617858452329825</v>
      </c>
      <c r="W555" s="79" t="s">
        <v>45</v>
      </c>
      <c r="X555" s="79" t="s">
        <v>45</v>
      </c>
      <c r="Y555" s="79" t="s">
        <v>45</v>
      </c>
      <c r="Z555" s="79" t="s">
        <v>45</v>
      </c>
      <c r="AA555" s="80" t="s">
        <v>45</v>
      </c>
      <c r="AB555" s="26" t="s">
        <v>45</v>
      </c>
      <c r="AC555" s="79" t="s">
        <v>45</v>
      </c>
      <c r="AD555" s="79" t="s">
        <v>45</v>
      </c>
      <c r="AE555" s="79" t="s">
        <v>45</v>
      </c>
      <c r="AF555" s="79" t="s">
        <v>45</v>
      </c>
      <c r="AG555" s="81">
        <v>6.8</v>
      </c>
      <c r="AH555" s="52">
        <v>6.7</v>
      </c>
      <c r="AI555" s="17">
        <f t="shared" si="116"/>
        <v>1.9952623149688761E-7</v>
      </c>
      <c r="AJ555" s="81">
        <v>27.3</v>
      </c>
      <c r="AK555" s="81">
        <v>150.4</v>
      </c>
      <c r="AL555" s="81">
        <v>4149</v>
      </c>
      <c r="AM555" s="81">
        <v>885</v>
      </c>
      <c r="AN555" s="17" t="s">
        <v>45</v>
      </c>
      <c r="AO555" s="17" t="s">
        <v>45</v>
      </c>
      <c r="AP555" s="17" t="s">
        <v>45</v>
      </c>
      <c r="AQ555" s="17" t="s">
        <v>45</v>
      </c>
      <c r="AR555" s="17">
        <v>1138.1999999999991</v>
      </c>
      <c r="AS555" s="17">
        <v>1419.0374999999999</v>
      </c>
      <c r="AT555" s="26">
        <v>766.47499999999991</v>
      </c>
      <c r="AU555" s="26">
        <v>23.029355886095384</v>
      </c>
      <c r="AV555" s="26">
        <v>2.0028849093594001</v>
      </c>
      <c r="AW555" s="26">
        <v>4611.8249999999998</v>
      </c>
      <c r="AX555" s="26">
        <v>3547.7999999999997</v>
      </c>
      <c r="AY555" s="103">
        <v>375</v>
      </c>
      <c r="AZ555" s="103">
        <f t="shared" si="119"/>
        <v>114.375</v>
      </c>
      <c r="BA555" s="17">
        <v>30</v>
      </c>
      <c r="BB555" s="17">
        <v>90</v>
      </c>
      <c r="BC555" s="17">
        <v>0.12</v>
      </c>
      <c r="BD555" s="14">
        <v>2</v>
      </c>
      <c r="BE555" s="17" t="s">
        <v>41</v>
      </c>
      <c r="BF555" s="28"/>
      <c r="BG555" s="26"/>
      <c r="BH555" s="31"/>
      <c r="BI555" s="29"/>
    </row>
    <row r="556" spans="1:61" x14ac:dyDescent="0.25">
      <c r="A556" s="14">
        <v>2007</v>
      </c>
      <c r="B556" s="31">
        <v>2010</v>
      </c>
      <c r="C556" s="20" t="s">
        <v>174</v>
      </c>
      <c r="D556" s="17" t="s">
        <v>310</v>
      </c>
      <c r="E556" s="69">
        <v>3</v>
      </c>
      <c r="F556" s="76" t="s">
        <v>81</v>
      </c>
      <c r="G556" s="20" t="s">
        <v>82</v>
      </c>
      <c r="H556" s="70" t="s">
        <v>83</v>
      </c>
      <c r="I556" s="21">
        <v>5</v>
      </c>
      <c r="J556" s="22">
        <v>987131</v>
      </c>
      <c r="K556" s="17" t="str">
        <f t="shared" si="118"/>
        <v>Tetraploid</v>
      </c>
      <c r="L556" s="71">
        <v>100</v>
      </c>
      <c r="M556" s="24">
        <v>1</v>
      </c>
      <c r="N556" s="25">
        <v>72.567783094098885</v>
      </c>
      <c r="O556" s="26">
        <v>47.401549386701106</v>
      </c>
      <c r="P556" s="26">
        <f t="shared" si="114"/>
        <v>0.47401549386701108</v>
      </c>
      <c r="Q556" s="25">
        <v>52.598450613298894</v>
      </c>
      <c r="R556" s="25">
        <v>0.52598450613298897</v>
      </c>
      <c r="S556" s="78">
        <v>38.169529551915481</v>
      </c>
      <c r="T556" s="25">
        <v>12.723176517305161</v>
      </c>
      <c r="U556" s="25">
        <v>17.023610180154304</v>
      </c>
      <c r="V556" s="25">
        <v>5.6745367267181015</v>
      </c>
      <c r="W556" s="79" t="s">
        <v>45</v>
      </c>
      <c r="X556" s="79" t="s">
        <v>45</v>
      </c>
      <c r="Y556" s="79" t="s">
        <v>45</v>
      </c>
      <c r="Z556" s="79" t="s">
        <v>45</v>
      </c>
      <c r="AA556" s="80" t="s">
        <v>45</v>
      </c>
      <c r="AB556" s="26" t="s">
        <v>45</v>
      </c>
      <c r="AC556" s="79" t="s">
        <v>45</v>
      </c>
      <c r="AD556" s="79" t="s">
        <v>45</v>
      </c>
      <c r="AE556" s="79" t="s">
        <v>45</v>
      </c>
      <c r="AF556" s="79" t="s">
        <v>45</v>
      </c>
      <c r="AG556" s="81">
        <v>6.8</v>
      </c>
      <c r="AH556" s="52">
        <v>6.7</v>
      </c>
      <c r="AI556" s="17">
        <f t="shared" si="116"/>
        <v>1.9952623149688761E-7</v>
      </c>
      <c r="AJ556" s="81">
        <v>27.3</v>
      </c>
      <c r="AK556" s="81">
        <v>150.4</v>
      </c>
      <c r="AL556" s="81">
        <v>4149</v>
      </c>
      <c r="AM556" s="81">
        <v>885</v>
      </c>
      <c r="AN556" s="17" t="s">
        <v>45</v>
      </c>
      <c r="AO556" s="17" t="s">
        <v>45</v>
      </c>
      <c r="AP556" s="17" t="s">
        <v>45</v>
      </c>
      <c r="AQ556" s="17" t="s">
        <v>45</v>
      </c>
      <c r="AR556" s="17">
        <v>1138.1999999999991</v>
      </c>
      <c r="AS556" s="17">
        <v>1419.0374999999999</v>
      </c>
      <c r="AT556" s="26">
        <v>766.47499999999991</v>
      </c>
      <c r="AU556" s="26">
        <v>23.029355886095384</v>
      </c>
      <c r="AV556" s="26">
        <v>2.0028849093594001</v>
      </c>
      <c r="AW556" s="26">
        <v>4611.8249999999998</v>
      </c>
      <c r="AX556" s="26">
        <v>3547.7999999999997</v>
      </c>
      <c r="AY556" s="103">
        <v>375</v>
      </c>
      <c r="AZ556" s="103">
        <f t="shared" si="119"/>
        <v>114.375</v>
      </c>
      <c r="BA556" s="17">
        <v>30</v>
      </c>
      <c r="BB556" s="17">
        <v>90</v>
      </c>
      <c r="BC556" s="17">
        <v>0.12</v>
      </c>
      <c r="BD556" s="14">
        <v>2</v>
      </c>
      <c r="BE556" s="17" t="s">
        <v>41</v>
      </c>
      <c r="BF556" s="28"/>
      <c r="BG556" s="26"/>
      <c r="BH556" s="31"/>
      <c r="BI556" s="29"/>
    </row>
    <row r="557" spans="1:61" x14ac:dyDescent="0.25">
      <c r="A557" s="14">
        <v>2007</v>
      </c>
      <c r="B557" s="31">
        <v>2010</v>
      </c>
      <c r="C557" s="20" t="s">
        <v>174</v>
      </c>
      <c r="D557" s="17" t="s">
        <v>310</v>
      </c>
      <c r="E557" s="69">
        <v>4</v>
      </c>
      <c r="F557" s="76" t="s">
        <v>81</v>
      </c>
      <c r="G557" s="20" t="s">
        <v>82</v>
      </c>
      <c r="H557" s="70" t="s">
        <v>83</v>
      </c>
      <c r="I557" s="21">
        <v>5</v>
      </c>
      <c r="J557" s="22">
        <v>987131</v>
      </c>
      <c r="K557" s="17" t="str">
        <f t="shared" si="118"/>
        <v>Tetraploid</v>
      </c>
      <c r="L557" s="71">
        <v>100</v>
      </c>
      <c r="M557" s="24">
        <v>1</v>
      </c>
      <c r="N557" s="25">
        <v>51.834130781499212</v>
      </c>
      <c r="O557" s="26">
        <v>47.866350570454884</v>
      </c>
      <c r="P557" s="26">
        <f t="shared" si="114"/>
        <v>0.47866350570454885</v>
      </c>
      <c r="Q557" s="25">
        <v>52.133649429545116</v>
      </c>
      <c r="R557" s="25">
        <v>0.52133649429545115</v>
      </c>
      <c r="S557" s="78">
        <v>27.02302402647873</v>
      </c>
      <c r="T557" s="25">
        <v>9.0076746754929093</v>
      </c>
      <c r="U557" s="25">
        <v>12.052268715809515</v>
      </c>
      <c r="V557" s="25">
        <v>4.0174229052698376</v>
      </c>
      <c r="W557" s="79" t="s">
        <v>45</v>
      </c>
      <c r="X557" s="79" t="s">
        <v>45</v>
      </c>
      <c r="Y557" s="79" t="s">
        <v>45</v>
      </c>
      <c r="Z557" s="79" t="s">
        <v>45</v>
      </c>
      <c r="AA557" s="80" t="s">
        <v>45</v>
      </c>
      <c r="AB557" s="26" t="s">
        <v>45</v>
      </c>
      <c r="AC557" s="79" t="s">
        <v>45</v>
      </c>
      <c r="AD557" s="79" t="s">
        <v>45</v>
      </c>
      <c r="AE557" s="79" t="s">
        <v>45</v>
      </c>
      <c r="AF557" s="79" t="s">
        <v>45</v>
      </c>
      <c r="AG557" s="81">
        <v>6.8</v>
      </c>
      <c r="AH557" s="52">
        <v>6.7</v>
      </c>
      <c r="AI557" s="17">
        <f t="shared" si="116"/>
        <v>1.9952623149688761E-7</v>
      </c>
      <c r="AJ557" s="81">
        <v>27.3</v>
      </c>
      <c r="AK557" s="81">
        <v>150.4</v>
      </c>
      <c r="AL557" s="81">
        <v>4149</v>
      </c>
      <c r="AM557" s="81">
        <v>885</v>
      </c>
      <c r="AN557" s="17" t="s">
        <v>45</v>
      </c>
      <c r="AO557" s="17" t="s">
        <v>45</v>
      </c>
      <c r="AP557" s="17" t="s">
        <v>45</v>
      </c>
      <c r="AQ557" s="17" t="s">
        <v>45</v>
      </c>
      <c r="AR557" s="17">
        <v>1138.1999999999991</v>
      </c>
      <c r="AS557" s="17">
        <v>1419.0374999999999</v>
      </c>
      <c r="AT557" s="26">
        <v>766.47499999999991</v>
      </c>
      <c r="AU557" s="26">
        <v>23.029355886095384</v>
      </c>
      <c r="AV557" s="26">
        <v>2.0028849093594001</v>
      </c>
      <c r="AW557" s="26">
        <v>4611.8249999999998</v>
      </c>
      <c r="AX557" s="26">
        <v>3547.7999999999997</v>
      </c>
      <c r="AY557" s="103">
        <v>375</v>
      </c>
      <c r="AZ557" s="103">
        <f t="shared" si="119"/>
        <v>114.375</v>
      </c>
      <c r="BA557" s="17">
        <v>30</v>
      </c>
      <c r="BB557" s="17">
        <v>90</v>
      </c>
      <c r="BC557" s="17">
        <v>0.12</v>
      </c>
      <c r="BD557" s="14">
        <v>2</v>
      </c>
      <c r="BE557" s="17" t="s">
        <v>41</v>
      </c>
      <c r="BF557" s="28"/>
      <c r="BG557" s="26"/>
      <c r="BH557" s="31"/>
      <c r="BI557" s="29"/>
    </row>
    <row r="558" spans="1:61" x14ac:dyDescent="0.25">
      <c r="A558" s="14">
        <v>2007</v>
      </c>
      <c r="B558" s="31">
        <v>2010</v>
      </c>
      <c r="C558" s="20" t="s">
        <v>174</v>
      </c>
      <c r="D558" s="17" t="s">
        <v>310</v>
      </c>
      <c r="E558" s="69">
        <v>1</v>
      </c>
      <c r="F558" s="76" t="s">
        <v>93</v>
      </c>
      <c r="G558" s="20" t="s">
        <v>94</v>
      </c>
      <c r="H558" s="70" t="s">
        <v>95</v>
      </c>
      <c r="I558" s="21" t="s">
        <v>43</v>
      </c>
      <c r="J558" s="22">
        <v>988234</v>
      </c>
      <c r="K558" s="17" t="str">
        <f t="shared" si="118"/>
        <v>Diploid</v>
      </c>
      <c r="L558" s="71">
        <v>88.888888888888886</v>
      </c>
      <c r="M558" s="24">
        <v>0.88888888888888884</v>
      </c>
      <c r="N558" s="25">
        <v>74.960127591706538</v>
      </c>
      <c r="O558" s="26">
        <v>46.432818941300937</v>
      </c>
      <c r="P558" s="26">
        <f t="shared" si="114"/>
        <v>0.46432818941300935</v>
      </c>
      <c r="Q558" s="25">
        <v>53.567181058699063</v>
      </c>
      <c r="R558" s="25">
        <v>0.53567181058699065</v>
      </c>
      <c r="S558" s="78">
        <v>40.154027268881279</v>
      </c>
      <c r="T558" s="25">
        <v>13.38467575629376</v>
      </c>
      <c r="U558" s="25">
        <v>17.90869616192105</v>
      </c>
      <c r="V558" s="25">
        <v>5.9695653873070169</v>
      </c>
      <c r="W558" s="79" t="s">
        <v>45</v>
      </c>
      <c r="X558" s="79" t="s">
        <v>45</v>
      </c>
      <c r="Y558" s="79" t="s">
        <v>45</v>
      </c>
      <c r="Z558" s="79" t="s">
        <v>45</v>
      </c>
      <c r="AA558" s="80" t="s">
        <v>45</v>
      </c>
      <c r="AB558" s="26" t="s">
        <v>45</v>
      </c>
      <c r="AC558" s="79" t="s">
        <v>45</v>
      </c>
      <c r="AD558" s="79" t="s">
        <v>45</v>
      </c>
      <c r="AE558" s="79" t="s">
        <v>45</v>
      </c>
      <c r="AF558" s="79" t="s">
        <v>45</v>
      </c>
      <c r="AG558" s="81">
        <v>6.8</v>
      </c>
      <c r="AH558" s="52">
        <v>6.7</v>
      </c>
      <c r="AI558" s="17">
        <f t="shared" si="116"/>
        <v>1.9952623149688761E-7</v>
      </c>
      <c r="AJ558" s="81">
        <v>27.3</v>
      </c>
      <c r="AK558" s="81">
        <v>150.4</v>
      </c>
      <c r="AL558" s="81">
        <v>4149</v>
      </c>
      <c r="AM558" s="81">
        <v>885</v>
      </c>
      <c r="AN558" s="17" t="s">
        <v>45</v>
      </c>
      <c r="AO558" s="17" t="s">
        <v>45</v>
      </c>
      <c r="AP558" s="17" t="s">
        <v>45</v>
      </c>
      <c r="AQ558" s="17" t="s">
        <v>45</v>
      </c>
      <c r="AR558" s="17">
        <v>1138.1999999999991</v>
      </c>
      <c r="AS558" s="17">
        <v>1419.0374999999999</v>
      </c>
      <c r="AT558" s="26">
        <v>766.47499999999991</v>
      </c>
      <c r="AU558" s="26">
        <v>23.029355886095384</v>
      </c>
      <c r="AV558" s="26">
        <v>2.0028849093594001</v>
      </c>
      <c r="AW558" s="26">
        <v>4611.8249999999998</v>
      </c>
      <c r="AX558" s="26">
        <v>3547.7999999999997</v>
      </c>
      <c r="AY558" s="103">
        <v>375</v>
      </c>
      <c r="AZ558" s="103">
        <f t="shared" si="119"/>
        <v>114.375</v>
      </c>
      <c r="BA558" s="17">
        <v>30</v>
      </c>
      <c r="BB558" s="17">
        <v>90</v>
      </c>
      <c r="BC558" s="17">
        <v>0.12</v>
      </c>
      <c r="BD558" s="14">
        <v>2</v>
      </c>
      <c r="BE558" s="17" t="s">
        <v>41</v>
      </c>
      <c r="BF558" s="28"/>
      <c r="BG558" s="26"/>
      <c r="BH558" s="31"/>
      <c r="BI558" s="29"/>
    </row>
    <row r="559" spans="1:61" x14ac:dyDescent="0.25">
      <c r="A559" s="14">
        <v>2007</v>
      </c>
      <c r="B559" s="31">
        <v>2010</v>
      </c>
      <c r="C559" s="20" t="s">
        <v>174</v>
      </c>
      <c r="D559" s="17" t="s">
        <v>310</v>
      </c>
      <c r="E559" s="69">
        <v>2</v>
      </c>
      <c r="F559" s="76" t="s">
        <v>93</v>
      </c>
      <c r="G559" s="20" t="s">
        <v>94</v>
      </c>
      <c r="H559" s="70" t="s">
        <v>95</v>
      </c>
      <c r="I559" s="21" t="s">
        <v>43</v>
      </c>
      <c r="J559" s="22">
        <v>988234</v>
      </c>
      <c r="K559" s="17" t="str">
        <f t="shared" si="118"/>
        <v>Diploid</v>
      </c>
      <c r="L559" s="71">
        <v>100</v>
      </c>
      <c r="M559" s="24">
        <v>1</v>
      </c>
      <c r="N559" s="25">
        <v>70.972886762360446</v>
      </c>
      <c r="O559" s="26">
        <v>48.294807759321642</v>
      </c>
      <c r="P559" s="26">
        <f t="shared" si="114"/>
        <v>0.48294807759321645</v>
      </c>
      <c r="Q559" s="25">
        <v>51.705192240678358</v>
      </c>
      <c r="R559" s="25">
        <v>0.51705192240678355</v>
      </c>
      <c r="S559" s="78">
        <v>36.696667539237424</v>
      </c>
      <c r="T559" s="25">
        <v>12.232222513079142</v>
      </c>
      <c r="U559" s="25">
        <v>16.366713722499892</v>
      </c>
      <c r="V559" s="25">
        <v>5.4555712408332973</v>
      </c>
      <c r="W559" s="79" t="s">
        <v>45</v>
      </c>
      <c r="X559" s="79" t="s">
        <v>45</v>
      </c>
      <c r="Y559" s="79" t="s">
        <v>45</v>
      </c>
      <c r="Z559" s="79" t="s">
        <v>45</v>
      </c>
      <c r="AA559" s="80" t="s">
        <v>45</v>
      </c>
      <c r="AB559" s="26" t="s">
        <v>45</v>
      </c>
      <c r="AC559" s="79" t="s">
        <v>45</v>
      </c>
      <c r="AD559" s="79" t="s">
        <v>45</v>
      </c>
      <c r="AE559" s="79" t="s">
        <v>45</v>
      </c>
      <c r="AF559" s="79" t="s">
        <v>45</v>
      </c>
      <c r="AG559" s="81">
        <v>6.8</v>
      </c>
      <c r="AH559" s="52">
        <v>6.7</v>
      </c>
      <c r="AI559" s="17">
        <f t="shared" si="116"/>
        <v>1.9952623149688761E-7</v>
      </c>
      <c r="AJ559" s="81">
        <v>27.3</v>
      </c>
      <c r="AK559" s="81">
        <v>150.4</v>
      </c>
      <c r="AL559" s="81">
        <v>4149</v>
      </c>
      <c r="AM559" s="81">
        <v>885</v>
      </c>
      <c r="AN559" s="17" t="s">
        <v>45</v>
      </c>
      <c r="AO559" s="17" t="s">
        <v>45</v>
      </c>
      <c r="AP559" s="17" t="s">
        <v>45</v>
      </c>
      <c r="AQ559" s="17" t="s">
        <v>45</v>
      </c>
      <c r="AR559" s="17">
        <v>1138.1999999999991</v>
      </c>
      <c r="AS559" s="17">
        <v>1419.0374999999999</v>
      </c>
      <c r="AT559" s="26">
        <v>766.47499999999991</v>
      </c>
      <c r="AU559" s="26">
        <v>23.029355886095384</v>
      </c>
      <c r="AV559" s="26">
        <v>2.0028849093594001</v>
      </c>
      <c r="AW559" s="26">
        <v>4611.8249999999998</v>
      </c>
      <c r="AX559" s="26">
        <v>3547.7999999999997</v>
      </c>
      <c r="AY559" s="103">
        <v>375</v>
      </c>
      <c r="AZ559" s="103">
        <f t="shared" si="119"/>
        <v>114.375</v>
      </c>
      <c r="BA559" s="17">
        <v>30</v>
      </c>
      <c r="BB559" s="17">
        <v>90</v>
      </c>
      <c r="BC559" s="17">
        <v>0.12</v>
      </c>
      <c r="BD559" s="14">
        <v>2</v>
      </c>
      <c r="BE559" s="17" t="s">
        <v>41</v>
      </c>
      <c r="BF559" s="28"/>
      <c r="BG559" s="26"/>
      <c r="BH559" s="31"/>
      <c r="BI559" s="29"/>
    </row>
    <row r="560" spans="1:61" x14ac:dyDescent="0.25">
      <c r="A560" s="14">
        <v>2007</v>
      </c>
      <c r="B560" s="31">
        <v>2010</v>
      </c>
      <c r="C560" s="20" t="s">
        <v>174</v>
      </c>
      <c r="D560" s="17" t="s">
        <v>310</v>
      </c>
      <c r="E560" s="69">
        <v>3</v>
      </c>
      <c r="F560" s="76" t="s">
        <v>93</v>
      </c>
      <c r="G560" s="20" t="s">
        <v>94</v>
      </c>
      <c r="H560" s="70" t="s">
        <v>95</v>
      </c>
      <c r="I560" s="21" t="s">
        <v>43</v>
      </c>
      <c r="J560" s="22">
        <v>988234</v>
      </c>
      <c r="K560" s="17" t="str">
        <f t="shared" si="118"/>
        <v>Diploid</v>
      </c>
      <c r="L560" s="71">
        <v>100</v>
      </c>
      <c r="M560" s="24">
        <v>1</v>
      </c>
      <c r="N560" s="25">
        <v>58.21371610845295</v>
      </c>
      <c r="O560" s="26">
        <v>47.596719729860105</v>
      </c>
      <c r="P560" s="26">
        <f t="shared" si="114"/>
        <v>0.47596719729860104</v>
      </c>
      <c r="Q560" s="25">
        <v>52.403280270139895</v>
      </c>
      <c r="R560" s="25">
        <v>0.52403280270139896</v>
      </c>
      <c r="S560" s="78">
        <v>30.505896807976175</v>
      </c>
      <c r="T560" s="25">
        <v>10.168632269325391</v>
      </c>
      <c r="U560" s="25">
        <v>13.605629976357374</v>
      </c>
      <c r="V560" s="25">
        <v>4.5352099921191247</v>
      </c>
      <c r="W560" s="79" t="s">
        <v>45</v>
      </c>
      <c r="X560" s="79" t="s">
        <v>45</v>
      </c>
      <c r="Y560" s="79" t="s">
        <v>45</v>
      </c>
      <c r="Z560" s="79" t="s">
        <v>45</v>
      </c>
      <c r="AA560" s="80" t="s">
        <v>45</v>
      </c>
      <c r="AB560" s="26" t="s">
        <v>45</v>
      </c>
      <c r="AC560" s="79" t="s">
        <v>45</v>
      </c>
      <c r="AD560" s="79" t="s">
        <v>45</v>
      </c>
      <c r="AE560" s="79" t="s">
        <v>45</v>
      </c>
      <c r="AF560" s="79" t="s">
        <v>45</v>
      </c>
      <c r="AG560" s="81">
        <v>6.8</v>
      </c>
      <c r="AH560" s="52">
        <v>6.7</v>
      </c>
      <c r="AI560" s="17">
        <f t="shared" si="116"/>
        <v>1.9952623149688761E-7</v>
      </c>
      <c r="AJ560" s="81">
        <v>27.3</v>
      </c>
      <c r="AK560" s="81">
        <v>150.4</v>
      </c>
      <c r="AL560" s="81">
        <v>4149</v>
      </c>
      <c r="AM560" s="81">
        <v>885</v>
      </c>
      <c r="AN560" s="17" t="s">
        <v>45</v>
      </c>
      <c r="AO560" s="17" t="s">
        <v>45</v>
      </c>
      <c r="AP560" s="17" t="s">
        <v>45</v>
      </c>
      <c r="AQ560" s="17" t="s">
        <v>45</v>
      </c>
      <c r="AR560" s="17">
        <v>1138.1999999999991</v>
      </c>
      <c r="AS560" s="17">
        <v>1419.0374999999999</v>
      </c>
      <c r="AT560" s="26">
        <v>766.47499999999991</v>
      </c>
      <c r="AU560" s="26">
        <v>23.029355886095384</v>
      </c>
      <c r="AV560" s="26">
        <v>2.0028849093594001</v>
      </c>
      <c r="AW560" s="26">
        <v>4611.8249999999998</v>
      </c>
      <c r="AX560" s="26">
        <v>3547.7999999999997</v>
      </c>
      <c r="AY560" s="103">
        <v>375</v>
      </c>
      <c r="AZ560" s="103">
        <f t="shared" si="119"/>
        <v>114.375</v>
      </c>
      <c r="BA560" s="17">
        <v>30</v>
      </c>
      <c r="BB560" s="17">
        <v>90</v>
      </c>
      <c r="BC560" s="17">
        <v>0.12</v>
      </c>
      <c r="BD560" s="14">
        <v>2</v>
      </c>
      <c r="BE560" s="17" t="s">
        <v>41</v>
      </c>
      <c r="BF560" s="28"/>
      <c r="BG560" s="26"/>
      <c r="BH560" s="31"/>
      <c r="BI560" s="29"/>
    </row>
    <row r="561" spans="1:61" x14ac:dyDescent="0.25">
      <c r="A561" s="14">
        <v>2007</v>
      </c>
      <c r="B561" s="31">
        <v>2010</v>
      </c>
      <c r="C561" s="20" t="s">
        <v>174</v>
      </c>
      <c r="D561" s="17" t="s">
        <v>310</v>
      </c>
      <c r="E561" s="69">
        <v>4</v>
      </c>
      <c r="F561" s="76" t="s">
        <v>93</v>
      </c>
      <c r="G561" s="20" t="s">
        <v>94</v>
      </c>
      <c r="H561" s="70" t="s">
        <v>95</v>
      </c>
      <c r="I561" s="21" t="s">
        <v>43</v>
      </c>
      <c r="J561" s="22">
        <v>988234</v>
      </c>
      <c r="K561" s="17" t="str">
        <f t="shared" si="118"/>
        <v>Diploid</v>
      </c>
      <c r="L561" s="71">
        <v>100</v>
      </c>
      <c r="M561" s="24">
        <v>1</v>
      </c>
      <c r="N561" s="25">
        <v>49.441786283891553</v>
      </c>
      <c r="O561" s="26">
        <v>45.804543303360155</v>
      </c>
      <c r="P561" s="26">
        <f t="shared" si="114"/>
        <v>0.45804543303360157</v>
      </c>
      <c r="Q561" s="25">
        <v>54.195456696639845</v>
      </c>
      <c r="R561" s="25">
        <v>0.54195456696639843</v>
      </c>
      <c r="S561" s="78">
        <v>26.79520187553166</v>
      </c>
      <c r="T561" s="25">
        <v>8.931733958510554</v>
      </c>
      <c r="U561" s="25">
        <v>11.95066003648712</v>
      </c>
      <c r="V561" s="25">
        <v>3.9835533454957073</v>
      </c>
      <c r="W561" s="79" t="s">
        <v>45</v>
      </c>
      <c r="X561" s="79" t="s">
        <v>45</v>
      </c>
      <c r="Y561" s="79" t="s">
        <v>45</v>
      </c>
      <c r="Z561" s="79" t="s">
        <v>45</v>
      </c>
      <c r="AA561" s="80" t="s">
        <v>45</v>
      </c>
      <c r="AB561" s="26" t="s">
        <v>45</v>
      </c>
      <c r="AC561" s="79" t="s">
        <v>45</v>
      </c>
      <c r="AD561" s="79" t="s">
        <v>45</v>
      </c>
      <c r="AE561" s="79" t="s">
        <v>45</v>
      </c>
      <c r="AF561" s="79" t="s">
        <v>45</v>
      </c>
      <c r="AG561" s="81">
        <v>6.8</v>
      </c>
      <c r="AH561" s="52">
        <v>6.7</v>
      </c>
      <c r="AI561" s="17">
        <f t="shared" si="116"/>
        <v>1.9952623149688761E-7</v>
      </c>
      <c r="AJ561" s="81">
        <v>27.3</v>
      </c>
      <c r="AK561" s="81">
        <v>150.4</v>
      </c>
      <c r="AL561" s="81">
        <v>4149</v>
      </c>
      <c r="AM561" s="81">
        <v>885</v>
      </c>
      <c r="AN561" s="17" t="s">
        <v>45</v>
      </c>
      <c r="AO561" s="17" t="s">
        <v>45</v>
      </c>
      <c r="AP561" s="17" t="s">
        <v>45</v>
      </c>
      <c r="AQ561" s="17" t="s">
        <v>45</v>
      </c>
      <c r="AR561" s="17">
        <v>1138.1999999999991</v>
      </c>
      <c r="AS561" s="17">
        <v>1419.0374999999999</v>
      </c>
      <c r="AT561" s="26">
        <v>766.47499999999991</v>
      </c>
      <c r="AU561" s="26">
        <v>23.029355886095384</v>
      </c>
      <c r="AV561" s="26">
        <v>2.0028849093594001</v>
      </c>
      <c r="AW561" s="26">
        <v>4611.8249999999998</v>
      </c>
      <c r="AX561" s="26">
        <v>3547.7999999999997</v>
      </c>
      <c r="AY561" s="103">
        <v>375</v>
      </c>
      <c r="AZ561" s="103">
        <f t="shared" si="119"/>
        <v>114.375</v>
      </c>
      <c r="BA561" s="17">
        <v>30</v>
      </c>
      <c r="BB561" s="17">
        <v>90</v>
      </c>
      <c r="BC561" s="17">
        <v>0.12</v>
      </c>
      <c r="BD561" s="14">
        <v>2</v>
      </c>
      <c r="BE561" s="17" t="s">
        <v>41</v>
      </c>
      <c r="BF561" s="28"/>
      <c r="BG561" s="26"/>
      <c r="BH561" s="31"/>
      <c r="BI561" s="29"/>
    </row>
    <row r="562" spans="1:61" x14ac:dyDescent="0.25">
      <c r="A562" s="14">
        <v>2007</v>
      </c>
      <c r="B562" s="31">
        <v>2010</v>
      </c>
      <c r="C562" s="20" t="s">
        <v>174</v>
      </c>
      <c r="D562" s="17" t="s">
        <v>310</v>
      </c>
      <c r="E562" s="69">
        <v>1</v>
      </c>
      <c r="F562" s="76" t="s">
        <v>102</v>
      </c>
      <c r="G562" s="45" t="s">
        <v>103</v>
      </c>
      <c r="H562" s="70" t="s">
        <v>95</v>
      </c>
      <c r="I562" s="21" t="s">
        <v>43</v>
      </c>
      <c r="J562" s="22">
        <v>988241</v>
      </c>
      <c r="K562" s="17" t="str">
        <f t="shared" si="118"/>
        <v>Diploid</v>
      </c>
      <c r="L562" s="71">
        <v>66.666666666666657</v>
      </c>
      <c r="M562" s="24">
        <v>0.66666666666666652</v>
      </c>
      <c r="N562" s="25">
        <v>49.441786283891553</v>
      </c>
      <c r="O562" s="26">
        <v>46.724993582613159</v>
      </c>
      <c r="P562" s="26">
        <f t="shared" si="114"/>
        <v>0.46724993582613161</v>
      </c>
      <c r="Q562" s="25">
        <v>53.275006417386841</v>
      </c>
      <c r="R562" s="25">
        <v>0.53275006417386839</v>
      </c>
      <c r="S562" s="78">
        <v>26.340114815613909</v>
      </c>
      <c r="T562" s="25">
        <v>8.7800382718713035</v>
      </c>
      <c r="U562" s="25">
        <v>11.747691207763804</v>
      </c>
      <c r="V562" s="25">
        <v>3.9158970692546013</v>
      </c>
      <c r="W562" s="79" t="s">
        <v>45</v>
      </c>
      <c r="X562" s="79" t="s">
        <v>45</v>
      </c>
      <c r="Y562" s="79" t="s">
        <v>45</v>
      </c>
      <c r="Z562" s="79" t="s">
        <v>45</v>
      </c>
      <c r="AA562" s="80" t="s">
        <v>45</v>
      </c>
      <c r="AB562" s="26" t="s">
        <v>45</v>
      </c>
      <c r="AC562" s="79" t="s">
        <v>45</v>
      </c>
      <c r="AD562" s="79" t="s">
        <v>45</v>
      </c>
      <c r="AE562" s="79" t="s">
        <v>45</v>
      </c>
      <c r="AF562" s="79" t="s">
        <v>45</v>
      </c>
      <c r="AG562" s="81">
        <v>6.8</v>
      </c>
      <c r="AH562" s="52">
        <v>6.7</v>
      </c>
      <c r="AI562" s="17">
        <f t="shared" si="116"/>
        <v>1.9952623149688761E-7</v>
      </c>
      <c r="AJ562" s="81">
        <v>27.3</v>
      </c>
      <c r="AK562" s="81">
        <v>150.4</v>
      </c>
      <c r="AL562" s="81">
        <v>4149</v>
      </c>
      <c r="AM562" s="81">
        <v>885</v>
      </c>
      <c r="AN562" s="17" t="s">
        <v>45</v>
      </c>
      <c r="AO562" s="17" t="s">
        <v>45</v>
      </c>
      <c r="AP562" s="17" t="s">
        <v>45</v>
      </c>
      <c r="AQ562" s="17" t="s">
        <v>45</v>
      </c>
      <c r="AR562" s="17">
        <v>1138.1999999999991</v>
      </c>
      <c r="AS562" s="17">
        <v>1419.0374999999999</v>
      </c>
      <c r="AT562" s="26">
        <v>766.47499999999991</v>
      </c>
      <c r="AU562" s="26">
        <v>23.029355886095384</v>
      </c>
      <c r="AV562" s="26">
        <v>2.0028849093594001</v>
      </c>
      <c r="AW562" s="26">
        <v>4611.8249999999998</v>
      </c>
      <c r="AX562" s="26">
        <v>3547.7999999999997</v>
      </c>
      <c r="AY562" s="103">
        <v>375</v>
      </c>
      <c r="AZ562" s="103">
        <f t="shared" si="119"/>
        <v>114.375</v>
      </c>
      <c r="BA562" s="17">
        <v>30</v>
      </c>
      <c r="BB562" s="17">
        <v>90</v>
      </c>
      <c r="BC562" s="17">
        <v>0.12</v>
      </c>
      <c r="BD562" s="14">
        <v>2</v>
      </c>
      <c r="BE562" s="17" t="s">
        <v>41</v>
      </c>
      <c r="BF562" s="28"/>
      <c r="BG562" s="26"/>
      <c r="BH562" s="31"/>
      <c r="BI562" s="29"/>
    </row>
    <row r="563" spans="1:61" x14ac:dyDescent="0.25">
      <c r="A563" s="14">
        <v>2007</v>
      </c>
      <c r="B563" s="31">
        <v>2010</v>
      </c>
      <c r="C563" s="20" t="s">
        <v>174</v>
      </c>
      <c r="D563" s="17" t="s">
        <v>310</v>
      </c>
      <c r="E563" s="69">
        <v>2</v>
      </c>
      <c r="F563" s="76" t="s">
        <v>102</v>
      </c>
      <c r="G563" s="45" t="s">
        <v>103</v>
      </c>
      <c r="H563" s="70" t="s">
        <v>95</v>
      </c>
      <c r="I563" s="21" t="s">
        <v>43</v>
      </c>
      <c r="J563" s="22">
        <v>988241</v>
      </c>
      <c r="K563" s="17" t="str">
        <f t="shared" si="118"/>
        <v>Diploid</v>
      </c>
      <c r="L563" s="71">
        <v>100</v>
      </c>
      <c r="M563" s="24">
        <v>1</v>
      </c>
      <c r="N563" s="25">
        <v>53.429027113237645</v>
      </c>
      <c r="O563" s="26">
        <v>49.86177334681885</v>
      </c>
      <c r="P563" s="26">
        <f t="shared" si="114"/>
        <v>0.4986177334681885</v>
      </c>
      <c r="Q563" s="25">
        <v>50.13822665318115</v>
      </c>
      <c r="R563" s="25">
        <v>0.5013822665318115</v>
      </c>
      <c r="S563" s="78">
        <v>26.788366712624697</v>
      </c>
      <c r="T563" s="25">
        <v>8.9294555708748984</v>
      </c>
      <c r="U563" s="25">
        <v>11.947611553830615</v>
      </c>
      <c r="V563" s="25">
        <v>3.9825371846102047</v>
      </c>
      <c r="W563" s="79" t="s">
        <v>45</v>
      </c>
      <c r="X563" s="79" t="s">
        <v>45</v>
      </c>
      <c r="Y563" s="79" t="s">
        <v>45</v>
      </c>
      <c r="Z563" s="79" t="s">
        <v>45</v>
      </c>
      <c r="AA563" s="80" t="s">
        <v>45</v>
      </c>
      <c r="AB563" s="26" t="s">
        <v>45</v>
      </c>
      <c r="AC563" s="79" t="s">
        <v>45</v>
      </c>
      <c r="AD563" s="79" t="s">
        <v>45</v>
      </c>
      <c r="AE563" s="79" t="s">
        <v>45</v>
      </c>
      <c r="AF563" s="79" t="s">
        <v>45</v>
      </c>
      <c r="AG563" s="81">
        <v>6.8</v>
      </c>
      <c r="AH563" s="52">
        <v>6.7</v>
      </c>
      <c r="AI563" s="17">
        <f t="shared" si="116"/>
        <v>1.9952623149688761E-7</v>
      </c>
      <c r="AJ563" s="81">
        <v>27.3</v>
      </c>
      <c r="AK563" s="81">
        <v>150.4</v>
      </c>
      <c r="AL563" s="81">
        <v>4149</v>
      </c>
      <c r="AM563" s="81">
        <v>885</v>
      </c>
      <c r="AN563" s="17" t="s">
        <v>45</v>
      </c>
      <c r="AO563" s="17" t="s">
        <v>45</v>
      </c>
      <c r="AP563" s="17" t="s">
        <v>45</v>
      </c>
      <c r="AQ563" s="17" t="s">
        <v>45</v>
      </c>
      <c r="AR563" s="17">
        <v>1138.1999999999991</v>
      </c>
      <c r="AS563" s="17">
        <v>1419.0374999999999</v>
      </c>
      <c r="AT563" s="26">
        <v>766.47499999999991</v>
      </c>
      <c r="AU563" s="26">
        <v>23.029355886095384</v>
      </c>
      <c r="AV563" s="26">
        <v>2.0028849093594001</v>
      </c>
      <c r="AW563" s="26">
        <v>4611.8249999999998</v>
      </c>
      <c r="AX563" s="26">
        <v>3547.7999999999997</v>
      </c>
      <c r="AY563" s="103">
        <v>375</v>
      </c>
      <c r="AZ563" s="103">
        <f t="shared" si="119"/>
        <v>114.375</v>
      </c>
      <c r="BA563" s="17">
        <v>30</v>
      </c>
      <c r="BB563" s="17">
        <v>90</v>
      </c>
      <c r="BC563" s="17">
        <v>0.12</v>
      </c>
      <c r="BD563" s="14">
        <v>2</v>
      </c>
      <c r="BE563" s="17" t="s">
        <v>41</v>
      </c>
      <c r="BF563" s="28"/>
      <c r="BG563" s="26"/>
      <c r="BH563" s="31"/>
      <c r="BI563" s="29"/>
    </row>
    <row r="564" spans="1:61" x14ac:dyDescent="0.25">
      <c r="A564" s="14">
        <v>2007</v>
      </c>
      <c r="B564" s="31">
        <v>2010</v>
      </c>
      <c r="C564" s="20" t="s">
        <v>174</v>
      </c>
      <c r="D564" s="17" t="s">
        <v>310</v>
      </c>
      <c r="E564" s="69">
        <v>3</v>
      </c>
      <c r="F564" s="76" t="s">
        <v>102</v>
      </c>
      <c r="G564" s="45" t="s">
        <v>103</v>
      </c>
      <c r="H564" s="70" t="s">
        <v>95</v>
      </c>
      <c r="I564" s="21" t="s">
        <v>43</v>
      </c>
      <c r="J564" s="22">
        <v>988241</v>
      </c>
      <c r="K564" s="17" t="str">
        <f t="shared" si="118"/>
        <v>Diploid</v>
      </c>
      <c r="L564" s="71">
        <v>94.444444444444443</v>
      </c>
      <c r="M564" s="24">
        <v>0.94444444444444442</v>
      </c>
      <c r="N564" s="25">
        <v>58.21371610845295</v>
      </c>
      <c r="O564" s="26">
        <v>47.012810457516338</v>
      </c>
      <c r="P564" s="26">
        <f t="shared" si="114"/>
        <v>0.47012810457516335</v>
      </c>
      <c r="Q564" s="25">
        <v>52.987189542483662</v>
      </c>
      <c r="R564" s="25">
        <v>0.52987189542483659</v>
      </c>
      <c r="S564" s="78">
        <v>30.845812094109309</v>
      </c>
      <c r="T564" s="25">
        <v>10.281937364703102</v>
      </c>
      <c r="U564" s="25">
        <v>13.757232193972753</v>
      </c>
      <c r="V564" s="25">
        <v>4.5857440646575842</v>
      </c>
      <c r="W564" s="79" t="s">
        <v>45</v>
      </c>
      <c r="X564" s="79" t="s">
        <v>45</v>
      </c>
      <c r="Y564" s="79" t="s">
        <v>45</v>
      </c>
      <c r="Z564" s="79" t="s">
        <v>45</v>
      </c>
      <c r="AA564" s="80" t="s">
        <v>45</v>
      </c>
      <c r="AB564" s="26" t="s">
        <v>45</v>
      </c>
      <c r="AC564" s="79" t="s">
        <v>45</v>
      </c>
      <c r="AD564" s="79" t="s">
        <v>45</v>
      </c>
      <c r="AE564" s="79" t="s">
        <v>45</v>
      </c>
      <c r="AF564" s="79" t="s">
        <v>45</v>
      </c>
      <c r="AG564" s="81">
        <v>6.8</v>
      </c>
      <c r="AH564" s="52">
        <v>6.7</v>
      </c>
      <c r="AI564" s="17">
        <f t="shared" si="116"/>
        <v>1.9952623149688761E-7</v>
      </c>
      <c r="AJ564" s="81">
        <v>27.3</v>
      </c>
      <c r="AK564" s="81">
        <v>150.4</v>
      </c>
      <c r="AL564" s="81">
        <v>4149</v>
      </c>
      <c r="AM564" s="81">
        <v>885</v>
      </c>
      <c r="AN564" s="17" t="s">
        <v>45</v>
      </c>
      <c r="AO564" s="17" t="s">
        <v>45</v>
      </c>
      <c r="AP564" s="17" t="s">
        <v>45</v>
      </c>
      <c r="AQ564" s="17" t="s">
        <v>45</v>
      </c>
      <c r="AR564" s="17">
        <v>1138.1999999999991</v>
      </c>
      <c r="AS564" s="17">
        <v>1419.0374999999999</v>
      </c>
      <c r="AT564" s="26">
        <v>766.47499999999991</v>
      </c>
      <c r="AU564" s="26">
        <v>23.029355886095384</v>
      </c>
      <c r="AV564" s="26">
        <v>2.0028849093594001</v>
      </c>
      <c r="AW564" s="26">
        <v>4611.8249999999998</v>
      </c>
      <c r="AX564" s="26">
        <v>3547.7999999999997</v>
      </c>
      <c r="AY564" s="103">
        <v>375</v>
      </c>
      <c r="AZ564" s="103">
        <f t="shared" si="119"/>
        <v>114.375</v>
      </c>
      <c r="BA564" s="17">
        <v>30</v>
      </c>
      <c r="BB564" s="17">
        <v>90</v>
      </c>
      <c r="BC564" s="17">
        <v>0.12</v>
      </c>
      <c r="BD564" s="14">
        <v>2</v>
      </c>
      <c r="BE564" s="17" t="s">
        <v>41</v>
      </c>
      <c r="BF564" s="28"/>
      <c r="BG564" s="26"/>
      <c r="BH564" s="31"/>
      <c r="BI564" s="29"/>
    </row>
    <row r="565" spans="1:61" x14ac:dyDescent="0.25">
      <c r="A565" s="14">
        <v>2007</v>
      </c>
      <c r="B565" s="31">
        <v>2010</v>
      </c>
      <c r="C565" s="20" t="s">
        <v>174</v>
      </c>
      <c r="D565" s="17" t="s">
        <v>310</v>
      </c>
      <c r="E565" s="69">
        <v>4</v>
      </c>
      <c r="F565" s="76" t="s">
        <v>102</v>
      </c>
      <c r="G565" s="82" t="s">
        <v>103</v>
      </c>
      <c r="H565" s="70" t="s">
        <v>95</v>
      </c>
      <c r="I565" s="21" t="s">
        <v>43</v>
      </c>
      <c r="J565" s="22">
        <v>988241</v>
      </c>
      <c r="K565" s="17" t="str">
        <f t="shared" si="118"/>
        <v>Diploid</v>
      </c>
      <c r="L565" s="71">
        <v>100</v>
      </c>
      <c r="M565" s="24">
        <v>1</v>
      </c>
      <c r="N565" s="25">
        <v>42.264752791068588</v>
      </c>
      <c r="O565" s="26">
        <v>49.1188502529874</v>
      </c>
      <c r="P565" s="26">
        <f t="shared" si="114"/>
        <v>0.491188502529874</v>
      </c>
      <c r="Q565" s="25">
        <v>50.8811497470126</v>
      </c>
      <c r="R565" s="25">
        <v>0.508811497470126</v>
      </c>
      <c r="S565" s="78">
        <v>21.504792157828284</v>
      </c>
      <c r="T565" s="25">
        <v>7.1682640526094277</v>
      </c>
      <c r="U565" s="25">
        <v>9.5911373023914148</v>
      </c>
      <c r="V565" s="25">
        <v>3.1970457674638046</v>
      </c>
      <c r="W565" s="79" t="s">
        <v>45</v>
      </c>
      <c r="X565" s="79" t="s">
        <v>45</v>
      </c>
      <c r="Y565" s="79" t="s">
        <v>45</v>
      </c>
      <c r="Z565" s="79" t="s">
        <v>45</v>
      </c>
      <c r="AA565" s="80" t="s">
        <v>45</v>
      </c>
      <c r="AB565" s="26" t="s">
        <v>45</v>
      </c>
      <c r="AC565" s="79" t="s">
        <v>45</v>
      </c>
      <c r="AD565" s="79" t="s">
        <v>45</v>
      </c>
      <c r="AE565" s="79" t="s">
        <v>45</v>
      </c>
      <c r="AF565" s="79" t="s">
        <v>45</v>
      </c>
      <c r="AG565" s="81">
        <v>6.8</v>
      </c>
      <c r="AH565" s="52">
        <v>6.7</v>
      </c>
      <c r="AI565" s="17">
        <f t="shared" si="116"/>
        <v>1.9952623149688761E-7</v>
      </c>
      <c r="AJ565" s="81">
        <v>27.3</v>
      </c>
      <c r="AK565" s="81">
        <v>150.4</v>
      </c>
      <c r="AL565" s="81">
        <v>4149</v>
      </c>
      <c r="AM565" s="81">
        <v>885</v>
      </c>
      <c r="AN565" s="17" t="s">
        <v>45</v>
      </c>
      <c r="AO565" s="17" t="s">
        <v>45</v>
      </c>
      <c r="AP565" s="17" t="s">
        <v>45</v>
      </c>
      <c r="AQ565" s="17" t="s">
        <v>45</v>
      </c>
      <c r="AR565" s="17">
        <v>1138.1999999999991</v>
      </c>
      <c r="AS565" s="17">
        <v>1419.0374999999999</v>
      </c>
      <c r="AT565" s="26">
        <v>766.47499999999991</v>
      </c>
      <c r="AU565" s="26">
        <v>23.029355886095384</v>
      </c>
      <c r="AV565" s="26">
        <v>2.0028849093594001</v>
      </c>
      <c r="AW565" s="26">
        <v>4611.8249999999998</v>
      </c>
      <c r="AX565" s="26">
        <v>3547.7999999999997</v>
      </c>
      <c r="AY565" s="103">
        <v>375</v>
      </c>
      <c r="AZ565" s="103">
        <f t="shared" si="119"/>
        <v>114.375</v>
      </c>
      <c r="BA565" s="17">
        <v>30</v>
      </c>
      <c r="BB565" s="17">
        <v>90</v>
      </c>
      <c r="BC565" s="17">
        <v>0.12</v>
      </c>
      <c r="BD565" s="14">
        <v>2</v>
      </c>
      <c r="BE565" s="17" t="s">
        <v>41</v>
      </c>
      <c r="BF565" s="28"/>
      <c r="BG565" s="26"/>
      <c r="BH565" s="31"/>
      <c r="BI565" s="29"/>
    </row>
    <row r="566" spans="1:61" x14ac:dyDescent="0.25">
      <c r="A566" s="14">
        <v>2007</v>
      </c>
      <c r="B566" s="31">
        <v>2010</v>
      </c>
      <c r="C566" s="20" t="s">
        <v>174</v>
      </c>
      <c r="D566" s="17" t="s">
        <v>310</v>
      </c>
      <c r="E566" s="69">
        <v>1</v>
      </c>
      <c r="F566" s="76" t="s">
        <v>100</v>
      </c>
      <c r="G566" s="45" t="s">
        <v>101</v>
      </c>
      <c r="H566" s="70">
        <v>99113</v>
      </c>
      <c r="I566" s="21" t="s">
        <v>52</v>
      </c>
      <c r="J566" s="22">
        <v>99113012</v>
      </c>
      <c r="K566" s="17" t="str">
        <f t="shared" si="118"/>
        <v>Diploid</v>
      </c>
      <c r="L566" s="71">
        <v>94.444444444444443</v>
      </c>
      <c r="M566" s="24">
        <v>0.94444444444444442</v>
      </c>
      <c r="N566" s="25">
        <v>59.808612440191389</v>
      </c>
      <c r="O566" s="26">
        <v>51.271540331958988</v>
      </c>
      <c r="P566" s="26">
        <f t="shared" si="114"/>
        <v>0.51271540331958987</v>
      </c>
      <c r="Q566" s="25">
        <v>48.728459668041012</v>
      </c>
      <c r="R566" s="25">
        <v>0.48728459668041013</v>
      </c>
      <c r="S566" s="78">
        <v>29.14381559093362</v>
      </c>
      <c r="T566" s="25">
        <v>9.7146051969778728</v>
      </c>
      <c r="U566" s="25">
        <v>12.998141753556395</v>
      </c>
      <c r="V566" s="25">
        <v>4.3327139178521312</v>
      </c>
      <c r="W566" s="79" t="s">
        <v>45</v>
      </c>
      <c r="X566" s="79" t="s">
        <v>45</v>
      </c>
      <c r="Y566" s="79" t="s">
        <v>45</v>
      </c>
      <c r="Z566" s="79" t="s">
        <v>45</v>
      </c>
      <c r="AA566" s="80" t="s">
        <v>45</v>
      </c>
      <c r="AB566" s="26" t="s">
        <v>45</v>
      </c>
      <c r="AC566" s="79" t="s">
        <v>45</v>
      </c>
      <c r="AD566" s="79" t="s">
        <v>45</v>
      </c>
      <c r="AE566" s="79" t="s">
        <v>45</v>
      </c>
      <c r="AF566" s="79" t="s">
        <v>45</v>
      </c>
      <c r="AG566" s="81">
        <v>6.8</v>
      </c>
      <c r="AH566" s="52">
        <v>6.7</v>
      </c>
      <c r="AI566" s="17">
        <f t="shared" si="116"/>
        <v>1.9952623149688761E-7</v>
      </c>
      <c r="AJ566" s="81">
        <v>27.3</v>
      </c>
      <c r="AK566" s="81">
        <v>150.4</v>
      </c>
      <c r="AL566" s="81">
        <v>4149</v>
      </c>
      <c r="AM566" s="81">
        <v>885</v>
      </c>
      <c r="AN566" s="17" t="s">
        <v>45</v>
      </c>
      <c r="AO566" s="17" t="s">
        <v>45</v>
      </c>
      <c r="AP566" s="17" t="s">
        <v>45</v>
      </c>
      <c r="AQ566" s="17" t="s">
        <v>45</v>
      </c>
      <c r="AR566" s="17">
        <v>1138.1999999999991</v>
      </c>
      <c r="AS566" s="17">
        <v>1419.0374999999999</v>
      </c>
      <c r="AT566" s="26">
        <v>766.47499999999991</v>
      </c>
      <c r="AU566" s="26">
        <v>23.029355886095384</v>
      </c>
      <c r="AV566" s="26">
        <v>2.0028849093594001</v>
      </c>
      <c r="AW566" s="26">
        <v>4611.8249999999998</v>
      </c>
      <c r="AX566" s="26">
        <v>3547.7999999999997</v>
      </c>
      <c r="AY566" s="103">
        <v>375</v>
      </c>
      <c r="AZ566" s="103">
        <f t="shared" si="119"/>
        <v>114.375</v>
      </c>
      <c r="BA566" s="17">
        <v>30</v>
      </c>
      <c r="BB566" s="17">
        <v>90</v>
      </c>
      <c r="BC566" s="17">
        <v>0.12</v>
      </c>
      <c r="BD566" s="14">
        <v>2</v>
      </c>
      <c r="BE566" s="17" t="s">
        <v>41</v>
      </c>
      <c r="BF566" s="28"/>
      <c r="BG566" s="26"/>
      <c r="BH566" s="31"/>
      <c r="BI566" s="29"/>
    </row>
    <row r="567" spans="1:61" x14ac:dyDescent="0.25">
      <c r="A567" s="14">
        <v>2007</v>
      </c>
      <c r="B567" s="31">
        <v>2010</v>
      </c>
      <c r="C567" s="20" t="s">
        <v>174</v>
      </c>
      <c r="D567" s="17" t="s">
        <v>310</v>
      </c>
      <c r="E567" s="69">
        <v>2</v>
      </c>
      <c r="F567" s="76" t="s">
        <v>100</v>
      </c>
      <c r="G567" s="45" t="s">
        <v>101</v>
      </c>
      <c r="H567" s="70">
        <v>99113</v>
      </c>
      <c r="I567" s="21" t="s">
        <v>52</v>
      </c>
      <c r="J567" s="22">
        <v>99113012</v>
      </c>
      <c r="K567" s="17" t="str">
        <f t="shared" si="118"/>
        <v>Diploid</v>
      </c>
      <c r="L567" s="71">
        <v>94.444444444444443</v>
      </c>
      <c r="M567" s="24">
        <v>0.94444444444444442</v>
      </c>
      <c r="N567" s="25">
        <v>60.606060606060609</v>
      </c>
      <c r="O567" s="26">
        <v>51.955394190871367</v>
      </c>
      <c r="P567" s="26">
        <f t="shared" si="114"/>
        <v>0.51955394190871362</v>
      </c>
      <c r="Q567" s="25">
        <v>48.044605809128633</v>
      </c>
      <c r="R567" s="25">
        <v>0.48044605809128632</v>
      </c>
      <c r="S567" s="78">
        <v>29.117942914623413</v>
      </c>
      <c r="T567" s="25">
        <v>9.7059809715411376</v>
      </c>
      <c r="U567" s="25">
        <v>12.986602539922043</v>
      </c>
      <c r="V567" s="25">
        <v>4.3288675133073475</v>
      </c>
      <c r="W567" s="79" t="s">
        <v>45</v>
      </c>
      <c r="X567" s="79" t="s">
        <v>45</v>
      </c>
      <c r="Y567" s="79" t="s">
        <v>45</v>
      </c>
      <c r="Z567" s="79" t="s">
        <v>45</v>
      </c>
      <c r="AA567" s="80" t="s">
        <v>45</v>
      </c>
      <c r="AB567" s="26" t="s">
        <v>45</v>
      </c>
      <c r="AC567" s="79" t="s">
        <v>45</v>
      </c>
      <c r="AD567" s="79" t="s">
        <v>45</v>
      </c>
      <c r="AE567" s="79" t="s">
        <v>45</v>
      </c>
      <c r="AF567" s="79" t="s">
        <v>45</v>
      </c>
      <c r="AG567" s="81">
        <v>6.8</v>
      </c>
      <c r="AH567" s="52">
        <v>6.7</v>
      </c>
      <c r="AI567" s="17">
        <f t="shared" si="116"/>
        <v>1.9952623149688761E-7</v>
      </c>
      <c r="AJ567" s="81">
        <v>27.3</v>
      </c>
      <c r="AK567" s="81">
        <v>150.4</v>
      </c>
      <c r="AL567" s="81">
        <v>4149</v>
      </c>
      <c r="AM567" s="81">
        <v>885</v>
      </c>
      <c r="AN567" s="17" t="s">
        <v>45</v>
      </c>
      <c r="AO567" s="17" t="s">
        <v>45</v>
      </c>
      <c r="AP567" s="17" t="s">
        <v>45</v>
      </c>
      <c r="AQ567" s="17" t="s">
        <v>45</v>
      </c>
      <c r="AR567" s="17">
        <v>1138.1999999999991</v>
      </c>
      <c r="AS567" s="17">
        <v>1419.0374999999999</v>
      </c>
      <c r="AT567" s="26">
        <v>766.47499999999991</v>
      </c>
      <c r="AU567" s="26">
        <v>23.029355886095384</v>
      </c>
      <c r="AV567" s="26">
        <v>2.0028849093594001</v>
      </c>
      <c r="AW567" s="26">
        <v>4611.8249999999998</v>
      </c>
      <c r="AX567" s="26">
        <v>3547.7999999999997</v>
      </c>
      <c r="AY567" s="103">
        <v>375</v>
      </c>
      <c r="AZ567" s="103">
        <f t="shared" si="119"/>
        <v>114.375</v>
      </c>
      <c r="BA567" s="17">
        <v>30</v>
      </c>
      <c r="BB567" s="17">
        <v>90</v>
      </c>
      <c r="BC567" s="17">
        <v>0.12</v>
      </c>
      <c r="BD567" s="14">
        <v>2</v>
      </c>
      <c r="BE567" s="17" t="s">
        <v>41</v>
      </c>
      <c r="BF567" s="28"/>
      <c r="BG567" s="26"/>
      <c r="BH567" s="31"/>
      <c r="BI567" s="29"/>
    </row>
    <row r="568" spans="1:61" x14ac:dyDescent="0.25">
      <c r="A568" s="14">
        <v>2007</v>
      </c>
      <c r="B568" s="31">
        <v>2010</v>
      </c>
      <c r="C568" s="20" t="s">
        <v>174</v>
      </c>
      <c r="D568" s="17" t="s">
        <v>310</v>
      </c>
      <c r="E568" s="69">
        <v>3</v>
      </c>
      <c r="F568" s="76" t="s">
        <v>100</v>
      </c>
      <c r="G568" s="45" t="s">
        <v>101</v>
      </c>
      <c r="H568" s="70">
        <v>99113</v>
      </c>
      <c r="I568" s="21" t="s">
        <v>52</v>
      </c>
      <c r="J568" s="22">
        <v>99113012</v>
      </c>
      <c r="K568" s="17" t="str">
        <f t="shared" si="118"/>
        <v>Diploid</v>
      </c>
      <c r="L568" s="71">
        <v>100</v>
      </c>
      <c r="M568" s="24">
        <v>1</v>
      </c>
      <c r="N568" s="25">
        <v>43.859649122807021</v>
      </c>
      <c r="O568" s="26">
        <v>50.205294897566397</v>
      </c>
      <c r="P568" s="26">
        <f t="shared" si="114"/>
        <v>0.50205294897566399</v>
      </c>
      <c r="Q568" s="25">
        <v>49.794705102433603</v>
      </c>
      <c r="R568" s="25">
        <v>0.49794705102433601</v>
      </c>
      <c r="S568" s="78">
        <v>21.839782939663859</v>
      </c>
      <c r="T568" s="25">
        <v>7.2799276465546194</v>
      </c>
      <c r="U568" s="25">
        <v>9.7405431910900813</v>
      </c>
      <c r="V568" s="25">
        <v>3.2468477303633603</v>
      </c>
      <c r="W568" s="79" t="s">
        <v>45</v>
      </c>
      <c r="X568" s="79" t="s">
        <v>45</v>
      </c>
      <c r="Y568" s="79" t="s">
        <v>45</v>
      </c>
      <c r="Z568" s="79" t="s">
        <v>45</v>
      </c>
      <c r="AA568" s="80" t="s">
        <v>45</v>
      </c>
      <c r="AB568" s="26" t="s">
        <v>45</v>
      </c>
      <c r="AC568" s="79" t="s">
        <v>45</v>
      </c>
      <c r="AD568" s="79" t="s">
        <v>45</v>
      </c>
      <c r="AE568" s="79" t="s">
        <v>45</v>
      </c>
      <c r="AF568" s="79" t="s">
        <v>45</v>
      </c>
      <c r="AG568" s="81">
        <v>6.8</v>
      </c>
      <c r="AH568" s="52">
        <v>6.7</v>
      </c>
      <c r="AI568" s="17">
        <f t="shared" si="116"/>
        <v>1.9952623149688761E-7</v>
      </c>
      <c r="AJ568" s="81">
        <v>27.3</v>
      </c>
      <c r="AK568" s="81">
        <v>150.4</v>
      </c>
      <c r="AL568" s="81">
        <v>4149</v>
      </c>
      <c r="AM568" s="81">
        <v>885</v>
      </c>
      <c r="AN568" s="17" t="s">
        <v>45</v>
      </c>
      <c r="AO568" s="17" t="s">
        <v>45</v>
      </c>
      <c r="AP568" s="17" t="s">
        <v>45</v>
      </c>
      <c r="AQ568" s="17" t="s">
        <v>45</v>
      </c>
      <c r="AR568" s="17">
        <v>1138.1999999999991</v>
      </c>
      <c r="AS568" s="17">
        <v>1419.0374999999999</v>
      </c>
      <c r="AT568" s="26">
        <v>766.47499999999991</v>
      </c>
      <c r="AU568" s="26">
        <v>23.029355886095384</v>
      </c>
      <c r="AV568" s="26">
        <v>2.0028849093594001</v>
      </c>
      <c r="AW568" s="26">
        <v>4611.8249999999998</v>
      </c>
      <c r="AX568" s="26">
        <v>3547.7999999999997</v>
      </c>
      <c r="AY568" s="103">
        <v>375</v>
      </c>
      <c r="AZ568" s="103">
        <f t="shared" si="119"/>
        <v>114.375</v>
      </c>
      <c r="BA568" s="17">
        <v>30</v>
      </c>
      <c r="BB568" s="17">
        <v>90</v>
      </c>
      <c r="BC568" s="17">
        <v>0.12</v>
      </c>
      <c r="BD568" s="14">
        <v>2</v>
      </c>
      <c r="BE568" s="17" t="s">
        <v>41</v>
      </c>
      <c r="BF568" s="28"/>
      <c r="BG568" s="26"/>
      <c r="BH568" s="31"/>
      <c r="BI568" s="29"/>
    </row>
    <row r="569" spans="1:61" x14ac:dyDescent="0.25">
      <c r="A569" s="14">
        <v>2007</v>
      </c>
      <c r="B569" s="31">
        <v>2010</v>
      </c>
      <c r="C569" s="20" t="s">
        <v>174</v>
      </c>
      <c r="D569" s="17" t="s">
        <v>310</v>
      </c>
      <c r="E569" s="69">
        <v>4</v>
      </c>
      <c r="F569" s="76" t="s">
        <v>100</v>
      </c>
      <c r="G569" s="45" t="s">
        <v>101</v>
      </c>
      <c r="H569" s="70">
        <v>99113</v>
      </c>
      <c r="I569" s="21" t="s">
        <v>52</v>
      </c>
      <c r="J569" s="22">
        <v>99113012</v>
      </c>
      <c r="K569" s="17" t="str">
        <f t="shared" si="118"/>
        <v>Diploid</v>
      </c>
      <c r="L569" s="71">
        <v>100</v>
      </c>
      <c r="M569" s="24">
        <v>1</v>
      </c>
      <c r="N569" s="25">
        <v>39.074960127591709</v>
      </c>
      <c r="O569" s="26">
        <v>48.136884888953404</v>
      </c>
      <c r="P569" s="26">
        <f t="shared" si="114"/>
        <v>0.48136884888953402</v>
      </c>
      <c r="Q569" s="25">
        <v>51.863115111046596</v>
      </c>
      <c r="R569" s="25">
        <v>0.51863115111046598</v>
      </c>
      <c r="S569" s="78">
        <v>20.265491550568449</v>
      </c>
      <c r="T569" s="25">
        <v>6.7551638501894828</v>
      </c>
      <c r="U569" s="25">
        <v>9.038409231553528</v>
      </c>
      <c r="V569" s="25">
        <v>3.0128030771845093</v>
      </c>
      <c r="W569" s="79" t="s">
        <v>45</v>
      </c>
      <c r="X569" s="79" t="s">
        <v>45</v>
      </c>
      <c r="Y569" s="79" t="s">
        <v>45</v>
      </c>
      <c r="Z569" s="79" t="s">
        <v>45</v>
      </c>
      <c r="AA569" s="80" t="s">
        <v>45</v>
      </c>
      <c r="AB569" s="26" t="s">
        <v>45</v>
      </c>
      <c r="AC569" s="79" t="s">
        <v>45</v>
      </c>
      <c r="AD569" s="79" t="s">
        <v>45</v>
      </c>
      <c r="AE569" s="79" t="s">
        <v>45</v>
      </c>
      <c r="AF569" s="79" t="s">
        <v>45</v>
      </c>
      <c r="AG569" s="81">
        <v>6.8</v>
      </c>
      <c r="AH569" s="52">
        <v>6.7</v>
      </c>
      <c r="AI569" s="17">
        <f t="shared" si="116"/>
        <v>1.9952623149688761E-7</v>
      </c>
      <c r="AJ569" s="81">
        <v>27.3</v>
      </c>
      <c r="AK569" s="81">
        <v>150.4</v>
      </c>
      <c r="AL569" s="81">
        <v>4149</v>
      </c>
      <c r="AM569" s="81">
        <v>885</v>
      </c>
      <c r="AN569" s="17" t="s">
        <v>45</v>
      </c>
      <c r="AO569" s="17" t="s">
        <v>45</v>
      </c>
      <c r="AP569" s="17" t="s">
        <v>45</v>
      </c>
      <c r="AQ569" s="17" t="s">
        <v>45</v>
      </c>
      <c r="AR569" s="17">
        <v>1138.1999999999991</v>
      </c>
      <c r="AS569" s="17">
        <v>1419.0374999999999</v>
      </c>
      <c r="AT569" s="26">
        <v>766.47499999999991</v>
      </c>
      <c r="AU569" s="26">
        <v>23.029355886095384</v>
      </c>
      <c r="AV569" s="26">
        <v>2.0028849093594001</v>
      </c>
      <c r="AW569" s="26">
        <v>4611.8249999999998</v>
      </c>
      <c r="AX569" s="26">
        <v>3547.7999999999997</v>
      </c>
      <c r="AY569" s="103">
        <v>375</v>
      </c>
      <c r="AZ569" s="103">
        <f t="shared" si="119"/>
        <v>114.375</v>
      </c>
      <c r="BA569" s="17">
        <v>30</v>
      </c>
      <c r="BB569" s="17">
        <v>90</v>
      </c>
      <c r="BC569" s="17">
        <v>0.12</v>
      </c>
      <c r="BD569" s="14">
        <v>2</v>
      </c>
      <c r="BE569" s="17" t="s">
        <v>41</v>
      </c>
      <c r="BF569" s="28"/>
      <c r="BG569" s="26"/>
      <c r="BH569" s="31"/>
      <c r="BI569" s="29"/>
    </row>
    <row r="570" spans="1:61" x14ac:dyDescent="0.25">
      <c r="A570" s="14">
        <v>2007</v>
      </c>
      <c r="B570" s="31">
        <v>2010</v>
      </c>
      <c r="C570" s="20" t="s">
        <v>174</v>
      </c>
      <c r="D570" s="17" t="s">
        <v>310</v>
      </c>
      <c r="E570" s="69">
        <v>1</v>
      </c>
      <c r="F570" s="76" t="s">
        <v>106</v>
      </c>
      <c r="G570" s="45" t="s">
        <v>107</v>
      </c>
      <c r="H570" s="70">
        <v>99201</v>
      </c>
      <c r="I570" s="21">
        <v>8</v>
      </c>
      <c r="J570" s="22">
        <v>99201002</v>
      </c>
      <c r="K570" s="17" t="str">
        <f t="shared" si="118"/>
        <v>Triploid</v>
      </c>
      <c r="L570" s="71">
        <v>100</v>
      </c>
      <c r="M570" s="24">
        <v>1</v>
      </c>
      <c r="N570" s="25">
        <v>68.580542264752793</v>
      </c>
      <c r="O570" s="26">
        <v>50.413407821229058</v>
      </c>
      <c r="P570" s="26">
        <f t="shared" si="114"/>
        <v>0.50413407821229062</v>
      </c>
      <c r="Q570" s="25">
        <v>49.586592178770942</v>
      </c>
      <c r="R570" s="25">
        <v>0.49586592178770944</v>
      </c>
      <c r="S570" s="78">
        <v>34.006753806812611</v>
      </c>
      <c r="T570" s="25">
        <v>11.33558460227087</v>
      </c>
      <c r="U570" s="25">
        <v>15.167012197838424</v>
      </c>
      <c r="V570" s="25">
        <v>5.0556707326128079</v>
      </c>
      <c r="W570" s="79" t="s">
        <v>45</v>
      </c>
      <c r="X570" s="79" t="s">
        <v>45</v>
      </c>
      <c r="Y570" s="79" t="s">
        <v>45</v>
      </c>
      <c r="Z570" s="79" t="s">
        <v>45</v>
      </c>
      <c r="AA570" s="80" t="s">
        <v>45</v>
      </c>
      <c r="AB570" s="26" t="s">
        <v>45</v>
      </c>
      <c r="AC570" s="79" t="s">
        <v>45</v>
      </c>
      <c r="AD570" s="79" t="s">
        <v>45</v>
      </c>
      <c r="AE570" s="79" t="s">
        <v>45</v>
      </c>
      <c r="AF570" s="79" t="s">
        <v>45</v>
      </c>
      <c r="AG570" s="81">
        <v>6.8</v>
      </c>
      <c r="AH570" s="52">
        <v>6.7</v>
      </c>
      <c r="AI570" s="17">
        <f t="shared" si="116"/>
        <v>1.9952623149688761E-7</v>
      </c>
      <c r="AJ570" s="81">
        <v>27.3</v>
      </c>
      <c r="AK570" s="81">
        <v>150.4</v>
      </c>
      <c r="AL570" s="81">
        <v>4149</v>
      </c>
      <c r="AM570" s="81">
        <v>885</v>
      </c>
      <c r="AN570" s="17" t="s">
        <v>45</v>
      </c>
      <c r="AO570" s="17" t="s">
        <v>45</v>
      </c>
      <c r="AP570" s="17" t="s">
        <v>45</v>
      </c>
      <c r="AQ570" s="17" t="s">
        <v>45</v>
      </c>
      <c r="AR570" s="17">
        <v>1138.1999999999991</v>
      </c>
      <c r="AS570" s="17">
        <v>1419.0374999999999</v>
      </c>
      <c r="AT570" s="26">
        <v>766.47499999999991</v>
      </c>
      <c r="AU570" s="26">
        <v>23.029355886095384</v>
      </c>
      <c r="AV570" s="26">
        <v>2.0028849093594001</v>
      </c>
      <c r="AW570" s="26">
        <v>4611.8249999999998</v>
      </c>
      <c r="AX570" s="26">
        <v>3547.7999999999997</v>
      </c>
      <c r="AY570" s="103">
        <v>375</v>
      </c>
      <c r="AZ570" s="103">
        <f t="shared" si="119"/>
        <v>114.375</v>
      </c>
      <c r="BA570" s="17">
        <v>30</v>
      </c>
      <c r="BB570" s="17">
        <v>90</v>
      </c>
      <c r="BC570" s="17">
        <v>0.12</v>
      </c>
      <c r="BD570" s="14">
        <v>2</v>
      </c>
      <c r="BE570" s="17" t="s">
        <v>41</v>
      </c>
      <c r="BF570" s="28"/>
      <c r="BG570" s="26"/>
      <c r="BH570" s="31"/>
      <c r="BI570" s="29"/>
    </row>
    <row r="571" spans="1:61" x14ac:dyDescent="0.25">
      <c r="A571" s="14">
        <v>2007</v>
      </c>
      <c r="B571" s="31">
        <v>2010</v>
      </c>
      <c r="C571" s="20" t="s">
        <v>174</v>
      </c>
      <c r="D571" s="17" t="s">
        <v>310</v>
      </c>
      <c r="E571" s="69">
        <v>2</v>
      </c>
      <c r="F571" s="76" t="s">
        <v>106</v>
      </c>
      <c r="G571" s="45" t="s">
        <v>107</v>
      </c>
      <c r="H571" s="70">
        <v>99201</v>
      </c>
      <c r="I571" s="21">
        <v>8</v>
      </c>
      <c r="J571" s="22">
        <v>99201002</v>
      </c>
      <c r="K571" s="17" t="str">
        <f t="shared" si="118"/>
        <v>Triploid</v>
      </c>
      <c r="L571" s="71">
        <v>100</v>
      </c>
      <c r="M571" s="24">
        <v>1</v>
      </c>
      <c r="N571" s="25">
        <v>68.580542264752793</v>
      </c>
      <c r="O571" s="26">
        <v>51.353835162694033</v>
      </c>
      <c r="P571" s="26">
        <f t="shared" si="114"/>
        <v>0.51353835162694028</v>
      </c>
      <c r="Q571" s="25">
        <v>48.646164837305967</v>
      </c>
      <c r="R571" s="25">
        <v>0.48646164837305966</v>
      </c>
      <c r="S571" s="78">
        <v>33.361803636429933</v>
      </c>
      <c r="T571" s="25">
        <v>11.120601212143312</v>
      </c>
      <c r="U571" s="25">
        <v>14.87936442184775</v>
      </c>
      <c r="V571" s="25">
        <v>4.9597881406159168</v>
      </c>
      <c r="W571" s="79" t="s">
        <v>45</v>
      </c>
      <c r="X571" s="79" t="s">
        <v>45</v>
      </c>
      <c r="Y571" s="79" t="s">
        <v>45</v>
      </c>
      <c r="Z571" s="79" t="s">
        <v>45</v>
      </c>
      <c r="AA571" s="80" t="s">
        <v>45</v>
      </c>
      <c r="AB571" s="26" t="s">
        <v>45</v>
      </c>
      <c r="AC571" s="79" t="s">
        <v>45</v>
      </c>
      <c r="AD571" s="79" t="s">
        <v>45</v>
      </c>
      <c r="AE571" s="79" t="s">
        <v>45</v>
      </c>
      <c r="AF571" s="79" t="s">
        <v>45</v>
      </c>
      <c r="AG571" s="81">
        <v>6.8</v>
      </c>
      <c r="AH571" s="52">
        <v>6.7</v>
      </c>
      <c r="AI571" s="17">
        <f t="shared" si="116"/>
        <v>1.9952623149688761E-7</v>
      </c>
      <c r="AJ571" s="81">
        <v>27.3</v>
      </c>
      <c r="AK571" s="81">
        <v>150.4</v>
      </c>
      <c r="AL571" s="81">
        <v>4149</v>
      </c>
      <c r="AM571" s="81">
        <v>885</v>
      </c>
      <c r="AN571" s="17" t="s">
        <v>45</v>
      </c>
      <c r="AO571" s="17" t="s">
        <v>45</v>
      </c>
      <c r="AP571" s="17" t="s">
        <v>45</v>
      </c>
      <c r="AQ571" s="17" t="s">
        <v>45</v>
      </c>
      <c r="AR571" s="17">
        <v>1138.1999999999991</v>
      </c>
      <c r="AS571" s="17">
        <v>1419.0374999999999</v>
      </c>
      <c r="AT571" s="26">
        <v>766.47499999999991</v>
      </c>
      <c r="AU571" s="26">
        <v>23.029355886095384</v>
      </c>
      <c r="AV571" s="26">
        <v>2.0028849093594001</v>
      </c>
      <c r="AW571" s="26">
        <v>4611.8249999999998</v>
      </c>
      <c r="AX571" s="26">
        <v>3547.7999999999997</v>
      </c>
      <c r="AY571" s="103">
        <v>375</v>
      </c>
      <c r="AZ571" s="103">
        <f t="shared" si="119"/>
        <v>114.375</v>
      </c>
      <c r="BA571" s="17">
        <v>30</v>
      </c>
      <c r="BB571" s="17">
        <v>90</v>
      </c>
      <c r="BC571" s="17">
        <v>0.12</v>
      </c>
      <c r="BD571" s="14">
        <v>2</v>
      </c>
      <c r="BE571" s="17" t="s">
        <v>41</v>
      </c>
      <c r="BF571" s="28"/>
      <c r="BG571" s="26"/>
      <c r="BH571" s="31"/>
      <c r="BI571" s="29"/>
    </row>
    <row r="572" spans="1:61" x14ac:dyDescent="0.25">
      <c r="A572" s="14">
        <v>2007</v>
      </c>
      <c r="B572" s="31">
        <v>2010</v>
      </c>
      <c r="C572" s="20" t="s">
        <v>174</v>
      </c>
      <c r="D572" s="17" t="s">
        <v>310</v>
      </c>
      <c r="E572" s="69">
        <v>3</v>
      </c>
      <c r="F572" s="76" t="s">
        <v>106</v>
      </c>
      <c r="G572" s="45" t="s">
        <v>107</v>
      </c>
      <c r="H572" s="70">
        <v>99201</v>
      </c>
      <c r="I572" s="21">
        <v>8</v>
      </c>
      <c r="J572" s="22">
        <v>99201002</v>
      </c>
      <c r="K572" s="17" t="str">
        <f t="shared" si="118"/>
        <v>Triploid</v>
      </c>
      <c r="L572" s="71">
        <v>100</v>
      </c>
      <c r="M572" s="24">
        <v>1</v>
      </c>
      <c r="N572" s="25">
        <v>78.94736842105263</v>
      </c>
      <c r="O572" s="26">
        <v>51.184183982247333</v>
      </c>
      <c r="P572" s="26">
        <f t="shared" si="114"/>
        <v>0.51184183982247333</v>
      </c>
      <c r="Q572" s="25">
        <v>48.815816017752667</v>
      </c>
      <c r="R572" s="25">
        <v>0.48815816017752667</v>
      </c>
      <c r="S572" s="78">
        <v>38.538802119278422</v>
      </c>
      <c r="T572" s="25">
        <v>12.846267373092807</v>
      </c>
      <c r="U572" s="25">
        <v>17.188305745198175</v>
      </c>
      <c r="V572" s="25">
        <v>5.7294352483993922</v>
      </c>
      <c r="W572" s="79" t="s">
        <v>45</v>
      </c>
      <c r="X572" s="79" t="s">
        <v>45</v>
      </c>
      <c r="Y572" s="79" t="s">
        <v>45</v>
      </c>
      <c r="Z572" s="79" t="s">
        <v>45</v>
      </c>
      <c r="AA572" s="80" t="s">
        <v>45</v>
      </c>
      <c r="AB572" s="26" t="s">
        <v>45</v>
      </c>
      <c r="AC572" s="79" t="s">
        <v>45</v>
      </c>
      <c r="AD572" s="79" t="s">
        <v>45</v>
      </c>
      <c r="AE572" s="79" t="s">
        <v>45</v>
      </c>
      <c r="AF572" s="79" t="s">
        <v>45</v>
      </c>
      <c r="AG572" s="81">
        <v>6.8</v>
      </c>
      <c r="AH572" s="52">
        <v>6.7</v>
      </c>
      <c r="AI572" s="17">
        <f t="shared" si="116"/>
        <v>1.9952623149688761E-7</v>
      </c>
      <c r="AJ572" s="81">
        <v>27.3</v>
      </c>
      <c r="AK572" s="81">
        <v>150.4</v>
      </c>
      <c r="AL572" s="81">
        <v>4149</v>
      </c>
      <c r="AM572" s="81">
        <v>885</v>
      </c>
      <c r="AN572" s="17" t="s">
        <v>45</v>
      </c>
      <c r="AO572" s="17" t="s">
        <v>45</v>
      </c>
      <c r="AP572" s="17" t="s">
        <v>45</v>
      </c>
      <c r="AQ572" s="17" t="s">
        <v>45</v>
      </c>
      <c r="AR572" s="17">
        <v>1138.1999999999991</v>
      </c>
      <c r="AS572" s="17">
        <v>1419.0374999999999</v>
      </c>
      <c r="AT572" s="26">
        <v>766.47499999999991</v>
      </c>
      <c r="AU572" s="26">
        <v>23.029355886095384</v>
      </c>
      <c r="AV572" s="26">
        <v>2.0028849093594001</v>
      </c>
      <c r="AW572" s="26">
        <v>4611.8249999999998</v>
      </c>
      <c r="AX572" s="26">
        <v>3547.7999999999997</v>
      </c>
      <c r="AY572" s="103">
        <v>375</v>
      </c>
      <c r="AZ572" s="103">
        <f t="shared" si="119"/>
        <v>114.375</v>
      </c>
      <c r="BA572" s="17">
        <v>30</v>
      </c>
      <c r="BB572" s="17">
        <v>90</v>
      </c>
      <c r="BC572" s="17">
        <v>0.12</v>
      </c>
      <c r="BD572" s="14">
        <v>2</v>
      </c>
      <c r="BE572" s="17" t="s">
        <v>41</v>
      </c>
      <c r="BF572" s="28"/>
      <c r="BG572" s="26"/>
      <c r="BH572" s="31"/>
      <c r="BI572" s="29"/>
    </row>
    <row r="573" spans="1:61" x14ac:dyDescent="0.25">
      <c r="A573" s="14">
        <v>2007</v>
      </c>
      <c r="B573" s="31">
        <v>2010</v>
      </c>
      <c r="C573" s="20" t="s">
        <v>174</v>
      </c>
      <c r="D573" s="17" t="s">
        <v>310</v>
      </c>
      <c r="E573" s="69">
        <v>4</v>
      </c>
      <c r="F573" s="76" t="s">
        <v>106</v>
      </c>
      <c r="G573" s="45" t="s">
        <v>107</v>
      </c>
      <c r="H573" s="70">
        <v>99201</v>
      </c>
      <c r="I573" s="21">
        <v>8</v>
      </c>
      <c r="J573" s="22">
        <v>99201002</v>
      </c>
      <c r="K573" s="17" t="str">
        <f t="shared" si="118"/>
        <v>Triploid</v>
      </c>
      <c r="L573" s="71">
        <v>100</v>
      </c>
      <c r="M573" s="24">
        <v>1</v>
      </c>
      <c r="N573" s="25">
        <v>27.910685805422652</v>
      </c>
      <c r="O573" s="26">
        <v>49.557111082035846</v>
      </c>
      <c r="P573" s="26">
        <f t="shared" si="114"/>
        <v>0.49557111082035843</v>
      </c>
      <c r="Q573" s="25">
        <v>50.442888917964154</v>
      </c>
      <c r="R573" s="25">
        <v>0.50442888917964157</v>
      </c>
      <c r="S573" s="78">
        <v>14.078956237071335</v>
      </c>
      <c r="T573" s="25">
        <v>4.6929854123571113</v>
      </c>
      <c r="U573" s="25">
        <v>6.2792144817338151</v>
      </c>
      <c r="V573" s="25">
        <v>2.0930714939112716</v>
      </c>
      <c r="W573" s="79" t="s">
        <v>45</v>
      </c>
      <c r="X573" s="79" t="s">
        <v>45</v>
      </c>
      <c r="Y573" s="79" t="s">
        <v>45</v>
      </c>
      <c r="Z573" s="79" t="s">
        <v>45</v>
      </c>
      <c r="AA573" s="80" t="s">
        <v>45</v>
      </c>
      <c r="AB573" s="26" t="s">
        <v>45</v>
      </c>
      <c r="AC573" s="79" t="s">
        <v>45</v>
      </c>
      <c r="AD573" s="79" t="s">
        <v>45</v>
      </c>
      <c r="AE573" s="79" t="s">
        <v>45</v>
      </c>
      <c r="AF573" s="79" t="s">
        <v>45</v>
      </c>
      <c r="AG573" s="81">
        <v>6.8</v>
      </c>
      <c r="AH573" s="52">
        <v>6.7</v>
      </c>
      <c r="AI573" s="17">
        <f t="shared" si="116"/>
        <v>1.9952623149688761E-7</v>
      </c>
      <c r="AJ573" s="81">
        <v>27.3</v>
      </c>
      <c r="AK573" s="81">
        <v>150.4</v>
      </c>
      <c r="AL573" s="81">
        <v>4149</v>
      </c>
      <c r="AM573" s="81">
        <v>885</v>
      </c>
      <c r="AN573" s="17" t="s">
        <v>45</v>
      </c>
      <c r="AO573" s="17" t="s">
        <v>45</v>
      </c>
      <c r="AP573" s="17" t="s">
        <v>45</v>
      </c>
      <c r="AQ573" s="17" t="s">
        <v>45</v>
      </c>
      <c r="AR573" s="17">
        <v>1138.1999999999991</v>
      </c>
      <c r="AS573" s="17">
        <v>1419.0374999999999</v>
      </c>
      <c r="AT573" s="26">
        <v>766.47499999999991</v>
      </c>
      <c r="AU573" s="26">
        <v>23.029355886095384</v>
      </c>
      <c r="AV573" s="26">
        <v>2.0028849093594001</v>
      </c>
      <c r="AW573" s="26">
        <v>4611.8249999999998</v>
      </c>
      <c r="AX573" s="26">
        <v>3547.7999999999997</v>
      </c>
      <c r="AY573" s="103">
        <v>375</v>
      </c>
      <c r="AZ573" s="103">
        <f t="shared" si="119"/>
        <v>114.375</v>
      </c>
      <c r="BA573" s="17">
        <v>30</v>
      </c>
      <c r="BB573" s="17">
        <v>90</v>
      </c>
      <c r="BC573" s="17">
        <v>0.12</v>
      </c>
      <c r="BD573" s="14">
        <v>2</v>
      </c>
      <c r="BE573" s="17" t="s">
        <v>41</v>
      </c>
      <c r="BF573" s="28"/>
      <c r="BG573" s="26"/>
      <c r="BH573" s="31"/>
      <c r="BI573" s="29"/>
    </row>
    <row r="574" spans="1:61" x14ac:dyDescent="0.25">
      <c r="A574" s="14">
        <v>2007</v>
      </c>
      <c r="B574" s="31">
        <v>2010</v>
      </c>
      <c r="C574" s="20" t="s">
        <v>174</v>
      </c>
      <c r="D574" s="17" t="s">
        <v>310</v>
      </c>
      <c r="E574" s="69">
        <v>1</v>
      </c>
      <c r="F574" s="76" t="s">
        <v>104</v>
      </c>
      <c r="G574" s="45" t="s">
        <v>105</v>
      </c>
      <c r="H574" s="70">
        <v>99201</v>
      </c>
      <c r="I574" s="21">
        <v>8</v>
      </c>
      <c r="J574" s="22">
        <v>99201007</v>
      </c>
      <c r="K574" s="17" t="str">
        <f t="shared" si="118"/>
        <v>Triploid</v>
      </c>
      <c r="L574" s="71">
        <v>100</v>
      </c>
      <c r="M574" s="24">
        <v>1</v>
      </c>
      <c r="N574" s="25">
        <v>70.175438596491233</v>
      </c>
      <c r="O574" s="26">
        <v>46.060821084642676</v>
      </c>
      <c r="P574" s="26">
        <f t="shared" si="114"/>
        <v>0.46060821084642678</v>
      </c>
      <c r="Q574" s="25">
        <v>53.939178915357324</v>
      </c>
      <c r="R574" s="25">
        <v>0.53939178915357322</v>
      </c>
      <c r="S574" s="78">
        <v>37.85205537919812</v>
      </c>
      <c r="T574" s="25">
        <v>12.617351793066041</v>
      </c>
      <c r="U574" s="25">
        <v>16.88201669912236</v>
      </c>
      <c r="V574" s="25">
        <v>5.6273388997074543</v>
      </c>
      <c r="W574" s="79" t="s">
        <v>45</v>
      </c>
      <c r="X574" s="79" t="s">
        <v>45</v>
      </c>
      <c r="Y574" s="79" t="s">
        <v>45</v>
      </c>
      <c r="Z574" s="79" t="s">
        <v>45</v>
      </c>
      <c r="AA574" s="80" t="s">
        <v>45</v>
      </c>
      <c r="AB574" s="26" t="s">
        <v>45</v>
      </c>
      <c r="AC574" s="79" t="s">
        <v>45</v>
      </c>
      <c r="AD574" s="79" t="s">
        <v>45</v>
      </c>
      <c r="AE574" s="79" t="s">
        <v>45</v>
      </c>
      <c r="AF574" s="79" t="s">
        <v>45</v>
      </c>
      <c r="AG574" s="81">
        <v>6.8</v>
      </c>
      <c r="AH574" s="52">
        <v>6.7</v>
      </c>
      <c r="AI574" s="17">
        <f t="shared" si="116"/>
        <v>1.9952623149688761E-7</v>
      </c>
      <c r="AJ574" s="81">
        <v>27.3</v>
      </c>
      <c r="AK574" s="81">
        <v>150.4</v>
      </c>
      <c r="AL574" s="81">
        <v>4149</v>
      </c>
      <c r="AM574" s="81">
        <v>885</v>
      </c>
      <c r="AN574" s="17" t="s">
        <v>45</v>
      </c>
      <c r="AO574" s="17" t="s">
        <v>45</v>
      </c>
      <c r="AP574" s="17" t="s">
        <v>45</v>
      </c>
      <c r="AQ574" s="17" t="s">
        <v>45</v>
      </c>
      <c r="AR574" s="17">
        <v>1138.1999999999991</v>
      </c>
      <c r="AS574" s="17">
        <v>1419.0374999999999</v>
      </c>
      <c r="AT574" s="26">
        <v>766.47499999999991</v>
      </c>
      <c r="AU574" s="26">
        <v>23.029355886095384</v>
      </c>
      <c r="AV574" s="26">
        <v>2.0028849093594001</v>
      </c>
      <c r="AW574" s="26">
        <v>4611.8249999999998</v>
      </c>
      <c r="AX574" s="26">
        <v>3547.7999999999997</v>
      </c>
      <c r="AY574" s="103">
        <v>375</v>
      </c>
      <c r="AZ574" s="103">
        <f t="shared" si="119"/>
        <v>114.375</v>
      </c>
      <c r="BA574" s="17">
        <v>30</v>
      </c>
      <c r="BB574" s="17">
        <v>90</v>
      </c>
      <c r="BC574" s="17">
        <v>0.12</v>
      </c>
      <c r="BD574" s="14">
        <v>2</v>
      </c>
      <c r="BE574" s="17" t="s">
        <v>41</v>
      </c>
      <c r="BF574" s="28"/>
      <c r="BG574" s="26"/>
      <c r="BH574" s="31"/>
      <c r="BI574" s="29"/>
    </row>
    <row r="575" spans="1:61" x14ac:dyDescent="0.25">
      <c r="A575" s="14">
        <v>2007</v>
      </c>
      <c r="B575" s="31">
        <v>2010</v>
      </c>
      <c r="C575" s="20" t="s">
        <v>174</v>
      </c>
      <c r="D575" s="17" t="s">
        <v>310</v>
      </c>
      <c r="E575" s="69">
        <v>2</v>
      </c>
      <c r="F575" s="76" t="s">
        <v>104</v>
      </c>
      <c r="G575" s="45" t="s">
        <v>105</v>
      </c>
      <c r="H575" s="70">
        <v>99201</v>
      </c>
      <c r="I575" s="21">
        <v>8</v>
      </c>
      <c r="J575" s="22">
        <v>99201007</v>
      </c>
      <c r="K575" s="17" t="str">
        <f t="shared" si="118"/>
        <v>Triploid</v>
      </c>
      <c r="L575" s="71">
        <v>100</v>
      </c>
      <c r="M575" s="24">
        <v>1</v>
      </c>
      <c r="N575" s="25">
        <v>87.719298245614041</v>
      </c>
      <c r="O575" s="26">
        <v>45.909808565225973</v>
      </c>
      <c r="P575" s="26">
        <f t="shared" si="114"/>
        <v>0.45909808565225974</v>
      </c>
      <c r="Q575" s="25">
        <v>54.090191434774027</v>
      </c>
      <c r="R575" s="25">
        <v>0.54090191434774026</v>
      </c>
      <c r="S575" s="78">
        <v>47.447536346293006</v>
      </c>
      <c r="T575" s="25">
        <v>15.815845448764335</v>
      </c>
      <c r="U575" s="25">
        <v>21.16160121044668</v>
      </c>
      <c r="V575" s="25">
        <v>7.0538670701488941</v>
      </c>
      <c r="W575" s="79" t="s">
        <v>45</v>
      </c>
      <c r="X575" s="79" t="s">
        <v>45</v>
      </c>
      <c r="Y575" s="79" t="s">
        <v>45</v>
      </c>
      <c r="Z575" s="79" t="s">
        <v>45</v>
      </c>
      <c r="AA575" s="80" t="s">
        <v>45</v>
      </c>
      <c r="AB575" s="26" t="s">
        <v>45</v>
      </c>
      <c r="AC575" s="79" t="s">
        <v>45</v>
      </c>
      <c r="AD575" s="79" t="s">
        <v>45</v>
      </c>
      <c r="AE575" s="79" t="s">
        <v>45</v>
      </c>
      <c r="AF575" s="79" t="s">
        <v>45</v>
      </c>
      <c r="AG575" s="81">
        <v>6.8</v>
      </c>
      <c r="AH575" s="52">
        <v>6.7</v>
      </c>
      <c r="AI575" s="17">
        <f t="shared" si="116"/>
        <v>1.9952623149688761E-7</v>
      </c>
      <c r="AJ575" s="81">
        <v>27.3</v>
      </c>
      <c r="AK575" s="81">
        <v>150.4</v>
      </c>
      <c r="AL575" s="81">
        <v>4149</v>
      </c>
      <c r="AM575" s="81">
        <v>885</v>
      </c>
      <c r="AN575" s="17" t="s">
        <v>45</v>
      </c>
      <c r="AO575" s="17" t="s">
        <v>45</v>
      </c>
      <c r="AP575" s="17" t="s">
        <v>45</v>
      </c>
      <c r="AQ575" s="17" t="s">
        <v>45</v>
      </c>
      <c r="AR575" s="17">
        <v>1138.1999999999991</v>
      </c>
      <c r="AS575" s="17">
        <v>1419.0374999999999</v>
      </c>
      <c r="AT575" s="26">
        <v>766.47499999999991</v>
      </c>
      <c r="AU575" s="26">
        <v>23.029355886095384</v>
      </c>
      <c r="AV575" s="26">
        <v>2.0028849093594001</v>
      </c>
      <c r="AW575" s="26">
        <v>4611.8249999999998</v>
      </c>
      <c r="AX575" s="26">
        <v>3547.7999999999997</v>
      </c>
      <c r="AY575" s="103">
        <v>375</v>
      </c>
      <c r="AZ575" s="103">
        <f t="shared" si="119"/>
        <v>114.375</v>
      </c>
      <c r="BA575" s="17">
        <v>30</v>
      </c>
      <c r="BB575" s="17">
        <v>90</v>
      </c>
      <c r="BC575" s="17">
        <v>0.12</v>
      </c>
      <c r="BD575" s="14">
        <v>2</v>
      </c>
      <c r="BE575" s="17" t="s">
        <v>41</v>
      </c>
      <c r="BF575" s="28"/>
      <c r="BG575" s="26"/>
      <c r="BH575" s="31"/>
      <c r="BI575" s="29"/>
    </row>
    <row r="576" spans="1:61" x14ac:dyDescent="0.25">
      <c r="A576" s="14">
        <v>2007</v>
      </c>
      <c r="B576" s="31">
        <v>2010</v>
      </c>
      <c r="C576" s="20" t="s">
        <v>174</v>
      </c>
      <c r="D576" s="17" t="s">
        <v>310</v>
      </c>
      <c r="E576" s="69">
        <v>3</v>
      </c>
      <c r="F576" s="76" t="s">
        <v>104</v>
      </c>
      <c r="G576" s="45" t="s">
        <v>105</v>
      </c>
      <c r="H576" s="70">
        <v>99201</v>
      </c>
      <c r="I576" s="21">
        <v>8</v>
      </c>
      <c r="J576" s="22">
        <v>99201007</v>
      </c>
      <c r="K576" s="17" t="str">
        <f t="shared" si="118"/>
        <v>Triploid</v>
      </c>
      <c r="L576" s="71">
        <v>100</v>
      </c>
      <c r="M576" s="24">
        <v>1</v>
      </c>
      <c r="N576" s="25">
        <v>59.011164274322169</v>
      </c>
      <c r="O576" s="26">
        <v>46.45137464095199</v>
      </c>
      <c r="P576" s="26">
        <f t="shared" si="114"/>
        <v>0.46451374640951992</v>
      </c>
      <c r="Q576" s="25">
        <v>53.54862535904801</v>
      </c>
      <c r="R576" s="25">
        <v>0.53548625359048008</v>
      </c>
      <c r="S576" s="78">
        <v>31.599667277269159</v>
      </c>
      <c r="T576" s="25">
        <v>10.533222425756387</v>
      </c>
      <c r="U576" s="25">
        <v>14.093451605662045</v>
      </c>
      <c r="V576" s="25">
        <v>4.6978172018873483</v>
      </c>
      <c r="W576" s="79" t="s">
        <v>45</v>
      </c>
      <c r="X576" s="79" t="s">
        <v>45</v>
      </c>
      <c r="Y576" s="79" t="s">
        <v>45</v>
      </c>
      <c r="Z576" s="79" t="s">
        <v>45</v>
      </c>
      <c r="AA576" s="80" t="s">
        <v>45</v>
      </c>
      <c r="AB576" s="26" t="s">
        <v>45</v>
      </c>
      <c r="AC576" s="79" t="s">
        <v>45</v>
      </c>
      <c r="AD576" s="79" t="s">
        <v>45</v>
      </c>
      <c r="AE576" s="79" t="s">
        <v>45</v>
      </c>
      <c r="AF576" s="79" t="s">
        <v>45</v>
      </c>
      <c r="AG576" s="81">
        <v>6.8</v>
      </c>
      <c r="AH576" s="52">
        <v>6.7</v>
      </c>
      <c r="AI576" s="17">
        <f t="shared" si="116"/>
        <v>1.9952623149688761E-7</v>
      </c>
      <c r="AJ576" s="81">
        <v>27.3</v>
      </c>
      <c r="AK576" s="81">
        <v>150.4</v>
      </c>
      <c r="AL576" s="81">
        <v>4149</v>
      </c>
      <c r="AM576" s="81">
        <v>885</v>
      </c>
      <c r="AN576" s="17" t="s">
        <v>45</v>
      </c>
      <c r="AO576" s="17" t="s">
        <v>45</v>
      </c>
      <c r="AP576" s="17" t="s">
        <v>45</v>
      </c>
      <c r="AQ576" s="17" t="s">
        <v>45</v>
      </c>
      <c r="AR576" s="17">
        <v>1138.1999999999991</v>
      </c>
      <c r="AS576" s="17">
        <v>1419.0374999999999</v>
      </c>
      <c r="AT576" s="26">
        <v>766.47499999999991</v>
      </c>
      <c r="AU576" s="26">
        <v>23.029355886095384</v>
      </c>
      <c r="AV576" s="26">
        <v>2.0028849093594001</v>
      </c>
      <c r="AW576" s="26">
        <v>4611.8249999999998</v>
      </c>
      <c r="AX576" s="26">
        <v>3547.7999999999997</v>
      </c>
      <c r="AY576" s="103">
        <v>375</v>
      </c>
      <c r="AZ576" s="103">
        <f t="shared" si="119"/>
        <v>114.375</v>
      </c>
      <c r="BA576" s="17">
        <v>30</v>
      </c>
      <c r="BB576" s="17">
        <v>90</v>
      </c>
      <c r="BC576" s="17">
        <v>0.12</v>
      </c>
      <c r="BD576" s="14">
        <v>2</v>
      </c>
      <c r="BE576" s="17" t="s">
        <v>41</v>
      </c>
      <c r="BF576" s="28"/>
      <c r="BG576" s="26"/>
      <c r="BH576" s="31"/>
      <c r="BI576" s="29"/>
    </row>
    <row r="577" spans="1:61" x14ac:dyDescent="0.25">
      <c r="A577" s="14">
        <v>2007</v>
      </c>
      <c r="B577" s="31">
        <v>2010</v>
      </c>
      <c r="C577" s="20" t="s">
        <v>174</v>
      </c>
      <c r="D577" s="17" t="s">
        <v>310</v>
      </c>
      <c r="E577" s="69">
        <v>4</v>
      </c>
      <c r="F577" s="76" t="s">
        <v>104</v>
      </c>
      <c r="G577" s="45" t="s">
        <v>105</v>
      </c>
      <c r="H577" s="70">
        <v>99201</v>
      </c>
      <c r="I577" s="21">
        <v>8</v>
      </c>
      <c r="J577" s="22">
        <v>99201007</v>
      </c>
      <c r="K577" s="17" t="str">
        <f t="shared" si="118"/>
        <v>Triploid</v>
      </c>
      <c r="L577" s="71">
        <v>100</v>
      </c>
      <c r="M577" s="24">
        <v>1</v>
      </c>
      <c r="N577" s="25">
        <v>49.441786283891553</v>
      </c>
      <c r="O577" s="26">
        <v>46.397692941499592</v>
      </c>
      <c r="P577" s="26">
        <f t="shared" si="114"/>
        <v>0.46397692941499591</v>
      </c>
      <c r="Q577" s="25">
        <v>53.602307058500408</v>
      </c>
      <c r="R577" s="25">
        <v>0.53602307058500409</v>
      </c>
      <c r="S577" s="78">
        <v>26.501938099099092</v>
      </c>
      <c r="T577" s="25">
        <v>8.8339793663663642</v>
      </c>
      <c r="U577" s="25">
        <v>11.819864392198195</v>
      </c>
      <c r="V577" s="25">
        <v>3.9399547973993987</v>
      </c>
      <c r="W577" s="79" t="s">
        <v>45</v>
      </c>
      <c r="X577" s="79" t="s">
        <v>45</v>
      </c>
      <c r="Y577" s="79" t="s">
        <v>45</v>
      </c>
      <c r="Z577" s="79" t="s">
        <v>45</v>
      </c>
      <c r="AA577" s="80" t="s">
        <v>45</v>
      </c>
      <c r="AB577" s="26" t="s">
        <v>45</v>
      </c>
      <c r="AC577" s="79" t="s">
        <v>45</v>
      </c>
      <c r="AD577" s="79" t="s">
        <v>45</v>
      </c>
      <c r="AE577" s="79" t="s">
        <v>45</v>
      </c>
      <c r="AF577" s="79" t="s">
        <v>45</v>
      </c>
      <c r="AG577" s="81">
        <v>6.8</v>
      </c>
      <c r="AH577" s="52">
        <v>6.7</v>
      </c>
      <c r="AI577" s="17">
        <f t="shared" si="116"/>
        <v>1.9952623149688761E-7</v>
      </c>
      <c r="AJ577" s="81">
        <v>27.3</v>
      </c>
      <c r="AK577" s="81">
        <v>150.4</v>
      </c>
      <c r="AL577" s="81">
        <v>4149</v>
      </c>
      <c r="AM577" s="81">
        <v>885</v>
      </c>
      <c r="AN577" s="17" t="s">
        <v>45</v>
      </c>
      <c r="AO577" s="17" t="s">
        <v>45</v>
      </c>
      <c r="AP577" s="17" t="s">
        <v>45</v>
      </c>
      <c r="AQ577" s="17" t="s">
        <v>45</v>
      </c>
      <c r="AR577" s="17">
        <v>1138.1999999999991</v>
      </c>
      <c r="AS577" s="17">
        <v>1419.0374999999999</v>
      </c>
      <c r="AT577" s="26">
        <v>766.47499999999991</v>
      </c>
      <c r="AU577" s="26">
        <v>23.029355886095384</v>
      </c>
      <c r="AV577" s="26">
        <v>2.0028849093594001</v>
      </c>
      <c r="AW577" s="26">
        <v>4611.8249999999998</v>
      </c>
      <c r="AX577" s="26">
        <v>3547.7999999999997</v>
      </c>
      <c r="AY577" s="103">
        <v>375</v>
      </c>
      <c r="AZ577" s="103">
        <f t="shared" si="119"/>
        <v>114.375</v>
      </c>
      <c r="BA577" s="17">
        <v>30</v>
      </c>
      <c r="BB577" s="17">
        <v>90</v>
      </c>
      <c r="BC577" s="17">
        <v>0.12</v>
      </c>
      <c r="BD577" s="14">
        <v>2</v>
      </c>
      <c r="BE577" s="17" t="s">
        <v>41</v>
      </c>
      <c r="BF577" s="28"/>
      <c r="BG577" s="26"/>
      <c r="BH577" s="31"/>
      <c r="BI577" s="29"/>
    </row>
    <row r="578" spans="1:61" x14ac:dyDescent="0.25">
      <c r="A578" s="14">
        <v>2007</v>
      </c>
      <c r="B578" s="31">
        <v>2010</v>
      </c>
      <c r="C578" s="20" t="s">
        <v>174</v>
      </c>
      <c r="D578" s="17" t="s">
        <v>310</v>
      </c>
      <c r="E578" s="69">
        <v>1</v>
      </c>
      <c r="F578" s="76" t="s">
        <v>108</v>
      </c>
      <c r="G578" s="45" t="s">
        <v>109</v>
      </c>
      <c r="H578" s="70">
        <v>99202</v>
      </c>
      <c r="I578" s="21">
        <v>8</v>
      </c>
      <c r="J578" s="22">
        <v>99202004</v>
      </c>
      <c r="K578" s="17" t="str">
        <f t="shared" si="118"/>
        <v>Triploid</v>
      </c>
      <c r="L578" s="71">
        <v>100</v>
      </c>
      <c r="M578" s="24">
        <v>1</v>
      </c>
      <c r="N578" s="25">
        <v>93.301435406698573</v>
      </c>
      <c r="O578" s="26">
        <v>49.807856971606682</v>
      </c>
      <c r="P578" s="26">
        <f t="shared" ref="P578:P641" si="120">O578/100</f>
        <v>0.49807856971606684</v>
      </c>
      <c r="Q578" s="25">
        <v>50.192143028393318</v>
      </c>
      <c r="R578" s="25">
        <v>0.50192143028393321</v>
      </c>
      <c r="S578" s="78">
        <v>46.829989906874154</v>
      </c>
      <c r="T578" s="25">
        <v>15.609996635624718</v>
      </c>
      <c r="U578" s="25">
        <v>20.886175498465875</v>
      </c>
      <c r="V578" s="25">
        <v>6.9620584994886245</v>
      </c>
      <c r="W578" s="79" t="s">
        <v>45</v>
      </c>
      <c r="X578" s="79" t="s">
        <v>45</v>
      </c>
      <c r="Y578" s="79" t="s">
        <v>45</v>
      </c>
      <c r="Z578" s="79" t="s">
        <v>45</v>
      </c>
      <c r="AA578" s="80" t="s">
        <v>45</v>
      </c>
      <c r="AB578" s="26" t="s">
        <v>45</v>
      </c>
      <c r="AC578" s="79" t="s">
        <v>45</v>
      </c>
      <c r="AD578" s="79" t="s">
        <v>45</v>
      </c>
      <c r="AE578" s="79" t="s">
        <v>45</v>
      </c>
      <c r="AF578" s="79" t="s">
        <v>45</v>
      </c>
      <c r="AG578" s="81">
        <v>6.8</v>
      </c>
      <c r="AH578" s="52">
        <v>6.7</v>
      </c>
      <c r="AI578" s="17">
        <f t="shared" si="116"/>
        <v>1.9952623149688761E-7</v>
      </c>
      <c r="AJ578" s="81">
        <v>27.3</v>
      </c>
      <c r="AK578" s="81">
        <v>150.4</v>
      </c>
      <c r="AL578" s="81">
        <v>4149</v>
      </c>
      <c r="AM578" s="81">
        <v>885</v>
      </c>
      <c r="AN578" s="17" t="s">
        <v>45</v>
      </c>
      <c r="AO578" s="17" t="s">
        <v>45</v>
      </c>
      <c r="AP578" s="17" t="s">
        <v>45</v>
      </c>
      <c r="AQ578" s="17" t="s">
        <v>45</v>
      </c>
      <c r="AR578" s="17">
        <v>1138.1999999999991</v>
      </c>
      <c r="AS578" s="17">
        <v>1419.0374999999999</v>
      </c>
      <c r="AT578" s="26">
        <v>766.47499999999991</v>
      </c>
      <c r="AU578" s="26">
        <v>23.029355886095384</v>
      </c>
      <c r="AV578" s="26">
        <v>2.0028849093594001</v>
      </c>
      <c r="AW578" s="26">
        <v>4611.8249999999998</v>
      </c>
      <c r="AX578" s="26">
        <v>3547.7999999999997</v>
      </c>
      <c r="AY578" s="103">
        <v>375</v>
      </c>
      <c r="AZ578" s="103">
        <f t="shared" si="119"/>
        <v>114.375</v>
      </c>
      <c r="BA578" s="17">
        <v>30</v>
      </c>
      <c r="BB578" s="17">
        <v>90</v>
      </c>
      <c r="BC578" s="17">
        <v>0.12</v>
      </c>
      <c r="BD578" s="14">
        <v>2</v>
      </c>
      <c r="BE578" s="17" t="s">
        <v>41</v>
      </c>
      <c r="BF578" s="28"/>
      <c r="BG578" s="26"/>
      <c r="BH578" s="31"/>
      <c r="BI578" s="29"/>
    </row>
    <row r="579" spans="1:61" x14ac:dyDescent="0.25">
      <c r="A579" s="14">
        <v>2007</v>
      </c>
      <c r="B579" s="31">
        <v>2010</v>
      </c>
      <c r="C579" s="20" t="s">
        <v>174</v>
      </c>
      <c r="D579" s="17" t="s">
        <v>310</v>
      </c>
      <c r="E579" s="69">
        <v>2</v>
      </c>
      <c r="F579" s="76" t="s">
        <v>108</v>
      </c>
      <c r="G579" s="45" t="s">
        <v>109</v>
      </c>
      <c r="H579" s="70">
        <v>99202</v>
      </c>
      <c r="I579" s="21">
        <v>8</v>
      </c>
      <c r="J579" s="22">
        <v>99202004</v>
      </c>
      <c r="K579" s="17" t="str">
        <f t="shared" si="118"/>
        <v>Triploid</v>
      </c>
      <c r="L579" s="71">
        <v>94.444444444444443</v>
      </c>
      <c r="M579" s="24">
        <v>0.94444444444444442</v>
      </c>
      <c r="N579" s="25">
        <v>78.149920255183417</v>
      </c>
      <c r="O579" s="26">
        <v>49.038564901908089</v>
      </c>
      <c r="P579" s="26">
        <f t="shared" si="120"/>
        <v>0.49038564901908088</v>
      </c>
      <c r="Q579" s="25">
        <v>50.961435098091911</v>
      </c>
      <c r="R579" s="25">
        <v>0.50961435098091912</v>
      </c>
      <c r="S579" s="78">
        <v>39.826320890055889</v>
      </c>
      <c r="T579" s="25">
        <v>13.275440296685296</v>
      </c>
      <c r="U579" s="25">
        <v>17.762539116964927</v>
      </c>
      <c r="V579" s="25">
        <v>5.920846372321642</v>
      </c>
      <c r="W579" s="79" t="s">
        <v>45</v>
      </c>
      <c r="X579" s="79" t="s">
        <v>45</v>
      </c>
      <c r="Y579" s="79" t="s">
        <v>45</v>
      </c>
      <c r="Z579" s="79" t="s">
        <v>45</v>
      </c>
      <c r="AA579" s="80" t="s">
        <v>45</v>
      </c>
      <c r="AB579" s="26" t="s">
        <v>45</v>
      </c>
      <c r="AC579" s="79" t="s">
        <v>45</v>
      </c>
      <c r="AD579" s="79" t="s">
        <v>45</v>
      </c>
      <c r="AE579" s="79" t="s">
        <v>45</v>
      </c>
      <c r="AF579" s="79" t="s">
        <v>45</v>
      </c>
      <c r="AG579" s="81">
        <v>6.8</v>
      </c>
      <c r="AH579" s="52">
        <v>6.7</v>
      </c>
      <c r="AI579" s="17">
        <f t="shared" ref="AI579:AI642" si="121">10^(-AH579)</f>
        <v>1.9952623149688761E-7</v>
      </c>
      <c r="AJ579" s="81">
        <v>27.3</v>
      </c>
      <c r="AK579" s="81">
        <v>150.4</v>
      </c>
      <c r="AL579" s="81">
        <v>4149</v>
      </c>
      <c r="AM579" s="81">
        <v>885</v>
      </c>
      <c r="AN579" s="17" t="s">
        <v>45</v>
      </c>
      <c r="AO579" s="17" t="s">
        <v>45</v>
      </c>
      <c r="AP579" s="17" t="s">
        <v>45</v>
      </c>
      <c r="AQ579" s="17" t="s">
        <v>45</v>
      </c>
      <c r="AR579" s="17">
        <v>1138.1999999999991</v>
      </c>
      <c r="AS579" s="17">
        <v>1419.0374999999999</v>
      </c>
      <c r="AT579" s="26">
        <v>766.47499999999991</v>
      </c>
      <c r="AU579" s="26">
        <v>23.029355886095384</v>
      </c>
      <c r="AV579" s="26">
        <v>2.0028849093594001</v>
      </c>
      <c r="AW579" s="26">
        <v>4611.8249999999998</v>
      </c>
      <c r="AX579" s="26">
        <v>3547.7999999999997</v>
      </c>
      <c r="AY579" s="103">
        <v>375</v>
      </c>
      <c r="AZ579" s="103">
        <f t="shared" si="119"/>
        <v>114.375</v>
      </c>
      <c r="BA579" s="17">
        <v>30</v>
      </c>
      <c r="BB579" s="17">
        <v>90</v>
      </c>
      <c r="BC579" s="17">
        <v>0.12</v>
      </c>
      <c r="BD579" s="14">
        <v>2</v>
      </c>
      <c r="BE579" s="17" t="s">
        <v>41</v>
      </c>
      <c r="BF579" s="28"/>
      <c r="BG579" s="26"/>
      <c r="BH579" s="31"/>
      <c r="BI579" s="29"/>
    </row>
    <row r="580" spans="1:61" x14ac:dyDescent="0.25">
      <c r="A580" s="14">
        <v>2007</v>
      </c>
      <c r="B580" s="31">
        <v>2010</v>
      </c>
      <c r="C580" s="20" t="s">
        <v>174</v>
      </c>
      <c r="D580" s="17" t="s">
        <v>310</v>
      </c>
      <c r="E580" s="69">
        <v>3</v>
      </c>
      <c r="F580" s="76" t="s">
        <v>108</v>
      </c>
      <c r="G580" s="45" t="s">
        <v>109</v>
      </c>
      <c r="H580" s="70">
        <v>99202</v>
      </c>
      <c r="I580" s="21">
        <v>8</v>
      </c>
      <c r="J580" s="22">
        <v>99202004</v>
      </c>
      <c r="K580" s="17" t="str">
        <f t="shared" si="118"/>
        <v>Triploid</v>
      </c>
      <c r="L580" s="71">
        <v>100</v>
      </c>
      <c r="M580" s="24">
        <v>1</v>
      </c>
      <c r="N580" s="25">
        <v>91.706539074960133</v>
      </c>
      <c r="O580" s="26">
        <v>49.188207647938476</v>
      </c>
      <c r="P580" s="26">
        <f t="shared" si="120"/>
        <v>0.49188207647938476</v>
      </c>
      <c r="Q580" s="25">
        <v>50.811792352061524</v>
      </c>
      <c r="R580" s="25">
        <v>0.50811792352061524</v>
      </c>
      <c r="S580" s="78">
        <v>46.597736208030909</v>
      </c>
      <c r="T580" s="25">
        <v>15.532578736010302</v>
      </c>
      <c r="U580" s="25">
        <v>20.782590348781785</v>
      </c>
      <c r="V580" s="25">
        <v>6.9275301162605949</v>
      </c>
      <c r="W580" s="79" t="s">
        <v>45</v>
      </c>
      <c r="X580" s="79" t="s">
        <v>45</v>
      </c>
      <c r="Y580" s="79" t="s">
        <v>45</v>
      </c>
      <c r="Z580" s="79" t="s">
        <v>45</v>
      </c>
      <c r="AA580" s="80" t="s">
        <v>45</v>
      </c>
      <c r="AB580" s="26" t="s">
        <v>45</v>
      </c>
      <c r="AC580" s="79" t="s">
        <v>45</v>
      </c>
      <c r="AD580" s="79" t="s">
        <v>45</v>
      </c>
      <c r="AE580" s="79" t="s">
        <v>45</v>
      </c>
      <c r="AF580" s="79" t="s">
        <v>45</v>
      </c>
      <c r="AG580" s="81">
        <v>6.8</v>
      </c>
      <c r="AH580" s="52">
        <v>6.7</v>
      </c>
      <c r="AI580" s="17">
        <f t="shared" si="121"/>
        <v>1.9952623149688761E-7</v>
      </c>
      <c r="AJ580" s="81">
        <v>27.3</v>
      </c>
      <c r="AK580" s="81">
        <v>150.4</v>
      </c>
      <c r="AL580" s="81">
        <v>4149</v>
      </c>
      <c r="AM580" s="81">
        <v>885</v>
      </c>
      <c r="AN580" s="17" t="s">
        <v>45</v>
      </c>
      <c r="AO580" s="17" t="s">
        <v>45</v>
      </c>
      <c r="AP580" s="17" t="s">
        <v>45</v>
      </c>
      <c r="AQ580" s="17" t="s">
        <v>45</v>
      </c>
      <c r="AR580" s="17">
        <v>1138.1999999999991</v>
      </c>
      <c r="AS580" s="17">
        <v>1419.0374999999999</v>
      </c>
      <c r="AT580" s="26">
        <v>766.47499999999991</v>
      </c>
      <c r="AU580" s="26">
        <v>23.029355886095384</v>
      </c>
      <c r="AV580" s="26">
        <v>2.0028849093594001</v>
      </c>
      <c r="AW580" s="26">
        <v>4611.8249999999998</v>
      </c>
      <c r="AX580" s="26">
        <v>3547.7999999999997</v>
      </c>
      <c r="AY580" s="103">
        <v>375</v>
      </c>
      <c r="AZ580" s="103">
        <f t="shared" si="119"/>
        <v>114.375</v>
      </c>
      <c r="BA580" s="17">
        <v>30</v>
      </c>
      <c r="BB580" s="17">
        <v>90</v>
      </c>
      <c r="BC580" s="17">
        <v>0.12</v>
      </c>
      <c r="BD580" s="14">
        <v>2</v>
      </c>
      <c r="BE580" s="17" t="s">
        <v>41</v>
      </c>
      <c r="BF580" s="28"/>
      <c r="BG580" s="26"/>
      <c r="BH580" s="31"/>
      <c r="BI580" s="29"/>
    </row>
    <row r="581" spans="1:61" x14ac:dyDescent="0.25">
      <c r="A581" s="14">
        <v>2007</v>
      </c>
      <c r="B581" s="31">
        <v>2010</v>
      </c>
      <c r="C581" s="20" t="s">
        <v>174</v>
      </c>
      <c r="D581" s="17" t="s">
        <v>310</v>
      </c>
      <c r="E581" s="69">
        <v>4</v>
      </c>
      <c r="F581" s="76" t="s">
        <v>108</v>
      </c>
      <c r="G581" s="45" t="s">
        <v>109</v>
      </c>
      <c r="H581" s="70">
        <v>99202</v>
      </c>
      <c r="I581" s="21">
        <v>8</v>
      </c>
      <c r="J581" s="22">
        <v>99202004</v>
      </c>
      <c r="K581" s="17" t="str">
        <f t="shared" si="118"/>
        <v>Triploid</v>
      </c>
      <c r="L581" s="71">
        <v>100</v>
      </c>
      <c r="M581" s="24">
        <v>1</v>
      </c>
      <c r="N581" s="25">
        <v>67.783094098883581</v>
      </c>
      <c r="O581" s="26">
        <v>49.479327259985986</v>
      </c>
      <c r="P581" s="26">
        <f t="shared" si="120"/>
        <v>0.49479327259985983</v>
      </c>
      <c r="Q581" s="25">
        <v>50.520672740014014</v>
      </c>
      <c r="R581" s="25">
        <v>0.50520672740014017</v>
      </c>
      <c r="S581" s="78">
        <v>34.244475142752719</v>
      </c>
      <c r="T581" s="25">
        <v>11.414825047584239</v>
      </c>
      <c r="U581" s="25">
        <v>15.273035913667712</v>
      </c>
      <c r="V581" s="25">
        <v>5.0910119712225708</v>
      </c>
      <c r="W581" s="79" t="s">
        <v>45</v>
      </c>
      <c r="X581" s="79" t="s">
        <v>45</v>
      </c>
      <c r="Y581" s="79" t="s">
        <v>45</v>
      </c>
      <c r="Z581" s="79" t="s">
        <v>45</v>
      </c>
      <c r="AA581" s="80" t="s">
        <v>45</v>
      </c>
      <c r="AB581" s="26" t="s">
        <v>45</v>
      </c>
      <c r="AC581" s="79" t="s">
        <v>45</v>
      </c>
      <c r="AD581" s="79" t="s">
        <v>45</v>
      </c>
      <c r="AE581" s="79" t="s">
        <v>45</v>
      </c>
      <c r="AF581" s="79" t="s">
        <v>45</v>
      </c>
      <c r="AG581" s="81">
        <v>6.8</v>
      </c>
      <c r="AH581" s="52">
        <v>6.7</v>
      </c>
      <c r="AI581" s="17">
        <f t="shared" si="121"/>
        <v>1.9952623149688761E-7</v>
      </c>
      <c r="AJ581" s="81">
        <v>27.3</v>
      </c>
      <c r="AK581" s="81">
        <v>150.4</v>
      </c>
      <c r="AL581" s="81">
        <v>4149</v>
      </c>
      <c r="AM581" s="81">
        <v>885</v>
      </c>
      <c r="AN581" s="17" t="s">
        <v>45</v>
      </c>
      <c r="AO581" s="17" t="s">
        <v>45</v>
      </c>
      <c r="AP581" s="17" t="s">
        <v>45</v>
      </c>
      <c r="AQ581" s="17" t="s">
        <v>45</v>
      </c>
      <c r="AR581" s="17">
        <v>1138.1999999999991</v>
      </c>
      <c r="AS581" s="17">
        <v>1419.0374999999999</v>
      </c>
      <c r="AT581" s="26">
        <v>766.47499999999991</v>
      </c>
      <c r="AU581" s="26">
        <v>23.029355886095384</v>
      </c>
      <c r="AV581" s="26">
        <v>2.0028849093594001</v>
      </c>
      <c r="AW581" s="26">
        <v>4611.8249999999998</v>
      </c>
      <c r="AX581" s="26">
        <v>3547.7999999999997</v>
      </c>
      <c r="AY581" s="103">
        <v>375</v>
      </c>
      <c r="AZ581" s="103">
        <f t="shared" si="119"/>
        <v>114.375</v>
      </c>
      <c r="BA581" s="17">
        <v>30</v>
      </c>
      <c r="BB581" s="17">
        <v>90</v>
      </c>
      <c r="BC581" s="17">
        <v>0.12</v>
      </c>
      <c r="BD581" s="14">
        <v>2</v>
      </c>
      <c r="BE581" s="17" t="s">
        <v>41</v>
      </c>
      <c r="BF581" s="28"/>
      <c r="BG581" s="26"/>
      <c r="BH581" s="31"/>
      <c r="BI581" s="29"/>
    </row>
    <row r="582" spans="1:61" x14ac:dyDescent="0.25">
      <c r="A582" s="14">
        <v>2007</v>
      </c>
      <c r="B582" s="31">
        <v>2010</v>
      </c>
      <c r="C582" s="20" t="s">
        <v>174</v>
      </c>
      <c r="D582" s="17" t="s">
        <v>310</v>
      </c>
      <c r="E582" s="69">
        <v>1</v>
      </c>
      <c r="F582" s="76" t="s">
        <v>110</v>
      </c>
      <c r="G582" s="45" t="s">
        <v>111</v>
      </c>
      <c r="H582" s="70">
        <v>99202</v>
      </c>
      <c r="I582" s="21">
        <v>8</v>
      </c>
      <c r="J582" s="22">
        <v>99202011</v>
      </c>
      <c r="K582" s="17" t="str">
        <f t="shared" si="118"/>
        <v>Triploid</v>
      </c>
      <c r="L582" s="71">
        <v>100</v>
      </c>
      <c r="M582" s="24">
        <v>1</v>
      </c>
      <c r="N582" s="25">
        <v>83.732057416267949</v>
      </c>
      <c r="O582" s="26">
        <v>48.094717458856032</v>
      </c>
      <c r="P582" s="26">
        <f t="shared" si="120"/>
        <v>0.48094717458856029</v>
      </c>
      <c r="Q582" s="25">
        <v>51.905282541143968</v>
      </c>
      <c r="R582" s="25">
        <v>0.51905282541143971</v>
      </c>
      <c r="S582" s="78">
        <v>43.461360979426765</v>
      </c>
      <c r="T582" s="25">
        <v>14.487120326475589</v>
      </c>
      <c r="U582" s="25">
        <v>19.383766996824338</v>
      </c>
      <c r="V582" s="25">
        <v>6.461255665608113</v>
      </c>
      <c r="W582" s="79" t="s">
        <v>45</v>
      </c>
      <c r="X582" s="79" t="s">
        <v>45</v>
      </c>
      <c r="Y582" s="79" t="s">
        <v>45</v>
      </c>
      <c r="Z582" s="79" t="s">
        <v>45</v>
      </c>
      <c r="AA582" s="80" t="s">
        <v>45</v>
      </c>
      <c r="AB582" s="26" t="s">
        <v>45</v>
      </c>
      <c r="AC582" s="79" t="s">
        <v>45</v>
      </c>
      <c r="AD582" s="79" t="s">
        <v>45</v>
      </c>
      <c r="AE582" s="79" t="s">
        <v>45</v>
      </c>
      <c r="AF582" s="79" t="s">
        <v>45</v>
      </c>
      <c r="AG582" s="81">
        <v>6.8</v>
      </c>
      <c r="AH582" s="52">
        <v>6.7</v>
      </c>
      <c r="AI582" s="17">
        <f t="shared" si="121"/>
        <v>1.9952623149688761E-7</v>
      </c>
      <c r="AJ582" s="81">
        <v>27.3</v>
      </c>
      <c r="AK582" s="81">
        <v>150.4</v>
      </c>
      <c r="AL582" s="81">
        <v>4149</v>
      </c>
      <c r="AM582" s="81">
        <v>885</v>
      </c>
      <c r="AN582" s="17" t="s">
        <v>45</v>
      </c>
      <c r="AO582" s="17" t="s">
        <v>45</v>
      </c>
      <c r="AP582" s="17" t="s">
        <v>45</v>
      </c>
      <c r="AQ582" s="17" t="s">
        <v>45</v>
      </c>
      <c r="AR582" s="17">
        <v>1138.1999999999991</v>
      </c>
      <c r="AS582" s="17">
        <v>1419.0374999999999</v>
      </c>
      <c r="AT582" s="26">
        <v>766.47499999999991</v>
      </c>
      <c r="AU582" s="26">
        <v>23.029355886095384</v>
      </c>
      <c r="AV582" s="26">
        <v>2.0028849093594001</v>
      </c>
      <c r="AW582" s="26">
        <v>4611.8249999999998</v>
      </c>
      <c r="AX582" s="26">
        <v>3547.7999999999997</v>
      </c>
      <c r="AY582" s="103">
        <v>375</v>
      </c>
      <c r="AZ582" s="103">
        <f t="shared" si="119"/>
        <v>114.375</v>
      </c>
      <c r="BA582" s="17">
        <v>30</v>
      </c>
      <c r="BB582" s="17">
        <v>90</v>
      </c>
      <c r="BC582" s="17">
        <v>0.12</v>
      </c>
      <c r="BD582" s="14">
        <v>2</v>
      </c>
      <c r="BE582" s="17" t="s">
        <v>41</v>
      </c>
      <c r="BF582" s="28"/>
      <c r="BG582" s="26"/>
      <c r="BH582" s="31"/>
      <c r="BI582" s="29"/>
    </row>
    <row r="583" spans="1:61" x14ac:dyDescent="0.25">
      <c r="A583" s="14">
        <v>2007</v>
      </c>
      <c r="B583" s="31">
        <v>2010</v>
      </c>
      <c r="C583" s="20" t="s">
        <v>174</v>
      </c>
      <c r="D583" s="17" t="s">
        <v>310</v>
      </c>
      <c r="E583" s="69">
        <v>2</v>
      </c>
      <c r="F583" s="76" t="s">
        <v>110</v>
      </c>
      <c r="G583" s="45" t="s">
        <v>111</v>
      </c>
      <c r="H583" s="70">
        <v>99202</v>
      </c>
      <c r="I583" s="21">
        <v>8</v>
      </c>
      <c r="J583" s="22">
        <v>99202011</v>
      </c>
      <c r="K583" s="17" t="str">
        <f t="shared" si="118"/>
        <v>Triploid</v>
      </c>
      <c r="L583" s="71">
        <v>100</v>
      </c>
      <c r="M583" s="24">
        <v>1</v>
      </c>
      <c r="N583" s="25">
        <v>77.352472089314205</v>
      </c>
      <c r="O583" s="26">
        <v>46.754759442856276</v>
      </c>
      <c r="P583" s="26">
        <f t="shared" si="120"/>
        <v>0.46754759442856275</v>
      </c>
      <c r="Q583" s="25">
        <v>53.245240557143724</v>
      </c>
      <c r="R583" s="25">
        <v>0.53245240557143725</v>
      </c>
      <c r="S583" s="78">
        <v>41.186509840852807</v>
      </c>
      <c r="T583" s="25">
        <v>13.728836613617602</v>
      </c>
      <c r="U583" s="25">
        <v>18.369183389020353</v>
      </c>
      <c r="V583" s="25">
        <v>6.1230611296734505</v>
      </c>
      <c r="W583" s="79" t="s">
        <v>45</v>
      </c>
      <c r="X583" s="79" t="s">
        <v>45</v>
      </c>
      <c r="Y583" s="79" t="s">
        <v>45</v>
      </c>
      <c r="Z583" s="79" t="s">
        <v>45</v>
      </c>
      <c r="AA583" s="80" t="s">
        <v>45</v>
      </c>
      <c r="AB583" s="26" t="s">
        <v>45</v>
      </c>
      <c r="AC583" s="79" t="s">
        <v>45</v>
      </c>
      <c r="AD583" s="79" t="s">
        <v>45</v>
      </c>
      <c r="AE583" s="79" t="s">
        <v>45</v>
      </c>
      <c r="AF583" s="79" t="s">
        <v>45</v>
      </c>
      <c r="AG583" s="81">
        <v>6.8</v>
      </c>
      <c r="AH583" s="52">
        <v>6.7</v>
      </c>
      <c r="AI583" s="17">
        <f t="shared" si="121"/>
        <v>1.9952623149688761E-7</v>
      </c>
      <c r="AJ583" s="81">
        <v>27.3</v>
      </c>
      <c r="AK583" s="81">
        <v>150.4</v>
      </c>
      <c r="AL583" s="81">
        <v>4149</v>
      </c>
      <c r="AM583" s="81">
        <v>885</v>
      </c>
      <c r="AN583" s="17" t="s">
        <v>45</v>
      </c>
      <c r="AO583" s="17" t="s">
        <v>45</v>
      </c>
      <c r="AP583" s="17" t="s">
        <v>45</v>
      </c>
      <c r="AQ583" s="17" t="s">
        <v>45</v>
      </c>
      <c r="AR583" s="17">
        <v>1138.1999999999991</v>
      </c>
      <c r="AS583" s="17">
        <v>1419.0374999999999</v>
      </c>
      <c r="AT583" s="26">
        <v>766.47499999999991</v>
      </c>
      <c r="AU583" s="26">
        <v>23.029355886095384</v>
      </c>
      <c r="AV583" s="26">
        <v>2.0028849093594001</v>
      </c>
      <c r="AW583" s="26">
        <v>4611.8249999999998</v>
      </c>
      <c r="AX583" s="26">
        <v>3547.7999999999997</v>
      </c>
      <c r="AY583" s="103">
        <v>375</v>
      </c>
      <c r="AZ583" s="103">
        <f t="shared" si="119"/>
        <v>114.375</v>
      </c>
      <c r="BA583" s="17">
        <v>30</v>
      </c>
      <c r="BB583" s="17">
        <v>90</v>
      </c>
      <c r="BC583" s="17">
        <v>0.12</v>
      </c>
      <c r="BD583" s="14">
        <v>2</v>
      </c>
      <c r="BE583" s="17" t="s">
        <v>41</v>
      </c>
      <c r="BF583" s="28"/>
      <c r="BG583" s="26"/>
      <c r="BH583" s="31"/>
      <c r="BI583" s="29"/>
    </row>
    <row r="584" spans="1:61" x14ac:dyDescent="0.25">
      <c r="A584" s="14">
        <v>2007</v>
      </c>
      <c r="B584" s="31">
        <v>2010</v>
      </c>
      <c r="C584" s="20" t="s">
        <v>174</v>
      </c>
      <c r="D584" s="17" t="s">
        <v>310</v>
      </c>
      <c r="E584" s="69">
        <v>3</v>
      </c>
      <c r="F584" s="76" t="s">
        <v>110</v>
      </c>
      <c r="G584" s="45" t="s">
        <v>111</v>
      </c>
      <c r="H584" s="70">
        <v>99202</v>
      </c>
      <c r="I584" s="21">
        <v>8</v>
      </c>
      <c r="J584" s="22">
        <v>99202011</v>
      </c>
      <c r="K584" s="17" t="str">
        <f t="shared" si="118"/>
        <v>Triploid</v>
      </c>
      <c r="L584" s="71">
        <v>100</v>
      </c>
      <c r="M584" s="24">
        <v>1</v>
      </c>
      <c r="N584" s="25">
        <v>82.934609250398722</v>
      </c>
      <c r="O584" s="26">
        <v>46.334489808562054</v>
      </c>
      <c r="P584" s="26">
        <f t="shared" si="120"/>
        <v>0.46334489808562052</v>
      </c>
      <c r="Q584" s="25">
        <v>53.665510191437946</v>
      </c>
      <c r="R584" s="25">
        <v>0.53665510191437948</v>
      </c>
      <c r="S584" s="78">
        <v>44.507281179501966</v>
      </c>
      <c r="T584" s="25">
        <v>14.835760393167321</v>
      </c>
      <c r="U584" s="25">
        <v>19.850247406057878</v>
      </c>
      <c r="V584" s="25">
        <v>6.6167491353526255</v>
      </c>
      <c r="W584" s="79" t="s">
        <v>45</v>
      </c>
      <c r="X584" s="79" t="s">
        <v>45</v>
      </c>
      <c r="Y584" s="79" t="s">
        <v>45</v>
      </c>
      <c r="Z584" s="79" t="s">
        <v>45</v>
      </c>
      <c r="AA584" s="80" t="s">
        <v>45</v>
      </c>
      <c r="AB584" s="26" t="s">
        <v>45</v>
      </c>
      <c r="AC584" s="79" t="s">
        <v>45</v>
      </c>
      <c r="AD584" s="79" t="s">
        <v>45</v>
      </c>
      <c r="AE584" s="79" t="s">
        <v>45</v>
      </c>
      <c r="AF584" s="79" t="s">
        <v>45</v>
      </c>
      <c r="AG584" s="81">
        <v>6.8</v>
      </c>
      <c r="AH584" s="52">
        <v>6.7</v>
      </c>
      <c r="AI584" s="17">
        <f t="shared" si="121"/>
        <v>1.9952623149688761E-7</v>
      </c>
      <c r="AJ584" s="81">
        <v>27.3</v>
      </c>
      <c r="AK584" s="81">
        <v>150.4</v>
      </c>
      <c r="AL584" s="81">
        <v>4149</v>
      </c>
      <c r="AM584" s="81">
        <v>885</v>
      </c>
      <c r="AN584" s="17" t="s">
        <v>45</v>
      </c>
      <c r="AO584" s="17" t="s">
        <v>45</v>
      </c>
      <c r="AP584" s="17" t="s">
        <v>45</v>
      </c>
      <c r="AQ584" s="17" t="s">
        <v>45</v>
      </c>
      <c r="AR584" s="17">
        <v>1138.1999999999991</v>
      </c>
      <c r="AS584" s="17">
        <v>1419.0374999999999</v>
      </c>
      <c r="AT584" s="26">
        <v>766.47499999999991</v>
      </c>
      <c r="AU584" s="26">
        <v>23.029355886095384</v>
      </c>
      <c r="AV584" s="26">
        <v>2.0028849093594001</v>
      </c>
      <c r="AW584" s="26">
        <v>4611.8249999999998</v>
      </c>
      <c r="AX584" s="26">
        <v>3547.7999999999997</v>
      </c>
      <c r="AY584" s="103">
        <v>375</v>
      </c>
      <c r="AZ584" s="103">
        <f t="shared" si="119"/>
        <v>114.375</v>
      </c>
      <c r="BA584" s="17">
        <v>30</v>
      </c>
      <c r="BB584" s="17">
        <v>90</v>
      </c>
      <c r="BC584" s="17">
        <v>0.12</v>
      </c>
      <c r="BD584" s="14">
        <v>2</v>
      </c>
      <c r="BE584" s="17" t="s">
        <v>41</v>
      </c>
      <c r="BF584" s="28"/>
      <c r="BG584" s="26"/>
      <c r="BH584" s="31"/>
      <c r="BI584" s="29"/>
    </row>
    <row r="585" spans="1:61" x14ac:dyDescent="0.25">
      <c r="A585" s="14">
        <v>2007</v>
      </c>
      <c r="B585" s="31">
        <v>2010</v>
      </c>
      <c r="C585" s="20" t="s">
        <v>174</v>
      </c>
      <c r="D585" s="17" t="s">
        <v>310</v>
      </c>
      <c r="E585" s="69">
        <v>4</v>
      </c>
      <c r="F585" s="76" t="s">
        <v>110</v>
      </c>
      <c r="G585" s="45" t="s">
        <v>111</v>
      </c>
      <c r="H585" s="70">
        <v>99202</v>
      </c>
      <c r="I585" s="21">
        <v>8</v>
      </c>
      <c r="J585" s="22">
        <v>99202011</v>
      </c>
      <c r="K585" s="17" t="str">
        <f t="shared" si="118"/>
        <v>Triploid</v>
      </c>
      <c r="L585" s="71">
        <v>100</v>
      </c>
      <c r="M585" s="24">
        <v>1</v>
      </c>
      <c r="N585" s="25">
        <v>58.21371610845295</v>
      </c>
      <c r="O585" s="26">
        <v>46.806961566352435</v>
      </c>
      <c r="P585" s="26">
        <f t="shared" si="120"/>
        <v>0.46806961566352434</v>
      </c>
      <c r="Q585" s="25">
        <v>53.193038433647565</v>
      </c>
      <c r="R585" s="25">
        <v>0.53193038433647566</v>
      </c>
      <c r="S585" s="78">
        <v>30.965644383223861</v>
      </c>
      <c r="T585" s="25">
        <v>10.32188146107462</v>
      </c>
      <c r="U585" s="25">
        <v>13.810677394917843</v>
      </c>
      <c r="V585" s="25">
        <v>4.6035591316392805</v>
      </c>
      <c r="W585" s="79" t="s">
        <v>45</v>
      </c>
      <c r="X585" s="79" t="s">
        <v>45</v>
      </c>
      <c r="Y585" s="79" t="s">
        <v>45</v>
      </c>
      <c r="Z585" s="79" t="s">
        <v>45</v>
      </c>
      <c r="AA585" s="80" t="s">
        <v>45</v>
      </c>
      <c r="AB585" s="26" t="s">
        <v>45</v>
      </c>
      <c r="AC585" s="79" t="s">
        <v>45</v>
      </c>
      <c r="AD585" s="79" t="s">
        <v>45</v>
      </c>
      <c r="AE585" s="79" t="s">
        <v>45</v>
      </c>
      <c r="AF585" s="79" t="s">
        <v>45</v>
      </c>
      <c r="AG585" s="81">
        <v>6.8</v>
      </c>
      <c r="AH585" s="52">
        <v>6.7</v>
      </c>
      <c r="AI585" s="17">
        <f t="shared" si="121"/>
        <v>1.9952623149688761E-7</v>
      </c>
      <c r="AJ585" s="81">
        <v>27.3</v>
      </c>
      <c r="AK585" s="81">
        <v>150.4</v>
      </c>
      <c r="AL585" s="81">
        <v>4149</v>
      </c>
      <c r="AM585" s="81">
        <v>885</v>
      </c>
      <c r="AN585" s="17" t="s">
        <v>45</v>
      </c>
      <c r="AO585" s="17" t="s">
        <v>45</v>
      </c>
      <c r="AP585" s="17" t="s">
        <v>45</v>
      </c>
      <c r="AQ585" s="17" t="s">
        <v>45</v>
      </c>
      <c r="AR585" s="17">
        <v>1138.1999999999991</v>
      </c>
      <c r="AS585" s="17">
        <v>1419.0374999999999</v>
      </c>
      <c r="AT585" s="26">
        <v>766.47499999999991</v>
      </c>
      <c r="AU585" s="26">
        <v>23.029355886095384</v>
      </c>
      <c r="AV585" s="26">
        <v>2.0028849093594001</v>
      </c>
      <c r="AW585" s="26">
        <v>4611.8249999999998</v>
      </c>
      <c r="AX585" s="26">
        <v>3547.7999999999997</v>
      </c>
      <c r="AY585" s="103">
        <v>375</v>
      </c>
      <c r="AZ585" s="103">
        <f t="shared" si="119"/>
        <v>114.375</v>
      </c>
      <c r="BA585" s="17">
        <v>30</v>
      </c>
      <c r="BB585" s="17">
        <v>90</v>
      </c>
      <c r="BC585" s="17">
        <v>0.12</v>
      </c>
      <c r="BD585" s="14">
        <v>2</v>
      </c>
      <c r="BE585" s="17" t="s">
        <v>41</v>
      </c>
      <c r="BF585" s="28"/>
      <c r="BG585" s="26"/>
      <c r="BH585" s="31"/>
      <c r="BI585" s="29"/>
    </row>
    <row r="586" spans="1:61" x14ac:dyDescent="0.25">
      <c r="A586" s="14">
        <v>2007</v>
      </c>
      <c r="B586" s="31">
        <v>2010</v>
      </c>
      <c r="C586" s="20" t="s">
        <v>174</v>
      </c>
      <c r="D586" s="17" t="s">
        <v>310</v>
      </c>
      <c r="E586" s="69">
        <v>1</v>
      </c>
      <c r="F586" s="76" t="s">
        <v>112</v>
      </c>
      <c r="G586" s="45" t="s">
        <v>113</v>
      </c>
      <c r="H586" s="70">
        <v>99202</v>
      </c>
      <c r="I586" s="21">
        <v>8</v>
      </c>
      <c r="J586" s="22">
        <v>99202043</v>
      </c>
      <c r="K586" s="17" t="str">
        <f t="shared" si="118"/>
        <v>Triploid</v>
      </c>
      <c r="L586" s="71">
        <v>100</v>
      </c>
      <c r="M586" s="24">
        <v>1</v>
      </c>
      <c r="N586" s="25">
        <v>76.555023923444992</v>
      </c>
      <c r="O586" s="26">
        <v>48.380015831455879</v>
      </c>
      <c r="P586" s="26">
        <f t="shared" si="120"/>
        <v>0.4838001583145588</v>
      </c>
      <c r="Q586" s="25">
        <v>51.619984168544121</v>
      </c>
      <c r="R586" s="25">
        <v>0.5161998416854412</v>
      </c>
      <c r="S586" s="78">
        <v>39.517691229507463</v>
      </c>
      <c r="T586" s="25">
        <v>13.172563743169155</v>
      </c>
      <c r="U586" s="25">
        <v>17.62489028836033</v>
      </c>
      <c r="V586" s="25">
        <v>5.8749634294534427</v>
      </c>
      <c r="W586" s="79" t="s">
        <v>45</v>
      </c>
      <c r="X586" s="79" t="s">
        <v>45</v>
      </c>
      <c r="Y586" s="79" t="s">
        <v>45</v>
      </c>
      <c r="Z586" s="79" t="s">
        <v>45</v>
      </c>
      <c r="AA586" s="80" t="s">
        <v>45</v>
      </c>
      <c r="AB586" s="26" t="s">
        <v>45</v>
      </c>
      <c r="AC586" s="79" t="s">
        <v>45</v>
      </c>
      <c r="AD586" s="79" t="s">
        <v>45</v>
      </c>
      <c r="AE586" s="79" t="s">
        <v>45</v>
      </c>
      <c r="AF586" s="79" t="s">
        <v>45</v>
      </c>
      <c r="AG586" s="81">
        <v>6.8</v>
      </c>
      <c r="AH586" s="52">
        <v>6.7</v>
      </c>
      <c r="AI586" s="17">
        <f t="shared" si="121"/>
        <v>1.9952623149688761E-7</v>
      </c>
      <c r="AJ586" s="81">
        <v>27.3</v>
      </c>
      <c r="AK586" s="81">
        <v>150.4</v>
      </c>
      <c r="AL586" s="81">
        <v>4149</v>
      </c>
      <c r="AM586" s="81">
        <v>885</v>
      </c>
      <c r="AN586" s="17" t="s">
        <v>45</v>
      </c>
      <c r="AO586" s="17" t="s">
        <v>45</v>
      </c>
      <c r="AP586" s="17" t="s">
        <v>45</v>
      </c>
      <c r="AQ586" s="17" t="s">
        <v>45</v>
      </c>
      <c r="AR586" s="17">
        <v>1138.1999999999991</v>
      </c>
      <c r="AS586" s="17">
        <v>1419.0374999999999</v>
      </c>
      <c r="AT586" s="26">
        <v>766.47499999999991</v>
      </c>
      <c r="AU586" s="26">
        <v>23.029355886095384</v>
      </c>
      <c r="AV586" s="26">
        <v>2.0028849093594001</v>
      </c>
      <c r="AW586" s="26">
        <v>4611.8249999999998</v>
      </c>
      <c r="AX586" s="26">
        <v>3547.7999999999997</v>
      </c>
      <c r="AY586" s="103">
        <v>375</v>
      </c>
      <c r="AZ586" s="103">
        <f t="shared" si="119"/>
        <v>114.375</v>
      </c>
      <c r="BA586" s="17">
        <v>30</v>
      </c>
      <c r="BB586" s="17">
        <v>90</v>
      </c>
      <c r="BC586" s="17">
        <v>0.12</v>
      </c>
      <c r="BD586" s="14">
        <v>2</v>
      </c>
      <c r="BE586" s="17" t="s">
        <v>41</v>
      </c>
      <c r="BF586" s="28"/>
      <c r="BG586" s="26"/>
      <c r="BH586" s="31"/>
      <c r="BI586" s="29"/>
    </row>
    <row r="587" spans="1:61" x14ac:dyDescent="0.25">
      <c r="A587" s="14">
        <v>2007</v>
      </c>
      <c r="B587" s="31">
        <v>2010</v>
      </c>
      <c r="C587" s="20" t="s">
        <v>174</v>
      </c>
      <c r="D587" s="17" t="s">
        <v>310</v>
      </c>
      <c r="E587" s="69">
        <v>2</v>
      </c>
      <c r="F587" s="76" t="s">
        <v>112</v>
      </c>
      <c r="G587" s="45" t="s">
        <v>113</v>
      </c>
      <c r="H587" s="70">
        <v>99202</v>
      </c>
      <c r="I587" s="21">
        <v>8</v>
      </c>
      <c r="J587" s="22">
        <v>99202043</v>
      </c>
      <c r="K587" s="17" t="str">
        <f t="shared" si="118"/>
        <v>Triploid</v>
      </c>
      <c r="L587" s="71">
        <v>100</v>
      </c>
      <c r="M587" s="24">
        <v>1</v>
      </c>
      <c r="N587" s="25">
        <v>79.744816586921857</v>
      </c>
      <c r="O587" s="26">
        <v>48.474899112187252</v>
      </c>
      <c r="P587" s="26">
        <f t="shared" si="120"/>
        <v>0.48474899112187253</v>
      </c>
      <c r="Q587" s="25">
        <v>51.525100887812748</v>
      </c>
      <c r="R587" s="25">
        <v>0.51525100887812747</v>
      </c>
      <c r="S587" s="78">
        <v>41.088597199212721</v>
      </c>
      <c r="T587" s="25">
        <v>13.69619906640424</v>
      </c>
      <c r="U587" s="25">
        <v>18.325514350848874</v>
      </c>
      <c r="V587" s="25">
        <v>6.1085047836162909</v>
      </c>
      <c r="W587" s="79" t="s">
        <v>45</v>
      </c>
      <c r="X587" s="79" t="s">
        <v>45</v>
      </c>
      <c r="Y587" s="79" t="s">
        <v>45</v>
      </c>
      <c r="Z587" s="79" t="s">
        <v>45</v>
      </c>
      <c r="AA587" s="80" t="s">
        <v>45</v>
      </c>
      <c r="AB587" s="26" t="s">
        <v>45</v>
      </c>
      <c r="AC587" s="79" t="s">
        <v>45</v>
      </c>
      <c r="AD587" s="79" t="s">
        <v>45</v>
      </c>
      <c r="AE587" s="79" t="s">
        <v>45</v>
      </c>
      <c r="AF587" s="79" t="s">
        <v>45</v>
      </c>
      <c r="AG587" s="81">
        <v>6.8</v>
      </c>
      <c r="AH587" s="52">
        <v>6.7</v>
      </c>
      <c r="AI587" s="17">
        <f t="shared" si="121"/>
        <v>1.9952623149688761E-7</v>
      </c>
      <c r="AJ587" s="81">
        <v>27.3</v>
      </c>
      <c r="AK587" s="81">
        <v>150.4</v>
      </c>
      <c r="AL587" s="81">
        <v>4149</v>
      </c>
      <c r="AM587" s="81">
        <v>885</v>
      </c>
      <c r="AN587" s="17" t="s">
        <v>45</v>
      </c>
      <c r="AO587" s="17" t="s">
        <v>45</v>
      </c>
      <c r="AP587" s="17" t="s">
        <v>45</v>
      </c>
      <c r="AQ587" s="17" t="s">
        <v>45</v>
      </c>
      <c r="AR587" s="17">
        <v>1138.1999999999991</v>
      </c>
      <c r="AS587" s="17">
        <v>1419.0374999999999</v>
      </c>
      <c r="AT587" s="26">
        <v>766.47499999999991</v>
      </c>
      <c r="AU587" s="26">
        <v>23.029355886095384</v>
      </c>
      <c r="AV587" s="26">
        <v>2.0028849093594001</v>
      </c>
      <c r="AW587" s="26">
        <v>4611.8249999999998</v>
      </c>
      <c r="AX587" s="26">
        <v>3547.7999999999997</v>
      </c>
      <c r="AY587" s="103">
        <v>375</v>
      </c>
      <c r="AZ587" s="103">
        <f t="shared" si="119"/>
        <v>114.375</v>
      </c>
      <c r="BA587" s="17">
        <v>30</v>
      </c>
      <c r="BB587" s="17">
        <v>90</v>
      </c>
      <c r="BC587" s="17">
        <v>0.12</v>
      </c>
      <c r="BD587" s="14">
        <v>2</v>
      </c>
      <c r="BE587" s="17" t="s">
        <v>41</v>
      </c>
      <c r="BF587" s="28"/>
      <c r="BG587" s="26"/>
      <c r="BH587" s="31"/>
      <c r="BI587" s="29"/>
    </row>
    <row r="588" spans="1:61" x14ac:dyDescent="0.25">
      <c r="A588" s="14">
        <v>2007</v>
      </c>
      <c r="B588" s="31">
        <v>2010</v>
      </c>
      <c r="C588" s="20" t="s">
        <v>174</v>
      </c>
      <c r="D588" s="17" t="s">
        <v>310</v>
      </c>
      <c r="E588" s="69">
        <v>3</v>
      </c>
      <c r="F588" s="76" t="s">
        <v>112</v>
      </c>
      <c r="G588" s="45" t="s">
        <v>113</v>
      </c>
      <c r="H588" s="70">
        <v>99202</v>
      </c>
      <c r="I588" s="21">
        <v>8</v>
      </c>
      <c r="J588" s="22">
        <v>99202043</v>
      </c>
      <c r="K588" s="17" t="str">
        <f t="shared" si="118"/>
        <v>Triploid</v>
      </c>
      <c r="L588" s="71">
        <v>100</v>
      </c>
      <c r="M588" s="24">
        <v>1</v>
      </c>
      <c r="N588" s="25">
        <v>62.998405103668269</v>
      </c>
      <c r="O588" s="26">
        <v>48.288328956007874</v>
      </c>
      <c r="P588" s="26">
        <f t="shared" si="120"/>
        <v>0.48288328956007875</v>
      </c>
      <c r="Q588" s="25">
        <v>51.711671043992126</v>
      </c>
      <c r="R588" s="25">
        <v>0.51711671043992125</v>
      </c>
      <c r="S588" s="78">
        <v>32.577528010170475</v>
      </c>
      <c r="T588" s="25">
        <v>10.859176003390159</v>
      </c>
      <c r="U588" s="25">
        <v>14.529577492536033</v>
      </c>
      <c r="V588" s="25">
        <v>4.8431924975120113</v>
      </c>
      <c r="W588" s="79" t="s">
        <v>45</v>
      </c>
      <c r="X588" s="79" t="s">
        <v>45</v>
      </c>
      <c r="Y588" s="79" t="s">
        <v>45</v>
      </c>
      <c r="Z588" s="79" t="s">
        <v>45</v>
      </c>
      <c r="AA588" s="80" t="s">
        <v>45</v>
      </c>
      <c r="AB588" s="26" t="s">
        <v>45</v>
      </c>
      <c r="AC588" s="79" t="s">
        <v>45</v>
      </c>
      <c r="AD588" s="79" t="s">
        <v>45</v>
      </c>
      <c r="AE588" s="79" t="s">
        <v>45</v>
      </c>
      <c r="AF588" s="79" t="s">
        <v>45</v>
      </c>
      <c r="AG588" s="81">
        <v>6.8</v>
      </c>
      <c r="AH588" s="52">
        <v>6.7</v>
      </c>
      <c r="AI588" s="17">
        <f t="shared" si="121"/>
        <v>1.9952623149688761E-7</v>
      </c>
      <c r="AJ588" s="81">
        <v>27.3</v>
      </c>
      <c r="AK588" s="81">
        <v>150.4</v>
      </c>
      <c r="AL588" s="81">
        <v>4149</v>
      </c>
      <c r="AM588" s="81">
        <v>885</v>
      </c>
      <c r="AN588" s="17" t="s">
        <v>45</v>
      </c>
      <c r="AO588" s="17" t="s">
        <v>45</v>
      </c>
      <c r="AP588" s="17" t="s">
        <v>45</v>
      </c>
      <c r="AQ588" s="17" t="s">
        <v>45</v>
      </c>
      <c r="AR588" s="17">
        <v>1138.1999999999991</v>
      </c>
      <c r="AS588" s="17">
        <v>1419.0374999999999</v>
      </c>
      <c r="AT588" s="26">
        <v>766.47499999999991</v>
      </c>
      <c r="AU588" s="26">
        <v>23.029355886095384</v>
      </c>
      <c r="AV588" s="26">
        <v>2.0028849093594001</v>
      </c>
      <c r="AW588" s="26">
        <v>4611.8249999999998</v>
      </c>
      <c r="AX588" s="26">
        <v>3547.7999999999997</v>
      </c>
      <c r="AY588" s="103">
        <v>375</v>
      </c>
      <c r="AZ588" s="103">
        <f t="shared" si="119"/>
        <v>114.375</v>
      </c>
      <c r="BA588" s="17">
        <v>30</v>
      </c>
      <c r="BB588" s="17">
        <v>90</v>
      </c>
      <c r="BC588" s="17">
        <v>0.12</v>
      </c>
      <c r="BD588" s="14">
        <v>2</v>
      </c>
      <c r="BE588" s="17" t="s">
        <v>41</v>
      </c>
      <c r="BF588" s="28"/>
      <c r="BG588" s="26"/>
      <c r="BH588" s="31"/>
      <c r="BI588" s="29"/>
    </row>
    <row r="589" spans="1:61" x14ac:dyDescent="0.25">
      <c r="A589" s="14">
        <v>2007</v>
      </c>
      <c r="B589" s="31">
        <v>2010</v>
      </c>
      <c r="C589" s="20" t="s">
        <v>174</v>
      </c>
      <c r="D589" s="17" t="s">
        <v>310</v>
      </c>
      <c r="E589" s="69">
        <v>4</v>
      </c>
      <c r="F589" s="76" t="s">
        <v>112</v>
      </c>
      <c r="G589" s="45" t="s">
        <v>113</v>
      </c>
      <c r="H589" s="70">
        <v>99202</v>
      </c>
      <c r="I589" s="21">
        <v>8</v>
      </c>
      <c r="J589" s="22">
        <v>99202043</v>
      </c>
      <c r="K589" s="17" t="str">
        <f t="shared" si="118"/>
        <v>Triploid</v>
      </c>
      <c r="L589" s="71">
        <v>94.444444444444443</v>
      </c>
      <c r="M589" s="24">
        <v>0.94444444444444442</v>
      </c>
      <c r="N589" s="25">
        <v>32.695374800637964</v>
      </c>
      <c r="O589" s="26">
        <v>48.20312895549592</v>
      </c>
      <c r="P589" s="26">
        <f t="shared" si="120"/>
        <v>0.48203128955495922</v>
      </c>
      <c r="Q589" s="25">
        <v>51.79687104450408</v>
      </c>
      <c r="R589" s="25">
        <v>0.51796871044504078</v>
      </c>
      <c r="S589" s="78">
        <v>16.935181123003723</v>
      </c>
      <c r="T589" s="25">
        <v>5.645060374334574</v>
      </c>
      <c r="U589" s="25">
        <v>7.5530907808596606</v>
      </c>
      <c r="V589" s="25">
        <v>2.5176969269532199</v>
      </c>
      <c r="W589" s="79" t="s">
        <v>45</v>
      </c>
      <c r="X589" s="79" t="s">
        <v>45</v>
      </c>
      <c r="Y589" s="79" t="s">
        <v>45</v>
      </c>
      <c r="Z589" s="79" t="s">
        <v>45</v>
      </c>
      <c r="AA589" s="80" t="s">
        <v>45</v>
      </c>
      <c r="AB589" s="26" t="s">
        <v>45</v>
      </c>
      <c r="AC589" s="79" t="s">
        <v>45</v>
      </c>
      <c r="AD589" s="79" t="s">
        <v>45</v>
      </c>
      <c r="AE589" s="79" t="s">
        <v>45</v>
      </c>
      <c r="AF589" s="79" t="s">
        <v>45</v>
      </c>
      <c r="AG589" s="81">
        <v>6.8</v>
      </c>
      <c r="AH589" s="52">
        <v>6.7</v>
      </c>
      <c r="AI589" s="17">
        <f t="shared" si="121"/>
        <v>1.9952623149688761E-7</v>
      </c>
      <c r="AJ589" s="81">
        <v>27.3</v>
      </c>
      <c r="AK589" s="81">
        <v>150.4</v>
      </c>
      <c r="AL589" s="81">
        <v>4149</v>
      </c>
      <c r="AM589" s="81">
        <v>885</v>
      </c>
      <c r="AN589" s="17" t="s">
        <v>45</v>
      </c>
      <c r="AO589" s="17" t="s">
        <v>45</v>
      </c>
      <c r="AP589" s="17" t="s">
        <v>45</v>
      </c>
      <c r="AQ589" s="17" t="s">
        <v>45</v>
      </c>
      <c r="AR589" s="17">
        <v>1138.1999999999991</v>
      </c>
      <c r="AS589" s="17">
        <v>1419.0374999999999</v>
      </c>
      <c r="AT589" s="26">
        <v>766.47499999999991</v>
      </c>
      <c r="AU589" s="26">
        <v>23.029355886095384</v>
      </c>
      <c r="AV589" s="26">
        <v>2.0028849093594001</v>
      </c>
      <c r="AW589" s="26">
        <v>4611.8249999999998</v>
      </c>
      <c r="AX589" s="26">
        <v>3547.7999999999997</v>
      </c>
      <c r="AY589" s="103">
        <v>375</v>
      </c>
      <c r="AZ589" s="103">
        <f t="shared" si="119"/>
        <v>114.375</v>
      </c>
      <c r="BA589" s="17">
        <v>30</v>
      </c>
      <c r="BB589" s="17">
        <v>90</v>
      </c>
      <c r="BC589" s="17">
        <v>0.12</v>
      </c>
      <c r="BD589" s="14">
        <v>2</v>
      </c>
      <c r="BE589" s="17" t="s">
        <v>41</v>
      </c>
      <c r="BF589" s="28"/>
      <c r="BG589" s="26"/>
      <c r="BH589" s="31"/>
      <c r="BI589" s="29"/>
    </row>
    <row r="590" spans="1:61" x14ac:dyDescent="0.25">
      <c r="A590" s="14">
        <v>2007</v>
      </c>
      <c r="B590" s="31">
        <v>2010</v>
      </c>
      <c r="C590" s="20" t="s">
        <v>174</v>
      </c>
      <c r="D590" s="17" t="s">
        <v>310</v>
      </c>
      <c r="E590" s="69">
        <v>1</v>
      </c>
      <c r="F590" s="76" t="s">
        <v>114</v>
      </c>
      <c r="G590" s="45" t="s">
        <v>115</v>
      </c>
      <c r="H590" s="70">
        <v>99207</v>
      </c>
      <c r="I590" s="21">
        <v>8</v>
      </c>
      <c r="J590" s="22">
        <v>99207018</v>
      </c>
      <c r="K590" s="17" t="str">
        <f t="shared" ref="K590:K645" si="122">VLOOKUP(F590,$BM$2:$BQ$56,5)</f>
        <v>Triploid</v>
      </c>
      <c r="L590" s="71">
        <v>100</v>
      </c>
      <c r="M590" s="24">
        <v>1</v>
      </c>
      <c r="N590" s="25">
        <v>47.846889952153106</v>
      </c>
      <c r="O590" s="26">
        <v>50.052974504249292</v>
      </c>
      <c r="P590" s="26">
        <f t="shared" si="120"/>
        <v>0.50052974504249292</v>
      </c>
      <c r="Q590" s="25">
        <v>49.947025495750708</v>
      </c>
      <c r="R590" s="25">
        <v>0.49947025495750708</v>
      </c>
      <c r="S590" s="78">
        <v>23.898098323325698</v>
      </c>
      <c r="T590" s="25">
        <v>7.9660327744418993</v>
      </c>
      <c r="U590" s="25">
        <v>10.658551852203262</v>
      </c>
      <c r="V590" s="25">
        <v>3.552850617401087</v>
      </c>
      <c r="W590" s="79" t="s">
        <v>45</v>
      </c>
      <c r="X590" s="79" t="s">
        <v>45</v>
      </c>
      <c r="Y590" s="79" t="s">
        <v>45</v>
      </c>
      <c r="Z590" s="79" t="s">
        <v>45</v>
      </c>
      <c r="AA590" s="80" t="s">
        <v>45</v>
      </c>
      <c r="AB590" s="26" t="s">
        <v>45</v>
      </c>
      <c r="AC590" s="79" t="s">
        <v>45</v>
      </c>
      <c r="AD590" s="79" t="s">
        <v>45</v>
      </c>
      <c r="AE590" s="79" t="s">
        <v>45</v>
      </c>
      <c r="AF590" s="79" t="s">
        <v>45</v>
      </c>
      <c r="AG590" s="81">
        <v>6.8</v>
      </c>
      <c r="AH590" s="52">
        <v>6.7</v>
      </c>
      <c r="AI590" s="17">
        <f t="shared" si="121"/>
        <v>1.9952623149688761E-7</v>
      </c>
      <c r="AJ590" s="81">
        <v>27.3</v>
      </c>
      <c r="AK590" s="81">
        <v>150.4</v>
      </c>
      <c r="AL590" s="81">
        <v>4149</v>
      </c>
      <c r="AM590" s="81">
        <v>885</v>
      </c>
      <c r="AN590" s="17" t="s">
        <v>45</v>
      </c>
      <c r="AO590" s="17" t="s">
        <v>45</v>
      </c>
      <c r="AP590" s="17" t="s">
        <v>45</v>
      </c>
      <c r="AQ590" s="17" t="s">
        <v>45</v>
      </c>
      <c r="AR590" s="17">
        <v>1138.1999999999991</v>
      </c>
      <c r="AS590" s="17">
        <v>1419.0374999999999</v>
      </c>
      <c r="AT590" s="26">
        <v>766.47499999999991</v>
      </c>
      <c r="AU590" s="26">
        <v>23.029355886095384</v>
      </c>
      <c r="AV590" s="26">
        <v>2.0028849093594001</v>
      </c>
      <c r="AW590" s="26">
        <v>4611.8249999999998</v>
      </c>
      <c r="AX590" s="26">
        <v>3547.7999999999997</v>
      </c>
      <c r="AY590" s="103">
        <v>375</v>
      </c>
      <c r="AZ590" s="103">
        <f t="shared" si="119"/>
        <v>114.375</v>
      </c>
      <c r="BA590" s="17">
        <v>30</v>
      </c>
      <c r="BB590" s="17">
        <v>90</v>
      </c>
      <c r="BC590" s="17">
        <v>0.12</v>
      </c>
      <c r="BD590" s="14">
        <v>2</v>
      </c>
      <c r="BE590" s="17" t="s">
        <v>41</v>
      </c>
      <c r="BF590" s="28"/>
      <c r="BG590" s="26"/>
      <c r="BH590" s="31"/>
      <c r="BI590" s="29"/>
    </row>
    <row r="591" spans="1:61" x14ac:dyDescent="0.25">
      <c r="A591" s="14">
        <v>2007</v>
      </c>
      <c r="B591" s="31">
        <v>2010</v>
      </c>
      <c r="C591" s="20" t="s">
        <v>174</v>
      </c>
      <c r="D591" s="17" t="s">
        <v>310</v>
      </c>
      <c r="E591" s="69">
        <v>2</v>
      </c>
      <c r="F591" s="76" t="s">
        <v>114</v>
      </c>
      <c r="G591" s="45" t="s">
        <v>115</v>
      </c>
      <c r="H591" s="70">
        <v>99207</v>
      </c>
      <c r="I591" s="21">
        <v>8</v>
      </c>
      <c r="J591" s="22">
        <v>99207018</v>
      </c>
      <c r="K591" s="17" t="str">
        <f t="shared" si="122"/>
        <v>Triploid</v>
      </c>
      <c r="L591" s="71">
        <v>94.444444444444443</v>
      </c>
      <c r="M591" s="24">
        <v>0.94444444444444442</v>
      </c>
      <c r="N591" s="25">
        <v>74.960127591706538</v>
      </c>
      <c r="O591" s="26">
        <v>48.378132006208588</v>
      </c>
      <c r="P591" s="26">
        <f t="shared" si="120"/>
        <v>0.48378132006208591</v>
      </c>
      <c r="Q591" s="25">
        <v>51.621867993791412</v>
      </c>
      <c r="R591" s="25">
        <v>0.51621867993791415</v>
      </c>
      <c r="S591" s="78">
        <v>38.695818113368368</v>
      </c>
      <c r="T591" s="25">
        <v>12.898606037789456</v>
      </c>
      <c r="U591" s="25">
        <v>17.258334878562291</v>
      </c>
      <c r="V591" s="25">
        <v>5.7527782928540976</v>
      </c>
      <c r="W591" s="79" t="s">
        <v>45</v>
      </c>
      <c r="X591" s="79" t="s">
        <v>45</v>
      </c>
      <c r="Y591" s="79" t="s">
        <v>45</v>
      </c>
      <c r="Z591" s="79" t="s">
        <v>45</v>
      </c>
      <c r="AA591" s="80" t="s">
        <v>45</v>
      </c>
      <c r="AB591" s="26" t="s">
        <v>45</v>
      </c>
      <c r="AC591" s="79" t="s">
        <v>45</v>
      </c>
      <c r="AD591" s="79" t="s">
        <v>45</v>
      </c>
      <c r="AE591" s="79" t="s">
        <v>45</v>
      </c>
      <c r="AF591" s="79" t="s">
        <v>45</v>
      </c>
      <c r="AG591" s="81">
        <v>6.8</v>
      </c>
      <c r="AH591" s="52">
        <v>6.7</v>
      </c>
      <c r="AI591" s="17">
        <f t="shared" si="121"/>
        <v>1.9952623149688761E-7</v>
      </c>
      <c r="AJ591" s="81">
        <v>27.3</v>
      </c>
      <c r="AK591" s="81">
        <v>150.4</v>
      </c>
      <c r="AL591" s="81">
        <v>4149</v>
      </c>
      <c r="AM591" s="81">
        <v>885</v>
      </c>
      <c r="AN591" s="17" t="s">
        <v>45</v>
      </c>
      <c r="AO591" s="17" t="s">
        <v>45</v>
      </c>
      <c r="AP591" s="17" t="s">
        <v>45</v>
      </c>
      <c r="AQ591" s="17" t="s">
        <v>45</v>
      </c>
      <c r="AR591" s="17">
        <v>1138.1999999999991</v>
      </c>
      <c r="AS591" s="17">
        <v>1419.0374999999999</v>
      </c>
      <c r="AT591" s="26">
        <v>766.47499999999991</v>
      </c>
      <c r="AU591" s="26">
        <v>23.029355886095384</v>
      </c>
      <c r="AV591" s="26">
        <v>2.0028849093594001</v>
      </c>
      <c r="AW591" s="26">
        <v>4611.8249999999998</v>
      </c>
      <c r="AX591" s="26">
        <v>3547.7999999999997</v>
      </c>
      <c r="AY591" s="103">
        <v>375</v>
      </c>
      <c r="AZ591" s="103">
        <f t="shared" si="119"/>
        <v>114.375</v>
      </c>
      <c r="BA591" s="17">
        <v>30</v>
      </c>
      <c r="BB591" s="17">
        <v>90</v>
      </c>
      <c r="BC591" s="17">
        <v>0.12</v>
      </c>
      <c r="BD591" s="14">
        <v>2</v>
      </c>
      <c r="BE591" s="17" t="s">
        <v>41</v>
      </c>
      <c r="BF591" s="28"/>
      <c r="BG591" s="26"/>
      <c r="BH591" s="31"/>
      <c r="BI591" s="29"/>
    </row>
    <row r="592" spans="1:61" x14ac:dyDescent="0.25">
      <c r="A592" s="14">
        <v>2007</v>
      </c>
      <c r="B592" s="31">
        <v>2010</v>
      </c>
      <c r="C592" s="20" t="s">
        <v>174</v>
      </c>
      <c r="D592" s="17" t="s">
        <v>310</v>
      </c>
      <c r="E592" s="69">
        <v>3</v>
      </c>
      <c r="F592" s="76" t="s">
        <v>114</v>
      </c>
      <c r="G592" s="45" t="s">
        <v>115</v>
      </c>
      <c r="H592" s="70">
        <v>99207</v>
      </c>
      <c r="I592" s="21">
        <v>8</v>
      </c>
      <c r="J592" s="22">
        <v>99207018</v>
      </c>
      <c r="K592" s="17" t="str">
        <f t="shared" si="122"/>
        <v>Triploid</v>
      </c>
      <c r="L592" s="71">
        <v>100</v>
      </c>
      <c r="M592" s="24">
        <v>1</v>
      </c>
      <c r="N592" s="25">
        <v>60.606060606060609</v>
      </c>
      <c r="O592" s="26">
        <v>49.110752772752306</v>
      </c>
      <c r="P592" s="26">
        <f t="shared" si="120"/>
        <v>0.49110752772752309</v>
      </c>
      <c r="Q592" s="25">
        <v>50.889247227247694</v>
      </c>
      <c r="R592" s="25">
        <v>0.50889247227247691</v>
      </c>
      <c r="S592" s="78">
        <v>30.841968016513761</v>
      </c>
      <c r="T592" s="25">
        <v>10.280656005504587</v>
      </c>
      <c r="U592" s="25">
        <v>13.755517735365137</v>
      </c>
      <c r="V592" s="25">
        <v>4.5851725784550457</v>
      </c>
      <c r="W592" s="79" t="s">
        <v>45</v>
      </c>
      <c r="X592" s="79" t="s">
        <v>45</v>
      </c>
      <c r="Y592" s="79" t="s">
        <v>45</v>
      </c>
      <c r="Z592" s="79" t="s">
        <v>45</v>
      </c>
      <c r="AA592" s="80" t="s">
        <v>45</v>
      </c>
      <c r="AB592" s="26" t="s">
        <v>45</v>
      </c>
      <c r="AC592" s="79" t="s">
        <v>45</v>
      </c>
      <c r="AD592" s="79" t="s">
        <v>45</v>
      </c>
      <c r="AE592" s="79" t="s">
        <v>45</v>
      </c>
      <c r="AF592" s="79" t="s">
        <v>45</v>
      </c>
      <c r="AG592" s="81">
        <v>6.8</v>
      </c>
      <c r="AH592" s="52">
        <v>6.7</v>
      </c>
      <c r="AI592" s="17">
        <f t="shared" si="121"/>
        <v>1.9952623149688761E-7</v>
      </c>
      <c r="AJ592" s="81">
        <v>27.3</v>
      </c>
      <c r="AK592" s="81">
        <v>150.4</v>
      </c>
      <c r="AL592" s="81">
        <v>4149</v>
      </c>
      <c r="AM592" s="81">
        <v>885</v>
      </c>
      <c r="AN592" s="17" t="s">
        <v>45</v>
      </c>
      <c r="AO592" s="17" t="s">
        <v>45</v>
      </c>
      <c r="AP592" s="17" t="s">
        <v>45</v>
      </c>
      <c r="AQ592" s="17" t="s">
        <v>45</v>
      </c>
      <c r="AR592" s="17">
        <v>1138.1999999999991</v>
      </c>
      <c r="AS592" s="17">
        <v>1419.0374999999999</v>
      </c>
      <c r="AT592" s="26">
        <v>766.47499999999991</v>
      </c>
      <c r="AU592" s="26">
        <v>23.029355886095384</v>
      </c>
      <c r="AV592" s="26">
        <v>2.0028849093594001</v>
      </c>
      <c r="AW592" s="26">
        <v>4611.8249999999998</v>
      </c>
      <c r="AX592" s="26">
        <v>3547.7999999999997</v>
      </c>
      <c r="AY592" s="103">
        <v>375</v>
      </c>
      <c r="AZ592" s="103">
        <f t="shared" si="119"/>
        <v>114.375</v>
      </c>
      <c r="BA592" s="17">
        <v>30</v>
      </c>
      <c r="BB592" s="17">
        <v>90</v>
      </c>
      <c r="BC592" s="17">
        <v>0.12</v>
      </c>
      <c r="BD592" s="14">
        <v>2</v>
      </c>
      <c r="BE592" s="17" t="s">
        <v>41</v>
      </c>
      <c r="BF592" s="28"/>
      <c r="BG592" s="26"/>
      <c r="BH592" s="31"/>
      <c r="BI592" s="29"/>
    </row>
    <row r="593" spans="1:61" x14ac:dyDescent="0.25">
      <c r="A593" s="14">
        <v>2007</v>
      </c>
      <c r="B593" s="31">
        <v>2010</v>
      </c>
      <c r="C593" s="20" t="s">
        <v>174</v>
      </c>
      <c r="D593" s="17" t="s">
        <v>310</v>
      </c>
      <c r="E593" s="69">
        <v>4</v>
      </c>
      <c r="F593" s="76" t="s">
        <v>114</v>
      </c>
      <c r="G593" s="45" t="s">
        <v>115</v>
      </c>
      <c r="H593" s="70">
        <v>99207</v>
      </c>
      <c r="I593" s="21">
        <v>8</v>
      </c>
      <c r="J593" s="22">
        <v>99207018</v>
      </c>
      <c r="K593" s="17" t="str">
        <f t="shared" si="122"/>
        <v>Triploid</v>
      </c>
      <c r="L593" s="71">
        <v>100</v>
      </c>
      <c r="M593" s="24">
        <v>1</v>
      </c>
      <c r="N593" s="25">
        <v>54.226475279106864</v>
      </c>
      <c r="O593" s="26">
        <v>48.051419389394759</v>
      </c>
      <c r="P593" s="26">
        <f t="shared" si="120"/>
        <v>0.48051419389394762</v>
      </c>
      <c r="Q593" s="25">
        <v>51.948580610605241</v>
      </c>
      <c r="R593" s="25">
        <v>0.51948580610605244</v>
      </c>
      <c r="S593" s="78">
        <v>28.169884222656759</v>
      </c>
      <c r="T593" s="25">
        <v>9.3899614075522528</v>
      </c>
      <c r="U593" s="25">
        <v>12.563768363304915</v>
      </c>
      <c r="V593" s="25">
        <v>4.1879227877683052</v>
      </c>
      <c r="W593" s="79" t="s">
        <v>45</v>
      </c>
      <c r="X593" s="79" t="s">
        <v>45</v>
      </c>
      <c r="Y593" s="79" t="s">
        <v>45</v>
      </c>
      <c r="Z593" s="79" t="s">
        <v>45</v>
      </c>
      <c r="AA593" s="80" t="s">
        <v>45</v>
      </c>
      <c r="AB593" s="26" t="s">
        <v>45</v>
      </c>
      <c r="AC593" s="79" t="s">
        <v>45</v>
      </c>
      <c r="AD593" s="79" t="s">
        <v>45</v>
      </c>
      <c r="AE593" s="79" t="s">
        <v>45</v>
      </c>
      <c r="AF593" s="79" t="s">
        <v>45</v>
      </c>
      <c r="AG593" s="81">
        <v>6.8</v>
      </c>
      <c r="AH593" s="52">
        <v>6.7</v>
      </c>
      <c r="AI593" s="17">
        <f t="shared" si="121"/>
        <v>1.9952623149688761E-7</v>
      </c>
      <c r="AJ593" s="81">
        <v>27.3</v>
      </c>
      <c r="AK593" s="81">
        <v>150.4</v>
      </c>
      <c r="AL593" s="81">
        <v>4149</v>
      </c>
      <c r="AM593" s="81">
        <v>885</v>
      </c>
      <c r="AN593" s="17" t="s">
        <v>45</v>
      </c>
      <c r="AO593" s="17" t="s">
        <v>45</v>
      </c>
      <c r="AP593" s="17" t="s">
        <v>45</v>
      </c>
      <c r="AQ593" s="17" t="s">
        <v>45</v>
      </c>
      <c r="AR593" s="17">
        <v>1138.1999999999991</v>
      </c>
      <c r="AS593" s="17">
        <v>1419.0374999999999</v>
      </c>
      <c r="AT593" s="26">
        <v>766.47499999999991</v>
      </c>
      <c r="AU593" s="26">
        <v>23.029355886095384</v>
      </c>
      <c r="AV593" s="26">
        <v>2.0028849093594001</v>
      </c>
      <c r="AW593" s="26">
        <v>4611.8249999999998</v>
      </c>
      <c r="AX593" s="26">
        <v>3547.7999999999997</v>
      </c>
      <c r="AY593" s="103">
        <v>375</v>
      </c>
      <c r="AZ593" s="103">
        <f t="shared" si="119"/>
        <v>114.375</v>
      </c>
      <c r="BA593" s="17">
        <v>30</v>
      </c>
      <c r="BB593" s="17">
        <v>90</v>
      </c>
      <c r="BC593" s="17">
        <v>0.12</v>
      </c>
      <c r="BD593" s="14">
        <v>2</v>
      </c>
      <c r="BE593" s="17" t="s">
        <v>41</v>
      </c>
      <c r="BF593" s="28"/>
      <c r="BG593" s="26"/>
      <c r="BH593" s="31"/>
      <c r="BI593" s="29"/>
    </row>
    <row r="594" spans="1:61" x14ac:dyDescent="0.25">
      <c r="A594" s="14">
        <v>2007</v>
      </c>
      <c r="B594" s="31">
        <v>2010</v>
      </c>
      <c r="C594" s="20" t="s">
        <v>174</v>
      </c>
      <c r="D594" s="17" t="s">
        <v>310</v>
      </c>
      <c r="E594" s="69">
        <v>1</v>
      </c>
      <c r="F594" s="76" t="s">
        <v>116</v>
      </c>
      <c r="G594" s="45" t="s">
        <v>117</v>
      </c>
      <c r="H594" s="70">
        <v>99207</v>
      </c>
      <c r="I594" s="21">
        <v>8</v>
      </c>
      <c r="J594" s="22">
        <v>99207020</v>
      </c>
      <c r="K594" s="17" t="str">
        <f t="shared" si="122"/>
        <v>Triploid</v>
      </c>
      <c r="L594" s="71">
        <v>100</v>
      </c>
      <c r="M594" s="24">
        <v>1</v>
      </c>
      <c r="N594" s="25">
        <v>76.555023923444992</v>
      </c>
      <c r="O594" s="26">
        <v>46.641461070169818</v>
      </c>
      <c r="P594" s="26">
        <f t="shared" si="120"/>
        <v>0.46641461070169821</v>
      </c>
      <c r="Q594" s="25">
        <v>53.358538929830182</v>
      </c>
      <c r="R594" s="25">
        <v>0.53358538929830179</v>
      </c>
      <c r="S594" s="78">
        <v>40.848642242932193</v>
      </c>
      <c r="T594" s="25">
        <v>13.616214080977398</v>
      </c>
      <c r="U594" s="25">
        <v>18.218494440347758</v>
      </c>
      <c r="V594" s="25">
        <v>6.0728314801159202</v>
      </c>
      <c r="W594" s="79" t="s">
        <v>45</v>
      </c>
      <c r="X594" s="79" t="s">
        <v>45</v>
      </c>
      <c r="Y594" s="79" t="s">
        <v>45</v>
      </c>
      <c r="Z594" s="79" t="s">
        <v>45</v>
      </c>
      <c r="AA594" s="80" t="s">
        <v>45</v>
      </c>
      <c r="AB594" s="26" t="s">
        <v>45</v>
      </c>
      <c r="AC594" s="79" t="s">
        <v>45</v>
      </c>
      <c r="AD594" s="79" t="s">
        <v>45</v>
      </c>
      <c r="AE594" s="79" t="s">
        <v>45</v>
      </c>
      <c r="AF594" s="79" t="s">
        <v>45</v>
      </c>
      <c r="AG594" s="81">
        <v>6.8</v>
      </c>
      <c r="AH594" s="52">
        <v>6.7</v>
      </c>
      <c r="AI594" s="17">
        <f t="shared" si="121"/>
        <v>1.9952623149688761E-7</v>
      </c>
      <c r="AJ594" s="81">
        <v>27.3</v>
      </c>
      <c r="AK594" s="81">
        <v>150.4</v>
      </c>
      <c r="AL594" s="81">
        <v>4149</v>
      </c>
      <c r="AM594" s="81">
        <v>885</v>
      </c>
      <c r="AN594" s="17" t="s">
        <v>45</v>
      </c>
      <c r="AO594" s="17" t="s">
        <v>45</v>
      </c>
      <c r="AP594" s="17" t="s">
        <v>45</v>
      </c>
      <c r="AQ594" s="17" t="s">
        <v>45</v>
      </c>
      <c r="AR594" s="17">
        <v>1138.1999999999991</v>
      </c>
      <c r="AS594" s="17">
        <v>1419.0374999999999</v>
      </c>
      <c r="AT594" s="26">
        <v>766.47499999999991</v>
      </c>
      <c r="AU594" s="26">
        <v>23.029355886095384</v>
      </c>
      <c r="AV594" s="26">
        <v>2.0028849093594001</v>
      </c>
      <c r="AW594" s="26">
        <v>4611.8249999999998</v>
      </c>
      <c r="AX594" s="26">
        <v>3547.7999999999997</v>
      </c>
      <c r="AY594" s="103">
        <v>375</v>
      </c>
      <c r="AZ594" s="103">
        <f t="shared" si="119"/>
        <v>114.375</v>
      </c>
      <c r="BA594" s="17">
        <v>30</v>
      </c>
      <c r="BB594" s="17">
        <v>90</v>
      </c>
      <c r="BC594" s="17">
        <v>0.12</v>
      </c>
      <c r="BD594" s="14">
        <v>2</v>
      </c>
      <c r="BE594" s="17" t="s">
        <v>41</v>
      </c>
      <c r="BF594" s="28"/>
      <c r="BG594" s="26"/>
      <c r="BH594" s="31"/>
      <c r="BI594" s="29"/>
    </row>
    <row r="595" spans="1:61" x14ac:dyDescent="0.25">
      <c r="A595" s="14">
        <v>2007</v>
      </c>
      <c r="B595" s="31">
        <v>2010</v>
      </c>
      <c r="C595" s="20" t="s">
        <v>174</v>
      </c>
      <c r="D595" s="17" t="s">
        <v>310</v>
      </c>
      <c r="E595" s="69">
        <v>2</v>
      </c>
      <c r="F595" s="76" t="s">
        <v>116</v>
      </c>
      <c r="G595" s="45" t="s">
        <v>117</v>
      </c>
      <c r="H595" s="70">
        <v>99207</v>
      </c>
      <c r="I595" s="21">
        <v>8</v>
      </c>
      <c r="J595" s="22">
        <v>99207020</v>
      </c>
      <c r="K595" s="17" t="str">
        <f t="shared" si="122"/>
        <v>Triploid</v>
      </c>
      <c r="L595" s="71">
        <v>100</v>
      </c>
      <c r="M595" s="24">
        <v>1</v>
      </c>
      <c r="N595" s="25">
        <v>69.377990430622006</v>
      </c>
      <c r="O595" s="26">
        <v>47.296141778436706</v>
      </c>
      <c r="P595" s="26">
        <f t="shared" si="120"/>
        <v>0.47296141778436707</v>
      </c>
      <c r="Q595" s="25">
        <v>52.703858221563294</v>
      </c>
      <c r="R595" s="25">
        <v>0.52703858221563293</v>
      </c>
      <c r="S595" s="78">
        <v>36.564877713524773</v>
      </c>
      <c r="T595" s="25">
        <v>12.188292571174925</v>
      </c>
      <c r="U595" s="25">
        <v>16.307935460232049</v>
      </c>
      <c r="V595" s="25">
        <v>5.4359784867440162</v>
      </c>
      <c r="W595" s="79" t="s">
        <v>45</v>
      </c>
      <c r="X595" s="79" t="s">
        <v>45</v>
      </c>
      <c r="Y595" s="79" t="s">
        <v>45</v>
      </c>
      <c r="Z595" s="79" t="s">
        <v>45</v>
      </c>
      <c r="AA595" s="80" t="s">
        <v>45</v>
      </c>
      <c r="AB595" s="26" t="s">
        <v>45</v>
      </c>
      <c r="AC595" s="79" t="s">
        <v>45</v>
      </c>
      <c r="AD595" s="79" t="s">
        <v>45</v>
      </c>
      <c r="AE595" s="79" t="s">
        <v>45</v>
      </c>
      <c r="AF595" s="79" t="s">
        <v>45</v>
      </c>
      <c r="AG595" s="81">
        <v>6.8</v>
      </c>
      <c r="AH595" s="52">
        <v>6.7</v>
      </c>
      <c r="AI595" s="17">
        <f t="shared" si="121"/>
        <v>1.9952623149688761E-7</v>
      </c>
      <c r="AJ595" s="81">
        <v>27.3</v>
      </c>
      <c r="AK595" s="81">
        <v>150.4</v>
      </c>
      <c r="AL595" s="81">
        <v>4149</v>
      </c>
      <c r="AM595" s="81">
        <v>885</v>
      </c>
      <c r="AN595" s="17" t="s">
        <v>45</v>
      </c>
      <c r="AO595" s="17" t="s">
        <v>45</v>
      </c>
      <c r="AP595" s="17" t="s">
        <v>45</v>
      </c>
      <c r="AQ595" s="17" t="s">
        <v>45</v>
      </c>
      <c r="AR595" s="17">
        <v>1138.1999999999991</v>
      </c>
      <c r="AS595" s="17">
        <v>1419.0374999999999</v>
      </c>
      <c r="AT595" s="26">
        <v>766.47499999999991</v>
      </c>
      <c r="AU595" s="26">
        <v>23.029355886095384</v>
      </c>
      <c r="AV595" s="26">
        <v>2.0028849093594001</v>
      </c>
      <c r="AW595" s="26">
        <v>4611.8249999999998</v>
      </c>
      <c r="AX595" s="26">
        <v>3547.7999999999997</v>
      </c>
      <c r="AY595" s="103">
        <v>375</v>
      </c>
      <c r="AZ595" s="103">
        <f t="shared" si="119"/>
        <v>114.375</v>
      </c>
      <c r="BA595" s="17">
        <v>30</v>
      </c>
      <c r="BB595" s="17">
        <v>90</v>
      </c>
      <c r="BC595" s="17">
        <v>0.12</v>
      </c>
      <c r="BD595" s="14">
        <v>2</v>
      </c>
      <c r="BE595" s="17" t="s">
        <v>41</v>
      </c>
      <c r="BF595" s="28"/>
      <c r="BG595" s="26"/>
      <c r="BH595" s="31"/>
      <c r="BI595" s="29"/>
    </row>
    <row r="596" spans="1:61" x14ac:dyDescent="0.25">
      <c r="A596" s="14">
        <v>2007</v>
      </c>
      <c r="B596" s="31">
        <v>2010</v>
      </c>
      <c r="C596" s="20" t="s">
        <v>174</v>
      </c>
      <c r="D596" s="17" t="s">
        <v>310</v>
      </c>
      <c r="E596" s="69">
        <v>3</v>
      </c>
      <c r="F596" s="76" t="s">
        <v>116</v>
      </c>
      <c r="G596" s="45" t="s">
        <v>117</v>
      </c>
      <c r="H596" s="70">
        <v>99207</v>
      </c>
      <c r="I596" s="21">
        <v>8</v>
      </c>
      <c r="J596" s="22">
        <v>99207020</v>
      </c>
      <c r="K596" s="17" t="str">
        <f t="shared" si="122"/>
        <v>Triploid</v>
      </c>
      <c r="L596" s="71">
        <v>100</v>
      </c>
      <c r="M596" s="24">
        <v>1</v>
      </c>
      <c r="N596" s="25">
        <v>67.783094098883581</v>
      </c>
      <c r="O596" s="26">
        <v>46.108711303095752</v>
      </c>
      <c r="P596" s="26">
        <f t="shared" si="120"/>
        <v>0.46108711303095751</v>
      </c>
      <c r="Q596" s="25">
        <v>53.891288696904248</v>
      </c>
      <c r="R596" s="25">
        <v>0.53891288696904249</v>
      </c>
      <c r="S596" s="78">
        <v>36.52918292852361</v>
      </c>
      <c r="T596" s="25">
        <v>12.17639430950787</v>
      </c>
      <c r="U596" s="25">
        <v>16.292015586121529</v>
      </c>
      <c r="V596" s="25">
        <v>5.4306718620405103</v>
      </c>
      <c r="W596" s="79" t="s">
        <v>45</v>
      </c>
      <c r="X596" s="79" t="s">
        <v>45</v>
      </c>
      <c r="Y596" s="79" t="s">
        <v>45</v>
      </c>
      <c r="Z596" s="79" t="s">
        <v>45</v>
      </c>
      <c r="AA596" s="80" t="s">
        <v>45</v>
      </c>
      <c r="AB596" s="26" t="s">
        <v>45</v>
      </c>
      <c r="AC596" s="79" t="s">
        <v>45</v>
      </c>
      <c r="AD596" s="79" t="s">
        <v>45</v>
      </c>
      <c r="AE596" s="79" t="s">
        <v>45</v>
      </c>
      <c r="AF596" s="79" t="s">
        <v>45</v>
      </c>
      <c r="AG596" s="81">
        <v>6.8</v>
      </c>
      <c r="AH596" s="52">
        <v>6.7</v>
      </c>
      <c r="AI596" s="17">
        <f t="shared" si="121"/>
        <v>1.9952623149688761E-7</v>
      </c>
      <c r="AJ596" s="81">
        <v>27.3</v>
      </c>
      <c r="AK596" s="81">
        <v>150.4</v>
      </c>
      <c r="AL596" s="81">
        <v>4149</v>
      </c>
      <c r="AM596" s="81">
        <v>885</v>
      </c>
      <c r="AN596" s="17" t="s">
        <v>45</v>
      </c>
      <c r="AO596" s="17" t="s">
        <v>45</v>
      </c>
      <c r="AP596" s="17" t="s">
        <v>45</v>
      </c>
      <c r="AQ596" s="17" t="s">
        <v>45</v>
      </c>
      <c r="AR596" s="17">
        <v>1138.1999999999991</v>
      </c>
      <c r="AS596" s="17">
        <v>1419.0374999999999</v>
      </c>
      <c r="AT596" s="26">
        <v>766.47499999999991</v>
      </c>
      <c r="AU596" s="26">
        <v>23.029355886095384</v>
      </c>
      <c r="AV596" s="26">
        <v>2.0028849093594001</v>
      </c>
      <c r="AW596" s="26">
        <v>4611.8249999999998</v>
      </c>
      <c r="AX596" s="26">
        <v>3547.7999999999997</v>
      </c>
      <c r="AY596" s="103">
        <v>375</v>
      </c>
      <c r="AZ596" s="103">
        <f t="shared" si="119"/>
        <v>114.375</v>
      </c>
      <c r="BA596" s="17">
        <v>30</v>
      </c>
      <c r="BB596" s="17">
        <v>90</v>
      </c>
      <c r="BC596" s="17">
        <v>0.12</v>
      </c>
      <c r="BD596" s="14">
        <v>2</v>
      </c>
      <c r="BE596" s="17" t="s">
        <v>41</v>
      </c>
      <c r="BF596" s="28"/>
      <c r="BG596" s="26"/>
      <c r="BH596" s="31"/>
      <c r="BI596" s="29"/>
    </row>
    <row r="597" spans="1:61" x14ac:dyDescent="0.25">
      <c r="A597" s="14">
        <v>2007</v>
      </c>
      <c r="B597" s="31">
        <v>2010</v>
      </c>
      <c r="C597" s="20" t="s">
        <v>174</v>
      </c>
      <c r="D597" s="17" t="s">
        <v>310</v>
      </c>
      <c r="E597" s="69">
        <v>4</v>
      </c>
      <c r="F597" s="76" t="s">
        <v>116</v>
      </c>
      <c r="G597" s="45" t="s">
        <v>117</v>
      </c>
      <c r="H597" s="70">
        <v>99207</v>
      </c>
      <c r="I597" s="21">
        <v>8</v>
      </c>
      <c r="J597" s="22">
        <v>99207020</v>
      </c>
      <c r="K597" s="17" t="str">
        <f t="shared" si="122"/>
        <v>Triploid</v>
      </c>
      <c r="L597" s="71">
        <v>100</v>
      </c>
      <c r="M597" s="24">
        <v>1</v>
      </c>
      <c r="N597" s="25">
        <v>64.593301435406701</v>
      </c>
      <c r="O597" s="26">
        <v>47.525667755005706</v>
      </c>
      <c r="P597" s="26">
        <f t="shared" si="120"/>
        <v>0.47525667755005707</v>
      </c>
      <c r="Q597" s="25">
        <v>52.474332244994294</v>
      </c>
      <c r="R597" s="25">
        <v>0.52474332244994293</v>
      </c>
      <c r="S597" s="78">
        <v>33.894903603225977</v>
      </c>
      <c r="T597" s="25">
        <v>11.298301201075326</v>
      </c>
      <c r="U597" s="25">
        <v>15.117127007038786</v>
      </c>
      <c r="V597" s="25">
        <v>5.0390423356795955</v>
      </c>
      <c r="W597" s="79" t="s">
        <v>45</v>
      </c>
      <c r="X597" s="79" t="s">
        <v>45</v>
      </c>
      <c r="Y597" s="79" t="s">
        <v>45</v>
      </c>
      <c r="Z597" s="79" t="s">
        <v>45</v>
      </c>
      <c r="AA597" s="80" t="s">
        <v>45</v>
      </c>
      <c r="AB597" s="26" t="s">
        <v>45</v>
      </c>
      <c r="AC597" s="79" t="s">
        <v>45</v>
      </c>
      <c r="AD597" s="79" t="s">
        <v>45</v>
      </c>
      <c r="AE597" s="79" t="s">
        <v>45</v>
      </c>
      <c r="AF597" s="79" t="s">
        <v>45</v>
      </c>
      <c r="AG597" s="81">
        <v>6.8</v>
      </c>
      <c r="AH597" s="52">
        <v>6.7</v>
      </c>
      <c r="AI597" s="17">
        <f t="shared" si="121"/>
        <v>1.9952623149688761E-7</v>
      </c>
      <c r="AJ597" s="81">
        <v>27.3</v>
      </c>
      <c r="AK597" s="81">
        <v>150.4</v>
      </c>
      <c r="AL597" s="81">
        <v>4149</v>
      </c>
      <c r="AM597" s="81">
        <v>885</v>
      </c>
      <c r="AN597" s="17" t="s">
        <v>45</v>
      </c>
      <c r="AO597" s="17" t="s">
        <v>45</v>
      </c>
      <c r="AP597" s="17" t="s">
        <v>45</v>
      </c>
      <c r="AQ597" s="17" t="s">
        <v>45</v>
      </c>
      <c r="AR597" s="17">
        <v>1138.1999999999991</v>
      </c>
      <c r="AS597" s="17">
        <v>1419.0374999999999</v>
      </c>
      <c r="AT597" s="26">
        <v>766.47499999999991</v>
      </c>
      <c r="AU597" s="26">
        <v>23.029355886095384</v>
      </c>
      <c r="AV597" s="26">
        <v>2.0028849093594001</v>
      </c>
      <c r="AW597" s="26">
        <v>4611.8249999999998</v>
      </c>
      <c r="AX597" s="26">
        <v>3547.7999999999997</v>
      </c>
      <c r="AY597" s="103">
        <v>375</v>
      </c>
      <c r="AZ597" s="103">
        <f t="shared" si="119"/>
        <v>114.375</v>
      </c>
      <c r="BA597" s="17">
        <v>30</v>
      </c>
      <c r="BB597" s="17">
        <v>90</v>
      </c>
      <c r="BC597" s="17">
        <v>0.12</v>
      </c>
      <c r="BD597" s="14">
        <v>2</v>
      </c>
      <c r="BE597" s="17" t="s">
        <v>41</v>
      </c>
      <c r="BF597" s="28"/>
      <c r="BG597" s="26"/>
      <c r="BH597" s="31"/>
      <c r="BI597" s="29"/>
    </row>
    <row r="598" spans="1:61" x14ac:dyDescent="0.25">
      <c r="A598" s="14">
        <v>2007</v>
      </c>
      <c r="B598" s="31">
        <v>2010</v>
      </c>
      <c r="C598" s="20" t="s">
        <v>174</v>
      </c>
      <c r="D598" s="17" t="s">
        <v>310</v>
      </c>
      <c r="E598" s="69">
        <v>1</v>
      </c>
      <c r="F598" s="76" t="s">
        <v>118</v>
      </c>
      <c r="G598" s="45" t="s">
        <v>119</v>
      </c>
      <c r="H598" s="70">
        <v>99208</v>
      </c>
      <c r="I598" s="21">
        <v>8</v>
      </c>
      <c r="J598" s="22">
        <v>99208038</v>
      </c>
      <c r="K598" s="17" t="str">
        <f t="shared" si="122"/>
        <v>Triploid</v>
      </c>
      <c r="L598" s="71">
        <v>94.444444444444443</v>
      </c>
      <c r="M598" s="24">
        <v>0.94444444444444442</v>
      </c>
      <c r="N598" s="25">
        <v>70.972886762360446</v>
      </c>
      <c r="O598" s="26">
        <v>50.664873834182075</v>
      </c>
      <c r="P598" s="26">
        <f t="shared" si="120"/>
        <v>0.50664873834182078</v>
      </c>
      <c r="Q598" s="25">
        <v>49.335126165817925</v>
      </c>
      <c r="R598" s="25">
        <v>0.49335126165817927</v>
      </c>
      <c r="S598" s="78">
        <v>35.014563227733611</v>
      </c>
      <c r="T598" s="25">
        <v>11.671521075911203</v>
      </c>
      <c r="U598" s="25">
        <v>15.61649519956919</v>
      </c>
      <c r="V598" s="25">
        <v>5.2054983998563964</v>
      </c>
      <c r="W598" s="79" t="s">
        <v>45</v>
      </c>
      <c r="X598" s="79" t="s">
        <v>45</v>
      </c>
      <c r="Y598" s="79" t="s">
        <v>45</v>
      </c>
      <c r="Z598" s="79" t="s">
        <v>45</v>
      </c>
      <c r="AA598" s="80" t="s">
        <v>45</v>
      </c>
      <c r="AB598" s="26" t="s">
        <v>45</v>
      </c>
      <c r="AC598" s="79" t="s">
        <v>45</v>
      </c>
      <c r="AD598" s="79" t="s">
        <v>45</v>
      </c>
      <c r="AE598" s="79" t="s">
        <v>45</v>
      </c>
      <c r="AF598" s="79" t="s">
        <v>45</v>
      </c>
      <c r="AG598" s="81">
        <v>6.8</v>
      </c>
      <c r="AH598" s="52">
        <v>6.7</v>
      </c>
      <c r="AI598" s="17">
        <f t="shared" si="121"/>
        <v>1.9952623149688761E-7</v>
      </c>
      <c r="AJ598" s="81">
        <v>27.3</v>
      </c>
      <c r="AK598" s="81">
        <v>150.4</v>
      </c>
      <c r="AL598" s="81">
        <v>4149</v>
      </c>
      <c r="AM598" s="81">
        <v>885</v>
      </c>
      <c r="AN598" s="17" t="s">
        <v>45</v>
      </c>
      <c r="AO598" s="17" t="s">
        <v>45</v>
      </c>
      <c r="AP598" s="17" t="s">
        <v>45</v>
      </c>
      <c r="AQ598" s="17" t="s">
        <v>45</v>
      </c>
      <c r="AR598" s="17">
        <v>1138.1999999999991</v>
      </c>
      <c r="AS598" s="17">
        <v>1419.0374999999999</v>
      </c>
      <c r="AT598" s="26">
        <v>766.47499999999991</v>
      </c>
      <c r="AU598" s="26">
        <v>23.029355886095384</v>
      </c>
      <c r="AV598" s="26">
        <v>2.0028849093594001</v>
      </c>
      <c r="AW598" s="26">
        <v>4611.8249999999998</v>
      </c>
      <c r="AX598" s="26">
        <v>3547.7999999999997</v>
      </c>
      <c r="AY598" s="103">
        <v>375</v>
      </c>
      <c r="AZ598" s="103">
        <f t="shared" ref="AZ598:AZ661" si="123">AY598*0.305</f>
        <v>114.375</v>
      </c>
      <c r="BA598" s="17">
        <v>30</v>
      </c>
      <c r="BB598" s="17">
        <v>90</v>
      </c>
      <c r="BC598" s="17">
        <v>0.12</v>
      </c>
      <c r="BD598" s="14">
        <v>2</v>
      </c>
      <c r="BE598" s="17" t="s">
        <v>41</v>
      </c>
      <c r="BF598" s="28"/>
      <c r="BG598" s="26"/>
      <c r="BH598" s="31"/>
      <c r="BI598" s="29"/>
    </row>
    <row r="599" spans="1:61" x14ac:dyDescent="0.25">
      <c r="A599" s="14">
        <v>2007</v>
      </c>
      <c r="B599" s="31">
        <v>2010</v>
      </c>
      <c r="C599" s="20" t="s">
        <v>174</v>
      </c>
      <c r="D599" s="17" t="s">
        <v>310</v>
      </c>
      <c r="E599" s="69">
        <v>2</v>
      </c>
      <c r="F599" s="76" t="s">
        <v>118</v>
      </c>
      <c r="G599" s="45" t="s">
        <v>119</v>
      </c>
      <c r="H599" s="70">
        <v>99208</v>
      </c>
      <c r="I599" s="21">
        <v>8</v>
      </c>
      <c r="J599" s="22">
        <v>99208038</v>
      </c>
      <c r="K599" s="17" t="str">
        <f t="shared" si="122"/>
        <v>Triploid</v>
      </c>
      <c r="L599" s="71">
        <v>100</v>
      </c>
      <c r="M599" s="24">
        <v>1</v>
      </c>
      <c r="N599" s="25">
        <v>77.352472089314205</v>
      </c>
      <c r="O599" s="26">
        <v>49.910798122065735</v>
      </c>
      <c r="P599" s="26">
        <f t="shared" si="120"/>
        <v>0.49910798122065736</v>
      </c>
      <c r="Q599" s="25">
        <v>50.089201877934265</v>
      </c>
      <c r="R599" s="25">
        <v>0.50089201877934264</v>
      </c>
      <c r="S599" s="78">
        <v>38.745235902389339</v>
      </c>
      <c r="T599" s="25">
        <v>12.915078634129779</v>
      </c>
      <c r="U599" s="25">
        <v>17.280375212465646</v>
      </c>
      <c r="V599" s="25">
        <v>5.7601250708218812</v>
      </c>
      <c r="W599" s="79" t="s">
        <v>45</v>
      </c>
      <c r="X599" s="79" t="s">
        <v>45</v>
      </c>
      <c r="Y599" s="79" t="s">
        <v>45</v>
      </c>
      <c r="Z599" s="79" t="s">
        <v>45</v>
      </c>
      <c r="AA599" s="80" t="s">
        <v>45</v>
      </c>
      <c r="AB599" s="26" t="s">
        <v>45</v>
      </c>
      <c r="AC599" s="79" t="s">
        <v>45</v>
      </c>
      <c r="AD599" s="79" t="s">
        <v>45</v>
      </c>
      <c r="AE599" s="79" t="s">
        <v>45</v>
      </c>
      <c r="AF599" s="79" t="s">
        <v>45</v>
      </c>
      <c r="AG599" s="81">
        <v>6.8</v>
      </c>
      <c r="AH599" s="52">
        <v>6.7</v>
      </c>
      <c r="AI599" s="17">
        <f t="shared" si="121"/>
        <v>1.9952623149688761E-7</v>
      </c>
      <c r="AJ599" s="81">
        <v>27.3</v>
      </c>
      <c r="AK599" s="81">
        <v>150.4</v>
      </c>
      <c r="AL599" s="81">
        <v>4149</v>
      </c>
      <c r="AM599" s="81">
        <v>885</v>
      </c>
      <c r="AN599" s="17" t="s">
        <v>45</v>
      </c>
      <c r="AO599" s="17" t="s">
        <v>45</v>
      </c>
      <c r="AP599" s="17" t="s">
        <v>45</v>
      </c>
      <c r="AQ599" s="17" t="s">
        <v>45</v>
      </c>
      <c r="AR599" s="17">
        <v>1138.1999999999991</v>
      </c>
      <c r="AS599" s="17">
        <v>1419.0374999999999</v>
      </c>
      <c r="AT599" s="26">
        <v>766.47499999999991</v>
      </c>
      <c r="AU599" s="26">
        <v>23.029355886095384</v>
      </c>
      <c r="AV599" s="26">
        <v>2.0028849093594001</v>
      </c>
      <c r="AW599" s="26">
        <v>4611.8249999999998</v>
      </c>
      <c r="AX599" s="26">
        <v>3547.7999999999997</v>
      </c>
      <c r="AY599" s="103">
        <v>375</v>
      </c>
      <c r="AZ599" s="103">
        <f t="shared" si="123"/>
        <v>114.375</v>
      </c>
      <c r="BA599" s="17">
        <v>30</v>
      </c>
      <c r="BB599" s="17">
        <v>90</v>
      </c>
      <c r="BC599" s="17">
        <v>0.12</v>
      </c>
      <c r="BD599" s="14">
        <v>2</v>
      </c>
      <c r="BE599" s="17" t="s">
        <v>41</v>
      </c>
      <c r="BF599" s="28"/>
      <c r="BG599" s="26"/>
      <c r="BH599" s="31"/>
      <c r="BI599" s="29"/>
    </row>
    <row r="600" spans="1:61" x14ac:dyDescent="0.25">
      <c r="A600" s="14">
        <v>2007</v>
      </c>
      <c r="B600" s="31">
        <v>2010</v>
      </c>
      <c r="C600" s="20" t="s">
        <v>174</v>
      </c>
      <c r="D600" s="17" t="s">
        <v>310</v>
      </c>
      <c r="E600" s="69">
        <v>3</v>
      </c>
      <c r="F600" s="76" t="s">
        <v>118</v>
      </c>
      <c r="G600" s="45" t="s">
        <v>119</v>
      </c>
      <c r="H600" s="70">
        <v>99208</v>
      </c>
      <c r="I600" s="21">
        <v>8</v>
      </c>
      <c r="J600" s="22">
        <v>99208038</v>
      </c>
      <c r="K600" s="17" t="str">
        <f t="shared" si="122"/>
        <v>Triploid</v>
      </c>
      <c r="L600" s="71">
        <v>100</v>
      </c>
      <c r="M600" s="24">
        <v>1</v>
      </c>
      <c r="N600" s="25">
        <v>67.783094098883581</v>
      </c>
      <c r="O600" s="26">
        <v>50.153524272668157</v>
      </c>
      <c r="P600" s="26">
        <f t="shared" si="120"/>
        <v>0.5015352427266816</v>
      </c>
      <c r="Q600" s="25">
        <v>49.846475727331843</v>
      </c>
      <c r="R600" s="25">
        <v>0.4984647572733184</v>
      </c>
      <c r="S600" s="78">
        <v>33.787483547234501</v>
      </c>
      <c r="T600" s="25">
        <v>11.262494515744834</v>
      </c>
      <c r="U600" s="25">
        <v>15.069217662066588</v>
      </c>
      <c r="V600" s="25">
        <v>5.0230725540221961</v>
      </c>
      <c r="W600" s="79" t="s">
        <v>45</v>
      </c>
      <c r="X600" s="79" t="s">
        <v>45</v>
      </c>
      <c r="Y600" s="79" t="s">
        <v>45</v>
      </c>
      <c r="Z600" s="79" t="s">
        <v>45</v>
      </c>
      <c r="AA600" s="80" t="s">
        <v>45</v>
      </c>
      <c r="AB600" s="26" t="s">
        <v>45</v>
      </c>
      <c r="AC600" s="79" t="s">
        <v>45</v>
      </c>
      <c r="AD600" s="79" t="s">
        <v>45</v>
      </c>
      <c r="AE600" s="79" t="s">
        <v>45</v>
      </c>
      <c r="AF600" s="79" t="s">
        <v>45</v>
      </c>
      <c r="AG600" s="81">
        <v>6.8</v>
      </c>
      <c r="AH600" s="52">
        <v>6.7</v>
      </c>
      <c r="AI600" s="17">
        <f t="shared" si="121"/>
        <v>1.9952623149688761E-7</v>
      </c>
      <c r="AJ600" s="81">
        <v>27.3</v>
      </c>
      <c r="AK600" s="81">
        <v>150.4</v>
      </c>
      <c r="AL600" s="81">
        <v>4149</v>
      </c>
      <c r="AM600" s="81">
        <v>885</v>
      </c>
      <c r="AN600" s="17" t="s">
        <v>45</v>
      </c>
      <c r="AO600" s="17" t="s">
        <v>45</v>
      </c>
      <c r="AP600" s="17" t="s">
        <v>45</v>
      </c>
      <c r="AQ600" s="17" t="s">
        <v>45</v>
      </c>
      <c r="AR600" s="17">
        <v>1138.1999999999991</v>
      </c>
      <c r="AS600" s="17">
        <v>1419.0374999999999</v>
      </c>
      <c r="AT600" s="26">
        <v>766.47499999999991</v>
      </c>
      <c r="AU600" s="26">
        <v>23.029355886095384</v>
      </c>
      <c r="AV600" s="26">
        <v>2.0028849093594001</v>
      </c>
      <c r="AW600" s="26">
        <v>4611.8249999999998</v>
      </c>
      <c r="AX600" s="26">
        <v>3547.7999999999997</v>
      </c>
      <c r="AY600" s="103">
        <v>375</v>
      </c>
      <c r="AZ600" s="103">
        <f t="shared" si="123"/>
        <v>114.375</v>
      </c>
      <c r="BA600" s="17">
        <v>30</v>
      </c>
      <c r="BB600" s="17">
        <v>90</v>
      </c>
      <c r="BC600" s="17">
        <v>0.12</v>
      </c>
      <c r="BD600" s="14">
        <v>2</v>
      </c>
      <c r="BE600" s="17" t="s">
        <v>41</v>
      </c>
      <c r="BF600" s="28"/>
      <c r="BG600" s="26"/>
      <c r="BH600" s="31"/>
      <c r="BI600" s="29"/>
    </row>
    <row r="601" spans="1:61" x14ac:dyDescent="0.25">
      <c r="A601" s="14">
        <v>2007</v>
      </c>
      <c r="B601" s="31">
        <v>2010</v>
      </c>
      <c r="C601" s="20" t="s">
        <v>174</v>
      </c>
      <c r="D601" s="17" t="s">
        <v>310</v>
      </c>
      <c r="E601" s="69">
        <v>4</v>
      </c>
      <c r="F601" s="76" t="s">
        <v>118</v>
      </c>
      <c r="G601" s="45" t="s">
        <v>119</v>
      </c>
      <c r="H601" s="70">
        <v>99208</v>
      </c>
      <c r="I601" s="21">
        <v>8</v>
      </c>
      <c r="J601" s="22">
        <v>99208038</v>
      </c>
      <c r="K601" s="17" t="str">
        <f t="shared" si="122"/>
        <v>Triploid</v>
      </c>
      <c r="L601" s="71">
        <v>100</v>
      </c>
      <c r="M601" s="24">
        <v>1</v>
      </c>
      <c r="N601" s="25">
        <v>51.036682615629992</v>
      </c>
      <c r="O601" s="26">
        <v>51.245981460095514</v>
      </c>
      <c r="P601" s="26">
        <f t="shared" si="120"/>
        <v>0.51245981460095513</v>
      </c>
      <c r="Q601" s="25">
        <v>48.754018539904486</v>
      </c>
      <c r="R601" s="25">
        <v>0.48754018539904487</v>
      </c>
      <c r="S601" s="78">
        <v>24.882433704576453</v>
      </c>
      <c r="T601" s="25">
        <v>8.2941445681921504</v>
      </c>
      <c r="U601" s="25">
        <v>11.097565432241097</v>
      </c>
      <c r="V601" s="25">
        <v>3.6991884774136992</v>
      </c>
      <c r="W601" s="79" t="s">
        <v>45</v>
      </c>
      <c r="X601" s="79" t="s">
        <v>45</v>
      </c>
      <c r="Y601" s="79" t="s">
        <v>45</v>
      </c>
      <c r="Z601" s="79" t="s">
        <v>45</v>
      </c>
      <c r="AA601" s="80" t="s">
        <v>45</v>
      </c>
      <c r="AB601" s="26" t="s">
        <v>45</v>
      </c>
      <c r="AC601" s="79" t="s">
        <v>45</v>
      </c>
      <c r="AD601" s="79" t="s">
        <v>45</v>
      </c>
      <c r="AE601" s="79" t="s">
        <v>45</v>
      </c>
      <c r="AF601" s="79" t="s">
        <v>45</v>
      </c>
      <c r="AG601" s="81">
        <v>6.8</v>
      </c>
      <c r="AH601" s="52">
        <v>6.7</v>
      </c>
      <c r="AI601" s="17">
        <f t="shared" si="121"/>
        <v>1.9952623149688761E-7</v>
      </c>
      <c r="AJ601" s="81">
        <v>27.3</v>
      </c>
      <c r="AK601" s="81">
        <v>150.4</v>
      </c>
      <c r="AL601" s="81">
        <v>4149</v>
      </c>
      <c r="AM601" s="81">
        <v>885</v>
      </c>
      <c r="AN601" s="17" t="s">
        <v>45</v>
      </c>
      <c r="AO601" s="17" t="s">
        <v>45</v>
      </c>
      <c r="AP601" s="17" t="s">
        <v>45</v>
      </c>
      <c r="AQ601" s="17" t="s">
        <v>45</v>
      </c>
      <c r="AR601" s="17">
        <v>1138.1999999999991</v>
      </c>
      <c r="AS601" s="17">
        <v>1419.0374999999999</v>
      </c>
      <c r="AT601" s="26">
        <v>766.47499999999991</v>
      </c>
      <c r="AU601" s="26">
        <v>23.029355886095384</v>
      </c>
      <c r="AV601" s="26">
        <v>2.0028849093594001</v>
      </c>
      <c r="AW601" s="26">
        <v>4611.8249999999998</v>
      </c>
      <c r="AX601" s="26">
        <v>3547.7999999999997</v>
      </c>
      <c r="AY601" s="103">
        <v>375</v>
      </c>
      <c r="AZ601" s="103">
        <f t="shared" si="123"/>
        <v>114.375</v>
      </c>
      <c r="BA601" s="17">
        <v>30</v>
      </c>
      <c r="BB601" s="17">
        <v>90</v>
      </c>
      <c r="BC601" s="17">
        <v>0.12</v>
      </c>
      <c r="BD601" s="14">
        <v>2</v>
      </c>
      <c r="BE601" s="17" t="s">
        <v>41</v>
      </c>
      <c r="BF601" s="28"/>
      <c r="BG601" s="26"/>
      <c r="BH601" s="31"/>
      <c r="BI601" s="29"/>
    </row>
    <row r="602" spans="1:61" x14ac:dyDescent="0.25">
      <c r="A602" s="14">
        <v>2007</v>
      </c>
      <c r="B602" s="31">
        <v>2010</v>
      </c>
      <c r="C602" s="20" t="s">
        <v>174</v>
      </c>
      <c r="D602" s="17" t="s">
        <v>310</v>
      </c>
      <c r="E602" s="69">
        <v>1</v>
      </c>
      <c r="F602" s="76" t="s">
        <v>120</v>
      </c>
      <c r="G602" s="45" t="s">
        <v>121</v>
      </c>
      <c r="H602" s="70">
        <v>99217</v>
      </c>
      <c r="I602" s="21">
        <v>9</v>
      </c>
      <c r="J602" s="22">
        <v>99217015</v>
      </c>
      <c r="K602" s="17" t="str">
        <f t="shared" si="122"/>
        <v>Triploid</v>
      </c>
      <c r="L602" s="71">
        <v>66.666666666666657</v>
      </c>
      <c r="M602" s="24">
        <v>0.66666666666666652</v>
      </c>
      <c r="N602" s="25">
        <v>59.808612440191389</v>
      </c>
      <c r="O602" s="26">
        <v>50.127791563275437</v>
      </c>
      <c r="P602" s="26">
        <f t="shared" si="120"/>
        <v>0.50127791563275437</v>
      </c>
      <c r="Q602" s="25">
        <v>49.872208436724563</v>
      </c>
      <c r="R602" s="25">
        <v>0.49872208436724563</v>
      </c>
      <c r="S602" s="78">
        <v>29.827875859285029</v>
      </c>
      <c r="T602" s="25">
        <v>9.9426252864283438</v>
      </c>
      <c r="U602" s="25">
        <v>13.303232633241123</v>
      </c>
      <c r="V602" s="25">
        <v>4.434410877747041</v>
      </c>
      <c r="W602" s="79" t="s">
        <v>45</v>
      </c>
      <c r="X602" s="79" t="s">
        <v>45</v>
      </c>
      <c r="Y602" s="79" t="s">
        <v>45</v>
      </c>
      <c r="Z602" s="79" t="s">
        <v>45</v>
      </c>
      <c r="AA602" s="80" t="s">
        <v>45</v>
      </c>
      <c r="AB602" s="26" t="s">
        <v>45</v>
      </c>
      <c r="AC602" s="79" t="s">
        <v>45</v>
      </c>
      <c r="AD602" s="79" t="s">
        <v>45</v>
      </c>
      <c r="AE602" s="79" t="s">
        <v>45</v>
      </c>
      <c r="AF602" s="79" t="s">
        <v>45</v>
      </c>
      <c r="AG602" s="81">
        <v>6.8</v>
      </c>
      <c r="AH602" s="52">
        <v>6.7</v>
      </c>
      <c r="AI602" s="17">
        <f t="shared" si="121"/>
        <v>1.9952623149688761E-7</v>
      </c>
      <c r="AJ602" s="81">
        <v>27.3</v>
      </c>
      <c r="AK602" s="81">
        <v>150.4</v>
      </c>
      <c r="AL602" s="81">
        <v>4149</v>
      </c>
      <c r="AM602" s="81">
        <v>885</v>
      </c>
      <c r="AN602" s="17" t="s">
        <v>45</v>
      </c>
      <c r="AO602" s="17" t="s">
        <v>45</v>
      </c>
      <c r="AP602" s="17" t="s">
        <v>45</v>
      </c>
      <c r="AQ602" s="17" t="s">
        <v>45</v>
      </c>
      <c r="AR602" s="17">
        <v>1138.1999999999991</v>
      </c>
      <c r="AS602" s="17">
        <v>1419.0374999999999</v>
      </c>
      <c r="AT602" s="26">
        <v>766.47499999999991</v>
      </c>
      <c r="AU602" s="26">
        <v>23.029355886095384</v>
      </c>
      <c r="AV602" s="26">
        <v>2.0028849093594001</v>
      </c>
      <c r="AW602" s="26">
        <v>4611.8249999999998</v>
      </c>
      <c r="AX602" s="26">
        <v>3547.7999999999997</v>
      </c>
      <c r="AY602" s="103">
        <v>375</v>
      </c>
      <c r="AZ602" s="103">
        <f t="shared" si="123"/>
        <v>114.375</v>
      </c>
      <c r="BA602" s="17">
        <v>30</v>
      </c>
      <c r="BB602" s="17">
        <v>90</v>
      </c>
      <c r="BC602" s="17">
        <v>0.12</v>
      </c>
      <c r="BD602" s="14">
        <v>2</v>
      </c>
      <c r="BE602" s="17" t="s">
        <v>41</v>
      </c>
      <c r="BF602" s="28"/>
      <c r="BG602" s="26"/>
      <c r="BH602" s="31"/>
      <c r="BI602" s="29"/>
    </row>
    <row r="603" spans="1:61" x14ac:dyDescent="0.25">
      <c r="A603" s="14">
        <v>2007</v>
      </c>
      <c r="B603" s="31">
        <v>2010</v>
      </c>
      <c r="C603" s="20" t="s">
        <v>174</v>
      </c>
      <c r="D603" s="17" t="s">
        <v>310</v>
      </c>
      <c r="E603" s="69">
        <v>2</v>
      </c>
      <c r="F603" s="76" t="s">
        <v>120</v>
      </c>
      <c r="G603" s="45" t="s">
        <v>121</v>
      </c>
      <c r="H603" s="70">
        <v>99217</v>
      </c>
      <c r="I603" s="21">
        <v>9</v>
      </c>
      <c r="J603" s="22">
        <v>99217015</v>
      </c>
      <c r="K603" s="17" t="str">
        <f t="shared" si="122"/>
        <v>Triploid</v>
      </c>
      <c r="L603" s="71">
        <v>100</v>
      </c>
      <c r="M603" s="24">
        <v>1</v>
      </c>
      <c r="N603" s="25">
        <v>71.770334928229673</v>
      </c>
      <c r="O603" s="26">
        <v>52.000055426227689</v>
      </c>
      <c r="P603" s="26">
        <f t="shared" si="120"/>
        <v>0.52000055426227687</v>
      </c>
      <c r="Q603" s="25">
        <v>47.999944573772311</v>
      </c>
      <c r="R603" s="25">
        <v>0.47999944573772313</v>
      </c>
      <c r="S603" s="78">
        <v>34.44972098596098</v>
      </c>
      <c r="T603" s="25">
        <v>11.483240328653659</v>
      </c>
      <c r="U603" s="25">
        <v>15.364575559738597</v>
      </c>
      <c r="V603" s="25">
        <v>5.1215251865795324</v>
      </c>
      <c r="W603" s="79" t="s">
        <v>45</v>
      </c>
      <c r="X603" s="79" t="s">
        <v>45</v>
      </c>
      <c r="Y603" s="79" t="s">
        <v>45</v>
      </c>
      <c r="Z603" s="79" t="s">
        <v>45</v>
      </c>
      <c r="AA603" s="80" t="s">
        <v>45</v>
      </c>
      <c r="AB603" s="26" t="s">
        <v>45</v>
      </c>
      <c r="AC603" s="79" t="s">
        <v>45</v>
      </c>
      <c r="AD603" s="79" t="s">
        <v>45</v>
      </c>
      <c r="AE603" s="79" t="s">
        <v>45</v>
      </c>
      <c r="AF603" s="79" t="s">
        <v>45</v>
      </c>
      <c r="AG603" s="81">
        <v>6.8</v>
      </c>
      <c r="AH603" s="52">
        <v>6.7</v>
      </c>
      <c r="AI603" s="17">
        <f t="shared" si="121"/>
        <v>1.9952623149688761E-7</v>
      </c>
      <c r="AJ603" s="81">
        <v>27.3</v>
      </c>
      <c r="AK603" s="81">
        <v>150.4</v>
      </c>
      <c r="AL603" s="81">
        <v>4149</v>
      </c>
      <c r="AM603" s="81">
        <v>885</v>
      </c>
      <c r="AN603" s="17" t="s">
        <v>45</v>
      </c>
      <c r="AO603" s="17" t="s">
        <v>45</v>
      </c>
      <c r="AP603" s="17" t="s">
        <v>45</v>
      </c>
      <c r="AQ603" s="17" t="s">
        <v>45</v>
      </c>
      <c r="AR603" s="17">
        <v>1138.1999999999991</v>
      </c>
      <c r="AS603" s="17">
        <v>1419.0374999999999</v>
      </c>
      <c r="AT603" s="26">
        <v>766.47499999999991</v>
      </c>
      <c r="AU603" s="26">
        <v>23.029355886095384</v>
      </c>
      <c r="AV603" s="26">
        <v>2.0028849093594001</v>
      </c>
      <c r="AW603" s="26">
        <v>4611.8249999999998</v>
      </c>
      <c r="AX603" s="26">
        <v>3547.7999999999997</v>
      </c>
      <c r="AY603" s="103">
        <v>375</v>
      </c>
      <c r="AZ603" s="103">
        <f t="shared" si="123"/>
        <v>114.375</v>
      </c>
      <c r="BA603" s="17">
        <v>30</v>
      </c>
      <c r="BB603" s="17">
        <v>90</v>
      </c>
      <c r="BC603" s="17">
        <v>0.12</v>
      </c>
      <c r="BD603" s="14">
        <v>2</v>
      </c>
      <c r="BE603" s="17" t="s">
        <v>41</v>
      </c>
      <c r="BF603" s="28"/>
      <c r="BG603" s="26"/>
      <c r="BH603" s="31"/>
      <c r="BI603" s="29"/>
    </row>
    <row r="604" spans="1:61" x14ac:dyDescent="0.25">
      <c r="A604" s="14">
        <v>2007</v>
      </c>
      <c r="B604" s="31">
        <v>2010</v>
      </c>
      <c r="C604" s="20" t="s">
        <v>174</v>
      </c>
      <c r="D604" s="17" t="s">
        <v>310</v>
      </c>
      <c r="E604" s="69">
        <v>3</v>
      </c>
      <c r="F604" s="76" t="s">
        <v>120</v>
      </c>
      <c r="G604" s="45" t="s">
        <v>121</v>
      </c>
      <c r="H604" s="70">
        <v>99217</v>
      </c>
      <c r="I604" s="21">
        <v>9</v>
      </c>
      <c r="J604" s="22">
        <v>99217015</v>
      </c>
      <c r="K604" s="17" t="str">
        <f t="shared" si="122"/>
        <v>Triploid</v>
      </c>
      <c r="L604" s="71">
        <v>100</v>
      </c>
      <c r="M604" s="24">
        <v>1</v>
      </c>
      <c r="N604" s="25">
        <v>72.567783094098885</v>
      </c>
      <c r="O604" s="26">
        <v>50.685764453404438</v>
      </c>
      <c r="P604" s="26">
        <f t="shared" si="120"/>
        <v>0.50685764453404436</v>
      </c>
      <c r="Q604" s="25">
        <v>49.314235546595562</v>
      </c>
      <c r="R604" s="25">
        <v>0.49314235546595564</v>
      </c>
      <c r="S604" s="78">
        <v>35.786247485966477</v>
      </c>
      <c r="T604" s="25">
        <v>11.928749161988826</v>
      </c>
      <c r="U604" s="25">
        <v>15.960666378741049</v>
      </c>
      <c r="V604" s="25">
        <v>5.3202221262470166</v>
      </c>
      <c r="W604" s="79" t="s">
        <v>45</v>
      </c>
      <c r="X604" s="79" t="s">
        <v>45</v>
      </c>
      <c r="Y604" s="79" t="s">
        <v>45</v>
      </c>
      <c r="Z604" s="79" t="s">
        <v>45</v>
      </c>
      <c r="AA604" s="80" t="s">
        <v>45</v>
      </c>
      <c r="AB604" s="26" t="s">
        <v>45</v>
      </c>
      <c r="AC604" s="79" t="s">
        <v>45</v>
      </c>
      <c r="AD604" s="79" t="s">
        <v>45</v>
      </c>
      <c r="AE604" s="79" t="s">
        <v>45</v>
      </c>
      <c r="AF604" s="79" t="s">
        <v>45</v>
      </c>
      <c r="AG604" s="81">
        <v>6.8</v>
      </c>
      <c r="AH604" s="52">
        <v>6.7</v>
      </c>
      <c r="AI604" s="17">
        <f t="shared" si="121"/>
        <v>1.9952623149688761E-7</v>
      </c>
      <c r="AJ604" s="81">
        <v>27.3</v>
      </c>
      <c r="AK604" s="81">
        <v>150.4</v>
      </c>
      <c r="AL604" s="81">
        <v>4149</v>
      </c>
      <c r="AM604" s="81">
        <v>885</v>
      </c>
      <c r="AN604" s="17" t="s">
        <v>45</v>
      </c>
      <c r="AO604" s="17" t="s">
        <v>45</v>
      </c>
      <c r="AP604" s="17" t="s">
        <v>45</v>
      </c>
      <c r="AQ604" s="17" t="s">
        <v>45</v>
      </c>
      <c r="AR604" s="17">
        <v>1138.1999999999991</v>
      </c>
      <c r="AS604" s="17">
        <v>1419.0374999999999</v>
      </c>
      <c r="AT604" s="26">
        <v>766.47499999999991</v>
      </c>
      <c r="AU604" s="26">
        <v>23.029355886095384</v>
      </c>
      <c r="AV604" s="26">
        <v>2.0028849093594001</v>
      </c>
      <c r="AW604" s="26">
        <v>4611.8249999999998</v>
      </c>
      <c r="AX604" s="26">
        <v>3547.7999999999997</v>
      </c>
      <c r="AY604" s="103">
        <v>375</v>
      </c>
      <c r="AZ604" s="103">
        <f t="shared" si="123"/>
        <v>114.375</v>
      </c>
      <c r="BA604" s="17">
        <v>30</v>
      </c>
      <c r="BB604" s="17">
        <v>90</v>
      </c>
      <c r="BC604" s="17">
        <v>0.12</v>
      </c>
      <c r="BD604" s="14">
        <v>2</v>
      </c>
      <c r="BE604" s="17" t="s">
        <v>41</v>
      </c>
      <c r="BF604" s="28"/>
      <c r="BG604" s="26"/>
      <c r="BH604" s="31"/>
      <c r="BI604" s="29"/>
    </row>
    <row r="605" spans="1:61" x14ac:dyDescent="0.25">
      <c r="A605" s="14">
        <v>2007</v>
      </c>
      <c r="B605" s="31">
        <v>2010</v>
      </c>
      <c r="C605" s="20" t="s">
        <v>174</v>
      </c>
      <c r="D605" s="17" t="s">
        <v>310</v>
      </c>
      <c r="E605" s="69">
        <v>4</v>
      </c>
      <c r="F605" s="76" t="s">
        <v>120</v>
      </c>
      <c r="G605" s="45" t="s">
        <v>121</v>
      </c>
      <c r="H605" s="70">
        <v>99217</v>
      </c>
      <c r="I605" s="21">
        <v>9</v>
      </c>
      <c r="J605" s="22">
        <v>99217015</v>
      </c>
      <c r="K605" s="17" t="str">
        <f t="shared" si="122"/>
        <v>Triploid</v>
      </c>
      <c r="L605" s="71">
        <v>100</v>
      </c>
      <c r="M605" s="24">
        <v>1</v>
      </c>
      <c r="N605" s="25">
        <v>59.011164274322169</v>
      </c>
      <c r="O605" s="26">
        <v>50.5234362670314</v>
      </c>
      <c r="P605" s="26">
        <f t="shared" si="120"/>
        <v>0.50523436267031396</v>
      </c>
      <c r="Q605" s="25">
        <v>49.4765637329686</v>
      </c>
      <c r="R605" s="25">
        <v>0.49476563732968598</v>
      </c>
      <c r="S605" s="78">
        <v>29.1966963017518</v>
      </c>
      <c r="T605" s="25">
        <v>9.7322321005839338</v>
      </c>
      <c r="U605" s="25">
        <v>13.021726550581302</v>
      </c>
      <c r="V605" s="25">
        <v>4.3405755168604347</v>
      </c>
      <c r="W605" s="79" t="s">
        <v>45</v>
      </c>
      <c r="X605" s="79" t="s">
        <v>45</v>
      </c>
      <c r="Y605" s="79" t="s">
        <v>45</v>
      </c>
      <c r="Z605" s="79" t="s">
        <v>45</v>
      </c>
      <c r="AA605" s="80" t="s">
        <v>45</v>
      </c>
      <c r="AB605" s="26" t="s">
        <v>45</v>
      </c>
      <c r="AC605" s="79" t="s">
        <v>45</v>
      </c>
      <c r="AD605" s="79" t="s">
        <v>45</v>
      </c>
      <c r="AE605" s="79" t="s">
        <v>45</v>
      </c>
      <c r="AF605" s="79" t="s">
        <v>45</v>
      </c>
      <c r="AG605" s="81">
        <v>6.8</v>
      </c>
      <c r="AH605" s="52">
        <v>6.7</v>
      </c>
      <c r="AI605" s="17">
        <f t="shared" si="121"/>
        <v>1.9952623149688761E-7</v>
      </c>
      <c r="AJ605" s="81">
        <v>27.3</v>
      </c>
      <c r="AK605" s="81">
        <v>150.4</v>
      </c>
      <c r="AL605" s="81">
        <v>4149</v>
      </c>
      <c r="AM605" s="81">
        <v>885</v>
      </c>
      <c r="AN605" s="17" t="s">
        <v>45</v>
      </c>
      <c r="AO605" s="17" t="s">
        <v>45</v>
      </c>
      <c r="AP605" s="17" t="s">
        <v>45</v>
      </c>
      <c r="AQ605" s="17" t="s">
        <v>45</v>
      </c>
      <c r="AR605" s="17">
        <v>1138.1999999999991</v>
      </c>
      <c r="AS605" s="17">
        <v>1419.0374999999999</v>
      </c>
      <c r="AT605" s="26">
        <v>766.47499999999991</v>
      </c>
      <c r="AU605" s="26">
        <v>23.029355886095384</v>
      </c>
      <c r="AV605" s="26">
        <v>2.0028849093594001</v>
      </c>
      <c r="AW605" s="26">
        <v>4611.8249999999998</v>
      </c>
      <c r="AX605" s="26">
        <v>3547.7999999999997</v>
      </c>
      <c r="AY605" s="103">
        <v>375</v>
      </c>
      <c r="AZ605" s="103">
        <f t="shared" si="123"/>
        <v>114.375</v>
      </c>
      <c r="BA605" s="17">
        <v>30</v>
      </c>
      <c r="BB605" s="17">
        <v>90</v>
      </c>
      <c r="BC605" s="17">
        <v>0.12</v>
      </c>
      <c r="BD605" s="14">
        <v>2</v>
      </c>
      <c r="BE605" s="17" t="s">
        <v>41</v>
      </c>
      <c r="BF605" s="28"/>
      <c r="BG605" s="26"/>
      <c r="BH605" s="31"/>
      <c r="BI605" s="29"/>
    </row>
    <row r="606" spans="1:61" x14ac:dyDescent="0.25">
      <c r="A606" s="14">
        <v>2007</v>
      </c>
      <c r="B606" s="31">
        <v>2010</v>
      </c>
      <c r="C606" s="20" t="s">
        <v>174</v>
      </c>
      <c r="D606" s="17" t="s">
        <v>310</v>
      </c>
      <c r="E606" s="69">
        <v>1</v>
      </c>
      <c r="F606" s="76" t="s">
        <v>122</v>
      </c>
      <c r="G606" s="45" t="s">
        <v>123</v>
      </c>
      <c r="H606" s="70">
        <v>99217</v>
      </c>
      <c r="I606" s="21">
        <v>9</v>
      </c>
      <c r="J606" s="22">
        <v>99217023</v>
      </c>
      <c r="K606" s="17" t="str">
        <f t="shared" si="122"/>
        <v>Triploid</v>
      </c>
      <c r="L606" s="71">
        <v>100</v>
      </c>
      <c r="M606" s="24">
        <v>1</v>
      </c>
      <c r="N606" s="25">
        <v>94.098883572567786</v>
      </c>
      <c r="O606" s="26">
        <v>51.550261403124317</v>
      </c>
      <c r="P606" s="26">
        <f t="shared" si="120"/>
        <v>0.5155026140312432</v>
      </c>
      <c r="Q606" s="25">
        <v>48.449738596875683</v>
      </c>
      <c r="R606" s="25">
        <v>0.48449738596875686</v>
      </c>
      <c r="S606" s="78">
        <v>45.59066311348748</v>
      </c>
      <c r="T606" s="25">
        <v>15.196887704495827</v>
      </c>
      <c r="U606" s="25">
        <v>20.333435748615415</v>
      </c>
      <c r="V606" s="25">
        <v>6.7778119162051391</v>
      </c>
      <c r="W606" s="79" t="s">
        <v>45</v>
      </c>
      <c r="X606" s="79" t="s">
        <v>45</v>
      </c>
      <c r="Y606" s="79" t="s">
        <v>45</v>
      </c>
      <c r="Z606" s="79" t="s">
        <v>45</v>
      </c>
      <c r="AA606" s="80" t="s">
        <v>45</v>
      </c>
      <c r="AB606" s="26" t="s">
        <v>45</v>
      </c>
      <c r="AC606" s="79" t="s">
        <v>45</v>
      </c>
      <c r="AD606" s="79" t="s">
        <v>45</v>
      </c>
      <c r="AE606" s="79" t="s">
        <v>45</v>
      </c>
      <c r="AF606" s="79" t="s">
        <v>45</v>
      </c>
      <c r="AG606" s="81">
        <v>6.8</v>
      </c>
      <c r="AH606" s="52">
        <v>6.7</v>
      </c>
      <c r="AI606" s="17">
        <f t="shared" si="121"/>
        <v>1.9952623149688761E-7</v>
      </c>
      <c r="AJ606" s="81">
        <v>27.3</v>
      </c>
      <c r="AK606" s="81">
        <v>150.4</v>
      </c>
      <c r="AL606" s="81">
        <v>4149</v>
      </c>
      <c r="AM606" s="81">
        <v>885</v>
      </c>
      <c r="AN606" s="17" t="s">
        <v>45</v>
      </c>
      <c r="AO606" s="17" t="s">
        <v>45</v>
      </c>
      <c r="AP606" s="17" t="s">
        <v>45</v>
      </c>
      <c r="AQ606" s="17" t="s">
        <v>45</v>
      </c>
      <c r="AR606" s="17">
        <v>1138.1999999999991</v>
      </c>
      <c r="AS606" s="17">
        <v>1419.0374999999999</v>
      </c>
      <c r="AT606" s="26">
        <v>766.47499999999991</v>
      </c>
      <c r="AU606" s="26">
        <v>23.029355886095384</v>
      </c>
      <c r="AV606" s="26">
        <v>2.0028849093594001</v>
      </c>
      <c r="AW606" s="26">
        <v>4611.8249999999998</v>
      </c>
      <c r="AX606" s="26">
        <v>3547.7999999999997</v>
      </c>
      <c r="AY606" s="103">
        <v>375</v>
      </c>
      <c r="AZ606" s="103">
        <f t="shared" si="123"/>
        <v>114.375</v>
      </c>
      <c r="BA606" s="17">
        <v>30</v>
      </c>
      <c r="BB606" s="17">
        <v>90</v>
      </c>
      <c r="BC606" s="17">
        <v>0.12</v>
      </c>
      <c r="BD606" s="14">
        <v>2</v>
      </c>
      <c r="BE606" s="17" t="s">
        <v>41</v>
      </c>
      <c r="BF606" s="28"/>
      <c r="BG606" s="26"/>
      <c r="BH606" s="31"/>
      <c r="BI606" s="29"/>
    </row>
    <row r="607" spans="1:61" x14ac:dyDescent="0.25">
      <c r="A607" s="14">
        <v>2007</v>
      </c>
      <c r="B607" s="31">
        <v>2010</v>
      </c>
      <c r="C607" s="20" t="s">
        <v>174</v>
      </c>
      <c r="D607" s="17" t="s">
        <v>310</v>
      </c>
      <c r="E607" s="69">
        <v>2</v>
      </c>
      <c r="F607" s="76" t="s">
        <v>122</v>
      </c>
      <c r="G607" s="45" t="s">
        <v>123</v>
      </c>
      <c r="H607" s="70">
        <v>99217</v>
      </c>
      <c r="I607" s="21">
        <v>9</v>
      </c>
      <c r="J607" s="22">
        <v>99217023</v>
      </c>
      <c r="K607" s="17" t="str">
        <f t="shared" si="122"/>
        <v>Triploid</v>
      </c>
      <c r="L607" s="71">
        <v>100</v>
      </c>
      <c r="M607" s="24">
        <v>1</v>
      </c>
      <c r="N607" s="25">
        <v>70.175438596491233</v>
      </c>
      <c r="O607" s="26">
        <v>53.407290015847863</v>
      </c>
      <c r="P607" s="26">
        <f t="shared" si="120"/>
        <v>0.53407290015847864</v>
      </c>
      <c r="Q607" s="25">
        <v>46.592709984152137</v>
      </c>
      <c r="R607" s="25">
        <v>0.46592709984152136</v>
      </c>
      <c r="S607" s="78">
        <v>32.696638585369925</v>
      </c>
      <c r="T607" s="25">
        <v>10.898879528456641</v>
      </c>
      <c r="U607" s="25">
        <v>14.582700809074987</v>
      </c>
      <c r="V607" s="25">
        <v>4.8609002696916619</v>
      </c>
      <c r="W607" s="79" t="s">
        <v>45</v>
      </c>
      <c r="X607" s="79" t="s">
        <v>45</v>
      </c>
      <c r="Y607" s="79" t="s">
        <v>45</v>
      </c>
      <c r="Z607" s="79" t="s">
        <v>45</v>
      </c>
      <c r="AA607" s="80" t="s">
        <v>45</v>
      </c>
      <c r="AB607" s="26" t="s">
        <v>45</v>
      </c>
      <c r="AC607" s="79" t="s">
        <v>45</v>
      </c>
      <c r="AD607" s="79" t="s">
        <v>45</v>
      </c>
      <c r="AE607" s="79" t="s">
        <v>45</v>
      </c>
      <c r="AF607" s="79" t="s">
        <v>45</v>
      </c>
      <c r="AG607" s="81">
        <v>6.8</v>
      </c>
      <c r="AH607" s="52">
        <v>6.7</v>
      </c>
      <c r="AI607" s="17">
        <f t="shared" si="121"/>
        <v>1.9952623149688761E-7</v>
      </c>
      <c r="AJ607" s="81">
        <v>27.3</v>
      </c>
      <c r="AK607" s="81">
        <v>150.4</v>
      </c>
      <c r="AL607" s="81">
        <v>4149</v>
      </c>
      <c r="AM607" s="81">
        <v>885</v>
      </c>
      <c r="AN607" s="17" t="s">
        <v>45</v>
      </c>
      <c r="AO607" s="17" t="s">
        <v>45</v>
      </c>
      <c r="AP607" s="17" t="s">
        <v>45</v>
      </c>
      <c r="AQ607" s="17" t="s">
        <v>45</v>
      </c>
      <c r="AR607" s="17">
        <v>1138.1999999999991</v>
      </c>
      <c r="AS607" s="17">
        <v>1419.0374999999999</v>
      </c>
      <c r="AT607" s="26">
        <v>766.47499999999991</v>
      </c>
      <c r="AU607" s="26">
        <v>23.029355886095384</v>
      </c>
      <c r="AV607" s="26">
        <v>2.0028849093594001</v>
      </c>
      <c r="AW607" s="26">
        <v>4611.8249999999998</v>
      </c>
      <c r="AX607" s="26">
        <v>3547.7999999999997</v>
      </c>
      <c r="AY607" s="103">
        <v>375</v>
      </c>
      <c r="AZ607" s="103">
        <f t="shared" si="123"/>
        <v>114.375</v>
      </c>
      <c r="BA607" s="17">
        <v>30</v>
      </c>
      <c r="BB607" s="17">
        <v>90</v>
      </c>
      <c r="BC607" s="17">
        <v>0.12</v>
      </c>
      <c r="BD607" s="14">
        <v>2</v>
      </c>
      <c r="BE607" s="17" t="s">
        <v>41</v>
      </c>
      <c r="BF607" s="28"/>
      <c r="BG607" s="26"/>
      <c r="BH607" s="31"/>
      <c r="BI607" s="29"/>
    </row>
    <row r="608" spans="1:61" x14ac:dyDescent="0.25">
      <c r="A608" s="14">
        <v>2007</v>
      </c>
      <c r="B608" s="31">
        <v>2010</v>
      </c>
      <c r="C608" s="20" t="s">
        <v>174</v>
      </c>
      <c r="D608" s="17" t="s">
        <v>310</v>
      </c>
      <c r="E608" s="69">
        <v>3</v>
      </c>
      <c r="F608" s="76" t="s">
        <v>122</v>
      </c>
      <c r="G608" s="45" t="s">
        <v>123</v>
      </c>
      <c r="H608" s="70">
        <v>99217</v>
      </c>
      <c r="I608" s="21">
        <v>9</v>
      </c>
      <c r="J608" s="22">
        <v>99217023</v>
      </c>
      <c r="K608" s="17" t="str">
        <f t="shared" si="122"/>
        <v>Triploid</v>
      </c>
      <c r="L608" s="71">
        <v>100</v>
      </c>
      <c r="M608" s="24">
        <v>1</v>
      </c>
      <c r="N608" s="25">
        <v>67.783094098883581</v>
      </c>
      <c r="O608" s="26">
        <v>49.701796239124342</v>
      </c>
      <c r="P608" s="26">
        <f t="shared" si="120"/>
        <v>0.49701796239124341</v>
      </c>
      <c r="Q608" s="25">
        <v>50.298203760875658</v>
      </c>
      <c r="R608" s="25">
        <v>0.50298203760875659</v>
      </c>
      <c r="S608" s="78">
        <v>34.093678785282542</v>
      </c>
      <c r="T608" s="25">
        <v>11.36455959509418</v>
      </c>
      <c r="U608" s="25">
        <v>15.205780738236014</v>
      </c>
      <c r="V608" s="25">
        <v>5.0685935794120045</v>
      </c>
      <c r="W608" s="79" t="s">
        <v>45</v>
      </c>
      <c r="X608" s="79" t="s">
        <v>45</v>
      </c>
      <c r="Y608" s="79" t="s">
        <v>45</v>
      </c>
      <c r="Z608" s="79" t="s">
        <v>45</v>
      </c>
      <c r="AA608" s="80" t="s">
        <v>45</v>
      </c>
      <c r="AB608" s="26" t="s">
        <v>45</v>
      </c>
      <c r="AC608" s="79" t="s">
        <v>45</v>
      </c>
      <c r="AD608" s="79" t="s">
        <v>45</v>
      </c>
      <c r="AE608" s="79" t="s">
        <v>45</v>
      </c>
      <c r="AF608" s="79" t="s">
        <v>45</v>
      </c>
      <c r="AG608" s="81">
        <v>6.8</v>
      </c>
      <c r="AH608" s="52">
        <v>6.7</v>
      </c>
      <c r="AI608" s="17">
        <f t="shared" si="121"/>
        <v>1.9952623149688761E-7</v>
      </c>
      <c r="AJ608" s="81">
        <v>27.3</v>
      </c>
      <c r="AK608" s="81">
        <v>150.4</v>
      </c>
      <c r="AL608" s="81">
        <v>4149</v>
      </c>
      <c r="AM608" s="81">
        <v>885</v>
      </c>
      <c r="AN608" s="17" t="s">
        <v>45</v>
      </c>
      <c r="AO608" s="17" t="s">
        <v>45</v>
      </c>
      <c r="AP608" s="17" t="s">
        <v>45</v>
      </c>
      <c r="AQ608" s="17" t="s">
        <v>45</v>
      </c>
      <c r="AR608" s="17">
        <v>1138.1999999999991</v>
      </c>
      <c r="AS608" s="17">
        <v>1419.0374999999999</v>
      </c>
      <c r="AT608" s="26">
        <v>766.47499999999991</v>
      </c>
      <c r="AU608" s="26">
        <v>23.029355886095384</v>
      </c>
      <c r="AV608" s="26">
        <v>2.0028849093594001</v>
      </c>
      <c r="AW608" s="26">
        <v>4611.8249999999998</v>
      </c>
      <c r="AX608" s="26">
        <v>3547.7999999999997</v>
      </c>
      <c r="AY608" s="103">
        <v>375</v>
      </c>
      <c r="AZ608" s="103">
        <f t="shared" si="123"/>
        <v>114.375</v>
      </c>
      <c r="BA608" s="17">
        <v>30</v>
      </c>
      <c r="BB608" s="17">
        <v>90</v>
      </c>
      <c r="BC608" s="17">
        <v>0.12</v>
      </c>
      <c r="BD608" s="14">
        <v>2</v>
      </c>
      <c r="BE608" s="17" t="s">
        <v>41</v>
      </c>
      <c r="BF608" s="28"/>
      <c r="BG608" s="26"/>
      <c r="BH608" s="31"/>
      <c r="BI608" s="29"/>
    </row>
    <row r="609" spans="1:61" x14ac:dyDescent="0.25">
      <c r="A609" s="14">
        <v>2007</v>
      </c>
      <c r="B609" s="31">
        <v>2010</v>
      </c>
      <c r="C609" s="20" t="s">
        <v>174</v>
      </c>
      <c r="D609" s="17" t="s">
        <v>310</v>
      </c>
      <c r="E609" s="69">
        <v>4</v>
      </c>
      <c r="F609" s="76" t="s">
        <v>122</v>
      </c>
      <c r="G609" s="45" t="s">
        <v>123</v>
      </c>
      <c r="H609" s="70">
        <v>99217</v>
      </c>
      <c r="I609" s="21">
        <v>9</v>
      </c>
      <c r="J609" s="22">
        <v>99217023</v>
      </c>
      <c r="K609" s="17" t="str">
        <f t="shared" si="122"/>
        <v>Triploid</v>
      </c>
      <c r="L609" s="71">
        <v>100</v>
      </c>
      <c r="M609" s="24">
        <v>1</v>
      </c>
      <c r="N609" s="25">
        <v>24.720893141945776</v>
      </c>
      <c r="O609" s="26">
        <v>49.189811182593225</v>
      </c>
      <c r="P609" s="26">
        <f t="shared" si="120"/>
        <v>0.49189811182593224</v>
      </c>
      <c r="Q609" s="25">
        <v>50.810188817406775</v>
      </c>
      <c r="R609" s="25">
        <v>0.50810188817406776</v>
      </c>
      <c r="S609" s="78">
        <v>12.560732482772011</v>
      </c>
      <c r="T609" s="25">
        <v>4.1869108275906699</v>
      </c>
      <c r="U609" s="25">
        <v>5.6020866873163166</v>
      </c>
      <c r="V609" s="25">
        <v>1.8673622291054388</v>
      </c>
      <c r="W609" s="79" t="s">
        <v>45</v>
      </c>
      <c r="X609" s="79" t="s">
        <v>45</v>
      </c>
      <c r="Y609" s="79" t="s">
        <v>45</v>
      </c>
      <c r="Z609" s="79" t="s">
        <v>45</v>
      </c>
      <c r="AA609" s="80" t="s">
        <v>45</v>
      </c>
      <c r="AB609" s="26" t="s">
        <v>45</v>
      </c>
      <c r="AC609" s="79" t="s">
        <v>45</v>
      </c>
      <c r="AD609" s="79" t="s">
        <v>45</v>
      </c>
      <c r="AE609" s="79" t="s">
        <v>45</v>
      </c>
      <c r="AF609" s="79" t="s">
        <v>45</v>
      </c>
      <c r="AG609" s="81">
        <v>6.8</v>
      </c>
      <c r="AH609" s="52">
        <v>6.7</v>
      </c>
      <c r="AI609" s="17">
        <f t="shared" si="121"/>
        <v>1.9952623149688761E-7</v>
      </c>
      <c r="AJ609" s="81">
        <v>27.3</v>
      </c>
      <c r="AK609" s="81">
        <v>150.4</v>
      </c>
      <c r="AL609" s="81">
        <v>4149</v>
      </c>
      <c r="AM609" s="81">
        <v>885</v>
      </c>
      <c r="AN609" s="17" t="s">
        <v>45</v>
      </c>
      <c r="AO609" s="17" t="s">
        <v>45</v>
      </c>
      <c r="AP609" s="17" t="s">
        <v>45</v>
      </c>
      <c r="AQ609" s="17" t="s">
        <v>45</v>
      </c>
      <c r="AR609" s="17">
        <v>1138.1999999999991</v>
      </c>
      <c r="AS609" s="17">
        <v>1419.0374999999999</v>
      </c>
      <c r="AT609" s="26">
        <v>766.47499999999991</v>
      </c>
      <c r="AU609" s="26">
        <v>23.029355886095384</v>
      </c>
      <c r="AV609" s="26">
        <v>2.0028849093594001</v>
      </c>
      <c r="AW609" s="26">
        <v>4611.8249999999998</v>
      </c>
      <c r="AX609" s="26">
        <v>3547.7999999999997</v>
      </c>
      <c r="AY609" s="103">
        <v>375</v>
      </c>
      <c r="AZ609" s="103">
        <f t="shared" si="123"/>
        <v>114.375</v>
      </c>
      <c r="BA609" s="17">
        <v>30</v>
      </c>
      <c r="BB609" s="17">
        <v>90</v>
      </c>
      <c r="BC609" s="17">
        <v>0.12</v>
      </c>
      <c r="BD609" s="14">
        <v>2</v>
      </c>
      <c r="BE609" s="17" t="s">
        <v>41</v>
      </c>
      <c r="BF609" s="28"/>
      <c r="BG609" s="26"/>
      <c r="BH609" s="31"/>
      <c r="BI609" s="29"/>
    </row>
    <row r="610" spans="1:61" x14ac:dyDescent="0.25">
      <c r="A610" s="14">
        <v>2007</v>
      </c>
      <c r="B610" s="31">
        <v>2010</v>
      </c>
      <c r="C610" s="20" t="s">
        <v>174</v>
      </c>
      <c r="D610" s="17" t="s">
        <v>310</v>
      </c>
      <c r="E610" s="69">
        <v>1</v>
      </c>
      <c r="F610" s="76" t="s">
        <v>124</v>
      </c>
      <c r="G610" s="45" t="s">
        <v>125</v>
      </c>
      <c r="H610" s="70">
        <v>99239</v>
      </c>
      <c r="I610" s="21" t="s">
        <v>52</v>
      </c>
      <c r="J610" s="22">
        <v>99239015</v>
      </c>
      <c r="K610" s="17" t="str">
        <f t="shared" si="122"/>
        <v>Diploid</v>
      </c>
      <c r="L610" s="71">
        <v>100</v>
      </c>
      <c r="M610" s="24">
        <v>1</v>
      </c>
      <c r="N610" s="25">
        <v>62.200956937799042</v>
      </c>
      <c r="O610" s="26">
        <v>51.648620778551177</v>
      </c>
      <c r="P610" s="26">
        <f t="shared" si="120"/>
        <v>0.5164862077855118</v>
      </c>
      <c r="Q610" s="25">
        <v>48.351379221448823</v>
      </c>
      <c r="R610" s="25">
        <v>0.48351379221448826</v>
      </c>
      <c r="S610" s="78">
        <v>30.075020568365293</v>
      </c>
      <c r="T610" s="25">
        <v>10.025006856121765</v>
      </c>
      <c r="U610" s="25">
        <v>13.413459173490921</v>
      </c>
      <c r="V610" s="25">
        <v>4.4711530578303069</v>
      </c>
      <c r="W610" s="79" t="s">
        <v>45</v>
      </c>
      <c r="X610" s="79" t="s">
        <v>45</v>
      </c>
      <c r="Y610" s="79" t="s">
        <v>45</v>
      </c>
      <c r="Z610" s="79" t="s">
        <v>45</v>
      </c>
      <c r="AA610" s="80" t="s">
        <v>45</v>
      </c>
      <c r="AB610" s="26" t="s">
        <v>45</v>
      </c>
      <c r="AC610" s="79" t="s">
        <v>45</v>
      </c>
      <c r="AD610" s="79" t="s">
        <v>45</v>
      </c>
      <c r="AE610" s="79" t="s">
        <v>45</v>
      </c>
      <c r="AF610" s="79" t="s">
        <v>45</v>
      </c>
      <c r="AG610" s="81">
        <v>6.8</v>
      </c>
      <c r="AH610" s="52">
        <v>6.7</v>
      </c>
      <c r="AI610" s="17">
        <f t="shared" si="121"/>
        <v>1.9952623149688761E-7</v>
      </c>
      <c r="AJ610" s="81">
        <v>27.3</v>
      </c>
      <c r="AK610" s="81">
        <v>150.4</v>
      </c>
      <c r="AL610" s="81">
        <v>4149</v>
      </c>
      <c r="AM610" s="81">
        <v>885</v>
      </c>
      <c r="AN610" s="17" t="s">
        <v>45</v>
      </c>
      <c r="AO610" s="17" t="s">
        <v>45</v>
      </c>
      <c r="AP610" s="17" t="s">
        <v>45</v>
      </c>
      <c r="AQ610" s="17" t="s">
        <v>45</v>
      </c>
      <c r="AR610" s="17">
        <v>1138.1999999999991</v>
      </c>
      <c r="AS610" s="17">
        <v>1419.0374999999999</v>
      </c>
      <c r="AT610" s="26">
        <v>766.47499999999991</v>
      </c>
      <c r="AU610" s="26">
        <v>23.029355886095384</v>
      </c>
      <c r="AV610" s="26">
        <v>2.0028849093594001</v>
      </c>
      <c r="AW610" s="26">
        <v>4611.8249999999998</v>
      </c>
      <c r="AX610" s="26">
        <v>3547.7999999999997</v>
      </c>
      <c r="AY610" s="103">
        <v>375</v>
      </c>
      <c r="AZ610" s="103">
        <f t="shared" si="123"/>
        <v>114.375</v>
      </c>
      <c r="BA610" s="17">
        <v>30</v>
      </c>
      <c r="BB610" s="17">
        <v>90</v>
      </c>
      <c r="BC610" s="17">
        <v>0.12</v>
      </c>
      <c r="BD610" s="14">
        <v>2</v>
      </c>
      <c r="BE610" s="17" t="s">
        <v>41</v>
      </c>
      <c r="BF610" s="28"/>
      <c r="BG610" s="26"/>
      <c r="BH610" s="31"/>
      <c r="BI610" s="29"/>
    </row>
    <row r="611" spans="1:61" x14ac:dyDescent="0.25">
      <c r="A611" s="14">
        <v>2007</v>
      </c>
      <c r="B611" s="31">
        <v>2010</v>
      </c>
      <c r="C611" s="20" t="s">
        <v>174</v>
      </c>
      <c r="D611" s="17" t="s">
        <v>310</v>
      </c>
      <c r="E611" s="69">
        <v>2</v>
      </c>
      <c r="F611" s="76" t="s">
        <v>124</v>
      </c>
      <c r="G611" s="45" t="s">
        <v>125</v>
      </c>
      <c r="H611" s="70">
        <v>99239</v>
      </c>
      <c r="I611" s="21" t="s">
        <v>52</v>
      </c>
      <c r="J611" s="22">
        <v>99239015</v>
      </c>
      <c r="K611" s="17" t="str">
        <f t="shared" si="122"/>
        <v>Diploid</v>
      </c>
      <c r="L611" s="71">
        <v>100</v>
      </c>
      <c r="M611" s="24">
        <v>1</v>
      </c>
      <c r="N611" s="25">
        <v>61.403508771929822</v>
      </c>
      <c r="O611" s="26">
        <v>51.244657562806204</v>
      </c>
      <c r="P611" s="26">
        <f t="shared" si="120"/>
        <v>0.51244657562806206</v>
      </c>
      <c r="Q611" s="25">
        <v>48.755342437193796</v>
      </c>
      <c r="R611" s="25">
        <v>0.48755342437193794</v>
      </c>
      <c r="S611" s="78">
        <v>29.937490970206717</v>
      </c>
      <c r="T611" s="25">
        <v>9.9791636567355724</v>
      </c>
      <c r="U611" s="25">
        <v>13.352120972712196</v>
      </c>
      <c r="V611" s="25">
        <v>4.4507069909040657</v>
      </c>
      <c r="W611" s="79" t="s">
        <v>45</v>
      </c>
      <c r="X611" s="79" t="s">
        <v>45</v>
      </c>
      <c r="Y611" s="79" t="s">
        <v>45</v>
      </c>
      <c r="Z611" s="79" t="s">
        <v>45</v>
      </c>
      <c r="AA611" s="80" t="s">
        <v>45</v>
      </c>
      <c r="AB611" s="26" t="s">
        <v>45</v>
      </c>
      <c r="AC611" s="79" t="s">
        <v>45</v>
      </c>
      <c r="AD611" s="79" t="s">
        <v>45</v>
      </c>
      <c r="AE611" s="79" t="s">
        <v>45</v>
      </c>
      <c r="AF611" s="79" t="s">
        <v>45</v>
      </c>
      <c r="AG611" s="81">
        <v>6.8</v>
      </c>
      <c r="AH611" s="52">
        <v>6.7</v>
      </c>
      <c r="AI611" s="17">
        <f t="shared" si="121"/>
        <v>1.9952623149688761E-7</v>
      </c>
      <c r="AJ611" s="81">
        <v>27.3</v>
      </c>
      <c r="AK611" s="81">
        <v>150.4</v>
      </c>
      <c r="AL611" s="81">
        <v>4149</v>
      </c>
      <c r="AM611" s="81">
        <v>885</v>
      </c>
      <c r="AN611" s="17" t="s">
        <v>45</v>
      </c>
      <c r="AO611" s="17" t="s">
        <v>45</v>
      </c>
      <c r="AP611" s="17" t="s">
        <v>45</v>
      </c>
      <c r="AQ611" s="17" t="s">
        <v>45</v>
      </c>
      <c r="AR611" s="17">
        <v>1138.1999999999991</v>
      </c>
      <c r="AS611" s="17">
        <v>1419.0374999999999</v>
      </c>
      <c r="AT611" s="26">
        <v>766.47499999999991</v>
      </c>
      <c r="AU611" s="26">
        <v>23.029355886095384</v>
      </c>
      <c r="AV611" s="26">
        <v>2.0028849093594001</v>
      </c>
      <c r="AW611" s="26">
        <v>4611.8249999999998</v>
      </c>
      <c r="AX611" s="26">
        <v>3547.7999999999997</v>
      </c>
      <c r="AY611" s="103">
        <v>375</v>
      </c>
      <c r="AZ611" s="103">
        <f t="shared" si="123"/>
        <v>114.375</v>
      </c>
      <c r="BA611" s="17">
        <v>30</v>
      </c>
      <c r="BB611" s="17">
        <v>90</v>
      </c>
      <c r="BC611" s="17">
        <v>0.12</v>
      </c>
      <c r="BD611" s="14">
        <v>2</v>
      </c>
      <c r="BE611" s="17" t="s">
        <v>41</v>
      </c>
      <c r="BF611" s="28"/>
      <c r="BG611" s="26"/>
      <c r="BH611" s="31"/>
      <c r="BI611" s="29"/>
    </row>
    <row r="612" spans="1:61" x14ac:dyDescent="0.25">
      <c r="A612" s="14">
        <v>2007</v>
      </c>
      <c r="B612" s="31">
        <v>2010</v>
      </c>
      <c r="C612" s="20" t="s">
        <v>174</v>
      </c>
      <c r="D612" s="17" t="s">
        <v>310</v>
      </c>
      <c r="E612" s="69">
        <v>3</v>
      </c>
      <c r="F612" s="76" t="s">
        <v>124</v>
      </c>
      <c r="G612" s="45" t="s">
        <v>125</v>
      </c>
      <c r="H612" s="70">
        <v>99239</v>
      </c>
      <c r="I612" s="21" t="s">
        <v>52</v>
      </c>
      <c r="J612" s="22">
        <v>99239015</v>
      </c>
      <c r="K612" s="17" t="str">
        <f t="shared" si="122"/>
        <v>Diploid</v>
      </c>
      <c r="L612" s="71">
        <v>100</v>
      </c>
      <c r="M612" s="24">
        <v>1</v>
      </c>
      <c r="N612" s="25">
        <v>51.036682615629992</v>
      </c>
      <c r="O612" s="26">
        <v>50.796386902521633</v>
      </c>
      <c r="P612" s="26">
        <f t="shared" si="120"/>
        <v>0.50796386902521629</v>
      </c>
      <c r="Q612" s="25">
        <v>49.203613097478367</v>
      </c>
      <c r="R612" s="25">
        <v>0.49203613097478366</v>
      </c>
      <c r="S612" s="78">
        <v>25.111891851982577</v>
      </c>
      <c r="T612" s="25">
        <v>8.3706306173275262</v>
      </c>
      <c r="U612" s="25">
        <v>11.19990376598423</v>
      </c>
      <c r="V612" s="25">
        <v>3.7333012553280769</v>
      </c>
      <c r="W612" s="79" t="s">
        <v>45</v>
      </c>
      <c r="X612" s="79" t="s">
        <v>45</v>
      </c>
      <c r="Y612" s="79" t="s">
        <v>45</v>
      </c>
      <c r="Z612" s="79" t="s">
        <v>45</v>
      </c>
      <c r="AA612" s="80" t="s">
        <v>45</v>
      </c>
      <c r="AB612" s="26" t="s">
        <v>45</v>
      </c>
      <c r="AC612" s="79" t="s">
        <v>45</v>
      </c>
      <c r="AD612" s="79" t="s">
        <v>45</v>
      </c>
      <c r="AE612" s="79" t="s">
        <v>45</v>
      </c>
      <c r="AF612" s="79" t="s">
        <v>45</v>
      </c>
      <c r="AG612" s="81">
        <v>6.8</v>
      </c>
      <c r="AH612" s="52">
        <v>6.7</v>
      </c>
      <c r="AI612" s="17">
        <f t="shared" si="121"/>
        <v>1.9952623149688761E-7</v>
      </c>
      <c r="AJ612" s="81">
        <v>27.3</v>
      </c>
      <c r="AK612" s="81">
        <v>150.4</v>
      </c>
      <c r="AL612" s="81">
        <v>4149</v>
      </c>
      <c r="AM612" s="81">
        <v>885</v>
      </c>
      <c r="AN612" s="17" t="s">
        <v>45</v>
      </c>
      <c r="AO612" s="17" t="s">
        <v>45</v>
      </c>
      <c r="AP612" s="17" t="s">
        <v>45</v>
      </c>
      <c r="AQ612" s="17" t="s">
        <v>45</v>
      </c>
      <c r="AR612" s="17">
        <v>1138.1999999999991</v>
      </c>
      <c r="AS612" s="17">
        <v>1419.0374999999999</v>
      </c>
      <c r="AT612" s="26">
        <v>766.47499999999991</v>
      </c>
      <c r="AU612" s="26">
        <v>23.029355886095384</v>
      </c>
      <c r="AV612" s="26">
        <v>2.0028849093594001</v>
      </c>
      <c r="AW612" s="26">
        <v>4611.8249999999998</v>
      </c>
      <c r="AX612" s="26">
        <v>3547.7999999999997</v>
      </c>
      <c r="AY612" s="103">
        <v>375</v>
      </c>
      <c r="AZ612" s="103">
        <f t="shared" si="123"/>
        <v>114.375</v>
      </c>
      <c r="BA612" s="17">
        <v>30</v>
      </c>
      <c r="BB612" s="17">
        <v>90</v>
      </c>
      <c r="BC612" s="17">
        <v>0.12</v>
      </c>
      <c r="BD612" s="14">
        <v>2</v>
      </c>
      <c r="BE612" s="17" t="s">
        <v>41</v>
      </c>
      <c r="BF612" s="28"/>
      <c r="BG612" s="26"/>
      <c r="BH612" s="31"/>
      <c r="BI612" s="29"/>
    </row>
    <row r="613" spans="1:61" x14ac:dyDescent="0.25">
      <c r="A613" s="14">
        <v>2007</v>
      </c>
      <c r="B613" s="31">
        <v>2010</v>
      </c>
      <c r="C613" s="20" t="s">
        <v>174</v>
      </c>
      <c r="D613" s="17" t="s">
        <v>310</v>
      </c>
      <c r="E613" s="69">
        <v>4</v>
      </c>
      <c r="F613" s="76" t="s">
        <v>124</v>
      </c>
      <c r="G613" s="45" t="s">
        <v>125</v>
      </c>
      <c r="H613" s="70">
        <v>99239</v>
      </c>
      <c r="I613" s="21" t="s">
        <v>52</v>
      </c>
      <c r="J613" s="22">
        <v>99239015</v>
      </c>
      <c r="K613" s="17" t="str">
        <f t="shared" si="122"/>
        <v>Diploid</v>
      </c>
      <c r="L613" s="71">
        <v>94.444444444444443</v>
      </c>
      <c r="M613" s="24">
        <v>0.94444444444444442</v>
      </c>
      <c r="N613" s="25">
        <v>28.708133971291865</v>
      </c>
      <c r="O613" s="26">
        <v>49.367011098354382</v>
      </c>
      <c r="P613" s="26">
        <f t="shared" si="120"/>
        <v>0.4936701109835438</v>
      </c>
      <c r="Q613" s="25">
        <v>50.632988901645618</v>
      </c>
      <c r="R613" s="25">
        <v>0.50632988901645615</v>
      </c>
      <c r="S613" s="78">
        <v>14.535786287553764</v>
      </c>
      <c r="T613" s="25">
        <v>4.8452620958512549</v>
      </c>
      <c r="U613" s="25">
        <v>6.4829606842489786</v>
      </c>
      <c r="V613" s="25">
        <v>2.1609868947496595</v>
      </c>
      <c r="W613" s="79" t="s">
        <v>45</v>
      </c>
      <c r="X613" s="79" t="s">
        <v>45</v>
      </c>
      <c r="Y613" s="79" t="s">
        <v>45</v>
      </c>
      <c r="Z613" s="79" t="s">
        <v>45</v>
      </c>
      <c r="AA613" s="80" t="s">
        <v>45</v>
      </c>
      <c r="AB613" s="26" t="s">
        <v>45</v>
      </c>
      <c r="AC613" s="79" t="s">
        <v>45</v>
      </c>
      <c r="AD613" s="79" t="s">
        <v>45</v>
      </c>
      <c r="AE613" s="79" t="s">
        <v>45</v>
      </c>
      <c r="AF613" s="79" t="s">
        <v>45</v>
      </c>
      <c r="AG613" s="81">
        <v>6.8</v>
      </c>
      <c r="AH613" s="52">
        <v>6.7</v>
      </c>
      <c r="AI613" s="17">
        <f t="shared" si="121"/>
        <v>1.9952623149688761E-7</v>
      </c>
      <c r="AJ613" s="81">
        <v>27.3</v>
      </c>
      <c r="AK613" s="81">
        <v>150.4</v>
      </c>
      <c r="AL613" s="81">
        <v>4149</v>
      </c>
      <c r="AM613" s="81">
        <v>885</v>
      </c>
      <c r="AN613" s="17" t="s">
        <v>45</v>
      </c>
      <c r="AO613" s="17" t="s">
        <v>45</v>
      </c>
      <c r="AP613" s="17" t="s">
        <v>45</v>
      </c>
      <c r="AQ613" s="17" t="s">
        <v>45</v>
      </c>
      <c r="AR613" s="17">
        <v>1138.1999999999991</v>
      </c>
      <c r="AS613" s="17">
        <v>1419.0374999999999</v>
      </c>
      <c r="AT613" s="26">
        <v>766.47499999999991</v>
      </c>
      <c r="AU613" s="26">
        <v>23.029355886095384</v>
      </c>
      <c r="AV613" s="26">
        <v>2.0028849093594001</v>
      </c>
      <c r="AW613" s="26">
        <v>4611.8249999999998</v>
      </c>
      <c r="AX613" s="26">
        <v>3547.7999999999997</v>
      </c>
      <c r="AY613" s="103">
        <v>375</v>
      </c>
      <c r="AZ613" s="103">
        <f t="shared" si="123"/>
        <v>114.375</v>
      </c>
      <c r="BA613" s="17">
        <v>30</v>
      </c>
      <c r="BB613" s="17">
        <v>90</v>
      </c>
      <c r="BC613" s="17">
        <v>0.12</v>
      </c>
      <c r="BD613" s="14">
        <v>2</v>
      </c>
      <c r="BE613" s="17" t="s">
        <v>41</v>
      </c>
      <c r="BF613" s="28"/>
      <c r="BG613" s="26"/>
      <c r="BH613" s="31"/>
      <c r="BI613" s="29"/>
    </row>
    <row r="614" spans="1:61" x14ac:dyDescent="0.25">
      <c r="A614" s="14">
        <v>2007</v>
      </c>
      <c r="B614" s="31">
        <v>2010</v>
      </c>
      <c r="C614" s="20" t="s">
        <v>174</v>
      </c>
      <c r="D614" s="17" t="s">
        <v>310</v>
      </c>
      <c r="E614" s="69">
        <v>1</v>
      </c>
      <c r="F614" s="76" t="s">
        <v>126</v>
      </c>
      <c r="G614" s="45" t="s">
        <v>127</v>
      </c>
      <c r="H614" s="70">
        <v>9970</v>
      </c>
      <c r="I614" s="21">
        <v>5</v>
      </c>
      <c r="J614" s="22">
        <v>9970036</v>
      </c>
      <c r="K614" s="17" t="str">
        <f t="shared" si="122"/>
        <v>Tetraploid</v>
      </c>
      <c r="L614" s="71">
        <v>94.444444444444443</v>
      </c>
      <c r="M614" s="24">
        <v>0.94444444444444442</v>
      </c>
      <c r="N614" s="25">
        <v>79.744816586921857</v>
      </c>
      <c r="O614" s="26">
        <v>46.014206280332978</v>
      </c>
      <c r="P614" s="26">
        <f t="shared" si="120"/>
        <v>0.46014206280332975</v>
      </c>
      <c r="Q614" s="25">
        <v>53.985793719667022</v>
      </c>
      <c r="R614" s="25">
        <v>0.53985793719667019</v>
      </c>
      <c r="S614" s="78">
        <v>43.050872184742438</v>
      </c>
      <c r="T614" s="25">
        <v>14.350290728247479</v>
      </c>
      <c r="U614" s="25">
        <v>19.200688994395129</v>
      </c>
      <c r="V614" s="25">
        <v>6.4002296647983759</v>
      </c>
      <c r="W614" s="79" t="s">
        <v>45</v>
      </c>
      <c r="X614" s="79" t="s">
        <v>45</v>
      </c>
      <c r="Y614" s="79" t="s">
        <v>45</v>
      </c>
      <c r="Z614" s="79" t="s">
        <v>45</v>
      </c>
      <c r="AA614" s="80" t="s">
        <v>45</v>
      </c>
      <c r="AB614" s="26" t="s">
        <v>45</v>
      </c>
      <c r="AC614" s="79" t="s">
        <v>45</v>
      </c>
      <c r="AD614" s="79" t="s">
        <v>45</v>
      </c>
      <c r="AE614" s="79" t="s">
        <v>45</v>
      </c>
      <c r="AF614" s="79" t="s">
        <v>45</v>
      </c>
      <c r="AG614" s="81">
        <v>6.8</v>
      </c>
      <c r="AH614" s="52">
        <v>6.7</v>
      </c>
      <c r="AI614" s="17">
        <f t="shared" si="121"/>
        <v>1.9952623149688761E-7</v>
      </c>
      <c r="AJ614" s="81">
        <v>27.3</v>
      </c>
      <c r="AK614" s="81">
        <v>150.4</v>
      </c>
      <c r="AL614" s="81">
        <v>4149</v>
      </c>
      <c r="AM614" s="81">
        <v>885</v>
      </c>
      <c r="AN614" s="17" t="s">
        <v>45</v>
      </c>
      <c r="AO614" s="17" t="s">
        <v>45</v>
      </c>
      <c r="AP614" s="17" t="s">
        <v>45</v>
      </c>
      <c r="AQ614" s="17" t="s">
        <v>45</v>
      </c>
      <c r="AR614" s="17">
        <v>1138.1999999999991</v>
      </c>
      <c r="AS614" s="17">
        <v>1419.0374999999999</v>
      </c>
      <c r="AT614" s="26">
        <v>766.47499999999991</v>
      </c>
      <c r="AU614" s="26">
        <v>23.029355886095384</v>
      </c>
      <c r="AV614" s="26">
        <v>2.0028849093594001</v>
      </c>
      <c r="AW614" s="26">
        <v>4611.8249999999998</v>
      </c>
      <c r="AX614" s="26">
        <v>3547.7999999999997</v>
      </c>
      <c r="AY614" s="103">
        <v>375</v>
      </c>
      <c r="AZ614" s="103">
        <f t="shared" si="123"/>
        <v>114.375</v>
      </c>
      <c r="BA614" s="17">
        <v>30</v>
      </c>
      <c r="BB614" s="17">
        <v>90</v>
      </c>
      <c r="BC614" s="17">
        <v>0.12</v>
      </c>
      <c r="BD614" s="14">
        <v>2</v>
      </c>
      <c r="BE614" s="17" t="s">
        <v>41</v>
      </c>
      <c r="BF614" s="28"/>
      <c r="BG614" s="26"/>
      <c r="BH614" s="31"/>
      <c r="BI614" s="29"/>
    </row>
    <row r="615" spans="1:61" x14ac:dyDescent="0.25">
      <c r="A615" s="14">
        <v>2007</v>
      </c>
      <c r="B615" s="31">
        <v>2010</v>
      </c>
      <c r="C615" s="20" t="s">
        <v>174</v>
      </c>
      <c r="D615" s="17" t="s">
        <v>310</v>
      </c>
      <c r="E615" s="69">
        <v>2</v>
      </c>
      <c r="F615" s="76" t="s">
        <v>126</v>
      </c>
      <c r="G615" s="45" t="s">
        <v>127</v>
      </c>
      <c r="H615" s="70">
        <v>9970</v>
      </c>
      <c r="I615" s="21">
        <v>5</v>
      </c>
      <c r="J615" s="22">
        <v>9970036</v>
      </c>
      <c r="K615" s="17" t="str">
        <f t="shared" si="122"/>
        <v>Tetraploid</v>
      </c>
      <c r="L615" s="71">
        <v>100</v>
      </c>
      <c r="M615" s="24">
        <v>1</v>
      </c>
      <c r="N615" s="25">
        <v>94.896331738437013</v>
      </c>
      <c r="O615" s="26">
        <v>47.562431682502314</v>
      </c>
      <c r="P615" s="26">
        <f t="shared" si="120"/>
        <v>0.47562431682502315</v>
      </c>
      <c r="Q615" s="25">
        <v>52.437568317497686</v>
      </c>
      <c r="R615" s="25">
        <v>0.52437568317497685</v>
      </c>
      <c r="S615" s="78">
        <v>49.761328786142144</v>
      </c>
      <c r="T615" s="25">
        <v>16.587109595380714</v>
      </c>
      <c r="U615" s="25">
        <v>22.193552638619398</v>
      </c>
      <c r="V615" s="25">
        <v>7.3978508795397984</v>
      </c>
      <c r="W615" s="79" t="s">
        <v>45</v>
      </c>
      <c r="X615" s="79" t="s">
        <v>45</v>
      </c>
      <c r="Y615" s="79" t="s">
        <v>45</v>
      </c>
      <c r="Z615" s="79" t="s">
        <v>45</v>
      </c>
      <c r="AA615" s="80" t="s">
        <v>45</v>
      </c>
      <c r="AB615" s="26" t="s">
        <v>45</v>
      </c>
      <c r="AC615" s="79" t="s">
        <v>45</v>
      </c>
      <c r="AD615" s="79" t="s">
        <v>45</v>
      </c>
      <c r="AE615" s="79" t="s">
        <v>45</v>
      </c>
      <c r="AF615" s="79" t="s">
        <v>45</v>
      </c>
      <c r="AG615" s="81">
        <v>6.8</v>
      </c>
      <c r="AH615" s="52">
        <v>6.7</v>
      </c>
      <c r="AI615" s="17">
        <f t="shared" si="121"/>
        <v>1.9952623149688761E-7</v>
      </c>
      <c r="AJ615" s="81">
        <v>27.3</v>
      </c>
      <c r="AK615" s="81">
        <v>150.4</v>
      </c>
      <c r="AL615" s="81">
        <v>4149</v>
      </c>
      <c r="AM615" s="81">
        <v>885</v>
      </c>
      <c r="AN615" s="17" t="s">
        <v>45</v>
      </c>
      <c r="AO615" s="17" t="s">
        <v>45</v>
      </c>
      <c r="AP615" s="17" t="s">
        <v>45</v>
      </c>
      <c r="AQ615" s="17" t="s">
        <v>45</v>
      </c>
      <c r="AR615" s="17">
        <v>1138.1999999999991</v>
      </c>
      <c r="AS615" s="17">
        <v>1419.0374999999999</v>
      </c>
      <c r="AT615" s="26">
        <v>766.47499999999991</v>
      </c>
      <c r="AU615" s="26">
        <v>23.029355886095384</v>
      </c>
      <c r="AV615" s="26">
        <v>2.0028849093594001</v>
      </c>
      <c r="AW615" s="26">
        <v>4611.8249999999998</v>
      </c>
      <c r="AX615" s="26">
        <v>3547.7999999999997</v>
      </c>
      <c r="AY615" s="103">
        <v>375</v>
      </c>
      <c r="AZ615" s="103">
        <f t="shared" si="123"/>
        <v>114.375</v>
      </c>
      <c r="BA615" s="17">
        <v>30</v>
      </c>
      <c r="BB615" s="17">
        <v>90</v>
      </c>
      <c r="BC615" s="17">
        <v>0.12</v>
      </c>
      <c r="BD615" s="14">
        <v>2</v>
      </c>
      <c r="BE615" s="17" t="s">
        <v>41</v>
      </c>
      <c r="BF615" s="28"/>
      <c r="BG615" s="26"/>
      <c r="BH615" s="31"/>
      <c r="BI615" s="29"/>
    </row>
    <row r="616" spans="1:61" x14ac:dyDescent="0.25">
      <c r="A616" s="14">
        <v>2007</v>
      </c>
      <c r="B616" s="31">
        <v>2010</v>
      </c>
      <c r="C616" s="20" t="s">
        <v>174</v>
      </c>
      <c r="D616" s="17" t="s">
        <v>310</v>
      </c>
      <c r="E616" s="69">
        <v>3</v>
      </c>
      <c r="F616" s="76" t="s">
        <v>126</v>
      </c>
      <c r="G616" s="45" t="s">
        <v>127</v>
      </c>
      <c r="H616" s="70">
        <v>9970</v>
      </c>
      <c r="I616" s="21">
        <v>5</v>
      </c>
      <c r="J616" s="22">
        <v>9970036</v>
      </c>
      <c r="K616" s="17" t="str">
        <f t="shared" si="122"/>
        <v>Tetraploid</v>
      </c>
      <c r="L616" s="71">
        <v>100</v>
      </c>
      <c r="M616" s="24">
        <v>1</v>
      </c>
      <c r="N616" s="25">
        <v>87.719298245614041</v>
      </c>
      <c r="O616" s="26">
        <v>44.363562698359104</v>
      </c>
      <c r="P616" s="26">
        <f t="shared" si="120"/>
        <v>0.44363562698359105</v>
      </c>
      <c r="Q616" s="25">
        <v>55.636437301640896</v>
      </c>
      <c r="R616" s="25">
        <v>0.55636437301640895</v>
      </c>
      <c r="S616" s="78">
        <v>48.803892369860435</v>
      </c>
      <c r="T616" s="25">
        <v>16.267964123286813</v>
      </c>
      <c r="U616" s="25">
        <v>21.766535996957753</v>
      </c>
      <c r="V616" s="25">
        <v>7.2555119989859183</v>
      </c>
      <c r="W616" s="79" t="s">
        <v>45</v>
      </c>
      <c r="X616" s="79" t="s">
        <v>45</v>
      </c>
      <c r="Y616" s="79" t="s">
        <v>45</v>
      </c>
      <c r="Z616" s="79" t="s">
        <v>45</v>
      </c>
      <c r="AA616" s="80" t="s">
        <v>45</v>
      </c>
      <c r="AB616" s="26" t="s">
        <v>45</v>
      </c>
      <c r="AC616" s="79" t="s">
        <v>45</v>
      </c>
      <c r="AD616" s="79" t="s">
        <v>45</v>
      </c>
      <c r="AE616" s="79" t="s">
        <v>45</v>
      </c>
      <c r="AF616" s="79" t="s">
        <v>45</v>
      </c>
      <c r="AG616" s="81">
        <v>6.8</v>
      </c>
      <c r="AH616" s="52">
        <v>6.7</v>
      </c>
      <c r="AI616" s="17">
        <f t="shared" si="121"/>
        <v>1.9952623149688761E-7</v>
      </c>
      <c r="AJ616" s="81">
        <v>27.3</v>
      </c>
      <c r="AK616" s="81">
        <v>150.4</v>
      </c>
      <c r="AL616" s="81">
        <v>4149</v>
      </c>
      <c r="AM616" s="81">
        <v>885</v>
      </c>
      <c r="AN616" s="17" t="s">
        <v>45</v>
      </c>
      <c r="AO616" s="17" t="s">
        <v>45</v>
      </c>
      <c r="AP616" s="17" t="s">
        <v>45</v>
      </c>
      <c r="AQ616" s="17" t="s">
        <v>45</v>
      </c>
      <c r="AR616" s="17">
        <v>1138.1999999999991</v>
      </c>
      <c r="AS616" s="17">
        <v>1419.0374999999999</v>
      </c>
      <c r="AT616" s="26">
        <v>766.47499999999991</v>
      </c>
      <c r="AU616" s="26">
        <v>23.029355886095384</v>
      </c>
      <c r="AV616" s="26">
        <v>2.0028849093594001</v>
      </c>
      <c r="AW616" s="26">
        <v>4611.8249999999998</v>
      </c>
      <c r="AX616" s="26">
        <v>3547.7999999999997</v>
      </c>
      <c r="AY616" s="103">
        <v>375</v>
      </c>
      <c r="AZ616" s="103">
        <f t="shared" si="123"/>
        <v>114.375</v>
      </c>
      <c r="BA616" s="17">
        <v>30</v>
      </c>
      <c r="BB616" s="17">
        <v>90</v>
      </c>
      <c r="BC616" s="17">
        <v>0.12</v>
      </c>
      <c r="BD616" s="14">
        <v>2</v>
      </c>
      <c r="BE616" s="17" t="s">
        <v>41</v>
      </c>
      <c r="BF616" s="28"/>
      <c r="BG616" s="26"/>
      <c r="BH616" s="31"/>
      <c r="BI616" s="29"/>
    </row>
    <row r="617" spans="1:61" x14ac:dyDescent="0.25">
      <c r="A617" s="14">
        <v>2007</v>
      </c>
      <c r="B617" s="31">
        <v>2010</v>
      </c>
      <c r="C617" s="20" t="s">
        <v>174</v>
      </c>
      <c r="D617" s="17" t="s">
        <v>310</v>
      </c>
      <c r="E617" s="69">
        <v>4</v>
      </c>
      <c r="F617" s="76" t="s">
        <v>126</v>
      </c>
      <c r="G617" s="45" t="s">
        <v>127</v>
      </c>
      <c r="H617" s="70">
        <v>9970</v>
      </c>
      <c r="I617" s="21">
        <v>5</v>
      </c>
      <c r="J617" s="22">
        <v>9970036</v>
      </c>
      <c r="K617" s="17" t="str">
        <f t="shared" si="122"/>
        <v>Tetraploid</v>
      </c>
      <c r="L617" s="71">
        <v>100</v>
      </c>
      <c r="M617" s="24">
        <v>1</v>
      </c>
      <c r="N617" s="25">
        <v>61.403508771929822</v>
      </c>
      <c r="O617" s="26">
        <v>46.170944271208128</v>
      </c>
      <c r="P617" s="26">
        <f t="shared" si="120"/>
        <v>0.46170944271208131</v>
      </c>
      <c r="Q617" s="25">
        <v>53.829055728791872</v>
      </c>
      <c r="R617" s="25">
        <v>0.53829055728791875</v>
      </c>
      <c r="S617" s="78">
        <v>33.052928956275714</v>
      </c>
      <c r="T617" s="25">
        <v>11.017642985425239</v>
      </c>
      <c r="U617" s="25">
        <v>14.741606314498968</v>
      </c>
      <c r="V617" s="25">
        <v>4.913868771499657</v>
      </c>
      <c r="W617" s="79" t="s">
        <v>45</v>
      </c>
      <c r="X617" s="79" t="s">
        <v>45</v>
      </c>
      <c r="Y617" s="79" t="s">
        <v>45</v>
      </c>
      <c r="Z617" s="79" t="s">
        <v>45</v>
      </c>
      <c r="AA617" s="80" t="s">
        <v>45</v>
      </c>
      <c r="AB617" s="26" t="s">
        <v>45</v>
      </c>
      <c r="AC617" s="79" t="s">
        <v>45</v>
      </c>
      <c r="AD617" s="79" t="s">
        <v>45</v>
      </c>
      <c r="AE617" s="79" t="s">
        <v>45</v>
      </c>
      <c r="AF617" s="79" t="s">
        <v>45</v>
      </c>
      <c r="AG617" s="81">
        <v>6.8</v>
      </c>
      <c r="AH617" s="52">
        <v>6.7</v>
      </c>
      <c r="AI617" s="17">
        <f t="shared" si="121"/>
        <v>1.9952623149688761E-7</v>
      </c>
      <c r="AJ617" s="81">
        <v>27.3</v>
      </c>
      <c r="AK617" s="81">
        <v>150.4</v>
      </c>
      <c r="AL617" s="81">
        <v>4149</v>
      </c>
      <c r="AM617" s="81">
        <v>885</v>
      </c>
      <c r="AN617" s="17" t="s">
        <v>45</v>
      </c>
      <c r="AO617" s="17" t="s">
        <v>45</v>
      </c>
      <c r="AP617" s="17" t="s">
        <v>45</v>
      </c>
      <c r="AQ617" s="17" t="s">
        <v>45</v>
      </c>
      <c r="AR617" s="17">
        <v>1138.1999999999991</v>
      </c>
      <c r="AS617" s="17">
        <v>1419.0374999999999</v>
      </c>
      <c r="AT617" s="26">
        <v>766.47499999999991</v>
      </c>
      <c r="AU617" s="26">
        <v>23.029355886095384</v>
      </c>
      <c r="AV617" s="26">
        <v>2.0028849093594001</v>
      </c>
      <c r="AW617" s="26">
        <v>4611.8249999999998</v>
      </c>
      <c r="AX617" s="26">
        <v>3547.7999999999997</v>
      </c>
      <c r="AY617" s="103">
        <v>375</v>
      </c>
      <c r="AZ617" s="103">
        <f t="shared" si="123"/>
        <v>114.375</v>
      </c>
      <c r="BA617" s="17">
        <v>30</v>
      </c>
      <c r="BB617" s="17">
        <v>90</v>
      </c>
      <c r="BC617" s="17">
        <v>0.12</v>
      </c>
      <c r="BD617" s="14">
        <v>2</v>
      </c>
      <c r="BE617" s="17" t="s">
        <v>41</v>
      </c>
      <c r="BF617" s="28"/>
      <c r="BG617" s="26"/>
      <c r="BH617" s="31"/>
      <c r="BI617" s="29"/>
    </row>
    <row r="618" spans="1:61" x14ac:dyDescent="0.25">
      <c r="A618" s="14">
        <v>2007</v>
      </c>
      <c r="B618" s="31">
        <v>2010</v>
      </c>
      <c r="C618" s="20" t="s">
        <v>174</v>
      </c>
      <c r="D618" s="17" t="s">
        <v>310</v>
      </c>
      <c r="E618" s="69">
        <v>1</v>
      </c>
      <c r="F618" s="76" t="s">
        <v>128</v>
      </c>
      <c r="G618" s="20" t="s">
        <v>129</v>
      </c>
      <c r="H618" s="70">
        <v>9980</v>
      </c>
      <c r="I618" s="21">
        <v>9</v>
      </c>
      <c r="J618" s="22">
        <v>9980005</v>
      </c>
      <c r="K618" s="17" t="str">
        <f t="shared" si="122"/>
        <v>Triploid</v>
      </c>
      <c r="L618" s="71">
        <v>100</v>
      </c>
      <c r="M618" s="24">
        <v>1</v>
      </c>
      <c r="N618" s="25">
        <v>66.985645933014368</v>
      </c>
      <c r="O618" s="26">
        <v>47.563207045782399</v>
      </c>
      <c r="P618" s="26">
        <f t="shared" si="120"/>
        <v>0.47563207045782396</v>
      </c>
      <c r="Q618" s="25">
        <v>52.436792954217601</v>
      </c>
      <c r="R618" s="25">
        <v>0.52436792954217604</v>
      </c>
      <c r="S618" s="78">
        <v>35.125124466940022</v>
      </c>
      <c r="T618" s="25">
        <v>11.70837482231334</v>
      </c>
      <c r="U618" s="25">
        <v>15.66580551225525</v>
      </c>
      <c r="V618" s="25">
        <v>5.2219351707517498</v>
      </c>
      <c r="W618" s="79" t="s">
        <v>45</v>
      </c>
      <c r="X618" s="79" t="s">
        <v>45</v>
      </c>
      <c r="Y618" s="79" t="s">
        <v>45</v>
      </c>
      <c r="Z618" s="79" t="s">
        <v>45</v>
      </c>
      <c r="AA618" s="80" t="s">
        <v>45</v>
      </c>
      <c r="AB618" s="26" t="s">
        <v>45</v>
      </c>
      <c r="AC618" s="79" t="s">
        <v>45</v>
      </c>
      <c r="AD618" s="79" t="s">
        <v>45</v>
      </c>
      <c r="AE618" s="79" t="s">
        <v>45</v>
      </c>
      <c r="AF618" s="79" t="s">
        <v>45</v>
      </c>
      <c r="AG618" s="81">
        <v>6.8</v>
      </c>
      <c r="AH618" s="52">
        <v>6.7</v>
      </c>
      <c r="AI618" s="17">
        <f t="shared" si="121"/>
        <v>1.9952623149688761E-7</v>
      </c>
      <c r="AJ618" s="81">
        <v>27.3</v>
      </c>
      <c r="AK618" s="81">
        <v>150.4</v>
      </c>
      <c r="AL618" s="81">
        <v>4149</v>
      </c>
      <c r="AM618" s="81">
        <v>885</v>
      </c>
      <c r="AN618" s="17" t="s">
        <v>45</v>
      </c>
      <c r="AO618" s="17" t="s">
        <v>45</v>
      </c>
      <c r="AP618" s="17" t="s">
        <v>45</v>
      </c>
      <c r="AQ618" s="17" t="s">
        <v>45</v>
      </c>
      <c r="AR618" s="17">
        <v>1138.1999999999991</v>
      </c>
      <c r="AS618" s="17">
        <v>1419.0374999999999</v>
      </c>
      <c r="AT618" s="26">
        <v>766.47499999999991</v>
      </c>
      <c r="AU618" s="26">
        <v>23.029355886095384</v>
      </c>
      <c r="AV618" s="26">
        <v>2.0028849093594001</v>
      </c>
      <c r="AW618" s="26">
        <v>4611.8249999999998</v>
      </c>
      <c r="AX618" s="26">
        <v>3547.7999999999997</v>
      </c>
      <c r="AY618" s="103">
        <v>375</v>
      </c>
      <c r="AZ618" s="103">
        <f t="shared" si="123"/>
        <v>114.375</v>
      </c>
      <c r="BA618" s="17">
        <v>30</v>
      </c>
      <c r="BB618" s="17">
        <v>90</v>
      </c>
      <c r="BC618" s="17">
        <v>0.12</v>
      </c>
      <c r="BD618" s="14">
        <v>2</v>
      </c>
      <c r="BE618" s="17" t="s">
        <v>41</v>
      </c>
      <c r="BF618" s="28"/>
      <c r="BG618" s="26"/>
      <c r="BH618" s="31"/>
      <c r="BI618" s="29"/>
    </row>
    <row r="619" spans="1:61" x14ac:dyDescent="0.25">
      <c r="A619" s="14">
        <v>2007</v>
      </c>
      <c r="B619" s="31">
        <v>2010</v>
      </c>
      <c r="C619" s="20" t="s">
        <v>174</v>
      </c>
      <c r="D619" s="17" t="s">
        <v>310</v>
      </c>
      <c r="E619" s="69">
        <v>2</v>
      </c>
      <c r="F619" s="76" t="s">
        <v>128</v>
      </c>
      <c r="G619" s="20" t="s">
        <v>129</v>
      </c>
      <c r="H619" s="70">
        <v>9980</v>
      </c>
      <c r="I619" s="21">
        <v>9</v>
      </c>
      <c r="J619" s="22">
        <v>9980005</v>
      </c>
      <c r="K619" s="17" t="str">
        <f t="shared" si="122"/>
        <v>Triploid</v>
      </c>
      <c r="L619" s="71">
        <v>94.444444444444443</v>
      </c>
      <c r="M619" s="24">
        <v>0.94444444444444442</v>
      </c>
      <c r="N619" s="25">
        <v>78.149920255183417</v>
      </c>
      <c r="O619" s="26">
        <v>46.932581082358872</v>
      </c>
      <c r="P619" s="26">
        <f t="shared" si="120"/>
        <v>0.46932581082358871</v>
      </c>
      <c r="Q619" s="25">
        <v>53.067418917641128</v>
      </c>
      <c r="R619" s="25">
        <v>0.53067418917641129</v>
      </c>
      <c r="S619" s="78">
        <v>41.472145565620664</v>
      </c>
      <c r="T619" s="25">
        <v>13.824048521873555</v>
      </c>
      <c r="U619" s="25">
        <v>18.496576922266815</v>
      </c>
      <c r="V619" s="25">
        <v>6.1655256407556056</v>
      </c>
      <c r="W619" s="79" t="s">
        <v>45</v>
      </c>
      <c r="X619" s="79" t="s">
        <v>45</v>
      </c>
      <c r="Y619" s="79" t="s">
        <v>45</v>
      </c>
      <c r="Z619" s="79" t="s">
        <v>45</v>
      </c>
      <c r="AA619" s="80" t="s">
        <v>45</v>
      </c>
      <c r="AB619" s="26" t="s">
        <v>45</v>
      </c>
      <c r="AC619" s="79" t="s">
        <v>45</v>
      </c>
      <c r="AD619" s="79" t="s">
        <v>45</v>
      </c>
      <c r="AE619" s="79" t="s">
        <v>45</v>
      </c>
      <c r="AF619" s="79" t="s">
        <v>45</v>
      </c>
      <c r="AG619" s="81">
        <v>6.8</v>
      </c>
      <c r="AH619" s="52">
        <v>6.7</v>
      </c>
      <c r="AI619" s="17">
        <f t="shared" si="121"/>
        <v>1.9952623149688761E-7</v>
      </c>
      <c r="AJ619" s="81">
        <v>27.3</v>
      </c>
      <c r="AK619" s="81">
        <v>150.4</v>
      </c>
      <c r="AL619" s="81">
        <v>4149</v>
      </c>
      <c r="AM619" s="81">
        <v>885</v>
      </c>
      <c r="AN619" s="17" t="s">
        <v>45</v>
      </c>
      <c r="AO619" s="17" t="s">
        <v>45</v>
      </c>
      <c r="AP619" s="17" t="s">
        <v>45</v>
      </c>
      <c r="AQ619" s="17" t="s">
        <v>45</v>
      </c>
      <c r="AR619" s="17">
        <v>1138.1999999999991</v>
      </c>
      <c r="AS619" s="17">
        <v>1419.0374999999999</v>
      </c>
      <c r="AT619" s="26">
        <v>766.47499999999991</v>
      </c>
      <c r="AU619" s="26">
        <v>23.029355886095384</v>
      </c>
      <c r="AV619" s="26">
        <v>2.0028849093594001</v>
      </c>
      <c r="AW619" s="26">
        <v>4611.8249999999998</v>
      </c>
      <c r="AX619" s="26">
        <v>3547.7999999999997</v>
      </c>
      <c r="AY619" s="103">
        <v>375</v>
      </c>
      <c r="AZ619" s="103">
        <f t="shared" si="123"/>
        <v>114.375</v>
      </c>
      <c r="BA619" s="17">
        <v>30</v>
      </c>
      <c r="BB619" s="17">
        <v>90</v>
      </c>
      <c r="BC619" s="17">
        <v>0.12</v>
      </c>
      <c r="BD619" s="14">
        <v>2</v>
      </c>
      <c r="BE619" s="17" t="s">
        <v>41</v>
      </c>
      <c r="BF619" s="28"/>
      <c r="BG619" s="26"/>
      <c r="BH619" s="31"/>
      <c r="BI619" s="29"/>
    </row>
    <row r="620" spans="1:61" x14ac:dyDescent="0.25">
      <c r="A620" s="14">
        <v>2007</v>
      </c>
      <c r="B620" s="31">
        <v>2010</v>
      </c>
      <c r="C620" s="20" t="s">
        <v>174</v>
      </c>
      <c r="D620" s="17" t="s">
        <v>310</v>
      </c>
      <c r="E620" s="69">
        <v>3</v>
      </c>
      <c r="F620" s="76" t="s">
        <v>128</v>
      </c>
      <c r="G620" s="20" t="s">
        <v>129</v>
      </c>
      <c r="H620" s="70">
        <v>9980</v>
      </c>
      <c r="I620" s="21">
        <v>9</v>
      </c>
      <c r="J620" s="22">
        <v>9980005</v>
      </c>
      <c r="K620" s="17" t="str">
        <f t="shared" si="122"/>
        <v>Triploid</v>
      </c>
      <c r="L620" s="71">
        <v>100</v>
      </c>
      <c r="M620" s="24">
        <v>1</v>
      </c>
      <c r="N620" s="25">
        <v>67.783094098883581</v>
      </c>
      <c r="O620" s="26">
        <v>46.266174307244292</v>
      </c>
      <c r="P620" s="26">
        <f t="shared" si="120"/>
        <v>0.4626617430724429</v>
      </c>
      <c r="Q620" s="25">
        <v>53.733825692755708</v>
      </c>
      <c r="R620" s="25">
        <v>0.5373382569275571</v>
      </c>
      <c r="S620" s="78">
        <v>36.422449632250682</v>
      </c>
      <c r="T620" s="25">
        <v>12.140816544083561</v>
      </c>
      <c r="U620" s="25">
        <v>16.244412535983805</v>
      </c>
      <c r="V620" s="25">
        <v>5.4148041786612682</v>
      </c>
      <c r="W620" s="79" t="s">
        <v>45</v>
      </c>
      <c r="X620" s="79" t="s">
        <v>45</v>
      </c>
      <c r="Y620" s="79" t="s">
        <v>45</v>
      </c>
      <c r="Z620" s="79" t="s">
        <v>45</v>
      </c>
      <c r="AA620" s="80" t="s">
        <v>45</v>
      </c>
      <c r="AB620" s="26" t="s">
        <v>45</v>
      </c>
      <c r="AC620" s="79" t="s">
        <v>45</v>
      </c>
      <c r="AD620" s="79" t="s">
        <v>45</v>
      </c>
      <c r="AE620" s="79" t="s">
        <v>45</v>
      </c>
      <c r="AF620" s="79" t="s">
        <v>45</v>
      </c>
      <c r="AG620" s="81">
        <v>6.8</v>
      </c>
      <c r="AH620" s="52">
        <v>6.7</v>
      </c>
      <c r="AI620" s="17">
        <f t="shared" si="121"/>
        <v>1.9952623149688761E-7</v>
      </c>
      <c r="AJ620" s="81">
        <v>27.3</v>
      </c>
      <c r="AK620" s="81">
        <v>150.4</v>
      </c>
      <c r="AL620" s="81">
        <v>4149</v>
      </c>
      <c r="AM620" s="81">
        <v>885</v>
      </c>
      <c r="AN620" s="17" t="s">
        <v>45</v>
      </c>
      <c r="AO620" s="17" t="s">
        <v>45</v>
      </c>
      <c r="AP620" s="17" t="s">
        <v>45</v>
      </c>
      <c r="AQ620" s="17" t="s">
        <v>45</v>
      </c>
      <c r="AR620" s="17">
        <v>1138.1999999999991</v>
      </c>
      <c r="AS620" s="17">
        <v>1419.0374999999999</v>
      </c>
      <c r="AT620" s="26">
        <v>766.47499999999991</v>
      </c>
      <c r="AU620" s="26">
        <v>23.029355886095384</v>
      </c>
      <c r="AV620" s="26">
        <v>2.0028849093594001</v>
      </c>
      <c r="AW620" s="26">
        <v>4611.8249999999998</v>
      </c>
      <c r="AX620" s="26">
        <v>3547.7999999999997</v>
      </c>
      <c r="AY620" s="103">
        <v>375</v>
      </c>
      <c r="AZ620" s="103">
        <f t="shared" si="123"/>
        <v>114.375</v>
      </c>
      <c r="BA620" s="17">
        <v>30</v>
      </c>
      <c r="BB620" s="17">
        <v>90</v>
      </c>
      <c r="BC620" s="17">
        <v>0.12</v>
      </c>
      <c r="BD620" s="14">
        <v>2</v>
      </c>
      <c r="BE620" s="17" t="s">
        <v>41</v>
      </c>
      <c r="BF620" s="28"/>
      <c r="BG620" s="26"/>
      <c r="BH620" s="31"/>
      <c r="BI620" s="29"/>
    </row>
    <row r="621" spans="1:61" x14ac:dyDescent="0.25">
      <c r="A621" s="14">
        <v>2007</v>
      </c>
      <c r="B621" s="31">
        <v>2010</v>
      </c>
      <c r="C621" s="20" t="s">
        <v>174</v>
      </c>
      <c r="D621" s="17" t="s">
        <v>310</v>
      </c>
      <c r="E621" s="69">
        <v>4</v>
      </c>
      <c r="F621" s="76" t="s">
        <v>128</v>
      </c>
      <c r="G621" s="20" t="s">
        <v>129</v>
      </c>
      <c r="H621" s="70">
        <v>9980</v>
      </c>
      <c r="I621" s="21">
        <v>9</v>
      </c>
      <c r="J621" s="22">
        <v>9980005</v>
      </c>
      <c r="K621" s="17" t="str">
        <f t="shared" si="122"/>
        <v>Triploid</v>
      </c>
      <c r="L621" s="71">
        <v>100</v>
      </c>
      <c r="M621" s="24">
        <v>1</v>
      </c>
      <c r="N621" s="25">
        <v>28.708133971291865</v>
      </c>
      <c r="O621" s="26">
        <v>49.497990600095363</v>
      </c>
      <c r="P621" s="26">
        <f t="shared" si="120"/>
        <v>0.49497990600095365</v>
      </c>
      <c r="Q621" s="25">
        <v>50.502009399904637</v>
      </c>
      <c r="R621" s="25">
        <v>0.50502009399904635</v>
      </c>
      <c r="S621" s="78">
        <v>14.498184516719036</v>
      </c>
      <c r="T621" s="25">
        <v>4.8327281722396789</v>
      </c>
      <c r="U621" s="25">
        <v>6.4661902944566902</v>
      </c>
      <c r="V621" s="25">
        <v>2.1553967648188967</v>
      </c>
      <c r="W621" s="79" t="s">
        <v>45</v>
      </c>
      <c r="X621" s="79" t="s">
        <v>45</v>
      </c>
      <c r="Y621" s="79" t="s">
        <v>45</v>
      </c>
      <c r="Z621" s="79" t="s">
        <v>45</v>
      </c>
      <c r="AA621" s="80" t="s">
        <v>45</v>
      </c>
      <c r="AB621" s="26" t="s">
        <v>45</v>
      </c>
      <c r="AC621" s="79" t="s">
        <v>45</v>
      </c>
      <c r="AD621" s="79" t="s">
        <v>45</v>
      </c>
      <c r="AE621" s="79" t="s">
        <v>45</v>
      </c>
      <c r="AF621" s="79" t="s">
        <v>45</v>
      </c>
      <c r="AG621" s="81">
        <v>6.8</v>
      </c>
      <c r="AH621" s="52">
        <v>6.7</v>
      </c>
      <c r="AI621" s="17">
        <f t="shared" si="121"/>
        <v>1.9952623149688761E-7</v>
      </c>
      <c r="AJ621" s="81">
        <v>27.3</v>
      </c>
      <c r="AK621" s="81">
        <v>150.4</v>
      </c>
      <c r="AL621" s="81">
        <v>4149</v>
      </c>
      <c r="AM621" s="81">
        <v>885</v>
      </c>
      <c r="AN621" s="17" t="s">
        <v>45</v>
      </c>
      <c r="AO621" s="17" t="s">
        <v>45</v>
      </c>
      <c r="AP621" s="17" t="s">
        <v>45</v>
      </c>
      <c r="AQ621" s="17" t="s">
        <v>45</v>
      </c>
      <c r="AR621" s="17">
        <v>1138.1999999999991</v>
      </c>
      <c r="AS621" s="17">
        <v>1419.0374999999999</v>
      </c>
      <c r="AT621" s="26">
        <v>766.47499999999991</v>
      </c>
      <c r="AU621" s="26">
        <v>23.029355886095384</v>
      </c>
      <c r="AV621" s="26">
        <v>2.0028849093594001</v>
      </c>
      <c r="AW621" s="26">
        <v>4611.8249999999998</v>
      </c>
      <c r="AX621" s="26">
        <v>3547.7999999999997</v>
      </c>
      <c r="AY621" s="103">
        <v>375</v>
      </c>
      <c r="AZ621" s="103">
        <f t="shared" si="123"/>
        <v>114.375</v>
      </c>
      <c r="BA621" s="17">
        <v>30</v>
      </c>
      <c r="BB621" s="17">
        <v>90</v>
      </c>
      <c r="BC621" s="17">
        <v>0.12</v>
      </c>
      <c r="BD621" s="14">
        <v>2</v>
      </c>
      <c r="BE621" s="17" t="s">
        <v>41</v>
      </c>
      <c r="BF621" s="28"/>
      <c r="BG621" s="26"/>
      <c r="BH621" s="31"/>
      <c r="BI621" s="29"/>
    </row>
    <row r="622" spans="1:61" x14ac:dyDescent="0.25">
      <c r="A622" s="14">
        <v>2007</v>
      </c>
      <c r="B622" s="31">
        <v>2010</v>
      </c>
      <c r="C622" s="20" t="s">
        <v>174</v>
      </c>
      <c r="D622" s="17" t="s">
        <v>310</v>
      </c>
      <c r="E622" s="69">
        <v>1</v>
      </c>
      <c r="F622" s="76" t="s">
        <v>138</v>
      </c>
      <c r="G622" s="45" t="s">
        <v>138</v>
      </c>
      <c r="H622" s="70" t="s">
        <v>138</v>
      </c>
      <c r="I622" s="21">
        <v>4</v>
      </c>
      <c r="J622" s="22" t="s">
        <v>138</v>
      </c>
      <c r="K622" s="17" t="str">
        <f t="shared" si="122"/>
        <v>Diploid</v>
      </c>
      <c r="L622" s="71">
        <v>100</v>
      </c>
      <c r="M622" s="24">
        <v>1</v>
      </c>
      <c r="N622" s="25">
        <v>63.795853269537488</v>
      </c>
      <c r="O622" s="26">
        <v>47.655846752208205</v>
      </c>
      <c r="P622" s="26">
        <f t="shared" si="120"/>
        <v>0.47655846752208203</v>
      </c>
      <c r="Q622" s="25">
        <v>52.344153247791795</v>
      </c>
      <c r="R622" s="25">
        <v>0.52344153247791791</v>
      </c>
      <c r="S622" s="78">
        <v>33.39339920114309</v>
      </c>
      <c r="T622" s="25">
        <v>11.131133067047697</v>
      </c>
      <c r="U622" s="25">
        <v>14.893456043709818</v>
      </c>
      <c r="V622" s="25">
        <v>4.9644853479032731</v>
      </c>
      <c r="W622" s="79" t="s">
        <v>45</v>
      </c>
      <c r="X622" s="79" t="s">
        <v>45</v>
      </c>
      <c r="Y622" s="79" t="s">
        <v>45</v>
      </c>
      <c r="Z622" s="79" t="s">
        <v>45</v>
      </c>
      <c r="AA622" s="80" t="s">
        <v>45</v>
      </c>
      <c r="AB622" s="26" t="s">
        <v>45</v>
      </c>
      <c r="AC622" s="79" t="s">
        <v>45</v>
      </c>
      <c r="AD622" s="79" t="s">
        <v>45</v>
      </c>
      <c r="AE622" s="79" t="s">
        <v>45</v>
      </c>
      <c r="AF622" s="79" t="s">
        <v>45</v>
      </c>
      <c r="AG622" s="81">
        <v>6.8</v>
      </c>
      <c r="AH622" s="52">
        <v>6.7</v>
      </c>
      <c r="AI622" s="17">
        <f t="shared" si="121"/>
        <v>1.9952623149688761E-7</v>
      </c>
      <c r="AJ622" s="81">
        <v>27.3</v>
      </c>
      <c r="AK622" s="81">
        <v>150.4</v>
      </c>
      <c r="AL622" s="81">
        <v>4149</v>
      </c>
      <c r="AM622" s="81">
        <v>885</v>
      </c>
      <c r="AN622" s="17" t="s">
        <v>45</v>
      </c>
      <c r="AO622" s="17" t="s">
        <v>45</v>
      </c>
      <c r="AP622" s="17" t="s">
        <v>45</v>
      </c>
      <c r="AQ622" s="17" t="s">
        <v>45</v>
      </c>
      <c r="AR622" s="17">
        <v>1138.1999999999991</v>
      </c>
      <c r="AS622" s="17">
        <v>1419.0374999999999</v>
      </c>
      <c r="AT622" s="26">
        <v>766.47499999999991</v>
      </c>
      <c r="AU622" s="26">
        <v>23.029355886095384</v>
      </c>
      <c r="AV622" s="26">
        <v>2.0028849093594001</v>
      </c>
      <c r="AW622" s="26">
        <v>4611.8249999999998</v>
      </c>
      <c r="AX622" s="26">
        <v>3547.7999999999997</v>
      </c>
      <c r="AY622" s="103">
        <v>375</v>
      </c>
      <c r="AZ622" s="103">
        <f t="shared" si="123"/>
        <v>114.375</v>
      </c>
      <c r="BA622" s="17">
        <v>30</v>
      </c>
      <c r="BB622" s="17">
        <v>90</v>
      </c>
      <c r="BC622" s="17">
        <v>0.12</v>
      </c>
      <c r="BD622" s="14">
        <v>2</v>
      </c>
      <c r="BE622" s="17" t="s">
        <v>41</v>
      </c>
      <c r="BF622" s="28"/>
      <c r="BG622" s="26"/>
      <c r="BH622" s="31"/>
      <c r="BI622" s="29"/>
    </row>
    <row r="623" spans="1:61" x14ac:dyDescent="0.25">
      <c r="A623" s="14">
        <v>2007</v>
      </c>
      <c r="B623" s="31">
        <v>2010</v>
      </c>
      <c r="C623" s="20" t="s">
        <v>174</v>
      </c>
      <c r="D623" s="17" t="s">
        <v>310</v>
      </c>
      <c r="E623" s="69">
        <v>2</v>
      </c>
      <c r="F623" s="76" t="s">
        <v>138</v>
      </c>
      <c r="G623" s="45" t="s">
        <v>138</v>
      </c>
      <c r="H623" s="70" t="s">
        <v>138</v>
      </c>
      <c r="I623" s="21">
        <v>4</v>
      </c>
      <c r="J623" s="22" t="s">
        <v>138</v>
      </c>
      <c r="K623" s="17" t="str">
        <f t="shared" si="122"/>
        <v>Diploid</v>
      </c>
      <c r="L623" s="71">
        <v>94.444444444444443</v>
      </c>
      <c r="M623" s="24">
        <v>0.94444444444444442</v>
      </c>
      <c r="N623" s="25">
        <v>63.795853269537488</v>
      </c>
      <c r="O623" s="26">
        <v>51.053620465385173</v>
      </c>
      <c r="P623" s="26">
        <f t="shared" si="120"/>
        <v>0.51053620465385174</v>
      </c>
      <c r="Q623" s="25">
        <v>48.946379534614827</v>
      </c>
      <c r="R623" s="25">
        <v>0.48946379534614826</v>
      </c>
      <c r="S623" s="78">
        <v>31.225760468653796</v>
      </c>
      <c r="T623" s="25">
        <v>10.408586822884599</v>
      </c>
      <c r="U623" s="25">
        <v>13.926689169019593</v>
      </c>
      <c r="V623" s="25">
        <v>4.6422297230065315</v>
      </c>
      <c r="W623" s="79" t="s">
        <v>45</v>
      </c>
      <c r="X623" s="79" t="s">
        <v>45</v>
      </c>
      <c r="Y623" s="79" t="s">
        <v>45</v>
      </c>
      <c r="Z623" s="79" t="s">
        <v>45</v>
      </c>
      <c r="AA623" s="80" t="s">
        <v>45</v>
      </c>
      <c r="AB623" s="26" t="s">
        <v>45</v>
      </c>
      <c r="AC623" s="79" t="s">
        <v>45</v>
      </c>
      <c r="AD623" s="79" t="s">
        <v>45</v>
      </c>
      <c r="AE623" s="79" t="s">
        <v>45</v>
      </c>
      <c r="AF623" s="79" t="s">
        <v>45</v>
      </c>
      <c r="AG623" s="81">
        <v>6.8</v>
      </c>
      <c r="AH623" s="52">
        <v>6.7</v>
      </c>
      <c r="AI623" s="17">
        <f t="shared" si="121"/>
        <v>1.9952623149688761E-7</v>
      </c>
      <c r="AJ623" s="81">
        <v>27.3</v>
      </c>
      <c r="AK623" s="81">
        <v>150.4</v>
      </c>
      <c r="AL623" s="81">
        <v>4149</v>
      </c>
      <c r="AM623" s="81">
        <v>885</v>
      </c>
      <c r="AN623" s="17" t="s">
        <v>45</v>
      </c>
      <c r="AO623" s="17" t="s">
        <v>45</v>
      </c>
      <c r="AP623" s="17" t="s">
        <v>45</v>
      </c>
      <c r="AQ623" s="17" t="s">
        <v>45</v>
      </c>
      <c r="AR623" s="17">
        <v>1138.1999999999991</v>
      </c>
      <c r="AS623" s="17">
        <v>1419.0374999999999</v>
      </c>
      <c r="AT623" s="26">
        <v>766.47499999999991</v>
      </c>
      <c r="AU623" s="26">
        <v>23.029355886095384</v>
      </c>
      <c r="AV623" s="26">
        <v>2.0028849093594001</v>
      </c>
      <c r="AW623" s="26">
        <v>4611.8249999999998</v>
      </c>
      <c r="AX623" s="26">
        <v>3547.7999999999997</v>
      </c>
      <c r="AY623" s="103">
        <v>375</v>
      </c>
      <c r="AZ623" s="103">
        <f t="shared" si="123"/>
        <v>114.375</v>
      </c>
      <c r="BA623" s="17">
        <v>30</v>
      </c>
      <c r="BB623" s="17">
        <v>90</v>
      </c>
      <c r="BC623" s="17">
        <v>0.12</v>
      </c>
      <c r="BD623" s="14">
        <v>2</v>
      </c>
      <c r="BE623" s="17" t="s">
        <v>41</v>
      </c>
      <c r="BF623" s="28"/>
      <c r="BG623" s="26"/>
      <c r="BH623" s="31"/>
      <c r="BI623" s="29"/>
    </row>
    <row r="624" spans="1:61" x14ac:dyDescent="0.25">
      <c r="A624" s="14">
        <v>2007</v>
      </c>
      <c r="B624" s="31">
        <v>2010</v>
      </c>
      <c r="C624" s="20" t="s">
        <v>174</v>
      </c>
      <c r="D624" s="17" t="s">
        <v>310</v>
      </c>
      <c r="E624" s="69">
        <v>3</v>
      </c>
      <c r="F624" s="76" t="s">
        <v>138</v>
      </c>
      <c r="G624" s="45" t="s">
        <v>138</v>
      </c>
      <c r="H624" s="70" t="s">
        <v>138</v>
      </c>
      <c r="I624" s="21">
        <v>4</v>
      </c>
      <c r="J624" s="22" t="s">
        <v>138</v>
      </c>
      <c r="K624" s="17" t="str">
        <f t="shared" si="122"/>
        <v>Diploid</v>
      </c>
      <c r="L624" s="71">
        <v>100</v>
      </c>
      <c r="M624" s="24">
        <v>1</v>
      </c>
      <c r="N624" s="25">
        <v>58.21371610845295</v>
      </c>
      <c r="O624" s="26">
        <v>50.418136419483965</v>
      </c>
      <c r="P624" s="26">
        <f t="shared" si="120"/>
        <v>0.50418136419483961</v>
      </c>
      <c r="Q624" s="25">
        <v>49.581863580516035</v>
      </c>
      <c r="R624" s="25">
        <v>0.49581863580516033</v>
      </c>
      <c r="S624" s="78">
        <v>28.863445306042031</v>
      </c>
      <c r="T624" s="25">
        <v>9.6211484353473438</v>
      </c>
      <c r="U624" s="25">
        <v>12.873096606494746</v>
      </c>
      <c r="V624" s="25">
        <v>4.2910322021649154</v>
      </c>
      <c r="W624" s="79" t="s">
        <v>45</v>
      </c>
      <c r="X624" s="79" t="s">
        <v>45</v>
      </c>
      <c r="Y624" s="79" t="s">
        <v>45</v>
      </c>
      <c r="Z624" s="79" t="s">
        <v>45</v>
      </c>
      <c r="AA624" s="80" t="s">
        <v>45</v>
      </c>
      <c r="AB624" s="26" t="s">
        <v>45</v>
      </c>
      <c r="AC624" s="79" t="s">
        <v>45</v>
      </c>
      <c r="AD624" s="79" t="s">
        <v>45</v>
      </c>
      <c r="AE624" s="79" t="s">
        <v>45</v>
      </c>
      <c r="AF624" s="79" t="s">
        <v>45</v>
      </c>
      <c r="AG624" s="81">
        <v>6.8</v>
      </c>
      <c r="AH624" s="52">
        <v>6.7</v>
      </c>
      <c r="AI624" s="17">
        <f t="shared" si="121"/>
        <v>1.9952623149688761E-7</v>
      </c>
      <c r="AJ624" s="81">
        <v>27.3</v>
      </c>
      <c r="AK624" s="81">
        <v>150.4</v>
      </c>
      <c r="AL624" s="81">
        <v>4149</v>
      </c>
      <c r="AM624" s="81">
        <v>885</v>
      </c>
      <c r="AN624" s="17" t="s">
        <v>45</v>
      </c>
      <c r="AO624" s="17" t="s">
        <v>45</v>
      </c>
      <c r="AP624" s="17" t="s">
        <v>45</v>
      </c>
      <c r="AQ624" s="17" t="s">
        <v>45</v>
      </c>
      <c r="AR624" s="17">
        <v>1138.1999999999991</v>
      </c>
      <c r="AS624" s="17">
        <v>1419.0374999999999</v>
      </c>
      <c r="AT624" s="26">
        <v>766.47499999999991</v>
      </c>
      <c r="AU624" s="26">
        <v>23.029355886095384</v>
      </c>
      <c r="AV624" s="26">
        <v>2.0028849093594001</v>
      </c>
      <c r="AW624" s="26">
        <v>4611.8249999999998</v>
      </c>
      <c r="AX624" s="26">
        <v>3547.7999999999997</v>
      </c>
      <c r="AY624" s="103">
        <v>375</v>
      </c>
      <c r="AZ624" s="103">
        <f t="shared" si="123"/>
        <v>114.375</v>
      </c>
      <c r="BA624" s="17">
        <v>30</v>
      </c>
      <c r="BB624" s="17">
        <v>90</v>
      </c>
      <c r="BC624" s="17">
        <v>0.12</v>
      </c>
      <c r="BD624" s="14">
        <v>2</v>
      </c>
      <c r="BE624" s="17" t="s">
        <v>41</v>
      </c>
      <c r="BF624" s="28"/>
      <c r="BG624" s="26"/>
      <c r="BH624" s="31"/>
      <c r="BI624" s="29"/>
    </row>
    <row r="625" spans="1:61" x14ac:dyDescent="0.25">
      <c r="A625" s="14">
        <v>2007</v>
      </c>
      <c r="B625" s="31">
        <v>2010</v>
      </c>
      <c r="C625" s="20" t="s">
        <v>174</v>
      </c>
      <c r="D625" s="17" t="s">
        <v>310</v>
      </c>
      <c r="E625" s="69">
        <v>4</v>
      </c>
      <c r="F625" s="76" t="s">
        <v>138</v>
      </c>
      <c r="G625" s="45" t="s">
        <v>138</v>
      </c>
      <c r="H625" s="70" t="s">
        <v>138</v>
      </c>
      <c r="I625" s="21">
        <v>4</v>
      </c>
      <c r="J625" s="22" t="s">
        <v>138</v>
      </c>
      <c r="K625" s="17" t="str">
        <f t="shared" si="122"/>
        <v>Diploid</v>
      </c>
      <c r="L625" s="71">
        <v>100</v>
      </c>
      <c r="M625" s="24">
        <v>1</v>
      </c>
      <c r="N625" s="25">
        <v>40.669856459330141</v>
      </c>
      <c r="O625" s="26">
        <v>51.2170037709976</v>
      </c>
      <c r="P625" s="26">
        <f t="shared" si="120"/>
        <v>0.51217003770997604</v>
      </c>
      <c r="Q625" s="25">
        <v>48.7829962290024</v>
      </c>
      <c r="R625" s="25">
        <v>0.48782996229002401</v>
      </c>
      <c r="S625" s="78">
        <v>19.83997454289571</v>
      </c>
      <c r="T625" s="25">
        <v>6.6133248476319038</v>
      </c>
      <c r="U625" s="25">
        <v>8.8486286461314876</v>
      </c>
      <c r="V625" s="25">
        <v>2.9495428820438292</v>
      </c>
      <c r="W625" s="79" t="s">
        <v>45</v>
      </c>
      <c r="X625" s="79" t="s">
        <v>45</v>
      </c>
      <c r="Y625" s="79" t="s">
        <v>45</v>
      </c>
      <c r="Z625" s="79" t="s">
        <v>45</v>
      </c>
      <c r="AA625" s="80" t="s">
        <v>45</v>
      </c>
      <c r="AB625" s="26" t="s">
        <v>45</v>
      </c>
      <c r="AC625" s="79" t="s">
        <v>45</v>
      </c>
      <c r="AD625" s="79" t="s">
        <v>45</v>
      </c>
      <c r="AE625" s="79" t="s">
        <v>45</v>
      </c>
      <c r="AF625" s="79" t="s">
        <v>45</v>
      </c>
      <c r="AG625" s="81">
        <v>6.8</v>
      </c>
      <c r="AH625" s="52">
        <v>6.7</v>
      </c>
      <c r="AI625" s="17">
        <f t="shared" si="121"/>
        <v>1.9952623149688761E-7</v>
      </c>
      <c r="AJ625" s="81">
        <v>27.3</v>
      </c>
      <c r="AK625" s="81">
        <v>150.4</v>
      </c>
      <c r="AL625" s="81">
        <v>4149</v>
      </c>
      <c r="AM625" s="81">
        <v>885</v>
      </c>
      <c r="AN625" s="17" t="s">
        <v>45</v>
      </c>
      <c r="AO625" s="17" t="s">
        <v>45</v>
      </c>
      <c r="AP625" s="17" t="s">
        <v>45</v>
      </c>
      <c r="AQ625" s="17" t="s">
        <v>45</v>
      </c>
      <c r="AR625" s="17">
        <v>1138.1999999999991</v>
      </c>
      <c r="AS625" s="17">
        <v>1419.0374999999999</v>
      </c>
      <c r="AT625" s="26">
        <v>766.47499999999991</v>
      </c>
      <c r="AU625" s="26">
        <v>23.029355886095384</v>
      </c>
      <c r="AV625" s="26">
        <v>2.0028849093594001</v>
      </c>
      <c r="AW625" s="26">
        <v>4611.8249999999998</v>
      </c>
      <c r="AX625" s="26">
        <v>3547.7999999999997</v>
      </c>
      <c r="AY625" s="103">
        <v>375</v>
      </c>
      <c r="AZ625" s="103">
        <f t="shared" si="123"/>
        <v>114.375</v>
      </c>
      <c r="BA625" s="17">
        <v>30</v>
      </c>
      <c r="BB625" s="17">
        <v>90</v>
      </c>
      <c r="BC625" s="17">
        <v>0.12</v>
      </c>
      <c r="BD625" s="14">
        <v>2</v>
      </c>
      <c r="BE625" s="17" t="s">
        <v>41</v>
      </c>
      <c r="BF625" s="28"/>
      <c r="BG625" s="26"/>
      <c r="BH625" s="31"/>
      <c r="BI625" s="29"/>
    </row>
    <row r="626" spans="1:61" x14ac:dyDescent="0.25">
      <c r="A626" s="14">
        <v>2007</v>
      </c>
      <c r="B626" s="31">
        <v>2010</v>
      </c>
      <c r="C626" s="20" t="s">
        <v>174</v>
      </c>
      <c r="D626" s="17" t="s">
        <v>310</v>
      </c>
      <c r="E626" s="69">
        <v>1</v>
      </c>
      <c r="F626" s="76" t="s">
        <v>139</v>
      </c>
      <c r="G626" s="45" t="s">
        <v>139</v>
      </c>
      <c r="H626" s="70" t="s">
        <v>139</v>
      </c>
      <c r="I626" s="21">
        <v>3</v>
      </c>
      <c r="J626" s="22" t="s">
        <v>139</v>
      </c>
      <c r="K626" s="17" t="str">
        <f t="shared" si="122"/>
        <v>Diploid</v>
      </c>
      <c r="L626" s="71">
        <v>100</v>
      </c>
      <c r="M626" s="24">
        <v>1</v>
      </c>
      <c r="N626" s="25">
        <v>74.960127591706538</v>
      </c>
      <c r="O626" s="26">
        <v>51.771862093733169</v>
      </c>
      <c r="P626" s="26">
        <f t="shared" si="120"/>
        <v>0.51771862093733167</v>
      </c>
      <c r="Q626" s="25">
        <v>48.228137906266831</v>
      </c>
      <c r="R626" s="25">
        <v>0.48228137906266833</v>
      </c>
      <c r="S626" s="78">
        <v>36.151873709641805</v>
      </c>
      <c r="T626" s="25">
        <v>12.050624569880602</v>
      </c>
      <c r="U626" s="25">
        <v>16.123735674500246</v>
      </c>
      <c r="V626" s="25">
        <v>5.3745785581667489</v>
      </c>
      <c r="W626" s="79" t="s">
        <v>45</v>
      </c>
      <c r="X626" s="79" t="s">
        <v>45</v>
      </c>
      <c r="Y626" s="79" t="s">
        <v>45</v>
      </c>
      <c r="Z626" s="79" t="s">
        <v>45</v>
      </c>
      <c r="AA626" s="80" t="s">
        <v>45</v>
      </c>
      <c r="AB626" s="26" t="s">
        <v>45</v>
      </c>
      <c r="AC626" s="79" t="s">
        <v>45</v>
      </c>
      <c r="AD626" s="79" t="s">
        <v>45</v>
      </c>
      <c r="AE626" s="79" t="s">
        <v>45</v>
      </c>
      <c r="AF626" s="79" t="s">
        <v>45</v>
      </c>
      <c r="AG626" s="81">
        <v>6.8</v>
      </c>
      <c r="AH626" s="52">
        <v>6.7</v>
      </c>
      <c r="AI626" s="17">
        <f t="shared" si="121"/>
        <v>1.9952623149688761E-7</v>
      </c>
      <c r="AJ626" s="81">
        <v>27.3</v>
      </c>
      <c r="AK626" s="81">
        <v>150.4</v>
      </c>
      <c r="AL626" s="81">
        <v>4149</v>
      </c>
      <c r="AM626" s="81">
        <v>885</v>
      </c>
      <c r="AN626" s="17" t="s">
        <v>45</v>
      </c>
      <c r="AO626" s="17" t="s">
        <v>45</v>
      </c>
      <c r="AP626" s="17" t="s">
        <v>45</v>
      </c>
      <c r="AQ626" s="17" t="s">
        <v>45</v>
      </c>
      <c r="AR626" s="17">
        <v>1138.1999999999991</v>
      </c>
      <c r="AS626" s="17">
        <v>1419.0374999999999</v>
      </c>
      <c r="AT626" s="26">
        <v>766.47499999999991</v>
      </c>
      <c r="AU626" s="26">
        <v>23.029355886095384</v>
      </c>
      <c r="AV626" s="26">
        <v>2.0028849093594001</v>
      </c>
      <c r="AW626" s="26">
        <v>4611.8249999999998</v>
      </c>
      <c r="AX626" s="26">
        <v>3547.7999999999997</v>
      </c>
      <c r="AY626" s="103">
        <v>375</v>
      </c>
      <c r="AZ626" s="103">
        <f t="shared" si="123"/>
        <v>114.375</v>
      </c>
      <c r="BA626" s="17">
        <v>30</v>
      </c>
      <c r="BB626" s="17">
        <v>90</v>
      </c>
      <c r="BC626" s="17">
        <v>0.12</v>
      </c>
      <c r="BD626" s="14">
        <v>2</v>
      </c>
      <c r="BE626" s="17" t="s">
        <v>41</v>
      </c>
      <c r="BF626" s="28"/>
      <c r="BG626" s="26"/>
      <c r="BH626" s="31"/>
      <c r="BI626" s="29"/>
    </row>
    <row r="627" spans="1:61" x14ac:dyDescent="0.25">
      <c r="A627" s="14">
        <v>2007</v>
      </c>
      <c r="B627" s="31">
        <v>2010</v>
      </c>
      <c r="C627" s="20" t="s">
        <v>174</v>
      </c>
      <c r="D627" s="17" t="s">
        <v>310</v>
      </c>
      <c r="E627" s="69">
        <v>2</v>
      </c>
      <c r="F627" s="76" t="s">
        <v>139</v>
      </c>
      <c r="G627" s="45" t="s">
        <v>139</v>
      </c>
      <c r="H627" s="70" t="s">
        <v>139</v>
      </c>
      <c r="I627" s="21">
        <v>3</v>
      </c>
      <c r="J627" s="22" t="s">
        <v>139</v>
      </c>
      <c r="K627" s="17" t="str">
        <f t="shared" si="122"/>
        <v>Diploid</v>
      </c>
      <c r="L627" s="71">
        <v>100</v>
      </c>
      <c r="M627" s="24">
        <v>1</v>
      </c>
      <c r="N627" s="25">
        <v>70.972886762360446</v>
      </c>
      <c r="O627" s="26">
        <v>53.672126959798192</v>
      </c>
      <c r="P627" s="26">
        <f t="shared" si="120"/>
        <v>0.53672126959798194</v>
      </c>
      <c r="Q627" s="25">
        <v>46.327873040201808</v>
      </c>
      <c r="R627" s="25">
        <v>0.46327873040201806</v>
      </c>
      <c r="S627" s="78">
        <v>32.880228872232543</v>
      </c>
      <c r="T627" s="25">
        <v>10.960076290744182</v>
      </c>
      <c r="U627" s="25">
        <v>14.664582077015714</v>
      </c>
      <c r="V627" s="25">
        <v>4.888194025671905</v>
      </c>
      <c r="W627" s="79" t="s">
        <v>45</v>
      </c>
      <c r="X627" s="79" t="s">
        <v>45</v>
      </c>
      <c r="Y627" s="79" t="s">
        <v>45</v>
      </c>
      <c r="Z627" s="79" t="s">
        <v>45</v>
      </c>
      <c r="AA627" s="80" t="s">
        <v>45</v>
      </c>
      <c r="AB627" s="26" t="s">
        <v>45</v>
      </c>
      <c r="AC627" s="79" t="s">
        <v>45</v>
      </c>
      <c r="AD627" s="79" t="s">
        <v>45</v>
      </c>
      <c r="AE627" s="79" t="s">
        <v>45</v>
      </c>
      <c r="AF627" s="79" t="s">
        <v>45</v>
      </c>
      <c r="AG627" s="81">
        <v>6.8</v>
      </c>
      <c r="AH627" s="52">
        <v>6.7</v>
      </c>
      <c r="AI627" s="17">
        <f t="shared" si="121"/>
        <v>1.9952623149688761E-7</v>
      </c>
      <c r="AJ627" s="81">
        <v>27.3</v>
      </c>
      <c r="AK627" s="81">
        <v>150.4</v>
      </c>
      <c r="AL627" s="81">
        <v>4149</v>
      </c>
      <c r="AM627" s="81">
        <v>885</v>
      </c>
      <c r="AN627" s="17" t="s">
        <v>45</v>
      </c>
      <c r="AO627" s="17" t="s">
        <v>45</v>
      </c>
      <c r="AP627" s="17" t="s">
        <v>45</v>
      </c>
      <c r="AQ627" s="17" t="s">
        <v>45</v>
      </c>
      <c r="AR627" s="17">
        <v>1138.1999999999991</v>
      </c>
      <c r="AS627" s="17">
        <v>1419.0374999999999</v>
      </c>
      <c r="AT627" s="26">
        <v>766.47499999999991</v>
      </c>
      <c r="AU627" s="26">
        <v>23.029355886095384</v>
      </c>
      <c r="AV627" s="26">
        <v>2.0028849093594001</v>
      </c>
      <c r="AW627" s="26">
        <v>4611.8249999999998</v>
      </c>
      <c r="AX627" s="26">
        <v>3547.7999999999997</v>
      </c>
      <c r="AY627" s="103">
        <v>375</v>
      </c>
      <c r="AZ627" s="103">
        <f t="shared" si="123"/>
        <v>114.375</v>
      </c>
      <c r="BA627" s="17">
        <v>30</v>
      </c>
      <c r="BB627" s="17">
        <v>90</v>
      </c>
      <c r="BC627" s="17">
        <v>0.12</v>
      </c>
      <c r="BD627" s="14">
        <v>2</v>
      </c>
      <c r="BE627" s="17" t="s">
        <v>41</v>
      </c>
      <c r="BF627" s="28"/>
      <c r="BG627" s="26"/>
      <c r="BH627" s="31"/>
      <c r="BI627" s="29"/>
    </row>
    <row r="628" spans="1:61" x14ac:dyDescent="0.25">
      <c r="A628" s="14">
        <v>2007</v>
      </c>
      <c r="B628" s="31">
        <v>2010</v>
      </c>
      <c r="C628" s="20" t="s">
        <v>174</v>
      </c>
      <c r="D628" s="17" t="s">
        <v>310</v>
      </c>
      <c r="E628" s="69">
        <v>3</v>
      </c>
      <c r="F628" s="76" t="s">
        <v>139</v>
      </c>
      <c r="G628" s="45" t="s">
        <v>139</v>
      </c>
      <c r="H628" s="70" t="s">
        <v>139</v>
      </c>
      <c r="I628" s="21">
        <v>3</v>
      </c>
      <c r="J628" s="22" t="s">
        <v>139</v>
      </c>
      <c r="K628" s="17" t="str">
        <f t="shared" si="122"/>
        <v>Diploid</v>
      </c>
      <c r="L628" s="71">
        <v>88.888888888888886</v>
      </c>
      <c r="M628" s="24">
        <v>0.88888888888888884</v>
      </c>
      <c r="N628" s="25">
        <v>55.821371610845304</v>
      </c>
      <c r="O628" s="26">
        <v>53.794500446599464</v>
      </c>
      <c r="P628" s="26">
        <f t="shared" si="120"/>
        <v>0.53794500446599469</v>
      </c>
      <c r="Q628" s="25">
        <v>46.205499553400536</v>
      </c>
      <c r="R628" s="25">
        <v>0.46205499553400536</v>
      </c>
      <c r="S628" s="78">
        <v>25.792543610351171</v>
      </c>
      <c r="T628" s="25">
        <v>8.5975145367837236</v>
      </c>
      <c r="U628" s="25">
        <v>11.503474450216622</v>
      </c>
      <c r="V628" s="25">
        <v>3.8344914834055408</v>
      </c>
      <c r="W628" s="79" t="s">
        <v>45</v>
      </c>
      <c r="X628" s="79" t="s">
        <v>45</v>
      </c>
      <c r="Y628" s="79" t="s">
        <v>45</v>
      </c>
      <c r="Z628" s="79" t="s">
        <v>45</v>
      </c>
      <c r="AA628" s="80" t="s">
        <v>45</v>
      </c>
      <c r="AB628" s="26" t="s">
        <v>45</v>
      </c>
      <c r="AC628" s="79" t="s">
        <v>45</v>
      </c>
      <c r="AD628" s="79" t="s">
        <v>45</v>
      </c>
      <c r="AE628" s="79" t="s">
        <v>45</v>
      </c>
      <c r="AF628" s="79" t="s">
        <v>45</v>
      </c>
      <c r="AG628" s="81">
        <v>6.8</v>
      </c>
      <c r="AH628" s="52">
        <v>6.7</v>
      </c>
      <c r="AI628" s="17">
        <f t="shared" si="121"/>
        <v>1.9952623149688761E-7</v>
      </c>
      <c r="AJ628" s="81">
        <v>27.3</v>
      </c>
      <c r="AK628" s="81">
        <v>150.4</v>
      </c>
      <c r="AL628" s="81">
        <v>4149</v>
      </c>
      <c r="AM628" s="81">
        <v>885</v>
      </c>
      <c r="AN628" s="17" t="s">
        <v>45</v>
      </c>
      <c r="AO628" s="17" t="s">
        <v>45</v>
      </c>
      <c r="AP628" s="17" t="s">
        <v>45</v>
      </c>
      <c r="AQ628" s="17" t="s">
        <v>45</v>
      </c>
      <c r="AR628" s="17">
        <v>1138.1999999999991</v>
      </c>
      <c r="AS628" s="17">
        <v>1419.0374999999999</v>
      </c>
      <c r="AT628" s="26">
        <v>766.47499999999991</v>
      </c>
      <c r="AU628" s="26">
        <v>23.029355886095384</v>
      </c>
      <c r="AV628" s="26">
        <v>2.0028849093594001</v>
      </c>
      <c r="AW628" s="26">
        <v>4611.8249999999998</v>
      </c>
      <c r="AX628" s="26">
        <v>3547.7999999999997</v>
      </c>
      <c r="AY628" s="103">
        <v>375</v>
      </c>
      <c r="AZ628" s="103">
        <f t="shared" si="123"/>
        <v>114.375</v>
      </c>
      <c r="BA628" s="17">
        <v>30</v>
      </c>
      <c r="BB628" s="17">
        <v>90</v>
      </c>
      <c r="BC628" s="17">
        <v>0.12</v>
      </c>
      <c r="BD628" s="14">
        <v>2</v>
      </c>
      <c r="BE628" s="17" t="s">
        <v>41</v>
      </c>
      <c r="BF628" s="28"/>
      <c r="BG628" s="26"/>
      <c r="BH628" s="31"/>
      <c r="BI628" s="29"/>
    </row>
    <row r="629" spans="1:61" x14ac:dyDescent="0.25">
      <c r="A629" s="14">
        <v>2007</v>
      </c>
      <c r="B629" s="31">
        <v>2010</v>
      </c>
      <c r="C629" s="20" t="s">
        <v>174</v>
      </c>
      <c r="D629" s="17" t="s">
        <v>310</v>
      </c>
      <c r="E629" s="69">
        <v>4</v>
      </c>
      <c r="F629" s="76" t="s">
        <v>139</v>
      </c>
      <c r="G629" s="45" t="s">
        <v>139</v>
      </c>
      <c r="H629" s="70" t="s">
        <v>139</v>
      </c>
      <c r="I629" s="21">
        <v>3</v>
      </c>
      <c r="J629" s="22" t="s">
        <v>139</v>
      </c>
      <c r="K629" s="17" t="str">
        <f t="shared" si="122"/>
        <v>Diploid</v>
      </c>
      <c r="L629" s="71">
        <v>100</v>
      </c>
      <c r="M629" s="24">
        <v>1</v>
      </c>
      <c r="N629" s="25">
        <v>61.403508771929822</v>
      </c>
      <c r="O629" s="26">
        <v>53.738057200137831</v>
      </c>
      <c r="P629" s="26">
        <f t="shared" si="120"/>
        <v>0.53738057200137834</v>
      </c>
      <c r="Q629" s="25">
        <v>46.261942799862169</v>
      </c>
      <c r="R629" s="25">
        <v>0.46261942799862171</v>
      </c>
      <c r="S629" s="78">
        <v>28.406456105178524</v>
      </c>
      <c r="T629" s="25">
        <v>9.4688187017261747</v>
      </c>
      <c r="U629" s="25">
        <v>12.669279422909622</v>
      </c>
      <c r="V629" s="25">
        <v>4.2230931409698735</v>
      </c>
      <c r="W629" s="79" t="s">
        <v>45</v>
      </c>
      <c r="X629" s="79" t="s">
        <v>45</v>
      </c>
      <c r="Y629" s="79" t="s">
        <v>45</v>
      </c>
      <c r="Z629" s="79" t="s">
        <v>45</v>
      </c>
      <c r="AA629" s="80" t="s">
        <v>45</v>
      </c>
      <c r="AB629" s="26" t="s">
        <v>45</v>
      </c>
      <c r="AC629" s="79" t="s">
        <v>45</v>
      </c>
      <c r="AD629" s="79" t="s">
        <v>45</v>
      </c>
      <c r="AE629" s="79" t="s">
        <v>45</v>
      </c>
      <c r="AF629" s="79" t="s">
        <v>45</v>
      </c>
      <c r="AG629" s="81">
        <v>6.8</v>
      </c>
      <c r="AH629" s="52">
        <v>6.7</v>
      </c>
      <c r="AI629" s="17">
        <f t="shared" si="121"/>
        <v>1.9952623149688761E-7</v>
      </c>
      <c r="AJ629" s="81">
        <v>27.3</v>
      </c>
      <c r="AK629" s="81">
        <v>150.4</v>
      </c>
      <c r="AL629" s="81">
        <v>4149</v>
      </c>
      <c r="AM629" s="81">
        <v>885</v>
      </c>
      <c r="AN629" s="17" t="s">
        <v>45</v>
      </c>
      <c r="AO629" s="17" t="s">
        <v>45</v>
      </c>
      <c r="AP629" s="17" t="s">
        <v>45</v>
      </c>
      <c r="AQ629" s="17" t="s">
        <v>45</v>
      </c>
      <c r="AR629" s="17">
        <v>1138.1999999999991</v>
      </c>
      <c r="AS629" s="17">
        <v>1419.0374999999999</v>
      </c>
      <c r="AT629" s="26">
        <v>766.47499999999991</v>
      </c>
      <c r="AU629" s="26">
        <v>23.029355886095384</v>
      </c>
      <c r="AV629" s="26">
        <v>2.0028849093594001</v>
      </c>
      <c r="AW629" s="26">
        <v>4611.8249999999998</v>
      </c>
      <c r="AX629" s="26">
        <v>3547.7999999999997</v>
      </c>
      <c r="AY629" s="103">
        <v>375</v>
      </c>
      <c r="AZ629" s="103">
        <f t="shared" si="123"/>
        <v>114.375</v>
      </c>
      <c r="BA629" s="17">
        <v>30</v>
      </c>
      <c r="BB629" s="17">
        <v>90</v>
      </c>
      <c r="BC629" s="17">
        <v>0.12</v>
      </c>
      <c r="BD629" s="14">
        <v>2</v>
      </c>
      <c r="BE629" s="17" t="s">
        <v>41</v>
      </c>
      <c r="BF629" s="28"/>
      <c r="BG629" s="26"/>
      <c r="BH629" s="31"/>
      <c r="BI629" s="29"/>
    </row>
    <row r="630" spans="1:61" x14ac:dyDescent="0.25">
      <c r="A630" s="14">
        <v>2007</v>
      </c>
      <c r="B630" s="31">
        <v>2010</v>
      </c>
      <c r="C630" s="20" t="s">
        <v>174</v>
      </c>
      <c r="D630" s="17" t="s">
        <v>310</v>
      </c>
      <c r="E630" s="69">
        <v>1</v>
      </c>
      <c r="F630" s="76" t="s">
        <v>141</v>
      </c>
      <c r="G630" s="45" t="s">
        <v>141</v>
      </c>
      <c r="H630" s="70" t="s">
        <v>141</v>
      </c>
      <c r="I630" s="21">
        <v>1</v>
      </c>
      <c r="J630" s="22" t="s">
        <v>141</v>
      </c>
      <c r="K630" s="17" t="str">
        <f t="shared" si="122"/>
        <v>Diploid</v>
      </c>
      <c r="L630" s="71">
        <v>100</v>
      </c>
      <c r="M630" s="24">
        <v>1</v>
      </c>
      <c r="N630" s="25">
        <v>60.606060606060609</v>
      </c>
      <c r="O630" s="26">
        <v>50.276043724483074</v>
      </c>
      <c r="P630" s="26">
        <f t="shared" si="120"/>
        <v>0.50276043724483077</v>
      </c>
      <c r="Q630" s="25">
        <v>49.723956275516926</v>
      </c>
      <c r="R630" s="25">
        <v>0.49723956275516928</v>
      </c>
      <c r="S630" s="78">
        <v>30.135731076070861</v>
      </c>
      <c r="T630" s="25">
        <v>10.04524369202362</v>
      </c>
      <c r="U630" s="25">
        <v>13.440536059927604</v>
      </c>
      <c r="V630" s="25">
        <v>4.4801786866425344</v>
      </c>
      <c r="W630" s="79" t="s">
        <v>45</v>
      </c>
      <c r="X630" s="79" t="s">
        <v>45</v>
      </c>
      <c r="Y630" s="79" t="s">
        <v>45</v>
      </c>
      <c r="Z630" s="79" t="s">
        <v>45</v>
      </c>
      <c r="AA630" s="80" t="s">
        <v>45</v>
      </c>
      <c r="AB630" s="26" t="s">
        <v>45</v>
      </c>
      <c r="AC630" s="79" t="s">
        <v>45</v>
      </c>
      <c r="AD630" s="79" t="s">
        <v>45</v>
      </c>
      <c r="AE630" s="79" t="s">
        <v>45</v>
      </c>
      <c r="AF630" s="79" t="s">
        <v>45</v>
      </c>
      <c r="AG630" s="81">
        <v>6.8</v>
      </c>
      <c r="AH630" s="52">
        <v>6.7</v>
      </c>
      <c r="AI630" s="17">
        <f t="shared" si="121"/>
        <v>1.9952623149688761E-7</v>
      </c>
      <c r="AJ630" s="81">
        <v>27.3</v>
      </c>
      <c r="AK630" s="81">
        <v>150.4</v>
      </c>
      <c r="AL630" s="81">
        <v>4149</v>
      </c>
      <c r="AM630" s="81">
        <v>885</v>
      </c>
      <c r="AN630" s="17" t="s">
        <v>45</v>
      </c>
      <c r="AO630" s="17" t="s">
        <v>45</v>
      </c>
      <c r="AP630" s="17" t="s">
        <v>45</v>
      </c>
      <c r="AQ630" s="17" t="s">
        <v>45</v>
      </c>
      <c r="AR630" s="17">
        <v>1138.1999999999991</v>
      </c>
      <c r="AS630" s="17">
        <v>1419.0374999999999</v>
      </c>
      <c r="AT630" s="26">
        <v>766.47499999999991</v>
      </c>
      <c r="AU630" s="26">
        <v>23.029355886095384</v>
      </c>
      <c r="AV630" s="26">
        <v>2.0028849093594001</v>
      </c>
      <c r="AW630" s="26">
        <v>4611.8249999999998</v>
      </c>
      <c r="AX630" s="26">
        <v>3547.7999999999997</v>
      </c>
      <c r="AY630" s="103">
        <v>375</v>
      </c>
      <c r="AZ630" s="103">
        <f t="shared" si="123"/>
        <v>114.375</v>
      </c>
      <c r="BA630" s="17">
        <v>30</v>
      </c>
      <c r="BB630" s="17">
        <v>90</v>
      </c>
      <c r="BC630" s="17">
        <v>0.12</v>
      </c>
      <c r="BD630" s="14">
        <v>2</v>
      </c>
      <c r="BE630" s="17" t="s">
        <v>41</v>
      </c>
      <c r="BF630" s="28"/>
      <c r="BG630" s="26"/>
      <c r="BH630" s="31"/>
      <c r="BI630" s="29"/>
    </row>
    <row r="631" spans="1:61" x14ac:dyDescent="0.25">
      <c r="A631" s="14">
        <v>2007</v>
      </c>
      <c r="B631" s="31">
        <v>2010</v>
      </c>
      <c r="C631" s="20" t="s">
        <v>174</v>
      </c>
      <c r="D631" s="17" t="s">
        <v>310</v>
      </c>
      <c r="E631" s="69">
        <v>2</v>
      </c>
      <c r="F631" s="76" t="s">
        <v>141</v>
      </c>
      <c r="G631" s="45" t="s">
        <v>141</v>
      </c>
      <c r="H631" s="70" t="s">
        <v>141</v>
      </c>
      <c r="I631" s="21">
        <v>1</v>
      </c>
      <c r="J631" s="22" t="s">
        <v>141</v>
      </c>
      <c r="K631" s="17" t="str">
        <f t="shared" si="122"/>
        <v>Diploid</v>
      </c>
      <c r="L631" s="71">
        <v>100</v>
      </c>
      <c r="M631" s="24">
        <v>1</v>
      </c>
      <c r="N631" s="25">
        <v>91.706539074960133</v>
      </c>
      <c r="O631" s="26">
        <v>48.675782481150151</v>
      </c>
      <c r="P631" s="26">
        <f t="shared" si="120"/>
        <v>0.48675782481150148</v>
      </c>
      <c r="Q631" s="25">
        <v>51.324217518849849</v>
      </c>
      <c r="R631" s="25">
        <v>0.51324217518849846</v>
      </c>
      <c r="S631" s="78">
        <v>47.067663593841559</v>
      </c>
      <c r="T631" s="25">
        <v>15.689221197947186</v>
      </c>
      <c r="U631" s="25">
        <v>20.992177962853336</v>
      </c>
      <c r="V631" s="25">
        <v>6.9973926542844449</v>
      </c>
      <c r="W631" s="79" t="s">
        <v>45</v>
      </c>
      <c r="X631" s="79" t="s">
        <v>45</v>
      </c>
      <c r="Y631" s="79" t="s">
        <v>45</v>
      </c>
      <c r="Z631" s="79" t="s">
        <v>45</v>
      </c>
      <c r="AA631" s="80" t="s">
        <v>45</v>
      </c>
      <c r="AB631" s="26" t="s">
        <v>45</v>
      </c>
      <c r="AC631" s="79" t="s">
        <v>45</v>
      </c>
      <c r="AD631" s="79" t="s">
        <v>45</v>
      </c>
      <c r="AE631" s="79" t="s">
        <v>45</v>
      </c>
      <c r="AF631" s="79" t="s">
        <v>45</v>
      </c>
      <c r="AG631" s="81">
        <v>6.8</v>
      </c>
      <c r="AH631" s="52">
        <v>6.7</v>
      </c>
      <c r="AI631" s="17">
        <f t="shared" si="121"/>
        <v>1.9952623149688761E-7</v>
      </c>
      <c r="AJ631" s="81">
        <v>27.3</v>
      </c>
      <c r="AK631" s="81">
        <v>150.4</v>
      </c>
      <c r="AL631" s="81">
        <v>4149</v>
      </c>
      <c r="AM631" s="81">
        <v>885</v>
      </c>
      <c r="AN631" s="17" t="s">
        <v>45</v>
      </c>
      <c r="AO631" s="17" t="s">
        <v>45</v>
      </c>
      <c r="AP631" s="17" t="s">
        <v>45</v>
      </c>
      <c r="AQ631" s="17" t="s">
        <v>45</v>
      </c>
      <c r="AR631" s="17">
        <v>1138.1999999999991</v>
      </c>
      <c r="AS631" s="17">
        <v>1419.0374999999999</v>
      </c>
      <c r="AT631" s="26">
        <v>766.47499999999991</v>
      </c>
      <c r="AU631" s="26">
        <v>23.029355886095384</v>
      </c>
      <c r="AV631" s="26">
        <v>2.0028849093594001</v>
      </c>
      <c r="AW631" s="26">
        <v>4611.8249999999998</v>
      </c>
      <c r="AX631" s="26">
        <v>3547.7999999999997</v>
      </c>
      <c r="AY631" s="103">
        <v>375</v>
      </c>
      <c r="AZ631" s="103">
        <f t="shared" si="123"/>
        <v>114.375</v>
      </c>
      <c r="BA631" s="17">
        <v>30</v>
      </c>
      <c r="BB631" s="17">
        <v>90</v>
      </c>
      <c r="BC631" s="17">
        <v>0.12</v>
      </c>
      <c r="BD631" s="14">
        <v>2</v>
      </c>
      <c r="BE631" s="17" t="s">
        <v>41</v>
      </c>
      <c r="BF631" s="28"/>
      <c r="BG631" s="26"/>
      <c r="BH631" s="31"/>
      <c r="BI631" s="29"/>
    </row>
    <row r="632" spans="1:61" x14ac:dyDescent="0.25">
      <c r="A632" s="14">
        <v>2007</v>
      </c>
      <c r="B632" s="31">
        <v>2010</v>
      </c>
      <c r="C632" s="20" t="s">
        <v>174</v>
      </c>
      <c r="D632" s="17" t="s">
        <v>310</v>
      </c>
      <c r="E632" s="69">
        <v>3</v>
      </c>
      <c r="F632" s="76" t="s">
        <v>141</v>
      </c>
      <c r="G632" s="45" t="s">
        <v>141</v>
      </c>
      <c r="H632" s="70" t="s">
        <v>141</v>
      </c>
      <c r="I632" s="21">
        <v>1</v>
      </c>
      <c r="J632" s="22" t="s">
        <v>141</v>
      </c>
      <c r="K632" s="17" t="str">
        <f t="shared" si="122"/>
        <v>Diploid</v>
      </c>
      <c r="L632" s="71">
        <v>100</v>
      </c>
      <c r="M632" s="24">
        <v>1</v>
      </c>
      <c r="N632" s="25">
        <v>67.783094098883581</v>
      </c>
      <c r="O632" s="26">
        <v>48.977893691008447</v>
      </c>
      <c r="P632" s="26">
        <f t="shared" si="120"/>
        <v>0.48977893691008445</v>
      </c>
      <c r="Q632" s="25">
        <v>51.022106308991553</v>
      </c>
      <c r="R632" s="25">
        <v>0.51022106308991555</v>
      </c>
      <c r="S632" s="78">
        <v>34.584362330656155</v>
      </c>
      <c r="T632" s="25">
        <v>11.528120776885386</v>
      </c>
      <c r="U632" s="25">
        <v>15.424625599472646</v>
      </c>
      <c r="V632" s="25">
        <v>5.1415418664908819</v>
      </c>
      <c r="W632" s="79" t="s">
        <v>45</v>
      </c>
      <c r="X632" s="79" t="s">
        <v>45</v>
      </c>
      <c r="Y632" s="79" t="s">
        <v>45</v>
      </c>
      <c r="Z632" s="79" t="s">
        <v>45</v>
      </c>
      <c r="AA632" s="80" t="s">
        <v>45</v>
      </c>
      <c r="AB632" s="26" t="s">
        <v>45</v>
      </c>
      <c r="AC632" s="79" t="s">
        <v>45</v>
      </c>
      <c r="AD632" s="79" t="s">
        <v>45</v>
      </c>
      <c r="AE632" s="79" t="s">
        <v>45</v>
      </c>
      <c r="AF632" s="79" t="s">
        <v>45</v>
      </c>
      <c r="AG632" s="81">
        <v>6.8</v>
      </c>
      <c r="AH632" s="52">
        <v>6.7</v>
      </c>
      <c r="AI632" s="17">
        <f t="shared" si="121"/>
        <v>1.9952623149688761E-7</v>
      </c>
      <c r="AJ632" s="81">
        <v>27.3</v>
      </c>
      <c r="AK632" s="81">
        <v>150.4</v>
      </c>
      <c r="AL632" s="81">
        <v>4149</v>
      </c>
      <c r="AM632" s="81">
        <v>885</v>
      </c>
      <c r="AN632" s="17" t="s">
        <v>45</v>
      </c>
      <c r="AO632" s="17" t="s">
        <v>45</v>
      </c>
      <c r="AP632" s="17" t="s">
        <v>45</v>
      </c>
      <c r="AQ632" s="17" t="s">
        <v>45</v>
      </c>
      <c r="AR632" s="17">
        <v>1138.1999999999991</v>
      </c>
      <c r="AS632" s="17">
        <v>1419.0374999999999</v>
      </c>
      <c r="AT632" s="26">
        <v>766.47499999999991</v>
      </c>
      <c r="AU632" s="26">
        <v>23.029355886095384</v>
      </c>
      <c r="AV632" s="26">
        <v>2.0028849093594001</v>
      </c>
      <c r="AW632" s="26">
        <v>4611.8249999999998</v>
      </c>
      <c r="AX632" s="26">
        <v>3547.7999999999997</v>
      </c>
      <c r="AY632" s="103">
        <v>375</v>
      </c>
      <c r="AZ632" s="103">
        <f t="shared" si="123"/>
        <v>114.375</v>
      </c>
      <c r="BA632" s="17">
        <v>30</v>
      </c>
      <c r="BB632" s="17">
        <v>90</v>
      </c>
      <c r="BC632" s="17">
        <v>0.12</v>
      </c>
      <c r="BD632" s="14">
        <v>2</v>
      </c>
      <c r="BE632" s="17" t="s">
        <v>41</v>
      </c>
      <c r="BF632" s="28"/>
      <c r="BG632" s="26"/>
      <c r="BH632" s="31"/>
      <c r="BI632" s="29"/>
    </row>
    <row r="633" spans="1:61" x14ac:dyDescent="0.25">
      <c r="A633" s="14">
        <v>2007</v>
      </c>
      <c r="B633" s="31">
        <v>2010</v>
      </c>
      <c r="C633" s="20" t="s">
        <v>174</v>
      </c>
      <c r="D633" s="17" t="s">
        <v>310</v>
      </c>
      <c r="E633" s="69">
        <v>4</v>
      </c>
      <c r="F633" s="76" t="s">
        <v>141</v>
      </c>
      <c r="G633" s="45" t="s">
        <v>141</v>
      </c>
      <c r="H633" s="70" t="s">
        <v>141</v>
      </c>
      <c r="I633" s="21">
        <v>1</v>
      </c>
      <c r="J633" s="22" t="s">
        <v>141</v>
      </c>
      <c r="K633" s="17" t="str">
        <f t="shared" si="122"/>
        <v>Diploid</v>
      </c>
      <c r="L633" s="71">
        <v>100</v>
      </c>
      <c r="M633" s="24">
        <v>1</v>
      </c>
      <c r="N633" s="25">
        <v>37.480063795853269</v>
      </c>
      <c r="O633" s="26">
        <v>48.486213881195496</v>
      </c>
      <c r="P633" s="26">
        <f t="shared" si="120"/>
        <v>0.48486213881195495</v>
      </c>
      <c r="Q633" s="25">
        <v>51.513786118804504</v>
      </c>
      <c r="R633" s="25">
        <v>0.51513786118804505</v>
      </c>
      <c r="S633" s="78">
        <v>19.307399900987335</v>
      </c>
      <c r="T633" s="25">
        <v>6.4357999669957779</v>
      </c>
      <c r="U633" s="25">
        <v>8.6111003558403514</v>
      </c>
      <c r="V633" s="25">
        <v>2.8703667852801171</v>
      </c>
      <c r="W633" s="79" t="s">
        <v>45</v>
      </c>
      <c r="X633" s="79" t="s">
        <v>45</v>
      </c>
      <c r="Y633" s="79" t="s">
        <v>45</v>
      </c>
      <c r="Z633" s="79" t="s">
        <v>45</v>
      </c>
      <c r="AA633" s="80" t="s">
        <v>45</v>
      </c>
      <c r="AB633" s="26" t="s">
        <v>45</v>
      </c>
      <c r="AC633" s="79" t="s">
        <v>45</v>
      </c>
      <c r="AD633" s="79" t="s">
        <v>45</v>
      </c>
      <c r="AE633" s="79" t="s">
        <v>45</v>
      </c>
      <c r="AF633" s="79" t="s">
        <v>45</v>
      </c>
      <c r="AG633" s="81">
        <v>6.8</v>
      </c>
      <c r="AH633" s="52">
        <v>6.7</v>
      </c>
      <c r="AI633" s="17">
        <f t="shared" si="121"/>
        <v>1.9952623149688761E-7</v>
      </c>
      <c r="AJ633" s="81">
        <v>27.3</v>
      </c>
      <c r="AK633" s="81">
        <v>150.4</v>
      </c>
      <c r="AL633" s="81">
        <v>4149</v>
      </c>
      <c r="AM633" s="81">
        <v>885</v>
      </c>
      <c r="AN633" s="17" t="s">
        <v>45</v>
      </c>
      <c r="AO633" s="17" t="s">
        <v>45</v>
      </c>
      <c r="AP633" s="17" t="s">
        <v>45</v>
      </c>
      <c r="AQ633" s="17" t="s">
        <v>45</v>
      </c>
      <c r="AR633" s="17">
        <v>1138.1999999999991</v>
      </c>
      <c r="AS633" s="17">
        <v>1419.0374999999999</v>
      </c>
      <c r="AT633" s="26">
        <v>766.47499999999991</v>
      </c>
      <c r="AU633" s="26">
        <v>23.029355886095384</v>
      </c>
      <c r="AV633" s="26">
        <v>2.0028849093594001</v>
      </c>
      <c r="AW633" s="26">
        <v>4611.8249999999998</v>
      </c>
      <c r="AX633" s="26">
        <v>3547.7999999999997</v>
      </c>
      <c r="AY633" s="103">
        <v>375</v>
      </c>
      <c r="AZ633" s="103">
        <f t="shared" si="123"/>
        <v>114.375</v>
      </c>
      <c r="BA633" s="17">
        <v>30</v>
      </c>
      <c r="BB633" s="17">
        <v>90</v>
      </c>
      <c r="BC633" s="17">
        <v>0.12</v>
      </c>
      <c r="BD633" s="14">
        <v>2</v>
      </c>
      <c r="BE633" s="17" t="s">
        <v>41</v>
      </c>
      <c r="BF633" s="28"/>
      <c r="BG633" s="26"/>
      <c r="BH633" s="31"/>
      <c r="BI633" s="29"/>
    </row>
    <row r="634" spans="1:61" x14ac:dyDescent="0.25">
      <c r="A634" s="14">
        <v>2007</v>
      </c>
      <c r="B634" s="31">
        <v>2010</v>
      </c>
      <c r="C634" s="20" t="s">
        <v>174</v>
      </c>
      <c r="D634" s="17" t="s">
        <v>310</v>
      </c>
      <c r="E634" s="69">
        <v>1</v>
      </c>
      <c r="F634" s="76" t="s">
        <v>142</v>
      </c>
      <c r="G634" s="45" t="s">
        <v>142</v>
      </c>
      <c r="H634" s="70" t="s">
        <v>142</v>
      </c>
      <c r="I634" s="21">
        <v>5</v>
      </c>
      <c r="J634" s="22" t="s">
        <v>142</v>
      </c>
      <c r="K634" s="17" t="str">
        <f t="shared" si="122"/>
        <v>Tetraploid</v>
      </c>
      <c r="L634" s="71">
        <v>100</v>
      </c>
      <c r="M634" s="24">
        <v>1</v>
      </c>
      <c r="N634" s="25">
        <v>69.377990430622006</v>
      </c>
      <c r="O634" s="26">
        <v>47.633691197886684</v>
      </c>
      <c r="P634" s="26">
        <f t="shared" si="120"/>
        <v>0.47633691197886685</v>
      </c>
      <c r="Q634" s="25">
        <v>52.366308802113316</v>
      </c>
      <c r="R634" s="25">
        <v>0.52366308802113315</v>
      </c>
      <c r="S634" s="78">
        <v>36.33069270960015</v>
      </c>
      <c r="T634" s="25">
        <v>12.110230903200049</v>
      </c>
      <c r="U634" s="25">
        <v>16.203488948481667</v>
      </c>
      <c r="V634" s="25">
        <v>5.4011629828272225</v>
      </c>
      <c r="W634" s="79" t="s">
        <v>45</v>
      </c>
      <c r="X634" s="79" t="s">
        <v>45</v>
      </c>
      <c r="Y634" s="79" t="s">
        <v>45</v>
      </c>
      <c r="Z634" s="79" t="s">
        <v>45</v>
      </c>
      <c r="AA634" s="80" t="s">
        <v>45</v>
      </c>
      <c r="AB634" s="26" t="s">
        <v>45</v>
      </c>
      <c r="AC634" s="79" t="s">
        <v>45</v>
      </c>
      <c r="AD634" s="79" t="s">
        <v>45</v>
      </c>
      <c r="AE634" s="79" t="s">
        <v>45</v>
      </c>
      <c r="AF634" s="79" t="s">
        <v>45</v>
      </c>
      <c r="AG634" s="81">
        <v>6.8</v>
      </c>
      <c r="AH634" s="52">
        <v>6.7</v>
      </c>
      <c r="AI634" s="17">
        <f t="shared" si="121"/>
        <v>1.9952623149688761E-7</v>
      </c>
      <c r="AJ634" s="81">
        <v>27.3</v>
      </c>
      <c r="AK634" s="81">
        <v>150.4</v>
      </c>
      <c r="AL634" s="81">
        <v>4149</v>
      </c>
      <c r="AM634" s="81">
        <v>885</v>
      </c>
      <c r="AN634" s="17" t="s">
        <v>45</v>
      </c>
      <c r="AO634" s="17" t="s">
        <v>45</v>
      </c>
      <c r="AP634" s="17" t="s">
        <v>45</v>
      </c>
      <c r="AQ634" s="17" t="s">
        <v>45</v>
      </c>
      <c r="AR634" s="17">
        <v>1138.1999999999991</v>
      </c>
      <c r="AS634" s="17">
        <v>1419.0374999999999</v>
      </c>
      <c r="AT634" s="26">
        <v>766.47499999999991</v>
      </c>
      <c r="AU634" s="26">
        <v>23.029355886095384</v>
      </c>
      <c r="AV634" s="26">
        <v>2.0028849093594001</v>
      </c>
      <c r="AW634" s="26">
        <v>4611.8249999999998</v>
      </c>
      <c r="AX634" s="26">
        <v>3547.7999999999997</v>
      </c>
      <c r="AY634" s="103">
        <v>375</v>
      </c>
      <c r="AZ634" s="103">
        <f t="shared" si="123"/>
        <v>114.375</v>
      </c>
      <c r="BA634" s="17">
        <v>30</v>
      </c>
      <c r="BB634" s="17">
        <v>90</v>
      </c>
      <c r="BC634" s="17">
        <v>0.12</v>
      </c>
      <c r="BD634" s="14">
        <v>2</v>
      </c>
      <c r="BE634" s="17" t="s">
        <v>41</v>
      </c>
      <c r="BF634" s="28"/>
      <c r="BG634" s="26"/>
      <c r="BH634" s="31"/>
      <c r="BI634" s="29"/>
    </row>
    <row r="635" spans="1:61" x14ac:dyDescent="0.25">
      <c r="A635" s="14">
        <v>2007</v>
      </c>
      <c r="B635" s="31">
        <v>2010</v>
      </c>
      <c r="C635" s="20" t="s">
        <v>174</v>
      </c>
      <c r="D635" s="17" t="s">
        <v>310</v>
      </c>
      <c r="E635" s="69">
        <v>2</v>
      </c>
      <c r="F635" s="76" t="s">
        <v>142</v>
      </c>
      <c r="G635" s="45" t="s">
        <v>142</v>
      </c>
      <c r="H635" s="70" t="s">
        <v>142</v>
      </c>
      <c r="I635" s="21">
        <v>5</v>
      </c>
      <c r="J635" s="22" t="s">
        <v>142</v>
      </c>
      <c r="K635" s="17" t="str">
        <f t="shared" si="122"/>
        <v>Tetraploid</v>
      </c>
      <c r="L635" s="71">
        <v>100</v>
      </c>
      <c r="M635" s="24">
        <v>1</v>
      </c>
      <c r="N635" s="25">
        <v>99.681020733652318</v>
      </c>
      <c r="O635" s="26">
        <v>47.080503725192855</v>
      </c>
      <c r="P635" s="26">
        <f t="shared" si="120"/>
        <v>0.47080503725192857</v>
      </c>
      <c r="Q635" s="25">
        <v>52.919496274807145</v>
      </c>
      <c r="R635" s="25">
        <v>0.52919496274807143</v>
      </c>
      <c r="S635" s="78">
        <v>52.750694053834877</v>
      </c>
      <c r="T635" s="25">
        <v>17.583564684611627</v>
      </c>
      <c r="U635" s="25">
        <v>23.526809548010355</v>
      </c>
      <c r="V635" s="25">
        <v>7.8422698493367857</v>
      </c>
      <c r="W635" s="79" t="s">
        <v>45</v>
      </c>
      <c r="X635" s="79" t="s">
        <v>45</v>
      </c>
      <c r="Y635" s="79" t="s">
        <v>45</v>
      </c>
      <c r="Z635" s="79" t="s">
        <v>45</v>
      </c>
      <c r="AA635" s="80" t="s">
        <v>45</v>
      </c>
      <c r="AB635" s="26" t="s">
        <v>45</v>
      </c>
      <c r="AC635" s="79" t="s">
        <v>45</v>
      </c>
      <c r="AD635" s="79" t="s">
        <v>45</v>
      </c>
      <c r="AE635" s="79" t="s">
        <v>45</v>
      </c>
      <c r="AF635" s="79" t="s">
        <v>45</v>
      </c>
      <c r="AG635" s="81">
        <v>6.8</v>
      </c>
      <c r="AH635" s="52">
        <v>6.7</v>
      </c>
      <c r="AI635" s="17">
        <f t="shared" si="121"/>
        <v>1.9952623149688761E-7</v>
      </c>
      <c r="AJ635" s="81">
        <v>27.3</v>
      </c>
      <c r="AK635" s="81">
        <v>150.4</v>
      </c>
      <c r="AL635" s="81">
        <v>4149</v>
      </c>
      <c r="AM635" s="81">
        <v>885</v>
      </c>
      <c r="AN635" s="17" t="s">
        <v>45</v>
      </c>
      <c r="AO635" s="17" t="s">
        <v>45</v>
      </c>
      <c r="AP635" s="17" t="s">
        <v>45</v>
      </c>
      <c r="AQ635" s="17" t="s">
        <v>45</v>
      </c>
      <c r="AR635" s="17">
        <v>1138.1999999999991</v>
      </c>
      <c r="AS635" s="17">
        <v>1419.0374999999999</v>
      </c>
      <c r="AT635" s="26">
        <v>766.47499999999991</v>
      </c>
      <c r="AU635" s="26">
        <v>23.029355886095384</v>
      </c>
      <c r="AV635" s="26">
        <v>2.0028849093594001</v>
      </c>
      <c r="AW635" s="26">
        <v>4611.8249999999998</v>
      </c>
      <c r="AX635" s="26">
        <v>3547.7999999999997</v>
      </c>
      <c r="AY635" s="103">
        <v>375</v>
      </c>
      <c r="AZ635" s="103">
        <f t="shared" si="123"/>
        <v>114.375</v>
      </c>
      <c r="BA635" s="17">
        <v>30</v>
      </c>
      <c r="BB635" s="17">
        <v>90</v>
      </c>
      <c r="BC635" s="17">
        <v>0.12</v>
      </c>
      <c r="BD635" s="14">
        <v>2</v>
      </c>
      <c r="BE635" s="17" t="s">
        <v>41</v>
      </c>
      <c r="BF635" s="28"/>
      <c r="BG635" s="26"/>
      <c r="BH635" s="31"/>
      <c r="BI635" s="29"/>
    </row>
    <row r="636" spans="1:61" x14ac:dyDescent="0.25">
      <c r="A636" s="14">
        <v>2007</v>
      </c>
      <c r="B636" s="31">
        <v>2010</v>
      </c>
      <c r="C636" s="20" t="s">
        <v>174</v>
      </c>
      <c r="D636" s="17" t="s">
        <v>310</v>
      </c>
      <c r="E636" s="69">
        <v>3</v>
      </c>
      <c r="F636" s="76" t="s">
        <v>142</v>
      </c>
      <c r="G636" s="45" t="s">
        <v>142</v>
      </c>
      <c r="H636" s="70" t="s">
        <v>142</v>
      </c>
      <c r="I636" s="21">
        <v>5</v>
      </c>
      <c r="J636" s="22" t="s">
        <v>142</v>
      </c>
      <c r="K636" s="17" t="str">
        <f t="shared" si="122"/>
        <v>Tetraploid</v>
      </c>
      <c r="L636" s="71">
        <v>100</v>
      </c>
      <c r="M636" s="24">
        <v>1</v>
      </c>
      <c r="N636" s="25">
        <v>79.744816586921857</v>
      </c>
      <c r="O636" s="26">
        <v>45.377473657157537</v>
      </c>
      <c r="P636" s="26">
        <f t="shared" si="120"/>
        <v>0.45377473657157535</v>
      </c>
      <c r="Q636" s="25">
        <v>54.622526342842463</v>
      </c>
      <c r="R636" s="25">
        <v>0.54622526342842459</v>
      </c>
      <c r="S636" s="78">
        <v>43.558633447242791</v>
      </c>
      <c r="T636" s="25">
        <v>14.519544482414263</v>
      </c>
      <c r="U636" s="25">
        <v>19.427150517470285</v>
      </c>
      <c r="V636" s="25">
        <v>6.4757168391567612</v>
      </c>
      <c r="W636" s="79" t="s">
        <v>45</v>
      </c>
      <c r="X636" s="79" t="s">
        <v>45</v>
      </c>
      <c r="Y636" s="79" t="s">
        <v>45</v>
      </c>
      <c r="Z636" s="79" t="s">
        <v>45</v>
      </c>
      <c r="AA636" s="80" t="s">
        <v>45</v>
      </c>
      <c r="AB636" s="26" t="s">
        <v>45</v>
      </c>
      <c r="AC636" s="79" t="s">
        <v>45</v>
      </c>
      <c r="AD636" s="79" t="s">
        <v>45</v>
      </c>
      <c r="AE636" s="79" t="s">
        <v>45</v>
      </c>
      <c r="AF636" s="79" t="s">
        <v>45</v>
      </c>
      <c r="AG636" s="81">
        <v>6.8</v>
      </c>
      <c r="AH636" s="52">
        <v>6.7</v>
      </c>
      <c r="AI636" s="17">
        <f t="shared" si="121"/>
        <v>1.9952623149688761E-7</v>
      </c>
      <c r="AJ636" s="81">
        <v>27.3</v>
      </c>
      <c r="AK636" s="81">
        <v>150.4</v>
      </c>
      <c r="AL636" s="81">
        <v>4149</v>
      </c>
      <c r="AM636" s="81">
        <v>885</v>
      </c>
      <c r="AN636" s="17" t="s">
        <v>45</v>
      </c>
      <c r="AO636" s="17" t="s">
        <v>45</v>
      </c>
      <c r="AP636" s="17" t="s">
        <v>45</v>
      </c>
      <c r="AQ636" s="17" t="s">
        <v>45</v>
      </c>
      <c r="AR636" s="17">
        <v>1138.1999999999991</v>
      </c>
      <c r="AS636" s="17">
        <v>1419.0374999999999</v>
      </c>
      <c r="AT636" s="26">
        <v>766.47499999999991</v>
      </c>
      <c r="AU636" s="26">
        <v>23.029355886095384</v>
      </c>
      <c r="AV636" s="26">
        <v>2.0028849093594001</v>
      </c>
      <c r="AW636" s="26">
        <v>4611.8249999999998</v>
      </c>
      <c r="AX636" s="26">
        <v>3547.7999999999997</v>
      </c>
      <c r="AY636" s="103">
        <v>375</v>
      </c>
      <c r="AZ636" s="103">
        <f t="shared" si="123"/>
        <v>114.375</v>
      </c>
      <c r="BA636" s="17">
        <v>30</v>
      </c>
      <c r="BB636" s="17">
        <v>90</v>
      </c>
      <c r="BC636" s="17">
        <v>0.12</v>
      </c>
      <c r="BD636" s="14">
        <v>2</v>
      </c>
      <c r="BE636" s="17" t="s">
        <v>41</v>
      </c>
      <c r="BF636" s="28"/>
      <c r="BG636" s="26"/>
      <c r="BH636" s="31"/>
      <c r="BI636" s="29"/>
    </row>
    <row r="637" spans="1:61" x14ac:dyDescent="0.25">
      <c r="A637" s="14">
        <v>2007</v>
      </c>
      <c r="B637" s="31">
        <v>2010</v>
      </c>
      <c r="C637" s="20" t="s">
        <v>174</v>
      </c>
      <c r="D637" s="17" t="s">
        <v>310</v>
      </c>
      <c r="E637" s="69">
        <v>4</v>
      </c>
      <c r="F637" s="76" t="s">
        <v>142</v>
      </c>
      <c r="G637" s="45" t="s">
        <v>142</v>
      </c>
      <c r="H637" s="70" t="s">
        <v>142</v>
      </c>
      <c r="I637" s="21">
        <v>5</v>
      </c>
      <c r="J637" s="22" t="s">
        <v>142</v>
      </c>
      <c r="K637" s="17" t="str">
        <f t="shared" si="122"/>
        <v>Tetraploid</v>
      </c>
      <c r="L637" s="71">
        <v>77.777777777777786</v>
      </c>
      <c r="M637" s="24">
        <v>0.7777777777777779</v>
      </c>
      <c r="N637" s="25">
        <v>22.32854864433812</v>
      </c>
      <c r="O637" s="26">
        <v>50.807441124084704</v>
      </c>
      <c r="P637" s="26">
        <f t="shared" si="120"/>
        <v>0.50807441124084707</v>
      </c>
      <c r="Q637" s="25">
        <v>49.192558875915296</v>
      </c>
      <c r="R637" s="25">
        <v>0.49192558875915293</v>
      </c>
      <c r="S637" s="78">
        <v>10.983984438003416</v>
      </c>
      <c r="T637" s="25">
        <v>3.6613281460011389</v>
      </c>
      <c r="U637" s="25">
        <v>4.898857059349524</v>
      </c>
      <c r="V637" s="25">
        <v>1.632952353116508</v>
      </c>
      <c r="W637" s="79" t="s">
        <v>45</v>
      </c>
      <c r="X637" s="79" t="s">
        <v>45</v>
      </c>
      <c r="Y637" s="79" t="s">
        <v>45</v>
      </c>
      <c r="Z637" s="79" t="s">
        <v>45</v>
      </c>
      <c r="AA637" s="80" t="s">
        <v>45</v>
      </c>
      <c r="AB637" s="26" t="s">
        <v>45</v>
      </c>
      <c r="AC637" s="79" t="s">
        <v>45</v>
      </c>
      <c r="AD637" s="79" t="s">
        <v>45</v>
      </c>
      <c r="AE637" s="79" t="s">
        <v>45</v>
      </c>
      <c r="AF637" s="79" t="s">
        <v>45</v>
      </c>
      <c r="AG637" s="81">
        <v>6.8</v>
      </c>
      <c r="AH637" s="52">
        <v>6.7</v>
      </c>
      <c r="AI637" s="17">
        <f t="shared" si="121"/>
        <v>1.9952623149688761E-7</v>
      </c>
      <c r="AJ637" s="81">
        <v>27.3</v>
      </c>
      <c r="AK637" s="81">
        <v>150.4</v>
      </c>
      <c r="AL637" s="81">
        <v>4149</v>
      </c>
      <c r="AM637" s="81">
        <v>885</v>
      </c>
      <c r="AN637" s="17" t="s">
        <v>45</v>
      </c>
      <c r="AO637" s="17" t="s">
        <v>45</v>
      </c>
      <c r="AP637" s="17" t="s">
        <v>45</v>
      </c>
      <c r="AQ637" s="17" t="s">
        <v>45</v>
      </c>
      <c r="AR637" s="17">
        <v>1138.1999999999991</v>
      </c>
      <c r="AS637" s="17">
        <v>1419.0374999999999</v>
      </c>
      <c r="AT637" s="26">
        <v>766.47499999999991</v>
      </c>
      <c r="AU637" s="26">
        <v>23.029355886095384</v>
      </c>
      <c r="AV637" s="26">
        <v>2.0028849093594001</v>
      </c>
      <c r="AW637" s="26">
        <v>4611.8249999999998</v>
      </c>
      <c r="AX637" s="26">
        <v>3547.7999999999997</v>
      </c>
      <c r="AY637" s="103">
        <v>375</v>
      </c>
      <c r="AZ637" s="103">
        <f t="shared" si="123"/>
        <v>114.375</v>
      </c>
      <c r="BA637" s="17">
        <v>30</v>
      </c>
      <c r="BB637" s="17">
        <v>90</v>
      </c>
      <c r="BC637" s="17">
        <v>0.12</v>
      </c>
      <c r="BD637" s="14">
        <v>2</v>
      </c>
      <c r="BE637" s="17" t="s">
        <v>41</v>
      </c>
      <c r="BF637" s="28"/>
      <c r="BG637" s="26"/>
      <c r="BH637" s="31"/>
      <c r="BI637" s="29"/>
    </row>
    <row r="638" spans="1:61" x14ac:dyDescent="0.25">
      <c r="A638" s="14">
        <v>2007</v>
      </c>
      <c r="B638" s="31">
        <v>2010</v>
      </c>
      <c r="C638" s="20" t="s">
        <v>174</v>
      </c>
      <c r="D638" s="17" t="s">
        <v>310</v>
      </c>
      <c r="E638" s="69">
        <v>1</v>
      </c>
      <c r="F638" s="76" t="s">
        <v>143</v>
      </c>
      <c r="G638" s="45" t="s">
        <v>143</v>
      </c>
      <c r="H638" s="70" t="s">
        <v>143</v>
      </c>
      <c r="I638" s="21">
        <v>5</v>
      </c>
      <c r="J638" s="22" t="s">
        <v>143</v>
      </c>
      <c r="K638" s="17" t="str">
        <f t="shared" si="122"/>
        <v>Tetraploid</v>
      </c>
      <c r="L638" s="71">
        <v>94.444444444444443</v>
      </c>
      <c r="M638" s="24">
        <v>0.94444444444444442</v>
      </c>
      <c r="N638" s="25">
        <v>70.972886762360446</v>
      </c>
      <c r="O638" s="26">
        <v>47.936716417910453</v>
      </c>
      <c r="P638" s="26">
        <f t="shared" si="120"/>
        <v>0.47936716417910452</v>
      </c>
      <c r="Q638" s="25">
        <v>52.063283582089547</v>
      </c>
      <c r="R638" s="25">
        <v>0.52063283582089548</v>
      </c>
      <c r="S638" s="78">
        <v>36.950815301483011</v>
      </c>
      <c r="T638" s="25">
        <v>12.316938433827671</v>
      </c>
      <c r="U638" s="25">
        <v>16.480063624461422</v>
      </c>
      <c r="V638" s="25">
        <v>5.4933545414871414</v>
      </c>
      <c r="W638" s="79" t="s">
        <v>45</v>
      </c>
      <c r="X638" s="79" t="s">
        <v>45</v>
      </c>
      <c r="Y638" s="79" t="s">
        <v>45</v>
      </c>
      <c r="Z638" s="79" t="s">
        <v>45</v>
      </c>
      <c r="AA638" s="80" t="s">
        <v>45</v>
      </c>
      <c r="AB638" s="26" t="s">
        <v>45</v>
      </c>
      <c r="AC638" s="79" t="s">
        <v>45</v>
      </c>
      <c r="AD638" s="79" t="s">
        <v>45</v>
      </c>
      <c r="AE638" s="79" t="s">
        <v>45</v>
      </c>
      <c r="AF638" s="79" t="s">
        <v>45</v>
      </c>
      <c r="AG638" s="81">
        <v>6.8</v>
      </c>
      <c r="AH638" s="52">
        <v>6.7</v>
      </c>
      <c r="AI638" s="17">
        <f t="shared" si="121"/>
        <v>1.9952623149688761E-7</v>
      </c>
      <c r="AJ638" s="81">
        <v>27.3</v>
      </c>
      <c r="AK638" s="81">
        <v>150.4</v>
      </c>
      <c r="AL638" s="81">
        <v>4149</v>
      </c>
      <c r="AM638" s="81">
        <v>885</v>
      </c>
      <c r="AN638" s="17" t="s">
        <v>45</v>
      </c>
      <c r="AO638" s="17" t="s">
        <v>45</v>
      </c>
      <c r="AP638" s="17" t="s">
        <v>45</v>
      </c>
      <c r="AQ638" s="17" t="s">
        <v>45</v>
      </c>
      <c r="AR638" s="17">
        <v>1138.1999999999991</v>
      </c>
      <c r="AS638" s="17">
        <v>1419.0374999999999</v>
      </c>
      <c r="AT638" s="26">
        <v>766.47499999999991</v>
      </c>
      <c r="AU638" s="26">
        <v>23.029355886095384</v>
      </c>
      <c r="AV638" s="26">
        <v>2.0028849093594001</v>
      </c>
      <c r="AW638" s="26">
        <v>4611.8249999999998</v>
      </c>
      <c r="AX638" s="26">
        <v>3547.7999999999997</v>
      </c>
      <c r="AY638" s="103">
        <v>375</v>
      </c>
      <c r="AZ638" s="103">
        <f t="shared" si="123"/>
        <v>114.375</v>
      </c>
      <c r="BA638" s="17">
        <v>30</v>
      </c>
      <c r="BB638" s="17">
        <v>90</v>
      </c>
      <c r="BC638" s="17">
        <v>0.12</v>
      </c>
      <c r="BD638" s="14">
        <v>2</v>
      </c>
      <c r="BE638" s="17" t="s">
        <v>41</v>
      </c>
      <c r="BF638" s="28"/>
      <c r="BG638" s="26"/>
      <c r="BH638" s="31"/>
      <c r="BI638" s="29"/>
    </row>
    <row r="639" spans="1:61" x14ac:dyDescent="0.25">
      <c r="A639" s="14">
        <v>2007</v>
      </c>
      <c r="B639" s="31">
        <v>2010</v>
      </c>
      <c r="C639" s="20" t="s">
        <v>174</v>
      </c>
      <c r="D639" s="17" t="s">
        <v>310</v>
      </c>
      <c r="E639" s="69">
        <v>2</v>
      </c>
      <c r="F639" s="76" t="s">
        <v>143</v>
      </c>
      <c r="G639" s="45" t="s">
        <v>143</v>
      </c>
      <c r="H639" s="70" t="s">
        <v>143</v>
      </c>
      <c r="I639" s="21">
        <v>5</v>
      </c>
      <c r="J639" s="22" t="s">
        <v>143</v>
      </c>
      <c r="K639" s="17" t="str">
        <f t="shared" si="122"/>
        <v>Tetraploid</v>
      </c>
      <c r="L639" s="71">
        <v>88.888888888888886</v>
      </c>
      <c r="M639" s="24">
        <v>0.88888888888888884</v>
      </c>
      <c r="N639" s="25">
        <v>75.757575757575765</v>
      </c>
      <c r="O639" s="26">
        <v>49.885598354419677</v>
      </c>
      <c r="P639" s="26">
        <f t="shared" si="120"/>
        <v>0.4988559835441968</v>
      </c>
      <c r="Q639" s="25">
        <v>50.114401645580323</v>
      </c>
      <c r="R639" s="25">
        <v>0.5011440164558032</v>
      </c>
      <c r="S639" s="78">
        <v>37.965455792106305</v>
      </c>
      <c r="T639" s="25">
        <v>12.655151930702102</v>
      </c>
      <c r="U639" s="25">
        <v>16.932593283279413</v>
      </c>
      <c r="V639" s="25">
        <v>5.644197761093138</v>
      </c>
      <c r="W639" s="79" t="s">
        <v>45</v>
      </c>
      <c r="X639" s="79" t="s">
        <v>45</v>
      </c>
      <c r="Y639" s="79" t="s">
        <v>45</v>
      </c>
      <c r="Z639" s="79" t="s">
        <v>45</v>
      </c>
      <c r="AA639" s="80" t="s">
        <v>45</v>
      </c>
      <c r="AB639" s="26" t="s">
        <v>45</v>
      </c>
      <c r="AC639" s="79" t="s">
        <v>45</v>
      </c>
      <c r="AD639" s="79" t="s">
        <v>45</v>
      </c>
      <c r="AE639" s="79" t="s">
        <v>45</v>
      </c>
      <c r="AF639" s="79" t="s">
        <v>45</v>
      </c>
      <c r="AG639" s="81">
        <v>6.8</v>
      </c>
      <c r="AH639" s="52">
        <v>6.7</v>
      </c>
      <c r="AI639" s="17">
        <f t="shared" si="121"/>
        <v>1.9952623149688761E-7</v>
      </c>
      <c r="AJ639" s="81">
        <v>27.3</v>
      </c>
      <c r="AK639" s="81">
        <v>150.4</v>
      </c>
      <c r="AL639" s="81">
        <v>4149</v>
      </c>
      <c r="AM639" s="81">
        <v>885</v>
      </c>
      <c r="AN639" s="17" t="s">
        <v>45</v>
      </c>
      <c r="AO639" s="17" t="s">
        <v>45</v>
      </c>
      <c r="AP639" s="17" t="s">
        <v>45</v>
      </c>
      <c r="AQ639" s="17" t="s">
        <v>45</v>
      </c>
      <c r="AR639" s="17">
        <v>1138.1999999999991</v>
      </c>
      <c r="AS639" s="17">
        <v>1419.0374999999999</v>
      </c>
      <c r="AT639" s="26">
        <v>766.47499999999991</v>
      </c>
      <c r="AU639" s="26">
        <v>23.029355886095384</v>
      </c>
      <c r="AV639" s="26">
        <v>2.0028849093594001</v>
      </c>
      <c r="AW639" s="26">
        <v>4611.8249999999998</v>
      </c>
      <c r="AX639" s="26">
        <v>3547.7999999999997</v>
      </c>
      <c r="AY639" s="103">
        <v>375</v>
      </c>
      <c r="AZ639" s="103">
        <f t="shared" si="123"/>
        <v>114.375</v>
      </c>
      <c r="BA639" s="17">
        <v>30</v>
      </c>
      <c r="BB639" s="17">
        <v>90</v>
      </c>
      <c r="BC639" s="17">
        <v>0.12</v>
      </c>
      <c r="BD639" s="14">
        <v>2</v>
      </c>
      <c r="BE639" s="17" t="s">
        <v>41</v>
      </c>
      <c r="BF639" s="28"/>
      <c r="BG639" s="26"/>
      <c r="BH639" s="31"/>
      <c r="BI639" s="29"/>
    </row>
    <row r="640" spans="1:61" x14ac:dyDescent="0.25">
      <c r="A640" s="14">
        <v>2007</v>
      </c>
      <c r="B640" s="31">
        <v>2010</v>
      </c>
      <c r="C640" s="20" t="s">
        <v>174</v>
      </c>
      <c r="D640" s="17" t="s">
        <v>310</v>
      </c>
      <c r="E640" s="69">
        <v>3</v>
      </c>
      <c r="F640" s="76" t="s">
        <v>143</v>
      </c>
      <c r="G640" s="45" t="s">
        <v>143</v>
      </c>
      <c r="H640" s="70" t="s">
        <v>143</v>
      </c>
      <c r="I640" s="21">
        <v>5</v>
      </c>
      <c r="J640" s="22" t="s">
        <v>143</v>
      </c>
      <c r="K640" s="17" t="str">
        <f t="shared" si="122"/>
        <v>Tetraploid</v>
      </c>
      <c r="L640" s="71">
        <v>100</v>
      </c>
      <c r="M640" s="24">
        <v>1</v>
      </c>
      <c r="N640" s="25">
        <v>74.960127591706538</v>
      </c>
      <c r="O640" s="26">
        <v>48.331386617720675</v>
      </c>
      <c r="P640" s="26">
        <f t="shared" si="120"/>
        <v>0.48331386617720673</v>
      </c>
      <c r="Q640" s="25">
        <v>51.668613382279325</v>
      </c>
      <c r="R640" s="25">
        <v>0.51668613382279327</v>
      </c>
      <c r="S640" s="78">
        <v>38.730858516222142</v>
      </c>
      <c r="T640" s="25">
        <v>12.910286172074047</v>
      </c>
      <c r="U640" s="25">
        <v>17.273962898235077</v>
      </c>
      <c r="V640" s="25">
        <v>5.7579876327450252</v>
      </c>
      <c r="W640" s="79" t="s">
        <v>45</v>
      </c>
      <c r="X640" s="79" t="s">
        <v>45</v>
      </c>
      <c r="Y640" s="79" t="s">
        <v>45</v>
      </c>
      <c r="Z640" s="79" t="s">
        <v>45</v>
      </c>
      <c r="AA640" s="80" t="s">
        <v>45</v>
      </c>
      <c r="AB640" s="26" t="s">
        <v>45</v>
      </c>
      <c r="AC640" s="79" t="s">
        <v>45</v>
      </c>
      <c r="AD640" s="79" t="s">
        <v>45</v>
      </c>
      <c r="AE640" s="79" t="s">
        <v>45</v>
      </c>
      <c r="AF640" s="79" t="s">
        <v>45</v>
      </c>
      <c r="AG640" s="81">
        <v>6.8</v>
      </c>
      <c r="AH640" s="52">
        <v>6.7</v>
      </c>
      <c r="AI640" s="17">
        <f t="shared" si="121"/>
        <v>1.9952623149688761E-7</v>
      </c>
      <c r="AJ640" s="81">
        <v>27.3</v>
      </c>
      <c r="AK640" s="81">
        <v>150.4</v>
      </c>
      <c r="AL640" s="81">
        <v>4149</v>
      </c>
      <c r="AM640" s="81">
        <v>885</v>
      </c>
      <c r="AN640" s="17" t="s">
        <v>45</v>
      </c>
      <c r="AO640" s="17" t="s">
        <v>45</v>
      </c>
      <c r="AP640" s="17" t="s">
        <v>45</v>
      </c>
      <c r="AQ640" s="17" t="s">
        <v>45</v>
      </c>
      <c r="AR640" s="17">
        <v>1138.1999999999991</v>
      </c>
      <c r="AS640" s="17">
        <v>1419.0374999999999</v>
      </c>
      <c r="AT640" s="26">
        <v>766.47499999999991</v>
      </c>
      <c r="AU640" s="26">
        <v>23.029355886095384</v>
      </c>
      <c r="AV640" s="26">
        <v>2.0028849093594001</v>
      </c>
      <c r="AW640" s="26">
        <v>4611.8249999999998</v>
      </c>
      <c r="AX640" s="26">
        <v>3547.7999999999997</v>
      </c>
      <c r="AY640" s="103">
        <v>375</v>
      </c>
      <c r="AZ640" s="103">
        <f t="shared" si="123"/>
        <v>114.375</v>
      </c>
      <c r="BA640" s="17">
        <v>30</v>
      </c>
      <c r="BB640" s="17">
        <v>90</v>
      </c>
      <c r="BC640" s="17">
        <v>0.12</v>
      </c>
      <c r="BD640" s="14">
        <v>2</v>
      </c>
      <c r="BE640" s="17" t="s">
        <v>41</v>
      </c>
      <c r="BF640" s="28"/>
      <c r="BG640" s="26"/>
      <c r="BH640" s="31"/>
      <c r="BI640" s="29"/>
    </row>
    <row r="641" spans="1:61" x14ac:dyDescent="0.25">
      <c r="A641" s="14">
        <v>2007</v>
      </c>
      <c r="B641" s="31">
        <v>2010</v>
      </c>
      <c r="C641" s="20" t="s">
        <v>174</v>
      </c>
      <c r="D641" s="17" t="s">
        <v>310</v>
      </c>
      <c r="E641" s="69">
        <v>4</v>
      </c>
      <c r="F641" s="76" t="s">
        <v>143</v>
      </c>
      <c r="G641" s="45" t="s">
        <v>143</v>
      </c>
      <c r="H641" s="70" t="s">
        <v>143</v>
      </c>
      <c r="I641" s="21">
        <v>5</v>
      </c>
      <c r="J641" s="22" t="s">
        <v>143</v>
      </c>
      <c r="K641" s="17" t="str">
        <f t="shared" si="122"/>
        <v>Tetraploid</v>
      </c>
      <c r="L641" s="71">
        <v>100</v>
      </c>
      <c r="M641" s="24">
        <v>1</v>
      </c>
      <c r="N641" s="25">
        <v>37.480063795853269</v>
      </c>
      <c r="O641" s="26">
        <v>47.531113476999899</v>
      </c>
      <c r="P641" s="26">
        <f t="shared" si="120"/>
        <v>0.47531113476999898</v>
      </c>
      <c r="Q641" s="25">
        <v>52.468886523000101</v>
      </c>
      <c r="R641" s="25">
        <v>0.52468886523000102</v>
      </c>
      <c r="S641" s="78">
        <v>19.665372141794297</v>
      </c>
      <c r="T641" s="25">
        <v>6.5551240472647656</v>
      </c>
      <c r="U641" s="25">
        <v>8.770755975240256</v>
      </c>
      <c r="V641" s="25">
        <v>2.9235853250800856</v>
      </c>
      <c r="W641" s="79" t="s">
        <v>45</v>
      </c>
      <c r="X641" s="79" t="s">
        <v>45</v>
      </c>
      <c r="Y641" s="79" t="s">
        <v>45</v>
      </c>
      <c r="Z641" s="79" t="s">
        <v>45</v>
      </c>
      <c r="AA641" s="80" t="s">
        <v>45</v>
      </c>
      <c r="AB641" s="26" t="s">
        <v>45</v>
      </c>
      <c r="AC641" s="79" t="s">
        <v>45</v>
      </c>
      <c r="AD641" s="79" t="s">
        <v>45</v>
      </c>
      <c r="AE641" s="79" t="s">
        <v>45</v>
      </c>
      <c r="AF641" s="79" t="s">
        <v>45</v>
      </c>
      <c r="AG641" s="81">
        <v>6.8</v>
      </c>
      <c r="AH641" s="52">
        <v>6.7</v>
      </c>
      <c r="AI641" s="17">
        <f t="shared" si="121"/>
        <v>1.9952623149688761E-7</v>
      </c>
      <c r="AJ641" s="81">
        <v>27.3</v>
      </c>
      <c r="AK641" s="81">
        <v>150.4</v>
      </c>
      <c r="AL641" s="81">
        <v>4149</v>
      </c>
      <c r="AM641" s="81">
        <v>885</v>
      </c>
      <c r="AN641" s="17" t="s">
        <v>45</v>
      </c>
      <c r="AO641" s="17" t="s">
        <v>45</v>
      </c>
      <c r="AP641" s="17" t="s">
        <v>45</v>
      </c>
      <c r="AQ641" s="17" t="s">
        <v>45</v>
      </c>
      <c r="AR641" s="17">
        <v>1138.1999999999991</v>
      </c>
      <c r="AS641" s="17">
        <v>1419.0374999999999</v>
      </c>
      <c r="AT641" s="26">
        <v>766.47499999999991</v>
      </c>
      <c r="AU641" s="26">
        <v>23.029355886095384</v>
      </c>
      <c r="AV641" s="26">
        <v>2.0028849093594001</v>
      </c>
      <c r="AW641" s="26">
        <v>4611.8249999999998</v>
      </c>
      <c r="AX641" s="26">
        <v>3547.7999999999997</v>
      </c>
      <c r="AY641" s="103">
        <v>375</v>
      </c>
      <c r="AZ641" s="103">
        <f t="shared" si="123"/>
        <v>114.375</v>
      </c>
      <c r="BA641" s="17">
        <v>30</v>
      </c>
      <c r="BB641" s="17">
        <v>90</v>
      </c>
      <c r="BC641" s="17">
        <v>0.12</v>
      </c>
      <c r="BD641" s="14">
        <v>2</v>
      </c>
      <c r="BE641" s="17" t="s">
        <v>41</v>
      </c>
      <c r="BF641" s="28"/>
      <c r="BG641" s="26"/>
      <c r="BH641" s="31"/>
      <c r="BI641" s="29"/>
    </row>
    <row r="642" spans="1:61" x14ac:dyDescent="0.25">
      <c r="A642" s="14">
        <v>2007</v>
      </c>
      <c r="B642" s="31">
        <v>2010</v>
      </c>
      <c r="C642" s="20" t="s">
        <v>174</v>
      </c>
      <c r="D642" s="17" t="s">
        <v>310</v>
      </c>
      <c r="E642" s="69">
        <v>1</v>
      </c>
      <c r="F642" s="76" t="s">
        <v>144</v>
      </c>
      <c r="G642" s="45" t="s">
        <v>144</v>
      </c>
      <c r="H642" s="70" t="s">
        <v>144</v>
      </c>
      <c r="I642" s="21">
        <v>5</v>
      </c>
      <c r="J642" s="22" t="s">
        <v>144</v>
      </c>
      <c r="K642" s="17" t="str">
        <f t="shared" si="122"/>
        <v>Tetraploid</v>
      </c>
      <c r="L642" s="71">
        <v>100</v>
      </c>
      <c r="M642" s="24">
        <v>1</v>
      </c>
      <c r="N642" s="25">
        <v>70.972886762360446</v>
      </c>
      <c r="O642" s="26">
        <v>48.04013875123885</v>
      </c>
      <c r="P642" s="26">
        <f t="shared" ref="P642:P795" si="124">O642/100</f>
        <v>0.48040138751238848</v>
      </c>
      <c r="Q642" s="25">
        <v>51.95986124876115</v>
      </c>
      <c r="R642" s="25">
        <v>0.51959861248761152</v>
      </c>
      <c r="S642" s="78">
        <v>36.877413485962855</v>
      </c>
      <c r="T642" s="25">
        <v>12.292471161987619</v>
      </c>
      <c r="U642" s="25">
        <v>16.447326414739432</v>
      </c>
      <c r="V642" s="25">
        <v>5.4824421382464781</v>
      </c>
      <c r="W642" s="79" t="s">
        <v>45</v>
      </c>
      <c r="X642" s="79" t="s">
        <v>45</v>
      </c>
      <c r="Y642" s="79" t="s">
        <v>45</v>
      </c>
      <c r="Z642" s="79" t="s">
        <v>45</v>
      </c>
      <c r="AA642" s="80" t="s">
        <v>45</v>
      </c>
      <c r="AB642" s="26" t="s">
        <v>45</v>
      </c>
      <c r="AC642" s="79" t="s">
        <v>45</v>
      </c>
      <c r="AD642" s="79" t="s">
        <v>45</v>
      </c>
      <c r="AE642" s="79" t="s">
        <v>45</v>
      </c>
      <c r="AF642" s="79" t="s">
        <v>45</v>
      </c>
      <c r="AG642" s="81">
        <v>6.8</v>
      </c>
      <c r="AH642" s="52">
        <v>6.7</v>
      </c>
      <c r="AI642" s="17">
        <f t="shared" si="121"/>
        <v>1.9952623149688761E-7</v>
      </c>
      <c r="AJ642" s="81">
        <v>27.3</v>
      </c>
      <c r="AK642" s="81">
        <v>150.4</v>
      </c>
      <c r="AL642" s="81">
        <v>4149</v>
      </c>
      <c r="AM642" s="81">
        <v>885</v>
      </c>
      <c r="AN642" s="17" t="s">
        <v>45</v>
      </c>
      <c r="AO642" s="17" t="s">
        <v>45</v>
      </c>
      <c r="AP642" s="17" t="s">
        <v>45</v>
      </c>
      <c r="AQ642" s="17" t="s">
        <v>45</v>
      </c>
      <c r="AR642" s="17">
        <v>1138.1999999999991</v>
      </c>
      <c r="AS642" s="17">
        <v>1419.0374999999999</v>
      </c>
      <c r="AT642" s="26">
        <v>766.47499999999991</v>
      </c>
      <c r="AU642" s="26">
        <v>23.029355886095384</v>
      </c>
      <c r="AV642" s="26">
        <v>2.0028849093594001</v>
      </c>
      <c r="AW642" s="26">
        <v>4611.8249999999998</v>
      </c>
      <c r="AX642" s="26">
        <v>3547.7999999999997</v>
      </c>
      <c r="AY642" s="103">
        <v>375</v>
      </c>
      <c r="AZ642" s="103">
        <f t="shared" si="123"/>
        <v>114.375</v>
      </c>
      <c r="BA642" s="17">
        <v>30</v>
      </c>
      <c r="BB642" s="17">
        <v>90</v>
      </c>
      <c r="BC642" s="17">
        <v>0.12</v>
      </c>
      <c r="BD642" s="14">
        <v>2</v>
      </c>
      <c r="BE642" s="17" t="s">
        <v>41</v>
      </c>
      <c r="BF642" s="28"/>
      <c r="BG642" s="26"/>
      <c r="BH642" s="31"/>
      <c r="BI642" s="29"/>
    </row>
    <row r="643" spans="1:61" x14ac:dyDescent="0.25">
      <c r="A643" s="14">
        <v>2007</v>
      </c>
      <c r="B643" s="31">
        <v>2010</v>
      </c>
      <c r="C643" s="20" t="s">
        <v>174</v>
      </c>
      <c r="D643" s="17" t="s">
        <v>310</v>
      </c>
      <c r="E643" s="69">
        <v>2</v>
      </c>
      <c r="F643" s="76" t="s">
        <v>144</v>
      </c>
      <c r="G643" s="45" t="s">
        <v>144</v>
      </c>
      <c r="H643" s="70" t="s">
        <v>144</v>
      </c>
      <c r="I643" s="21">
        <v>5</v>
      </c>
      <c r="J643" s="22" t="s">
        <v>144</v>
      </c>
      <c r="K643" s="17" t="str">
        <f t="shared" si="122"/>
        <v>Tetraploid</v>
      </c>
      <c r="L643" s="71">
        <v>100</v>
      </c>
      <c r="M643" s="24">
        <v>1</v>
      </c>
      <c r="N643" s="25">
        <v>77.352472089314205</v>
      </c>
      <c r="O643" s="26">
        <v>49.048028157303989</v>
      </c>
      <c r="P643" s="26">
        <f t="shared" si="124"/>
        <v>0.49048028157303991</v>
      </c>
      <c r="Q643" s="25">
        <v>50.951971842696011</v>
      </c>
      <c r="R643" s="25">
        <v>0.50951971842696009</v>
      </c>
      <c r="S643" s="78">
        <v>39.412609798576661</v>
      </c>
      <c r="T643" s="25">
        <v>13.137536599525554</v>
      </c>
      <c r="U643" s="25">
        <v>17.578023970165191</v>
      </c>
      <c r="V643" s="25">
        <v>5.8593413233883966</v>
      </c>
      <c r="W643" s="79" t="s">
        <v>45</v>
      </c>
      <c r="X643" s="79" t="s">
        <v>45</v>
      </c>
      <c r="Y643" s="79" t="s">
        <v>45</v>
      </c>
      <c r="Z643" s="79" t="s">
        <v>45</v>
      </c>
      <c r="AA643" s="80" t="s">
        <v>45</v>
      </c>
      <c r="AB643" s="26" t="s">
        <v>45</v>
      </c>
      <c r="AC643" s="79" t="s">
        <v>45</v>
      </c>
      <c r="AD643" s="79" t="s">
        <v>45</v>
      </c>
      <c r="AE643" s="79" t="s">
        <v>45</v>
      </c>
      <c r="AF643" s="79" t="s">
        <v>45</v>
      </c>
      <c r="AG643" s="81">
        <v>6.8</v>
      </c>
      <c r="AH643" s="52">
        <v>6.7</v>
      </c>
      <c r="AI643" s="17">
        <f t="shared" ref="AI643:AI802" si="125">10^(-AH643)</f>
        <v>1.9952623149688761E-7</v>
      </c>
      <c r="AJ643" s="81">
        <v>27.3</v>
      </c>
      <c r="AK643" s="81">
        <v>150.4</v>
      </c>
      <c r="AL643" s="81">
        <v>4149</v>
      </c>
      <c r="AM643" s="81">
        <v>885</v>
      </c>
      <c r="AN643" s="17" t="s">
        <v>45</v>
      </c>
      <c r="AO643" s="17" t="s">
        <v>45</v>
      </c>
      <c r="AP643" s="17" t="s">
        <v>45</v>
      </c>
      <c r="AQ643" s="17" t="s">
        <v>45</v>
      </c>
      <c r="AR643" s="17">
        <v>1138.1999999999991</v>
      </c>
      <c r="AS643" s="17">
        <v>1419.0374999999999</v>
      </c>
      <c r="AT643" s="26">
        <v>766.47499999999991</v>
      </c>
      <c r="AU643" s="26">
        <v>23.029355886095384</v>
      </c>
      <c r="AV643" s="26">
        <v>2.0028849093594001</v>
      </c>
      <c r="AW643" s="26">
        <v>4611.8249999999998</v>
      </c>
      <c r="AX643" s="26">
        <v>3547.7999999999997</v>
      </c>
      <c r="AY643" s="103">
        <v>375</v>
      </c>
      <c r="AZ643" s="103">
        <f t="shared" si="123"/>
        <v>114.375</v>
      </c>
      <c r="BA643" s="17">
        <v>30</v>
      </c>
      <c r="BB643" s="17">
        <v>90</v>
      </c>
      <c r="BC643" s="17">
        <v>0.12</v>
      </c>
      <c r="BD643" s="14">
        <v>2</v>
      </c>
      <c r="BE643" s="17" t="s">
        <v>41</v>
      </c>
      <c r="BF643" s="28"/>
      <c r="BG643" s="26"/>
      <c r="BH643" s="31"/>
      <c r="BI643" s="29"/>
    </row>
    <row r="644" spans="1:61" x14ac:dyDescent="0.25">
      <c r="A644" s="14">
        <v>2007</v>
      </c>
      <c r="B644" s="31">
        <v>2010</v>
      </c>
      <c r="C644" s="20" t="s">
        <v>174</v>
      </c>
      <c r="D644" s="17" t="s">
        <v>310</v>
      </c>
      <c r="E644" s="69">
        <v>3</v>
      </c>
      <c r="F644" s="76" t="s">
        <v>144</v>
      </c>
      <c r="G644" s="45" t="s">
        <v>144</v>
      </c>
      <c r="H644" s="70" t="s">
        <v>144</v>
      </c>
      <c r="I644" s="21">
        <v>5</v>
      </c>
      <c r="J644" s="22" t="s">
        <v>144</v>
      </c>
      <c r="K644" s="17" t="str">
        <f t="shared" si="122"/>
        <v>Tetraploid</v>
      </c>
      <c r="L644" s="71">
        <v>94.444444444444443</v>
      </c>
      <c r="M644" s="24">
        <v>0.94444444444444442</v>
      </c>
      <c r="N644" s="25">
        <v>70.175438596491233</v>
      </c>
      <c r="O644" s="26">
        <v>49.306765096026297</v>
      </c>
      <c r="P644" s="26">
        <f t="shared" si="124"/>
        <v>0.49306765096026295</v>
      </c>
      <c r="Q644" s="25">
        <v>50.693234903973703</v>
      </c>
      <c r="R644" s="25">
        <v>0.50693234903973705</v>
      </c>
      <c r="S644" s="78">
        <v>35.574199932613126</v>
      </c>
      <c r="T644" s="25">
        <v>11.858066644204376</v>
      </c>
      <c r="U644" s="25">
        <v>15.866093169945454</v>
      </c>
      <c r="V644" s="25">
        <v>5.2886977233151518</v>
      </c>
      <c r="W644" s="79" t="s">
        <v>45</v>
      </c>
      <c r="X644" s="79" t="s">
        <v>45</v>
      </c>
      <c r="Y644" s="79" t="s">
        <v>45</v>
      </c>
      <c r="Z644" s="79" t="s">
        <v>45</v>
      </c>
      <c r="AA644" s="80" t="s">
        <v>45</v>
      </c>
      <c r="AB644" s="26" t="s">
        <v>45</v>
      </c>
      <c r="AC644" s="79" t="s">
        <v>45</v>
      </c>
      <c r="AD644" s="79" t="s">
        <v>45</v>
      </c>
      <c r="AE644" s="79" t="s">
        <v>45</v>
      </c>
      <c r="AF644" s="79" t="s">
        <v>45</v>
      </c>
      <c r="AG644" s="81">
        <v>6.8</v>
      </c>
      <c r="AH644" s="52">
        <v>6.7</v>
      </c>
      <c r="AI644" s="17">
        <f t="shared" si="125"/>
        <v>1.9952623149688761E-7</v>
      </c>
      <c r="AJ644" s="81">
        <v>27.3</v>
      </c>
      <c r="AK644" s="81">
        <v>150.4</v>
      </c>
      <c r="AL644" s="81">
        <v>4149</v>
      </c>
      <c r="AM644" s="81">
        <v>885</v>
      </c>
      <c r="AN644" s="17" t="s">
        <v>45</v>
      </c>
      <c r="AO644" s="17" t="s">
        <v>45</v>
      </c>
      <c r="AP644" s="17" t="s">
        <v>45</v>
      </c>
      <c r="AQ644" s="17" t="s">
        <v>45</v>
      </c>
      <c r="AR644" s="17">
        <v>1138.1999999999991</v>
      </c>
      <c r="AS644" s="17">
        <v>1419.0374999999999</v>
      </c>
      <c r="AT644" s="26">
        <v>766.47499999999991</v>
      </c>
      <c r="AU644" s="26">
        <v>23.029355886095384</v>
      </c>
      <c r="AV644" s="26">
        <v>2.0028849093594001</v>
      </c>
      <c r="AW644" s="26">
        <v>4611.8249999999998</v>
      </c>
      <c r="AX644" s="26">
        <v>3547.7999999999997</v>
      </c>
      <c r="AY644" s="103">
        <v>375</v>
      </c>
      <c r="AZ644" s="103">
        <f t="shared" si="123"/>
        <v>114.375</v>
      </c>
      <c r="BA644" s="17">
        <v>30</v>
      </c>
      <c r="BB644" s="17">
        <v>90</v>
      </c>
      <c r="BC644" s="17">
        <v>0.12</v>
      </c>
      <c r="BD644" s="14">
        <v>2</v>
      </c>
      <c r="BE644" s="17" t="s">
        <v>41</v>
      </c>
      <c r="BF644" s="28"/>
      <c r="BG644" s="26"/>
      <c r="BH644" s="31"/>
      <c r="BI644" s="29"/>
    </row>
    <row r="645" spans="1:61" x14ac:dyDescent="0.25">
      <c r="A645" s="14">
        <v>2007</v>
      </c>
      <c r="B645" s="31">
        <v>2010</v>
      </c>
      <c r="C645" s="20" t="s">
        <v>174</v>
      </c>
      <c r="D645" s="17" t="s">
        <v>310</v>
      </c>
      <c r="E645" s="69">
        <v>4</v>
      </c>
      <c r="F645" s="76" t="s">
        <v>144</v>
      </c>
      <c r="G645" s="45" t="s">
        <v>144</v>
      </c>
      <c r="H645" s="70" t="s">
        <v>144</v>
      </c>
      <c r="I645" s="21">
        <v>5</v>
      </c>
      <c r="J645" s="22" t="s">
        <v>144</v>
      </c>
      <c r="K645" s="17" t="str">
        <f t="shared" si="122"/>
        <v>Tetraploid</v>
      </c>
      <c r="L645" s="71">
        <v>100</v>
      </c>
      <c r="M645" s="24">
        <v>1</v>
      </c>
      <c r="N645" s="25">
        <v>55.023923444976084</v>
      </c>
      <c r="O645" s="26">
        <v>45.434432696859716</v>
      </c>
      <c r="P645" s="26">
        <f t="shared" si="124"/>
        <v>0.45434432696859717</v>
      </c>
      <c r="Q645" s="25">
        <v>54.565567303140284</v>
      </c>
      <c r="R645" s="25">
        <v>0.54565567303140283</v>
      </c>
      <c r="S645" s="78">
        <v>30.024115980196807</v>
      </c>
      <c r="T645" s="25">
        <v>10.008038660065603</v>
      </c>
      <c r="U645" s="25">
        <v>13.390755727167777</v>
      </c>
      <c r="V645" s="25">
        <v>4.463585242389259</v>
      </c>
      <c r="W645" s="79" t="s">
        <v>45</v>
      </c>
      <c r="X645" s="79" t="s">
        <v>45</v>
      </c>
      <c r="Y645" s="79" t="s">
        <v>45</v>
      </c>
      <c r="Z645" s="79" t="s">
        <v>45</v>
      </c>
      <c r="AA645" s="80" t="s">
        <v>45</v>
      </c>
      <c r="AB645" s="26" t="s">
        <v>45</v>
      </c>
      <c r="AC645" s="79" t="s">
        <v>45</v>
      </c>
      <c r="AD645" s="79" t="s">
        <v>45</v>
      </c>
      <c r="AE645" s="79" t="s">
        <v>45</v>
      </c>
      <c r="AF645" s="79" t="s">
        <v>45</v>
      </c>
      <c r="AG645" s="81">
        <v>6.8</v>
      </c>
      <c r="AH645" s="52">
        <v>6.7</v>
      </c>
      <c r="AI645" s="17">
        <f t="shared" si="125"/>
        <v>1.9952623149688761E-7</v>
      </c>
      <c r="AJ645" s="81">
        <v>27.3</v>
      </c>
      <c r="AK645" s="81">
        <v>150.4</v>
      </c>
      <c r="AL645" s="81">
        <v>4149</v>
      </c>
      <c r="AM645" s="81">
        <v>885</v>
      </c>
      <c r="AN645" s="17" t="s">
        <v>45</v>
      </c>
      <c r="AO645" s="17" t="s">
        <v>45</v>
      </c>
      <c r="AP645" s="17" t="s">
        <v>45</v>
      </c>
      <c r="AQ645" s="17" t="s">
        <v>45</v>
      </c>
      <c r="AR645" s="17">
        <v>1138.1999999999991</v>
      </c>
      <c r="AS645" s="17">
        <v>1419.0374999999999</v>
      </c>
      <c r="AT645" s="26">
        <v>766.47499999999991</v>
      </c>
      <c r="AU645" s="26">
        <v>23.029355886095384</v>
      </c>
      <c r="AV645" s="26">
        <v>2.0028849093594001</v>
      </c>
      <c r="AW645" s="26">
        <v>4611.8249999999998</v>
      </c>
      <c r="AX645" s="26">
        <v>3547.7999999999997</v>
      </c>
      <c r="AY645" s="103">
        <v>375</v>
      </c>
      <c r="AZ645" s="103">
        <f t="shared" si="123"/>
        <v>114.375</v>
      </c>
      <c r="BA645" s="17">
        <v>30</v>
      </c>
      <c r="BB645" s="17">
        <v>90</v>
      </c>
      <c r="BC645" s="17">
        <v>0.12</v>
      </c>
      <c r="BD645" s="14">
        <v>2</v>
      </c>
      <c r="BE645" s="17" t="s">
        <v>41</v>
      </c>
      <c r="BF645" s="28"/>
      <c r="BG645" s="26"/>
      <c r="BH645" s="31"/>
      <c r="BI645" s="29"/>
    </row>
    <row r="646" spans="1:61" x14ac:dyDescent="0.25">
      <c r="A646" s="17">
        <v>2007</v>
      </c>
      <c r="B646" s="15">
        <v>2010</v>
      </c>
      <c r="C646" s="20" t="s">
        <v>177</v>
      </c>
      <c r="D646" s="17" t="s">
        <v>311</v>
      </c>
      <c r="E646" s="32">
        <v>1</v>
      </c>
      <c r="F646" s="44" t="s">
        <v>81</v>
      </c>
      <c r="G646" s="45" t="str">
        <f>VLOOKUP(F646,$BM$2:$BQ$56,2)</f>
        <v>Sherburne</v>
      </c>
      <c r="H646" s="70" t="s">
        <v>83</v>
      </c>
      <c r="I646" s="45">
        <v>5</v>
      </c>
      <c r="J646" s="22">
        <v>987131</v>
      </c>
      <c r="K646" s="17" t="s">
        <v>54</v>
      </c>
      <c r="L646" s="23" t="s">
        <v>45</v>
      </c>
      <c r="M646" s="24" t="s">
        <v>45</v>
      </c>
      <c r="N646" s="71">
        <f>T646/P646*3</f>
        <v>22.989450371684612</v>
      </c>
      <c r="O646" s="26">
        <v>45.8395714288907</v>
      </c>
      <c r="P646" s="26">
        <f t="shared" si="124"/>
        <v>0.45839571428890702</v>
      </c>
      <c r="Q646" s="63">
        <v>54.1604285711093</v>
      </c>
      <c r="R646" s="25">
        <f>Q646/100</f>
        <v>0.54160428571109298</v>
      </c>
      <c r="S646" s="24" t="s">
        <v>45</v>
      </c>
      <c r="T646" s="25">
        <v>3.5127551747459154</v>
      </c>
      <c r="U646" s="25">
        <f>T646*3/2.242</f>
        <v>4.7003860500614385</v>
      </c>
      <c r="V646" s="25">
        <f>T646/2.242</f>
        <v>1.5667953500204796</v>
      </c>
      <c r="W646" s="26">
        <v>19.947096830146137</v>
      </c>
      <c r="X646" s="26">
        <v>38.836151467740123</v>
      </c>
      <c r="Y646" s="26">
        <v>23.914047881302153</v>
      </c>
      <c r="Z646" s="26">
        <v>3.2069002917636595</v>
      </c>
      <c r="AA646" s="26">
        <v>0.4356666666666667</v>
      </c>
      <c r="AB646" s="26">
        <v>24.188826758005533</v>
      </c>
      <c r="AC646" s="26">
        <f t="shared" ref="AC646:AF648" si="126">W646/100*$T646</f>
        <v>0.70069267611253694</v>
      </c>
      <c r="AD646" s="26">
        <f t="shared" si="126"/>
        <v>1.3642189203552029</v>
      </c>
      <c r="AE646" s="26">
        <f t="shared" si="126"/>
        <v>0.8400419544416573</v>
      </c>
      <c r="AF646" s="26">
        <f t="shared" si="126"/>
        <v>0.11265055594786982</v>
      </c>
      <c r="AG646" s="27">
        <v>3.468</v>
      </c>
      <c r="AH646" s="27">
        <v>6.84</v>
      </c>
      <c r="AI646" s="17">
        <f t="shared" si="125"/>
        <v>1.4454397707459271E-7</v>
      </c>
      <c r="AJ646" s="73">
        <v>26.836714415889698</v>
      </c>
      <c r="AK646" s="83">
        <v>150.30666188829349</v>
      </c>
      <c r="AL646" s="83">
        <v>2838.3060262322069</v>
      </c>
      <c r="AM646" s="83">
        <v>287.03909967340576</v>
      </c>
      <c r="AN646" s="17" t="s">
        <v>45</v>
      </c>
      <c r="AO646" s="17" t="s">
        <v>45</v>
      </c>
      <c r="AP646" s="17" t="s">
        <v>45</v>
      </c>
      <c r="AQ646" s="17" t="s">
        <v>45</v>
      </c>
      <c r="AR646" s="26">
        <v>476.37500000000006</v>
      </c>
      <c r="AS646" s="26">
        <v>747.125</v>
      </c>
      <c r="AT646" s="26">
        <v>398.22500000000002</v>
      </c>
      <c r="AU646" s="26">
        <v>17.393107476635521</v>
      </c>
      <c r="AV646" s="26">
        <v>-4.5826796253749995</v>
      </c>
      <c r="AW646" s="26">
        <v>4322.7750000000015</v>
      </c>
      <c r="AX646" s="26">
        <v>3441.5250000000001</v>
      </c>
      <c r="AY646" s="103">
        <v>1521</v>
      </c>
      <c r="AZ646" s="103">
        <f t="shared" si="123"/>
        <v>463.90499999999997</v>
      </c>
      <c r="BA646" s="17">
        <v>150</v>
      </c>
      <c r="BB646" s="17">
        <v>150</v>
      </c>
      <c r="BC646" s="17"/>
      <c r="BD646" s="17">
        <v>5</v>
      </c>
      <c r="BE646" s="17"/>
      <c r="BF646" s="28"/>
      <c r="BG646" s="26"/>
      <c r="BH646" s="17" t="s">
        <v>171</v>
      </c>
      <c r="BI646" s="29"/>
    </row>
    <row r="647" spans="1:61" x14ac:dyDescent="0.25">
      <c r="A647" s="17">
        <v>2007</v>
      </c>
      <c r="B647" s="15">
        <v>2010</v>
      </c>
      <c r="C647" s="20" t="s">
        <v>177</v>
      </c>
      <c r="D647" s="17" t="s">
        <v>311</v>
      </c>
      <c r="E647" s="32">
        <v>2</v>
      </c>
      <c r="F647" s="44" t="s">
        <v>81</v>
      </c>
      <c r="G647" s="45" t="str">
        <f t="shared" ref="G647:G693" si="127">VLOOKUP(F647,$BM$2:$BQ$56,2)</f>
        <v>Sherburne</v>
      </c>
      <c r="H647" s="70" t="s">
        <v>83</v>
      </c>
      <c r="I647" s="45">
        <v>5</v>
      </c>
      <c r="J647" s="22">
        <v>987131</v>
      </c>
      <c r="K647" s="17" t="s">
        <v>54</v>
      </c>
      <c r="L647" s="23" t="s">
        <v>45</v>
      </c>
      <c r="M647" s="24" t="s">
        <v>45</v>
      </c>
      <c r="N647" s="71">
        <f t="shared" ref="N647:N693" si="128">T647/P647*3</f>
        <v>35.478296025424456</v>
      </c>
      <c r="O647" s="26">
        <v>45.596555145686317</v>
      </c>
      <c r="P647" s="26">
        <f t="shared" si="124"/>
        <v>0.45596555145686318</v>
      </c>
      <c r="Q647" s="63">
        <v>54.403444854313683</v>
      </c>
      <c r="R647" s="25">
        <f t="shared" ref="R647:R693" si="129">Q647/100</f>
        <v>0.54403444854313687</v>
      </c>
      <c r="S647" s="24" t="s">
        <v>45</v>
      </c>
      <c r="T647" s="25">
        <v>5.3922936039941662</v>
      </c>
      <c r="U647" s="25">
        <f t="shared" ref="U647:U693" si="130">T647*3/2.242</f>
        <v>7.2153794879493756</v>
      </c>
      <c r="V647" s="25">
        <f t="shared" ref="V647:V693" si="131">T647/2.242</f>
        <v>2.4051264959831249</v>
      </c>
      <c r="W647" s="26">
        <v>19.912687568915075</v>
      </c>
      <c r="X647" s="26">
        <v>39.349441488086683</v>
      </c>
      <c r="Y647" s="26">
        <v>24.472170286207387</v>
      </c>
      <c r="Z647" s="26">
        <v>2.8589627578822956</v>
      </c>
      <c r="AA647" s="26">
        <v>0.41399999999999998</v>
      </c>
      <c r="AB647" s="26">
        <v>39.07459133329106</v>
      </c>
      <c r="AC647" s="26">
        <f t="shared" si="126"/>
        <v>1.073750578161949</v>
      </c>
      <c r="AD647" s="26">
        <f t="shared" si="126"/>
        <v>2.1218374165695253</v>
      </c>
      <c r="AE647" s="26">
        <f t="shared" si="126"/>
        <v>1.3196112731017218</v>
      </c>
      <c r="AF647" s="26">
        <f t="shared" si="126"/>
        <v>0.15416366593386224</v>
      </c>
      <c r="AG647" s="27">
        <v>3.1066000000000003</v>
      </c>
      <c r="AH647" s="27">
        <v>6.8674999999999997</v>
      </c>
      <c r="AI647" s="17">
        <f t="shared" si="125"/>
        <v>1.3567505302998614E-7</v>
      </c>
      <c r="AJ647" s="73">
        <v>21.778373927690946</v>
      </c>
      <c r="AK647" s="83">
        <v>142.58936179759482</v>
      </c>
      <c r="AL647" s="83">
        <v>2864.7218351976776</v>
      </c>
      <c r="AM647" s="83">
        <v>253.1073320795154</v>
      </c>
      <c r="AN647" s="17" t="s">
        <v>45</v>
      </c>
      <c r="AO647" s="17" t="s">
        <v>45</v>
      </c>
      <c r="AP647" s="17" t="s">
        <v>45</v>
      </c>
      <c r="AQ647" s="17" t="s">
        <v>45</v>
      </c>
      <c r="AR647" s="26">
        <v>476.37500000000006</v>
      </c>
      <c r="AS647" s="26">
        <v>747.125</v>
      </c>
      <c r="AT647" s="26">
        <v>398.22500000000002</v>
      </c>
      <c r="AU647" s="26">
        <v>17.393107476635521</v>
      </c>
      <c r="AV647" s="26">
        <v>-4.5826796253749995</v>
      </c>
      <c r="AW647" s="26">
        <v>4322.7750000000015</v>
      </c>
      <c r="AX647" s="26">
        <v>3441.5250000000001</v>
      </c>
      <c r="AY647" s="103">
        <v>1521</v>
      </c>
      <c r="AZ647" s="103">
        <f t="shared" si="123"/>
        <v>463.90499999999997</v>
      </c>
      <c r="BA647" s="17">
        <v>150</v>
      </c>
      <c r="BB647" s="17">
        <v>150</v>
      </c>
      <c r="BC647" s="17"/>
      <c r="BD647" s="17">
        <v>5</v>
      </c>
      <c r="BE647" s="17"/>
      <c r="BF647" s="28"/>
      <c r="BG647" s="26"/>
      <c r="BH647" s="17"/>
      <c r="BI647" s="29"/>
    </row>
    <row r="648" spans="1:61" x14ac:dyDescent="0.25">
      <c r="A648" s="17">
        <v>2007</v>
      </c>
      <c r="B648" s="15">
        <v>2010</v>
      </c>
      <c r="C648" s="20" t="s">
        <v>177</v>
      </c>
      <c r="D648" s="17" t="s">
        <v>311</v>
      </c>
      <c r="E648" s="32">
        <v>3</v>
      </c>
      <c r="F648" s="44" t="s">
        <v>81</v>
      </c>
      <c r="G648" s="45" t="str">
        <f t="shared" si="127"/>
        <v>Sherburne</v>
      </c>
      <c r="H648" s="70" t="s">
        <v>83</v>
      </c>
      <c r="I648" s="45">
        <v>5</v>
      </c>
      <c r="J648" s="22">
        <v>987131</v>
      </c>
      <c r="K648" s="17" t="s">
        <v>54</v>
      </c>
      <c r="L648" s="23" t="s">
        <v>45</v>
      </c>
      <c r="M648" s="24" t="s">
        <v>45</v>
      </c>
      <c r="N648" s="71">
        <f t="shared" si="128"/>
        <v>26.96627457548319</v>
      </c>
      <c r="O648" s="26">
        <v>43.942455993209975</v>
      </c>
      <c r="P648" s="26">
        <f t="shared" si="124"/>
        <v>0.43942455993209978</v>
      </c>
      <c r="Q648" s="63">
        <v>56.057544006790025</v>
      </c>
      <c r="R648" s="25">
        <f t="shared" si="129"/>
        <v>0.56057544006790028</v>
      </c>
      <c r="S648" s="24" t="s">
        <v>45</v>
      </c>
      <c r="T648" s="25">
        <v>3.9498811127799573</v>
      </c>
      <c r="U648" s="25">
        <f t="shared" si="130"/>
        <v>5.2853003293219771</v>
      </c>
      <c r="V648" s="25">
        <f t="shared" si="131"/>
        <v>1.761766776440659</v>
      </c>
      <c r="W648" s="26">
        <v>18.451898891056658</v>
      </c>
      <c r="X648" s="26">
        <v>40.253894786399599</v>
      </c>
      <c r="Y648" s="26">
        <v>24.345608071504913</v>
      </c>
      <c r="Z648" s="26">
        <v>3.2568076431115287</v>
      </c>
      <c r="AA648" s="26">
        <v>0.385125</v>
      </c>
      <c r="AB648" s="26">
        <v>30.768304675987981</v>
      </c>
      <c r="AC648" s="26">
        <f t="shared" si="126"/>
        <v>0.72882806924710142</v>
      </c>
      <c r="AD648" s="26">
        <f t="shared" si="126"/>
        <v>1.5899809873263135</v>
      </c>
      <c r="AE648" s="26">
        <f t="shared" si="126"/>
        <v>0.96162257500780535</v>
      </c>
      <c r="AF648" s="26">
        <f t="shared" si="126"/>
        <v>0.12864002997483634</v>
      </c>
      <c r="AG648" s="27">
        <v>2.8018999999999998</v>
      </c>
      <c r="AH648" s="27">
        <v>6.3149999999999995</v>
      </c>
      <c r="AI648" s="17">
        <f t="shared" si="125"/>
        <v>4.8417236758409929E-7</v>
      </c>
      <c r="AJ648" s="73">
        <v>34.451893432403644</v>
      </c>
      <c r="AK648" s="83">
        <v>132.28843767906631</v>
      </c>
      <c r="AL648" s="83">
        <v>2075.4130694264345</v>
      </c>
      <c r="AM648" s="83">
        <v>231.86374921591334</v>
      </c>
      <c r="AN648" s="17" t="s">
        <v>45</v>
      </c>
      <c r="AO648" s="17" t="s">
        <v>45</v>
      </c>
      <c r="AP648" s="17" t="s">
        <v>45</v>
      </c>
      <c r="AQ648" s="17" t="s">
        <v>45</v>
      </c>
      <c r="AR648" s="26">
        <v>476.37500000000006</v>
      </c>
      <c r="AS648" s="26">
        <v>747.125</v>
      </c>
      <c r="AT648" s="26">
        <v>398.22500000000002</v>
      </c>
      <c r="AU648" s="26">
        <v>17.393107476635521</v>
      </c>
      <c r="AV648" s="26">
        <v>-4.5826796253749995</v>
      </c>
      <c r="AW648" s="26">
        <v>4322.7750000000015</v>
      </c>
      <c r="AX648" s="26">
        <v>3441.5250000000001</v>
      </c>
      <c r="AY648" s="103">
        <v>1521</v>
      </c>
      <c r="AZ648" s="103">
        <f t="shared" si="123"/>
        <v>463.90499999999997</v>
      </c>
      <c r="BA648" s="17">
        <v>150</v>
      </c>
      <c r="BB648" s="17">
        <v>150</v>
      </c>
      <c r="BC648" s="17"/>
      <c r="BD648" s="17">
        <v>5</v>
      </c>
      <c r="BE648" s="17"/>
      <c r="BF648" s="28"/>
      <c r="BG648" s="26"/>
      <c r="BH648" s="17"/>
      <c r="BI648" s="29"/>
    </row>
    <row r="649" spans="1:61" x14ac:dyDescent="0.25">
      <c r="A649" s="17">
        <v>2007</v>
      </c>
      <c r="B649" s="15">
        <v>2010</v>
      </c>
      <c r="C649" s="20" t="s">
        <v>177</v>
      </c>
      <c r="D649" s="17" t="s">
        <v>311</v>
      </c>
      <c r="E649" s="32">
        <v>4</v>
      </c>
      <c r="F649" s="44" t="s">
        <v>81</v>
      </c>
      <c r="G649" s="45" t="str">
        <f t="shared" si="127"/>
        <v>Sherburne</v>
      </c>
      <c r="H649" s="70" t="s">
        <v>83</v>
      </c>
      <c r="I649" s="45">
        <v>5</v>
      </c>
      <c r="J649" s="22">
        <v>987131</v>
      </c>
      <c r="K649" s="17" t="s">
        <v>54</v>
      </c>
      <c r="L649" s="23" t="s">
        <v>45</v>
      </c>
      <c r="M649" s="24" t="s">
        <v>45</v>
      </c>
      <c r="N649" s="71" t="s">
        <v>45</v>
      </c>
      <c r="O649" s="26">
        <v>44.556423477444376</v>
      </c>
      <c r="P649" s="26">
        <f t="shared" si="124"/>
        <v>0.44556423477444373</v>
      </c>
      <c r="Q649" s="63">
        <v>55.443576522555624</v>
      </c>
      <c r="R649" s="25">
        <f t="shared" si="129"/>
        <v>0.55443576522555627</v>
      </c>
      <c r="S649" s="24" t="s">
        <v>45</v>
      </c>
      <c r="T649" s="25" t="s">
        <v>45</v>
      </c>
      <c r="U649" s="25" t="s">
        <v>45</v>
      </c>
      <c r="V649" s="25" t="s">
        <v>45</v>
      </c>
      <c r="W649" s="26">
        <v>18.901877048046899</v>
      </c>
      <c r="X649" s="26">
        <v>37.366267160180982</v>
      </c>
      <c r="Y649" s="26">
        <v>26.043785353429783</v>
      </c>
      <c r="Z649" s="26">
        <v>3.5981245598407554</v>
      </c>
      <c r="AA649" s="26">
        <v>0.38028571428571428</v>
      </c>
      <c r="AB649" s="26" t="s">
        <v>45</v>
      </c>
      <c r="AC649" s="25" t="s">
        <v>45</v>
      </c>
      <c r="AD649" s="25" t="s">
        <v>45</v>
      </c>
      <c r="AE649" s="25" t="s">
        <v>45</v>
      </c>
      <c r="AF649" s="25" t="s">
        <v>45</v>
      </c>
      <c r="AG649" s="27">
        <v>4.2705000000000002</v>
      </c>
      <c r="AH649" s="27">
        <v>7.585</v>
      </c>
      <c r="AI649" s="17">
        <f t="shared" si="125"/>
        <v>2.6001595631652662E-8</v>
      </c>
      <c r="AJ649" s="73">
        <v>16.993985675684605</v>
      </c>
      <c r="AK649" s="83">
        <v>268.61232101541407</v>
      </c>
      <c r="AL649" s="83">
        <v>3770.8821321146479</v>
      </c>
      <c r="AM649" s="83">
        <v>352.23811366304244</v>
      </c>
      <c r="AN649" s="17" t="s">
        <v>45</v>
      </c>
      <c r="AO649" s="17" t="s">
        <v>45</v>
      </c>
      <c r="AP649" s="17" t="s">
        <v>45</v>
      </c>
      <c r="AQ649" s="17" t="s">
        <v>45</v>
      </c>
      <c r="AR649" s="26">
        <v>476.37500000000006</v>
      </c>
      <c r="AS649" s="26">
        <v>747.125</v>
      </c>
      <c r="AT649" s="26">
        <v>398.22500000000002</v>
      </c>
      <c r="AU649" s="26">
        <v>17.393107476635521</v>
      </c>
      <c r="AV649" s="26">
        <v>-4.5826796253749995</v>
      </c>
      <c r="AW649" s="26">
        <v>4322.7750000000015</v>
      </c>
      <c r="AX649" s="26">
        <v>3441.5250000000001</v>
      </c>
      <c r="AY649" s="103">
        <v>1521</v>
      </c>
      <c r="AZ649" s="103">
        <f t="shared" si="123"/>
        <v>463.90499999999997</v>
      </c>
      <c r="BA649" s="17">
        <v>150</v>
      </c>
      <c r="BB649" s="17">
        <v>150</v>
      </c>
      <c r="BC649" s="17"/>
      <c r="BD649" s="17">
        <v>5</v>
      </c>
      <c r="BE649" s="17"/>
      <c r="BF649" s="28"/>
      <c r="BG649" s="26"/>
      <c r="BH649" s="17"/>
      <c r="BI649" s="29"/>
    </row>
    <row r="650" spans="1:61" x14ac:dyDescent="0.25">
      <c r="A650" s="17">
        <v>2007</v>
      </c>
      <c r="B650" s="15">
        <v>2010</v>
      </c>
      <c r="C650" s="20" t="s">
        <v>177</v>
      </c>
      <c r="D650" s="17" t="s">
        <v>311</v>
      </c>
      <c r="E650" s="32">
        <v>1</v>
      </c>
      <c r="F650" s="44" t="s">
        <v>93</v>
      </c>
      <c r="G650" s="45" t="str">
        <f t="shared" si="127"/>
        <v>Fish Creek</v>
      </c>
      <c r="H650" s="70" t="s">
        <v>95</v>
      </c>
      <c r="I650" s="45" t="s">
        <v>43</v>
      </c>
      <c r="J650" s="22">
        <v>988234</v>
      </c>
      <c r="K650" s="17" t="s">
        <v>42</v>
      </c>
      <c r="L650" s="23" t="s">
        <v>45</v>
      </c>
      <c r="M650" s="24" t="s">
        <v>45</v>
      </c>
      <c r="N650" s="71">
        <f t="shared" si="128"/>
        <v>31.611519243117971</v>
      </c>
      <c r="O650" s="26">
        <v>45.516594363825902</v>
      </c>
      <c r="P650" s="26">
        <f t="shared" si="124"/>
        <v>0.45516594363825902</v>
      </c>
      <c r="Q650" s="63">
        <v>54.483405636174098</v>
      </c>
      <c r="R650" s="25">
        <f t="shared" si="129"/>
        <v>0.54483405636174098</v>
      </c>
      <c r="S650" s="24" t="s">
        <v>45</v>
      </c>
      <c r="T650" s="25">
        <v>4.796162328710925</v>
      </c>
      <c r="U650" s="25">
        <f t="shared" si="130"/>
        <v>6.4177015995239852</v>
      </c>
      <c r="V650" s="25">
        <f t="shared" si="131"/>
        <v>2.1392338665079951</v>
      </c>
      <c r="W650" s="26">
        <v>20.404576076399493</v>
      </c>
      <c r="X650" s="26">
        <v>41.048819607554833</v>
      </c>
      <c r="Y650" s="26">
        <v>24.894117772248691</v>
      </c>
      <c r="Z650" s="26">
        <v>1.6466107007286297</v>
      </c>
      <c r="AA650" s="26">
        <v>0.40257142857142852</v>
      </c>
      <c r="AB650" s="26">
        <v>35.741450994652034</v>
      </c>
      <c r="AC650" s="26">
        <f t="shared" ref="AC650:AF652" si="132">W650/100*$T650</f>
        <v>0.97863659110943424</v>
      </c>
      <c r="AD650" s="26">
        <f t="shared" si="132"/>
        <v>1.9687680223980486</v>
      </c>
      <c r="AE650" s="26">
        <f t="shared" si="132"/>
        <v>1.1939622986575231</v>
      </c>
      <c r="AF650" s="26">
        <f t="shared" si="132"/>
        <v>7.897412212886952E-2</v>
      </c>
      <c r="AG650" s="27">
        <v>4.0709999999999997</v>
      </c>
      <c r="AH650" s="27">
        <v>6.8424999999999994</v>
      </c>
      <c r="AI650" s="17">
        <f t="shared" si="125"/>
        <v>1.4371430533563901E-7</v>
      </c>
      <c r="AJ650" s="73">
        <v>19.852251168952652</v>
      </c>
      <c r="AK650" s="83">
        <v>141.47614181016695</v>
      </c>
      <c r="AL650" s="83">
        <v>3232.2829596191841</v>
      </c>
      <c r="AM650" s="83">
        <v>321.51198525784901</v>
      </c>
      <c r="AN650" s="17" t="s">
        <v>45</v>
      </c>
      <c r="AO650" s="17" t="s">
        <v>45</v>
      </c>
      <c r="AP650" s="17" t="s">
        <v>45</v>
      </c>
      <c r="AQ650" s="17" t="s">
        <v>45</v>
      </c>
      <c r="AR650" s="26">
        <v>476.37500000000006</v>
      </c>
      <c r="AS650" s="26">
        <v>747.125</v>
      </c>
      <c r="AT650" s="26">
        <v>398.22500000000002</v>
      </c>
      <c r="AU650" s="26">
        <v>17.393107476635521</v>
      </c>
      <c r="AV650" s="26">
        <v>-4.5826796253749995</v>
      </c>
      <c r="AW650" s="26">
        <v>4322.7750000000015</v>
      </c>
      <c r="AX650" s="26">
        <v>3441.5250000000001</v>
      </c>
      <c r="AY650" s="103">
        <v>1521</v>
      </c>
      <c r="AZ650" s="103">
        <f t="shared" si="123"/>
        <v>463.90499999999997</v>
      </c>
      <c r="BA650" s="17">
        <v>150</v>
      </c>
      <c r="BB650" s="17">
        <v>150</v>
      </c>
      <c r="BC650" s="17"/>
      <c r="BD650" s="17">
        <v>5</v>
      </c>
      <c r="BE650" s="17"/>
      <c r="BF650" s="28"/>
      <c r="BG650" s="26"/>
      <c r="BH650" s="17"/>
      <c r="BI650" s="29"/>
    </row>
    <row r="651" spans="1:61" x14ac:dyDescent="0.25">
      <c r="A651" s="17">
        <v>2007</v>
      </c>
      <c r="B651" s="15">
        <v>2010</v>
      </c>
      <c r="C651" s="20" t="s">
        <v>177</v>
      </c>
      <c r="D651" s="17" t="s">
        <v>311</v>
      </c>
      <c r="E651" s="32">
        <v>2</v>
      </c>
      <c r="F651" s="44" t="s">
        <v>93</v>
      </c>
      <c r="G651" s="45" t="str">
        <f t="shared" si="127"/>
        <v>Fish Creek</v>
      </c>
      <c r="H651" s="70" t="s">
        <v>95</v>
      </c>
      <c r="I651" s="45" t="s">
        <v>43</v>
      </c>
      <c r="J651" s="22">
        <v>988234</v>
      </c>
      <c r="K651" s="17" t="s">
        <v>42</v>
      </c>
      <c r="L651" s="23" t="s">
        <v>45</v>
      </c>
      <c r="M651" s="24" t="s">
        <v>45</v>
      </c>
      <c r="N651" s="71">
        <f t="shared" si="128"/>
        <v>71.492283592261487</v>
      </c>
      <c r="O651" s="26">
        <v>42.63842198544139</v>
      </c>
      <c r="P651" s="26">
        <f t="shared" si="124"/>
        <v>0.42638421985441388</v>
      </c>
      <c r="Q651" s="63">
        <v>57.36157801455861</v>
      </c>
      <c r="R651" s="25">
        <f t="shared" si="129"/>
        <v>0.57361578014558612</v>
      </c>
      <c r="S651" s="24" t="s">
        <v>45</v>
      </c>
      <c r="T651" s="25">
        <v>10.161060521698975</v>
      </c>
      <c r="U651" s="25">
        <f t="shared" si="130"/>
        <v>13.596423534833598</v>
      </c>
      <c r="V651" s="25">
        <f t="shared" si="131"/>
        <v>4.5321411782778656</v>
      </c>
      <c r="W651" s="26">
        <v>20.206952214666785</v>
      </c>
      <c r="X651" s="26">
        <v>41.274918271364243</v>
      </c>
      <c r="Y651" s="26">
        <v>25.18200245331245</v>
      </c>
      <c r="Z651" s="26">
        <v>1.5174309206510372</v>
      </c>
      <c r="AA651" s="26">
        <v>0.41825000000000001</v>
      </c>
      <c r="AB651" s="26">
        <v>72.882681566280752</v>
      </c>
      <c r="AC651" s="26">
        <f t="shared" si="132"/>
        <v>2.0532406441230835</v>
      </c>
      <c r="AD651" s="26">
        <f t="shared" si="132"/>
        <v>4.1939694258351086</v>
      </c>
      <c r="AE651" s="26">
        <f t="shared" si="132"/>
        <v>2.5587585098567986</v>
      </c>
      <c r="AF651" s="26">
        <f t="shared" si="132"/>
        <v>0.15418707422232583</v>
      </c>
      <c r="AG651" s="27">
        <v>2.7793999999999999</v>
      </c>
      <c r="AH651" s="27">
        <v>6.7850000000000001</v>
      </c>
      <c r="AI651" s="17">
        <f t="shared" si="125"/>
        <v>1.6405897731995348E-7</v>
      </c>
      <c r="AJ651" s="73">
        <v>21.534230767546624</v>
      </c>
      <c r="AK651" s="83">
        <v>114.54929589190965</v>
      </c>
      <c r="AL651" s="83">
        <v>2267.9244434147031</v>
      </c>
      <c r="AM651" s="83">
        <v>214.54627960859088</v>
      </c>
      <c r="AN651" s="17" t="s">
        <v>45</v>
      </c>
      <c r="AO651" s="17" t="s">
        <v>45</v>
      </c>
      <c r="AP651" s="17" t="s">
        <v>45</v>
      </c>
      <c r="AQ651" s="17" t="s">
        <v>45</v>
      </c>
      <c r="AR651" s="26">
        <v>476.37500000000006</v>
      </c>
      <c r="AS651" s="26">
        <v>747.125</v>
      </c>
      <c r="AT651" s="26">
        <v>398.22500000000002</v>
      </c>
      <c r="AU651" s="26">
        <v>17.393107476635521</v>
      </c>
      <c r="AV651" s="26">
        <v>-4.5826796253749995</v>
      </c>
      <c r="AW651" s="26">
        <v>4322.7750000000015</v>
      </c>
      <c r="AX651" s="26">
        <v>3441.5250000000001</v>
      </c>
      <c r="AY651" s="103">
        <v>1521</v>
      </c>
      <c r="AZ651" s="103">
        <f t="shared" si="123"/>
        <v>463.90499999999997</v>
      </c>
      <c r="BA651" s="17">
        <v>150</v>
      </c>
      <c r="BB651" s="17">
        <v>150</v>
      </c>
      <c r="BC651" s="17"/>
      <c r="BD651" s="17">
        <v>5</v>
      </c>
      <c r="BE651" s="17"/>
      <c r="BF651" s="28"/>
      <c r="BG651" s="26"/>
      <c r="BH651" s="17"/>
      <c r="BI651" s="29"/>
    </row>
    <row r="652" spans="1:61" x14ac:dyDescent="0.25">
      <c r="A652" s="17">
        <v>2007</v>
      </c>
      <c r="B652" s="15">
        <v>2010</v>
      </c>
      <c r="C652" s="20" t="s">
        <v>177</v>
      </c>
      <c r="D652" s="17" t="s">
        <v>311</v>
      </c>
      <c r="E652" s="32">
        <v>3</v>
      </c>
      <c r="F652" s="44" t="s">
        <v>93</v>
      </c>
      <c r="G652" s="45" t="str">
        <f t="shared" si="127"/>
        <v>Fish Creek</v>
      </c>
      <c r="H652" s="70" t="s">
        <v>95</v>
      </c>
      <c r="I652" s="45" t="s">
        <v>43</v>
      </c>
      <c r="J652" s="22">
        <v>988234</v>
      </c>
      <c r="K652" s="17" t="s">
        <v>42</v>
      </c>
      <c r="L652" s="23" t="s">
        <v>45</v>
      </c>
      <c r="M652" s="24" t="s">
        <v>45</v>
      </c>
      <c r="N652" s="71">
        <f t="shared" si="128"/>
        <v>26.420607702626626</v>
      </c>
      <c r="O652" s="26">
        <v>45.251907080867959</v>
      </c>
      <c r="P652" s="26">
        <f t="shared" si="124"/>
        <v>0.45251907080867959</v>
      </c>
      <c r="Q652" s="63">
        <v>54.748092919132041</v>
      </c>
      <c r="R652" s="25">
        <f t="shared" si="129"/>
        <v>0.54748092919132041</v>
      </c>
      <c r="S652" s="24" t="s">
        <v>45</v>
      </c>
      <c r="T652" s="25">
        <v>3.9852762825977481</v>
      </c>
      <c r="U652" s="25">
        <f t="shared" si="130"/>
        <v>5.3326622871513134</v>
      </c>
      <c r="V652" s="25">
        <f t="shared" si="131"/>
        <v>1.7775540957171045</v>
      </c>
      <c r="W652" s="26">
        <v>20.57701280979002</v>
      </c>
      <c r="X652" s="26">
        <v>38.918487156194601</v>
      </c>
      <c r="Y652" s="26">
        <v>25.59894992536627</v>
      </c>
      <c r="Z652" s="26">
        <v>1.7947344199578197</v>
      </c>
      <c r="AA652" s="26">
        <v>0.54966666666666664</v>
      </c>
      <c r="AB652" s="26">
        <v>21.751053088768792</v>
      </c>
      <c r="AC652" s="26">
        <f t="shared" si="132"/>
        <v>0.82005081117566214</v>
      </c>
      <c r="AD652" s="26">
        <f t="shared" si="132"/>
        <v>1.5510092381816742</v>
      </c>
      <c r="AE652" s="26">
        <f t="shared" si="132"/>
        <v>1.0201888799696959</v>
      </c>
      <c r="AF652" s="26">
        <f t="shared" si="132"/>
        <v>7.1525125174197263E-2</v>
      </c>
      <c r="AG652" s="27">
        <v>3.2921</v>
      </c>
      <c r="AH652" s="27">
        <v>6.5575000000000001</v>
      </c>
      <c r="AI652" s="17">
        <f t="shared" si="125"/>
        <v>2.7701290391637298E-7</v>
      </c>
      <c r="AJ652" s="73">
        <v>22.615958130585692</v>
      </c>
      <c r="AK652" s="83">
        <v>130.5366972554813</v>
      </c>
      <c r="AL652" s="83">
        <v>2635.7778155284309</v>
      </c>
      <c r="AM652" s="83">
        <v>254.62723702058815</v>
      </c>
      <c r="AN652" s="17" t="s">
        <v>45</v>
      </c>
      <c r="AO652" s="17" t="s">
        <v>45</v>
      </c>
      <c r="AP652" s="17" t="s">
        <v>45</v>
      </c>
      <c r="AQ652" s="17" t="s">
        <v>45</v>
      </c>
      <c r="AR652" s="26">
        <v>476.37500000000006</v>
      </c>
      <c r="AS652" s="26">
        <v>747.125</v>
      </c>
      <c r="AT652" s="26">
        <v>398.22500000000002</v>
      </c>
      <c r="AU652" s="26">
        <v>17.393107476635521</v>
      </c>
      <c r="AV652" s="26">
        <v>-4.5826796253749995</v>
      </c>
      <c r="AW652" s="26">
        <v>4322.7750000000015</v>
      </c>
      <c r="AX652" s="26">
        <v>3441.5250000000001</v>
      </c>
      <c r="AY652" s="103">
        <v>1521</v>
      </c>
      <c r="AZ652" s="103">
        <f t="shared" si="123"/>
        <v>463.90499999999997</v>
      </c>
      <c r="BA652" s="17">
        <v>150</v>
      </c>
      <c r="BB652" s="17">
        <v>150</v>
      </c>
      <c r="BC652" s="17"/>
      <c r="BD652" s="17">
        <v>5</v>
      </c>
      <c r="BE652" s="17"/>
      <c r="BF652" s="28"/>
      <c r="BG652" s="26"/>
      <c r="BH652" s="17"/>
      <c r="BI652" s="29"/>
    </row>
    <row r="653" spans="1:61" x14ac:dyDescent="0.25">
      <c r="A653" s="17">
        <v>2007</v>
      </c>
      <c r="B653" s="15">
        <v>2010</v>
      </c>
      <c r="C653" s="20" t="s">
        <v>177</v>
      </c>
      <c r="D653" s="17" t="s">
        <v>311</v>
      </c>
      <c r="E653" s="32">
        <v>4</v>
      </c>
      <c r="F653" s="44" t="s">
        <v>93</v>
      </c>
      <c r="G653" s="45" t="str">
        <f t="shared" si="127"/>
        <v>Fish Creek</v>
      </c>
      <c r="H653" s="70" t="s">
        <v>95</v>
      </c>
      <c r="I653" s="45" t="s">
        <v>43</v>
      </c>
      <c r="J653" s="22">
        <v>988234</v>
      </c>
      <c r="K653" s="17" t="s">
        <v>42</v>
      </c>
      <c r="L653" s="23" t="s">
        <v>45</v>
      </c>
      <c r="M653" s="24" t="s">
        <v>45</v>
      </c>
      <c r="N653" s="71" t="s">
        <v>45</v>
      </c>
      <c r="O653" s="26">
        <v>43.22395293289572</v>
      </c>
      <c r="P653" s="26">
        <f t="shared" si="124"/>
        <v>0.43223952932895721</v>
      </c>
      <c r="Q653" s="63">
        <v>56.77604706710428</v>
      </c>
      <c r="R653" s="25">
        <f t="shared" si="129"/>
        <v>0.56776047067104285</v>
      </c>
      <c r="S653" s="24" t="s">
        <v>45</v>
      </c>
      <c r="T653" s="25" t="s">
        <v>45</v>
      </c>
      <c r="U653" s="25" t="s">
        <v>45</v>
      </c>
      <c r="V653" s="25" t="s">
        <v>45</v>
      </c>
      <c r="W653" s="26">
        <v>20.550537315076355</v>
      </c>
      <c r="X653" s="26">
        <v>37.957735551888746</v>
      </c>
      <c r="Y653" s="26">
        <v>26.281241605755383</v>
      </c>
      <c r="Z653" s="26">
        <v>1.8351316134134379</v>
      </c>
      <c r="AA653" s="26">
        <v>0.47949999999999998</v>
      </c>
      <c r="AB653" s="26" t="s">
        <v>45</v>
      </c>
      <c r="AC653" s="25" t="s">
        <v>45</v>
      </c>
      <c r="AD653" s="25" t="s">
        <v>45</v>
      </c>
      <c r="AE653" s="25" t="s">
        <v>45</v>
      </c>
      <c r="AF653" s="25" t="s">
        <v>45</v>
      </c>
      <c r="AG653" s="27">
        <v>2.5095499999999995</v>
      </c>
      <c r="AH653" s="27">
        <v>6.9125000000000005</v>
      </c>
      <c r="AI653" s="17">
        <f t="shared" si="125"/>
        <v>1.2232071190499275E-7</v>
      </c>
      <c r="AJ653" s="73">
        <v>23.152659889831096</v>
      </c>
      <c r="AK653" s="83">
        <v>112.41795112219893</v>
      </c>
      <c r="AL653" s="83">
        <v>2673.7876121720733</v>
      </c>
      <c r="AM653" s="83">
        <v>251.13293208506965</v>
      </c>
      <c r="AN653" s="17" t="s">
        <v>45</v>
      </c>
      <c r="AO653" s="17" t="s">
        <v>45</v>
      </c>
      <c r="AP653" s="17" t="s">
        <v>45</v>
      </c>
      <c r="AQ653" s="17" t="s">
        <v>45</v>
      </c>
      <c r="AR653" s="26">
        <v>476.37500000000006</v>
      </c>
      <c r="AS653" s="26">
        <v>747.125</v>
      </c>
      <c r="AT653" s="26">
        <v>398.22500000000002</v>
      </c>
      <c r="AU653" s="26">
        <v>17.393107476635521</v>
      </c>
      <c r="AV653" s="26">
        <v>-4.5826796253749995</v>
      </c>
      <c r="AW653" s="26">
        <v>4322.7750000000015</v>
      </c>
      <c r="AX653" s="26">
        <v>3441.5250000000001</v>
      </c>
      <c r="AY653" s="103">
        <v>1521</v>
      </c>
      <c r="AZ653" s="103">
        <f t="shared" si="123"/>
        <v>463.90499999999997</v>
      </c>
      <c r="BA653" s="17">
        <v>150</v>
      </c>
      <c r="BB653" s="17">
        <v>150</v>
      </c>
      <c r="BC653" s="17"/>
      <c r="BD653" s="17">
        <v>5</v>
      </c>
      <c r="BE653" s="17"/>
      <c r="BF653" s="28"/>
      <c r="BG653" s="26"/>
      <c r="BH653" s="17"/>
      <c r="BI653" s="29"/>
    </row>
    <row r="654" spans="1:61" x14ac:dyDescent="0.25">
      <c r="A654" s="17">
        <v>2007</v>
      </c>
      <c r="B654" s="15">
        <v>2010</v>
      </c>
      <c r="C654" s="20" t="s">
        <v>177</v>
      </c>
      <c r="D654" s="17" t="s">
        <v>311</v>
      </c>
      <c r="E654" s="32">
        <v>1</v>
      </c>
      <c r="F654" s="44" t="s">
        <v>124</v>
      </c>
      <c r="G654" s="45" t="str">
        <f t="shared" si="127"/>
        <v>Allegany</v>
      </c>
      <c r="H654" s="70">
        <v>99239</v>
      </c>
      <c r="I654" s="45" t="s">
        <v>52</v>
      </c>
      <c r="J654" s="22">
        <v>99239015</v>
      </c>
      <c r="K654" s="17" t="s">
        <v>42</v>
      </c>
      <c r="L654" s="23" t="s">
        <v>45</v>
      </c>
      <c r="M654" s="24" t="s">
        <v>45</v>
      </c>
      <c r="N654" s="71">
        <f t="shared" si="128"/>
        <v>49.57423748617245</v>
      </c>
      <c r="O654" s="26">
        <v>48.370500801487132</v>
      </c>
      <c r="P654" s="26">
        <f t="shared" si="124"/>
        <v>0.48370500801487132</v>
      </c>
      <c r="Q654" s="63">
        <v>51.629499198512868</v>
      </c>
      <c r="R654" s="25">
        <f t="shared" si="129"/>
        <v>0.51629499198512863</v>
      </c>
      <c r="S654" s="24" t="s">
        <v>45</v>
      </c>
      <c r="T654" s="25">
        <v>7.9931023135267267</v>
      </c>
      <c r="U654" s="25">
        <f t="shared" si="130"/>
        <v>10.695498189375638</v>
      </c>
      <c r="V654" s="25">
        <f t="shared" si="131"/>
        <v>3.5651660631252127</v>
      </c>
      <c r="W654" s="26">
        <v>19.15289564804128</v>
      </c>
      <c r="X654" s="26">
        <v>40.611589381492294</v>
      </c>
      <c r="Y654" s="26">
        <v>26.055089279652393</v>
      </c>
      <c r="Z654" s="26">
        <v>2.2707651571729173</v>
      </c>
      <c r="AA654" s="26">
        <v>0.42437500000000006</v>
      </c>
      <c r="AB654" s="26">
        <v>56.504994263517354</v>
      </c>
      <c r="AC654" s="26">
        <f t="shared" ref="AC654:AF664" si="133">W654/100*$T654</f>
        <v>1.5309105451509473</v>
      </c>
      <c r="AD654" s="26">
        <f t="shared" si="133"/>
        <v>3.2461258904120354</v>
      </c>
      <c r="AE654" s="26">
        <f t="shared" si="133"/>
        <v>2.0826099440033494</v>
      </c>
      <c r="AF654" s="26">
        <f t="shared" si="133"/>
        <v>0.18150458231274727</v>
      </c>
      <c r="AG654" s="27">
        <v>3.7190000000000003</v>
      </c>
      <c r="AH654" s="27">
        <v>6.5625</v>
      </c>
      <c r="AI654" s="17">
        <f t="shared" si="125"/>
        <v>2.7384196342643577E-7</v>
      </c>
      <c r="AJ654" s="73">
        <v>29.043857171506932</v>
      </c>
      <c r="AK654" s="83">
        <v>96.372880490444302</v>
      </c>
      <c r="AL654" s="83">
        <v>2975.4270968355563</v>
      </c>
      <c r="AM654" s="83">
        <v>239.51047567237381</v>
      </c>
      <c r="AN654" s="17" t="s">
        <v>45</v>
      </c>
      <c r="AO654" s="17" t="s">
        <v>45</v>
      </c>
      <c r="AP654" s="17" t="s">
        <v>45</v>
      </c>
      <c r="AQ654" s="17" t="s">
        <v>45</v>
      </c>
      <c r="AR654" s="26">
        <v>476.37500000000006</v>
      </c>
      <c r="AS654" s="26">
        <v>747.125</v>
      </c>
      <c r="AT654" s="26">
        <v>398.22500000000002</v>
      </c>
      <c r="AU654" s="26">
        <v>17.393107476635521</v>
      </c>
      <c r="AV654" s="26">
        <v>-4.5826796253749995</v>
      </c>
      <c r="AW654" s="26">
        <v>4322.7750000000015</v>
      </c>
      <c r="AX654" s="26">
        <v>3441.5250000000001</v>
      </c>
      <c r="AY654" s="103">
        <v>1521</v>
      </c>
      <c r="AZ654" s="103">
        <f t="shared" si="123"/>
        <v>463.90499999999997</v>
      </c>
      <c r="BA654" s="17">
        <v>150</v>
      </c>
      <c r="BB654" s="17">
        <v>150</v>
      </c>
      <c r="BC654" s="17"/>
      <c r="BD654" s="17">
        <v>5</v>
      </c>
      <c r="BE654" s="17"/>
      <c r="BF654" s="28"/>
      <c r="BG654" s="26"/>
      <c r="BH654" s="17"/>
      <c r="BI654" s="29"/>
    </row>
    <row r="655" spans="1:61" x14ac:dyDescent="0.25">
      <c r="A655" s="17">
        <v>2007</v>
      </c>
      <c r="B655" s="15">
        <v>2010</v>
      </c>
      <c r="C655" s="20" t="s">
        <v>177</v>
      </c>
      <c r="D655" s="17" t="s">
        <v>311</v>
      </c>
      <c r="E655" s="32">
        <v>2</v>
      </c>
      <c r="F655" s="44" t="s">
        <v>124</v>
      </c>
      <c r="G655" s="45" t="str">
        <f t="shared" si="127"/>
        <v>Allegany</v>
      </c>
      <c r="H655" s="70">
        <v>99239</v>
      </c>
      <c r="I655" s="45" t="s">
        <v>52</v>
      </c>
      <c r="J655" s="22">
        <v>99239015</v>
      </c>
      <c r="K655" s="17" t="s">
        <v>42</v>
      </c>
      <c r="L655" s="23" t="s">
        <v>45</v>
      </c>
      <c r="M655" s="24" t="s">
        <v>45</v>
      </c>
      <c r="N655" s="71">
        <f t="shared" si="128"/>
        <v>7.6411229432641337</v>
      </c>
      <c r="O655" s="26">
        <v>44.717779240772565</v>
      </c>
      <c r="P655" s="26">
        <f t="shared" si="124"/>
        <v>0.44717779240772565</v>
      </c>
      <c r="Q655" s="63">
        <v>55.282220759227435</v>
      </c>
      <c r="R655" s="25">
        <f t="shared" si="129"/>
        <v>0.55282220759227441</v>
      </c>
      <c r="S655" s="24" t="s">
        <v>45</v>
      </c>
      <c r="T655" s="25">
        <v>1.1389801630949594</v>
      </c>
      <c r="U655" s="25">
        <f t="shared" si="130"/>
        <v>1.5240590942394641</v>
      </c>
      <c r="V655" s="25">
        <f t="shared" si="131"/>
        <v>0.50801969807982128</v>
      </c>
      <c r="W655" s="26">
        <v>19.919966552711657</v>
      </c>
      <c r="X655" s="26">
        <v>40.044837488941667</v>
      </c>
      <c r="Y655" s="26">
        <v>25.610463087563062</v>
      </c>
      <c r="Z655" s="26">
        <v>2.1657262266324011</v>
      </c>
      <c r="AA655" s="26">
        <v>0.40024999999999994</v>
      </c>
      <c r="AB655" s="26">
        <v>8.5370155884694032</v>
      </c>
      <c r="AC655" s="26">
        <f t="shared" si="133"/>
        <v>0.22688446753053659</v>
      </c>
      <c r="AD655" s="26">
        <f t="shared" si="133"/>
        <v>0.45610275534265921</v>
      </c>
      <c r="AE655" s="26">
        <f t="shared" si="133"/>
        <v>0.29169809424410015</v>
      </c>
      <c r="AF655" s="26">
        <f t="shared" si="133"/>
        <v>2.4667192108288032E-2</v>
      </c>
      <c r="AG655" s="27">
        <v>3.1775500000000001</v>
      </c>
      <c r="AH655" s="27" t="s">
        <v>45</v>
      </c>
      <c r="AI655" s="17" t="s">
        <v>45</v>
      </c>
      <c r="AJ655" s="73">
        <v>25.304314142533009</v>
      </c>
      <c r="AK655" s="83">
        <v>99.269853142588659</v>
      </c>
      <c r="AL655" s="83">
        <v>2506.4016321678432</v>
      </c>
      <c r="AM655" s="83">
        <v>203.72005874708731</v>
      </c>
      <c r="AN655" s="17" t="s">
        <v>45</v>
      </c>
      <c r="AO655" s="17" t="s">
        <v>45</v>
      </c>
      <c r="AP655" s="17" t="s">
        <v>45</v>
      </c>
      <c r="AQ655" s="17" t="s">
        <v>45</v>
      </c>
      <c r="AR655" s="26">
        <v>476.37500000000006</v>
      </c>
      <c r="AS655" s="26">
        <v>747.125</v>
      </c>
      <c r="AT655" s="26">
        <v>398.22500000000002</v>
      </c>
      <c r="AU655" s="26">
        <v>17.393107476635521</v>
      </c>
      <c r="AV655" s="26">
        <v>-4.5826796253749995</v>
      </c>
      <c r="AW655" s="26">
        <v>4322.7750000000015</v>
      </c>
      <c r="AX655" s="26">
        <v>3441.5250000000001</v>
      </c>
      <c r="AY655" s="103">
        <v>1521</v>
      </c>
      <c r="AZ655" s="103">
        <f t="shared" si="123"/>
        <v>463.90499999999997</v>
      </c>
      <c r="BA655" s="17">
        <v>150</v>
      </c>
      <c r="BB655" s="17">
        <v>150</v>
      </c>
      <c r="BC655" s="17"/>
      <c r="BD655" s="17">
        <v>5</v>
      </c>
      <c r="BE655" s="17"/>
      <c r="BF655" s="28"/>
      <c r="BG655" s="26"/>
      <c r="BH655" s="17" t="s">
        <v>179</v>
      </c>
      <c r="BI655" s="29"/>
    </row>
    <row r="656" spans="1:61" x14ac:dyDescent="0.25">
      <c r="A656" s="17">
        <v>2007</v>
      </c>
      <c r="B656" s="15">
        <v>2010</v>
      </c>
      <c r="C656" s="20" t="s">
        <v>177</v>
      </c>
      <c r="D656" s="17" t="s">
        <v>311</v>
      </c>
      <c r="E656" s="32">
        <v>3</v>
      </c>
      <c r="F656" s="44" t="s">
        <v>124</v>
      </c>
      <c r="G656" s="45" t="str">
        <f t="shared" si="127"/>
        <v>Allegany</v>
      </c>
      <c r="H656" s="70">
        <v>99239</v>
      </c>
      <c r="I656" s="45" t="s">
        <v>52</v>
      </c>
      <c r="J656" s="22">
        <v>99239015</v>
      </c>
      <c r="K656" s="17" t="s">
        <v>42</v>
      </c>
      <c r="L656" s="23" t="s">
        <v>45</v>
      </c>
      <c r="M656" s="24" t="s">
        <v>45</v>
      </c>
      <c r="N656" s="71">
        <f t="shared" si="128"/>
        <v>25.577013533807126</v>
      </c>
      <c r="O656" s="26">
        <v>47.994256363758545</v>
      </c>
      <c r="P656" s="26">
        <f t="shared" si="124"/>
        <v>0.47994256363758547</v>
      </c>
      <c r="Q656" s="63">
        <v>52.005743636241455</v>
      </c>
      <c r="R656" s="25">
        <f t="shared" si="129"/>
        <v>0.52005743636241453</v>
      </c>
      <c r="S656" s="24" t="s">
        <v>45</v>
      </c>
      <c r="T656" s="25">
        <v>4.0918324818695364</v>
      </c>
      <c r="U656" s="25">
        <f t="shared" si="130"/>
        <v>5.4752441773454992</v>
      </c>
      <c r="V656" s="25">
        <f t="shared" si="131"/>
        <v>1.8250813924484997</v>
      </c>
      <c r="W656" s="26">
        <v>19.833322593505542</v>
      </c>
      <c r="X656" s="26">
        <v>39.667544500063372</v>
      </c>
      <c r="Y656" s="26">
        <v>25.673196009882517</v>
      </c>
      <c r="Z656" s="26">
        <v>2.4984474457739054</v>
      </c>
      <c r="AA656" s="26">
        <v>0.39699999999999996</v>
      </c>
      <c r="AB656" s="26">
        <v>30.92064847760355</v>
      </c>
      <c r="AC656" s="26">
        <f t="shared" si="133"/>
        <v>0.81154633611502935</v>
      </c>
      <c r="AD656" s="26">
        <f t="shared" si="133"/>
        <v>1.6231294706136459</v>
      </c>
      <c r="AE656" s="26">
        <f t="shared" si="133"/>
        <v>1.0505041734664065</v>
      </c>
      <c r="AF656" s="26">
        <f t="shared" si="133"/>
        <v>0.10223228412861643</v>
      </c>
      <c r="AG656" s="27">
        <v>2.355</v>
      </c>
      <c r="AH656" s="27">
        <v>7.2000000000000011</v>
      </c>
      <c r="AI656" s="17">
        <f t="shared" si="125"/>
        <v>6.3095734448019177E-8</v>
      </c>
      <c r="AJ656" s="73">
        <v>23.724054868191143</v>
      </c>
      <c r="AK656" s="83">
        <v>93.603369302294809</v>
      </c>
      <c r="AL656" s="83">
        <v>2060.2946575367473</v>
      </c>
      <c r="AM656" s="83">
        <v>177.23439416835876</v>
      </c>
      <c r="AN656" s="17" t="s">
        <v>45</v>
      </c>
      <c r="AO656" s="17" t="s">
        <v>45</v>
      </c>
      <c r="AP656" s="17" t="s">
        <v>45</v>
      </c>
      <c r="AQ656" s="17" t="s">
        <v>45</v>
      </c>
      <c r="AR656" s="26">
        <v>476.37500000000006</v>
      </c>
      <c r="AS656" s="26">
        <v>747.125</v>
      </c>
      <c r="AT656" s="26">
        <v>398.22500000000002</v>
      </c>
      <c r="AU656" s="26">
        <v>17.393107476635521</v>
      </c>
      <c r="AV656" s="26">
        <v>-4.5826796253749995</v>
      </c>
      <c r="AW656" s="26">
        <v>4322.7750000000015</v>
      </c>
      <c r="AX656" s="26">
        <v>3441.5250000000001</v>
      </c>
      <c r="AY656" s="103">
        <v>1521</v>
      </c>
      <c r="AZ656" s="103">
        <f t="shared" si="123"/>
        <v>463.90499999999997</v>
      </c>
      <c r="BA656" s="17">
        <v>150</v>
      </c>
      <c r="BB656" s="17">
        <v>150</v>
      </c>
      <c r="BC656" s="17"/>
      <c r="BD656" s="17">
        <v>5</v>
      </c>
      <c r="BE656" s="17"/>
      <c r="BF656" s="28"/>
      <c r="BG656" s="26"/>
      <c r="BH656" s="17"/>
      <c r="BI656" s="29"/>
    </row>
    <row r="657" spans="1:63" x14ac:dyDescent="0.25">
      <c r="A657" s="17">
        <v>2007</v>
      </c>
      <c r="B657" s="15">
        <v>2010</v>
      </c>
      <c r="C657" s="20" t="s">
        <v>177</v>
      </c>
      <c r="D657" s="17" t="s">
        <v>311</v>
      </c>
      <c r="E657" s="32">
        <v>4</v>
      </c>
      <c r="F657" s="44" t="s">
        <v>124</v>
      </c>
      <c r="G657" s="45" t="str">
        <f t="shared" si="127"/>
        <v>Allegany</v>
      </c>
      <c r="H657" s="70">
        <v>99239</v>
      </c>
      <c r="I657" s="45" t="s">
        <v>52</v>
      </c>
      <c r="J657" s="22">
        <v>99239015</v>
      </c>
      <c r="K657" s="17" t="s">
        <v>42</v>
      </c>
      <c r="L657" s="23" t="s">
        <v>45</v>
      </c>
      <c r="M657" s="24" t="s">
        <v>45</v>
      </c>
      <c r="N657" s="71">
        <f t="shared" si="128"/>
        <v>6.0332890153538177</v>
      </c>
      <c r="O657" s="26">
        <v>47.145705671554865</v>
      </c>
      <c r="P657" s="26">
        <f t="shared" si="124"/>
        <v>0.47145705671554866</v>
      </c>
      <c r="Q657" s="63">
        <v>52.854294328445135</v>
      </c>
      <c r="R657" s="25">
        <f t="shared" si="129"/>
        <v>0.52854294328445139</v>
      </c>
      <c r="S657" s="24" t="s">
        <v>45</v>
      </c>
      <c r="T657" s="25">
        <v>0.94814556049765386</v>
      </c>
      <c r="U657" s="25">
        <f t="shared" si="130"/>
        <v>1.2687050318880293</v>
      </c>
      <c r="V657" s="25">
        <f t="shared" si="131"/>
        <v>0.42290167729600975</v>
      </c>
      <c r="W657" s="26">
        <v>19.577530341630748</v>
      </c>
      <c r="X657" s="26">
        <v>38.828299828971794</v>
      </c>
      <c r="Y657" s="26">
        <v>25.818688476774426</v>
      </c>
      <c r="Z657" s="26">
        <v>2.7072347510322032</v>
      </c>
      <c r="AA657" s="26">
        <v>0.44899999999999995</v>
      </c>
      <c r="AB657" s="26">
        <v>6.3350482884030335</v>
      </c>
      <c r="AC657" s="26">
        <f t="shared" si="133"/>
        <v>0.18562348478925308</v>
      </c>
      <c r="AD657" s="26">
        <f t="shared" si="133"/>
        <v>0.36814880104511422</v>
      </c>
      <c r="AE657" s="26">
        <f t="shared" si="133"/>
        <v>0.24479874857125605</v>
      </c>
      <c r="AF657" s="26">
        <f t="shared" si="133"/>
        <v>2.5668526104161548E-2</v>
      </c>
      <c r="AG657" s="27">
        <v>3.4169999999999998</v>
      </c>
      <c r="AH657" s="27">
        <v>6.68</v>
      </c>
      <c r="AI657" s="17">
        <f t="shared" si="125"/>
        <v>2.089296130854039E-7</v>
      </c>
      <c r="AJ657" s="73">
        <v>25.112301614985654</v>
      </c>
      <c r="AK657" s="83">
        <v>137.69982167324426</v>
      </c>
      <c r="AL657" s="83">
        <v>2705.4116653993747</v>
      </c>
      <c r="AM657" s="83">
        <v>212.54916633552159</v>
      </c>
      <c r="AN657" s="17" t="s">
        <v>45</v>
      </c>
      <c r="AO657" s="17" t="s">
        <v>45</v>
      </c>
      <c r="AP657" s="17" t="s">
        <v>45</v>
      </c>
      <c r="AQ657" s="17" t="s">
        <v>45</v>
      </c>
      <c r="AR657" s="26">
        <v>476.37500000000006</v>
      </c>
      <c r="AS657" s="26">
        <v>747.125</v>
      </c>
      <c r="AT657" s="26">
        <v>398.22500000000002</v>
      </c>
      <c r="AU657" s="26">
        <v>17.393107476635521</v>
      </c>
      <c r="AV657" s="26">
        <v>-4.5826796253749995</v>
      </c>
      <c r="AW657" s="26">
        <v>4322.7750000000015</v>
      </c>
      <c r="AX657" s="26">
        <v>3441.5250000000001</v>
      </c>
      <c r="AY657" s="103">
        <v>1521</v>
      </c>
      <c r="AZ657" s="103">
        <f t="shared" si="123"/>
        <v>463.90499999999997</v>
      </c>
      <c r="BA657" s="17">
        <v>150</v>
      </c>
      <c r="BB657" s="17">
        <v>150</v>
      </c>
      <c r="BC657" s="17"/>
      <c r="BD657" s="17">
        <v>5</v>
      </c>
      <c r="BE657" s="17"/>
      <c r="BF657" s="28"/>
      <c r="BG657" s="26"/>
      <c r="BH657" s="17"/>
      <c r="BI657" s="29"/>
    </row>
    <row r="658" spans="1:63" x14ac:dyDescent="0.25">
      <c r="A658" s="17">
        <v>2007</v>
      </c>
      <c r="B658" s="15">
        <v>2010</v>
      </c>
      <c r="C658" s="20" t="s">
        <v>177</v>
      </c>
      <c r="D658" s="17" t="s">
        <v>311</v>
      </c>
      <c r="E658" s="32">
        <v>1</v>
      </c>
      <c r="F658" s="44" t="s">
        <v>126</v>
      </c>
      <c r="G658" s="45" t="str">
        <f t="shared" si="127"/>
        <v>Canastota</v>
      </c>
      <c r="H658" s="70">
        <v>9970</v>
      </c>
      <c r="I658" s="45">
        <v>5</v>
      </c>
      <c r="J658" s="22">
        <v>9970036</v>
      </c>
      <c r="K658" s="17" t="s">
        <v>54</v>
      </c>
      <c r="L658" s="23" t="s">
        <v>45</v>
      </c>
      <c r="M658" s="24" t="s">
        <v>45</v>
      </c>
      <c r="N658" s="71">
        <f t="shared" si="128"/>
        <v>16.412694110035055</v>
      </c>
      <c r="O658" s="26">
        <v>48.128135876598755</v>
      </c>
      <c r="P658" s="26">
        <f t="shared" si="124"/>
        <v>0.48128135876598754</v>
      </c>
      <c r="Q658" s="63">
        <v>51.871864123401245</v>
      </c>
      <c r="R658" s="25">
        <f t="shared" si="129"/>
        <v>0.51871864123401246</v>
      </c>
      <c r="S658" s="24" t="s">
        <v>45</v>
      </c>
      <c r="T658" s="25">
        <v>2.6330412407627306</v>
      </c>
      <c r="U658" s="25">
        <f t="shared" si="130"/>
        <v>3.5232487610562853</v>
      </c>
      <c r="V658" s="25">
        <f t="shared" si="131"/>
        <v>1.1744162536854286</v>
      </c>
      <c r="W658" s="26">
        <v>19.578267350371775</v>
      </c>
      <c r="X658" s="26">
        <v>38.693604125453021</v>
      </c>
      <c r="Y658" s="26">
        <v>25.021310873436661</v>
      </c>
      <c r="Z658" s="26">
        <v>3.473013435589138</v>
      </c>
      <c r="AA658" s="26">
        <v>0.38339999999999996</v>
      </c>
      <c r="AB658" s="26">
        <v>20.602826610037017</v>
      </c>
      <c r="AC658" s="26">
        <f t="shared" si="133"/>
        <v>0.51550385356207362</v>
      </c>
      <c r="AD658" s="26">
        <f t="shared" si="133"/>
        <v>1.0188185541606474</v>
      </c>
      <c r="AE658" s="26">
        <f t="shared" si="133"/>
        <v>0.65882143427703677</v>
      </c>
      <c r="AF658" s="26">
        <f t="shared" si="133"/>
        <v>9.1445876056292577E-2</v>
      </c>
      <c r="AG658" s="27">
        <v>2.5101</v>
      </c>
      <c r="AH658" s="27">
        <v>7.4124999999999996</v>
      </c>
      <c r="AI658" s="17">
        <f t="shared" si="125"/>
        <v>3.8681205463305208E-8</v>
      </c>
      <c r="AJ658" s="73">
        <v>17.218788551828432</v>
      </c>
      <c r="AK658" s="83">
        <v>95.141862524978478</v>
      </c>
      <c r="AL658" s="83">
        <v>2579.1810453442695</v>
      </c>
      <c r="AM658" s="83">
        <v>200.42835706409932</v>
      </c>
      <c r="AN658" s="17" t="s">
        <v>45</v>
      </c>
      <c r="AO658" s="17" t="s">
        <v>45</v>
      </c>
      <c r="AP658" s="17" t="s">
        <v>45</v>
      </c>
      <c r="AQ658" s="17" t="s">
        <v>45</v>
      </c>
      <c r="AR658" s="26">
        <v>476.37500000000006</v>
      </c>
      <c r="AS658" s="26">
        <v>747.125</v>
      </c>
      <c r="AT658" s="26">
        <v>398.22500000000002</v>
      </c>
      <c r="AU658" s="26">
        <v>17.393107476635521</v>
      </c>
      <c r="AV658" s="26">
        <v>-4.5826796253749995</v>
      </c>
      <c r="AW658" s="26">
        <v>4322.7750000000015</v>
      </c>
      <c r="AX658" s="26">
        <v>3441.5250000000001</v>
      </c>
      <c r="AY658" s="103">
        <v>1521</v>
      </c>
      <c r="AZ658" s="103">
        <f t="shared" si="123"/>
        <v>463.90499999999997</v>
      </c>
      <c r="BA658" s="17">
        <v>150</v>
      </c>
      <c r="BB658" s="17">
        <v>150</v>
      </c>
      <c r="BC658" s="17"/>
      <c r="BD658" s="17">
        <v>5</v>
      </c>
      <c r="BE658" s="17"/>
      <c r="BF658" s="28"/>
      <c r="BG658" s="26"/>
      <c r="BH658" s="17"/>
      <c r="BI658" s="29"/>
    </row>
    <row r="659" spans="1:63" x14ac:dyDescent="0.25">
      <c r="A659" s="17">
        <v>2007</v>
      </c>
      <c r="B659" s="15">
        <v>2010</v>
      </c>
      <c r="C659" s="20" t="s">
        <v>177</v>
      </c>
      <c r="D659" s="17" t="s">
        <v>311</v>
      </c>
      <c r="E659" s="32">
        <v>2</v>
      </c>
      <c r="F659" s="44" t="s">
        <v>126</v>
      </c>
      <c r="G659" s="45" t="str">
        <f t="shared" si="127"/>
        <v>Canastota</v>
      </c>
      <c r="H659" s="70">
        <v>9970</v>
      </c>
      <c r="I659" s="45">
        <v>5</v>
      </c>
      <c r="J659" s="22">
        <v>9970036</v>
      </c>
      <c r="K659" s="17" t="s">
        <v>54</v>
      </c>
      <c r="L659" s="23" t="s">
        <v>45</v>
      </c>
      <c r="M659" s="24" t="s">
        <v>45</v>
      </c>
      <c r="N659" s="71">
        <f t="shared" si="128"/>
        <v>33.962773916280184</v>
      </c>
      <c r="O659" s="26">
        <v>46.767783648170891</v>
      </c>
      <c r="P659" s="26">
        <f t="shared" si="124"/>
        <v>0.46767783648170891</v>
      </c>
      <c r="Q659" s="63">
        <v>53.232216351829109</v>
      </c>
      <c r="R659" s="25">
        <f t="shared" si="129"/>
        <v>0.53232216351829109</v>
      </c>
      <c r="S659" s="24" t="s">
        <v>45</v>
      </c>
      <c r="T659" s="25">
        <v>5.2945455420277776</v>
      </c>
      <c r="U659" s="25">
        <f t="shared" si="130"/>
        <v>7.0845836869238781</v>
      </c>
      <c r="V659" s="25">
        <f t="shared" si="131"/>
        <v>2.3615278956412924</v>
      </c>
      <c r="W659" s="26">
        <v>19.820120869833985</v>
      </c>
      <c r="X659" s="26">
        <v>41.001937703792493</v>
      </c>
      <c r="Y659" s="26">
        <v>23.711367672166531</v>
      </c>
      <c r="Z659" s="26">
        <v>3.2874621782801512</v>
      </c>
      <c r="AA659" s="26">
        <v>0.37133333333333329</v>
      </c>
      <c r="AB659" s="26">
        <v>42.774604917639138</v>
      </c>
      <c r="AC659" s="26">
        <f t="shared" si="133"/>
        <v>1.0493853259383124</v>
      </c>
      <c r="AD659" s="26">
        <f t="shared" si="133"/>
        <v>2.1708662648411519</v>
      </c>
      <c r="AE659" s="26">
        <f t="shared" si="133"/>
        <v>1.2554091600405086</v>
      </c>
      <c r="AF659" s="26">
        <f t="shared" si="133"/>
        <v>0.17405618220598101</v>
      </c>
      <c r="AG659" s="27">
        <v>2.6207499999999997</v>
      </c>
      <c r="AH659" s="27">
        <v>6.6</v>
      </c>
      <c r="AI659" s="17">
        <f t="shared" si="125"/>
        <v>2.511886431509578E-7</v>
      </c>
      <c r="AJ659" s="73">
        <v>20.354099165397887</v>
      </c>
      <c r="AK659" s="83">
        <v>111.57086778303525</v>
      </c>
      <c r="AL659" s="83">
        <v>2013.9260339487159</v>
      </c>
      <c r="AM659" s="83">
        <v>202.76091736356523</v>
      </c>
      <c r="AN659" s="17" t="s">
        <v>45</v>
      </c>
      <c r="AO659" s="17" t="s">
        <v>45</v>
      </c>
      <c r="AP659" s="17" t="s">
        <v>45</v>
      </c>
      <c r="AQ659" s="17" t="s">
        <v>45</v>
      </c>
      <c r="AR659" s="26">
        <v>476.37500000000006</v>
      </c>
      <c r="AS659" s="26">
        <v>747.125</v>
      </c>
      <c r="AT659" s="26">
        <v>398.22500000000002</v>
      </c>
      <c r="AU659" s="26">
        <v>17.393107476635521</v>
      </c>
      <c r="AV659" s="26">
        <v>-4.5826796253749995</v>
      </c>
      <c r="AW659" s="26">
        <v>4322.7750000000015</v>
      </c>
      <c r="AX659" s="26">
        <v>3441.5250000000001</v>
      </c>
      <c r="AY659" s="103">
        <v>1521</v>
      </c>
      <c r="AZ659" s="103">
        <f t="shared" si="123"/>
        <v>463.90499999999997</v>
      </c>
      <c r="BA659" s="17">
        <v>150</v>
      </c>
      <c r="BB659" s="17">
        <v>150</v>
      </c>
      <c r="BC659" s="17"/>
      <c r="BD659" s="17">
        <v>5</v>
      </c>
      <c r="BE659" s="17"/>
      <c r="BF659" s="28"/>
      <c r="BG659" s="26"/>
      <c r="BH659" s="17"/>
      <c r="BI659" s="29"/>
    </row>
    <row r="660" spans="1:63" x14ac:dyDescent="0.25">
      <c r="A660" s="17">
        <v>2007</v>
      </c>
      <c r="B660" s="15">
        <v>2010</v>
      </c>
      <c r="C660" s="20" t="s">
        <v>177</v>
      </c>
      <c r="D660" s="17" t="s">
        <v>311</v>
      </c>
      <c r="E660" s="32">
        <v>3</v>
      </c>
      <c r="F660" s="44" t="s">
        <v>126</v>
      </c>
      <c r="G660" s="45" t="str">
        <f t="shared" si="127"/>
        <v>Canastota</v>
      </c>
      <c r="H660" s="70">
        <v>9970</v>
      </c>
      <c r="I660" s="45">
        <v>5</v>
      </c>
      <c r="J660" s="22">
        <v>9970036</v>
      </c>
      <c r="K660" s="17" t="s">
        <v>54</v>
      </c>
      <c r="L660" s="23" t="s">
        <v>45</v>
      </c>
      <c r="M660" s="24" t="s">
        <v>45</v>
      </c>
      <c r="N660" s="71">
        <f t="shared" si="128"/>
        <v>13.002818120041336</v>
      </c>
      <c r="O660" s="26">
        <v>43.497429375245297</v>
      </c>
      <c r="P660" s="26">
        <f t="shared" si="124"/>
        <v>0.43497429375245295</v>
      </c>
      <c r="Q660" s="63">
        <v>56.502570624754703</v>
      </c>
      <c r="R660" s="25">
        <f t="shared" si="129"/>
        <v>0.565025706247547</v>
      </c>
      <c r="S660" s="24" t="s">
        <v>45</v>
      </c>
      <c r="T660" s="25">
        <v>1.8852972095188594</v>
      </c>
      <c r="U660" s="25">
        <f t="shared" si="130"/>
        <v>2.5226992098825058</v>
      </c>
      <c r="V660" s="25">
        <f t="shared" si="131"/>
        <v>0.84089973662750195</v>
      </c>
      <c r="W660" s="26">
        <v>20.011458984742859</v>
      </c>
      <c r="X660" s="26">
        <v>38.773386825534089</v>
      </c>
      <c r="Y660" s="26">
        <v>24.537183103333177</v>
      </c>
      <c r="Z660" s="26">
        <v>3.8593085671473375</v>
      </c>
      <c r="AA660" s="26">
        <v>0.35839999999999994</v>
      </c>
      <c r="AB660" s="26">
        <v>15.780947624320813</v>
      </c>
      <c r="AC660" s="26">
        <f t="shared" si="133"/>
        <v>0.37727547782336818</v>
      </c>
      <c r="AD660" s="26">
        <f t="shared" si="133"/>
        <v>0.73099357985774727</v>
      </c>
      <c r="AE660" s="26">
        <f t="shared" si="133"/>
        <v>0.46259882834167343</v>
      </c>
      <c r="AF660" s="26">
        <f t="shared" si="133"/>
        <v>7.2759436723151036E-2</v>
      </c>
      <c r="AG660" s="27">
        <v>2.2250000000000001</v>
      </c>
      <c r="AH660" s="27">
        <v>6.9750000000000005</v>
      </c>
      <c r="AI660" s="17">
        <f t="shared" si="125"/>
        <v>1.0592537251772842E-7</v>
      </c>
      <c r="AJ660" s="73">
        <v>23.222719385952285</v>
      </c>
      <c r="AK660" s="83">
        <v>118.40388018210446</v>
      </c>
      <c r="AL660" s="83">
        <v>2111.3461164191935</v>
      </c>
      <c r="AM660" s="83">
        <v>196.95205114400545</v>
      </c>
      <c r="AN660" s="17" t="s">
        <v>45</v>
      </c>
      <c r="AO660" s="17" t="s">
        <v>45</v>
      </c>
      <c r="AP660" s="17" t="s">
        <v>45</v>
      </c>
      <c r="AQ660" s="17" t="s">
        <v>45</v>
      </c>
      <c r="AR660" s="26">
        <v>476.37500000000006</v>
      </c>
      <c r="AS660" s="26">
        <v>747.125</v>
      </c>
      <c r="AT660" s="26">
        <v>398.22500000000002</v>
      </c>
      <c r="AU660" s="26">
        <v>17.393107476635521</v>
      </c>
      <c r="AV660" s="26">
        <v>-4.5826796253749995</v>
      </c>
      <c r="AW660" s="26">
        <v>4322.7750000000015</v>
      </c>
      <c r="AX660" s="26">
        <v>3441.5250000000001</v>
      </c>
      <c r="AY660" s="103">
        <v>1521</v>
      </c>
      <c r="AZ660" s="103">
        <f t="shared" si="123"/>
        <v>463.90499999999997</v>
      </c>
      <c r="BA660" s="17">
        <v>150</v>
      </c>
      <c r="BB660" s="17">
        <v>150</v>
      </c>
      <c r="BC660" s="17"/>
      <c r="BD660" s="17">
        <v>5</v>
      </c>
      <c r="BE660" s="17"/>
      <c r="BF660" s="28"/>
      <c r="BG660" s="26"/>
      <c r="BH660" s="17"/>
      <c r="BI660" s="29"/>
    </row>
    <row r="661" spans="1:63" x14ac:dyDescent="0.25">
      <c r="A661" s="17">
        <v>2007</v>
      </c>
      <c r="B661" s="15">
        <v>2010</v>
      </c>
      <c r="C661" s="20" t="s">
        <v>177</v>
      </c>
      <c r="D661" s="17" t="s">
        <v>311</v>
      </c>
      <c r="E661" s="32">
        <v>4</v>
      </c>
      <c r="F661" s="44" t="s">
        <v>126</v>
      </c>
      <c r="G661" s="45" t="str">
        <f t="shared" si="127"/>
        <v>Canastota</v>
      </c>
      <c r="H661" s="70">
        <v>9970</v>
      </c>
      <c r="I661" s="45">
        <v>5</v>
      </c>
      <c r="J661" s="22">
        <v>9970036</v>
      </c>
      <c r="K661" s="17" t="s">
        <v>54</v>
      </c>
      <c r="L661" s="23" t="s">
        <v>45</v>
      </c>
      <c r="M661" s="24" t="s">
        <v>45</v>
      </c>
      <c r="N661" s="71">
        <f t="shared" si="128"/>
        <v>22.232029622861972</v>
      </c>
      <c r="O661" s="26">
        <v>43.828789753076215</v>
      </c>
      <c r="P661" s="26">
        <f t="shared" si="124"/>
        <v>0.43828789753076214</v>
      </c>
      <c r="Q661" s="63">
        <v>56.171210246923785</v>
      </c>
      <c r="R661" s="25">
        <f t="shared" si="129"/>
        <v>0.56171210246923786</v>
      </c>
      <c r="S661" s="24" t="s">
        <v>45</v>
      </c>
      <c r="T661" s="25">
        <v>3.2480098404152655</v>
      </c>
      <c r="U661" s="25">
        <f t="shared" si="130"/>
        <v>4.346132703499463</v>
      </c>
      <c r="V661" s="25">
        <f t="shared" si="131"/>
        <v>1.4487109011664878</v>
      </c>
      <c r="W661" s="26">
        <v>20.091825457293822</v>
      </c>
      <c r="X661" s="26">
        <v>39.080396260100287</v>
      </c>
      <c r="Y661" s="26">
        <v>24.165054822667202</v>
      </c>
      <c r="Z661" s="26">
        <v>3.6423735619194986</v>
      </c>
      <c r="AA661" s="26">
        <v>0.39650000000000007</v>
      </c>
      <c r="AB661" s="26">
        <v>24.575105980443368</v>
      </c>
      <c r="AC661" s="26">
        <f t="shared" si="133"/>
        <v>0.65258446797196279</v>
      </c>
      <c r="AD661" s="26">
        <f t="shared" si="133"/>
        <v>1.2693351162013367</v>
      </c>
      <c r="AE661" s="26">
        <f t="shared" si="133"/>
        <v>0.78488335858197433</v>
      </c>
      <c r="AF661" s="26">
        <f t="shared" si="133"/>
        <v>0.11830465171582932</v>
      </c>
      <c r="AG661" s="27">
        <v>2.1865000000000001</v>
      </c>
      <c r="AH661" s="27">
        <v>6.6224999999999996</v>
      </c>
      <c r="AI661" s="17">
        <f t="shared" si="125"/>
        <v>2.385063795465104E-7</v>
      </c>
      <c r="AJ661" s="73">
        <v>20.459509659798815</v>
      </c>
      <c r="AK661" s="83">
        <v>147.29332103321994</v>
      </c>
      <c r="AL661" s="83">
        <v>1853.2410044348212</v>
      </c>
      <c r="AM661" s="83">
        <v>185.48339669656096</v>
      </c>
      <c r="AN661" s="17" t="s">
        <v>45</v>
      </c>
      <c r="AO661" s="17" t="s">
        <v>45</v>
      </c>
      <c r="AP661" s="17" t="s">
        <v>45</v>
      </c>
      <c r="AQ661" s="17" t="s">
        <v>45</v>
      </c>
      <c r="AR661" s="26">
        <v>476.37500000000006</v>
      </c>
      <c r="AS661" s="26">
        <v>747.125</v>
      </c>
      <c r="AT661" s="26">
        <v>398.22500000000002</v>
      </c>
      <c r="AU661" s="26">
        <v>17.393107476635521</v>
      </c>
      <c r="AV661" s="26">
        <v>-4.5826796253749995</v>
      </c>
      <c r="AW661" s="26">
        <v>4322.7750000000015</v>
      </c>
      <c r="AX661" s="26">
        <v>3441.5250000000001</v>
      </c>
      <c r="AY661" s="103">
        <v>1521</v>
      </c>
      <c r="AZ661" s="103">
        <f t="shared" si="123"/>
        <v>463.90499999999997</v>
      </c>
      <c r="BA661" s="17">
        <v>150</v>
      </c>
      <c r="BB661" s="17">
        <v>150</v>
      </c>
      <c r="BC661" s="17"/>
      <c r="BD661" s="17">
        <v>5</v>
      </c>
      <c r="BE661" s="17"/>
      <c r="BF661" s="28"/>
      <c r="BG661" s="26"/>
      <c r="BH661" s="17"/>
      <c r="BI661" s="29"/>
    </row>
    <row r="662" spans="1:63" x14ac:dyDescent="0.25">
      <c r="A662" s="17">
        <v>2007</v>
      </c>
      <c r="B662" s="15">
        <v>2010</v>
      </c>
      <c r="C662" s="20" t="s">
        <v>177</v>
      </c>
      <c r="D662" s="17" t="s">
        <v>311</v>
      </c>
      <c r="E662" s="32">
        <v>1</v>
      </c>
      <c r="F662" s="44" t="s">
        <v>142</v>
      </c>
      <c r="G662" s="45" t="str">
        <f t="shared" si="127"/>
        <v>SX61</v>
      </c>
      <c r="H662" s="70" t="s">
        <v>142</v>
      </c>
      <c r="I662" s="45">
        <v>5</v>
      </c>
      <c r="J662" s="22" t="s">
        <v>142</v>
      </c>
      <c r="K662" s="17" t="s">
        <v>54</v>
      </c>
      <c r="L662" s="23" t="s">
        <v>45</v>
      </c>
      <c r="M662" s="24" t="s">
        <v>45</v>
      </c>
      <c r="N662" s="71">
        <f t="shared" si="128"/>
        <v>55.926193826686955</v>
      </c>
      <c r="O662" s="26">
        <v>53.5704971500029</v>
      </c>
      <c r="P662" s="26">
        <f t="shared" si="124"/>
        <v>0.53570497150002905</v>
      </c>
      <c r="Q662" s="63">
        <v>46.4295028499971</v>
      </c>
      <c r="R662" s="25">
        <f t="shared" si="129"/>
        <v>0.46429502849997101</v>
      </c>
      <c r="S662" s="24" t="s">
        <v>45</v>
      </c>
      <c r="T662" s="25">
        <v>9.9866466900101454</v>
      </c>
      <c r="U662" s="25">
        <f t="shared" si="130"/>
        <v>13.363041958086724</v>
      </c>
      <c r="V662" s="25">
        <f t="shared" si="131"/>
        <v>4.4543473193622418</v>
      </c>
      <c r="W662" s="26">
        <v>18.562127877932653</v>
      </c>
      <c r="X662" s="26">
        <v>41.484403887803069</v>
      </c>
      <c r="Y662" s="26">
        <v>24.798149482707885</v>
      </c>
      <c r="Z662" s="26">
        <v>3.085958782646756</v>
      </c>
      <c r="AA662" s="26">
        <v>0.35066666666666663</v>
      </c>
      <c r="AB662" s="26">
        <v>85.43709145445942</v>
      </c>
      <c r="AC662" s="26">
        <f t="shared" si="133"/>
        <v>1.8537341293170115</v>
      </c>
      <c r="AD662" s="26">
        <f t="shared" si="133"/>
        <v>4.1429008477317248</v>
      </c>
      <c r="AE662" s="26">
        <f t="shared" si="133"/>
        <v>2.476503574498615</v>
      </c>
      <c r="AF662" s="26">
        <f t="shared" si="133"/>
        <v>0.30818380062226963</v>
      </c>
      <c r="AG662" s="27">
        <v>3.67</v>
      </c>
      <c r="AH662" s="27">
        <v>6.8699999999999992</v>
      </c>
      <c r="AI662" s="17">
        <f t="shared" si="125"/>
        <v>1.3489628825916535E-7</v>
      </c>
      <c r="AJ662" s="73">
        <v>19.928119687501066</v>
      </c>
      <c r="AK662" s="83">
        <v>91.006083468520288</v>
      </c>
      <c r="AL662" s="83">
        <v>3152.6139032074329</v>
      </c>
      <c r="AM662" s="83">
        <v>231.63496603687656</v>
      </c>
      <c r="AN662" s="17" t="s">
        <v>45</v>
      </c>
      <c r="AO662" s="17" t="s">
        <v>45</v>
      </c>
      <c r="AP662" s="17" t="s">
        <v>45</v>
      </c>
      <c r="AQ662" s="17" t="s">
        <v>45</v>
      </c>
      <c r="AR662" s="26">
        <v>476.37500000000006</v>
      </c>
      <c r="AS662" s="26">
        <v>747.125</v>
      </c>
      <c r="AT662" s="26">
        <v>398.22500000000002</v>
      </c>
      <c r="AU662" s="26">
        <v>17.393107476635521</v>
      </c>
      <c r="AV662" s="26">
        <v>-4.5826796253749995</v>
      </c>
      <c r="AW662" s="26">
        <v>4322.7750000000015</v>
      </c>
      <c r="AX662" s="26">
        <v>3441.5250000000001</v>
      </c>
      <c r="AY662" s="103">
        <v>1521</v>
      </c>
      <c r="AZ662" s="103">
        <f t="shared" ref="AZ662:AZ693" si="134">AY662*0.305</f>
        <v>463.90499999999997</v>
      </c>
      <c r="BA662" s="17">
        <v>150</v>
      </c>
      <c r="BB662" s="17">
        <v>150</v>
      </c>
      <c r="BC662" s="17"/>
      <c r="BD662" s="17">
        <v>5</v>
      </c>
      <c r="BE662" s="17"/>
      <c r="BF662" s="28"/>
      <c r="BG662" s="26"/>
      <c r="BH662" s="17"/>
      <c r="BI662" s="29"/>
    </row>
    <row r="663" spans="1:63" x14ac:dyDescent="0.25">
      <c r="A663" s="17">
        <v>2007</v>
      </c>
      <c r="B663" s="15">
        <v>2010</v>
      </c>
      <c r="C663" s="20" t="s">
        <v>177</v>
      </c>
      <c r="D663" s="17" t="s">
        <v>311</v>
      </c>
      <c r="E663" s="32">
        <v>2</v>
      </c>
      <c r="F663" s="44" t="s">
        <v>142</v>
      </c>
      <c r="G663" s="45" t="str">
        <f t="shared" si="127"/>
        <v>SX61</v>
      </c>
      <c r="H663" s="70" t="s">
        <v>142</v>
      </c>
      <c r="I663" s="45">
        <v>5</v>
      </c>
      <c r="J663" s="22" t="s">
        <v>142</v>
      </c>
      <c r="K663" s="17" t="s">
        <v>54</v>
      </c>
      <c r="L663" s="23" t="s">
        <v>45</v>
      </c>
      <c r="M663" s="24" t="s">
        <v>45</v>
      </c>
      <c r="N663" s="71">
        <f t="shared" si="128"/>
        <v>36.307180133983813</v>
      </c>
      <c r="O663" s="26">
        <v>50.799361421919592</v>
      </c>
      <c r="P663" s="26">
        <f t="shared" si="124"/>
        <v>0.50799361421919587</v>
      </c>
      <c r="Q663" s="63">
        <v>49.200638578080408</v>
      </c>
      <c r="R663" s="25">
        <f t="shared" si="129"/>
        <v>0.49200638578080408</v>
      </c>
      <c r="S663" s="24" t="s">
        <v>45</v>
      </c>
      <c r="T663" s="25">
        <v>6.1479385527899417</v>
      </c>
      <c r="U663" s="25">
        <f t="shared" si="130"/>
        <v>8.2265011857135697</v>
      </c>
      <c r="V663" s="25">
        <f t="shared" si="131"/>
        <v>2.7421670619045235</v>
      </c>
      <c r="W663" s="26">
        <v>18.843510337184696</v>
      </c>
      <c r="X663" s="26">
        <v>40.821376475375004</v>
      </c>
      <c r="Y663" s="26">
        <v>24.576533425507577</v>
      </c>
      <c r="Z663" s="26">
        <v>3.1432058932099523</v>
      </c>
      <c r="AA663" s="26">
        <v>0.38257142857142856</v>
      </c>
      <c r="AB663" s="26">
        <v>48.210123080130238</v>
      </c>
      <c r="AC663" s="26">
        <f t="shared" si="133"/>
        <v>1.1584874367187359</v>
      </c>
      <c r="AD663" s="26">
        <f t="shared" si="133"/>
        <v>2.5096731421091039</v>
      </c>
      <c r="AE663" s="26">
        <f t="shared" si="133"/>
        <v>1.5109501734060868</v>
      </c>
      <c r="AF663" s="26">
        <f t="shared" si="133"/>
        <v>0.1932423669022201</v>
      </c>
      <c r="AG663" s="27">
        <v>2.4228000000000001</v>
      </c>
      <c r="AH663" s="27">
        <v>7.1749999999999998</v>
      </c>
      <c r="AI663" s="17">
        <f t="shared" si="125"/>
        <v>6.6834391756861291E-8</v>
      </c>
      <c r="AJ663" s="73">
        <v>19.766954960996756</v>
      </c>
      <c r="AK663" s="83">
        <v>76.680857730221078</v>
      </c>
      <c r="AL663" s="83">
        <v>2208.752627167526</v>
      </c>
      <c r="AM663" s="83">
        <v>163.12293978642964</v>
      </c>
      <c r="AN663" s="17" t="s">
        <v>45</v>
      </c>
      <c r="AO663" s="17" t="s">
        <v>45</v>
      </c>
      <c r="AP663" s="17" t="s">
        <v>45</v>
      </c>
      <c r="AQ663" s="17" t="s">
        <v>45</v>
      </c>
      <c r="AR663" s="26">
        <v>476.37500000000006</v>
      </c>
      <c r="AS663" s="26">
        <v>747.125</v>
      </c>
      <c r="AT663" s="26">
        <v>398.22500000000002</v>
      </c>
      <c r="AU663" s="26">
        <v>17.393107476635521</v>
      </c>
      <c r="AV663" s="26">
        <v>-4.5826796253749995</v>
      </c>
      <c r="AW663" s="26">
        <v>4322.7750000000015</v>
      </c>
      <c r="AX663" s="26">
        <v>3441.5250000000001</v>
      </c>
      <c r="AY663" s="103">
        <v>1521</v>
      </c>
      <c r="AZ663" s="103">
        <f t="shared" si="134"/>
        <v>463.90499999999997</v>
      </c>
      <c r="BA663" s="17">
        <v>150</v>
      </c>
      <c r="BB663" s="17">
        <v>150</v>
      </c>
      <c r="BC663" s="17"/>
      <c r="BD663" s="17">
        <v>5</v>
      </c>
      <c r="BE663" s="17"/>
      <c r="BF663" s="28"/>
      <c r="BG663" s="26"/>
      <c r="BH663" s="17"/>
      <c r="BI663" s="29"/>
    </row>
    <row r="664" spans="1:63" x14ac:dyDescent="0.25">
      <c r="A664" s="17">
        <v>2007</v>
      </c>
      <c r="B664" s="15">
        <v>2010</v>
      </c>
      <c r="C664" s="20" t="s">
        <v>177</v>
      </c>
      <c r="D664" s="17" t="s">
        <v>311</v>
      </c>
      <c r="E664" s="32">
        <v>3</v>
      </c>
      <c r="F664" s="44" t="s">
        <v>142</v>
      </c>
      <c r="G664" s="45" t="str">
        <f t="shared" si="127"/>
        <v>SX61</v>
      </c>
      <c r="H664" s="70" t="s">
        <v>142</v>
      </c>
      <c r="I664" s="45">
        <v>5</v>
      </c>
      <c r="J664" s="22" t="s">
        <v>142</v>
      </c>
      <c r="K664" s="17" t="s">
        <v>54</v>
      </c>
      <c r="L664" s="23" t="s">
        <v>45</v>
      </c>
      <c r="M664" s="24" t="s">
        <v>45</v>
      </c>
      <c r="N664" s="71">
        <f t="shared" si="128"/>
        <v>47.623698475682751</v>
      </c>
      <c r="O664" s="26">
        <v>46.771495370851042</v>
      </c>
      <c r="P664" s="26">
        <f t="shared" si="124"/>
        <v>0.46771495370851041</v>
      </c>
      <c r="Q664" s="63">
        <v>53.228504629148958</v>
      </c>
      <c r="R664" s="25">
        <f t="shared" si="129"/>
        <v>0.53228504629148954</v>
      </c>
      <c r="S664" s="24" t="s">
        <v>45</v>
      </c>
      <c r="T664" s="25">
        <v>7.4247719759940054</v>
      </c>
      <c r="U664" s="25">
        <f t="shared" si="130"/>
        <v>9.9350204852729771</v>
      </c>
      <c r="V664" s="25">
        <f t="shared" si="131"/>
        <v>3.3116734950909925</v>
      </c>
      <c r="W664" s="26">
        <v>19.676414960144569</v>
      </c>
      <c r="X664" s="26">
        <v>42.032556946998156</v>
      </c>
      <c r="Y664" s="26">
        <v>24.050285986235423</v>
      </c>
      <c r="Z664" s="26">
        <v>2.6243947927148525</v>
      </c>
      <c r="AA664" s="26">
        <v>0.40991666666666671</v>
      </c>
      <c r="AB664" s="26">
        <v>54.338644264237473</v>
      </c>
      <c r="AC664" s="26">
        <f t="shared" si="133"/>
        <v>1.4609289438411062</v>
      </c>
      <c r="AD664" s="26">
        <f t="shared" si="133"/>
        <v>3.1208215089944407</v>
      </c>
      <c r="AE664" s="26">
        <f t="shared" si="133"/>
        <v>1.7856788940524211</v>
      </c>
      <c r="AF664" s="26">
        <f t="shared" si="133"/>
        <v>0.19485532910893832</v>
      </c>
      <c r="AG664" s="27">
        <v>2.1005500000000001</v>
      </c>
      <c r="AH664" s="27">
        <v>6.7524999999999995</v>
      </c>
      <c r="AI664" s="17">
        <f t="shared" si="125"/>
        <v>1.7680722177343207E-7</v>
      </c>
      <c r="AJ664" s="73">
        <v>25.339825163473311</v>
      </c>
      <c r="AK664" s="83">
        <v>111.57333937948027</v>
      </c>
      <c r="AL664" s="83">
        <v>1919.1413683801361</v>
      </c>
      <c r="AM664" s="83">
        <v>179.5450834434734</v>
      </c>
      <c r="AN664" s="17" t="s">
        <v>45</v>
      </c>
      <c r="AO664" s="17" t="s">
        <v>45</v>
      </c>
      <c r="AP664" s="17" t="s">
        <v>45</v>
      </c>
      <c r="AQ664" s="17" t="s">
        <v>45</v>
      </c>
      <c r="AR664" s="26">
        <v>476.37500000000006</v>
      </c>
      <c r="AS664" s="26">
        <v>747.125</v>
      </c>
      <c r="AT664" s="26">
        <v>398.22500000000002</v>
      </c>
      <c r="AU664" s="26">
        <v>17.393107476635521</v>
      </c>
      <c r="AV664" s="26">
        <v>-4.5826796253749995</v>
      </c>
      <c r="AW664" s="26">
        <v>4322.7750000000015</v>
      </c>
      <c r="AX664" s="26">
        <v>3441.5250000000001</v>
      </c>
      <c r="AY664" s="103">
        <v>1521</v>
      </c>
      <c r="AZ664" s="103">
        <f t="shared" si="134"/>
        <v>463.90499999999997</v>
      </c>
      <c r="BA664" s="17">
        <v>150</v>
      </c>
      <c r="BB664" s="17">
        <v>150</v>
      </c>
      <c r="BC664" s="17"/>
      <c r="BD664" s="17">
        <v>5</v>
      </c>
      <c r="BE664" s="17"/>
      <c r="BF664" s="28"/>
      <c r="BG664" s="26"/>
      <c r="BH664" s="17"/>
      <c r="BI664" s="29"/>
    </row>
    <row r="665" spans="1:63" x14ac:dyDescent="0.25">
      <c r="A665" s="17">
        <v>2007</v>
      </c>
      <c r="B665" s="15">
        <v>2010</v>
      </c>
      <c r="C665" s="20" t="s">
        <v>177</v>
      </c>
      <c r="D665" s="17" t="s">
        <v>311</v>
      </c>
      <c r="E665" s="32">
        <v>4</v>
      </c>
      <c r="F665" s="44" t="s">
        <v>142</v>
      </c>
      <c r="G665" s="45" t="str">
        <f t="shared" si="127"/>
        <v>SX61</v>
      </c>
      <c r="H665" s="70" t="s">
        <v>142</v>
      </c>
      <c r="I665" s="45">
        <v>5</v>
      </c>
      <c r="J665" s="22" t="s">
        <v>142</v>
      </c>
      <c r="K665" s="17" t="s">
        <v>54</v>
      </c>
      <c r="L665" s="23" t="s">
        <v>45</v>
      </c>
      <c r="M665" s="24" t="s">
        <v>45</v>
      </c>
      <c r="N665" s="71" t="s">
        <v>45</v>
      </c>
      <c r="O665" s="26">
        <v>44.303018784860555</v>
      </c>
      <c r="P665" s="26">
        <f t="shared" si="124"/>
        <v>0.44303018784860554</v>
      </c>
      <c r="Q665" s="63">
        <v>55.696981215139445</v>
      </c>
      <c r="R665" s="25">
        <f t="shared" si="129"/>
        <v>0.55696981215139441</v>
      </c>
      <c r="S665" s="24" t="s">
        <v>45</v>
      </c>
      <c r="T665" s="25" t="s">
        <v>45</v>
      </c>
      <c r="U665" s="25" t="s">
        <v>45</v>
      </c>
      <c r="V665" s="25" t="s">
        <v>45</v>
      </c>
      <c r="W665" s="26">
        <v>19.959851007660987</v>
      </c>
      <c r="X665" s="26">
        <v>38.419350455517971</v>
      </c>
      <c r="Y665" s="26">
        <v>23.836853604458554</v>
      </c>
      <c r="Z665" s="26">
        <v>3.3468536475947275</v>
      </c>
      <c r="AA665" s="26">
        <v>0.37699999999999995</v>
      </c>
      <c r="AB665" s="26" t="s">
        <v>45</v>
      </c>
      <c r="AC665" s="25" t="s">
        <v>45</v>
      </c>
      <c r="AD665" s="25" t="s">
        <v>45</v>
      </c>
      <c r="AE665" s="25" t="s">
        <v>45</v>
      </c>
      <c r="AF665" s="25" t="s">
        <v>45</v>
      </c>
      <c r="AG665" s="27">
        <v>1.4140000000000001</v>
      </c>
      <c r="AH665" s="27">
        <v>6.6999999999999993</v>
      </c>
      <c r="AI665" s="17">
        <f t="shared" si="125"/>
        <v>1.9952623149688798E-7</v>
      </c>
      <c r="AJ665" s="73">
        <v>26.479975624107873</v>
      </c>
      <c r="AK665" s="83">
        <v>72.187480311217584</v>
      </c>
      <c r="AL665" s="83">
        <v>1318.3559027075526</v>
      </c>
      <c r="AM665" s="83">
        <v>122.30528428154689</v>
      </c>
      <c r="AN665" s="17" t="s">
        <v>45</v>
      </c>
      <c r="AO665" s="17" t="s">
        <v>45</v>
      </c>
      <c r="AP665" s="17" t="s">
        <v>45</v>
      </c>
      <c r="AQ665" s="17" t="s">
        <v>45</v>
      </c>
      <c r="AR665" s="26">
        <v>476.37500000000006</v>
      </c>
      <c r="AS665" s="26">
        <v>747.125</v>
      </c>
      <c r="AT665" s="26">
        <v>398.22500000000002</v>
      </c>
      <c r="AU665" s="26">
        <v>17.393107476635521</v>
      </c>
      <c r="AV665" s="26">
        <v>-4.5826796253749995</v>
      </c>
      <c r="AW665" s="26">
        <v>4322.7750000000015</v>
      </c>
      <c r="AX665" s="26">
        <v>3441.5250000000001</v>
      </c>
      <c r="AY665" s="103">
        <v>1521</v>
      </c>
      <c r="AZ665" s="103">
        <f t="shared" si="134"/>
        <v>463.90499999999997</v>
      </c>
      <c r="BA665" s="17">
        <v>150</v>
      </c>
      <c r="BB665" s="17">
        <v>150</v>
      </c>
      <c r="BC665" s="17"/>
      <c r="BD665" s="17">
        <v>5</v>
      </c>
      <c r="BE665" s="17"/>
      <c r="BF665" s="28"/>
      <c r="BG665" s="26"/>
      <c r="BH665" s="17"/>
      <c r="BI665" s="29"/>
    </row>
    <row r="666" spans="1:63" x14ac:dyDescent="0.25">
      <c r="A666" s="17">
        <v>2007</v>
      </c>
      <c r="B666" s="15">
        <v>2010</v>
      </c>
      <c r="C666" s="20" t="s">
        <v>177</v>
      </c>
      <c r="D666" s="17" t="s">
        <v>311</v>
      </c>
      <c r="E666" s="32">
        <v>1</v>
      </c>
      <c r="F666" s="44" t="s">
        <v>143</v>
      </c>
      <c r="G666" s="45" t="str">
        <f t="shared" si="127"/>
        <v>SX64</v>
      </c>
      <c r="H666" s="70" t="s">
        <v>143</v>
      </c>
      <c r="I666" s="45">
        <v>5</v>
      </c>
      <c r="J666" s="22" t="s">
        <v>143</v>
      </c>
      <c r="K666" s="17" t="s">
        <v>54</v>
      </c>
      <c r="L666" s="23" t="s">
        <v>45</v>
      </c>
      <c r="M666" s="24" t="s">
        <v>45</v>
      </c>
      <c r="N666" s="71">
        <f t="shared" si="128"/>
        <v>17.662330687137096</v>
      </c>
      <c r="O666" s="26">
        <v>44.343251919282281</v>
      </c>
      <c r="P666" s="26">
        <f t="shared" si="124"/>
        <v>0.44343251919282278</v>
      </c>
      <c r="Q666" s="63">
        <v>55.656748080717719</v>
      </c>
      <c r="R666" s="25">
        <f t="shared" si="129"/>
        <v>0.55656748080717722</v>
      </c>
      <c r="S666" s="24" t="s">
        <v>45</v>
      </c>
      <c r="T666" s="25">
        <v>2.6106839304713012</v>
      </c>
      <c r="U666" s="25">
        <f t="shared" si="130"/>
        <v>3.4933326455905012</v>
      </c>
      <c r="V666" s="25">
        <f t="shared" si="131"/>
        <v>1.1644442151968337</v>
      </c>
      <c r="W666" s="26">
        <v>19.32322781661658</v>
      </c>
      <c r="X666" s="26">
        <v>38.919929384755051</v>
      </c>
      <c r="Y666" s="26">
        <v>24.979840575182607</v>
      </c>
      <c r="Z666" s="26">
        <v>3.1333710167844089</v>
      </c>
      <c r="AA666" s="26">
        <v>0.3755</v>
      </c>
      <c r="AB666" s="26">
        <v>20.85766122879868</v>
      </c>
      <c r="AC666" s="26">
        <f t="shared" ref="AC666:AF681" si="135">W666/100*$T666</f>
        <v>0.50446840345676958</v>
      </c>
      <c r="AD666" s="26">
        <f t="shared" si="135"/>
        <v>1.0160763421985781</v>
      </c>
      <c r="AE666" s="26">
        <f t="shared" si="135"/>
        <v>0.65214468375364221</v>
      </c>
      <c r="AF666" s="26">
        <f t="shared" si="135"/>
        <v>8.1802413617235781E-2</v>
      </c>
      <c r="AG666" s="27">
        <v>3.1094999999999997</v>
      </c>
      <c r="AH666" s="27">
        <v>6.1549999999999994</v>
      </c>
      <c r="AI666" s="17">
        <f t="shared" si="125"/>
        <v>6.9984199600227358E-7</v>
      </c>
      <c r="AJ666" s="73">
        <v>34.38787350730744</v>
      </c>
      <c r="AK666" s="83">
        <v>115.45397945296108</v>
      </c>
      <c r="AL666" s="83">
        <v>2294.6227890605019</v>
      </c>
      <c r="AM666" s="83">
        <v>192.4031657027468</v>
      </c>
      <c r="AN666" s="17" t="s">
        <v>45</v>
      </c>
      <c r="AO666" s="17" t="s">
        <v>45</v>
      </c>
      <c r="AP666" s="17" t="s">
        <v>45</v>
      </c>
      <c r="AQ666" s="17" t="s">
        <v>45</v>
      </c>
      <c r="AR666" s="26">
        <v>476.37500000000006</v>
      </c>
      <c r="AS666" s="26">
        <v>747.125</v>
      </c>
      <c r="AT666" s="26">
        <v>398.22500000000002</v>
      </c>
      <c r="AU666" s="26">
        <v>17.393107476635521</v>
      </c>
      <c r="AV666" s="26">
        <v>-4.5826796253749995</v>
      </c>
      <c r="AW666" s="26">
        <v>4322.7750000000015</v>
      </c>
      <c r="AX666" s="26">
        <v>3441.5250000000001</v>
      </c>
      <c r="AY666" s="103">
        <v>1521</v>
      </c>
      <c r="AZ666" s="103">
        <f t="shared" si="134"/>
        <v>463.90499999999997</v>
      </c>
      <c r="BA666" s="17">
        <v>150</v>
      </c>
      <c r="BB666" s="17">
        <v>150</v>
      </c>
      <c r="BC666" s="17"/>
      <c r="BD666" s="17">
        <v>5</v>
      </c>
      <c r="BE666" s="17"/>
      <c r="BF666" s="28"/>
      <c r="BG666" s="26"/>
      <c r="BH666" s="17"/>
      <c r="BI666" s="29"/>
    </row>
    <row r="667" spans="1:63" x14ac:dyDescent="0.25">
      <c r="A667" s="17">
        <v>2007</v>
      </c>
      <c r="B667" s="15">
        <v>2010</v>
      </c>
      <c r="C667" s="20" t="s">
        <v>177</v>
      </c>
      <c r="D667" s="17" t="s">
        <v>311</v>
      </c>
      <c r="E667" s="32">
        <v>2</v>
      </c>
      <c r="F667" s="44" t="s">
        <v>143</v>
      </c>
      <c r="G667" s="45" t="str">
        <f t="shared" si="127"/>
        <v>SX64</v>
      </c>
      <c r="H667" s="70" t="s">
        <v>143</v>
      </c>
      <c r="I667" s="45">
        <v>5</v>
      </c>
      <c r="J667" s="22" t="s">
        <v>143</v>
      </c>
      <c r="K667" s="17" t="s">
        <v>54</v>
      </c>
      <c r="L667" s="23" t="s">
        <v>45</v>
      </c>
      <c r="M667" s="24" t="s">
        <v>45</v>
      </c>
      <c r="N667" s="71">
        <f t="shared" si="128"/>
        <v>27.504236357704237</v>
      </c>
      <c r="O667" s="26">
        <v>48.601330774566968</v>
      </c>
      <c r="P667" s="26">
        <f t="shared" si="124"/>
        <v>0.4860133077456697</v>
      </c>
      <c r="Q667" s="63">
        <v>51.398669225433032</v>
      </c>
      <c r="R667" s="25">
        <f t="shared" si="129"/>
        <v>0.51398669225433036</v>
      </c>
      <c r="S667" s="24" t="s">
        <v>45</v>
      </c>
      <c r="T667" s="25">
        <v>4.4558082964088488</v>
      </c>
      <c r="U667" s="25">
        <f t="shared" si="130"/>
        <v>5.9622769354266483</v>
      </c>
      <c r="V667" s="25">
        <f t="shared" si="131"/>
        <v>1.9874256451422163</v>
      </c>
      <c r="W667" s="26">
        <v>19.212803211236292</v>
      </c>
      <c r="X667" s="26">
        <v>39.619671098683682</v>
      </c>
      <c r="Y667" s="26">
        <v>25.550390876203878</v>
      </c>
      <c r="Z667" s="26">
        <v>2.7791174791188098</v>
      </c>
      <c r="AA667" s="26">
        <v>0.45316666666666661</v>
      </c>
      <c r="AB667" s="26">
        <v>29.497811451033201</v>
      </c>
      <c r="AC667" s="26">
        <f t="shared" si="135"/>
        <v>0.8560856794589724</v>
      </c>
      <c r="AD667" s="26">
        <f t="shared" si="135"/>
        <v>1.7653765918250466</v>
      </c>
      <c r="AE667" s="26">
        <f t="shared" si="135"/>
        <v>1.1384764364267819</v>
      </c>
      <c r="AF667" s="26">
        <f t="shared" si="135"/>
        <v>0.12383214720152438</v>
      </c>
      <c r="AG667" s="27">
        <v>1.4895</v>
      </c>
      <c r="AH667" s="27">
        <v>6.8724999999999996</v>
      </c>
      <c r="AI667" s="17">
        <f t="shared" si="125"/>
        <v>1.3412199354053711E-7</v>
      </c>
      <c r="AJ667" s="73">
        <v>26.471297299473271</v>
      </c>
      <c r="AK667" s="83">
        <v>86.60062435315011</v>
      </c>
      <c r="AL667" s="83">
        <v>1486.0479784376473</v>
      </c>
      <c r="AM667" s="83">
        <v>141.61154507616064</v>
      </c>
      <c r="AN667" s="17" t="s">
        <v>45</v>
      </c>
      <c r="AO667" s="17" t="s">
        <v>45</v>
      </c>
      <c r="AP667" s="17" t="s">
        <v>45</v>
      </c>
      <c r="AQ667" s="17" t="s">
        <v>45</v>
      </c>
      <c r="AR667" s="26">
        <v>476.37500000000006</v>
      </c>
      <c r="AS667" s="26">
        <v>747.125</v>
      </c>
      <c r="AT667" s="26">
        <v>398.22500000000002</v>
      </c>
      <c r="AU667" s="26">
        <v>17.393107476635521</v>
      </c>
      <c r="AV667" s="26">
        <v>-4.5826796253749995</v>
      </c>
      <c r="AW667" s="26">
        <v>4322.7750000000015</v>
      </c>
      <c r="AX667" s="26">
        <v>3441.5250000000001</v>
      </c>
      <c r="AY667" s="103">
        <v>1521</v>
      </c>
      <c r="AZ667" s="103">
        <f t="shared" si="134"/>
        <v>463.90499999999997</v>
      </c>
      <c r="BA667" s="17">
        <v>150</v>
      </c>
      <c r="BB667" s="17">
        <v>150</v>
      </c>
      <c r="BC667" s="17"/>
      <c r="BD667" s="17">
        <v>5</v>
      </c>
      <c r="BE667" s="17"/>
      <c r="BF667" s="28"/>
      <c r="BG667" s="26"/>
      <c r="BH667" s="17"/>
      <c r="BI667" s="29"/>
    </row>
    <row r="668" spans="1:63" x14ac:dyDescent="0.25">
      <c r="A668" s="17">
        <v>2007</v>
      </c>
      <c r="B668" s="15">
        <v>2010</v>
      </c>
      <c r="C668" s="20" t="s">
        <v>177</v>
      </c>
      <c r="D668" s="17" t="s">
        <v>311</v>
      </c>
      <c r="E668" s="32">
        <v>3</v>
      </c>
      <c r="F668" s="44" t="s">
        <v>143</v>
      </c>
      <c r="G668" s="45" t="str">
        <f t="shared" si="127"/>
        <v>SX64</v>
      </c>
      <c r="H668" s="70" t="s">
        <v>143</v>
      </c>
      <c r="I668" s="45">
        <v>5</v>
      </c>
      <c r="J668" s="22" t="s">
        <v>143</v>
      </c>
      <c r="K668" s="17" t="s">
        <v>54</v>
      </c>
      <c r="L668" s="23" t="s">
        <v>45</v>
      </c>
      <c r="M668" s="24" t="s">
        <v>45</v>
      </c>
      <c r="N668" s="71">
        <f t="shared" si="128"/>
        <v>15.707286302346551</v>
      </c>
      <c r="O668" s="26">
        <v>45.662562851361145</v>
      </c>
      <c r="P668" s="26">
        <f t="shared" si="124"/>
        <v>0.45662562851361144</v>
      </c>
      <c r="Q668" s="63">
        <v>54.337437148638855</v>
      </c>
      <c r="R668" s="25">
        <f t="shared" si="129"/>
        <v>0.54337437148638856</v>
      </c>
      <c r="S668" s="24" t="s">
        <v>45</v>
      </c>
      <c r="T668" s="25">
        <v>2.3907831600174112</v>
      </c>
      <c r="U668" s="25">
        <f t="shared" si="130"/>
        <v>3.199085405910898</v>
      </c>
      <c r="V668" s="25">
        <f t="shared" si="131"/>
        <v>1.0663618019702994</v>
      </c>
      <c r="W668" s="26">
        <v>18.991992896183234</v>
      </c>
      <c r="X668" s="26">
        <v>38.845070628792968</v>
      </c>
      <c r="Y668" s="26">
        <v>25.679546772229884</v>
      </c>
      <c r="Z668" s="26">
        <v>3.2026258561091083</v>
      </c>
      <c r="AA668" s="26">
        <v>0.46175999999999995</v>
      </c>
      <c r="AB668" s="26">
        <v>15.532634875372995</v>
      </c>
      <c r="AC668" s="26">
        <f t="shared" si="135"/>
        <v>0.45405736791365181</v>
      </c>
      <c r="AD668" s="26">
        <f t="shared" si="135"/>
        <v>0.92870140709005178</v>
      </c>
      <c r="AE668" s="26">
        <f t="shared" si="135"/>
        <v>0.61394227979926674</v>
      </c>
      <c r="AF668" s="26">
        <f t="shared" si="135"/>
        <v>7.6567839646220007E-2</v>
      </c>
      <c r="AG668" s="27">
        <v>2.3168500000000001</v>
      </c>
      <c r="AH668" s="27">
        <v>6.1225000000000005</v>
      </c>
      <c r="AI668" s="17">
        <f t="shared" si="125"/>
        <v>7.542233958475694E-7</v>
      </c>
      <c r="AJ668" s="73">
        <v>30.604887452410292</v>
      </c>
      <c r="AK668" s="83">
        <v>97.302227042538505</v>
      </c>
      <c r="AL668" s="83">
        <v>1767.2814278282378</v>
      </c>
      <c r="AM668" s="83">
        <v>179.52392501910251</v>
      </c>
      <c r="AN668" s="17" t="s">
        <v>45</v>
      </c>
      <c r="AO668" s="17" t="s">
        <v>45</v>
      </c>
      <c r="AP668" s="17" t="s">
        <v>45</v>
      </c>
      <c r="AQ668" s="17" t="s">
        <v>45</v>
      </c>
      <c r="AR668" s="26">
        <v>476.37500000000006</v>
      </c>
      <c r="AS668" s="26">
        <v>747.125</v>
      </c>
      <c r="AT668" s="26">
        <v>398.22500000000002</v>
      </c>
      <c r="AU668" s="26">
        <v>17.393107476635521</v>
      </c>
      <c r="AV668" s="26">
        <v>-4.5826796253749995</v>
      </c>
      <c r="AW668" s="26">
        <v>4322.7750000000015</v>
      </c>
      <c r="AX668" s="26">
        <v>3441.5250000000001</v>
      </c>
      <c r="AY668" s="103">
        <v>1521</v>
      </c>
      <c r="AZ668" s="103">
        <f t="shared" si="134"/>
        <v>463.90499999999997</v>
      </c>
      <c r="BA668" s="17">
        <v>150</v>
      </c>
      <c r="BB668" s="17">
        <v>150</v>
      </c>
      <c r="BC668" s="17"/>
      <c r="BD668" s="17">
        <v>5</v>
      </c>
      <c r="BE668" s="17"/>
      <c r="BF668" s="28"/>
      <c r="BG668" s="26"/>
      <c r="BH668" s="17"/>
      <c r="BI668" s="29"/>
    </row>
    <row r="669" spans="1:63" x14ac:dyDescent="0.25">
      <c r="A669" s="17">
        <v>2007</v>
      </c>
      <c r="B669" s="15">
        <v>2010</v>
      </c>
      <c r="C669" s="20" t="s">
        <v>177</v>
      </c>
      <c r="D669" s="17" t="s">
        <v>311</v>
      </c>
      <c r="E669" s="32">
        <v>4</v>
      </c>
      <c r="F669" s="44" t="s">
        <v>143</v>
      </c>
      <c r="G669" s="45" t="str">
        <f t="shared" si="127"/>
        <v>SX64</v>
      </c>
      <c r="H669" s="70" t="s">
        <v>143</v>
      </c>
      <c r="I669" s="45">
        <v>5</v>
      </c>
      <c r="J669" s="22" t="s">
        <v>143</v>
      </c>
      <c r="K669" s="17" t="s">
        <v>54</v>
      </c>
      <c r="L669" s="23" t="s">
        <v>45</v>
      </c>
      <c r="M669" s="24" t="s">
        <v>45</v>
      </c>
      <c r="N669" s="71">
        <f t="shared" si="128"/>
        <v>23.641811509193648</v>
      </c>
      <c r="O669" s="26">
        <v>46.317178295522076</v>
      </c>
      <c r="P669" s="26">
        <f t="shared" si="124"/>
        <v>0.46317178295522077</v>
      </c>
      <c r="Q669" s="63">
        <v>53.682821704477924</v>
      </c>
      <c r="R669" s="25">
        <f t="shared" si="129"/>
        <v>0.53682821704477923</v>
      </c>
      <c r="S669" s="24" t="s">
        <v>45</v>
      </c>
      <c r="T669" s="25">
        <v>3.6500733296681602</v>
      </c>
      <c r="U669" s="25">
        <f t="shared" si="130"/>
        <v>4.8841302359520435</v>
      </c>
      <c r="V669" s="25">
        <f t="shared" si="131"/>
        <v>1.6280434119840144</v>
      </c>
      <c r="W669" s="26">
        <v>19.451949926110643</v>
      </c>
      <c r="X669" s="26">
        <v>41.215837275931676</v>
      </c>
      <c r="Y669" s="26">
        <v>24.961692577989865</v>
      </c>
      <c r="Z669" s="26">
        <v>2.3865508686122894</v>
      </c>
      <c r="AA669" s="26">
        <v>0.4385</v>
      </c>
      <c r="AB669" s="26">
        <v>24.971995413921277</v>
      </c>
      <c r="AC669" s="26">
        <f t="shared" si="135"/>
        <v>0.71001043635337002</v>
      </c>
      <c r="AD669" s="26">
        <f t="shared" si="135"/>
        <v>1.50440828400821</v>
      </c>
      <c r="AE669" s="26">
        <f t="shared" si="135"/>
        <v>0.91112008342296469</v>
      </c>
      <c r="AF669" s="26">
        <f t="shared" si="135"/>
        <v>8.7110856754180996E-2</v>
      </c>
      <c r="AG669" s="27">
        <v>3.0654499999999998</v>
      </c>
      <c r="AH669" s="27">
        <v>5.93</v>
      </c>
      <c r="AI669" s="17">
        <f t="shared" si="125"/>
        <v>1.1748975549395291E-6</v>
      </c>
      <c r="AJ669" s="73">
        <v>37.733500743122477</v>
      </c>
      <c r="AK669" s="83">
        <v>110.36473754399479</v>
      </c>
      <c r="AL669" s="83">
        <v>2096.6668137503416</v>
      </c>
      <c r="AM669" s="83">
        <v>181.78825205393693</v>
      </c>
      <c r="AN669" s="17" t="s">
        <v>45</v>
      </c>
      <c r="AO669" s="17" t="s">
        <v>45</v>
      </c>
      <c r="AP669" s="17" t="s">
        <v>45</v>
      </c>
      <c r="AQ669" s="17" t="s">
        <v>45</v>
      </c>
      <c r="AR669" s="26">
        <v>476.37500000000006</v>
      </c>
      <c r="AS669" s="26">
        <v>747.125</v>
      </c>
      <c r="AT669" s="26">
        <v>398.22500000000002</v>
      </c>
      <c r="AU669" s="26">
        <v>17.393107476635521</v>
      </c>
      <c r="AV669" s="26">
        <v>-4.5826796253749995</v>
      </c>
      <c r="AW669" s="26">
        <v>4322.7750000000015</v>
      </c>
      <c r="AX669" s="26">
        <v>3441.5250000000001</v>
      </c>
      <c r="AY669" s="103">
        <v>1521</v>
      </c>
      <c r="AZ669" s="103">
        <f t="shared" si="134"/>
        <v>463.90499999999997</v>
      </c>
      <c r="BA669" s="17">
        <v>150</v>
      </c>
      <c r="BB669" s="17">
        <v>150</v>
      </c>
      <c r="BC669" s="17"/>
      <c r="BD669" s="17">
        <v>5</v>
      </c>
      <c r="BE669" s="17"/>
      <c r="BF669" s="28"/>
      <c r="BG669" s="26"/>
      <c r="BH669" s="17"/>
      <c r="BI669" s="29" t="s">
        <v>312</v>
      </c>
    </row>
    <row r="670" spans="1:63" x14ac:dyDescent="0.25">
      <c r="A670" s="17">
        <v>2007</v>
      </c>
      <c r="B670" s="15">
        <v>2010</v>
      </c>
      <c r="C670" s="20" t="s">
        <v>180</v>
      </c>
      <c r="D670" s="17" t="s">
        <v>313</v>
      </c>
      <c r="E670" s="32">
        <v>1</v>
      </c>
      <c r="F670" s="44" t="s">
        <v>81</v>
      </c>
      <c r="G670" s="45" t="str">
        <f t="shared" si="127"/>
        <v>Sherburne</v>
      </c>
      <c r="H670" s="70" t="s">
        <v>83</v>
      </c>
      <c r="I670" s="45">
        <v>5</v>
      </c>
      <c r="J670" s="22">
        <v>987131</v>
      </c>
      <c r="K670" s="17" t="s">
        <v>54</v>
      </c>
      <c r="L670" s="23" t="s">
        <v>45</v>
      </c>
      <c r="M670" s="24" t="s">
        <v>45</v>
      </c>
      <c r="N670" s="71">
        <f t="shared" si="128"/>
        <v>29.930358813647004</v>
      </c>
      <c r="O670" s="26">
        <v>43.983750268198229</v>
      </c>
      <c r="P670" s="26">
        <f t="shared" si="124"/>
        <v>0.4398375026819823</v>
      </c>
      <c r="Q670" s="63">
        <v>56.016249731801771</v>
      </c>
      <c r="R670" s="25">
        <f t="shared" si="129"/>
        <v>0.5601624973180177</v>
      </c>
      <c r="S670" s="24" t="s">
        <v>45</v>
      </c>
      <c r="T670" s="25">
        <v>4.3881647583233852</v>
      </c>
      <c r="U670" s="25">
        <f t="shared" si="130"/>
        <v>5.8717637265700962</v>
      </c>
      <c r="V670" s="25">
        <f t="shared" si="131"/>
        <v>1.9572545755233655</v>
      </c>
      <c r="W670" s="26">
        <v>19.657192786106293</v>
      </c>
      <c r="X670" s="26">
        <v>38.164874974229079</v>
      </c>
      <c r="Y670" s="26">
        <v>25.994333343150828</v>
      </c>
      <c r="Z670" s="26">
        <v>2.5034803012006819</v>
      </c>
      <c r="AA670" s="26">
        <v>0.41333333333333333</v>
      </c>
      <c r="AB670" s="26">
        <v>31.849582923314891</v>
      </c>
      <c r="AC670" s="26">
        <f t="shared" si="135"/>
        <v>0.86259000631560312</v>
      </c>
      <c r="AD670" s="26">
        <f t="shared" si="135"/>
        <v>1.6747375936773017</v>
      </c>
      <c r="AE670" s="26">
        <f t="shared" si="135"/>
        <v>1.1406741749252496</v>
      </c>
      <c r="AF670" s="26">
        <f t="shared" si="135"/>
        <v>0.10985684030885647</v>
      </c>
      <c r="AG670" s="27">
        <v>4.0310000000000006</v>
      </c>
      <c r="AH670" s="27">
        <v>7.2524999999999995</v>
      </c>
      <c r="AI670" s="17">
        <f t="shared" si="125"/>
        <v>5.5911352757055916E-8</v>
      </c>
      <c r="AJ670" s="73">
        <v>5.7460437963207944</v>
      </c>
      <c r="AK670" s="83">
        <v>296.89733716081327</v>
      </c>
      <c r="AL670" s="83">
        <v>3365.5847787654134</v>
      </c>
      <c r="AM670" s="83">
        <v>1700.3935921112277</v>
      </c>
      <c r="AN670" s="17" t="s">
        <v>45</v>
      </c>
      <c r="AO670" s="17" t="s">
        <v>45</v>
      </c>
      <c r="AP670" s="17" t="s">
        <v>45</v>
      </c>
      <c r="AQ670" s="17" t="s">
        <v>45</v>
      </c>
      <c r="AR670" s="26">
        <v>408.375</v>
      </c>
      <c r="AS670" s="26">
        <v>767.42500000000018</v>
      </c>
      <c r="AT670" s="26">
        <v>344.95</v>
      </c>
      <c r="AU670" s="26">
        <v>18.215200770816956</v>
      </c>
      <c r="AV670" s="26">
        <v>-4.0704555446785102</v>
      </c>
      <c r="AW670" s="26">
        <v>4328.8750000000018</v>
      </c>
      <c r="AX670" s="26">
        <v>3534.9249999999993</v>
      </c>
      <c r="AY670" s="103">
        <v>1672</v>
      </c>
      <c r="AZ670" s="103">
        <f t="shared" si="134"/>
        <v>509.96</v>
      </c>
      <c r="BA670" s="17">
        <v>200</v>
      </c>
      <c r="BB670" s="17">
        <v>200</v>
      </c>
      <c r="BC670" s="17"/>
      <c r="BD670" s="17">
        <v>2</v>
      </c>
      <c r="BE670" s="17"/>
      <c r="BF670" s="28"/>
      <c r="BG670" s="26"/>
      <c r="BH670" s="17" t="s">
        <v>171</v>
      </c>
      <c r="BI670" t="s">
        <v>82</v>
      </c>
      <c r="BJ670">
        <v>1</v>
      </c>
      <c r="BK670">
        <v>4.3623294403586899</v>
      </c>
    </row>
    <row r="671" spans="1:63" x14ac:dyDescent="0.25">
      <c r="A671" s="17">
        <v>2007</v>
      </c>
      <c r="B671" s="15">
        <v>2010</v>
      </c>
      <c r="C671" s="20" t="s">
        <v>180</v>
      </c>
      <c r="D671" s="17" t="s">
        <v>313</v>
      </c>
      <c r="E671" s="32">
        <v>2</v>
      </c>
      <c r="F671" s="44" t="s">
        <v>81</v>
      </c>
      <c r="G671" s="45" t="str">
        <f t="shared" si="127"/>
        <v>Sherburne</v>
      </c>
      <c r="H671" s="70" t="s">
        <v>83</v>
      </c>
      <c r="I671" s="45">
        <v>5</v>
      </c>
      <c r="J671" s="22">
        <v>987131</v>
      </c>
      <c r="K671" s="17" t="s">
        <v>54</v>
      </c>
      <c r="L671" s="23" t="s">
        <v>45</v>
      </c>
      <c r="M671" s="24" t="s">
        <v>45</v>
      </c>
      <c r="N671" s="71">
        <f t="shared" si="128"/>
        <v>25.169294648928776</v>
      </c>
      <c r="O671" s="26">
        <v>52.233784859290665</v>
      </c>
      <c r="P671" s="26">
        <f t="shared" si="124"/>
        <v>0.52233784859290666</v>
      </c>
      <c r="Q671" s="63">
        <v>47.766215140709335</v>
      </c>
      <c r="R671" s="25">
        <f t="shared" si="129"/>
        <v>0.47766215140709334</v>
      </c>
      <c r="S671" s="24" t="s">
        <v>45</v>
      </c>
      <c r="T671" s="25">
        <v>4.3822917391741383</v>
      </c>
      <c r="U671" s="25">
        <f t="shared" si="130"/>
        <v>5.863905092561291</v>
      </c>
      <c r="V671" s="25">
        <f t="shared" si="131"/>
        <v>1.9546350308537637</v>
      </c>
      <c r="W671" s="26">
        <v>19.986080129038882</v>
      </c>
      <c r="X671" s="26">
        <v>38.09759717243989</v>
      </c>
      <c r="Y671" s="26">
        <v>26.211594316334057</v>
      </c>
      <c r="Z671" s="26">
        <v>2.5208303118619</v>
      </c>
      <c r="AA671" s="26">
        <v>0.38374193548387092</v>
      </c>
      <c r="AB671" s="26">
        <v>34.259678189575908</v>
      </c>
      <c r="AC671" s="26">
        <f t="shared" si="135"/>
        <v>0.87584833847959487</v>
      </c>
      <c r="AD671" s="26">
        <f t="shared" si="135"/>
        <v>1.6695478537116735</v>
      </c>
      <c r="AE671" s="26">
        <f t="shared" si="135"/>
        <v>1.1486685324305455</v>
      </c>
      <c r="AF671" s="26">
        <f t="shared" si="135"/>
        <v>0.11047013851532171</v>
      </c>
      <c r="AG671" s="27">
        <v>4.01</v>
      </c>
      <c r="AH671" s="27">
        <v>7.1425000000000001</v>
      </c>
      <c r="AI671" s="17">
        <f t="shared" si="125"/>
        <v>7.2027775123833867E-8</v>
      </c>
      <c r="AJ671" s="73">
        <v>9.2731459030406889</v>
      </c>
      <c r="AK671" s="83">
        <v>289.70100075715385</v>
      </c>
      <c r="AL671" s="83">
        <v>2509.098535727785</v>
      </c>
      <c r="AM671" s="83">
        <v>1927.4347256275682</v>
      </c>
      <c r="AN671" s="17" t="s">
        <v>45</v>
      </c>
      <c r="AO671" s="17" t="s">
        <v>45</v>
      </c>
      <c r="AP671" s="17" t="s">
        <v>45</v>
      </c>
      <c r="AQ671" s="17" t="s">
        <v>45</v>
      </c>
      <c r="AR671" s="26">
        <v>408.375</v>
      </c>
      <c r="AS671" s="26">
        <v>767.42500000000018</v>
      </c>
      <c r="AT671" s="26">
        <v>344.95</v>
      </c>
      <c r="AU671" s="26">
        <v>18.215200770816956</v>
      </c>
      <c r="AV671" s="26">
        <v>-4.0704555446785102</v>
      </c>
      <c r="AW671" s="26">
        <v>4328.8750000000018</v>
      </c>
      <c r="AX671" s="26">
        <v>3534.9249999999993</v>
      </c>
      <c r="AY671" s="103">
        <v>1672</v>
      </c>
      <c r="AZ671" s="103">
        <f t="shared" si="134"/>
        <v>509.96</v>
      </c>
      <c r="BA671" s="17">
        <v>200</v>
      </c>
      <c r="BB671" s="17">
        <v>200</v>
      </c>
      <c r="BC671" s="17"/>
      <c r="BD671" s="17">
        <v>2</v>
      </c>
      <c r="BE671" s="17"/>
      <c r="BF671" s="28"/>
      <c r="BG671" s="26"/>
      <c r="BH671" s="17"/>
      <c r="BI671" t="s">
        <v>82</v>
      </c>
      <c r="BJ671">
        <v>2</v>
      </c>
      <c r="BK671">
        <v>4.919124218518248</v>
      </c>
    </row>
    <row r="672" spans="1:63" x14ac:dyDescent="0.25">
      <c r="A672" s="17">
        <v>2007</v>
      </c>
      <c r="B672" s="15">
        <v>2010</v>
      </c>
      <c r="C672" s="20" t="s">
        <v>180</v>
      </c>
      <c r="D672" s="17" t="s">
        <v>313</v>
      </c>
      <c r="E672" s="32">
        <v>3</v>
      </c>
      <c r="F672" s="44" t="s">
        <v>81</v>
      </c>
      <c r="G672" s="45" t="str">
        <f t="shared" si="127"/>
        <v>Sherburne</v>
      </c>
      <c r="H672" s="70" t="s">
        <v>83</v>
      </c>
      <c r="I672" s="45">
        <v>5</v>
      </c>
      <c r="J672" s="22">
        <v>987131</v>
      </c>
      <c r="K672" s="17" t="s">
        <v>54</v>
      </c>
      <c r="L672" s="23" t="s">
        <v>45</v>
      </c>
      <c r="M672" s="24" t="s">
        <v>45</v>
      </c>
      <c r="N672" s="71">
        <f t="shared" si="128"/>
        <v>18.272327325670652</v>
      </c>
      <c r="O672" s="26">
        <v>47.888167816445225</v>
      </c>
      <c r="P672" s="26">
        <f t="shared" si="124"/>
        <v>0.47888167816445226</v>
      </c>
      <c r="Q672" s="63">
        <v>52.111832183554775</v>
      </c>
      <c r="R672" s="25">
        <f t="shared" si="129"/>
        <v>0.52111832183554774</v>
      </c>
      <c r="S672" s="24" t="s">
        <v>45</v>
      </c>
      <c r="T672" s="25">
        <v>2.9167609245624462</v>
      </c>
      <c r="U672" s="25">
        <f t="shared" si="130"/>
        <v>3.9028915136874835</v>
      </c>
      <c r="V672" s="25">
        <f t="shared" si="131"/>
        <v>1.3009638378958279</v>
      </c>
      <c r="W672" s="26">
        <v>19.282468588808598</v>
      </c>
      <c r="X672" s="26">
        <v>38.695175879519454</v>
      </c>
      <c r="Y672" s="26">
        <v>24.973088307152778</v>
      </c>
      <c r="Z672" s="26">
        <v>3.0259210111046571</v>
      </c>
      <c r="AA672" s="26">
        <v>0.37240000000000001</v>
      </c>
      <c r="AB672" s="26">
        <v>23.496999929343012</v>
      </c>
      <c r="AC672" s="26">
        <f t="shared" si="135"/>
        <v>0.56242350908939698</v>
      </c>
      <c r="AD672" s="26">
        <f t="shared" si="135"/>
        <v>1.1286457697445362</v>
      </c>
      <c r="AE672" s="26">
        <f t="shared" si="135"/>
        <v>0.72840528139950556</v>
      </c>
      <c r="AF672" s="26">
        <f t="shared" si="135"/>
        <v>8.8258881660025518E-2</v>
      </c>
      <c r="AG672" s="27">
        <v>4.4870000000000001</v>
      </c>
      <c r="AH672" s="27">
        <v>6.9700000000000006</v>
      </c>
      <c r="AI672" s="17">
        <f t="shared" si="125"/>
        <v>1.0715193052376018E-7</v>
      </c>
      <c r="AJ672" s="73">
        <v>5.5298595821092906</v>
      </c>
      <c r="AK672" s="83">
        <v>282.08415566067941</v>
      </c>
      <c r="AL672" s="83">
        <v>2919.6826803118024</v>
      </c>
      <c r="AM672" s="83">
        <v>1893.1581587101139</v>
      </c>
      <c r="AN672" s="17" t="s">
        <v>45</v>
      </c>
      <c r="AO672" s="17" t="s">
        <v>45</v>
      </c>
      <c r="AP672" s="17" t="s">
        <v>45</v>
      </c>
      <c r="AQ672" s="17" t="s">
        <v>45</v>
      </c>
      <c r="AR672" s="26">
        <v>408.375</v>
      </c>
      <c r="AS672" s="26">
        <v>767.42500000000018</v>
      </c>
      <c r="AT672" s="26">
        <v>344.95</v>
      </c>
      <c r="AU672" s="26">
        <v>18.215200770816956</v>
      </c>
      <c r="AV672" s="26">
        <v>-4.0704555446785102</v>
      </c>
      <c r="AW672" s="26">
        <v>4328.8750000000018</v>
      </c>
      <c r="AX672" s="26">
        <v>3534.9249999999993</v>
      </c>
      <c r="AY672" s="103">
        <v>1672</v>
      </c>
      <c r="AZ672" s="103">
        <f t="shared" si="134"/>
        <v>509.96</v>
      </c>
      <c r="BA672" s="17">
        <v>200</v>
      </c>
      <c r="BB672" s="17">
        <v>200</v>
      </c>
      <c r="BC672" s="17"/>
      <c r="BD672" s="17">
        <v>2</v>
      </c>
      <c r="BE672" s="17"/>
      <c r="BF672" s="28"/>
      <c r="BG672" s="26"/>
      <c r="BH672" s="17"/>
      <c r="BI672" t="s">
        <v>82</v>
      </c>
      <c r="BJ672">
        <v>3</v>
      </c>
      <c r="BK672">
        <v>3.2077307943537434</v>
      </c>
    </row>
    <row r="673" spans="1:63" x14ac:dyDescent="0.25">
      <c r="A673" s="17">
        <v>2007</v>
      </c>
      <c r="B673" s="15">
        <v>2010</v>
      </c>
      <c r="C673" s="20" t="s">
        <v>180</v>
      </c>
      <c r="D673" s="17" t="s">
        <v>313</v>
      </c>
      <c r="E673" s="32">
        <v>4</v>
      </c>
      <c r="F673" s="44" t="s">
        <v>81</v>
      </c>
      <c r="G673" s="45" t="str">
        <f t="shared" si="127"/>
        <v>Sherburne</v>
      </c>
      <c r="H673" s="70" t="s">
        <v>83</v>
      </c>
      <c r="I673" s="45">
        <v>5</v>
      </c>
      <c r="J673" s="22">
        <v>987131</v>
      </c>
      <c r="K673" s="17" t="s">
        <v>54</v>
      </c>
      <c r="L673" s="23" t="s">
        <v>45</v>
      </c>
      <c r="M673" s="24" t="s">
        <v>45</v>
      </c>
      <c r="N673" s="71" t="s">
        <v>45</v>
      </c>
      <c r="O673" s="26">
        <v>45.072878589920585</v>
      </c>
      <c r="P673" s="26">
        <f t="shared" si="124"/>
        <v>0.45072878589920584</v>
      </c>
      <c r="Q673" s="63">
        <v>54.927121410079415</v>
      </c>
      <c r="R673" s="25">
        <f t="shared" si="129"/>
        <v>0.54927121410079416</v>
      </c>
      <c r="S673" s="24" t="s">
        <v>45</v>
      </c>
      <c r="T673" s="25">
        <v>1.5939444730963361</v>
      </c>
      <c r="U673" s="25">
        <f t="shared" si="130"/>
        <v>2.1328427383091029</v>
      </c>
      <c r="V673" s="25">
        <f t="shared" si="131"/>
        <v>0.71094757943636755</v>
      </c>
      <c r="W673" s="26">
        <v>19.862835385464606</v>
      </c>
      <c r="X673" s="26">
        <v>37.168908757618887</v>
      </c>
      <c r="Y673" s="26">
        <v>26.713098540769622</v>
      </c>
      <c r="Z673" s="26">
        <v>2.5794390851159505</v>
      </c>
      <c r="AA673" s="26">
        <v>0.42199999999999999</v>
      </c>
      <c r="AB673" s="26">
        <v>11.331358813481062</v>
      </c>
      <c r="AC673" s="26">
        <f t="shared" si="135"/>
        <v>0.31660256682683641</v>
      </c>
      <c r="AD673" s="26">
        <f t="shared" si="135"/>
        <v>0.59245176685228629</v>
      </c>
      <c r="AE673" s="26">
        <f t="shared" si="135"/>
        <v>0.42579195778337536</v>
      </c>
      <c r="AF673" s="26">
        <f t="shared" si="135"/>
        <v>4.1114826734092391E-2</v>
      </c>
      <c r="AG673" s="27">
        <v>4.3070000000000004</v>
      </c>
      <c r="AH673" s="27">
        <v>6.9725000000000001</v>
      </c>
      <c r="AI673" s="17">
        <f t="shared" si="125"/>
        <v>1.0653688636675625E-7</v>
      </c>
      <c r="AJ673" s="73">
        <v>5.2686274234543404</v>
      </c>
      <c r="AK673" s="83">
        <v>307.30801942455997</v>
      </c>
      <c r="AL673" s="83">
        <v>3183.6462844232465</v>
      </c>
      <c r="AM673" s="83">
        <v>1629.4887551936674</v>
      </c>
      <c r="AN673" s="17" t="s">
        <v>45</v>
      </c>
      <c r="AO673" s="17" t="s">
        <v>45</v>
      </c>
      <c r="AP673" s="17" t="s">
        <v>45</v>
      </c>
      <c r="AQ673" s="17" t="s">
        <v>45</v>
      </c>
      <c r="AR673" s="26">
        <v>408.375</v>
      </c>
      <c r="AS673" s="26">
        <v>767.42500000000018</v>
      </c>
      <c r="AT673" s="26">
        <v>344.95</v>
      </c>
      <c r="AU673" s="26">
        <v>18.215200770816956</v>
      </c>
      <c r="AV673" s="26">
        <v>-4.0704555446785102</v>
      </c>
      <c r="AW673" s="26">
        <v>4328.8750000000018</v>
      </c>
      <c r="AX673" s="26">
        <v>3534.9249999999993</v>
      </c>
      <c r="AY673" s="103">
        <v>1672</v>
      </c>
      <c r="AZ673" s="103">
        <f t="shared" si="134"/>
        <v>509.96</v>
      </c>
      <c r="BA673" s="17">
        <v>200</v>
      </c>
      <c r="BB673" s="17">
        <v>200</v>
      </c>
      <c r="BC673" s="17"/>
      <c r="BD673" s="17">
        <v>2</v>
      </c>
      <c r="BE673" s="17"/>
      <c r="BF673" s="28"/>
      <c r="BG673" s="26"/>
      <c r="BH673" s="17"/>
      <c r="BI673" t="s">
        <v>82</v>
      </c>
      <c r="BJ673">
        <v>4</v>
      </c>
      <c r="BK673" t="s">
        <v>45</v>
      </c>
    </row>
    <row r="674" spans="1:63" x14ac:dyDescent="0.25">
      <c r="A674" s="17">
        <v>2007</v>
      </c>
      <c r="B674" s="15">
        <v>2010</v>
      </c>
      <c r="C674" s="20" t="s">
        <v>180</v>
      </c>
      <c r="D674" s="17" t="s">
        <v>313</v>
      </c>
      <c r="E674" s="32">
        <v>1</v>
      </c>
      <c r="F674" s="44" t="s">
        <v>93</v>
      </c>
      <c r="G674" s="45" t="str">
        <f t="shared" si="127"/>
        <v>Fish Creek</v>
      </c>
      <c r="H674" s="70" t="s">
        <v>95</v>
      </c>
      <c r="I674" s="45" t="s">
        <v>43</v>
      </c>
      <c r="J674" s="22">
        <v>988234</v>
      </c>
      <c r="K674" s="17" t="s">
        <v>42</v>
      </c>
      <c r="L674" s="23" t="s">
        <v>45</v>
      </c>
      <c r="M674" s="24" t="s">
        <v>45</v>
      </c>
      <c r="N674" s="71" t="s">
        <v>45</v>
      </c>
      <c r="O674" s="26">
        <v>44.043227761121038</v>
      </c>
      <c r="P674" s="26">
        <f t="shared" si="124"/>
        <v>0.4404322776112104</v>
      </c>
      <c r="Q674" s="63">
        <v>55.956772238878962</v>
      </c>
      <c r="R674" s="25">
        <f t="shared" si="129"/>
        <v>0.5595677223887896</v>
      </c>
      <c r="S674" s="24" t="s">
        <v>45</v>
      </c>
      <c r="T674" s="25">
        <v>0.97260595840359754</v>
      </c>
      <c r="U674" s="25">
        <f t="shared" si="130"/>
        <v>1.3014352699423697</v>
      </c>
      <c r="V674" s="25">
        <f t="shared" si="131"/>
        <v>0.43381175664745653</v>
      </c>
      <c r="W674" s="26">
        <v>19.932840322050339</v>
      </c>
      <c r="X674" s="26">
        <v>38.111089324310115</v>
      </c>
      <c r="Y674" s="26">
        <v>26.839998479065912</v>
      </c>
      <c r="Z674" s="26">
        <v>1.6691386816036271</v>
      </c>
      <c r="AA674" s="26">
        <v>0.42851612903225805</v>
      </c>
      <c r="AB674" s="26">
        <v>6.80912030499357</v>
      </c>
      <c r="AC674" s="26">
        <f t="shared" si="135"/>
        <v>0.19386799265133642</v>
      </c>
      <c r="AD674" s="26">
        <f t="shared" si="135"/>
        <v>0.37067072558075753</v>
      </c>
      <c r="AE674" s="26">
        <f t="shared" si="135"/>
        <v>0.26104742444283002</v>
      </c>
      <c r="AF674" s="26">
        <f t="shared" si="135"/>
        <v>1.6234142271296131E-2</v>
      </c>
      <c r="AG674" s="27">
        <v>4.1345000000000001</v>
      </c>
      <c r="AH674" s="27">
        <v>7.2374999999999998</v>
      </c>
      <c r="AI674" s="17">
        <f t="shared" si="125"/>
        <v>5.7876198834911957E-8</v>
      </c>
      <c r="AJ674" s="73">
        <v>4.1767441048601848</v>
      </c>
      <c r="AK674" s="83">
        <v>343.46163064036239</v>
      </c>
      <c r="AL674" s="83">
        <v>3410.8519003548167</v>
      </c>
      <c r="AM674" s="83">
        <v>1666.7353505245987</v>
      </c>
      <c r="AN674" s="17" t="s">
        <v>45</v>
      </c>
      <c r="AO674" s="17" t="s">
        <v>45</v>
      </c>
      <c r="AP674" s="17" t="s">
        <v>45</v>
      </c>
      <c r="AQ674" s="17" t="s">
        <v>45</v>
      </c>
      <c r="AR674" s="26">
        <v>408.375</v>
      </c>
      <c r="AS674" s="26">
        <v>767.42500000000018</v>
      </c>
      <c r="AT674" s="26">
        <v>344.95</v>
      </c>
      <c r="AU674" s="26">
        <v>18.215200770816956</v>
      </c>
      <c r="AV674" s="26">
        <v>-4.0704555446785102</v>
      </c>
      <c r="AW674" s="26">
        <v>4328.8750000000018</v>
      </c>
      <c r="AX674" s="26">
        <v>3534.9249999999993</v>
      </c>
      <c r="AY674" s="103">
        <v>1672</v>
      </c>
      <c r="AZ674" s="103">
        <f t="shared" si="134"/>
        <v>509.96</v>
      </c>
      <c r="BA674" s="17">
        <v>200</v>
      </c>
      <c r="BB674" s="17">
        <v>200</v>
      </c>
      <c r="BC674" s="17"/>
      <c r="BD674" s="17">
        <v>2</v>
      </c>
      <c r="BE674" s="17"/>
      <c r="BF674" s="28"/>
      <c r="BG674" s="26"/>
      <c r="BH674" s="17"/>
      <c r="BI674" t="s">
        <v>94</v>
      </c>
      <c r="BJ674">
        <v>1</v>
      </c>
      <c r="BK674" t="s">
        <v>45</v>
      </c>
    </row>
    <row r="675" spans="1:63" x14ac:dyDescent="0.25">
      <c r="A675" s="17">
        <v>2007</v>
      </c>
      <c r="B675" s="15">
        <v>2010</v>
      </c>
      <c r="C675" s="20" t="s">
        <v>180</v>
      </c>
      <c r="D675" s="17" t="s">
        <v>313</v>
      </c>
      <c r="E675" s="32">
        <v>2</v>
      </c>
      <c r="F675" s="44" t="s">
        <v>93</v>
      </c>
      <c r="G675" s="45" t="str">
        <f t="shared" si="127"/>
        <v>Fish Creek</v>
      </c>
      <c r="H675" s="70" t="s">
        <v>95</v>
      </c>
      <c r="I675" s="45" t="s">
        <v>43</v>
      </c>
      <c r="J675" s="22">
        <v>988234</v>
      </c>
      <c r="K675" s="17" t="s">
        <v>42</v>
      </c>
      <c r="L675" s="23" t="s">
        <v>45</v>
      </c>
      <c r="M675" s="24" t="s">
        <v>45</v>
      </c>
      <c r="N675" s="71">
        <f t="shared" si="128"/>
        <v>24.859221467549414</v>
      </c>
      <c r="O675" s="26">
        <v>50.881127464537784</v>
      </c>
      <c r="P675" s="26">
        <f t="shared" si="124"/>
        <v>0.50881127464537779</v>
      </c>
      <c r="Q675" s="63">
        <v>49.118872535462216</v>
      </c>
      <c r="R675" s="25">
        <f t="shared" si="129"/>
        <v>0.49118872535462216</v>
      </c>
      <c r="S675" s="24" t="s">
        <v>45</v>
      </c>
      <c r="T675" s="25">
        <v>4.2162173871985189</v>
      </c>
      <c r="U675" s="25">
        <f t="shared" si="130"/>
        <v>5.641682498481515</v>
      </c>
      <c r="V675" s="25">
        <f t="shared" si="131"/>
        <v>1.8805608328271717</v>
      </c>
      <c r="W675" s="26">
        <v>19.556619824169076</v>
      </c>
      <c r="X675" s="26">
        <v>38.284516708682339</v>
      </c>
      <c r="Y675" s="26">
        <v>26.89128791109566</v>
      </c>
      <c r="Z675" s="26">
        <v>2.5324031528743944</v>
      </c>
      <c r="AA675" s="26">
        <v>0.48499999999999999</v>
      </c>
      <c r="AB675" s="26">
        <v>26.079695178547542</v>
      </c>
      <c r="AC675" s="26">
        <f t="shared" si="135"/>
        <v>0.82454960537492894</v>
      </c>
      <c r="AD675" s="26">
        <f t="shared" si="135"/>
        <v>1.6141584500763868</v>
      </c>
      <c r="AE675" s="26">
        <f t="shared" si="135"/>
        <v>1.1337951565492286</v>
      </c>
      <c r="AF675" s="26">
        <f t="shared" si="135"/>
        <v>0.10677162204545371</v>
      </c>
      <c r="AG675" s="27">
        <v>4.2625000000000002</v>
      </c>
      <c r="AH675" s="27">
        <v>7.2275</v>
      </c>
      <c r="AI675" s="17">
        <f t="shared" si="125"/>
        <v>5.9224308687612949E-8</v>
      </c>
      <c r="AJ675" s="73">
        <v>4.6730335554883418</v>
      </c>
      <c r="AK675" s="83">
        <v>356.50988240341286</v>
      </c>
      <c r="AL675" s="83">
        <v>3121.4577612604926</v>
      </c>
      <c r="AM675" s="83">
        <v>1827.7332440288919</v>
      </c>
      <c r="AN675" s="17" t="s">
        <v>45</v>
      </c>
      <c r="AO675" s="17" t="s">
        <v>45</v>
      </c>
      <c r="AP675" s="17" t="s">
        <v>45</v>
      </c>
      <c r="AQ675" s="17" t="s">
        <v>45</v>
      </c>
      <c r="AR675" s="26">
        <v>408.375</v>
      </c>
      <c r="AS675" s="26">
        <v>767.42500000000018</v>
      </c>
      <c r="AT675" s="26">
        <v>344.95</v>
      </c>
      <c r="AU675" s="26">
        <v>18.215200770816956</v>
      </c>
      <c r="AV675" s="26">
        <v>-4.0704555446785102</v>
      </c>
      <c r="AW675" s="26">
        <v>4328.8750000000018</v>
      </c>
      <c r="AX675" s="26">
        <v>3534.9249999999993</v>
      </c>
      <c r="AY675" s="103">
        <v>1672</v>
      </c>
      <c r="AZ675" s="103">
        <f t="shared" si="134"/>
        <v>509.96</v>
      </c>
      <c r="BA675" s="17">
        <v>200</v>
      </c>
      <c r="BB675" s="17">
        <v>200</v>
      </c>
      <c r="BC675" s="17"/>
      <c r="BD675" s="17">
        <v>2</v>
      </c>
      <c r="BE675" s="17"/>
      <c r="BF675" s="28"/>
      <c r="BG675" s="26"/>
      <c r="BH675" s="17"/>
      <c r="BI675" t="s">
        <v>94</v>
      </c>
      <c r="BJ675">
        <v>2</v>
      </c>
      <c r="BK675">
        <v>5.6839674105024613</v>
      </c>
    </row>
    <row r="676" spans="1:63" x14ac:dyDescent="0.25">
      <c r="A676" s="17">
        <v>2007</v>
      </c>
      <c r="B676" s="15">
        <v>2010</v>
      </c>
      <c r="C676" s="20" t="s">
        <v>180</v>
      </c>
      <c r="D676" s="17" t="s">
        <v>313</v>
      </c>
      <c r="E676" s="32">
        <v>3</v>
      </c>
      <c r="F676" s="44" t="s">
        <v>93</v>
      </c>
      <c r="G676" s="45" t="str">
        <f t="shared" si="127"/>
        <v>Fish Creek</v>
      </c>
      <c r="H676" s="70" t="s">
        <v>95</v>
      </c>
      <c r="I676" s="45" t="s">
        <v>43</v>
      </c>
      <c r="J676" s="22">
        <v>988234</v>
      </c>
      <c r="K676" s="17" t="s">
        <v>42</v>
      </c>
      <c r="L676" s="23" t="s">
        <v>45</v>
      </c>
      <c r="M676" s="24" t="s">
        <v>45</v>
      </c>
      <c r="N676" s="71">
        <f t="shared" si="128"/>
        <v>50.624998221523668</v>
      </c>
      <c r="O676" s="26">
        <v>44.266587749404771</v>
      </c>
      <c r="P676" s="26">
        <f t="shared" si="124"/>
        <v>0.44266587749404773</v>
      </c>
      <c r="Q676" s="63">
        <v>55.733412250595229</v>
      </c>
      <c r="R676" s="25">
        <f t="shared" si="129"/>
        <v>0.55733412250595227</v>
      </c>
      <c r="S676" s="24" t="s">
        <v>45</v>
      </c>
      <c r="T676" s="25">
        <v>7.4699864202884596</v>
      </c>
      <c r="U676" s="25">
        <f t="shared" si="130"/>
        <v>9.9955215258097141</v>
      </c>
      <c r="V676" s="25">
        <f t="shared" si="131"/>
        <v>3.3318405086032379</v>
      </c>
      <c r="W676" s="26">
        <v>20.156708186569617</v>
      </c>
      <c r="X676" s="26">
        <v>39.345005306435468</v>
      </c>
      <c r="Y676" s="26">
        <v>26.453348953699646</v>
      </c>
      <c r="Z676" s="26">
        <v>1.489228919209296</v>
      </c>
      <c r="AA676" s="26">
        <v>0.43128571428571433</v>
      </c>
      <c r="AB676" s="26">
        <v>51.960819750267518</v>
      </c>
      <c r="AC676" s="26">
        <f t="shared" si="135"/>
        <v>1.5057033643139226</v>
      </c>
      <c r="AD676" s="26">
        <f t="shared" si="135"/>
        <v>2.9390665534525029</v>
      </c>
      <c r="AE676" s="26">
        <f t="shared" si="135"/>
        <v>1.9760615745528829</v>
      </c>
      <c r="AF676" s="26">
        <f t="shared" si="135"/>
        <v>0.11124519803194301</v>
      </c>
      <c r="AG676" s="27">
        <v>4.2949999999999999</v>
      </c>
      <c r="AH676" s="27">
        <v>6.9325000000000001</v>
      </c>
      <c r="AI676" s="17">
        <f t="shared" si="125"/>
        <v>1.1681537298613232E-7</v>
      </c>
      <c r="AJ676" s="73">
        <v>9.680987396477633</v>
      </c>
      <c r="AK676" s="83">
        <v>305.50411303530632</v>
      </c>
      <c r="AL676" s="83">
        <v>3207.1688464181493</v>
      </c>
      <c r="AM676" s="83">
        <v>1592.8043805843615</v>
      </c>
      <c r="AN676" s="17" t="s">
        <v>45</v>
      </c>
      <c r="AO676" s="17" t="s">
        <v>45</v>
      </c>
      <c r="AP676" s="17" t="s">
        <v>45</v>
      </c>
      <c r="AQ676" s="17" t="s">
        <v>45</v>
      </c>
      <c r="AR676" s="26">
        <v>408.375</v>
      </c>
      <c r="AS676" s="26">
        <v>767.42500000000018</v>
      </c>
      <c r="AT676" s="26">
        <v>344.95</v>
      </c>
      <c r="AU676" s="26">
        <v>18.215200770816956</v>
      </c>
      <c r="AV676" s="26">
        <v>-4.0704555446785102</v>
      </c>
      <c r="AW676" s="26">
        <v>4328.8750000000018</v>
      </c>
      <c r="AX676" s="26">
        <v>3534.9249999999993</v>
      </c>
      <c r="AY676" s="103">
        <v>1672</v>
      </c>
      <c r="AZ676" s="103">
        <f t="shared" si="134"/>
        <v>509.96</v>
      </c>
      <c r="BA676" s="17">
        <v>200</v>
      </c>
      <c r="BB676" s="17">
        <v>200</v>
      </c>
      <c r="BC676" s="17"/>
      <c r="BD676" s="17">
        <v>2</v>
      </c>
      <c r="BE676" s="17"/>
      <c r="BF676" s="28"/>
      <c r="BG676" s="26"/>
      <c r="BH676" s="17"/>
      <c r="BI676" t="s">
        <v>94</v>
      </c>
      <c r="BJ676">
        <v>3</v>
      </c>
      <c r="BK676">
        <v>6.6205589107859657</v>
      </c>
    </row>
    <row r="677" spans="1:63" x14ac:dyDescent="0.25">
      <c r="A677" s="17">
        <v>2007</v>
      </c>
      <c r="B677" s="15">
        <v>2010</v>
      </c>
      <c r="C677" s="20" t="s">
        <v>180</v>
      </c>
      <c r="D677" s="17" t="s">
        <v>313</v>
      </c>
      <c r="E677" s="32">
        <v>4</v>
      </c>
      <c r="F677" s="44" t="s">
        <v>93</v>
      </c>
      <c r="G677" s="45" t="str">
        <f t="shared" si="127"/>
        <v>Fish Creek</v>
      </c>
      <c r="H677" s="70" t="s">
        <v>95</v>
      </c>
      <c r="I677" s="45" t="s">
        <v>43</v>
      </c>
      <c r="J677" s="22">
        <v>988234</v>
      </c>
      <c r="K677" s="17" t="s">
        <v>42</v>
      </c>
      <c r="L677" s="23" t="s">
        <v>45</v>
      </c>
      <c r="M677" s="24" t="s">
        <v>45</v>
      </c>
      <c r="N677" s="71">
        <f t="shared" si="128"/>
        <v>2.4714538220375593</v>
      </c>
      <c r="O677" s="26">
        <v>45.520472928319315</v>
      </c>
      <c r="P677" s="26">
        <f t="shared" si="124"/>
        <v>0.45520472928319317</v>
      </c>
      <c r="Q677" s="63">
        <v>54.479527071680685</v>
      </c>
      <c r="R677" s="25">
        <f t="shared" si="129"/>
        <v>0.54479527071680689</v>
      </c>
      <c r="S677" s="24" t="s">
        <v>45</v>
      </c>
      <c r="T677" s="25">
        <v>0.37500582266550669</v>
      </c>
      <c r="U677" s="25">
        <f t="shared" si="130"/>
        <v>0.50179191257650313</v>
      </c>
      <c r="V677" s="25">
        <f t="shared" si="131"/>
        <v>0.16726397085883438</v>
      </c>
      <c r="W677" s="26">
        <v>19.929988866330476</v>
      </c>
      <c r="X677" s="26">
        <v>38.098539524526814</v>
      </c>
      <c r="Y677" s="26">
        <v>26.920911651057708</v>
      </c>
      <c r="Z677" s="26">
        <v>1.7197786364529435</v>
      </c>
      <c r="AA677" s="26">
        <v>0.46166666666666667</v>
      </c>
      <c r="AB677" s="26">
        <v>2.4368609415087077</v>
      </c>
      <c r="AC677" s="26">
        <f t="shared" si="135"/>
        <v>7.4738618705326484E-2</v>
      </c>
      <c r="AD677" s="26">
        <f t="shared" si="135"/>
        <v>0.14287174156749499</v>
      </c>
      <c r="AE677" s="26">
        <f t="shared" si="135"/>
        <v>0.10095498620610319</v>
      </c>
      <c r="AF677" s="26">
        <f t="shared" si="135"/>
        <v>6.4492700236559938E-3</v>
      </c>
      <c r="AG677" s="27">
        <v>5.4454999999999991</v>
      </c>
      <c r="AH677" s="27">
        <v>6.6449999999999996</v>
      </c>
      <c r="AI677" s="17">
        <f t="shared" si="125"/>
        <v>2.2646443075930583E-7</v>
      </c>
      <c r="AJ677" s="73">
        <v>20.520077933256392</v>
      </c>
      <c r="AK677" s="83">
        <v>394.92077559172623</v>
      </c>
      <c r="AL677" s="83">
        <v>3508.6625347626041</v>
      </c>
      <c r="AM677" s="83">
        <v>1231.859925748829</v>
      </c>
      <c r="AN677" s="17" t="s">
        <v>45</v>
      </c>
      <c r="AO677" s="17" t="s">
        <v>45</v>
      </c>
      <c r="AP677" s="17" t="s">
        <v>45</v>
      </c>
      <c r="AQ677" s="17" t="s">
        <v>45</v>
      </c>
      <c r="AR677" s="26">
        <v>408.375</v>
      </c>
      <c r="AS677" s="26">
        <v>767.42500000000018</v>
      </c>
      <c r="AT677" s="26">
        <v>344.95</v>
      </c>
      <c r="AU677" s="26">
        <v>18.215200770816956</v>
      </c>
      <c r="AV677" s="26">
        <v>-4.0704555446785102</v>
      </c>
      <c r="AW677" s="26">
        <v>4328.8750000000018</v>
      </c>
      <c r="AX677" s="26">
        <v>3534.9249999999993</v>
      </c>
      <c r="AY677" s="103">
        <v>1672</v>
      </c>
      <c r="AZ677" s="103">
        <f t="shared" si="134"/>
        <v>509.96</v>
      </c>
      <c r="BA677" s="17">
        <v>200</v>
      </c>
      <c r="BB677" s="17">
        <v>200</v>
      </c>
      <c r="BC677" s="17"/>
      <c r="BD677" s="17">
        <v>2</v>
      </c>
      <c r="BE677" s="17"/>
      <c r="BF677" s="28"/>
      <c r="BG677" s="26"/>
      <c r="BH677" s="17"/>
      <c r="BI677" t="s">
        <v>94</v>
      </c>
      <c r="BJ677">
        <v>4</v>
      </c>
      <c r="BK677">
        <v>2.0683512280121357</v>
      </c>
    </row>
    <row r="678" spans="1:63" x14ac:dyDescent="0.25">
      <c r="A678" s="17">
        <v>2007</v>
      </c>
      <c r="B678" s="15">
        <v>2010</v>
      </c>
      <c r="C678" s="20" t="s">
        <v>180</v>
      </c>
      <c r="D678" s="17" t="s">
        <v>313</v>
      </c>
      <c r="E678" s="32">
        <v>1</v>
      </c>
      <c r="F678" s="44" t="s">
        <v>124</v>
      </c>
      <c r="G678" s="45" t="str">
        <f t="shared" si="127"/>
        <v>Allegany</v>
      </c>
      <c r="H678" s="70">
        <v>99239</v>
      </c>
      <c r="I678" s="45" t="s">
        <v>52</v>
      </c>
      <c r="J678" s="22">
        <v>99239015</v>
      </c>
      <c r="K678" s="17" t="s">
        <v>42</v>
      </c>
      <c r="L678" s="23" t="s">
        <v>45</v>
      </c>
      <c r="M678" s="24" t="s">
        <v>45</v>
      </c>
      <c r="N678" s="71">
        <f t="shared" si="128"/>
        <v>33.259822548567591</v>
      </c>
      <c r="O678" s="26">
        <v>43.705059790464524</v>
      </c>
      <c r="P678" s="26">
        <f t="shared" si="124"/>
        <v>0.43705059790464523</v>
      </c>
      <c r="Q678" s="63">
        <v>56.294940209535476</v>
      </c>
      <c r="R678" s="25">
        <f t="shared" si="129"/>
        <v>0.56294940209535471</v>
      </c>
      <c r="S678" s="24" t="s">
        <v>45</v>
      </c>
      <c r="T678" s="25">
        <v>4.8454084436846223</v>
      </c>
      <c r="U678" s="25">
        <f t="shared" si="130"/>
        <v>6.483597382272019</v>
      </c>
      <c r="V678" s="25">
        <f t="shared" si="131"/>
        <v>2.1611991274240063</v>
      </c>
      <c r="W678" s="26">
        <v>20.716741644236137</v>
      </c>
      <c r="X678" s="26">
        <v>39.107366938342707</v>
      </c>
      <c r="Y678" s="26">
        <v>25.984213927632538</v>
      </c>
      <c r="Z678" s="26">
        <v>1.8416138059116207</v>
      </c>
      <c r="AA678" s="26">
        <v>0.43714285714285711</v>
      </c>
      <c r="AB678" s="26">
        <v>33.252803044894478</v>
      </c>
      <c r="AC678" s="26">
        <f t="shared" si="135"/>
        <v>1.0038107488861463</v>
      </c>
      <c r="AD678" s="26">
        <f t="shared" si="135"/>
        <v>1.8949116597331859</v>
      </c>
      <c r="AE678" s="26">
        <f t="shared" si="135"/>
        <v>1.2590412956745827</v>
      </c>
      <c r="AF678" s="26">
        <f t="shared" si="135"/>
        <v>8.9233710851703396E-2</v>
      </c>
      <c r="AG678" s="27">
        <v>4.37</v>
      </c>
      <c r="AH678" s="27">
        <v>7.3525000000000009</v>
      </c>
      <c r="AI678" s="17">
        <f t="shared" si="125"/>
        <v>4.4411966136558695E-8</v>
      </c>
      <c r="AJ678" s="73">
        <v>4.9193036923406828</v>
      </c>
      <c r="AK678" s="83">
        <v>364.94343709221533</v>
      </c>
      <c r="AL678" s="83">
        <v>3620.5057577756606</v>
      </c>
      <c r="AM678" s="83">
        <v>1534.0789989066957</v>
      </c>
      <c r="AN678" s="17" t="s">
        <v>45</v>
      </c>
      <c r="AO678" s="17" t="s">
        <v>45</v>
      </c>
      <c r="AP678" s="17" t="s">
        <v>45</v>
      </c>
      <c r="AQ678" s="17" t="s">
        <v>45</v>
      </c>
      <c r="AR678" s="26">
        <v>408.375</v>
      </c>
      <c r="AS678" s="26">
        <v>767.42500000000018</v>
      </c>
      <c r="AT678" s="26">
        <v>344.95</v>
      </c>
      <c r="AU678" s="26">
        <v>18.215200770816956</v>
      </c>
      <c r="AV678" s="26">
        <v>-4.0704555446785102</v>
      </c>
      <c r="AW678" s="26">
        <v>4328.8750000000018</v>
      </c>
      <c r="AX678" s="26">
        <v>3534.9249999999993</v>
      </c>
      <c r="AY678" s="103">
        <v>1672</v>
      </c>
      <c r="AZ678" s="103">
        <f t="shared" si="134"/>
        <v>509.96</v>
      </c>
      <c r="BA678" s="17">
        <v>200</v>
      </c>
      <c r="BB678" s="17">
        <v>200</v>
      </c>
      <c r="BC678" s="17"/>
      <c r="BD678" s="17">
        <v>2</v>
      </c>
      <c r="BE678" s="17"/>
      <c r="BF678" s="28"/>
      <c r="BG678" s="26"/>
      <c r="BH678" s="17"/>
      <c r="BI678" t="s">
        <v>125</v>
      </c>
      <c r="BJ678">
        <v>1</v>
      </c>
      <c r="BK678">
        <v>4.9780852349460813</v>
      </c>
    </row>
    <row r="679" spans="1:63" x14ac:dyDescent="0.25">
      <c r="A679" s="17">
        <v>2007</v>
      </c>
      <c r="B679" s="15">
        <v>2010</v>
      </c>
      <c r="C679" s="20" t="s">
        <v>180</v>
      </c>
      <c r="D679" s="17" t="s">
        <v>313</v>
      </c>
      <c r="E679" s="32">
        <v>2</v>
      </c>
      <c r="F679" s="44" t="s">
        <v>124</v>
      </c>
      <c r="G679" s="45" t="str">
        <f t="shared" si="127"/>
        <v>Allegany</v>
      </c>
      <c r="H679" s="70">
        <v>99239</v>
      </c>
      <c r="I679" s="45" t="s">
        <v>52</v>
      </c>
      <c r="J679" s="22">
        <v>99239015</v>
      </c>
      <c r="K679" s="17" t="s">
        <v>42</v>
      </c>
      <c r="L679" s="23" t="s">
        <v>45</v>
      </c>
      <c r="M679" s="24" t="s">
        <v>45</v>
      </c>
      <c r="N679" s="71">
        <f t="shared" si="128"/>
        <v>22.699163714350263</v>
      </c>
      <c r="O679" s="26">
        <v>51.258245831599091</v>
      </c>
      <c r="P679" s="26">
        <f t="shared" si="124"/>
        <v>0.51258245831599092</v>
      </c>
      <c r="Q679" s="63">
        <v>48.741754168400909</v>
      </c>
      <c r="R679" s="25">
        <f t="shared" si="129"/>
        <v>0.48741754168400908</v>
      </c>
      <c r="S679" s="24" t="s">
        <v>45</v>
      </c>
      <c r="T679" s="25">
        <v>3.8783977128062652</v>
      </c>
      <c r="U679" s="25">
        <f t="shared" si="130"/>
        <v>5.1896490358692215</v>
      </c>
      <c r="V679" s="25">
        <f t="shared" si="131"/>
        <v>1.7298830119564073</v>
      </c>
      <c r="W679" s="26">
        <v>20.035830685037226</v>
      </c>
      <c r="X679" s="26">
        <v>39.035708846493577</v>
      </c>
      <c r="Y679" s="26">
        <v>26.241719547979002</v>
      </c>
      <c r="Z679" s="26">
        <v>2.0306068574793699</v>
      </c>
      <c r="AA679" s="26">
        <v>0.41</v>
      </c>
      <c r="AB679" s="26">
        <v>28.37851984980194</v>
      </c>
      <c r="AC679" s="26">
        <f t="shared" si="135"/>
        <v>0.77706919903021965</v>
      </c>
      <c r="AD679" s="26">
        <f t="shared" si="135"/>
        <v>1.5139600390801198</v>
      </c>
      <c r="AE679" s="26">
        <f t="shared" si="135"/>
        <v>1.0177582507498522</v>
      </c>
      <c r="AF679" s="26">
        <f t="shared" si="135"/>
        <v>7.8755009916567059E-2</v>
      </c>
      <c r="AG679" s="27">
        <v>3.7664999999999997</v>
      </c>
      <c r="AH679" s="27">
        <v>7.5949999999999989</v>
      </c>
      <c r="AI679" s="17">
        <f t="shared" si="125"/>
        <v>2.5409727055493085E-8</v>
      </c>
      <c r="AJ679" s="73">
        <v>3.8069998162314649</v>
      </c>
      <c r="AK679" s="83">
        <v>355.83111780844507</v>
      </c>
      <c r="AL679" s="83">
        <v>3695.7625638926256</v>
      </c>
      <c r="AM679" s="83">
        <v>1471.6925665916913</v>
      </c>
      <c r="AN679" s="17" t="s">
        <v>45</v>
      </c>
      <c r="AO679" s="17" t="s">
        <v>45</v>
      </c>
      <c r="AP679" s="17" t="s">
        <v>45</v>
      </c>
      <c r="AQ679" s="17" t="s">
        <v>45</v>
      </c>
      <c r="AR679" s="26">
        <v>408.375</v>
      </c>
      <c r="AS679" s="26">
        <v>767.42500000000018</v>
      </c>
      <c r="AT679" s="26">
        <v>344.95</v>
      </c>
      <c r="AU679" s="26">
        <v>18.215200770816956</v>
      </c>
      <c r="AV679" s="26">
        <v>-4.0704555446785102</v>
      </c>
      <c r="AW679" s="26">
        <v>4328.8750000000018</v>
      </c>
      <c r="AX679" s="26">
        <v>3534.9249999999993</v>
      </c>
      <c r="AY679" s="103">
        <v>1672</v>
      </c>
      <c r="AZ679" s="103">
        <f t="shared" si="134"/>
        <v>509.96</v>
      </c>
      <c r="BA679" s="17">
        <v>200</v>
      </c>
      <c r="BB679" s="17">
        <v>200</v>
      </c>
      <c r="BC679" s="17"/>
      <c r="BD679" s="17">
        <v>2</v>
      </c>
      <c r="BE679" s="17"/>
      <c r="BF679" s="28"/>
      <c r="BG679" s="26"/>
      <c r="BH679" s="17"/>
      <c r="BI679" t="s">
        <v>125</v>
      </c>
      <c r="BJ679">
        <v>2</v>
      </c>
      <c r="BK679">
        <v>7.8155713264797368</v>
      </c>
    </row>
    <row r="680" spans="1:63" x14ac:dyDescent="0.25">
      <c r="A680" s="17">
        <v>2007</v>
      </c>
      <c r="B680" s="15">
        <v>2010</v>
      </c>
      <c r="C680" s="20" t="s">
        <v>180</v>
      </c>
      <c r="D680" s="17" t="s">
        <v>313</v>
      </c>
      <c r="E680" s="32">
        <v>3</v>
      </c>
      <c r="F680" s="44" t="s">
        <v>124</v>
      </c>
      <c r="G680" s="45" t="str">
        <f t="shared" si="127"/>
        <v>Allegany</v>
      </c>
      <c r="H680" s="70">
        <v>99239</v>
      </c>
      <c r="I680" s="45" t="s">
        <v>52</v>
      </c>
      <c r="J680" s="22">
        <v>99239015</v>
      </c>
      <c r="K680" s="17" t="s">
        <v>42</v>
      </c>
      <c r="L680" s="23" t="s">
        <v>45</v>
      </c>
      <c r="M680" s="24" t="s">
        <v>45</v>
      </c>
      <c r="N680" s="71">
        <f t="shared" si="128"/>
        <v>21.299246858656019</v>
      </c>
      <c r="O680" s="26">
        <v>47.226318692437594</v>
      </c>
      <c r="P680" s="26">
        <f t="shared" si="124"/>
        <v>0.47226318692437597</v>
      </c>
      <c r="Q680" s="63">
        <v>52.773681307562406</v>
      </c>
      <c r="R680" s="25">
        <f t="shared" si="129"/>
        <v>0.52773681307562403</v>
      </c>
      <c r="S680" s="24" t="s">
        <v>45</v>
      </c>
      <c r="T680" s="25">
        <v>3.3529500668526317</v>
      </c>
      <c r="U680" s="25">
        <f t="shared" si="130"/>
        <v>4.4865522750035218</v>
      </c>
      <c r="V680" s="25">
        <f t="shared" si="131"/>
        <v>1.4955174250011738</v>
      </c>
      <c r="W680" s="26">
        <v>19.699544595490039</v>
      </c>
      <c r="X680" s="26">
        <v>39.073237535563592</v>
      </c>
      <c r="Y680" s="26">
        <v>26.459288442358741</v>
      </c>
      <c r="Z680" s="26">
        <v>1.9896006672553739</v>
      </c>
      <c r="AA680" s="26">
        <v>0.3846</v>
      </c>
      <c r="AB680" s="26">
        <v>26.154056683717876</v>
      </c>
      <c r="AC680" s="26">
        <f t="shared" si="135"/>
        <v>0.66051589368414731</v>
      </c>
      <c r="AD680" s="26">
        <f t="shared" si="135"/>
        <v>1.3101061440701671</v>
      </c>
      <c r="AE680" s="26">
        <f t="shared" si="135"/>
        <v>0.88716672951679809</v>
      </c>
      <c r="AF680" s="26">
        <f t="shared" si="135"/>
        <v>6.6710316902839462E-2</v>
      </c>
      <c r="AG680" s="27">
        <v>4.4480000000000004</v>
      </c>
      <c r="AH680" s="27">
        <v>7.125</v>
      </c>
      <c r="AI680" s="17">
        <f t="shared" si="125"/>
        <v>7.4989420933245362E-8</v>
      </c>
      <c r="AJ680" s="73">
        <v>6.4377504323255366</v>
      </c>
      <c r="AK680" s="83">
        <v>322.78451232803798</v>
      </c>
      <c r="AL680" s="83">
        <v>3143.578123440489</v>
      </c>
      <c r="AM680" s="83">
        <v>1687.6907092256445</v>
      </c>
      <c r="AN680" s="17" t="s">
        <v>45</v>
      </c>
      <c r="AO680" s="17" t="s">
        <v>45</v>
      </c>
      <c r="AP680" s="17" t="s">
        <v>45</v>
      </c>
      <c r="AQ680" s="17" t="s">
        <v>45</v>
      </c>
      <c r="AR680" s="26">
        <v>408.375</v>
      </c>
      <c r="AS680" s="26">
        <v>767.42500000000018</v>
      </c>
      <c r="AT680" s="26">
        <v>344.95</v>
      </c>
      <c r="AU680" s="26">
        <v>18.215200770816956</v>
      </c>
      <c r="AV680" s="26">
        <v>-4.0704555446785102</v>
      </c>
      <c r="AW680" s="26">
        <v>4328.8750000000018</v>
      </c>
      <c r="AX680" s="26">
        <v>3534.9249999999993</v>
      </c>
      <c r="AY680" s="103">
        <v>1672</v>
      </c>
      <c r="AZ680" s="103">
        <f t="shared" si="134"/>
        <v>509.96</v>
      </c>
      <c r="BA680" s="17">
        <v>200</v>
      </c>
      <c r="BB680" s="17">
        <v>200</v>
      </c>
      <c r="BC680" s="17"/>
      <c r="BD680" s="17">
        <v>2</v>
      </c>
      <c r="BE680" s="17"/>
      <c r="BF680" s="28"/>
      <c r="BG680" s="26"/>
      <c r="BH680" s="17"/>
      <c r="BI680" t="s">
        <v>125</v>
      </c>
      <c r="BJ680">
        <v>3</v>
      </c>
      <c r="BK680">
        <v>4.035635988191947</v>
      </c>
    </row>
    <row r="681" spans="1:63" x14ac:dyDescent="0.25">
      <c r="A681" s="17">
        <v>2007</v>
      </c>
      <c r="B681" s="15">
        <v>2010</v>
      </c>
      <c r="C681" s="20" t="s">
        <v>180</v>
      </c>
      <c r="D681" s="17" t="s">
        <v>313</v>
      </c>
      <c r="E681" s="32">
        <v>4</v>
      </c>
      <c r="F681" s="44" t="s">
        <v>124</v>
      </c>
      <c r="G681" s="45" t="str">
        <f t="shared" si="127"/>
        <v>Allegany</v>
      </c>
      <c r="H681" s="70">
        <v>99239</v>
      </c>
      <c r="I681" s="45" t="s">
        <v>52</v>
      </c>
      <c r="J681" s="22">
        <v>99239015</v>
      </c>
      <c r="K681" s="17" t="s">
        <v>42</v>
      </c>
      <c r="L681" s="23" t="s">
        <v>45</v>
      </c>
      <c r="M681" s="24" t="s">
        <v>45</v>
      </c>
      <c r="N681" s="71" t="s">
        <v>45</v>
      </c>
      <c r="O681" s="26">
        <v>45.356892453338013</v>
      </c>
      <c r="P681" s="26">
        <f t="shared" si="124"/>
        <v>0.4535689245333801</v>
      </c>
      <c r="Q681" s="63">
        <v>54.643107546661987</v>
      </c>
      <c r="R681" s="25">
        <f t="shared" si="129"/>
        <v>0.54643107546661984</v>
      </c>
      <c r="S681" s="24" t="s">
        <v>45</v>
      </c>
      <c r="T681" s="25">
        <v>0.92432783741048352</v>
      </c>
      <c r="U681" s="25">
        <f t="shared" si="130"/>
        <v>1.2368347512183098</v>
      </c>
      <c r="V681" s="25">
        <f t="shared" si="131"/>
        <v>0.41227825040610327</v>
      </c>
      <c r="W681" s="26">
        <v>20.164528810268266</v>
      </c>
      <c r="X681" s="26">
        <v>35.707974315724584</v>
      </c>
      <c r="Y681" s="26">
        <v>27.468266229595827</v>
      </c>
      <c r="Z681" s="26">
        <v>2.4852474954558943</v>
      </c>
      <c r="AA681" s="26">
        <v>0.36084210526315791</v>
      </c>
      <c r="AB681" s="26">
        <v>7.684755941131499</v>
      </c>
      <c r="AC681" s="26">
        <f t="shared" si="135"/>
        <v>0.18638635307596654</v>
      </c>
      <c r="AD681" s="26">
        <f t="shared" si="135"/>
        <v>0.33005874677562796</v>
      </c>
      <c r="AE681" s="26">
        <f t="shared" si="135"/>
        <v>0.25389683121417728</v>
      </c>
      <c r="AF681" s="26">
        <f t="shared" si="135"/>
        <v>2.2971834429045671E-2</v>
      </c>
      <c r="AG681" s="27">
        <v>3.9750000000000005</v>
      </c>
      <c r="AH681" s="27">
        <v>7.3925000000000001</v>
      </c>
      <c r="AI681" s="17">
        <f t="shared" si="125"/>
        <v>4.0504194513649301E-8</v>
      </c>
      <c r="AJ681" s="73">
        <v>3.6929794703332441</v>
      </c>
      <c r="AK681" s="83">
        <v>294.46625205307419</v>
      </c>
      <c r="AL681" s="83">
        <v>3478.274229859318</v>
      </c>
      <c r="AM681" s="83">
        <v>1737.4434431700749</v>
      </c>
      <c r="AN681" s="17" t="s">
        <v>45</v>
      </c>
      <c r="AO681" s="17" t="s">
        <v>45</v>
      </c>
      <c r="AP681" s="17" t="s">
        <v>45</v>
      </c>
      <c r="AQ681" s="17" t="s">
        <v>45</v>
      </c>
      <c r="AR681" s="26">
        <v>408.375</v>
      </c>
      <c r="AS681" s="26">
        <v>767.42500000000018</v>
      </c>
      <c r="AT681" s="26">
        <v>344.95</v>
      </c>
      <c r="AU681" s="26">
        <v>18.215200770816956</v>
      </c>
      <c r="AV681" s="26">
        <v>-4.0704555446785102</v>
      </c>
      <c r="AW681" s="26">
        <v>4328.8750000000018</v>
      </c>
      <c r="AX681" s="26">
        <v>3534.9249999999993</v>
      </c>
      <c r="AY681" s="103">
        <v>1672</v>
      </c>
      <c r="AZ681" s="103">
        <f t="shared" si="134"/>
        <v>509.96</v>
      </c>
      <c r="BA681" s="17">
        <v>200</v>
      </c>
      <c r="BB681" s="17">
        <v>200</v>
      </c>
      <c r="BC681" s="17"/>
      <c r="BD681" s="17">
        <v>2</v>
      </c>
      <c r="BE681" s="17"/>
      <c r="BF681" s="28"/>
      <c r="BG681" s="26"/>
      <c r="BH681" s="17"/>
      <c r="BI681" t="s">
        <v>125</v>
      </c>
      <c r="BJ681">
        <v>4</v>
      </c>
      <c r="BK681" t="s">
        <v>45</v>
      </c>
    </row>
    <row r="682" spans="1:63" x14ac:dyDescent="0.25">
      <c r="A682" s="17">
        <v>2007</v>
      </c>
      <c r="B682" s="15">
        <v>2010</v>
      </c>
      <c r="C682" s="20" t="s">
        <v>180</v>
      </c>
      <c r="D682" s="17" t="s">
        <v>313</v>
      </c>
      <c r="E682" s="32">
        <v>1</v>
      </c>
      <c r="F682" s="44" t="s">
        <v>126</v>
      </c>
      <c r="G682" s="45" t="str">
        <f t="shared" si="127"/>
        <v>Canastota</v>
      </c>
      <c r="H682" s="70">
        <v>9970</v>
      </c>
      <c r="I682" s="45">
        <v>5</v>
      </c>
      <c r="J682" s="22">
        <v>9970036</v>
      </c>
      <c r="K682" s="17" t="s">
        <v>54</v>
      </c>
      <c r="L682" s="23" t="s">
        <v>45</v>
      </c>
      <c r="M682" s="24" t="s">
        <v>45</v>
      </c>
      <c r="N682" s="71">
        <f t="shared" si="128"/>
        <v>25.700380759939417</v>
      </c>
      <c r="O682" s="26">
        <v>44.291909253813095</v>
      </c>
      <c r="P682" s="26">
        <f t="shared" si="124"/>
        <v>0.44291909253813094</v>
      </c>
      <c r="Q682" s="63">
        <v>55.708090746186905</v>
      </c>
      <c r="R682" s="25">
        <f t="shared" si="129"/>
        <v>0.557080907461869</v>
      </c>
      <c r="S682" s="24" t="s">
        <v>45</v>
      </c>
      <c r="T682" s="25">
        <v>3.7943964413589355</v>
      </c>
      <c r="U682" s="25">
        <f t="shared" si="130"/>
        <v>5.0772476913812694</v>
      </c>
      <c r="V682" s="25">
        <f t="shared" si="131"/>
        <v>1.69241589712709</v>
      </c>
      <c r="W682" s="26">
        <v>20.266014502779271</v>
      </c>
      <c r="X682" s="26">
        <v>37.582170208263825</v>
      </c>
      <c r="Y682" s="26">
        <v>26.410483995670319</v>
      </c>
      <c r="Z682" s="26">
        <v>2.8429907302662087</v>
      </c>
      <c r="AA682" s="26">
        <v>0.39090000000000003</v>
      </c>
      <c r="AB682" s="26">
        <v>29.120463863077017</v>
      </c>
      <c r="AC682" s="26">
        <f t="shared" ref="AC682:AF693" si="136">W682/100*$T682</f>
        <v>0.76897293309874237</v>
      </c>
      <c r="AD682" s="26">
        <f t="shared" si="136"/>
        <v>1.4260165289678206</v>
      </c>
      <c r="AE682" s="26">
        <f t="shared" si="136"/>
        <v>1.0021184648773858</v>
      </c>
      <c r="AF682" s="26">
        <f t="shared" si="136"/>
        <v>0.10787433909738543</v>
      </c>
      <c r="AG682" s="27">
        <v>4.3475000000000001</v>
      </c>
      <c r="AH682" s="27">
        <v>6.9499999999999993</v>
      </c>
      <c r="AI682" s="17">
        <f t="shared" si="125"/>
        <v>1.1220184543019621E-7</v>
      </c>
      <c r="AJ682" s="73">
        <v>15.215146399446184</v>
      </c>
      <c r="AK682" s="83">
        <v>300.65339801879878</v>
      </c>
      <c r="AL682" s="83">
        <v>2833.9354254846626</v>
      </c>
      <c r="AM682" s="83">
        <v>1610.4736730292827</v>
      </c>
      <c r="AN682" s="17" t="s">
        <v>45</v>
      </c>
      <c r="AO682" s="17" t="s">
        <v>45</v>
      </c>
      <c r="AP682" s="17" t="s">
        <v>45</v>
      </c>
      <c r="AQ682" s="17" t="s">
        <v>45</v>
      </c>
      <c r="AR682" s="26">
        <v>408.375</v>
      </c>
      <c r="AS682" s="26">
        <v>767.42500000000018</v>
      </c>
      <c r="AT682" s="26">
        <v>344.95</v>
      </c>
      <c r="AU682" s="26">
        <v>18.215200770816956</v>
      </c>
      <c r="AV682" s="26">
        <v>-4.0704555446785102</v>
      </c>
      <c r="AW682" s="26">
        <v>4328.8750000000018</v>
      </c>
      <c r="AX682" s="26">
        <v>3534.9249999999993</v>
      </c>
      <c r="AY682" s="103">
        <v>1672</v>
      </c>
      <c r="AZ682" s="103">
        <f t="shared" si="134"/>
        <v>509.96</v>
      </c>
      <c r="BA682" s="17">
        <v>200</v>
      </c>
      <c r="BB682" s="17">
        <v>200</v>
      </c>
      <c r="BC682" s="17"/>
      <c r="BD682" s="17">
        <v>2</v>
      </c>
      <c r="BE682" s="17"/>
      <c r="BF682" s="28"/>
      <c r="BG682" s="26"/>
      <c r="BH682" s="17"/>
      <c r="BI682" t="s">
        <v>127</v>
      </c>
      <c r="BJ682">
        <v>1</v>
      </c>
      <c r="BK682">
        <v>4.5784717480115829</v>
      </c>
    </row>
    <row r="683" spans="1:63" x14ac:dyDescent="0.25">
      <c r="A683" s="17">
        <v>2007</v>
      </c>
      <c r="B683" s="15">
        <v>2010</v>
      </c>
      <c r="C683" s="20" t="s">
        <v>180</v>
      </c>
      <c r="D683" s="17" t="s">
        <v>313</v>
      </c>
      <c r="E683" s="32">
        <v>2</v>
      </c>
      <c r="F683" s="44" t="s">
        <v>126</v>
      </c>
      <c r="G683" s="45" t="str">
        <f t="shared" si="127"/>
        <v>Canastota</v>
      </c>
      <c r="H683" s="70">
        <v>9970</v>
      </c>
      <c r="I683" s="45">
        <v>5</v>
      </c>
      <c r="J683" s="22">
        <v>9970036</v>
      </c>
      <c r="K683" s="17" t="s">
        <v>54</v>
      </c>
      <c r="L683" s="23" t="s">
        <v>45</v>
      </c>
      <c r="M683" s="24" t="s">
        <v>45</v>
      </c>
      <c r="N683" s="71">
        <f t="shared" si="128"/>
        <v>20.783265067870211</v>
      </c>
      <c r="O683" s="26">
        <v>52.532361157819615</v>
      </c>
      <c r="P683" s="26">
        <f t="shared" si="124"/>
        <v>0.52532361157819618</v>
      </c>
      <c r="Q683" s="63">
        <v>47.467638842180385</v>
      </c>
      <c r="R683" s="25">
        <f t="shared" si="129"/>
        <v>0.47467638842180387</v>
      </c>
      <c r="S683" s="24" t="s">
        <v>45</v>
      </c>
      <c r="T683" s="25">
        <v>3.6393132886135144</v>
      </c>
      <c r="U683" s="25">
        <f t="shared" si="130"/>
        <v>4.8697323219627755</v>
      </c>
      <c r="V683" s="25">
        <f t="shared" si="131"/>
        <v>1.6232441073209252</v>
      </c>
      <c r="W683" s="26">
        <v>20.722782106655245</v>
      </c>
      <c r="X683" s="26">
        <v>37.715543295490768</v>
      </c>
      <c r="Y683" s="26">
        <v>26.424247086708192</v>
      </c>
      <c r="Z683" s="26">
        <v>2.6637506273514191</v>
      </c>
      <c r="AA683" s="26">
        <v>0.39628571428571424</v>
      </c>
      <c r="AB683" s="26">
        <v>27.550677383159268</v>
      </c>
      <c r="AC683" s="26">
        <f t="shared" si="136"/>
        <v>0.75416696297792796</v>
      </c>
      <c r="AD683" s="26">
        <f t="shared" si="136"/>
        <v>1.3725867790255788</v>
      </c>
      <c r="AE683" s="26">
        <f t="shared" si="136"/>
        <v>0.96166113564264066</v>
      </c>
      <c r="AF683" s="26">
        <f t="shared" si="136"/>
        <v>9.6942230556726058E-2</v>
      </c>
      <c r="AG683" s="27">
        <v>5.0280000000000005</v>
      </c>
      <c r="AH683" s="27">
        <v>6.9124999999999996</v>
      </c>
      <c r="AI683" s="17">
        <f t="shared" si="125"/>
        <v>1.2232071190499296E-7</v>
      </c>
      <c r="AJ683" s="73">
        <v>19.754069292925699</v>
      </c>
      <c r="AK683" s="83">
        <v>391.66485015347547</v>
      </c>
      <c r="AL683" s="83">
        <v>3259.3091721648775</v>
      </c>
      <c r="AM683" s="83">
        <v>1361.376898265449</v>
      </c>
      <c r="AN683" s="17" t="s">
        <v>45</v>
      </c>
      <c r="AO683" s="17" t="s">
        <v>45</v>
      </c>
      <c r="AP683" s="17" t="s">
        <v>45</v>
      </c>
      <c r="AQ683" s="17" t="s">
        <v>45</v>
      </c>
      <c r="AR683" s="26">
        <v>408.375</v>
      </c>
      <c r="AS683" s="26">
        <v>767.42500000000018</v>
      </c>
      <c r="AT683" s="26">
        <v>344.95</v>
      </c>
      <c r="AU683" s="26">
        <v>18.215200770816956</v>
      </c>
      <c r="AV683" s="26">
        <v>-4.0704555446785102</v>
      </c>
      <c r="AW683" s="26">
        <v>4328.8750000000018</v>
      </c>
      <c r="AX683" s="26">
        <v>3534.9249999999993</v>
      </c>
      <c r="AY683" s="103">
        <v>1672</v>
      </c>
      <c r="AZ683" s="103">
        <f t="shared" si="134"/>
        <v>509.96</v>
      </c>
      <c r="BA683" s="17">
        <v>200</v>
      </c>
      <c r="BB683" s="17">
        <v>200</v>
      </c>
      <c r="BC683" s="17"/>
      <c r="BD683" s="17">
        <v>2</v>
      </c>
      <c r="BE683" s="17"/>
      <c r="BF683" s="28"/>
      <c r="BG683" s="26"/>
      <c r="BH683" s="17"/>
      <c r="BI683" t="s">
        <v>127</v>
      </c>
      <c r="BJ683">
        <v>2</v>
      </c>
      <c r="BK683">
        <v>3.5364056725542805</v>
      </c>
    </row>
    <row r="684" spans="1:63" x14ac:dyDescent="0.25">
      <c r="A684" s="17">
        <v>2007</v>
      </c>
      <c r="B684" s="15">
        <v>2010</v>
      </c>
      <c r="C684" s="20" t="s">
        <v>180</v>
      </c>
      <c r="D684" s="17" t="s">
        <v>313</v>
      </c>
      <c r="E684" s="32">
        <v>3</v>
      </c>
      <c r="F684" s="44" t="s">
        <v>126</v>
      </c>
      <c r="G684" s="45" t="str">
        <f t="shared" si="127"/>
        <v>Canastota</v>
      </c>
      <c r="H684" s="70">
        <v>9970</v>
      </c>
      <c r="I684" s="45">
        <v>5</v>
      </c>
      <c r="J684" s="22">
        <v>9970036</v>
      </c>
      <c r="K684" s="17" t="s">
        <v>54</v>
      </c>
      <c r="L684" s="23" t="s">
        <v>45</v>
      </c>
      <c r="M684" s="24" t="s">
        <v>45</v>
      </c>
      <c r="N684" s="71">
        <f t="shared" si="128"/>
        <v>24.361744919779571</v>
      </c>
      <c r="O684" s="26">
        <v>49.709806631730295</v>
      </c>
      <c r="P684" s="26">
        <f t="shared" si="124"/>
        <v>0.49709806631730297</v>
      </c>
      <c r="Q684" s="63">
        <v>50.290193368269705</v>
      </c>
      <c r="R684" s="25">
        <f t="shared" si="129"/>
        <v>0.50290193368269709</v>
      </c>
      <c r="S684" s="24" t="s">
        <v>45</v>
      </c>
      <c r="T684" s="25">
        <v>4.0367254305792679</v>
      </c>
      <c r="U684" s="25">
        <f t="shared" si="130"/>
        <v>5.4015059285182003</v>
      </c>
      <c r="V684" s="25">
        <f t="shared" si="131"/>
        <v>1.8005019761727332</v>
      </c>
      <c r="W684" s="26">
        <v>21.431596781024979</v>
      </c>
      <c r="X684" s="26">
        <v>38.020425148760594</v>
      </c>
      <c r="Y684" s="26">
        <v>25.64694150971151</v>
      </c>
      <c r="Z684" s="26">
        <v>2.5073745963199627</v>
      </c>
      <c r="AA684" s="26">
        <v>0.37579999999999997</v>
      </c>
      <c r="AB684" s="26">
        <v>32.225056657099003</v>
      </c>
      <c r="AC684" s="26">
        <f t="shared" si="136"/>
        <v>0.86513471743884307</v>
      </c>
      <c r="AD684" s="26">
        <f t="shared" si="136"/>
        <v>1.5347801707943745</v>
      </c>
      <c r="AE684" s="26">
        <f t="shared" si="136"/>
        <v>1.035296610088315</v>
      </c>
      <c r="AF684" s="26">
        <f t="shared" si="136"/>
        <v>0.10121582796953218</v>
      </c>
      <c r="AG684" s="27">
        <v>3.8595000000000002</v>
      </c>
      <c r="AH684" s="27">
        <v>7.1875</v>
      </c>
      <c r="AI684" s="17">
        <f t="shared" si="125"/>
        <v>6.4938163157620978E-8</v>
      </c>
      <c r="AJ684" s="73">
        <v>10.726899254706067</v>
      </c>
      <c r="AK684" s="83">
        <v>282.57357159946332</v>
      </c>
      <c r="AL684" s="83">
        <v>2873.4622460024902</v>
      </c>
      <c r="AM684" s="83">
        <v>1794.5225725619571</v>
      </c>
      <c r="AN684" s="17" t="s">
        <v>45</v>
      </c>
      <c r="AO684" s="17" t="s">
        <v>45</v>
      </c>
      <c r="AP684" s="17" t="s">
        <v>45</v>
      </c>
      <c r="AQ684" s="17" t="s">
        <v>45</v>
      </c>
      <c r="AR684" s="26">
        <v>408.375</v>
      </c>
      <c r="AS684" s="26">
        <v>767.42500000000018</v>
      </c>
      <c r="AT684" s="26">
        <v>344.95</v>
      </c>
      <c r="AU684" s="26">
        <v>18.215200770816956</v>
      </c>
      <c r="AV684" s="26">
        <v>-4.0704555446785102</v>
      </c>
      <c r="AW684" s="26">
        <v>4328.8750000000018</v>
      </c>
      <c r="AX684" s="26">
        <v>3534.9249999999993</v>
      </c>
      <c r="AY684" s="103">
        <v>1672</v>
      </c>
      <c r="AZ684" s="103">
        <f t="shared" si="134"/>
        <v>509.96</v>
      </c>
      <c r="BA684" s="17">
        <v>200</v>
      </c>
      <c r="BB684" s="17">
        <v>200</v>
      </c>
      <c r="BC684" s="17"/>
      <c r="BD684" s="17">
        <v>2</v>
      </c>
      <c r="BE684" s="17"/>
      <c r="BF684" s="28"/>
      <c r="BG684" s="26"/>
      <c r="BH684" s="17"/>
      <c r="BI684" t="s">
        <v>127</v>
      </c>
      <c r="BJ684">
        <v>3</v>
      </c>
      <c r="BK684">
        <v>4.9908225990155524</v>
      </c>
    </row>
    <row r="685" spans="1:63" x14ac:dyDescent="0.25">
      <c r="A685" s="17">
        <v>2007</v>
      </c>
      <c r="B685" s="15">
        <v>2010</v>
      </c>
      <c r="C685" s="20" t="s">
        <v>180</v>
      </c>
      <c r="D685" s="17" t="s">
        <v>313</v>
      </c>
      <c r="E685" s="32">
        <v>4</v>
      </c>
      <c r="F685" s="44" t="s">
        <v>126</v>
      </c>
      <c r="G685" s="45" t="str">
        <f t="shared" si="127"/>
        <v>Canastota</v>
      </c>
      <c r="H685" s="70">
        <v>9970</v>
      </c>
      <c r="I685" s="45">
        <v>5</v>
      </c>
      <c r="J685" s="22">
        <v>9970036</v>
      </c>
      <c r="K685" s="17" t="s">
        <v>54</v>
      </c>
      <c r="L685" s="23" t="s">
        <v>45</v>
      </c>
      <c r="M685" s="24" t="s">
        <v>45</v>
      </c>
      <c r="N685" s="71">
        <f t="shared" si="128"/>
        <v>17.630628691241416</v>
      </c>
      <c r="O685" s="26">
        <v>44.934580402133349</v>
      </c>
      <c r="P685" s="26">
        <f t="shared" si="124"/>
        <v>0.44934580402133351</v>
      </c>
      <c r="Q685" s="63">
        <v>55.065419597866651</v>
      </c>
      <c r="R685" s="25">
        <f t="shared" si="129"/>
        <v>0.55065419597866649</v>
      </c>
      <c r="S685" s="24" t="s">
        <v>45</v>
      </c>
      <c r="T685" s="25">
        <v>2.6407496748891552</v>
      </c>
      <c r="U685" s="25">
        <f t="shared" si="130"/>
        <v>3.5335633473093067</v>
      </c>
      <c r="V685" s="25">
        <f t="shared" si="131"/>
        <v>1.1778544491031022</v>
      </c>
      <c r="W685" s="26">
        <v>20.673469721584411</v>
      </c>
      <c r="X685" s="26">
        <v>36.691954281266966</v>
      </c>
      <c r="Y685" s="26">
        <v>25.839663308185621</v>
      </c>
      <c r="Z685" s="26">
        <v>3.2110029641759184</v>
      </c>
      <c r="AA685" s="26">
        <v>0.37516666666666665</v>
      </c>
      <c r="AB685" s="26">
        <v>21.116612238118524</v>
      </c>
      <c r="AC685" s="26">
        <f t="shared" si="136"/>
        <v>0.54593458446104826</v>
      </c>
      <c r="AD685" s="26">
        <f t="shared" si="136"/>
        <v>0.96894266339303481</v>
      </c>
      <c r="AE685" s="26">
        <f t="shared" si="136"/>
        <v>0.68236082480336413</v>
      </c>
      <c r="AF685" s="26">
        <f t="shared" si="136"/>
        <v>8.4794550337156702E-2</v>
      </c>
      <c r="AG685" s="27">
        <v>4.8940000000000001</v>
      </c>
      <c r="AH685" s="27">
        <v>6.7350000000000003</v>
      </c>
      <c r="AI685" s="17">
        <f t="shared" si="125"/>
        <v>1.8407720014689531E-7</v>
      </c>
      <c r="AJ685" s="73">
        <v>14.163507768788049</v>
      </c>
      <c r="AK685" s="83">
        <v>323.98539991282053</v>
      </c>
      <c r="AL685" s="83">
        <v>3001.6947474520425</v>
      </c>
      <c r="AM685" s="83">
        <v>1316.3766487639837</v>
      </c>
      <c r="AN685" s="17" t="s">
        <v>45</v>
      </c>
      <c r="AO685" s="17" t="s">
        <v>45</v>
      </c>
      <c r="AP685" s="17" t="s">
        <v>45</v>
      </c>
      <c r="AQ685" s="17" t="s">
        <v>45</v>
      </c>
      <c r="AR685" s="26">
        <v>408.375</v>
      </c>
      <c r="AS685" s="26">
        <v>767.42500000000018</v>
      </c>
      <c r="AT685" s="26">
        <v>344.95</v>
      </c>
      <c r="AU685" s="26">
        <v>18.215200770816956</v>
      </c>
      <c r="AV685" s="26">
        <v>-4.0704555446785102</v>
      </c>
      <c r="AW685" s="26">
        <v>4328.8750000000018</v>
      </c>
      <c r="AX685" s="26">
        <v>3534.9249999999993</v>
      </c>
      <c r="AY685" s="103">
        <v>1672</v>
      </c>
      <c r="AZ685" s="103">
        <f t="shared" si="134"/>
        <v>509.96</v>
      </c>
      <c r="BA685" s="17">
        <v>200</v>
      </c>
      <c r="BB685" s="17">
        <v>200</v>
      </c>
      <c r="BC685" s="17"/>
      <c r="BD685" s="17">
        <v>2</v>
      </c>
      <c r="BE685" s="17"/>
      <c r="BF685" s="28"/>
      <c r="BG685" s="26"/>
      <c r="BH685" s="17"/>
      <c r="BI685" t="s">
        <v>127</v>
      </c>
      <c r="BJ685">
        <v>4</v>
      </c>
      <c r="BK685">
        <v>3.7755732144596017</v>
      </c>
    </row>
    <row r="686" spans="1:63" x14ac:dyDescent="0.25">
      <c r="A686" s="17">
        <v>2007</v>
      </c>
      <c r="B686" s="15">
        <v>2010</v>
      </c>
      <c r="C686" s="20" t="s">
        <v>180</v>
      </c>
      <c r="D686" s="17" t="s">
        <v>313</v>
      </c>
      <c r="E686" s="32">
        <v>1</v>
      </c>
      <c r="F686" s="44" t="s">
        <v>142</v>
      </c>
      <c r="G686" s="45" t="str">
        <f t="shared" si="127"/>
        <v>SX61</v>
      </c>
      <c r="H686" s="70" t="s">
        <v>142</v>
      </c>
      <c r="I686" s="45">
        <v>5</v>
      </c>
      <c r="J686" s="22" t="s">
        <v>142</v>
      </c>
      <c r="K686" s="17" t="s">
        <v>54</v>
      </c>
      <c r="L686" s="23" t="s">
        <v>45</v>
      </c>
      <c r="M686" s="24" t="s">
        <v>45</v>
      </c>
      <c r="N686" s="71" t="s">
        <v>45</v>
      </c>
      <c r="O686" s="26">
        <v>43.575189752078195</v>
      </c>
      <c r="P686" s="26">
        <f t="shared" si="124"/>
        <v>0.43575189752078197</v>
      </c>
      <c r="Q686" s="63">
        <v>56.424810247921805</v>
      </c>
      <c r="R686" s="25">
        <f t="shared" si="129"/>
        <v>0.56424810247921808</v>
      </c>
      <c r="S686" s="24" t="s">
        <v>45</v>
      </c>
      <c r="T686" s="25">
        <v>2.072284422291065</v>
      </c>
      <c r="U686" s="25">
        <f t="shared" si="130"/>
        <v>2.772905114573236</v>
      </c>
      <c r="V686" s="25">
        <f t="shared" si="131"/>
        <v>0.92430170485774532</v>
      </c>
      <c r="W686" s="26">
        <v>19.303693937618888</v>
      </c>
      <c r="X686" s="26">
        <v>37.675271165016682</v>
      </c>
      <c r="Y686" s="26">
        <v>26.288694400063832</v>
      </c>
      <c r="Z686" s="26">
        <v>2.8969201167174816</v>
      </c>
      <c r="AA686" s="26">
        <v>0.40466666666666662</v>
      </c>
      <c r="AB686" s="26">
        <v>15.362899341531785</v>
      </c>
      <c r="AC686" s="26">
        <f t="shared" si="136"/>
        <v>0.40002744239602089</v>
      </c>
      <c r="AD686" s="26">
        <f t="shared" si="136"/>
        <v>0.78073877540855818</v>
      </c>
      <c r="AE686" s="26">
        <f t="shared" si="136"/>
        <v>0.54477651887622636</v>
      </c>
      <c r="AF686" s="26">
        <f t="shared" si="136"/>
        <v>6.0032424304952509E-2</v>
      </c>
      <c r="AG686" s="27">
        <v>4.2850000000000001</v>
      </c>
      <c r="AH686" s="27">
        <v>7.4124999999999996</v>
      </c>
      <c r="AI686" s="17">
        <f t="shared" si="125"/>
        <v>3.8681205463305208E-8</v>
      </c>
      <c r="AJ686" s="73">
        <v>4.542289746775281</v>
      </c>
      <c r="AK686" s="83">
        <v>298.5104274308967</v>
      </c>
      <c r="AL686" s="83">
        <v>4015.2962603235828</v>
      </c>
      <c r="AM686" s="83">
        <v>1640.5140126965357</v>
      </c>
      <c r="AN686" s="17" t="s">
        <v>45</v>
      </c>
      <c r="AO686" s="17" t="s">
        <v>45</v>
      </c>
      <c r="AP686" s="17" t="s">
        <v>45</v>
      </c>
      <c r="AQ686" s="17" t="s">
        <v>45</v>
      </c>
      <c r="AR686" s="26">
        <v>408.375</v>
      </c>
      <c r="AS686" s="26">
        <v>767.42500000000018</v>
      </c>
      <c r="AT686" s="26">
        <v>344.95</v>
      </c>
      <c r="AU686" s="26">
        <v>18.215200770816956</v>
      </c>
      <c r="AV686" s="26">
        <v>-4.0704555446785102</v>
      </c>
      <c r="AW686" s="26">
        <v>4328.8750000000018</v>
      </c>
      <c r="AX686" s="26">
        <v>3534.9249999999993</v>
      </c>
      <c r="AY686" s="103">
        <v>1672</v>
      </c>
      <c r="AZ686" s="103">
        <f t="shared" si="134"/>
        <v>509.96</v>
      </c>
      <c r="BA686" s="17">
        <v>200</v>
      </c>
      <c r="BB686" s="17">
        <v>200</v>
      </c>
      <c r="BC686" s="17"/>
      <c r="BD686" s="17">
        <v>2</v>
      </c>
      <c r="BE686" s="17"/>
      <c r="BF686" s="28"/>
      <c r="BG686" s="26"/>
      <c r="BH686" s="17"/>
      <c r="BI686" t="s">
        <v>142</v>
      </c>
      <c r="BJ686">
        <v>1</v>
      </c>
      <c r="BK686" t="s">
        <v>45</v>
      </c>
    </row>
    <row r="687" spans="1:63" x14ac:dyDescent="0.25">
      <c r="A687" s="17">
        <v>2007</v>
      </c>
      <c r="B687" s="15">
        <v>2010</v>
      </c>
      <c r="C687" s="20" t="s">
        <v>180</v>
      </c>
      <c r="D687" s="17" t="s">
        <v>313</v>
      </c>
      <c r="E687" s="32">
        <v>2</v>
      </c>
      <c r="F687" s="44" t="s">
        <v>142</v>
      </c>
      <c r="G687" s="45" t="str">
        <f t="shared" si="127"/>
        <v>SX61</v>
      </c>
      <c r="H687" s="70" t="s">
        <v>142</v>
      </c>
      <c r="I687" s="45">
        <v>5</v>
      </c>
      <c r="J687" s="22" t="s">
        <v>142</v>
      </c>
      <c r="K687" s="17" t="s">
        <v>54</v>
      </c>
      <c r="L687" s="23" t="s">
        <v>45</v>
      </c>
      <c r="M687" s="24" t="s">
        <v>45</v>
      </c>
      <c r="N687" s="71">
        <f t="shared" si="128"/>
        <v>16.490324047097314</v>
      </c>
      <c r="O687" s="26">
        <v>49.182966739136134</v>
      </c>
      <c r="P687" s="26">
        <f t="shared" si="124"/>
        <v>0.49182966739136136</v>
      </c>
      <c r="Q687" s="63">
        <v>50.817033260863866</v>
      </c>
      <c r="R687" s="25">
        <f t="shared" si="129"/>
        <v>0.50817033260863864</v>
      </c>
      <c r="S687" s="24" t="s">
        <v>45</v>
      </c>
      <c r="T687" s="25">
        <v>2.7034768637532132</v>
      </c>
      <c r="U687" s="25">
        <f t="shared" si="130"/>
        <v>3.617498033568082</v>
      </c>
      <c r="V687" s="25">
        <f t="shared" si="131"/>
        <v>1.2058326778560273</v>
      </c>
      <c r="W687" s="26">
        <v>19.281715781248479</v>
      </c>
      <c r="X687" s="26">
        <v>38.729363030975819</v>
      </c>
      <c r="Y687" s="26">
        <v>26.563789527639216</v>
      </c>
      <c r="Z687" s="26">
        <v>2.4439067229196638</v>
      </c>
      <c r="AA687" s="26">
        <v>0.33566666666666667</v>
      </c>
      <c r="AB687" s="26">
        <v>24.16215667703964</v>
      </c>
      <c r="AC687" s="26">
        <f t="shared" si="136"/>
        <v>0.52127672508070477</v>
      </c>
      <c r="AD687" s="26">
        <f t="shared" si="136"/>
        <v>1.0470393690214215</v>
      </c>
      <c r="AE687" s="26">
        <f t="shared" si="136"/>
        <v>0.71814590401582512</v>
      </c>
      <c r="AF687" s="26">
        <f t="shared" si="136"/>
        <v>6.6070452825842466E-2</v>
      </c>
      <c r="AG687" s="27">
        <v>4.59</v>
      </c>
      <c r="AH687" s="27">
        <v>7.23</v>
      </c>
      <c r="AI687" s="17">
        <f t="shared" si="125"/>
        <v>5.8884365535558776E-8</v>
      </c>
      <c r="AJ687" s="73">
        <v>6.662516716063803</v>
      </c>
      <c r="AK687" s="83">
        <v>342.82744985567081</v>
      </c>
      <c r="AL687" s="83">
        <v>3750.8369910045449</v>
      </c>
      <c r="AM687" s="83">
        <v>1532.3786507946165</v>
      </c>
      <c r="AN687" s="17" t="s">
        <v>45</v>
      </c>
      <c r="AO687" s="17" t="s">
        <v>45</v>
      </c>
      <c r="AP687" s="17" t="s">
        <v>45</v>
      </c>
      <c r="AQ687" s="17" t="s">
        <v>45</v>
      </c>
      <c r="AR687" s="26">
        <v>408.375</v>
      </c>
      <c r="AS687" s="26">
        <v>767.42500000000018</v>
      </c>
      <c r="AT687" s="26">
        <v>344.95</v>
      </c>
      <c r="AU687" s="26">
        <v>18.215200770816956</v>
      </c>
      <c r="AV687" s="26">
        <v>-4.0704555446785102</v>
      </c>
      <c r="AW687" s="26">
        <v>4328.8750000000018</v>
      </c>
      <c r="AX687" s="26">
        <v>3534.9249999999993</v>
      </c>
      <c r="AY687" s="103">
        <v>1672</v>
      </c>
      <c r="AZ687" s="103">
        <f t="shared" si="134"/>
        <v>509.96</v>
      </c>
      <c r="BA687" s="17">
        <v>200</v>
      </c>
      <c r="BB687" s="17">
        <v>200</v>
      </c>
      <c r="BC687" s="17"/>
      <c r="BD687" s="17">
        <v>2</v>
      </c>
      <c r="BE687" s="17"/>
      <c r="BF687" s="28"/>
      <c r="BG687" s="26"/>
      <c r="BH687" s="17"/>
      <c r="BI687" t="s">
        <v>142</v>
      </c>
      <c r="BJ687">
        <v>2</v>
      </c>
      <c r="BK687">
        <v>2.9570412765277627</v>
      </c>
    </row>
    <row r="688" spans="1:63" x14ac:dyDescent="0.25">
      <c r="A688" s="17">
        <v>2007</v>
      </c>
      <c r="B688" s="15">
        <v>2010</v>
      </c>
      <c r="C688" s="20" t="s">
        <v>180</v>
      </c>
      <c r="D688" s="17" t="s">
        <v>313</v>
      </c>
      <c r="E688" s="32">
        <v>3</v>
      </c>
      <c r="F688" s="44" t="s">
        <v>142</v>
      </c>
      <c r="G688" s="45" t="str">
        <f t="shared" si="127"/>
        <v>SX61</v>
      </c>
      <c r="H688" s="70" t="s">
        <v>142</v>
      </c>
      <c r="I688" s="45">
        <v>5</v>
      </c>
      <c r="J688" s="22" t="s">
        <v>142</v>
      </c>
      <c r="K688" s="17" t="s">
        <v>54</v>
      </c>
      <c r="L688" s="23" t="s">
        <v>45</v>
      </c>
      <c r="M688" s="24" t="s">
        <v>45</v>
      </c>
      <c r="N688" s="71">
        <f t="shared" si="128"/>
        <v>13.152811403741278</v>
      </c>
      <c r="O688" s="26">
        <v>50.227007928011645</v>
      </c>
      <c r="P688" s="26">
        <f t="shared" si="124"/>
        <v>0.50227007928011647</v>
      </c>
      <c r="Q688" s="63">
        <v>49.772992071988355</v>
      </c>
      <c r="R688" s="25">
        <f t="shared" si="129"/>
        <v>0.49772992071988353</v>
      </c>
      <c r="S688" s="24" t="s">
        <v>45</v>
      </c>
      <c r="T688" s="25">
        <v>2.202087875504517</v>
      </c>
      <c r="U688" s="25">
        <f t="shared" si="130"/>
        <v>2.9465939458133588</v>
      </c>
      <c r="V688" s="25">
        <f t="shared" si="131"/>
        <v>0.9821979819377864</v>
      </c>
      <c r="W688" s="26">
        <v>19.353693207448856</v>
      </c>
      <c r="X688" s="26">
        <v>37.192586374767863</v>
      </c>
      <c r="Y688" s="26">
        <v>26.675301316561573</v>
      </c>
      <c r="Z688" s="26">
        <v>3.0325607378692041</v>
      </c>
      <c r="AA688" s="26">
        <v>0.37889447236180906</v>
      </c>
      <c r="AB688" s="26">
        <v>17.435629465201547</v>
      </c>
      <c r="AC688" s="26">
        <f t="shared" si="136"/>
        <v>0.42618533158357252</v>
      </c>
      <c r="AD688" s="26">
        <f t="shared" si="136"/>
        <v>0.819013435145308</v>
      </c>
      <c r="AE688" s="26">
        <f t="shared" si="136"/>
        <v>0.58741357604629918</v>
      </c>
      <c r="AF688" s="26">
        <f t="shared" si="136"/>
        <v>6.6779652325928057E-2</v>
      </c>
      <c r="AG688" s="27">
        <v>5.1509999999999998</v>
      </c>
      <c r="AH688" s="27">
        <v>6.8599999999999994</v>
      </c>
      <c r="AI688" s="17">
        <f t="shared" si="125"/>
        <v>1.3803842646028844E-7</v>
      </c>
      <c r="AJ688" s="73">
        <v>13.696046011352632</v>
      </c>
      <c r="AK688" s="83">
        <v>308.23757983641138</v>
      </c>
      <c r="AL688" s="83">
        <v>2936.2558383006613</v>
      </c>
      <c r="AM688" s="83">
        <v>1581.2881381968248</v>
      </c>
      <c r="AN688" s="17" t="s">
        <v>45</v>
      </c>
      <c r="AO688" s="17" t="s">
        <v>45</v>
      </c>
      <c r="AP688" s="17" t="s">
        <v>45</v>
      </c>
      <c r="AQ688" s="17" t="s">
        <v>45</v>
      </c>
      <c r="AR688" s="26">
        <v>408.375</v>
      </c>
      <c r="AS688" s="26">
        <v>767.42500000000018</v>
      </c>
      <c r="AT688" s="26">
        <v>344.95</v>
      </c>
      <c r="AU688" s="26">
        <v>18.215200770816956</v>
      </c>
      <c r="AV688" s="26">
        <v>-4.0704555446785102</v>
      </c>
      <c r="AW688" s="26">
        <v>4328.8750000000018</v>
      </c>
      <c r="AX688" s="26">
        <v>3534.9249999999993</v>
      </c>
      <c r="AY688" s="103">
        <v>1672</v>
      </c>
      <c r="AZ688" s="103">
        <f t="shared" si="134"/>
        <v>509.96</v>
      </c>
      <c r="BA688" s="17">
        <v>200</v>
      </c>
      <c r="BB688" s="17">
        <v>200</v>
      </c>
      <c r="BC688" s="17"/>
      <c r="BD688" s="17">
        <v>2</v>
      </c>
      <c r="BE688" s="17"/>
      <c r="BF688" s="28"/>
      <c r="BG688" s="26"/>
      <c r="BH688" s="17"/>
      <c r="BI688" t="s">
        <v>142</v>
      </c>
      <c r="BJ688">
        <v>3</v>
      </c>
      <c r="BK688">
        <v>2.2886115972378018</v>
      </c>
    </row>
    <row r="689" spans="1:63" x14ac:dyDescent="0.25">
      <c r="A689" s="17">
        <v>2007</v>
      </c>
      <c r="B689" s="15">
        <v>2010</v>
      </c>
      <c r="C689" s="20" t="s">
        <v>180</v>
      </c>
      <c r="D689" s="17" t="s">
        <v>313</v>
      </c>
      <c r="E689" s="32">
        <v>4</v>
      </c>
      <c r="F689" s="44" t="s">
        <v>142</v>
      </c>
      <c r="G689" s="45" t="str">
        <f t="shared" si="127"/>
        <v>SX61</v>
      </c>
      <c r="H689" s="70" t="s">
        <v>142</v>
      </c>
      <c r="I689" s="45">
        <v>5</v>
      </c>
      <c r="J689" s="22" t="s">
        <v>142</v>
      </c>
      <c r="K689" s="17" t="s">
        <v>54</v>
      </c>
      <c r="L689" s="23" t="s">
        <v>45</v>
      </c>
      <c r="M689" s="24" t="s">
        <v>45</v>
      </c>
      <c r="N689" s="71">
        <f t="shared" si="128"/>
        <v>27.876853557135217</v>
      </c>
      <c r="O689" s="26">
        <v>43.35065882831325</v>
      </c>
      <c r="P689" s="26">
        <f t="shared" si="124"/>
        <v>0.43350658828313249</v>
      </c>
      <c r="Q689" s="63">
        <v>56.64934117168675</v>
      </c>
      <c r="R689" s="25">
        <f t="shared" si="129"/>
        <v>0.56649341171686751</v>
      </c>
      <c r="S689" s="24" t="s">
        <v>45</v>
      </c>
      <c r="T689" s="25">
        <v>4.0282665592073981</v>
      </c>
      <c r="U689" s="25">
        <f t="shared" si="130"/>
        <v>5.3901871889483468</v>
      </c>
      <c r="V689" s="25">
        <f t="shared" si="131"/>
        <v>1.7967290629827823</v>
      </c>
      <c r="W689" s="26">
        <v>19.201476173079342</v>
      </c>
      <c r="X689" s="26">
        <v>37.431633040663314</v>
      </c>
      <c r="Y689" s="26">
        <v>26.641367524676127</v>
      </c>
      <c r="Z689" s="26">
        <v>3.0145907579500317</v>
      </c>
      <c r="AA689" s="26">
        <v>0.39177777777777778</v>
      </c>
      <c r="AB689" s="26">
        <v>30.846057033068561</v>
      </c>
      <c r="AC689" s="26">
        <f t="shared" si="136"/>
        <v>0.77348664355433161</v>
      </c>
      <c r="AD689" s="26">
        <f t="shared" si="136"/>
        <v>1.5078459563422677</v>
      </c>
      <c r="AE689" s="26">
        <f t="shared" si="136"/>
        <v>1.0731852989120683</v>
      </c>
      <c r="AF689" s="26">
        <f t="shared" si="136"/>
        <v>0.12143575139945798</v>
      </c>
      <c r="AG689" s="27">
        <v>4.7125000000000004</v>
      </c>
      <c r="AH689" s="27">
        <v>6.8824999999999994</v>
      </c>
      <c r="AI689" s="17">
        <f t="shared" si="125"/>
        <v>1.3106900423660768E-7</v>
      </c>
      <c r="AJ689" s="73">
        <v>21.091947307536309</v>
      </c>
      <c r="AK689" s="83">
        <v>321.8189538474283</v>
      </c>
      <c r="AL689" s="83">
        <v>2980.4422145898143</v>
      </c>
      <c r="AM689" s="83">
        <v>1677.7758293704253</v>
      </c>
      <c r="AN689" s="17" t="s">
        <v>45</v>
      </c>
      <c r="AO689" s="17" t="s">
        <v>45</v>
      </c>
      <c r="AP689" s="17" t="s">
        <v>45</v>
      </c>
      <c r="AQ689" s="17" t="s">
        <v>45</v>
      </c>
      <c r="AR689" s="26">
        <v>408.375</v>
      </c>
      <c r="AS689" s="26">
        <v>767.42500000000018</v>
      </c>
      <c r="AT689" s="26">
        <v>344.95</v>
      </c>
      <c r="AU689" s="26">
        <v>18.215200770816956</v>
      </c>
      <c r="AV689" s="26">
        <v>-4.0704555446785102</v>
      </c>
      <c r="AW689" s="26">
        <v>4328.8750000000018</v>
      </c>
      <c r="AX689" s="26">
        <v>3534.9249999999993</v>
      </c>
      <c r="AY689" s="103">
        <v>1672</v>
      </c>
      <c r="AZ689" s="103">
        <f t="shared" si="134"/>
        <v>509.96</v>
      </c>
      <c r="BA689" s="17">
        <v>200</v>
      </c>
      <c r="BB689" s="17">
        <v>200</v>
      </c>
      <c r="BC689" s="17"/>
      <c r="BD689" s="17">
        <v>2</v>
      </c>
      <c r="BE689" s="17"/>
      <c r="BF689" s="28"/>
      <c r="BG689" s="26"/>
      <c r="BH689" s="17"/>
      <c r="BI689" t="s">
        <v>142</v>
      </c>
      <c r="BJ689">
        <v>4</v>
      </c>
      <c r="BK689">
        <v>5.6776009413559514</v>
      </c>
    </row>
    <row r="690" spans="1:63" x14ac:dyDescent="0.25">
      <c r="A690" s="17">
        <v>2007</v>
      </c>
      <c r="B690" s="15">
        <v>2010</v>
      </c>
      <c r="C690" s="20" t="s">
        <v>180</v>
      </c>
      <c r="D690" s="17" t="s">
        <v>313</v>
      </c>
      <c r="E690" s="32">
        <v>1</v>
      </c>
      <c r="F690" s="44" t="s">
        <v>143</v>
      </c>
      <c r="G690" s="45" t="str">
        <f t="shared" si="127"/>
        <v>SX64</v>
      </c>
      <c r="H690" s="70" t="s">
        <v>143</v>
      </c>
      <c r="I690" s="45">
        <v>5</v>
      </c>
      <c r="J690" s="22" t="s">
        <v>143</v>
      </c>
      <c r="K690" s="17" t="s">
        <v>54</v>
      </c>
      <c r="L690" s="23" t="s">
        <v>45</v>
      </c>
      <c r="M690" s="24" t="s">
        <v>45</v>
      </c>
      <c r="N690" s="71">
        <f t="shared" si="128"/>
        <v>19.174175782712968</v>
      </c>
      <c r="O690" s="26">
        <v>47.999070562517247</v>
      </c>
      <c r="P690" s="26">
        <f t="shared" si="124"/>
        <v>0.47999070562517249</v>
      </c>
      <c r="Q690" s="63">
        <v>52.000929437482753</v>
      </c>
      <c r="R690" s="25">
        <f t="shared" si="129"/>
        <v>0.52000929437482757</v>
      </c>
      <c r="S690" s="24" t="s">
        <v>45</v>
      </c>
      <c r="T690" s="25">
        <v>3.0678087212418306</v>
      </c>
      <c r="U690" s="25">
        <f t="shared" si="130"/>
        <v>4.1050072095118164</v>
      </c>
      <c r="V690" s="25">
        <f t="shared" si="131"/>
        <v>1.3683357365039388</v>
      </c>
      <c r="W690" s="26">
        <v>19.959148885939371</v>
      </c>
      <c r="X690" s="26">
        <v>37.068015629380483</v>
      </c>
      <c r="Y690" s="26">
        <v>26.982087060511503</v>
      </c>
      <c r="Z690" s="26">
        <v>2.7089741058461243</v>
      </c>
      <c r="AA690" s="26">
        <v>0.43026666666666669</v>
      </c>
      <c r="AB690" s="26">
        <v>21.390051511602472</v>
      </c>
      <c r="AC690" s="26">
        <f t="shared" si="136"/>
        <v>0.61230851020848964</v>
      </c>
      <c r="AD690" s="26">
        <f t="shared" si="136"/>
        <v>1.1371758162694194</v>
      </c>
      <c r="AE690" s="26">
        <f t="shared" si="136"/>
        <v>0.82775882001543544</v>
      </c>
      <c r="AF690" s="26">
        <f t="shared" si="136"/>
        <v>8.3106143875330302E-2</v>
      </c>
      <c r="AG690" s="27">
        <v>5.3874999999999993</v>
      </c>
      <c r="AH690" s="27">
        <v>6.71</v>
      </c>
      <c r="AI690" s="17">
        <f t="shared" si="125"/>
        <v>1.9498445997580421E-7</v>
      </c>
      <c r="AJ690" s="73">
        <v>10.38785850707616</v>
      </c>
      <c r="AK690" s="83">
        <v>357.54887694894757</v>
      </c>
      <c r="AL690" s="83">
        <v>3841.3483545526556</v>
      </c>
      <c r="AM690" s="83">
        <v>1379.8985438821903</v>
      </c>
      <c r="AN690" s="17" t="s">
        <v>45</v>
      </c>
      <c r="AO690" s="17" t="s">
        <v>45</v>
      </c>
      <c r="AP690" s="17" t="s">
        <v>45</v>
      </c>
      <c r="AQ690" s="17" t="s">
        <v>45</v>
      </c>
      <c r="AR690" s="26">
        <v>408.375</v>
      </c>
      <c r="AS690" s="26">
        <v>767.42500000000018</v>
      </c>
      <c r="AT690" s="26">
        <v>344.95</v>
      </c>
      <c r="AU690" s="26">
        <v>18.215200770816956</v>
      </c>
      <c r="AV690" s="26">
        <v>-4.0704555446785102</v>
      </c>
      <c r="AW690" s="26">
        <v>4328.8750000000018</v>
      </c>
      <c r="AX690" s="26">
        <v>3534.9249999999993</v>
      </c>
      <c r="AY690" s="103">
        <v>1672</v>
      </c>
      <c r="AZ690" s="103">
        <f t="shared" si="134"/>
        <v>509.96</v>
      </c>
      <c r="BA690" s="17">
        <v>200</v>
      </c>
      <c r="BB690" s="17">
        <v>200</v>
      </c>
      <c r="BC690" s="17"/>
      <c r="BD690" s="17">
        <v>2</v>
      </c>
      <c r="BE690" s="17"/>
      <c r="BF690" s="28"/>
      <c r="BG690" s="26"/>
      <c r="BH690" s="17"/>
      <c r="BI690" t="s">
        <v>143</v>
      </c>
      <c r="BJ690">
        <v>1</v>
      </c>
      <c r="BK690">
        <v>4.2073993489773782</v>
      </c>
    </row>
    <row r="691" spans="1:63" x14ac:dyDescent="0.25">
      <c r="A691" s="17">
        <v>2007</v>
      </c>
      <c r="B691" s="15">
        <v>2010</v>
      </c>
      <c r="C691" s="20" t="s">
        <v>180</v>
      </c>
      <c r="D691" s="17" t="s">
        <v>313</v>
      </c>
      <c r="E691" s="32">
        <v>2</v>
      </c>
      <c r="F691" s="44" t="s">
        <v>143</v>
      </c>
      <c r="G691" s="45" t="str">
        <f t="shared" si="127"/>
        <v>SX64</v>
      </c>
      <c r="H691" s="70" t="s">
        <v>143</v>
      </c>
      <c r="I691" s="45">
        <v>5</v>
      </c>
      <c r="J691" s="22" t="s">
        <v>143</v>
      </c>
      <c r="K691" s="17" t="s">
        <v>54</v>
      </c>
      <c r="L691" s="23" t="s">
        <v>45</v>
      </c>
      <c r="M691" s="24" t="s">
        <v>45</v>
      </c>
      <c r="N691" s="71">
        <f t="shared" si="128"/>
        <v>21.404287579353031</v>
      </c>
      <c r="O691" s="26">
        <v>45.679786645443464</v>
      </c>
      <c r="P691" s="26">
        <f t="shared" si="124"/>
        <v>0.45679786645443465</v>
      </c>
      <c r="Q691" s="63">
        <v>54.320213354556536</v>
      </c>
      <c r="R691" s="25">
        <f t="shared" si="129"/>
        <v>0.54320213354556535</v>
      </c>
      <c r="S691" s="24" t="s">
        <v>45</v>
      </c>
      <c r="T691" s="25">
        <v>3.2591442997418731</v>
      </c>
      <c r="U691" s="25">
        <f t="shared" si="130"/>
        <v>4.3610316232050046</v>
      </c>
      <c r="V691" s="25">
        <f t="shared" si="131"/>
        <v>1.4536772077350013</v>
      </c>
      <c r="W691" s="26">
        <v>20.465812968903506</v>
      </c>
      <c r="X691" s="26">
        <v>38.347390658007981</v>
      </c>
      <c r="Y691" s="26">
        <v>26.459580627493935</v>
      </c>
      <c r="Z691" s="26">
        <v>1.886545132097126</v>
      </c>
      <c r="AA691" s="26">
        <v>0.42675000000000002</v>
      </c>
      <c r="AB691" s="26">
        <v>22.911383477974503</v>
      </c>
      <c r="AC691" s="26">
        <f t="shared" si="136"/>
        <v>0.66701037677185171</v>
      </c>
      <c r="AD691" s="26">
        <f t="shared" si="136"/>
        <v>1.2497967967302146</v>
      </c>
      <c r="AE691" s="26">
        <f t="shared" si="136"/>
        <v>0.8623559137565735</v>
      </c>
      <c r="AF691" s="26">
        <f t="shared" si="136"/>
        <v>6.1485228134801277E-2</v>
      </c>
      <c r="AG691" s="27">
        <v>5.0659999999999998</v>
      </c>
      <c r="AH691" s="27">
        <v>7.2725000000000009</v>
      </c>
      <c r="AI691" s="17">
        <f t="shared" si="125"/>
        <v>5.3394927357417387E-8</v>
      </c>
      <c r="AJ691" s="73">
        <v>11.342790764125084</v>
      </c>
      <c r="AK691" s="83">
        <v>320.73788412102169</v>
      </c>
      <c r="AL691" s="83">
        <v>3953.4505953790604</v>
      </c>
      <c r="AM691" s="83">
        <v>1453.9507701611665</v>
      </c>
      <c r="AN691" s="17" t="s">
        <v>45</v>
      </c>
      <c r="AO691" s="17" t="s">
        <v>45</v>
      </c>
      <c r="AP691" s="17" t="s">
        <v>45</v>
      </c>
      <c r="AQ691" s="17" t="s">
        <v>45</v>
      </c>
      <c r="AR691" s="26">
        <v>408.375</v>
      </c>
      <c r="AS691" s="26">
        <v>767.42500000000018</v>
      </c>
      <c r="AT691" s="26">
        <v>344.95</v>
      </c>
      <c r="AU691" s="26">
        <v>18.215200770816956</v>
      </c>
      <c r="AV691" s="26">
        <v>-4.0704555446785102</v>
      </c>
      <c r="AW691" s="26">
        <v>4328.8750000000018</v>
      </c>
      <c r="AX691" s="26">
        <v>3534.9249999999993</v>
      </c>
      <c r="AY691" s="103">
        <v>1672</v>
      </c>
      <c r="AZ691" s="103">
        <f t="shared" si="134"/>
        <v>509.96</v>
      </c>
      <c r="BA691" s="17">
        <v>200</v>
      </c>
      <c r="BB691" s="17">
        <v>200</v>
      </c>
      <c r="BC691" s="17"/>
      <c r="BD691" s="17">
        <v>2</v>
      </c>
      <c r="BE691" s="17"/>
      <c r="BF691" s="28"/>
      <c r="BG691" s="26"/>
      <c r="BH691" s="17"/>
      <c r="BI691" t="s">
        <v>143</v>
      </c>
      <c r="BJ691">
        <v>2</v>
      </c>
      <c r="BK691">
        <v>6.698807460631568</v>
      </c>
    </row>
    <row r="692" spans="1:63" x14ac:dyDescent="0.25">
      <c r="A692" s="17">
        <v>2007</v>
      </c>
      <c r="B692" s="15">
        <v>2010</v>
      </c>
      <c r="C692" s="20" t="s">
        <v>180</v>
      </c>
      <c r="D692" s="17" t="s">
        <v>313</v>
      </c>
      <c r="E692" s="32">
        <v>3</v>
      </c>
      <c r="F692" s="44" t="s">
        <v>143</v>
      </c>
      <c r="G692" s="45" t="str">
        <f t="shared" si="127"/>
        <v>SX64</v>
      </c>
      <c r="H692" s="70" t="s">
        <v>143</v>
      </c>
      <c r="I692" s="45">
        <v>5</v>
      </c>
      <c r="J692" s="22" t="s">
        <v>143</v>
      </c>
      <c r="K692" s="17" t="s">
        <v>54</v>
      </c>
      <c r="L692" s="23" t="s">
        <v>45</v>
      </c>
      <c r="M692" s="24" t="s">
        <v>45</v>
      </c>
      <c r="N692" s="71">
        <f t="shared" si="128"/>
        <v>18.88543108914757</v>
      </c>
      <c r="O692" s="26">
        <v>47.633461562155809</v>
      </c>
      <c r="P692" s="26">
        <f t="shared" si="124"/>
        <v>0.4763346156215581</v>
      </c>
      <c r="Q692" s="63">
        <v>52.366538437844191</v>
      </c>
      <c r="R692" s="25">
        <f t="shared" si="129"/>
        <v>0.5236653843784419</v>
      </c>
      <c r="S692" s="24" t="s">
        <v>45</v>
      </c>
      <c r="T692" s="25">
        <v>2.9985948528988438</v>
      </c>
      <c r="U692" s="25">
        <f t="shared" si="130"/>
        <v>4.0123927558860535</v>
      </c>
      <c r="V692" s="25">
        <f t="shared" si="131"/>
        <v>1.3374642519620177</v>
      </c>
      <c r="W692" s="26">
        <v>19.811644289131422</v>
      </c>
      <c r="X692" s="26">
        <v>38.325502520263136</v>
      </c>
      <c r="Y692" s="26">
        <v>26.580234114699408</v>
      </c>
      <c r="Z692" s="26">
        <v>2.7306477768638189</v>
      </c>
      <c r="AA692" s="26">
        <v>0.45814285714285713</v>
      </c>
      <c r="AB692" s="26">
        <v>19.635326445549026</v>
      </c>
      <c r="AC692" s="26">
        <f t="shared" si="136"/>
        <v>0.5940709459285225</v>
      </c>
      <c r="AD692" s="26">
        <f t="shared" si="136"/>
        <v>1.1492265459202271</v>
      </c>
      <c r="AE692" s="26">
        <f t="shared" si="136"/>
        <v>0.79703353205183902</v>
      </c>
      <c r="AF692" s="26">
        <f t="shared" si="136"/>
        <v>8.1881063687835182E-2</v>
      </c>
      <c r="AG692" s="27">
        <v>5.3719999999999999</v>
      </c>
      <c r="AH692" s="27">
        <v>6.6925000000000008</v>
      </c>
      <c r="AI692" s="17">
        <f t="shared" si="125"/>
        <v>2.0300185198596768E-7</v>
      </c>
      <c r="AJ692" s="73">
        <v>20.429340119923292</v>
      </c>
      <c r="AK692" s="83">
        <v>354.62755888490113</v>
      </c>
      <c r="AL692" s="83">
        <v>3734.7894268105188</v>
      </c>
      <c r="AM692" s="83">
        <v>1493.4560345124055</v>
      </c>
      <c r="AN692" s="17" t="s">
        <v>45</v>
      </c>
      <c r="AO692" s="17" t="s">
        <v>45</v>
      </c>
      <c r="AP692" s="17" t="s">
        <v>45</v>
      </c>
      <c r="AQ692" s="17" t="s">
        <v>45</v>
      </c>
      <c r="AR692" s="26">
        <v>408.375</v>
      </c>
      <c r="AS692" s="26">
        <v>767.42500000000018</v>
      </c>
      <c r="AT692" s="26">
        <v>344.95</v>
      </c>
      <c r="AU692" s="26">
        <v>18.215200770816956</v>
      </c>
      <c r="AV692" s="26">
        <v>-4.0704555446785102</v>
      </c>
      <c r="AW692" s="26">
        <v>4328.8750000000018</v>
      </c>
      <c r="AX692" s="26">
        <v>3534.9249999999993</v>
      </c>
      <c r="AY692" s="103">
        <v>1672</v>
      </c>
      <c r="AZ692" s="103">
        <f t="shared" si="134"/>
        <v>509.96</v>
      </c>
      <c r="BA692" s="17">
        <v>200</v>
      </c>
      <c r="BB692" s="17">
        <v>200</v>
      </c>
      <c r="BC692" s="17"/>
      <c r="BD692" s="17">
        <v>2</v>
      </c>
      <c r="BE692" s="17"/>
      <c r="BF692" s="28"/>
      <c r="BG692" s="26"/>
      <c r="BH692" s="17"/>
      <c r="BI692" t="s">
        <v>143</v>
      </c>
      <c r="BJ692">
        <v>3</v>
      </c>
      <c r="BK692">
        <v>3.4372610803528381</v>
      </c>
    </row>
    <row r="693" spans="1:63" x14ac:dyDescent="0.25">
      <c r="A693" s="17">
        <v>2007</v>
      </c>
      <c r="B693" s="15">
        <v>2010</v>
      </c>
      <c r="C693" s="20" t="s">
        <v>180</v>
      </c>
      <c r="D693" s="17" t="s">
        <v>313</v>
      </c>
      <c r="E693" s="32">
        <v>4</v>
      </c>
      <c r="F693" s="44" t="s">
        <v>143</v>
      </c>
      <c r="G693" s="45" t="str">
        <f t="shared" si="127"/>
        <v>SX64</v>
      </c>
      <c r="H693" s="70" t="s">
        <v>143</v>
      </c>
      <c r="I693" s="45">
        <v>5</v>
      </c>
      <c r="J693" s="22" t="s">
        <v>143</v>
      </c>
      <c r="K693" s="17" t="s">
        <v>54</v>
      </c>
      <c r="L693" s="23" t="s">
        <v>45</v>
      </c>
      <c r="M693" s="24" t="s">
        <v>45</v>
      </c>
      <c r="N693" s="71">
        <f t="shared" si="128"/>
        <v>23.819737921192043</v>
      </c>
      <c r="O693" s="26">
        <v>50.650536741861728</v>
      </c>
      <c r="P693" s="26">
        <f t="shared" si="124"/>
        <v>0.50650536741861729</v>
      </c>
      <c r="Q693" s="63">
        <v>49.349463258138272</v>
      </c>
      <c r="R693" s="25">
        <f t="shared" si="129"/>
        <v>0.49349463258138271</v>
      </c>
      <c r="S693" s="24" t="s">
        <v>45</v>
      </c>
      <c r="T693" s="25">
        <v>4.0216083691961826</v>
      </c>
      <c r="U693" s="25">
        <f t="shared" si="130"/>
        <v>5.381277924883384</v>
      </c>
      <c r="V693" s="25">
        <f t="shared" si="131"/>
        <v>1.7937593082944614</v>
      </c>
      <c r="W693" s="26">
        <v>19.477632217143565</v>
      </c>
      <c r="X693" s="26">
        <v>38.301121328123358</v>
      </c>
      <c r="Y693" s="26">
        <v>26.965372970254393</v>
      </c>
      <c r="Z693" s="26">
        <v>2.6541166358754964</v>
      </c>
      <c r="AA693" s="26">
        <v>0.46335714285714291</v>
      </c>
      <c r="AB693" s="26">
        <v>26.037852860527153</v>
      </c>
      <c r="AC693" s="26">
        <f t="shared" si="136"/>
        <v>0.78331408736589758</v>
      </c>
      <c r="AD693" s="26">
        <f t="shared" si="136"/>
        <v>1.5403211008277928</v>
      </c>
      <c r="AE693" s="26">
        <f t="shared" si="136"/>
        <v>1.0844416961567158</v>
      </c>
      <c r="AF693" s="26">
        <f t="shared" si="136"/>
        <v>0.10673817675659714</v>
      </c>
      <c r="AG693" s="27">
        <v>4.9339999999999993</v>
      </c>
      <c r="AH693" s="27">
        <v>7.05</v>
      </c>
      <c r="AI693" s="17">
        <f t="shared" si="125"/>
        <v>8.9125093813374537E-8</v>
      </c>
      <c r="AJ693" s="73">
        <v>22.688590394677941</v>
      </c>
      <c r="AK693" s="83">
        <v>317.99007167812158</v>
      </c>
      <c r="AL693" s="83">
        <v>3117.1053334354442</v>
      </c>
      <c r="AM693" s="83">
        <v>1755.8787807101241</v>
      </c>
      <c r="AN693" s="17" t="s">
        <v>45</v>
      </c>
      <c r="AO693" s="17" t="s">
        <v>45</v>
      </c>
      <c r="AP693" s="17" t="s">
        <v>45</v>
      </c>
      <c r="AQ693" s="17" t="s">
        <v>45</v>
      </c>
      <c r="AR693" s="26">
        <v>408.375</v>
      </c>
      <c r="AS693" s="26">
        <v>767.42500000000018</v>
      </c>
      <c r="AT693" s="26">
        <v>344.95</v>
      </c>
      <c r="AU693" s="26">
        <v>18.215200770816956</v>
      </c>
      <c r="AV693" s="26">
        <v>-4.0704555446785102</v>
      </c>
      <c r="AW693" s="26">
        <v>4328.8750000000018</v>
      </c>
      <c r="AX693" s="26">
        <v>3534.9249999999993</v>
      </c>
      <c r="AY693" s="103">
        <v>1672</v>
      </c>
      <c r="AZ693" s="103">
        <f t="shared" si="134"/>
        <v>509.96</v>
      </c>
      <c r="BA693" s="17">
        <v>200</v>
      </c>
      <c r="BB693" s="17">
        <v>200</v>
      </c>
      <c r="BC693" s="17"/>
      <c r="BD693" s="17">
        <v>2</v>
      </c>
      <c r="BE693" s="17"/>
      <c r="BF693" s="28"/>
      <c r="BG693" s="26"/>
      <c r="BH693" s="17"/>
      <c r="BI693" t="s">
        <v>143</v>
      </c>
      <c r="BJ693">
        <v>4</v>
      </c>
      <c r="BK693">
        <v>6.8315643914639033</v>
      </c>
    </row>
    <row r="694" spans="1:63" x14ac:dyDescent="0.25">
      <c r="A694" s="17">
        <v>2007</v>
      </c>
      <c r="B694" s="15">
        <v>2010</v>
      </c>
      <c r="C694" s="20" t="s">
        <v>180</v>
      </c>
      <c r="D694" s="17" t="s">
        <v>313</v>
      </c>
      <c r="E694" s="69">
        <v>1</v>
      </c>
      <c r="F694" s="44" t="s">
        <v>47</v>
      </c>
      <c r="G694" s="44" t="s">
        <v>47</v>
      </c>
      <c r="H694" s="66" t="s">
        <v>304</v>
      </c>
      <c r="I694" s="106">
        <v>4</v>
      </c>
      <c r="J694" s="22" t="s">
        <v>48</v>
      </c>
      <c r="K694" s="17" t="s">
        <v>42</v>
      </c>
      <c r="L694" s="23">
        <v>11.099999999999994</v>
      </c>
      <c r="M694" s="24"/>
      <c r="N694" s="71"/>
      <c r="O694" s="26"/>
      <c r="P694" s="26"/>
      <c r="Q694" s="63"/>
      <c r="R694" s="25"/>
      <c r="S694" s="24" t="s">
        <v>45</v>
      </c>
      <c r="T694" s="24" t="s">
        <v>45</v>
      </c>
      <c r="U694" s="25"/>
      <c r="V694" s="25"/>
      <c r="W694" s="26" t="s">
        <v>45</v>
      </c>
      <c r="X694" s="26" t="s">
        <v>45</v>
      </c>
      <c r="Y694" s="26" t="s">
        <v>45</v>
      </c>
      <c r="Z694" s="26" t="s">
        <v>45</v>
      </c>
      <c r="AA694" s="26" t="s">
        <v>45</v>
      </c>
      <c r="AB694" s="26" t="s">
        <v>45</v>
      </c>
      <c r="AC694" s="26" t="s">
        <v>45</v>
      </c>
      <c r="AD694" s="26" t="s">
        <v>45</v>
      </c>
      <c r="AE694" s="26" t="s">
        <v>45</v>
      </c>
      <c r="AF694" s="26" t="s">
        <v>45</v>
      </c>
      <c r="AG694" s="27">
        <v>4.4259166666666667</v>
      </c>
      <c r="AH694" s="27">
        <v>7.1524999999999999</v>
      </c>
      <c r="AI694" s="17">
        <f t="shared" si="125"/>
        <v>7.0388222793645499E-8</v>
      </c>
      <c r="AJ694" s="73">
        <v>7.4978977078032143</v>
      </c>
      <c r="AK694" s="73">
        <v>327.00251788200563</v>
      </c>
      <c r="AL694" s="73">
        <v>3514.5870795427982</v>
      </c>
      <c r="AM694" s="73">
        <v>1588.6823618584219</v>
      </c>
      <c r="AN694" s="17"/>
      <c r="AO694" s="17"/>
      <c r="AP694" s="17"/>
      <c r="AQ694" s="17"/>
      <c r="AR694" s="26">
        <v>408.375</v>
      </c>
      <c r="AS694" s="26">
        <v>767.42500000000018</v>
      </c>
      <c r="AT694" s="26">
        <v>344.95</v>
      </c>
      <c r="AU694" s="26">
        <v>18.215200770816956</v>
      </c>
      <c r="AV694" s="26">
        <v>-4.0704555446785102</v>
      </c>
      <c r="AW694" s="26">
        <v>4328.8750000000018</v>
      </c>
      <c r="AX694" s="26">
        <v>3534.9249999999993</v>
      </c>
      <c r="AY694" s="103">
        <v>1672</v>
      </c>
      <c r="AZ694" s="103"/>
      <c r="BA694" s="17">
        <v>200</v>
      </c>
      <c r="BB694" s="17">
        <v>200</v>
      </c>
      <c r="BC694" s="17"/>
      <c r="BD694" s="17">
        <v>2</v>
      </c>
      <c r="BE694" s="17"/>
      <c r="BF694" s="28"/>
      <c r="BG694" s="26"/>
      <c r="BH694" s="17" t="s">
        <v>314</v>
      </c>
      <c r="BI694" s="29"/>
    </row>
    <row r="695" spans="1:63" x14ac:dyDescent="0.25">
      <c r="A695" s="17">
        <v>2007</v>
      </c>
      <c r="B695" s="15">
        <v>2010</v>
      </c>
      <c r="C695" s="20" t="s">
        <v>180</v>
      </c>
      <c r="D695" s="17" t="s">
        <v>313</v>
      </c>
      <c r="E695" s="69">
        <v>2</v>
      </c>
      <c r="F695" s="44" t="s">
        <v>47</v>
      </c>
      <c r="G695" s="44" t="s">
        <v>47</v>
      </c>
      <c r="H695" s="66" t="s">
        <v>304</v>
      </c>
      <c r="I695" s="106">
        <v>4</v>
      </c>
      <c r="J695" s="22" t="s">
        <v>315</v>
      </c>
      <c r="K695" s="17" t="s">
        <v>42</v>
      </c>
      <c r="L695" s="23">
        <v>44.4</v>
      </c>
      <c r="M695" s="24"/>
      <c r="N695" s="71"/>
      <c r="O695" s="26"/>
      <c r="P695" s="26"/>
      <c r="Q695" s="63"/>
      <c r="R695" s="25"/>
      <c r="S695" s="45">
        <v>1.59036286780852</v>
      </c>
      <c r="T695" s="25">
        <f>S695/3</f>
        <v>0.53012095593617337</v>
      </c>
      <c r="U695" s="25"/>
      <c r="V695" s="25"/>
      <c r="W695" s="26" t="s">
        <v>45</v>
      </c>
      <c r="X695" s="26" t="s">
        <v>45</v>
      </c>
      <c r="Y695" s="26" t="s">
        <v>45</v>
      </c>
      <c r="Z695" s="26" t="s">
        <v>45</v>
      </c>
      <c r="AA695" s="26" t="s">
        <v>45</v>
      </c>
      <c r="AB695" s="26" t="s">
        <v>45</v>
      </c>
      <c r="AC695" s="26" t="s">
        <v>45</v>
      </c>
      <c r="AD695" s="26" t="s">
        <v>45</v>
      </c>
      <c r="AE695" s="26" t="s">
        <v>45</v>
      </c>
      <c r="AF695" s="26" t="s">
        <v>45</v>
      </c>
      <c r="AG695" s="27">
        <v>4.4538333333333329</v>
      </c>
      <c r="AH695" s="27">
        <v>7.23</v>
      </c>
      <c r="AI695" s="17">
        <f t="shared" si="125"/>
        <v>5.8884365535558776E-8</v>
      </c>
      <c r="AJ695" s="73">
        <v>9.2520926746458461</v>
      </c>
      <c r="AK695" s="73">
        <v>342.87869751652994</v>
      </c>
      <c r="AL695" s="73">
        <v>3381.6526032382312</v>
      </c>
      <c r="AM695" s="73">
        <v>1595.7611425782306</v>
      </c>
      <c r="AN695" s="17"/>
      <c r="AO695" s="17"/>
      <c r="AP695" s="17"/>
      <c r="AQ695" s="17"/>
      <c r="AR695" s="26">
        <v>408.375</v>
      </c>
      <c r="AS695" s="26">
        <v>767.42500000000018</v>
      </c>
      <c r="AT695" s="26">
        <v>344.95</v>
      </c>
      <c r="AU695" s="26">
        <v>18.215200770816956</v>
      </c>
      <c r="AV695" s="26">
        <v>-4.0704555446785102</v>
      </c>
      <c r="AW695" s="26">
        <v>4328.8750000000018</v>
      </c>
      <c r="AX695" s="26">
        <v>3534.9249999999993</v>
      </c>
      <c r="AY695" s="103">
        <v>1672</v>
      </c>
      <c r="AZ695" s="103"/>
      <c r="BA695" s="17">
        <v>200</v>
      </c>
      <c r="BB695" s="17">
        <v>200</v>
      </c>
      <c r="BC695" s="17"/>
      <c r="BD695" s="17">
        <v>2</v>
      </c>
      <c r="BE695" s="17"/>
      <c r="BF695" s="28"/>
      <c r="BG695" s="26"/>
      <c r="BH695" s="17"/>
      <c r="BI695" s="29"/>
    </row>
    <row r="696" spans="1:63" x14ac:dyDescent="0.25">
      <c r="A696" s="17">
        <v>2007</v>
      </c>
      <c r="B696" s="15">
        <v>2010</v>
      </c>
      <c r="C696" s="20" t="s">
        <v>180</v>
      </c>
      <c r="D696" s="17" t="s">
        <v>313</v>
      </c>
      <c r="E696" s="69">
        <v>3</v>
      </c>
      <c r="F696" s="44" t="s">
        <v>47</v>
      </c>
      <c r="G696" s="44" t="s">
        <v>47</v>
      </c>
      <c r="H696" s="66" t="s">
        <v>304</v>
      </c>
      <c r="I696" s="106">
        <v>4</v>
      </c>
      <c r="J696" s="22" t="s">
        <v>316</v>
      </c>
      <c r="K696" s="17" t="s">
        <v>42</v>
      </c>
      <c r="L696" s="23">
        <v>83.3</v>
      </c>
      <c r="M696" s="24"/>
      <c r="N696" s="71"/>
      <c r="O696" s="26"/>
      <c r="P696" s="26"/>
      <c r="Q696" s="63"/>
      <c r="R696" s="25"/>
      <c r="S696" s="45">
        <v>7.1819307879948919</v>
      </c>
      <c r="T696" s="25">
        <f t="shared" ref="T696:T759" si="137">S696/3</f>
        <v>2.3939769293316306</v>
      </c>
      <c r="U696" s="25"/>
      <c r="V696" s="25"/>
      <c r="W696" s="26" t="s">
        <v>45</v>
      </c>
      <c r="X696" s="26" t="s">
        <v>45</v>
      </c>
      <c r="Y696" s="26" t="s">
        <v>45</v>
      </c>
      <c r="Z696" s="26" t="s">
        <v>45</v>
      </c>
      <c r="AA696" s="26" t="s">
        <v>45</v>
      </c>
      <c r="AB696" s="26" t="s">
        <v>45</v>
      </c>
      <c r="AC696" s="26" t="s">
        <v>45</v>
      </c>
      <c r="AD696" s="26" t="s">
        <v>45</v>
      </c>
      <c r="AE696" s="26" t="s">
        <v>45</v>
      </c>
      <c r="AF696" s="26" t="s">
        <v>45</v>
      </c>
      <c r="AG696" s="27">
        <v>4.6020833333333337</v>
      </c>
      <c r="AH696" s="27">
        <v>6.9612500000000006</v>
      </c>
      <c r="AI696" s="17">
        <f t="shared" si="125"/>
        <v>1.0933268155833861E-7</v>
      </c>
      <c r="AJ696" s="73">
        <v>11.083480466149076</v>
      </c>
      <c r="AK696" s="73">
        <v>309.30191522413332</v>
      </c>
      <c r="AL696" s="73">
        <v>3135.8228602140189</v>
      </c>
      <c r="AM696" s="73">
        <v>1673.8199989652178</v>
      </c>
      <c r="AN696" s="17"/>
      <c r="AO696" s="17"/>
      <c r="AP696" s="17"/>
      <c r="AQ696" s="17"/>
      <c r="AR696" s="26">
        <v>408.375</v>
      </c>
      <c r="AS696" s="26">
        <v>767.42500000000018</v>
      </c>
      <c r="AT696" s="26">
        <v>344.95</v>
      </c>
      <c r="AU696" s="26">
        <v>18.215200770816956</v>
      </c>
      <c r="AV696" s="26">
        <v>-4.0704555446785102</v>
      </c>
      <c r="AW696" s="26">
        <v>4328.8750000000018</v>
      </c>
      <c r="AX696" s="26">
        <v>3534.9249999999993</v>
      </c>
      <c r="AY696" s="103">
        <v>1672</v>
      </c>
      <c r="AZ696" s="103"/>
      <c r="BA696" s="17">
        <v>200</v>
      </c>
      <c r="BB696" s="17">
        <v>200</v>
      </c>
      <c r="BC696" s="17"/>
      <c r="BD696" s="17">
        <v>2</v>
      </c>
      <c r="BE696" s="17"/>
      <c r="BF696" s="28"/>
      <c r="BG696" s="26"/>
      <c r="BH696" s="17"/>
      <c r="BI696" s="29"/>
    </row>
    <row r="697" spans="1:63" x14ac:dyDescent="0.25">
      <c r="A697" s="17">
        <v>2007</v>
      </c>
      <c r="B697" s="15">
        <v>2010</v>
      </c>
      <c r="C697" s="20" t="s">
        <v>180</v>
      </c>
      <c r="D697" s="17" t="s">
        <v>313</v>
      </c>
      <c r="E697" s="69">
        <v>4</v>
      </c>
      <c r="F697" s="44" t="s">
        <v>47</v>
      </c>
      <c r="G697" s="44" t="s">
        <v>47</v>
      </c>
      <c r="H697" s="66" t="s">
        <v>304</v>
      </c>
      <c r="I697" s="106">
        <v>4</v>
      </c>
      <c r="J697" s="22" t="s">
        <v>317</v>
      </c>
      <c r="K697" s="17" t="s">
        <v>42</v>
      </c>
      <c r="L697" s="23">
        <v>55.6</v>
      </c>
      <c r="M697" s="24"/>
      <c r="N697" s="71"/>
      <c r="O697" s="26"/>
      <c r="P697" s="26"/>
      <c r="Q697" s="63"/>
      <c r="R697" s="25"/>
      <c r="S697" s="45">
        <v>3.1171729890989011</v>
      </c>
      <c r="T697" s="25">
        <f t="shared" si="137"/>
        <v>1.0390576630329671</v>
      </c>
      <c r="U697" s="25"/>
      <c r="V697" s="25"/>
      <c r="W697" s="26" t="s">
        <v>45</v>
      </c>
      <c r="X697" s="26" t="s">
        <v>45</v>
      </c>
      <c r="Y697" s="26" t="s">
        <v>45</v>
      </c>
      <c r="Z697" s="26" t="s">
        <v>45</v>
      </c>
      <c r="AA697" s="26" t="s">
        <v>45</v>
      </c>
      <c r="AB697" s="26" t="s">
        <v>45</v>
      </c>
      <c r="AC697" s="26" t="s">
        <v>45</v>
      </c>
      <c r="AD697" s="26" t="s">
        <v>45</v>
      </c>
      <c r="AE697" s="26" t="s">
        <v>45</v>
      </c>
      <c r="AF697" s="26" t="s">
        <v>45</v>
      </c>
      <c r="AG697" s="27">
        <v>4.7113333333333323</v>
      </c>
      <c r="AH697" s="27">
        <v>6.9462499999999991</v>
      </c>
      <c r="AI697" s="17">
        <f t="shared" si="125"/>
        <v>1.1317486887716195E-7</v>
      </c>
      <c r="AJ697" s="73">
        <v>14.57095504967438</v>
      </c>
      <c r="AK697" s="73">
        <v>326.7482454179551</v>
      </c>
      <c r="AL697" s="73">
        <v>3211.6375574204117</v>
      </c>
      <c r="AM697" s="73">
        <v>1558.1372304928509</v>
      </c>
      <c r="AN697" s="17"/>
      <c r="AO697" s="17"/>
      <c r="AP697" s="17"/>
      <c r="AQ697" s="17"/>
      <c r="AR697" s="26">
        <v>408.375</v>
      </c>
      <c r="AS697" s="26">
        <v>767.42500000000018</v>
      </c>
      <c r="AT697" s="26">
        <v>344.95</v>
      </c>
      <c r="AU697" s="26">
        <v>18.215200770816956</v>
      </c>
      <c r="AV697" s="26">
        <v>-4.0704555446785102</v>
      </c>
      <c r="AW697" s="26">
        <v>4328.8750000000018</v>
      </c>
      <c r="AX697" s="26">
        <v>3534.9249999999993</v>
      </c>
      <c r="AY697" s="103">
        <v>1672</v>
      </c>
      <c r="AZ697" s="103"/>
      <c r="BA697" s="17">
        <v>200</v>
      </c>
      <c r="BB697" s="17">
        <v>200</v>
      </c>
      <c r="BC697" s="17"/>
      <c r="BD697" s="17">
        <v>2</v>
      </c>
      <c r="BE697" s="17"/>
      <c r="BF697" s="28"/>
      <c r="BG697" s="26"/>
      <c r="BH697" s="17"/>
      <c r="BI697" s="29"/>
    </row>
    <row r="698" spans="1:63" x14ac:dyDescent="0.25">
      <c r="A698" s="17">
        <v>2007</v>
      </c>
      <c r="B698" s="15">
        <v>2010</v>
      </c>
      <c r="C698" s="20" t="s">
        <v>180</v>
      </c>
      <c r="D698" s="17" t="s">
        <v>313</v>
      </c>
      <c r="E698" s="69">
        <v>1</v>
      </c>
      <c r="F698" s="44" t="s">
        <v>49</v>
      </c>
      <c r="G698" s="44" t="s">
        <v>49</v>
      </c>
      <c r="H698" s="70" t="s">
        <v>155</v>
      </c>
      <c r="I698" s="106">
        <v>4</v>
      </c>
      <c r="J698" s="22" t="s">
        <v>44</v>
      </c>
      <c r="K698" s="17" t="s">
        <v>42</v>
      </c>
      <c r="L698" s="23">
        <v>77.8</v>
      </c>
      <c r="M698" s="24"/>
      <c r="N698" s="71"/>
      <c r="O698" s="26"/>
      <c r="P698" s="26"/>
      <c r="Q698" s="63"/>
      <c r="R698" s="25"/>
      <c r="S698" s="45">
        <v>7.463120611950786</v>
      </c>
      <c r="T698" s="25">
        <f t="shared" si="137"/>
        <v>2.4877068706502619</v>
      </c>
      <c r="U698" s="25"/>
      <c r="V698" s="25"/>
      <c r="W698" s="26" t="s">
        <v>45</v>
      </c>
      <c r="X698" s="26" t="s">
        <v>45</v>
      </c>
      <c r="Y698" s="26" t="s">
        <v>45</v>
      </c>
      <c r="Z698" s="26" t="s">
        <v>45</v>
      </c>
      <c r="AA698" s="26" t="s">
        <v>45</v>
      </c>
      <c r="AB698" s="26" t="s">
        <v>45</v>
      </c>
      <c r="AC698" s="26" t="s">
        <v>45</v>
      </c>
      <c r="AD698" s="26" t="s">
        <v>45</v>
      </c>
      <c r="AE698" s="26" t="s">
        <v>45</v>
      </c>
      <c r="AF698" s="26" t="s">
        <v>45</v>
      </c>
      <c r="AG698" s="27">
        <v>4.4259166666666667</v>
      </c>
      <c r="AH698" s="27">
        <v>7.1524999999999999</v>
      </c>
      <c r="AI698" s="17">
        <f t="shared" si="125"/>
        <v>7.0388222793645499E-8</v>
      </c>
      <c r="AJ698" s="73">
        <v>7.4978977078032143</v>
      </c>
      <c r="AK698" s="73">
        <v>327.00251788200563</v>
      </c>
      <c r="AL698" s="73">
        <v>3514.5870795427982</v>
      </c>
      <c r="AM698" s="73">
        <v>1588.6823618584219</v>
      </c>
      <c r="AN698" s="17"/>
      <c r="AO698" s="17"/>
      <c r="AP698" s="17"/>
      <c r="AQ698" s="17"/>
      <c r="AR698" s="26">
        <v>408.375</v>
      </c>
      <c r="AS698" s="26">
        <v>767.42500000000018</v>
      </c>
      <c r="AT698" s="26">
        <v>344.95</v>
      </c>
      <c r="AU698" s="26">
        <v>18.215200770816956</v>
      </c>
      <c r="AV698" s="26">
        <v>-4.0704555446785102</v>
      </c>
      <c r="AW698" s="26">
        <v>4328.8750000000018</v>
      </c>
      <c r="AX698" s="26">
        <v>3534.9249999999993</v>
      </c>
      <c r="AY698" s="103">
        <v>1672</v>
      </c>
      <c r="AZ698" s="103">
        <f t="shared" ref="AZ698:AZ761" si="138">AY698*0.305</f>
        <v>509.96</v>
      </c>
      <c r="BA698" s="17">
        <v>200</v>
      </c>
      <c r="BB698" s="17">
        <v>200</v>
      </c>
      <c r="BC698" s="17"/>
      <c r="BD698" s="17">
        <v>2</v>
      </c>
      <c r="BE698" s="17"/>
      <c r="BF698" s="28"/>
      <c r="BG698" s="26"/>
      <c r="BH698" s="17"/>
      <c r="BI698" s="29"/>
    </row>
    <row r="699" spans="1:63" x14ac:dyDescent="0.25">
      <c r="A699" s="17">
        <v>2007</v>
      </c>
      <c r="B699" s="15">
        <v>2010</v>
      </c>
      <c r="C699" s="20" t="s">
        <v>180</v>
      </c>
      <c r="D699" s="17" t="s">
        <v>313</v>
      </c>
      <c r="E699" s="69">
        <v>2</v>
      </c>
      <c r="F699" s="44" t="s">
        <v>49</v>
      </c>
      <c r="G699" s="44" t="s">
        <v>49</v>
      </c>
      <c r="H699" s="70" t="s">
        <v>155</v>
      </c>
      <c r="I699" s="106">
        <v>4</v>
      </c>
      <c r="J699" s="22" t="s">
        <v>318</v>
      </c>
      <c r="K699" s="17" t="s">
        <v>42</v>
      </c>
      <c r="L699" s="23">
        <v>77.8</v>
      </c>
      <c r="M699" s="24"/>
      <c r="N699" s="71"/>
      <c r="O699" s="26"/>
      <c r="P699" s="26"/>
      <c r="Q699" s="63"/>
      <c r="R699" s="25"/>
      <c r="S699" s="45">
        <v>6.9743840159559545</v>
      </c>
      <c r="T699" s="25">
        <f t="shared" si="137"/>
        <v>2.3247946719853183</v>
      </c>
      <c r="U699" s="25"/>
      <c r="V699" s="25"/>
      <c r="W699" s="26" t="s">
        <v>45</v>
      </c>
      <c r="X699" s="26" t="s">
        <v>45</v>
      </c>
      <c r="Y699" s="26" t="s">
        <v>45</v>
      </c>
      <c r="Z699" s="26" t="s">
        <v>45</v>
      </c>
      <c r="AA699" s="26" t="s">
        <v>45</v>
      </c>
      <c r="AB699" s="26" t="s">
        <v>45</v>
      </c>
      <c r="AC699" s="26" t="s">
        <v>45</v>
      </c>
      <c r="AD699" s="26" t="s">
        <v>45</v>
      </c>
      <c r="AE699" s="26" t="s">
        <v>45</v>
      </c>
      <c r="AF699" s="26" t="s">
        <v>45</v>
      </c>
      <c r="AG699" s="27">
        <v>4.4538333333333329</v>
      </c>
      <c r="AH699" s="27">
        <v>7.23</v>
      </c>
      <c r="AI699" s="17">
        <f t="shared" si="125"/>
        <v>5.8884365535558776E-8</v>
      </c>
      <c r="AJ699" s="73">
        <v>9.2520926746458461</v>
      </c>
      <c r="AK699" s="73">
        <v>342.87869751652994</v>
      </c>
      <c r="AL699" s="73">
        <v>3381.6526032382312</v>
      </c>
      <c r="AM699" s="73">
        <v>1595.7611425782306</v>
      </c>
      <c r="AN699" s="17"/>
      <c r="AO699" s="17"/>
      <c r="AP699" s="17"/>
      <c r="AQ699" s="17"/>
      <c r="AR699" s="26">
        <v>408.375</v>
      </c>
      <c r="AS699" s="26">
        <v>767.42500000000018</v>
      </c>
      <c r="AT699" s="26">
        <v>344.95</v>
      </c>
      <c r="AU699" s="26">
        <v>18.215200770816956</v>
      </c>
      <c r="AV699" s="26">
        <v>-4.0704555446785102</v>
      </c>
      <c r="AW699" s="26">
        <v>4328.8750000000018</v>
      </c>
      <c r="AX699" s="26">
        <v>3534.9249999999993</v>
      </c>
      <c r="AY699" s="103">
        <v>1672</v>
      </c>
      <c r="AZ699" s="103">
        <f t="shared" si="138"/>
        <v>509.96</v>
      </c>
      <c r="BA699" s="17">
        <v>200</v>
      </c>
      <c r="BB699" s="17">
        <v>200</v>
      </c>
      <c r="BC699" s="17"/>
      <c r="BD699" s="17">
        <v>2</v>
      </c>
      <c r="BE699" s="17"/>
      <c r="BF699" s="28"/>
      <c r="BG699" s="26"/>
      <c r="BH699" s="17"/>
      <c r="BI699" s="29"/>
    </row>
    <row r="700" spans="1:63" x14ac:dyDescent="0.25">
      <c r="A700" s="17">
        <v>2007</v>
      </c>
      <c r="B700" s="15">
        <v>2010</v>
      </c>
      <c r="C700" s="20" t="s">
        <v>180</v>
      </c>
      <c r="D700" s="17" t="s">
        <v>313</v>
      </c>
      <c r="E700" s="69">
        <v>3</v>
      </c>
      <c r="F700" s="44" t="s">
        <v>49</v>
      </c>
      <c r="G700" s="44" t="s">
        <v>49</v>
      </c>
      <c r="H700" s="70" t="s">
        <v>155</v>
      </c>
      <c r="I700" s="106">
        <v>4</v>
      </c>
      <c r="J700" s="22" t="s">
        <v>319</v>
      </c>
      <c r="K700" s="17" t="s">
        <v>42</v>
      </c>
      <c r="L700" s="23">
        <v>66.7</v>
      </c>
      <c r="M700" s="24"/>
      <c r="N700" s="71"/>
      <c r="O700" s="26"/>
      <c r="P700" s="26"/>
      <c r="Q700" s="63"/>
      <c r="R700" s="25"/>
      <c r="S700" s="45">
        <v>4.7053965208188639</v>
      </c>
      <c r="T700" s="25">
        <f t="shared" si="137"/>
        <v>1.5684655069396214</v>
      </c>
      <c r="U700" s="25"/>
      <c r="V700" s="25"/>
      <c r="W700" s="26" t="s">
        <v>45</v>
      </c>
      <c r="X700" s="26" t="s">
        <v>45</v>
      </c>
      <c r="Y700" s="26" t="s">
        <v>45</v>
      </c>
      <c r="Z700" s="26" t="s">
        <v>45</v>
      </c>
      <c r="AA700" s="26" t="s">
        <v>45</v>
      </c>
      <c r="AB700" s="26" t="s">
        <v>45</v>
      </c>
      <c r="AC700" s="26" t="s">
        <v>45</v>
      </c>
      <c r="AD700" s="26" t="s">
        <v>45</v>
      </c>
      <c r="AE700" s="26" t="s">
        <v>45</v>
      </c>
      <c r="AF700" s="26" t="s">
        <v>45</v>
      </c>
      <c r="AG700" s="27">
        <v>4.6020833333333337</v>
      </c>
      <c r="AH700" s="27">
        <v>6.9612500000000006</v>
      </c>
      <c r="AI700" s="17">
        <f t="shared" si="125"/>
        <v>1.0933268155833861E-7</v>
      </c>
      <c r="AJ700" s="73">
        <v>11.083480466149076</v>
      </c>
      <c r="AK700" s="73">
        <v>309.30191522413332</v>
      </c>
      <c r="AL700" s="73">
        <v>3135.8228602140189</v>
      </c>
      <c r="AM700" s="73">
        <v>1673.8199989652178</v>
      </c>
      <c r="AN700" s="17"/>
      <c r="AO700" s="17"/>
      <c r="AP700" s="17"/>
      <c r="AQ700" s="17"/>
      <c r="AR700" s="26">
        <v>408.375</v>
      </c>
      <c r="AS700" s="26">
        <v>767.42500000000018</v>
      </c>
      <c r="AT700" s="26">
        <v>344.95</v>
      </c>
      <c r="AU700" s="26">
        <v>18.215200770816956</v>
      </c>
      <c r="AV700" s="26">
        <v>-4.0704555446785102</v>
      </c>
      <c r="AW700" s="26">
        <v>4328.8750000000018</v>
      </c>
      <c r="AX700" s="26">
        <v>3534.9249999999993</v>
      </c>
      <c r="AY700" s="103">
        <v>1672</v>
      </c>
      <c r="AZ700" s="103">
        <f t="shared" si="138"/>
        <v>509.96</v>
      </c>
      <c r="BA700" s="17">
        <v>200</v>
      </c>
      <c r="BB700" s="17">
        <v>200</v>
      </c>
      <c r="BC700" s="17"/>
      <c r="BD700" s="17">
        <v>2</v>
      </c>
      <c r="BE700" s="17"/>
      <c r="BF700" s="28"/>
      <c r="BG700" s="26"/>
      <c r="BH700" s="17"/>
      <c r="BI700" s="29"/>
    </row>
    <row r="701" spans="1:63" x14ac:dyDescent="0.25">
      <c r="A701" s="17">
        <v>2007</v>
      </c>
      <c r="B701" s="15">
        <v>2010</v>
      </c>
      <c r="C701" s="20" t="s">
        <v>180</v>
      </c>
      <c r="D701" s="17" t="s">
        <v>313</v>
      </c>
      <c r="E701" s="69">
        <v>4</v>
      </c>
      <c r="F701" s="44" t="s">
        <v>49</v>
      </c>
      <c r="G701" s="44" t="s">
        <v>49</v>
      </c>
      <c r="H701" s="70" t="s">
        <v>155</v>
      </c>
      <c r="I701" s="106">
        <v>4</v>
      </c>
      <c r="J701" s="22" t="s">
        <v>320</v>
      </c>
      <c r="K701" s="17" t="s">
        <v>42</v>
      </c>
      <c r="L701" s="23">
        <v>77.8</v>
      </c>
      <c r="M701" s="24"/>
      <c r="N701" s="71"/>
      <c r="O701" s="26"/>
      <c r="P701" s="26"/>
      <c r="Q701" s="63"/>
      <c r="R701" s="25"/>
      <c r="S701" s="45">
        <v>3.7994171030600974</v>
      </c>
      <c r="T701" s="25">
        <f t="shared" si="137"/>
        <v>1.2664723676866991</v>
      </c>
      <c r="U701" s="25"/>
      <c r="V701" s="25"/>
      <c r="W701" s="26" t="s">
        <v>45</v>
      </c>
      <c r="X701" s="26" t="s">
        <v>45</v>
      </c>
      <c r="Y701" s="26" t="s">
        <v>45</v>
      </c>
      <c r="Z701" s="26" t="s">
        <v>45</v>
      </c>
      <c r="AA701" s="26" t="s">
        <v>45</v>
      </c>
      <c r="AB701" s="26" t="s">
        <v>45</v>
      </c>
      <c r="AC701" s="26" t="s">
        <v>45</v>
      </c>
      <c r="AD701" s="26" t="s">
        <v>45</v>
      </c>
      <c r="AE701" s="26" t="s">
        <v>45</v>
      </c>
      <c r="AF701" s="26" t="s">
        <v>45</v>
      </c>
      <c r="AG701" s="27">
        <v>4.7113333333333323</v>
      </c>
      <c r="AH701" s="27">
        <v>6.9462499999999991</v>
      </c>
      <c r="AI701" s="17">
        <f t="shared" si="125"/>
        <v>1.1317486887716195E-7</v>
      </c>
      <c r="AJ701" s="73">
        <v>14.57095504967438</v>
      </c>
      <c r="AK701" s="73">
        <v>326.7482454179551</v>
      </c>
      <c r="AL701" s="73">
        <v>3211.6375574204117</v>
      </c>
      <c r="AM701" s="73">
        <v>1558.1372304928509</v>
      </c>
      <c r="AN701" s="17"/>
      <c r="AO701" s="17"/>
      <c r="AP701" s="17"/>
      <c r="AQ701" s="17"/>
      <c r="AR701" s="26">
        <v>408.375</v>
      </c>
      <c r="AS701" s="26">
        <v>767.42500000000018</v>
      </c>
      <c r="AT701" s="26">
        <v>344.95</v>
      </c>
      <c r="AU701" s="26">
        <v>18.215200770816956</v>
      </c>
      <c r="AV701" s="26">
        <v>-4.0704555446785102</v>
      </c>
      <c r="AW701" s="26">
        <v>4328.8750000000018</v>
      </c>
      <c r="AX701" s="26">
        <v>3534.9249999999993</v>
      </c>
      <c r="AY701" s="103">
        <v>1672</v>
      </c>
      <c r="AZ701" s="103">
        <f t="shared" si="138"/>
        <v>509.96</v>
      </c>
      <c r="BA701" s="17">
        <v>200</v>
      </c>
      <c r="BB701" s="17">
        <v>200</v>
      </c>
      <c r="BC701" s="17"/>
      <c r="BD701" s="17">
        <v>2</v>
      </c>
      <c r="BE701" s="17"/>
      <c r="BF701" s="28"/>
      <c r="BG701" s="26"/>
      <c r="BH701" s="17"/>
      <c r="BI701" s="29"/>
    </row>
    <row r="702" spans="1:63" x14ac:dyDescent="0.25">
      <c r="A702" s="17">
        <v>2007</v>
      </c>
      <c r="B702" s="15">
        <v>2010</v>
      </c>
      <c r="C702" s="20" t="s">
        <v>180</v>
      </c>
      <c r="D702" s="17" t="s">
        <v>313</v>
      </c>
      <c r="E702" s="69">
        <v>1</v>
      </c>
      <c r="F702" s="44" t="s">
        <v>63</v>
      </c>
      <c r="G702" s="58" t="s">
        <v>64</v>
      </c>
      <c r="H702" s="70" t="s">
        <v>156</v>
      </c>
      <c r="I702" s="17">
        <v>8</v>
      </c>
      <c r="J702" s="22" t="s">
        <v>46</v>
      </c>
      <c r="K702" s="17" t="s">
        <v>40</v>
      </c>
      <c r="L702" s="23">
        <v>100</v>
      </c>
      <c r="M702" s="24"/>
      <c r="N702" s="71"/>
      <c r="O702" s="26"/>
      <c r="P702" s="26"/>
      <c r="Q702" s="63"/>
      <c r="R702" s="25"/>
      <c r="S702" s="45">
        <v>14.731456959422333</v>
      </c>
      <c r="T702" s="25">
        <f t="shared" si="137"/>
        <v>4.9104856531407775</v>
      </c>
      <c r="U702" s="25"/>
      <c r="V702" s="25"/>
      <c r="W702" s="26" t="s">
        <v>45</v>
      </c>
      <c r="X702" s="26" t="s">
        <v>45</v>
      </c>
      <c r="Y702" s="26" t="s">
        <v>45</v>
      </c>
      <c r="Z702" s="26" t="s">
        <v>45</v>
      </c>
      <c r="AA702" s="26" t="s">
        <v>45</v>
      </c>
      <c r="AB702" s="26" t="s">
        <v>45</v>
      </c>
      <c r="AC702" s="26" t="s">
        <v>45</v>
      </c>
      <c r="AD702" s="26" t="s">
        <v>45</v>
      </c>
      <c r="AE702" s="26" t="s">
        <v>45</v>
      </c>
      <c r="AF702" s="26" t="s">
        <v>45</v>
      </c>
      <c r="AG702" s="27">
        <v>4.4259166666666667</v>
      </c>
      <c r="AH702" s="27">
        <v>7.1524999999999999</v>
      </c>
      <c r="AI702" s="17">
        <f t="shared" si="125"/>
        <v>7.0388222793645499E-8</v>
      </c>
      <c r="AJ702" s="73">
        <v>7.4978977078032143</v>
      </c>
      <c r="AK702" s="73">
        <v>327.00251788200563</v>
      </c>
      <c r="AL702" s="73">
        <v>3514.5870795427982</v>
      </c>
      <c r="AM702" s="73">
        <v>1588.6823618584219</v>
      </c>
      <c r="AN702" s="17"/>
      <c r="AO702" s="17"/>
      <c r="AP702" s="17"/>
      <c r="AQ702" s="17"/>
      <c r="AR702" s="26">
        <v>408.375</v>
      </c>
      <c r="AS702" s="26">
        <v>767.42500000000018</v>
      </c>
      <c r="AT702" s="26">
        <v>344.95</v>
      </c>
      <c r="AU702" s="26">
        <v>18.215200770816956</v>
      </c>
      <c r="AV702" s="26">
        <v>-4.0704555446785102</v>
      </c>
      <c r="AW702" s="26">
        <v>4328.8750000000018</v>
      </c>
      <c r="AX702" s="26">
        <v>3534.9249999999993</v>
      </c>
      <c r="AY702" s="103">
        <v>1672</v>
      </c>
      <c r="AZ702" s="103">
        <f t="shared" si="138"/>
        <v>509.96</v>
      </c>
      <c r="BA702" s="17">
        <v>200</v>
      </c>
      <c r="BB702" s="17">
        <v>200</v>
      </c>
      <c r="BC702" s="17"/>
      <c r="BD702" s="17">
        <v>2</v>
      </c>
      <c r="BE702" s="17"/>
      <c r="BF702" s="28"/>
      <c r="BG702" s="26"/>
      <c r="BH702" s="17"/>
      <c r="BI702" s="29"/>
    </row>
    <row r="703" spans="1:63" x14ac:dyDescent="0.25">
      <c r="A703" s="17">
        <v>2007</v>
      </c>
      <c r="B703" s="15">
        <v>2010</v>
      </c>
      <c r="C703" s="20" t="s">
        <v>180</v>
      </c>
      <c r="D703" s="17" t="s">
        <v>313</v>
      </c>
      <c r="E703" s="69">
        <v>2</v>
      </c>
      <c r="F703" s="44" t="s">
        <v>63</v>
      </c>
      <c r="G703" s="58" t="s">
        <v>64</v>
      </c>
      <c r="H703" s="70" t="s">
        <v>156</v>
      </c>
      <c r="I703" s="17">
        <v>8</v>
      </c>
      <c r="J703" s="22" t="s">
        <v>66</v>
      </c>
      <c r="K703" s="17" t="s">
        <v>40</v>
      </c>
      <c r="L703" s="23">
        <v>83.3</v>
      </c>
      <c r="M703" s="24"/>
      <c r="N703" s="71"/>
      <c r="O703" s="26"/>
      <c r="P703" s="26"/>
      <c r="Q703" s="63"/>
      <c r="R703" s="25"/>
      <c r="S703" s="45">
        <v>9.0380650715490347</v>
      </c>
      <c r="T703" s="25">
        <f t="shared" si="137"/>
        <v>3.0126883571830114</v>
      </c>
      <c r="U703" s="25"/>
      <c r="V703" s="25"/>
      <c r="W703" s="26" t="s">
        <v>45</v>
      </c>
      <c r="X703" s="26" t="s">
        <v>45</v>
      </c>
      <c r="Y703" s="26" t="s">
        <v>45</v>
      </c>
      <c r="Z703" s="26" t="s">
        <v>45</v>
      </c>
      <c r="AA703" s="26" t="s">
        <v>45</v>
      </c>
      <c r="AB703" s="26" t="s">
        <v>45</v>
      </c>
      <c r="AC703" s="26" t="s">
        <v>45</v>
      </c>
      <c r="AD703" s="26" t="s">
        <v>45</v>
      </c>
      <c r="AE703" s="26" t="s">
        <v>45</v>
      </c>
      <c r="AF703" s="26" t="s">
        <v>45</v>
      </c>
      <c r="AG703" s="27">
        <v>4.4538333333333329</v>
      </c>
      <c r="AH703" s="27">
        <v>7.23</v>
      </c>
      <c r="AI703" s="17">
        <f t="shared" si="125"/>
        <v>5.8884365535558776E-8</v>
      </c>
      <c r="AJ703" s="73">
        <v>9.2520926746458461</v>
      </c>
      <c r="AK703" s="73">
        <v>342.87869751652994</v>
      </c>
      <c r="AL703" s="73">
        <v>3381.6526032382312</v>
      </c>
      <c r="AM703" s="73">
        <v>1595.7611425782306</v>
      </c>
      <c r="AN703" s="17"/>
      <c r="AO703" s="17"/>
      <c r="AP703" s="17"/>
      <c r="AQ703" s="17"/>
      <c r="AR703" s="26">
        <v>408.375</v>
      </c>
      <c r="AS703" s="26">
        <v>767.42500000000018</v>
      </c>
      <c r="AT703" s="26">
        <v>344.95</v>
      </c>
      <c r="AU703" s="26">
        <v>18.215200770816956</v>
      </c>
      <c r="AV703" s="26">
        <v>-4.0704555446785102</v>
      </c>
      <c r="AW703" s="26">
        <v>4328.8750000000018</v>
      </c>
      <c r="AX703" s="26">
        <v>3534.9249999999993</v>
      </c>
      <c r="AY703" s="103">
        <v>1672</v>
      </c>
      <c r="AZ703" s="103">
        <f t="shared" si="138"/>
        <v>509.96</v>
      </c>
      <c r="BA703" s="17">
        <v>200</v>
      </c>
      <c r="BB703" s="17">
        <v>200</v>
      </c>
      <c r="BC703" s="17"/>
      <c r="BD703" s="17">
        <v>2</v>
      </c>
      <c r="BE703" s="17"/>
      <c r="BF703" s="28"/>
      <c r="BG703" s="26"/>
      <c r="BH703" s="17"/>
      <c r="BI703" s="29"/>
    </row>
    <row r="704" spans="1:63" x14ac:dyDescent="0.25">
      <c r="A704" s="17">
        <v>2007</v>
      </c>
      <c r="B704" s="15">
        <v>2010</v>
      </c>
      <c r="C704" s="20" t="s">
        <v>180</v>
      </c>
      <c r="D704" s="17" t="s">
        <v>313</v>
      </c>
      <c r="E704" s="69">
        <v>3</v>
      </c>
      <c r="F704" s="44" t="s">
        <v>63</v>
      </c>
      <c r="G704" s="58" t="s">
        <v>64</v>
      </c>
      <c r="H704" s="70" t="s">
        <v>156</v>
      </c>
      <c r="I704" s="17">
        <v>8</v>
      </c>
      <c r="J704" s="22" t="s">
        <v>321</v>
      </c>
      <c r="K704" s="17" t="s">
        <v>40</v>
      </c>
      <c r="L704" s="23">
        <v>100</v>
      </c>
      <c r="M704" s="24"/>
      <c r="N704" s="71"/>
      <c r="O704" s="26"/>
      <c r="P704" s="26"/>
      <c r="Q704" s="63"/>
      <c r="R704" s="25"/>
      <c r="S704" s="45">
        <v>9.6217799789453533</v>
      </c>
      <c r="T704" s="25">
        <f t="shared" si="137"/>
        <v>3.2072599929817844</v>
      </c>
      <c r="U704" s="25"/>
      <c r="V704" s="25"/>
      <c r="W704" s="26" t="s">
        <v>45</v>
      </c>
      <c r="X704" s="26" t="s">
        <v>45</v>
      </c>
      <c r="Y704" s="26" t="s">
        <v>45</v>
      </c>
      <c r="Z704" s="26" t="s">
        <v>45</v>
      </c>
      <c r="AA704" s="26" t="s">
        <v>45</v>
      </c>
      <c r="AB704" s="26" t="s">
        <v>45</v>
      </c>
      <c r="AC704" s="26" t="s">
        <v>45</v>
      </c>
      <c r="AD704" s="26" t="s">
        <v>45</v>
      </c>
      <c r="AE704" s="26" t="s">
        <v>45</v>
      </c>
      <c r="AF704" s="26" t="s">
        <v>45</v>
      </c>
      <c r="AG704" s="27">
        <v>4.6020833333333337</v>
      </c>
      <c r="AH704" s="27">
        <v>6.9612500000000006</v>
      </c>
      <c r="AI704" s="17">
        <f t="shared" si="125"/>
        <v>1.0933268155833861E-7</v>
      </c>
      <c r="AJ704" s="73">
        <v>11.083480466149076</v>
      </c>
      <c r="AK704" s="73">
        <v>309.30191522413332</v>
      </c>
      <c r="AL704" s="73">
        <v>3135.8228602140189</v>
      </c>
      <c r="AM704" s="73">
        <v>1673.8199989652178</v>
      </c>
      <c r="AN704" s="17"/>
      <c r="AO704" s="17"/>
      <c r="AP704" s="17"/>
      <c r="AQ704" s="17"/>
      <c r="AR704" s="26">
        <v>408.375</v>
      </c>
      <c r="AS704" s="26">
        <v>767.42500000000018</v>
      </c>
      <c r="AT704" s="26">
        <v>344.95</v>
      </c>
      <c r="AU704" s="26">
        <v>18.215200770816956</v>
      </c>
      <c r="AV704" s="26">
        <v>-4.0704555446785102</v>
      </c>
      <c r="AW704" s="26">
        <v>4328.8750000000018</v>
      </c>
      <c r="AX704" s="26">
        <v>3534.9249999999993</v>
      </c>
      <c r="AY704" s="103">
        <v>1672</v>
      </c>
      <c r="AZ704" s="103">
        <f t="shared" si="138"/>
        <v>509.96</v>
      </c>
      <c r="BA704" s="17">
        <v>200</v>
      </c>
      <c r="BB704" s="17">
        <v>200</v>
      </c>
      <c r="BC704" s="17"/>
      <c r="BD704" s="17">
        <v>2</v>
      </c>
      <c r="BE704" s="17"/>
      <c r="BF704" s="28"/>
      <c r="BG704" s="26"/>
      <c r="BH704" s="17"/>
      <c r="BI704" s="29"/>
    </row>
    <row r="705" spans="1:61" x14ac:dyDescent="0.25">
      <c r="A705" s="17">
        <v>2007</v>
      </c>
      <c r="B705" s="15">
        <v>2010</v>
      </c>
      <c r="C705" s="20" t="s">
        <v>180</v>
      </c>
      <c r="D705" s="17" t="s">
        <v>313</v>
      </c>
      <c r="E705" s="69">
        <v>4</v>
      </c>
      <c r="F705" s="44" t="s">
        <v>63</v>
      </c>
      <c r="G705" s="58" t="s">
        <v>64</v>
      </c>
      <c r="H705" s="70" t="s">
        <v>156</v>
      </c>
      <c r="I705" s="17">
        <v>8</v>
      </c>
      <c r="J705" s="22" t="s">
        <v>322</v>
      </c>
      <c r="K705" s="17" t="s">
        <v>40</v>
      </c>
      <c r="L705" s="23">
        <v>100</v>
      </c>
      <c r="M705" s="24"/>
      <c r="N705" s="71"/>
      <c r="O705" s="26"/>
      <c r="P705" s="26"/>
      <c r="Q705" s="63"/>
      <c r="R705" s="25"/>
      <c r="S705" s="45">
        <v>12.188573822405885</v>
      </c>
      <c r="T705" s="25">
        <f t="shared" si="137"/>
        <v>4.0628579408019618</v>
      </c>
      <c r="U705" s="25"/>
      <c r="V705" s="25"/>
      <c r="W705" s="26" t="s">
        <v>45</v>
      </c>
      <c r="X705" s="26" t="s">
        <v>45</v>
      </c>
      <c r="Y705" s="26" t="s">
        <v>45</v>
      </c>
      <c r="Z705" s="26" t="s">
        <v>45</v>
      </c>
      <c r="AA705" s="26" t="s">
        <v>45</v>
      </c>
      <c r="AB705" s="26" t="s">
        <v>45</v>
      </c>
      <c r="AC705" s="26" t="s">
        <v>45</v>
      </c>
      <c r="AD705" s="26" t="s">
        <v>45</v>
      </c>
      <c r="AE705" s="26" t="s">
        <v>45</v>
      </c>
      <c r="AF705" s="26" t="s">
        <v>45</v>
      </c>
      <c r="AG705" s="27">
        <v>4.7113333333333323</v>
      </c>
      <c r="AH705" s="27">
        <v>6.9462499999999991</v>
      </c>
      <c r="AI705" s="17">
        <f t="shared" si="125"/>
        <v>1.1317486887716195E-7</v>
      </c>
      <c r="AJ705" s="73">
        <v>14.57095504967438</v>
      </c>
      <c r="AK705" s="73">
        <v>326.7482454179551</v>
      </c>
      <c r="AL705" s="73">
        <v>3211.6375574204117</v>
      </c>
      <c r="AM705" s="73">
        <v>1558.1372304928509</v>
      </c>
      <c r="AN705" s="17"/>
      <c r="AO705" s="17"/>
      <c r="AP705" s="17"/>
      <c r="AQ705" s="17"/>
      <c r="AR705" s="26">
        <v>408.375</v>
      </c>
      <c r="AS705" s="26">
        <v>767.42500000000018</v>
      </c>
      <c r="AT705" s="26">
        <v>344.95</v>
      </c>
      <c r="AU705" s="26">
        <v>18.215200770816956</v>
      </c>
      <c r="AV705" s="26">
        <v>-4.0704555446785102</v>
      </c>
      <c r="AW705" s="26">
        <v>4328.8750000000018</v>
      </c>
      <c r="AX705" s="26">
        <v>3534.9249999999993</v>
      </c>
      <c r="AY705" s="103">
        <v>1672</v>
      </c>
      <c r="AZ705" s="103">
        <f t="shared" si="138"/>
        <v>509.96</v>
      </c>
      <c r="BA705" s="17">
        <v>200</v>
      </c>
      <c r="BB705" s="17">
        <v>200</v>
      </c>
      <c r="BC705" s="17"/>
      <c r="BD705" s="17">
        <v>2</v>
      </c>
      <c r="BE705" s="17"/>
      <c r="BF705" s="28"/>
      <c r="BG705" s="26"/>
      <c r="BH705" s="17"/>
      <c r="BI705" s="29"/>
    </row>
    <row r="706" spans="1:61" x14ac:dyDescent="0.25">
      <c r="A706" s="17">
        <v>2007</v>
      </c>
      <c r="B706" s="15">
        <v>2010</v>
      </c>
      <c r="C706" s="20" t="s">
        <v>180</v>
      </c>
      <c r="D706" s="17" t="s">
        <v>313</v>
      </c>
      <c r="E706" s="69">
        <v>1</v>
      </c>
      <c r="F706" s="44">
        <v>94001</v>
      </c>
      <c r="G706" s="45">
        <f t="shared" ref="G706:G709" si="139">VLOOKUP(F706,$BM$2:$BQ$56,2)</f>
        <v>94001</v>
      </c>
      <c r="H706" s="70">
        <v>94001</v>
      </c>
      <c r="I706" s="45" t="s">
        <v>43</v>
      </c>
      <c r="J706" s="22">
        <v>94001</v>
      </c>
      <c r="K706" s="17" t="s">
        <v>42</v>
      </c>
      <c r="L706" s="23">
        <v>61.1</v>
      </c>
      <c r="M706" s="24"/>
      <c r="N706" s="71"/>
      <c r="O706" s="26"/>
      <c r="P706" s="26"/>
      <c r="Q706" s="63"/>
      <c r="R706" s="25"/>
      <c r="S706" s="45">
        <v>10.582350719012789</v>
      </c>
      <c r="T706" s="25">
        <f t="shared" si="137"/>
        <v>3.5274502396709297</v>
      </c>
      <c r="U706" s="25"/>
      <c r="V706" s="25"/>
      <c r="W706" s="26" t="s">
        <v>45</v>
      </c>
      <c r="X706" s="26" t="s">
        <v>45</v>
      </c>
      <c r="Y706" s="26" t="s">
        <v>45</v>
      </c>
      <c r="Z706" s="26" t="s">
        <v>45</v>
      </c>
      <c r="AA706" s="26" t="s">
        <v>45</v>
      </c>
      <c r="AB706" s="26" t="s">
        <v>45</v>
      </c>
      <c r="AC706" s="26" t="s">
        <v>45</v>
      </c>
      <c r="AD706" s="26" t="s">
        <v>45</v>
      </c>
      <c r="AE706" s="26" t="s">
        <v>45</v>
      </c>
      <c r="AF706" s="26" t="s">
        <v>45</v>
      </c>
      <c r="AG706" s="27">
        <v>4.4259166666666667</v>
      </c>
      <c r="AH706" s="27">
        <v>7.1524999999999999</v>
      </c>
      <c r="AI706" s="17">
        <f t="shared" si="125"/>
        <v>7.0388222793645499E-8</v>
      </c>
      <c r="AJ706" s="73">
        <v>7.4978977078032143</v>
      </c>
      <c r="AK706" s="73">
        <v>327.00251788200563</v>
      </c>
      <c r="AL706" s="73">
        <v>3514.5870795427982</v>
      </c>
      <c r="AM706" s="73">
        <v>1588.6823618584219</v>
      </c>
      <c r="AN706" s="17"/>
      <c r="AO706" s="17"/>
      <c r="AP706" s="17"/>
      <c r="AQ706" s="17"/>
      <c r="AR706" s="26">
        <v>408.375</v>
      </c>
      <c r="AS706" s="26">
        <v>767.42500000000018</v>
      </c>
      <c r="AT706" s="26">
        <v>344.95</v>
      </c>
      <c r="AU706" s="26">
        <v>18.215200770816956</v>
      </c>
      <c r="AV706" s="26">
        <v>-4.0704555446785102</v>
      </c>
      <c r="AW706" s="26">
        <v>4328.8750000000018</v>
      </c>
      <c r="AX706" s="26">
        <v>3534.9249999999993</v>
      </c>
      <c r="AY706" s="103">
        <v>1672</v>
      </c>
      <c r="AZ706" s="103">
        <f t="shared" si="138"/>
        <v>509.96</v>
      </c>
      <c r="BA706" s="17">
        <v>200</v>
      </c>
      <c r="BB706" s="17">
        <v>200</v>
      </c>
      <c r="BC706" s="17"/>
      <c r="BD706" s="17">
        <v>2</v>
      </c>
      <c r="BE706" s="17"/>
      <c r="BF706" s="28"/>
      <c r="BG706" s="26"/>
      <c r="BH706" s="17"/>
      <c r="BI706" s="29"/>
    </row>
    <row r="707" spans="1:61" x14ac:dyDescent="0.25">
      <c r="A707" s="17">
        <v>2007</v>
      </c>
      <c r="B707" s="15">
        <v>2010</v>
      </c>
      <c r="C707" s="20" t="s">
        <v>180</v>
      </c>
      <c r="D707" s="17" t="s">
        <v>313</v>
      </c>
      <c r="E707" s="69">
        <v>2</v>
      </c>
      <c r="F707" s="44">
        <v>94001</v>
      </c>
      <c r="G707" s="45">
        <f t="shared" si="139"/>
        <v>94001</v>
      </c>
      <c r="H707" s="70">
        <v>94001</v>
      </c>
      <c r="I707" s="45" t="s">
        <v>43</v>
      </c>
      <c r="J707" s="22">
        <v>94001</v>
      </c>
      <c r="K707" s="17" t="s">
        <v>42</v>
      </c>
      <c r="L707" s="23">
        <v>88.9</v>
      </c>
      <c r="M707" s="24"/>
      <c r="N707" s="71"/>
      <c r="O707" s="26"/>
      <c r="P707" s="26"/>
      <c r="Q707" s="63"/>
      <c r="R707" s="25"/>
      <c r="S707" s="45">
        <v>12.299607151368901</v>
      </c>
      <c r="T707" s="25">
        <f t="shared" si="137"/>
        <v>4.0998690504563005</v>
      </c>
      <c r="U707" s="25"/>
      <c r="V707" s="25"/>
      <c r="W707" s="26" t="s">
        <v>45</v>
      </c>
      <c r="X707" s="26" t="s">
        <v>45</v>
      </c>
      <c r="Y707" s="26" t="s">
        <v>45</v>
      </c>
      <c r="Z707" s="26" t="s">
        <v>45</v>
      </c>
      <c r="AA707" s="26" t="s">
        <v>45</v>
      </c>
      <c r="AB707" s="26" t="s">
        <v>45</v>
      </c>
      <c r="AC707" s="26" t="s">
        <v>45</v>
      </c>
      <c r="AD707" s="26" t="s">
        <v>45</v>
      </c>
      <c r="AE707" s="26" t="s">
        <v>45</v>
      </c>
      <c r="AF707" s="26" t="s">
        <v>45</v>
      </c>
      <c r="AG707" s="27">
        <v>4.4538333333333329</v>
      </c>
      <c r="AH707" s="27">
        <v>7.23</v>
      </c>
      <c r="AI707" s="17">
        <f t="shared" si="125"/>
        <v>5.8884365535558776E-8</v>
      </c>
      <c r="AJ707" s="73">
        <v>9.2520926746458461</v>
      </c>
      <c r="AK707" s="73">
        <v>342.87869751652994</v>
      </c>
      <c r="AL707" s="73">
        <v>3381.6526032382312</v>
      </c>
      <c r="AM707" s="73">
        <v>1595.7611425782306</v>
      </c>
      <c r="AN707" s="17"/>
      <c r="AO707" s="17"/>
      <c r="AP707" s="17"/>
      <c r="AQ707" s="17"/>
      <c r="AR707" s="26">
        <v>408.375</v>
      </c>
      <c r="AS707" s="26">
        <v>767.42500000000018</v>
      </c>
      <c r="AT707" s="26">
        <v>344.95</v>
      </c>
      <c r="AU707" s="26">
        <v>18.215200770816956</v>
      </c>
      <c r="AV707" s="26">
        <v>-4.0704555446785102</v>
      </c>
      <c r="AW707" s="26">
        <v>4328.8750000000018</v>
      </c>
      <c r="AX707" s="26">
        <v>3534.9249999999993</v>
      </c>
      <c r="AY707" s="103">
        <v>1672</v>
      </c>
      <c r="AZ707" s="103">
        <f t="shared" si="138"/>
        <v>509.96</v>
      </c>
      <c r="BA707" s="17">
        <v>200</v>
      </c>
      <c r="BB707" s="17">
        <v>200</v>
      </c>
      <c r="BC707" s="17"/>
      <c r="BD707" s="17">
        <v>2</v>
      </c>
      <c r="BE707" s="17"/>
      <c r="BF707" s="28"/>
      <c r="BG707" s="26"/>
      <c r="BH707" s="17"/>
      <c r="BI707" s="29"/>
    </row>
    <row r="708" spans="1:61" x14ac:dyDescent="0.25">
      <c r="A708" s="17">
        <v>2007</v>
      </c>
      <c r="B708" s="15">
        <v>2010</v>
      </c>
      <c r="C708" s="20" t="s">
        <v>180</v>
      </c>
      <c r="D708" s="17" t="s">
        <v>313</v>
      </c>
      <c r="E708" s="69">
        <v>3</v>
      </c>
      <c r="F708" s="44">
        <v>94001</v>
      </c>
      <c r="G708" s="45">
        <f t="shared" si="139"/>
        <v>94001</v>
      </c>
      <c r="H708" s="70">
        <v>94001</v>
      </c>
      <c r="I708" s="45" t="s">
        <v>43</v>
      </c>
      <c r="J708" s="22">
        <v>94001</v>
      </c>
      <c r="K708" s="17" t="s">
        <v>42</v>
      </c>
      <c r="L708" s="23">
        <v>61.1</v>
      </c>
      <c r="M708" s="24"/>
      <c r="N708" s="71"/>
      <c r="O708" s="26"/>
      <c r="P708" s="26"/>
      <c r="Q708" s="63"/>
      <c r="R708" s="25"/>
      <c r="S708" s="45">
        <v>5.4655364637985304</v>
      </c>
      <c r="T708" s="25">
        <f t="shared" si="137"/>
        <v>1.8218454879328434</v>
      </c>
      <c r="U708" s="25"/>
      <c r="V708" s="25"/>
      <c r="W708" s="26" t="s">
        <v>45</v>
      </c>
      <c r="X708" s="26" t="s">
        <v>45</v>
      </c>
      <c r="Y708" s="26" t="s">
        <v>45</v>
      </c>
      <c r="Z708" s="26" t="s">
        <v>45</v>
      </c>
      <c r="AA708" s="26" t="s">
        <v>45</v>
      </c>
      <c r="AB708" s="26" t="s">
        <v>45</v>
      </c>
      <c r="AC708" s="26" t="s">
        <v>45</v>
      </c>
      <c r="AD708" s="26" t="s">
        <v>45</v>
      </c>
      <c r="AE708" s="26" t="s">
        <v>45</v>
      </c>
      <c r="AF708" s="26" t="s">
        <v>45</v>
      </c>
      <c r="AG708" s="27">
        <v>4.6020833333333337</v>
      </c>
      <c r="AH708" s="27">
        <v>6.9612500000000006</v>
      </c>
      <c r="AI708" s="17">
        <f t="shared" si="125"/>
        <v>1.0933268155833861E-7</v>
      </c>
      <c r="AJ708" s="73">
        <v>11.083480466149076</v>
      </c>
      <c r="AK708" s="73">
        <v>309.30191522413332</v>
      </c>
      <c r="AL708" s="73">
        <v>3135.8228602140189</v>
      </c>
      <c r="AM708" s="73">
        <v>1673.8199989652178</v>
      </c>
      <c r="AN708" s="17"/>
      <c r="AO708" s="17"/>
      <c r="AP708" s="17"/>
      <c r="AQ708" s="17"/>
      <c r="AR708" s="26">
        <v>408.375</v>
      </c>
      <c r="AS708" s="26">
        <v>767.42500000000018</v>
      </c>
      <c r="AT708" s="26">
        <v>344.95</v>
      </c>
      <c r="AU708" s="26">
        <v>18.215200770816956</v>
      </c>
      <c r="AV708" s="26">
        <v>-4.0704555446785102</v>
      </c>
      <c r="AW708" s="26">
        <v>4328.8750000000018</v>
      </c>
      <c r="AX708" s="26">
        <v>3534.9249999999993</v>
      </c>
      <c r="AY708" s="103">
        <v>1672</v>
      </c>
      <c r="AZ708" s="103">
        <f t="shared" si="138"/>
        <v>509.96</v>
      </c>
      <c r="BA708" s="17">
        <v>200</v>
      </c>
      <c r="BB708" s="17">
        <v>200</v>
      </c>
      <c r="BC708" s="17"/>
      <c r="BD708" s="17">
        <v>2</v>
      </c>
      <c r="BE708" s="17"/>
      <c r="BF708" s="28"/>
      <c r="BG708" s="26"/>
      <c r="BH708" s="17"/>
      <c r="BI708" s="29"/>
    </row>
    <row r="709" spans="1:61" x14ac:dyDescent="0.25">
      <c r="A709" s="17">
        <v>2007</v>
      </c>
      <c r="B709" s="15">
        <v>2010</v>
      </c>
      <c r="C709" s="20" t="s">
        <v>180</v>
      </c>
      <c r="D709" s="17" t="s">
        <v>313</v>
      </c>
      <c r="E709" s="69">
        <v>4</v>
      </c>
      <c r="F709" s="44">
        <v>94001</v>
      </c>
      <c r="G709" s="45">
        <f t="shared" si="139"/>
        <v>94001</v>
      </c>
      <c r="H709" s="70">
        <v>94001</v>
      </c>
      <c r="I709" s="45" t="s">
        <v>43</v>
      </c>
      <c r="J709" s="22">
        <v>94001</v>
      </c>
      <c r="K709" s="17" t="s">
        <v>42</v>
      </c>
      <c r="L709" s="23">
        <v>83.3</v>
      </c>
      <c r="M709" s="24"/>
      <c r="N709" s="71"/>
      <c r="O709" s="26"/>
      <c r="P709" s="26"/>
      <c r="Q709" s="63"/>
      <c r="R709" s="25"/>
      <c r="S709" s="45">
        <v>10.50163820909772</v>
      </c>
      <c r="T709" s="25">
        <f t="shared" si="137"/>
        <v>3.5005460696992401</v>
      </c>
      <c r="U709" s="25"/>
      <c r="V709" s="25"/>
      <c r="W709" s="26" t="s">
        <v>45</v>
      </c>
      <c r="X709" s="26" t="s">
        <v>45</v>
      </c>
      <c r="Y709" s="26" t="s">
        <v>45</v>
      </c>
      <c r="Z709" s="26" t="s">
        <v>45</v>
      </c>
      <c r="AA709" s="26" t="s">
        <v>45</v>
      </c>
      <c r="AB709" s="26" t="s">
        <v>45</v>
      </c>
      <c r="AC709" s="26" t="s">
        <v>45</v>
      </c>
      <c r="AD709" s="26" t="s">
        <v>45</v>
      </c>
      <c r="AE709" s="26" t="s">
        <v>45</v>
      </c>
      <c r="AF709" s="26" t="s">
        <v>45</v>
      </c>
      <c r="AG709" s="27">
        <v>4.7113333333333323</v>
      </c>
      <c r="AH709" s="27">
        <v>6.9462499999999991</v>
      </c>
      <c r="AI709" s="17">
        <f t="shared" si="125"/>
        <v>1.1317486887716195E-7</v>
      </c>
      <c r="AJ709" s="73">
        <v>14.57095504967438</v>
      </c>
      <c r="AK709" s="73">
        <v>326.7482454179551</v>
      </c>
      <c r="AL709" s="73">
        <v>3211.6375574204117</v>
      </c>
      <c r="AM709" s="73">
        <v>1558.1372304928509</v>
      </c>
      <c r="AN709" s="17"/>
      <c r="AO709" s="17"/>
      <c r="AP709" s="17"/>
      <c r="AQ709" s="17"/>
      <c r="AR709" s="26">
        <v>408.375</v>
      </c>
      <c r="AS709" s="26">
        <v>767.42500000000018</v>
      </c>
      <c r="AT709" s="26">
        <v>344.95</v>
      </c>
      <c r="AU709" s="26">
        <v>18.215200770816956</v>
      </c>
      <c r="AV709" s="26">
        <v>-4.0704555446785102</v>
      </c>
      <c r="AW709" s="26">
        <v>4328.8750000000018</v>
      </c>
      <c r="AX709" s="26">
        <v>3534.9249999999993</v>
      </c>
      <c r="AY709" s="103">
        <v>1672</v>
      </c>
      <c r="AZ709" s="103">
        <f t="shared" si="138"/>
        <v>509.96</v>
      </c>
      <c r="BA709" s="17">
        <v>200</v>
      </c>
      <c r="BB709" s="17">
        <v>200</v>
      </c>
      <c r="BC709" s="17"/>
      <c r="BD709" s="17">
        <v>2</v>
      </c>
      <c r="BE709" s="17"/>
      <c r="BF709" s="28"/>
      <c r="BG709" s="26"/>
      <c r="BH709" s="17"/>
      <c r="BI709" s="29"/>
    </row>
    <row r="710" spans="1:61" x14ac:dyDescent="0.25">
      <c r="A710" s="17">
        <v>2007</v>
      </c>
      <c r="B710" s="15">
        <v>2010</v>
      </c>
      <c r="C710" s="20" t="s">
        <v>180</v>
      </c>
      <c r="D710" s="17" t="s">
        <v>313</v>
      </c>
      <c r="E710" s="69">
        <v>1</v>
      </c>
      <c r="F710" s="19" t="s">
        <v>71</v>
      </c>
      <c r="G710" s="20" t="s">
        <v>71</v>
      </c>
      <c r="H710" s="70" t="s">
        <v>72</v>
      </c>
      <c r="I710" s="17">
        <v>4</v>
      </c>
      <c r="J710" s="22">
        <v>983777</v>
      </c>
      <c r="K710" s="17" t="s">
        <v>42</v>
      </c>
      <c r="L710" s="23">
        <v>83.3</v>
      </c>
      <c r="M710" s="24"/>
      <c r="N710" s="71"/>
      <c r="O710" s="26"/>
      <c r="P710" s="26"/>
      <c r="Q710" s="63"/>
      <c r="R710" s="25"/>
      <c r="S710" s="45">
        <v>6.7724724101392066</v>
      </c>
      <c r="T710" s="25">
        <f t="shared" si="137"/>
        <v>2.2574908033797354</v>
      </c>
      <c r="U710" s="25"/>
      <c r="V710" s="25"/>
      <c r="W710" s="26" t="s">
        <v>45</v>
      </c>
      <c r="X710" s="26" t="s">
        <v>45</v>
      </c>
      <c r="Y710" s="26" t="s">
        <v>45</v>
      </c>
      <c r="Z710" s="26" t="s">
        <v>45</v>
      </c>
      <c r="AA710" s="26" t="s">
        <v>45</v>
      </c>
      <c r="AB710" s="26" t="s">
        <v>45</v>
      </c>
      <c r="AC710" s="26" t="s">
        <v>45</v>
      </c>
      <c r="AD710" s="26" t="s">
        <v>45</v>
      </c>
      <c r="AE710" s="26" t="s">
        <v>45</v>
      </c>
      <c r="AF710" s="26" t="s">
        <v>45</v>
      </c>
      <c r="AG710" s="27">
        <v>4.4259166666666667</v>
      </c>
      <c r="AH710" s="27">
        <v>7.1524999999999999</v>
      </c>
      <c r="AI710" s="17">
        <f t="shared" si="125"/>
        <v>7.0388222793645499E-8</v>
      </c>
      <c r="AJ710" s="73">
        <v>7.4978977078032143</v>
      </c>
      <c r="AK710" s="73">
        <v>327.00251788200563</v>
      </c>
      <c r="AL710" s="73">
        <v>3514.5870795427982</v>
      </c>
      <c r="AM710" s="73">
        <v>1588.6823618584219</v>
      </c>
      <c r="AN710" s="17"/>
      <c r="AO710" s="17"/>
      <c r="AP710" s="17"/>
      <c r="AQ710" s="17"/>
      <c r="AR710" s="26">
        <v>408.375</v>
      </c>
      <c r="AS710" s="26">
        <v>767.42500000000018</v>
      </c>
      <c r="AT710" s="26">
        <v>344.95</v>
      </c>
      <c r="AU710" s="26">
        <v>18.215200770816956</v>
      </c>
      <c r="AV710" s="26">
        <v>-4.0704555446785102</v>
      </c>
      <c r="AW710" s="26">
        <v>4328.8750000000018</v>
      </c>
      <c r="AX710" s="26">
        <v>3534.9249999999993</v>
      </c>
      <c r="AY710" s="103">
        <v>1672</v>
      </c>
      <c r="AZ710" s="103">
        <f t="shared" si="138"/>
        <v>509.96</v>
      </c>
      <c r="BA710" s="17">
        <v>200</v>
      </c>
      <c r="BB710" s="17">
        <v>200</v>
      </c>
      <c r="BC710" s="17"/>
      <c r="BD710" s="17">
        <v>2</v>
      </c>
      <c r="BE710" s="17"/>
      <c r="BF710" s="28"/>
      <c r="BG710" s="26"/>
      <c r="BH710" s="17"/>
      <c r="BI710" s="29"/>
    </row>
    <row r="711" spans="1:61" x14ac:dyDescent="0.25">
      <c r="A711" s="17">
        <v>2007</v>
      </c>
      <c r="B711" s="15">
        <v>2010</v>
      </c>
      <c r="C711" s="20" t="s">
        <v>180</v>
      </c>
      <c r="D711" s="17" t="s">
        <v>313</v>
      </c>
      <c r="E711" s="69">
        <v>2</v>
      </c>
      <c r="F711" s="19" t="s">
        <v>71</v>
      </c>
      <c r="G711" s="20" t="s">
        <v>71</v>
      </c>
      <c r="H711" s="70" t="s">
        <v>72</v>
      </c>
      <c r="I711" s="17">
        <v>4</v>
      </c>
      <c r="J711" s="22">
        <v>983777</v>
      </c>
      <c r="K711" s="17" t="s">
        <v>42</v>
      </c>
      <c r="L711" s="23">
        <v>61.1</v>
      </c>
      <c r="M711" s="24"/>
      <c r="N711" s="71"/>
      <c r="O711" s="26"/>
      <c r="P711" s="26"/>
      <c r="Q711" s="63"/>
      <c r="R711" s="25"/>
      <c r="S711" s="45">
        <v>1.2323723940891056</v>
      </c>
      <c r="T711" s="25">
        <f t="shared" si="137"/>
        <v>0.41079079802970186</v>
      </c>
      <c r="U711" s="25"/>
      <c r="V711" s="25"/>
      <c r="W711" s="26" t="s">
        <v>45</v>
      </c>
      <c r="X711" s="26" t="s">
        <v>45</v>
      </c>
      <c r="Y711" s="26" t="s">
        <v>45</v>
      </c>
      <c r="Z711" s="26" t="s">
        <v>45</v>
      </c>
      <c r="AA711" s="26" t="s">
        <v>45</v>
      </c>
      <c r="AB711" s="26" t="s">
        <v>45</v>
      </c>
      <c r="AC711" s="26" t="s">
        <v>45</v>
      </c>
      <c r="AD711" s="26" t="s">
        <v>45</v>
      </c>
      <c r="AE711" s="26" t="s">
        <v>45</v>
      </c>
      <c r="AF711" s="26" t="s">
        <v>45</v>
      </c>
      <c r="AG711" s="27">
        <v>4.4538333333333329</v>
      </c>
      <c r="AH711" s="27">
        <v>7.23</v>
      </c>
      <c r="AI711" s="17">
        <f t="shared" si="125"/>
        <v>5.8884365535558776E-8</v>
      </c>
      <c r="AJ711" s="73">
        <v>9.2520926746458461</v>
      </c>
      <c r="AK711" s="73">
        <v>342.87869751652994</v>
      </c>
      <c r="AL711" s="73">
        <v>3381.6526032382312</v>
      </c>
      <c r="AM711" s="73">
        <v>1595.7611425782306</v>
      </c>
      <c r="AN711" s="17"/>
      <c r="AO711" s="17"/>
      <c r="AP711" s="17"/>
      <c r="AQ711" s="17"/>
      <c r="AR711" s="26">
        <v>408.375</v>
      </c>
      <c r="AS711" s="26">
        <v>767.42500000000018</v>
      </c>
      <c r="AT711" s="26">
        <v>344.95</v>
      </c>
      <c r="AU711" s="26">
        <v>18.215200770816956</v>
      </c>
      <c r="AV711" s="26">
        <v>-4.0704555446785102</v>
      </c>
      <c r="AW711" s="26">
        <v>4328.8750000000018</v>
      </c>
      <c r="AX711" s="26">
        <v>3534.9249999999993</v>
      </c>
      <c r="AY711" s="103">
        <v>1672</v>
      </c>
      <c r="AZ711" s="103">
        <f t="shared" si="138"/>
        <v>509.96</v>
      </c>
      <c r="BA711" s="17">
        <v>200</v>
      </c>
      <c r="BB711" s="17">
        <v>200</v>
      </c>
      <c r="BC711" s="17"/>
      <c r="BD711" s="17">
        <v>2</v>
      </c>
      <c r="BE711" s="17"/>
      <c r="BF711" s="28"/>
      <c r="BG711" s="26"/>
      <c r="BH711" s="17"/>
      <c r="BI711" s="29"/>
    </row>
    <row r="712" spans="1:61" x14ac:dyDescent="0.25">
      <c r="A712" s="17">
        <v>2007</v>
      </c>
      <c r="B712" s="15">
        <v>2010</v>
      </c>
      <c r="C712" s="20" t="s">
        <v>180</v>
      </c>
      <c r="D712" s="17" t="s">
        <v>313</v>
      </c>
      <c r="E712" s="69">
        <v>3</v>
      </c>
      <c r="F712" s="19" t="s">
        <v>71</v>
      </c>
      <c r="G712" s="20" t="s">
        <v>71</v>
      </c>
      <c r="H712" s="70" t="s">
        <v>72</v>
      </c>
      <c r="I712" s="17">
        <v>4</v>
      </c>
      <c r="J712" s="22">
        <v>983777</v>
      </c>
      <c r="K712" s="17" t="s">
        <v>42</v>
      </c>
      <c r="L712" s="23">
        <v>50</v>
      </c>
      <c r="M712" s="24"/>
      <c r="N712" s="71"/>
      <c r="O712" s="26"/>
      <c r="P712" s="26"/>
      <c r="Q712" s="63"/>
      <c r="R712" s="25"/>
      <c r="S712" s="45">
        <v>4.6459186703224331</v>
      </c>
      <c r="T712" s="25">
        <f t="shared" si="137"/>
        <v>1.5486395567741444</v>
      </c>
      <c r="U712" s="25"/>
      <c r="V712" s="25"/>
      <c r="W712" s="26" t="s">
        <v>45</v>
      </c>
      <c r="X712" s="26" t="s">
        <v>45</v>
      </c>
      <c r="Y712" s="26" t="s">
        <v>45</v>
      </c>
      <c r="Z712" s="26" t="s">
        <v>45</v>
      </c>
      <c r="AA712" s="26" t="s">
        <v>45</v>
      </c>
      <c r="AB712" s="26" t="s">
        <v>45</v>
      </c>
      <c r="AC712" s="26" t="s">
        <v>45</v>
      </c>
      <c r="AD712" s="26" t="s">
        <v>45</v>
      </c>
      <c r="AE712" s="26" t="s">
        <v>45</v>
      </c>
      <c r="AF712" s="26" t="s">
        <v>45</v>
      </c>
      <c r="AG712" s="27">
        <v>4.6020833333333337</v>
      </c>
      <c r="AH712" s="27">
        <v>6.9612500000000006</v>
      </c>
      <c r="AI712" s="17">
        <f t="shared" si="125"/>
        <v>1.0933268155833861E-7</v>
      </c>
      <c r="AJ712" s="73">
        <v>11.083480466149076</v>
      </c>
      <c r="AK712" s="73">
        <v>309.30191522413332</v>
      </c>
      <c r="AL712" s="73">
        <v>3135.8228602140189</v>
      </c>
      <c r="AM712" s="73">
        <v>1673.8199989652178</v>
      </c>
      <c r="AN712" s="17"/>
      <c r="AO712" s="17"/>
      <c r="AP712" s="17"/>
      <c r="AQ712" s="17"/>
      <c r="AR712" s="26">
        <v>408.375</v>
      </c>
      <c r="AS712" s="26">
        <v>767.42500000000018</v>
      </c>
      <c r="AT712" s="26">
        <v>344.95</v>
      </c>
      <c r="AU712" s="26">
        <v>18.215200770816956</v>
      </c>
      <c r="AV712" s="26">
        <v>-4.0704555446785102</v>
      </c>
      <c r="AW712" s="26">
        <v>4328.8750000000018</v>
      </c>
      <c r="AX712" s="26">
        <v>3534.9249999999993</v>
      </c>
      <c r="AY712" s="103">
        <v>1672</v>
      </c>
      <c r="AZ712" s="103">
        <f t="shared" si="138"/>
        <v>509.96</v>
      </c>
      <c r="BA712" s="17">
        <v>200</v>
      </c>
      <c r="BB712" s="17">
        <v>200</v>
      </c>
      <c r="BC712" s="17"/>
      <c r="BD712" s="17">
        <v>2</v>
      </c>
      <c r="BE712" s="17"/>
      <c r="BF712" s="28"/>
      <c r="BG712" s="26"/>
      <c r="BH712" s="17"/>
      <c r="BI712" s="29"/>
    </row>
    <row r="713" spans="1:61" x14ac:dyDescent="0.25">
      <c r="A713" s="17">
        <v>2007</v>
      </c>
      <c r="B713" s="15">
        <v>2010</v>
      </c>
      <c r="C713" s="20" t="s">
        <v>180</v>
      </c>
      <c r="D713" s="17" t="s">
        <v>313</v>
      </c>
      <c r="E713" s="69">
        <v>4</v>
      </c>
      <c r="F713" s="19" t="s">
        <v>71</v>
      </c>
      <c r="G713" s="20" t="s">
        <v>71</v>
      </c>
      <c r="H713" s="70" t="s">
        <v>72</v>
      </c>
      <c r="I713" s="17">
        <v>4</v>
      </c>
      <c r="J713" s="22">
        <v>983777</v>
      </c>
      <c r="K713" s="17" t="s">
        <v>42</v>
      </c>
      <c r="L713" s="23">
        <v>50</v>
      </c>
      <c r="M713" s="24"/>
      <c r="N713" s="71"/>
      <c r="O713" s="26"/>
      <c r="P713" s="26"/>
      <c r="Q713" s="63"/>
      <c r="R713" s="25"/>
      <c r="S713" s="45">
        <v>3.7691327432449531</v>
      </c>
      <c r="T713" s="25">
        <f t="shared" si="137"/>
        <v>1.2563775810816511</v>
      </c>
      <c r="U713" s="25"/>
      <c r="V713" s="25"/>
      <c r="W713" s="26" t="s">
        <v>45</v>
      </c>
      <c r="X713" s="26" t="s">
        <v>45</v>
      </c>
      <c r="Y713" s="26" t="s">
        <v>45</v>
      </c>
      <c r="Z713" s="26" t="s">
        <v>45</v>
      </c>
      <c r="AA713" s="26" t="s">
        <v>45</v>
      </c>
      <c r="AB713" s="26" t="s">
        <v>45</v>
      </c>
      <c r="AC713" s="26" t="s">
        <v>45</v>
      </c>
      <c r="AD713" s="26" t="s">
        <v>45</v>
      </c>
      <c r="AE713" s="26" t="s">
        <v>45</v>
      </c>
      <c r="AF713" s="26" t="s">
        <v>45</v>
      </c>
      <c r="AG713" s="27">
        <v>4.7113333333333323</v>
      </c>
      <c r="AH713" s="27">
        <v>6.9462499999999991</v>
      </c>
      <c r="AI713" s="17">
        <f t="shared" si="125"/>
        <v>1.1317486887716195E-7</v>
      </c>
      <c r="AJ713" s="73">
        <v>14.57095504967438</v>
      </c>
      <c r="AK713" s="73">
        <v>326.7482454179551</v>
      </c>
      <c r="AL713" s="73">
        <v>3211.6375574204117</v>
      </c>
      <c r="AM713" s="73">
        <v>1558.1372304928509</v>
      </c>
      <c r="AN713" s="17"/>
      <c r="AO713" s="17"/>
      <c r="AP713" s="17"/>
      <c r="AQ713" s="17"/>
      <c r="AR713" s="26">
        <v>408.375</v>
      </c>
      <c r="AS713" s="26">
        <v>767.42500000000018</v>
      </c>
      <c r="AT713" s="26">
        <v>344.95</v>
      </c>
      <c r="AU713" s="26">
        <v>18.215200770816956</v>
      </c>
      <c r="AV713" s="26">
        <v>-4.0704555446785102</v>
      </c>
      <c r="AW713" s="26">
        <v>4328.8750000000018</v>
      </c>
      <c r="AX713" s="26">
        <v>3534.9249999999993</v>
      </c>
      <c r="AY713" s="103">
        <v>1672</v>
      </c>
      <c r="AZ713" s="103">
        <f t="shared" si="138"/>
        <v>509.96</v>
      </c>
      <c r="BA713" s="17">
        <v>200</v>
      </c>
      <c r="BB713" s="17">
        <v>200</v>
      </c>
      <c r="BC713" s="17"/>
      <c r="BD713" s="17">
        <v>2</v>
      </c>
      <c r="BE713" s="17"/>
      <c r="BF713" s="28"/>
      <c r="BG713" s="26"/>
      <c r="BH713" s="17"/>
      <c r="BI713" s="29"/>
    </row>
    <row r="714" spans="1:61" x14ac:dyDescent="0.25">
      <c r="A714" s="17">
        <v>2007</v>
      </c>
      <c r="B714" s="15">
        <v>2010</v>
      </c>
      <c r="C714" s="20" t="s">
        <v>180</v>
      </c>
      <c r="D714" s="17" t="s">
        <v>313</v>
      </c>
      <c r="E714" s="69">
        <v>1</v>
      </c>
      <c r="F714" s="44" t="s">
        <v>323</v>
      </c>
      <c r="G714" s="17" t="s">
        <v>103</v>
      </c>
      <c r="H714" s="70" t="s">
        <v>95</v>
      </c>
      <c r="I714" s="52" t="s">
        <v>43</v>
      </c>
      <c r="J714" s="22">
        <v>9882041</v>
      </c>
      <c r="K714" s="17" t="s">
        <v>42</v>
      </c>
      <c r="L714" s="23">
        <v>94.4</v>
      </c>
      <c r="M714" s="24"/>
      <c r="N714" s="71"/>
      <c r="O714" s="26"/>
      <c r="P714" s="26"/>
      <c r="Q714" s="63"/>
      <c r="R714" s="25"/>
      <c r="S714" s="45">
        <v>13.384547466264555</v>
      </c>
      <c r="T714" s="25">
        <f t="shared" si="137"/>
        <v>4.4615158220881854</v>
      </c>
      <c r="U714" s="25"/>
      <c r="V714" s="25"/>
      <c r="W714" s="26" t="s">
        <v>45</v>
      </c>
      <c r="X714" s="26" t="s">
        <v>45</v>
      </c>
      <c r="Y714" s="26" t="s">
        <v>45</v>
      </c>
      <c r="Z714" s="26" t="s">
        <v>45</v>
      </c>
      <c r="AA714" s="26" t="s">
        <v>45</v>
      </c>
      <c r="AB714" s="26" t="s">
        <v>45</v>
      </c>
      <c r="AC714" s="26" t="s">
        <v>45</v>
      </c>
      <c r="AD714" s="26" t="s">
        <v>45</v>
      </c>
      <c r="AE714" s="26" t="s">
        <v>45</v>
      </c>
      <c r="AF714" s="26" t="s">
        <v>45</v>
      </c>
      <c r="AG714" s="27">
        <v>4.4259166666666667</v>
      </c>
      <c r="AH714" s="27">
        <v>7.1524999999999999</v>
      </c>
      <c r="AI714" s="17">
        <f t="shared" si="125"/>
        <v>7.0388222793645499E-8</v>
      </c>
      <c r="AJ714" s="73">
        <v>7.4978977078032143</v>
      </c>
      <c r="AK714" s="73">
        <v>327.00251788200563</v>
      </c>
      <c r="AL714" s="73">
        <v>3514.5870795427982</v>
      </c>
      <c r="AM714" s="73">
        <v>1588.6823618584219</v>
      </c>
      <c r="AN714" s="17"/>
      <c r="AO714" s="17"/>
      <c r="AP714" s="17"/>
      <c r="AQ714" s="17"/>
      <c r="AR714" s="26">
        <v>408.375</v>
      </c>
      <c r="AS714" s="26">
        <v>767.42500000000018</v>
      </c>
      <c r="AT714" s="26">
        <v>344.95</v>
      </c>
      <c r="AU714" s="26">
        <v>18.215200770816956</v>
      </c>
      <c r="AV714" s="26">
        <v>-4.0704555446785102</v>
      </c>
      <c r="AW714" s="26">
        <v>4328.8750000000018</v>
      </c>
      <c r="AX714" s="26">
        <v>3534.9249999999993</v>
      </c>
      <c r="AY714" s="103">
        <v>1672</v>
      </c>
      <c r="AZ714" s="103">
        <f t="shared" si="138"/>
        <v>509.96</v>
      </c>
      <c r="BA714" s="17">
        <v>200</v>
      </c>
      <c r="BB714" s="17">
        <v>200</v>
      </c>
      <c r="BC714" s="17"/>
      <c r="BD714" s="17">
        <v>2</v>
      </c>
      <c r="BE714" s="17"/>
      <c r="BF714" s="28"/>
      <c r="BG714" s="26"/>
      <c r="BH714" s="17"/>
      <c r="BI714" s="29"/>
    </row>
    <row r="715" spans="1:61" x14ac:dyDescent="0.25">
      <c r="A715" s="17">
        <v>2007</v>
      </c>
      <c r="B715" s="15">
        <v>2010</v>
      </c>
      <c r="C715" s="20" t="s">
        <v>180</v>
      </c>
      <c r="D715" s="17" t="s">
        <v>313</v>
      </c>
      <c r="E715" s="69">
        <v>2</v>
      </c>
      <c r="F715" s="44" t="s">
        <v>323</v>
      </c>
      <c r="G715" s="17" t="s">
        <v>103</v>
      </c>
      <c r="H715" s="70" t="s">
        <v>95</v>
      </c>
      <c r="I715" s="52" t="s">
        <v>43</v>
      </c>
      <c r="J715" s="22">
        <v>9882041</v>
      </c>
      <c r="K715" s="17" t="s">
        <v>42</v>
      </c>
      <c r="L715" s="23">
        <v>83.3</v>
      </c>
      <c r="M715" s="24"/>
      <c r="N715" s="71"/>
      <c r="O715" s="26"/>
      <c r="P715" s="26"/>
      <c r="Q715" s="63"/>
      <c r="R715" s="25"/>
      <c r="S715" s="45">
        <v>9.2071597955532063</v>
      </c>
      <c r="T715" s="25">
        <f t="shared" si="137"/>
        <v>3.0690532651844022</v>
      </c>
      <c r="U715" s="25"/>
      <c r="V715" s="25"/>
      <c r="W715" s="26" t="s">
        <v>45</v>
      </c>
      <c r="X715" s="26" t="s">
        <v>45</v>
      </c>
      <c r="Y715" s="26" t="s">
        <v>45</v>
      </c>
      <c r="Z715" s="26" t="s">
        <v>45</v>
      </c>
      <c r="AA715" s="26" t="s">
        <v>45</v>
      </c>
      <c r="AB715" s="26" t="s">
        <v>45</v>
      </c>
      <c r="AC715" s="26" t="s">
        <v>45</v>
      </c>
      <c r="AD715" s="26" t="s">
        <v>45</v>
      </c>
      <c r="AE715" s="26" t="s">
        <v>45</v>
      </c>
      <c r="AF715" s="26" t="s">
        <v>45</v>
      </c>
      <c r="AG715" s="27">
        <v>4.4538333333333329</v>
      </c>
      <c r="AH715" s="27">
        <v>7.23</v>
      </c>
      <c r="AI715" s="17">
        <f t="shared" si="125"/>
        <v>5.8884365535558776E-8</v>
      </c>
      <c r="AJ715" s="73">
        <v>9.2520926746458461</v>
      </c>
      <c r="AK715" s="73">
        <v>342.87869751652994</v>
      </c>
      <c r="AL715" s="73">
        <v>3381.6526032382312</v>
      </c>
      <c r="AM715" s="73">
        <v>1595.7611425782306</v>
      </c>
      <c r="AN715" s="17"/>
      <c r="AO715" s="17"/>
      <c r="AP715" s="17"/>
      <c r="AQ715" s="17"/>
      <c r="AR715" s="26">
        <v>408.375</v>
      </c>
      <c r="AS715" s="26">
        <v>767.42500000000018</v>
      </c>
      <c r="AT715" s="26">
        <v>344.95</v>
      </c>
      <c r="AU715" s="26">
        <v>18.215200770816956</v>
      </c>
      <c r="AV715" s="26">
        <v>-4.0704555446785102</v>
      </c>
      <c r="AW715" s="26">
        <v>4328.8750000000018</v>
      </c>
      <c r="AX715" s="26">
        <v>3534.9249999999993</v>
      </c>
      <c r="AY715" s="103">
        <v>1672</v>
      </c>
      <c r="AZ715" s="103">
        <f t="shared" si="138"/>
        <v>509.96</v>
      </c>
      <c r="BA715" s="17">
        <v>200</v>
      </c>
      <c r="BB715" s="17">
        <v>200</v>
      </c>
      <c r="BC715" s="17"/>
      <c r="BD715" s="17">
        <v>2</v>
      </c>
      <c r="BE715" s="17"/>
      <c r="BF715" s="28"/>
      <c r="BG715" s="26"/>
      <c r="BH715" s="17"/>
      <c r="BI715" s="29"/>
    </row>
    <row r="716" spans="1:61" x14ac:dyDescent="0.25">
      <c r="A716" s="17">
        <v>2007</v>
      </c>
      <c r="B716" s="15">
        <v>2010</v>
      </c>
      <c r="C716" s="20" t="s">
        <v>180</v>
      </c>
      <c r="D716" s="17" t="s">
        <v>313</v>
      </c>
      <c r="E716" s="69">
        <v>3</v>
      </c>
      <c r="F716" s="44" t="s">
        <v>323</v>
      </c>
      <c r="G716" s="17" t="s">
        <v>103</v>
      </c>
      <c r="H716" s="70" t="s">
        <v>95</v>
      </c>
      <c r="I716" s="52" t="s">
        <v>43</v>
      </c>
      <c r="J716" s="22">
        <v>9882041</v>
      </c>
      <c r="K716" s="17" t="s">
        <v>42</v>
      </c>
      <c r="L716" s="23">
        <v>83.3</v>
      </c>
      <c r="M716" s="24"/>
      <c r="N716" s="71"/>
      <c r="O716" s="26"/>
      <c r="P716" s="26"/>
      <c r="Q716" s="63"/>
      <c r="R716" s="25"/>
      <c r="S716" s="45">
        <v>10.557490395207394</v>
      </c>
      <c r="T716" s="25">
        <f t="shared" si="137"/>
        <v>3.519163465069131</v>
      </c>
      <c r="U716" s="25"/>
      <c r="V716" s="25"/>
      <c r="W716" s="26" t="s">
        <v>45</v>
      </c>
      <c r="X716" s="26" t="s">
        <v>45</v>
      </c>
      <c r="Y716" s="26" t="s">
        <v>45</v>
      </c>
      <c r="Z716" s="26" t="s">
        <v>45</v>
      </c>
      <c r="AA716" s="26" t="s">
        <v>45</v>
      </c>
      <c r="AB716" s="26" t="s">
        <v>45</v>
      </c>
      <c r="AC716" s="26" t="s">
        <v>45</v>
      </c>
      <c r="AD716" s="26" t="s">
        <v>45</v>
      </c>
      <c r="AE716" s="26" t="s">
        <v>45</v>
      </c>
      <c r="AF716" s="26" t="s">
        <v>45</v>
      </c>
      <c r="AG716" s="27">
        <v>4.6020833333333337</v>
      </c>
      <c r="AH716" s="27">
        <v>6.9612500000000006</v>
      </c>
      <c r="AI716" s="17">
        <f t="shared" si="125"/>
        <v>1.0933268155833861E-7</v>
      </c>
      <c r="AJ716" s="73">
        <v>11.083480466149076</v>
      </c>
      <c r="AK716" s="73">
        <v>309.30191522413332</v>
      </c>
      <c r="AL716" s="73">
        <v>3135.8228602140189</v>
      </c>
      <c r="AM716" s="73">
        <v>1673.8199989652178</v>
      </c>
      <c r="AN716" s="17"/>
      <c r="AO716" s="17"/>
      <c r="AP716" s="17"/>
      <c r="AQ716" s="17"/>
      <c r="AR716" s="26">
        <v>408.375</v>
      </c>
      <c r="AS716" s="26">
        <v>767.42500000000018</v>
      </c>
      <c r="AT716" s="26">
        <v>344.95</v>
      </c>
      <c r="AU716" s="26">
        <v>18.215200770816956</v>
      </c>
      <c r="AV716" s="26">
        <v>-4.0704555446785102</v>
      </c>
      <c r="AW716" s="26">
        <v>4328.8750000000018</v>
      </c>
      <c r="AX716" s="26">
        <v>3534.9249999999993</v>
      </c>
      <c r="AY716" s="103">
        <v>1672</v>
      </c>
      <c r="AZ716" s="103">
        <f t="shared" si="138"/>
        <v>509.96</v>
      </c>
      <c r="BA716" s="17">
        <v>200</v>
      </c>
      <c r="BB716" s="17">
        <v>200</v>
      </c>
      <c r="BC716" s="17"/>
      <c r="BD716" s="17">
        <v>2</v>
      </c>
      <c r="BE716" s="17"/>
      <c r="BF716" s="28"/>
      <c r="BG716" s="26"/>
      <c r="BH716" s="17"/>
      <c r="BI716" s="29"/>
    </row>
    <row r="717" spans="1:61" x14ac:dyDescent="0.25">
      <c r="A717" s="17">
        <v>2007</v>
      </c>
      <c r="B717" s="15">
        <v>2010</v>
      </c>
      <c r="C717" s="20" t="s">
        <v>180</v>
      </c>
      <c r="D717" s="17" t="s">
        <v>313</v>
      </c>
      <c r="E717" s="69">
        <v>4</v>
      </c>
      <c r="F717" s="44" t="s">
        <v>323</v>
      </c>
      <c r="G717" s="17" t="s">
        <v>103</v>
      </c>
      <c r="H717" s="70" t="s">
        <v>95</v>
      </c>
      <c r="I717" s="52" t="s">
        <v>43</v>
      </c>
      <c r="J717" s="22">
        <v>9882041</v>
      </c>
      <c r="K717" s="17" t="s">
        <v>42</v>
      </c>
      <c r="L717" s="23">
        <v>77.8</v>
      </c>
      <c r="M717" s="24"/>
      <c r="N717" s="71"/>
      <c r="O717" s="26"/>
      <c r="P717" s="26"/>
      <c r="Q717" s="63"/>
      <c r="R717" s="25"/>
      <c r="S717" s="45">
        <v>6.8781134796649255</v>
      </c>
      <c r="T717" s="25">
        <f t="shared" si="137"/>
        <v>2.2927044932216418</v>
      </c>
      <c r="U717" s="25"/>
      <c r="V717" s="25"/>
      <c r="W717" s="26" t="s">
        <v>45</v>
      </c>
      <c r="X717" s="26" t="s">
        <v>45</v>
      </c>
      <c r="Y717" s="26" t="s">
        <v>45</v>
      </c>
      <c r="Z717" s="26" t="s">
        <v>45</v>
      </c>
      <c r="AA717" s="26" t="s">
        <v>45</v>
      </c>
      <c r="AB717" s="26" t="s">
        <v>45</v>
      </c>
      <c r="AC717" s="26" t="s">
        <v>45</v>
      </c>
      <c r="AD717" s="26" t="s">
        <v>45</v>
      </c>
      <c r="AE717" s="26" t="s">
        <v>45</v>
      </c>
      <c r="AF717" s="26" t="s">
        <v>45</v>
      </c>
      <c r="AG717" s="27">
        <v>4.7113333333333323</v>
      </c>
      <c r="AH717" s="27">
        <v>6.9462499999999991</v>
      </c>
      <c r="AI717" s="17">
        <f t="shared" si="125"/>
        <v>1.1317486887716195E-7</v>
      </c>
      <c r="AJ717" s="73">
        <v>14.57095504967438</v>
      </c>
      <c r="AK717" s="73">
        <v>326.7482454179551</v>
      </c>
      <c r="AL717" s="73">
        <v>3211.6375574204117</v>
      </c>
      <c r="AM717" s="73">
        <v>1558.1372304928509</v>
      </c>
      <c r="AN717" s="17"/>
      <c r="AO717" s="17"/>
      <c r="AP717" s="17"/>
      <c r="AQ717" s="17"/>
      <c r="AR717" s="26">
        <v>408.375</v>
      </c>
      <c r="AS717" s="26">
        <v>767.42500000000018</v>
      </c>
      <c r="AT717" s="26">
        <v>344.95</v>
      </c>
      <c r="AU717" s="26">
        <v>18.215200770816956</v>
      </c>
      <c r="AV717" s="26">
        <v>-4.0704555446785102</v>
      </c>
      <c r="AW717" s="26">
        <v>4328.8750000000018</v>
      </c>
      <c r="AX717" s="26">
        <v>3534.9249999999993</v>
      </c>
      <c r="AY717" s="103">
        <v>1672</v>
      </c>
      <c r="AZ717" s="103">
        <f t="shared" si="138"/>
        <v>509.96</v>
      </c>
      <c r="BA717" s="17">
        <v>200</v>
      </c>
      <c r="BB717" s="17">
        <v>200</v>
      </c>
      <c r="BC717" s="17"/>
      <c r="BD717" s="17">
        <v>2</v>
      </c>
      <c r="BE717" s="17"/>
      <c r="BF717" s="28"/>
      <c r="BG717" s="26"/>
      <c r="BH717" s="17"/>
      <c r="BI717" s="29"/>
    </row>
    <row r="718" spans="1:61" x14ac:dyDescent="0.25">
      <c r="A718" s="17">
        <v>2007</v>
      </c>
      <c r="B718" s="15">
        <v>2010</v>
      </c>
      <c r="C718" s="20" t="s">
        <v>180</v>
      </c>
      <c r="D718" s="17" t="s">
        <v>313</v>
      </c>
      <c r="E718" s="69">
        <v>1</v>
      </c>
      <c r="F718" s="44" t="s">
        <v>118</v>
      </c>
      <c r="G718" s="17" t="s">
        <v>119</v>
      </c>
      <c r="H718" s="70">
        <v>99208</v>
      </c>
      <c r="I718" s="21">
        <v>8</v>
      </c>
      <c r="J718" s="22">
        <v>99208038</v>
      </c>
      <c r="K718" s="17" t="s">
        <v>40</v>
      </c>
      <c r="L718" s="23">
        <v>100</v>
      </c>
      <c r="M718" s="24"/>
      <c r="N718" s="71"/>
      <c r="O718" s="26"/>
      <c r="P718" s="26"/>
      <c r="Q718" s="63"/>
      <c r="R718" s="25"/>
      <c r="S718" s="45">
        <v>16.375954665127654</v>
      </c>
      <c r="T718" s="25">
        <f t="shared" si="137"/>
        <v>5.4586515550425512</v>
      </c>
      <c r="U718" s="25"/>
      <c r="V718" s="25"/>
      <c r="W718" s="26" t="s">
        <v>45</v>
      </c>
      <c r="X718" s="26" t="s">
        <v>45</v>
      </c>
      <c r="Y718" s="26" t="s">
        <v>45</v>
      </c>
      <c r="Z718" s="26" t="s">
        <v>45</v>
      </c>
      <c r="AA718" s="26" t="s">
        <v>45</v>
      </c>
      <c r="AB718" s="26" t="s">
        <v>45</v>
      </c>
      <c r="AC718" s="26" t="s">
        <v>45</v>
      </c>
      <c r="AD718" s="26" t="s">
        <v>45</v>
      </c>
      <c r="AE718" s="26" t="s">
        <v>45</v>
      </c>
      <c r="AF718" s="26" t="s">
        <v>45</v>
      </c>
      <c r="AG718" s="27">
        <v>4.4259166666666667</v>
      </c>
      <c r="AH718" s="27">
        <v>7.1524999999999999</v>
      </c>
      <c r="AI718" s="17">
        <f t="shared" si="125"/>
        <v>7.0388222793645499E-8</v>
      </c>
      <c r="AJ718" s="73">
        <v>7.4978977078032143</v>
      </c>
      <c r="AK718" s="73">
        <v>327.00251788200563</v>
      </c>
      <c r="AL718" s="73">
        <v>3514.5870795427982</v>
      </c>
      <c r="AM718" s="73">
        <v>1588.6823618584219</v>
      </c>
      <c r="AN718" s="17"/>
      <c r="AO718" s="17"/>
      <c r="AP718" s="17"/>
      <c r="AQ718" s="17"/>
      <c r="AR718" s="26">
        <v>408.375</v>
      </c>
      <c r="AS718" s="26">
        <v>767.42500000000018</v>
      </c>
      <c r="AT718" s="26">
        <v>344.95</v>
      </c>
      <c r="AU718" s="26">
        <v>18.215200770816956</v>
      </c>
      <c r="AV718" s="26">
        <v>-4.0704555446785102</v>
      </c>
      <c r="AW718" s="26">
        <v>4328.8750000000018</v>
      </c>
      <c r="AX718" s="26">
        <v>3534.9249999999993</v>
      </c>
      <c r="AY718" s="103">
        <v>1672</v>
      </c>
      <c r="AZ718" s="103">
        <f t="shared" si="138"/>
        <v>509.96</v>
      </c>
      <c r="BA718" s="17">
        <v>200</v>
      </c>
      <c r="BB718" s="17">
        <v>200</v>
      </c>
      <c r="BC718" s="17"/>
      <c r="BD718" s="17">
        <v>2</v>
      </c>
      <c r="BE718" s="17"/>
      <c r="BF718" s="28"/>
      <c r="BG718" s="26"/>
      <c r="BH718" s="17"/>
      <c r="BI718" s="29"/>
    </row>
    <row r="719" spans="1:61" x14ac:dyDescent="0.25">
      <c r="A719" s="17">
        <v>2007</v>
      </c>
      <c r="B719" s="15">
        <v>2010</v>
      </c>
      <c r="C719" s="20" t="s">
        <v>180</v>
      </c>
      <c r="D719" s="17" t="s">
        <v>313</v>
      </c>
      <c r="E719" s="69">
        <v>2</v>
      </c>
      <c r="F719" s="44" t="s">
        <v>118</v>
      </c>
      <c r="G719" s="17" t="s">
        <v>119</v>
      </c>
      <c r="H719" s="70">
        <v>99208</v>
      </c>
      <c r="I719" s="21">
        <v>8</v>
      </c>
      <c r="J719" s="22">
        <v>99208038</v>
      </c>
      <c r="K719" s="17" t="s">
        <v>40</v>
      </c>
      <c r="L719" s="23">
        <v>38.9</v>
      </c>
      <c r="M719" s="24"/>
      <c r="N719" s="71"/>
      <c r="O719" s="26"/>
      <c r="P719" s="26"/>
      <c r="Q719" s="63"/>
      <c r="R719" s="25"/>
      <c r="S719" s="45">
        <v>3.4439292919900479</v>
      </c>
      <c r="T719" s="25">
        <f t="shared" si="137"/>
        <v>1.1479764306633493</v>
      </c>
      <c r="U719" s="25"/>
      <c r="V719" s="25"/>
      <c r="W719" s="26" t="s">
        <v>45</v>
      </c>
      <c r="X719" s="26" t="s">
        <v>45</v>
      </c>
      <c r="Y719" s="26" t="s">
        <v>45</v>
      </c>
      <c r="Z719" s="26" t="s">
        <v>45</v>
      </c>
      <c r="AA719" s="26" t="s">
        <v>45</v>
      </c>
      <c r="AB719" s="26" t="s">
        <v>45</v>
      </c>
      <c r="AC719" s="26" t="s">
        <v>45</v>
      </c>
      <c r="AD719" s="26" t="s">
        <v>45</v>
      </c>
      <c r="AE719" s="26" t="s">
        <v>45</v>
      </c>
      <c r="AF719" s="26" t="s">
        <v>45</v>
      </c>
      <c r="AG719" s="27">
        <v>4.4538333333333329</v>
      </c>
      <c r="AH719" s="27">
        <v>7.23</v>
      </c>
      <c r="AI719" s="17">
        <f t="shared" si="125"/>
        <v>5.8884365535558776E-8</v>
      </c>
      <c r="AJ719" s="73">
        <v>9.2520926746458461</v>
      </c>
      <c r="AK719" s="73">
        <v>342.87869751652994</v>
      </c>
      <c r="AL719" s="73">
        <v>3381.6526032382312</v>
      </c>
      <c r="AM719" s="73">
        <v>1595.7611425782306</v>
      </c>
      <c r="AN719" s="17"/>
      <c r="AO719" s="17"/>
      <c r="AP719" s="17"/>
      <c r="AQ719" s="17"/>
      <c r="AR719" s="26">
        <v>408.375</v>
      </c>
      <c r="AS719" s="26">
        <v>767.42500000000018</v>
      </c>
      <c r="AT719" s="26">
        <v>344.95</v>
      </c>
      <c r="AU719" s="26">
        <v>18.215200770816956</v>
      </c>
      <c r="AV719" s="26">
        <v>-4.0704555446785102</v>
      </c>
      <c r="AW719" s="26">
        <v>4328.8750000000018</v>
      </c>
      <c r="AX719" s="26">
        <v>3534.9249999999993</v>
      </c>
      <c r="AY719" s="103">
        <v>1672</v>
      </c>
      <c r="AZ719" s="103">
        <f t="shared" si="138"/>
        <v>509.96</v>
      </c>
      <c r="BA719" s="17">
        <v>200</v>
      </c>
      <c r="BB719" s="17">
        <v>200</v>
      </c>
      <c r="BC719" s="17"/>
      <c r="BD719" s="17">
        <v>2</v>
      </c>
      <c r="BE719" s="17"/>
      <c r="BF719" s="28"/>
      <c r="BG719" s="26"/>
      <c r="BH719" s="17"/>
      <c r="BI719" s="29"/>
    </row>
    <row r="720" spans="1:61" x14ac:dyDescent="0.25">
      <c r="A720" s="17">
        <v>2007</v>
      </c>
      <c r="B720" s="15">
        <v>2010</v>
      </c>
      <c r="C720" s="20" t="s">
        <v>180</v>
      </c>
      <c r="D720" s="17" t="s">
        <v>313</v>
      </c>
      <c r="E720" s="69">
        <v>3</v>
      </c>
      <c r="F720" s="44" t="s">
        <v>118</v>
      </c>
      <c r="G720" s="17" t="s">
        <v>119</v>
      </c>
      <c r="H720" s="70">
        <v>99208</v>
      </c>
      <c r="I720" s="21">
        <v>8</v>
      </c>
      <c r="J720" s="22">
        <v>99208038</v>
      </c>
      <c r="K720" s="17" t="s">
        <v>40</v>
      </c>
      <c r="L720" s="23">
        <v>100</v>
      </c>
      <c r="M720" s="24"/>
      <c r="N720" s="71"/>
      <c r="O720" s="26"/>
      <c r="P720" s="26"/>
      <c r="Q720" s="63"/>
      <c r="R720" s="25"/>
      <c r="S720" s="45">
        <v>18.465848492853997</v>
      </c>
      <c r="T720" s="25">
        <f t="shared" si="137"/>
        <v>6.1552828309513323</v>
      </c>
      <c r="U720" s="25"/>
      <c r="V720" s="25"/>
      <c r="W720" s="26" t="s">
        <v>45</v>
      </c>
      <c r="X720" s="26" t="s">
        <v>45</v>
      </c>
      <c r="Y720" s="26" t="s">
        <v>45</v>
      </c>
      <c r="Z720" s="26" t="s">
        <v>45</v>
      </c>
      <c r="AA720" s="26" t="s">
        <v>45</v>
      </c>
      <c r="AB720" s="26" t="s">
        <v>45</v>
      </c>
      <c r="AC720" s="26" t="s">
        <v>45</v>
      </c>
      <c r="AD720" s="26" t="s">
        <v>45</v>
      </c>
      <c r="AE720" s="26" t="s">
        <v>45</v>
      </c>
      <c r="AF720" s="26" t="s">
        <v>45</v>
      </c>
      <c r="AG720" s="27">
        <v>4.6020833333333337</v>
      </c>
      <c r="AH720" s="27">
        <v>6.9612500000000006</v>
      </c>
      <c r="AI720" s="17">
        <f t="shared" si="125"/>
        <v>1.0933268155833861E-7</v>
      </c>
      <c r="AJ720" s="73">
        <v>11.083480466149076</v>
      </c>
      <c r="AK720" s="73">
        <v>309.30191522413332</v>
      </c>
      <c r="AL720" s="73">
        <v>3135.8228602140189</v>
      </c>
      <c r="AM720" s="73">
        <v>1673.8199989652178</v>
      </c>
      <c r="AN720" s="17"/>
      <c r="AO720" s="17"/>
      <c r="AP720" s="17"/>
      <c r="AQ720" s="17"/>
      <c r="AR720" s="26">
        <v>408.375</v>
      </c>
      <c r="AS720" s="26">
        <v>767.42500000000018</v>
      </c>
      <c r="AT720" s="26">
        <v>344.95</v>
      </c>
      <c r="AU720" s="26">
        <v>18.215200770816956</v>
      </c>
      <c r="AV720" s="26">
        <v>-4.0704555446785102</v>
      </c>
      <c r="AW720" s="26">
        <v>4328.8750000000018</v>
      </c>
      <c r="AX720" s="26">
        <v>3534.9249999999993</v>
      </c>
      <c r="AY720" s="103">
        <v>1672</v>
      </c>
      <c r="AZ720" s="103">
        <f t="shared" si="138"/>
        <v>509.96</v>
      </c>
      <c r="BA720" s="17">
        <v>200</v>
      </c>
      <c r="BB720" s="17">
        <v>200</v>
      </c>
      <c r="BC720" s="17"/>
      <c r="BD720" s="17">
        <v>2</v>
      </c>
      <c r="BE720" s="17"/>
      <c r="BF720" s="28"/>
      <c r="BG720" s="26"/>
      <c r="BH720" s="17"/>
      <c r="BI720" s="29"/>
    </row>
    <row r="721" spans="1:61" x14ac:dyDescent="0.25">
      <c r="A721" s="17">
        <v>2007</v>
      </c>
      <c r="B721" s="15">
        <v>2010</v>
      </c>
      <c r="C721" s="20" t="s">
        <v>180</v>
      </c>
      <c r="D721" s="17" t="s">
        <v>313</v>
      </c>
      <c r="E721" s="69">
        <v>4</v>
      </c>
      <c r="F721" s="44" t="s">
        <v>118</v>
      </c>
      <c r="G721" s="17" t="s">
        <v>119</v>
      </c>
      <c r="H721" s="70">
        <v>99208</v>
      </c>
      <c r="I721" s="21">
        <v>8</v>
      </c>
      <c r="J721" s="22">
        <v>99208038</v>
      </c>
      <c r="K721" s="17" t="s">
        <v>40</v>
      </c>
      <c r="L721" s="23">
        <v>88.9</v>
      </c>
      <c r="M721" s="24"/>
      <c r="N721" s="71"/>
      <c r="O721" s="26"/>
      <c r="P721" s="26"/>
      <c r="Q721" s="63"/>
      <c r="R721" s="25"/>
      <c r="S721" s="45">
        <v>16.305307997212477</v>
      </c>
      <c r="T721" s="25">
        <f t="shared" si="137"/>
        <v>5.4351026657374923</v>
      </c>
      <c r="U721" s="25"/>
      <c r="V721" s="25"/>
      <c r="W721" s="26" t="s">
        <v>45</v>
      </c>
      <c r="X721" s="26" t="s">
        <v>45</v>
      </c>
      <c r="Y721" s="26" t="s">
        <v>45</v>
      </c>
      <c r="Z721" s="26" t="s">
        <v>45</v>
      </c>
      <c r="AA721" s="26" t="s">
        <v>45</v>
      </c>
      <c r="AB721" s="26" t="s">
        <v>45</v>
      </c>
      <c r="AC721" s="26" t="s">
        <v>45</v>
      </c>
      <c r="AD721" s="26" t="s">
        <v>45</v>
      </c>
      <c r="AE721" s="26" t="s">
        <v>45</v>
      </c>
      <c r="AF721" s="26" t="s">
        <v>45</v>
      </c>
      <c r="AG721" s="27">
        <v>4.7113333333333323</v>
      </c>
      <c r="AH721" s="27">
        <v>6.9462499999999991</v>
      </c>
      <c r="AI721" s="17">
        <f t="shared" si="125"/>
        <v>1.1317486887716195E-7</v>
      </c>
      <c r="AJ721" s="73">
        <v>14.57095504967438</v>
      </c>
      <c r="AK721" s="73">
        <v>326.7482454179551</v>
      </c>
      <c r="AL721" s="73">
        <v>3211.6375574204117</v>
      </c>
      <c r="AM721" s="73">
        <v>1558.1372304928509</v>
      </c>
      <c r="AN721" s="17"/>
      <c r="AO721" s="17"/>
      <c r="AP721" s="17"/>
      <c r="AQ721" s="17"/>
      <c r="AR721" s="26">
        <v>408.375</v>
      </c>
      <c r="AS721" s="26">
        <v>767.42500000000018</v>
      </c>
      <c r="AT721" s="26">
        <v>344.95</v>
      </c>
      <c r="AU721" s="26">
        <v>18.215200770816956</v>
      </c>
      <c r="AV721" s="26">
        <v>-4.0704555446785102</v>
      </c>
      <c r="AW721" s="26">
        <v>4328.8750000000018</v>
      </c>
      <c r="AX721" s="26">
        <v>3534.9249999999993</v>
      </c>
      <c r="AY721" s="103">
        <v>1672</v>
      </c>
      <c r="AZ721" s="103">
        <f t="shared" si="138"/>
        <v>509.96</v>
      </c>
      <c r="BA721" s="17">
        <v>200</v>
      </c>
      <c r="BB721" s="17">
        <v>200</v>
      </c>
      <c r="BC721" s="17"/>
      <c r="BD721" s="17">
        <v>2</v>
      </c>
      <c r="BE721" s="17"/>
      <c r="BF721" s="28"/>
      <c r="BG721" s="26"/>
      <c r="BH721" s="17"/>
      <c r="BI721" s="29"/>
    </row>
    <row r="722" spans="1:61" x14ac:dyDescent="0.25">
      <c r="A722" s="17">
        <v>2007</v>
      </c>
      <c r="B722" s="15">
        <v>2010</v>
      </c>
      <c r="C722" s="20" t="s">
        <v>180</v>
      </c>
      <c r="D722" s="17" t="s">
        <v>313</v>
      </c>
      <c r="E722" s="69">
        <v>1</v>
      </c>
      <c r="F722" s="20" t="s">
        <v>96</v>
      </c>
      <c r="G722" s="44" t="s">
        <v>97</v>
      </c>
      <c r="H722" s="70">
        <v>9870</v>
      </c>
      <c r="I722" s="69">
        <v>5</v>
      </c>
      <c r="J722" s="22">
        <v>98701</v>
      </c>
      <c r="K722" s="17" t="s">
        <v>54</v>
      </c>
      <c r="L722" s="23">
        <v>66.7</v>
      </c>
      <c r="M722" s="24"/>
      <c r="N722" s="71"/>
      <c r="O722" s="26"/>
      <c r="P722" s="26"/>
      <c r="Q722" s="63"/>
      <c r="R722" s="25"/>
      <c r="S722" s="45">
        <v>2.9280652332971635</v>
      </c>
      <c r="T722" s="25">
        <f t="shared" si="137"/>
        <v>0.97602174443238787</v>
      </c>
      <c r="U722" s="25"/>
      <c r="V722" s="25"/>
      <c r="W722" s="26" t="s">
        <v>45</v>
      </c>
      <c r="X722" s="26" t="s">
        <v>45</v>
      </c>
      <c r="Y722" s="26" t="s">
        <v>45</v>
      </c>
      <c r="Z722" s="26" t="s">
        <v>45</v>
      </c>
      <c r="AA722" s="26" t="s">
        <v>45</v>
      </c>
      <c r="AB722" s="26" t="s">
        <v>45</v>
      </c>
      <c r="AC722" s="26" t="s">
        <v>45</v>
      </c>
      <c r="AD722" s="26" t="s">
        <v>45</v>
      </c>
      <c r="AE722" s="26" t="s">
        <v>45</v>
      </c>
      <c r="AF722" s="26" t="s">
        <v>45</v>
      </c>
      <c r="AG722" s="27">
        <v>4.4259166666666667</v>
      </c>
      <c r="AH722" s="27">
        <v>7.1524999999999999</v>
      </c>
      <c r="AI722" s="17">
        <f t="shared" si="125"/>
        <v>7.0388222793645499E-8</v>
      </c>
      <c r="AJ722" s="73">
        <v>7.4978977078032143</v>
      </c>
      <c r="AK722" s="73">
        <v>327.00251788200563</v>
      </c>
      <c r="AL722" s="73">
        <v>3514.5870795427982</v>
      </c>
      <c r="AM722" s="73">
        <v>1588.6823618584219</v>
      </c>
      <c r="AN722" s="17"/>
      <c r="AO722" s="17"/>
      <c r="AP722" s="17"/>
      <c r="AQ722" s="17"/>
      <c r="AR722" s="26">
        <v>408.375</v>
      </c>
      <c r="AS722" s="26">
        <v>767.42500000000018</v>
      </c>
      <c r="AT722" s="26">
        <v>344.95</v>
      </c>
      <c r="AU722" s="26">
        <v>18.215200770816956</v>
      </c>
      <c r="AV722" s="26">
        <v>-4.0704555446785102</v>
      </c>
      <c r="AW722" s="26">
        <v>4328.8750000000018</v>
      </c>
      <c r="AX722" s="26">
        <v>3534.9249999999993</v>
      </c>
      <c r="AY722" s="103">
        <v>1672</v>
      </c>
      <c r="AZ722" s="103">
        <f t="shared" si="138"/>
        <v>509.96</v>
      </c>
      <c r="BA722" s="17">
        <v>200</v>
      </c>
      <c r="BB722" s="17">
        <v>200</v>
      </c>
      <c r="BC722" s="17"/>
      <c r="BD722" s="17">
        <v>2</v>
      </c>
      <c r="BE722" s="17"/>
      <c r="BF722" s="28"/>
      <c r="BG722" s="26"/>
      <c r="BH722" s="17"/>
      <c r="BI722" s="29"/>
    </row>
    <row r="723" spans="1:61" x14ac:dyDescent="0.25">
      <c r="A723" s="17">
        <v>2007</v>
      </c>
      <c r="B723" s="15">
        <v>2010</v>
      </c>
      <c r="C723" s="20" t="s">
        <v>180</v>
      </c>
      <c r="D723" s="17" t="s">
        <v>313</v>
      </c>
      <c r="E723" s="69">
        <v>2</v>
      </c>
      <c r="F723" s="20" t="s">
        <v>96</v>
      </c>
      <c r="G723" s="44" t="s">
        <v>97</v>
      </c>
      <c r="H723" s="70">
        <v>9870</v>
      </c>
      <c r="I723" s="69">
        <v>5</v>
      </c>
      <c r="J723" s="22">
        <v>98701</v>
      </c>
      <c r="K723" s="17" t="s">
        <v>54</v>
      </c>
      <c r="L723" s="23">
        <v>61.1</v>
      </c>
      <c r="M723" s="24"/>
      <c r="N723" s="71"/>
      <c r="O723" s="26"/>
      <c r="P723" s="26"/>
      <c r="Q723" s="63"/>
      <c r="R723" s="25"/>
      <c r="S723" s="45">
        <v>2.207523733434785</v>
      </c>
      <c r="T723" s="25">
        <f t="shared" si="137"/>
        <v>0.73584124447826171</v>
      </c>
      <c r="U723" s="25"/>
      <c r="V723" s="25"/>
      <c r="W723" s="26" t="s">
        <v>45</v>
      </c>
      <c r="X723" s="26" t="s">
        <v>45</v>
      </c>
      <c r="Y723" s="26" t="s">
        <v>45</v>
      </c>
      <c r="Z723" s="26" t="s">
        <v>45</v>
      </c>
      <c r="AA723" s="26" t="s">
        <v>45</v>
      </c>
      <c r="AB723" s="26" t="s">
        <v>45</v>
      </c>
      <c r="AC723" s="26" t="s">
        <v>45</v>
      </c>
      <c r="AD723" s="26" t="s">
        <v>45</v>
      </c>
      <c r="AE723" s="26" t="s">
        <v>45</v>
      </c>
      <c r="AF723" s="26" t="s">
        <v>45</v>
      </c>
      <c r="AG723" s="27">
        <v>4.4538333333333329</v>
      </c>
      <c r="AH723" s="27">
        <v>7.23</v>
      </c>
      <c r="AI723" s="17">
        <f t="shared" si="125"/>
        <v>5.8884365535558776E-8</v>
      </c>
      <c r="AJ723" s="73">
        <v>9.2520926746458461</v>
      </c>
      <c r="AK723" s="73">
        <v>342.87869751652994</v>
      </c>
      <c r="AL723" s="73">
        <v>3381.6526032382312</v>
      </c>
      <c r="AM723" s="73">
        <v>1595.7611425782306</v>
      </c>
      <c r="AN723" s="17"/>
      <c r="AO723" s="17"/>
      <c r="AP723" s="17"/>
      <c r="AQ723" s="17"/>
      <c r="AR723" s="26">
        <v>408.375</v>
      </c>
      <c r="AS723" s="26">
        <v>767.42500000000018</v>
      </c>
      <c r="AT723" s="26">
        <v>344.95</v>
      </c>
      <c r="AU723" s="26">
        <v>18.215200770816956</v>
      </c>
      <c r="AV723" s="26">
        <v>-4.0704555446785102</v>
      </c>
      <c r="AW723" s="26">
        <v>4328.8750000000018</v>
      </c>
      <c r="AX723" s="26">
        <v>3534.9249999999993</v>
      </c>
      <c r="AY723" s="103">
        <v>1672</v>
      </c>
      <c r="AZ723" s="103">
        <f t="shared" si="138"/>
        <v>509.96</v>
      </c>
      <c r="BA723" s="17">
        <v>200</v>
      </c>
      <c r="BB723" s="17">
        <v>200</v>
      </c>
      <c r="BC723" s="17"/>
      <c r="BD723" s="17">
        <v>2</v>
      </c>
      <c r="BE723" s="17"/>
      <c r="BF723" s="28"/>
      <c r="BG723" s="26"/>
      <c r="BH723" s="17"/>
      <c r="BI723" s="29"/>
    </row>
    <row r="724" spans="1:61" x14ac:dyDescent="0.25">
      <c r="A724" s="17">
        <v>2007</v>
      </c>
      <c r="B724" s="15">
        <v>2010</v>
      </c>
      <c r="C724" s="20" t="s">
        <v>180</v>
      </c>
      <c r="D724" s="17" t="s">
        <v>313</v>
      </c>
      <c r="E724" s="69">
        <v>3</v>
      </c>
      <c r="F724" s="20" t="s">
        <v>96</v>
      </c>
      <c r="G724" s="44" t="s">
        <v>97</v>
      </c>
      <c r="H724" s="70">
        <v>9870</v>
      </c>
      <c r="I724" s="69">
        <v>5</v>
      </c>
      <c r="J724" s="22">
        <v>98701</v>
      </c>
      <c r="K724" s="17" t="s">
        <v>54</v>
      </c>
      <c r="L724" s="23">
        <v>100</v>
      </c>
      <c r="M724" s="24"/>
      <c r="N724" s="71"/>
      <c r="O724" s="26"/>
      <c r="P724" s="26"/>
      <c r="Q724" s="63"/>
      <c r="R724" s="25"/>
      <c r="S724" s="45">
        <v>9.8670736068976534</v>
      </c>
      <c r="T724" s="25">
        <f t="shared" si="137"/>
        <v>3.2890245356325511</v>
      </c>
      <c r="U724" s="25"/>
      <c r="V724" s="25"/>
      <c r="W724" s="26" t="s">
        <v>45</v>
      </c>
      <c r="X724" s="26" t="s">
        <v>45</v>
      </c>
      <c r="Y724" s="26" t="s">
        <v>45</v>
      </c>
      <c r="Z724" s="26" t="s">
        <v>45</v>
      </c>
      <c r="AA724" s="26" t="s">
        <v>45</v>
      </c>
      <c r="AB724" s="26" t="s">
        <v>45</v>
      </c>
      <c r="AC724" s="26" t="s">
        <v>45</v>
      </c>
      <c r="AD724" s="26" t="s">
        <v>45</v>
      </c>
      <c r="AE724" s="26" t="s">
        <v>45</v>
      </c>
      <c r="AF724" s="26" t="s">
        <v>45</v>
      </c>
      <c r="AG724" s="27">
        <v>4.6020833333333337</v>
      </c>
      <c r="AH724" s="27">
        <v>6.9612500000000006</v>
      </c>
      <c r="AI724" s="17">
        <f t="shared" si="125"/>
        <v>1.0933268155833861E-7</v>
      </c>
      <c r="AJ724" s="73">
        <v>11.083480466149076</v>
      </c>
      <c r="AK724" s="73">
        <v>309.30191522413332</v>
      </c>
      <c r="AL724" s="73">
        <v>3135.8228602140189</v>
      </c>
      <c r="AM724" s="73">
        <v>1673.8199989652178</v>
      </c>
      <c r="AN724" s="17"/>
      <c r="AO724" s="17"/>
      <c r="AP724" s="17"/>
      <c r="AQ724" s="17"/>
      <c r="AR724" s="26">
        <v>408.375</v>
      </c>
      <c r="AS724" s="26">
        <v>767.42500000000018</v>
      </c>
      <c r="AT724" s="26">
        <v>344.95</v>
      </c>
      <c r="AU724" s="26">
        <v>18.215200770816956</v>
      </c>
      <c r="AV724" s="26">
        <v>-4.0704555446785102</v>
      </c>
      <c r="AW724" s="26">
        <v>4328.8750000000018</v>
      </c>
      <c r="AX724" s="26">
        <v>3534.9249999999993</v>
      </c>
      <c r="AY724" s="103">
        <v>1672</v>
      </c>
      <c r="AZ724" s="103">
        <f t="shared" si="138"/>
        <v>509.96</v>
      </c>
      <c r="BA724" s="17">
        <v>200</v>
      </c>
      <c r="BB724" s="17">
        <v>200</v>
      </c>
      <c r="BC724" s="17"/>
      <c r="BD724" s="17">
        <v>2</v>
      </c>
      <c r="BE724" s="17"/>
      <c r="BF724" s="28"/>
      <c r="BG724" s="26"/>
      <c r="BH724" s="17"/>
      <c r="BI724" s="29"/>
    </row>
    <row r="725" spans="1:61" x14ac:dyDescent="0.25">
      <c r="A725" s="17">
        <v>2007</v>
      </c>
      <c r="B725" s="15">
        <v>2010</v>
      </c>
      <c r="C725" s="20" t="s">
        <v>180</v>
      </c>
      <c r="D725" s="17" t="s">
        <v>313</v>
      </c>
      <c r="E725" s="69">
        <v>4</v>
      </c>
      <c r="F725" s="20" t="s">
        <v>96</v>
      </c>
      <c r="G725" s="44" t="s">
        <v>97</v>
      </c>
      <c r="H725" s="70">
        <v>9870</v>
      </c>
      <c r="I725" s="69">
        <v>5</v>
      </c>
      <c r="J725" s="22">
        <v>98701</v>
      </c>
      <c r="K725" s="17" t="s">
        <v>54</v>
      </c>
      <c r="L725" s="23">
        <v>72.2</v>
      </c>
      <c r="M725" s="24"/>
      <c r="N725" s="71"/>
      <c r="O725" s="26"/>
      <c r="P725" s="26"/>
      <c r="Q725" s="63"/>
      <c r="R725" s="25"/>
      <c r="S725" s="45">
        <v>5.238875554396035</v>
      </c>
      <c r="T725" s="25">
        <f t="shared" si="137"/>
        <v>1.7462918514653449</v>
      </c>
      <c r="U725" s="25"/>
      <c r="V725" s="25"/>
      <c r="W725" s="26" t="s">
        <v>45</v>
      </c>
      <c r="X725" s="26" t="s">
        <v>45</v>
      </c>
      <c r="Y725" s="26" t="s">
        <v>45</v>
      </c>
      <c r="Z725" s="26" t="s">
        <v>45</v>
      </c>
      <c r="AA725" s="26" t="s">
        <v>45</v>
      </c>
      <c r="AB725" s="26" t="s">
        <v>45</v>
      </c>
      <c r="AC725" s="26" t="s">
        <v>45</v>
      </c>
      <c r="AD725" s="26" t="s">
        <v>45</v>
      </c>
      <c r="AE725" s="26" t="s">
        <v>45</v>
      </c>
      <c r="AF725" s="26" t="s">
        <v>45</v>
      </c>
      <c r="AG725" s="27">
        <v>4.7113333333333323</v>
      </c>
      <c r="AH725" s="27">
        <v>6.9462499999999991</v>
      </c>
      <c r="AI725" s="17">
        <f t="shared" si="125"/>
        <v>1.1317486887716195E-7</v>
      </c>
      <c r="AJ725" s="73">
        <v>14.57095504967438</v>
      </c>
      <c r="AK725" s="73">
        <v>326.7482454179551</v>
      </c>
      <c r="AL725" s="73">
        <v>3211.6375574204117</v>
      </c>
      <c r="AM725" s="73">
        <v>1558.1372304928509</v>
      </c>
      <c r="AN725" s="17"/>
      <c r="AO725" s="17"/>
      <c r="AP725" s="17"/>
      <c r="AQ725" s="17"/>
      <c r="AR725" s="26">
        <v>408.375</v>
      </c>
      <c r="AS725" s="26">
        <v>767.42500000000018</v>
      </c>
      <c r="AT725" s="26">
        <v>344.95</v>
      </c>
      <c r="AU725" s="26">
        <v>18.215200770816956</v>
      </c>
      <c r="AV725" s="26">
        <v>-4.0704555446785102</v>
      </c>
      <c r="AW725" s="26">
        <v>4328.8750000000018</v>
      </c>
      <c r="AX725" s="26">
        <v>3534.9249999999993</v>
      </c>
      <c r="AY725" s="103">
        <v>1672</v>
      </c>
      <c r="AZ725" s="103">
        <f t="shared" si="138"/>
        <v>509.96</v>
      </c>
      <c r="BA725" s="17">
        <v>200</v>
      </c>
      <c r="BB725" s="17">
        <v>200</v>
      </c>
      <c r="BC725" s="17"/>
      <c r="BD725" s="17">
        <v>2</v>
      </c>
      <c r="BE725" s="17"/>
      <c r="BF725" s="28"/>
      <c r="BG725" s="26"/>
      <c r="BH725" s="17"/>
      <c r="BI725" s="29"/>
    </row>
    <row r="726" spans="1:61" x14ac:dyDescent="0.25">
      <c r="A726" s="17">
        <v>2007</v>
      </c>
      <c r="B726" s="15">
        <v>2010</v>
      </c>
      <c r="C726" s="20" t="s">
        <v>180</v>
      </c>
      <c r="D726" s="17" t="s">
        <v>313</v>
      </c>
      <c r="E726" s="69">
        <v>1</v>
      </c>
      <c r="F726" s="20" t="s">
        <v>108</v>
      </c>
      <c r="G726" s="44" t="s">
        <v>109</v>
      </c>
      <c r="H726" s="70">
        <v>99202</v>
      </c>
      <c r="I726" s="21">
        <v>8</v>
      </c>
      <c r="J726" s="22">
        <v>99202004</v>
      </c>
      <c r="K726" s="17" t="s">
        <v>40</v>
      </c>
      <c r="L726" s="23">
        <v>94.4</v>
      </c>
      <c r="M726" s="24"/>
      <c r="N726" s="71"/>
      <c r="O726" s="26"/>
      <c r="P726" s="26"/>
      <c r="Q726" s="63"/>
      <c r="R726" s="25"/>
      <c r="S726" s="45">
        <v>18.090126951788363</v>
      </c>
      <c r="T726" s="25">
        <f t="shared" si="137"/>
        <v>6.0300423172627875</v>
      </c>
      <c r="U726" s="25"/>
      <c r="V726" s="25"/>
      <c r="W726" s="26" t="s">
        <v>45</v>
      </c>
      <c r="X726" s="26" t="s">
        <v>45</v>
      </c>
      <c r="Y726" s="26" t="s">
        <v>45</v>
      </c>
      <c r="Z726" s="26" t="s">
        <v>45</v>
      </c>
      <c r="AA726" s="26" t="s">
        <v>45</v>
      </c>
      <c r="AB726" s="26" t="s">
        <v>45</v>
      </c>
      <c r="AC726" s="26" t="s">
        <v>45</v>
      </c>
      <c r="AD726" s="26" t="s">
        <v>45</v>
      </c>
      <c r="AE726" s="26" t="s">
        <v>45</v>
      </c>
      <c r="AF726" s="26" t="s">
        <v>45</v>
      </c>
      <c r="AG726" s="27">
        <v>4.4259166666666667</v>
      </c>
      <c r="AH726" s="27">
        <v>7.1524999999999999</v>
      </c>
      <c r="AI726" s="17">
        <f t="shared" si="125"/>
        <v>7.0388222793645499E-8</v>
      </c>
      <c r="AJ726" s="73">
        <v>7.4978977078032143</v>
      </c>
      <c r="AK726" s="73">
        <v>327.00251788200563</v>
      </c>
      <c r="AL726" s="73">
        <v>3514.5870795427982</v>
      </c>
      <c r="AM726" s="73">
        <v>1588.6823618584219</v>
      </c>
      <c r="AN726" s="17"/>
      <c r="AO726" s="17"/>
      <c r="AP726" s="17"/>
      <c r="AQ726" s="17"/>
      <c r="AR726" s="26">
        <v>408.375</v>
      </c>
      <c r="AS726" s="26">
        <v>767.42500000000018</v>
      </c>
      <c r="AT726" s="26">
        <v>344.95</v>
      </c>
      <c r="AU726" s="26">
        <v>18.215200770816956</v>
      </c>
      <c r="AV726" s="26">
        <v>-4.0704555446785102</v>
      </c>
      <c r="AW726" s="26">
        <v>4328.8750000000018</v>
      </c>
      <c r="AX726" s="26">
        <v>3534.9249999999993</v>
      </c>
      <c r="AY726" s="103">
        <v>1672</v>
      </c>
      <c r="AZ726" s="103">
        <f t="shared" si="138"/>
        <v>509.96</v>
      </c>
      <c r="BA726" s="17">
        <v>200</v>
      </c>
      <c r="BB726" s="17">
        <v>200</v>
      </c>
      <c r="BC726" s="17"/>
      <c r="BD726" s="17">
        <v>2</v>
      </c>
      <c r="BE726" s="17"/>
      <c r="BF726" s="28"/>
      <c r="BG726" s="26"/>
      <c r="BH726" s="17"/>
      <c r="BI726" s="29"/>
    </row>
    <row r="727" spans="1:61" x14ac:dyDescent="0.25">
      <c r="A727" s="17">
        <v>2007</v>
      </c>
      <c r="B727" s="15">
        <v>2010</v>
      </c>
      <c r="C727" s="20" t="s">
        <v>180</v>
      </c>
      <c r="D727" s="17" t="s">
        <v>313</v>
      </c>
      <c r="E727" s="69">
        <v>2</v>
      </c>
      <c r="F727" s="20" t="s">
        <v>108</v>
      </c>
      <c r="G727" s="44" t="s">
        <v>109</v>
      </c>
      <c r="H727" s="70">
        <v>99202</v>
      </c>
      <c r="I727" s="21">
        <v>8</v>
      </c>
      <c r="J727" s="22">
        <v>99202004</v>
      </c>
      <c r="K727" s="17" t="s">
        <v>40</v>
      </c>
      <c r="L727" s="23">
        <v>55.6</v>
      </c>
      <c r="M727" s="24"/>
      <c r="N727" s="71"/>
      <c r="O727" s="26"/>
      <c r="P727" s="26"/>
      <c r="Q727" s="63"/>
      <c r="R727" s="25"/>
      <c r="S727" s="45">
        <v>8.5994506802155417</v>
      </c>
      <c r="T727" s="25">
        <f t="shared" si="137"/>
        <v>2.8664835600718472</v>
      </c>
      <c r="U727" s="25"/>
      <c r="V727" s="25"/>
      <c r="W727" s="26" t="s">
        <v>45</v>
      </c>
      <c r="X727" s="26" t="s">
        <v>45</v>
      </c>
      <c r="Y727" s="26" t="s">
        <v>45</v>
      </c>
      <c r="Z727" s="26" t="s">
        <v>45</v>
      </c>
      <c r="AA727" s="26" t="s">
        <v>45</v>
      </c>
      <c r="AB727" s="26" t="s">
        <v>45</v>
      </c>
      <c r="AC727" s="26" t="s">
        <v>45</v>
      </c>
      <c r="AD727" s="26" t="s">
        <v>45</v>
      </c>
      <c r="AE727" s="26" t="s">
        <v>45</v>
      </c>
      <c r="AF727" s="26" t="s">
        <v>45</v>
      </c>
      <c r="AG727" s="27">
        <v>4.4538333333333329</v>
      </c>
      <c r="AH727" s="27">
        <v>7.23</v>
      </c>
      <c r="AI727" s="17">
        <f t="shared" si="125"/>
        <v>5.8884365535558776E-8</v>
      </c>
      <c r="AJ727" s="73">
        <v>9.2520926746458461</v>
      </c>
      <c r="AK727" s="73">
        <v>342.87869751652994</v>
      </c>
      <c r="AL727" s="73">
        <v>3381.6526032382312</v>
      </c>
      <c r="AM727" s="73">
        <v>1595.7611425782306</v>
      </c>
      <c r="AN727" s="17"/>
      <c r="AO727" s="17"/>
      <c r="AP727" s="17"/>
      <c r="AQ727" s="17"/>
      <c r="AR727" s="26">
        <v>408.375</v>
      </c>
      <c r="AS727" s="26">
        <v>767.42500000000018</v>
      </c>
      <c r="AT727" s="26">
        <v>344.95</v>
      </c>
      <c r="AU727" s="26">
        <v>18.215200770816956</v>
      </c>
      <c r="AV727" s="26">
        <v>-4.0704555446785102</v>
      </c>
      <c r="AW727" s="26">
        <v>4328.8750000000018</v>
      </c>
      <c r="AX727" s="26">
        <v>3534.9249999999993</v>
      </c>
      <c r="AY727" s="103">
        <v>1672</v>
      </c>
      <c r="AZ727" s="103">
        <f t="shared" si="138"/>
        <v>509.96</v>
      </c>
      <c r="BA727" s="17">
        <v>200</v>
      </c>
      <c r="BB727" s="17">
        <v>200</v>
      </c>
      <c r="BC727" s="17"/>
      <c r="BD727" s="17">
        <v>2</v>
      </c>
      <c r="BE727" s="17"/>
      <c r="BF727" s="28"/>
      <c r="BG727" s="26"/>
      <c r="BH727" s="17"/>
      <c r="BI727" s="29"/>
    </row>
    <row r="728" spans="1:61" x14ac:dyDescent="0.25">
      <c r="A728" s="17">
        <v>2007</v>
      </c>
      <c r="B728" s="15">
        <v>2010</v>
      </c>
      <c r="C728" s="20" t="s">
        <v>180</v>
      </c>
      <c r="D728" s="17" t="s">
        <v>313</v>
      </c>
      <c r="E728" s="69">
        <v>3</v>
      </c>
      <c r="F728" s="20" t="s">
        <v>108</v>
      </c>
      <c r="G728" s="44" t="s">
        <v>109</v>
      </c>
      <c r="H728" s="70">
        <v>99202</v>
      </c>
      <c r="I728" s="21">
        <v>8</v>
      </c>
      <c r="J728" s="22">
        <v>99202004</v>
      </c>
      <c r="K728" s="17" t="s">
        <v>40</v>
      </c>
      <c r="L728" s="23">
        <v>94.4</v>
      </c>
      <c r="M728" s="24"/>
      <c r="N728" s="71"/>
      <c r="O728" s="26"/>
      <c r="P728" s="26"/>
      <c r="Q728" s="63"/>
      <c r="R728" s="25"/>
      <c r="S728" s="45">
        <v>13.2264772099113</v>
      </c>
      <c r="T728" s="25">
        <f t="shared" si="137"/>
        <v>4.4088257366371</v>
      </c>
      <c r="U728" s="25"/>
      <c r="V728" s="25"/>
      <c r="W728" s="26" t="s">
        <v>45</v>
      </c>
      <c r="X728" s="26" t="s">
        <v>45</v>
      </c>
      <c r="Y728" s="26" t="s">
        <v>45</v>
      </c>
      <c r="Z728" s="26" t="s">
        <v>45</v>
      </c>
      <c r="AA728" s="26" t="s">
        <v>45</v>
      </c>
      <c r="AB728" s="26" t="s">
        <v>45</v>
      </c>
      <c r="AC728" s="26" t="s">
        <v>45</v>
      </c>
      <c r="AD728" s="26" t="s">
        <v>45</v>
      </c>
      <c r="AE728" s="26" t="s">
        <v>45</v>
      </c>
      <c r="AF728" s="26" t="s">
        <v>45</v>
      </c>
      <c r="AG728" s="27">
        <v>4.6020833333333337</v>
      </c>
      <c r="AH728" s="27">
        <v>6.9612500000000006</v>
      </c>
      <c r="AI728" s="17">
        <f t="shared" si="125"/>
        <v>1.0933268155833861E-7</v>
      </c>
      <c r="AJ728" s="73">
        <v>11.083480466149076</v>
      </c>
      <c r="AK728" s="73">
        <v>309.30191522413332</v>
      </c>
      <c r="AL728" s="73">
        <v>3135.8228602140189</v>
      </c>
      <c r="AM728" s="73">
        <v>1673.8199989652178</v>
      </c>
      <c r="AN728" s="17"/>
      <c r="AO728" s="17"/>
      <c r="AP728" s="17"/>
      <c r="AQ728" s="17"/>
      <c r="AR728" s="26">
        <v>408.375</v>
      </c>
      <c r="AS728" s="26">
        <v>767.42500000000018</v>
      </c>
      <c r="AT728" s="26">
        <v>344.95</v>
      </c>
      <c r="AU728" s="26">
        <v>18.215200770816956</v>
      </c>
      <c r="AV728" s="26">
        <v>-4.0704555446785102</v>
      </c>
      <c r="AW728" s="26">
        <v>4328.8750000000018</v>
      </c>
      <c r="AX728" s="26">
        <v>3534.9249999999993</v>
      </c>
      <c r="AY728" s="103">
        <v>1672</v>
      </c>
      <c r="AZ728" s="103">
        <f t="shared" si="138"/>
        <v>509.96</v>
      </c>
      <c r="BA728" s="17">
        <v>200</v>
      </c>
      <c r="BB728" s="17">
        <v>200</v>
      </c>
      <c r="BC728" s="17"/>
      <c r="BD728" s="17">
        <v>2</v>
      </c>
      <c r="BE728" s="17"/>
      <c r="BF728" s="28"/>
      <c r="BG728" s="26"/>
      <c r="BH728" s="17"/>
      <c r="BI728" s="29"/>
    </row>
    <row r="729" spans="1:61" x14ac:dyDescent="0.25">
      <c r="A729" s="17">
        <v>2007</v>
      </c>
      <c r="B729" s="15">
        <v>2010</v>
      </c>
      <c r="C729" s="20" t="s">
        <v>180</v>
      </c>
      <c r="D729" s="17" t="s">
        <v>313</v>
      </c>
      <c r="E729" s="69">
        <v>4</v>
      </c>
      <c r="F729" s="20" t="s">
        <v>108</v>
      </c>
      <c r="G729" s="44" t="s">
        <v>109</v>
      </c>
      <c r="H729" s="70">
        <v>99202</v>
      </c>
      <c r="I729" s="21">
        <v>8</v>
      </c>
      <c r="J729" s="22">
        <v>99202004</v>
      </c>
      <c r="K729" s="17" t="s">
        <v>40</v>
      </c>
      <c r="L729" s="23">
        <v>72.2</v>
      </c>
      <c r="M729" s="24"/>
      <c r="N729" s="71"/>
      <c r="O729" s="26"/>
      <c r="P729" s="26"/>
      <c r="Q729" s="63"/>
      <c r="R729" s="25"/>
      <c r="S729" s="45">
        <v>7.619190666756869</v>
      </c>
      <c r="T729" s="25">
        <f t="shared" si="137"/>
        <v>2.5397302222522895</v>
      </c>
      <c r="U729" s="25"/>
      <c r="V729" s="25"/>
      <c r="W729" s="26" t="s">
        <v>45</v>
      </c>
      <c r="X729" s="26" t="s">
        <v>45</v>
      </c>
      <c r="Y729" s="26" t="s">
        <v>45</v>
      </c>
      <c r="Z729" s="26" t="s">
        <v>45</v>
      </c>
      <c r="AA729" s="26" t="s">
        <v>45</v>
      </c>
      <c r="AB729" s="26" t="s">
        <v>45</v>
      </c>
      <c r="AC729" s="26" t="s">
        <v>45</v>
      </c>
      <c r="AD729" s="26" t="s">
        <v>45</v>
      </c>
      <c r="AE729" s="26" t="s">
        <v>45</v>
      </c>
      <c r="AF729" s="26" t="s">
        <v>45</v>
      </c>
      <c r="AG729" s="27">
        <v>4.7113333333333323</v>
      </c>
      <c r="AH729" s="27">
        <v>6.9462499999999991</v>
      </c>
      <c r="AI729" s="17">
        <f t="shared" si="125"/>
        <v>1.1317486887716195E-7</v>
      </c>
      <c r="AJ729" s="73">
        <v>14.57095504967438</v>
      </c>
      <c r="AK729" s="73">
        <v>326.7482454179551</v>
      </c>
      <c r="AL729" s="73">
        <v>3211.6375574204117</v>
      </c>
      <c r="AM729" s="73">
        <v>1558.1372304928509</v>
      </c>
      <c r="AN729" s="17"/>
      <c r="AO729" s="17"/>
      <c r="AP729" s="17"/>
      <c r="AQ729" s="17"/>
      <c r="AR729" s="26">
        <v>408.375</v>
      </c>
      <c r="AS729" s="26">
        <v>767.42500000000018</v>
      </c>
      <c r="AT729" s="26">
        <v>344.95</v>
      </c>
      <c r="AU729" s="26">
        <v>18.215200770816956</v>
      </c>
      <c r="AV729" s="26">
        <v>-4.0704555446785102</v>
      </c>
      <c r="AW729" s="26">
        <v>4328.8750000000018</v>
      </c>
      <c r="AX729" s="26">
        <v>3534.9249999999993</v>
      </c>
      <c r="AY729" s="103">
        <v>1672</v>
      </c>
      <c r="AZ729" s="103">
        <f t="shared" si="138"/>
        <v>509.96</v>
      </c>
      <c r="BA729" s="17">
        <v>200</v>
      </c>
      <c r="BB729" s="17">
        <v>200</v>
      </c>
      <c r="BC729" s="17"/>
      <c r="BD729" s="17">
        <v>2</v>
      </c>
      <c r="BE729" s="17"/>
      <c r="BF729" s="28"/>
      <c r="BG729" s="26"/>
      <c r="BH729" s="17"/>
      <c r="BI729" s="29"/>
    </row>
    <row r="730" spans="1:61" x14ac:dyDescent="0.25">
      <c r="A730" s="17">
        <v>2007</v>
      </c>
      <c r="B730" s="15">
        <v>2010</v>
      </c>
      <c r="C730" s="20" t="s">
        <v>180</v>
      </c>
      <c r="D730" s="17" t="s">
        <v>313</v>
      </c>
      <c r="E730" s="69">
        <v>1</v>
      </c>
      <c r="F730" s="20" t="s">
        <v>98</v>
      </c>
      <c r="G730" s="44" t="s">
        <v>99</v>
      </c>
      <c r="H730" s="104">
        <v>9870</v>
      </c>
      <c r="I730" s="107">
        <v>5</v>
      </c>
      <c r="J730" s="22">
        <v>987023</v>
      </c>
      <c r="K730" s="17" t="s">
        <v>54</v>
      </c>
      <c r="L730" s="23">
        <v>94.4</v>
      </c>
      <c r="M730" s="24"/>
      <c r="N730" s="71"/>
      <c r="O730" s="26"/>
      <c r="P730" s="26"/>
      <c r="Q730" s="63"/>
      <c r="R730" s="25"/>
      <c r="S730" s="45">
        <v>9.1711425860251996</v>
      </c>
      <c r="T730" s="25">
        <f t="shared" si="137"/>
        <v>3.0570475286750667</v>
      </c>
      <c r="U730" s="25"/>
      <c r="V730" s="25"/>
      <c r="W730" s="26" t="s">
        <v>45</v>
      </c>
      <c r="X730" s="26" t="s">
        <v>45</v>
      </c>
      <c r="Y730" s="26" t="s">
        <v>45</v>
      </c>
      <c r="Z730" s="26" t="s">
        <v>45</v>
      </c>
      <c r="AA730" s="26" t="s">
        <v>45</v>
      </c>
      <c r="AB730" s="26" t="s">
        <v>45</v>
      </c>
      <c r="AC730" s="26" t="s">
        <v>45</v>
      </c>
      <c r="AD730" s="26" t="s">
        <v>45</v>
      </c>
      <c r="AE730" s="26" t="s">
        <v>45</v>
      </c>
      <c r="AF730" s="26" t="s">
        <v>45</v>
      </c>
      <c r="AG730" s="27">
        <v>4.4259166666666667</v>
      </c>
      <c r="AH730" s="27">
        <v>7.1524999999999999</v>
      </c>
      <c r="AI730" s="17">
        <f t="shared" si="125"/>
        <v>7.0388222793645499E-8</v>
      </c>
      <c r="AJ730" s="73">
        <v>7.4978977078032143</v>
      </c>
      <c r="AK730" s="73">
        <v>327.00251788200563</v>
      </c>
      <c r="AL730" s="73">
        <v>3514.5870795427982</v>
      </c>
      <c r="AM730" s="73">
        <v>1588.6823618584219</v>
      </c>
      <c r="AN730" s="17"/>
      <c r="AO730" s="17"/>
      <c r="AP730" s="17"/>
      <c r="AQ730" s="17"/>
      <c r="AR730" s="26">
        <v>408.375</v>
      </c>
      <c r="AS730" s="26">
        <v>767.42500000000018</v>
      </c>
      <c r="AT730" s="26">
        <v>344.95</v>
      </c>
      <c r="AU730" s="26">
        <v>18.215200770816956</v>
      </c>
      <c r="AV730" s="26">
        <v>-4.0704555446785102</v>
      </c>
      <c r="AW730" s="26">
        <v>4328.8750000000018</v>
      </c>
      <c r="AX730" s="26">
        <v>3534.9249999999993</v>
      </c>
      <c r="AY730" s="103">
        <v>1672</v>
      </c>
      <c r="AZ730" s="103">
        <f t="shared" si="138"/>
        <v>509.96</v>
      </c>
      <c r="BA730" s="17">
        <v>200</v>
      </c>
      <c r="BB730" s="17">
        <v>200</v>
      </c>
      <c r="BC730" s="17"/>
      <c r="BD730" s="17">
        <v>2</v>
      </c>
      <c r="BE730" s="17"/>
      <c r="BF730" s="28"/>
      <c r="BG730" s="26"/>
      <c r="BH730" s="17"/>
      <c r="BI730" s="29"/>
    </row>
    <row r="731" spans="1:61" x14ac:dyDescent="0.25">
      <c r="A731" s="17">
        <v>2007</v>
      </c>
      <c r="B731" s="15">
        <v>2010</v>
      </c>
      <c r="C731" s="20" t="s">
        <v>180</v>
      </c>
      <c r="D731" s="17" t="s">
        <v>313</v>
      </c>
      <c r="E731" s="69">
        <v>2</v>
      </c>
      <c r="F731" s="20" t="s">
        <v>98</v>
      </c>
      <c r="G731" s="44" t="s">
        <v>99</v>
      </c>
      <c r="H731" s="104">
        <v>9870</v>
      </c>
      <c r="I731" s="107">
        <v>5</v>
      </c>
      <c r="J731" s="22">
        <v>987023</v>
      </c>
      <c r="K731" s="17" t="s">
        <v>54</v>
      </c>
      <c r="L731" s="23">
        <v>100</v>
      </c>
      <c r="M731" s="24"/>
      <c r="N731" s="71"/>
      <c r="O731" s="26"/>
      <c r="P731" s="26"/>
      <c r="Q731" s="63"/>
      <c r="R731" s="25"/>
      <c r="S731" s="45">
        <v>11.60292019264265</v>
      </c>
      <c r="T731" s="25">
        <f t="shared" si="137"/>
        <v>3.8676400642142164</v>
      </c>
      <c r="U731" s="25"/>
      <c r="V731" s="25"/>
      <c r="W731" s="26" t="s">
        <v>45</v>
      </c>
      <c r="X731" s="26" t="s">
        <v>45</v>
      </c>
      <c r="Y731" s="26" t="s">
        <v>45</v>
      </c>
      <c r="Z731" s="26" t="s">
        <v>45</v>
      </c>
      <c r="AA731" s="26" t="s">
        <v>45</v>
      </c>
      <c r="AB731" s="26" t="s">
        <v>45</v>
      </c>
      <c r="AC731" s="26" t="s">
        <v>45</v>
      </c>
      <c r="AD731" s="26" t="s">
        <v>45</v>
      </c>
      <c r="AE731" s="26" t="s">
        <v>45</v>
      </c>
      <c r="AF731" s="26" t="s">
        <v>45</v>
      </c>
      <c r="AG731" s="27">
        <v>4.4538333333333329</v>
      </c>
      <c r="AH731" s="27">
        <v>7.23</v>
      </c>
      <c r="AI731" s="17">
        <f t="shared" si="125"/>
        <v>5.8884365535558776E-8</v>
      </c>
      <c r="AJ731" s="73">
        <v>9.2520926746458461</v>
      </c>
      <c r="AK731" s="73">
        <v>342.87869751652994</v>
      </c>
      <c r="AL731" s="73">
        <v>3381.6526032382312</v>
      </c>
      <c r="AM731" s="73">
        <v>1595.7611425782306</v>
      </c>
      <c r="AN731" s="17"/>
      <c r="AO731" s="17"/>
      <c r="AP731" s="17"/>
      <c r="AQ731" s="17"/>
      <c r="AR731" s="26">
        <v>408.375</v>
      </c>
      <c r="AS731" s="26">
        <v>767.42500000000018</v>
      </c>
      <c r="AT731" s="26">
        <v>344.95</v>
      </c>
      <c r="AU731" s="26">
        <v>18.215200770816956</v>
      </c>
      <c r="AV731" s="26">
        <v>-4.0704555446785102</v>
      </c>
      <c r="AW731" s="26">
        <v>4328.8750000000018</v>
      </c>
      <c r="AX731" s="26">
        <v>3534.9249999999993</v>
      </c>
      <c r="AY731" s="103">
        <v>1672</v>
      </c>
      <c r="AZ731" s="103">
        <f t="shared" si="138"/>
        <v>509.96</v>
      </c>
      <c r="BA731" s="17">
        <v>200</v>
      </c>
      <c r="BB731" s="17">
        <v>200</v>
      </c>
      <c r="BC731" s="17"/>
      <c r="BD731" s="17">
        <v>2</v>
      </c>
      <c r="BE731" s="17"/>
      <c r="BF731" s="28"/>
      <c r="BG731" s="26"/>
      <c r="BH731" s="17"/>
      <c r="BI731" s="29"/>
    </row>
    <row r="732" spans="1:61" x14ac:dyDescent="0.25">
      <c r="A732" s="17">
        <v>2007</v>
      </c>
      <c r="B732" s="15">
        <v>2010</v>
      </c>
      <c r="C732" s="20" t="s">
        <v>180</v>
      </c>
      <c r="D732" s="17" t="s">
        <v>313</v>
      </c>
      <c r="E732" s="69">
        <v>3</v>
      </c>
      <c r="F732" s="20" t="s">
        <v>98</v>
      </c>
      <c r="G732" s="44" t="s">
        <v>99</v>
      </c>
      <c r="H732" s="104">
        <v>9870</v>
      </c>
      <c r="I732" s="107">
        <v>5</v>
      </c>
      <c r="J732" s="22">
        <v>987023</v>
      </c>
      <c r="K732" s="17" t="s">
        <v>54</v>
      </c>
      <c r="L732" s="23">
        <v>94.4</v>
      </c>
      <c r="M732" s="24"/>
      <c r="N732" s="71"/>
      <c r="O732" s="26"/>
      <c r="P732" s="26"/>
      <c r="Q732" s="63"/>
      <c r="R732" s="25"/>
      <c r="S732" s="45">
        <v>8.2319722271358771</v>
      </c>
      <c r="T732" s="25">
        <f t="shared" si="137"/>
        <v>2.7439907423786258</v>
      </c>
      <c r="U732" s="25"/>
      <c r="V732" s="25"/>
      <c r="W732" s="26" t="s">
        <v>45</v>
      </c>
      <c r="X732" s="26" t="s">
        <v>45</v>
      </c>
      <c r="Y732" s="26" t="s">
        <v>45</v>
      </c>
      <c r="Z732" s="26" t="s">
        <v>45</v>
      </c>
      <c r="AA732" s="26" t="s">
        <v>45</v>
      </c>
      <c r="AB732" s="26" t="s">
        <v>45</v>
      </c>
      <c r="AC732" s="26" t="s">
        <v>45</v>
      </c>
      <c r="AD732" s="26" t="s">
        <v>45</v>
      </c>
      <c r="AE732" s="26" t="s">
        <v>45</v>
      </c>
      <c r="AF732" s="26" t="s">
        <v>45</v>
      </c>
      <c r="AG732" s="27">
        <v>4.6020833333333337</v>
      </c>
      <c r="AH732" s="27">
        <v>6.9612500000000006</v>
      </c>
      <c r="AI732" s="17">
        <f t="shared" si="125"/>
        <v>1.0933268155833861E-7</v>
      </c>
      <c r="AJ732" s="73">
        <v>11.083480466149076</v>
      </c>
      <c r="AK732" s="73">
        <v>309.30191522413332</v>
      </c>
      <c r="AL732" s="73">
        <v>3135.8228602140189</v>
      </c>
      <c r="AM732" s="73">
        <v>1673.8199989652178</v>
      </c>
      <c r="AN732" s="17"/>
      <c r="AO732" s="17"/>
      <c r="AP732" s="17"/>
      <c r="AQ732" s="17"/>
      <c r="AR732" s="26">
        <v>408.375</v>
      </c>
      <c r="AS732" s="26">
        <v>767.42500000000018</v>
      </c>
      <c r="AT732" s="26">
        <v>344.95</v>
      </c>
      <c r="AU732" s="26">
        <v>18.215200770816956</v>
      </c>
      <c r="AV732" s="26">
        <v>-4.0704555446785102</v>
      </c>
      <c r="AW732" s="26">
        <v>4328.8750000000018</v>
      </c>
      <c r="AX732" s="26">
        <v>3534.9249999999993</v>
      </c>
      <c r="AY732" s="103">
        <v>1672</v>
      </c>
      <c r="AZ732" s="103">
        <f t="shared" si="138"/>
        <v>509.96</v>
      </c>
      <c r="BA732" s="17">
        <v>200</v>
      </c>
      <c r="BB732" s="17">
        <v>200</v>
      </c>
      <c r="BC732" s="17"/>
      <c r="BD732" s="17">
        <v>2</v>
      </c>
      <c r="BE732" s="17"/>
      <c r="BF732" s="28"/>
      <c r="BG732" s="26"/>
      <c r="BH732" s="17"/>
      <c r="BI732" s="29"/>
    </row>
    <row r="733" spans="1:61" x14ac:dyDescent="0.25">
      <c r="A733" s="17">
        <v>2007</v>
      </c>
      <c r="B733" s="15">
        <v>2010</v>
      </c>
      <c r="C733" s="20" t="s">
        <v>180</v>
      </c>
      <c r="D733" s="17" t="s">
        <v>313</v>
      </c>
      <c r="E733" s="69">
        <v>4</v>
      </c>
      <c r="F733" s="20" t="s">
        <v>98</v>
      </c>
      <c r="G733" s="44" t="s">
        <v>99</v>
      </c>
      <c r="H733" s="104">
        <v>9870</v>
      </c>
      <c r="I733" s="107">
        <v>5</v>
      </c>
      <c r="J733" s="22">
        <v>987023</v>
      </c>
      <c r="K733" s="17" t="s">
        <v>54</v>
      </c>
      <c r="L733" s="23">
        <v>100</v>
      </c>
      <c r="M733" s="24"/>
      <c r="N733" s="71"/>
      <c r="O733" s="26"/>
      <c r="P733" s="26"/>
      <c r="Q733" s="63"/>
      <c r="R733" s="25"/>
      <c r="S733" s="45">
        <v>6.956738828712445</v>
      </c>
      <c r="T733" s="25">
        <f t="shared" si="137"/>
        <v>2.3189129429041482</v>
      </c>
      <c r="U733" s="25"/>
      <c r="V733" s="25"/>
      <c r="W733" s="26" t="s">
        <v>45</v>
      </c>
      <c r="X733" s="26" t="s">
        <v>45</v>
      </c>
      <c r="Y733" s="26" t="s">
        <v>45</v>
      </c>
      <c r="Z733" s="26" t="s">
        <v>45</v>
      </c>
      <c r="AA733" s="26" t="s">
        <v>45</v>
      </c>
      <c r="AB733" s="26" t="s">
        <v>45</v>
      </c>
      <c r="AC733" s="26" t="s">
        <v>45</v>
      </c>
      <c r="AD733" s="26" t="s">
        <v>45</v>
      </c>
      <c r="AE733" s="26" t="s">
        <v>45</v>
      </c>
      <c r="AF733" s="26" t="s">
        <v>45</v>
      </c>
      <c r="AG733" s="27">
        <v>4.7113333333333323</v>
      </c>
      <c r="AH733" s="27">
        <v>6.9462499999999991</v>
      </c>
      <c r="AI733" s="17">
        <f t="shared" si="125"/>
        <v>1.1317486887716195E-7</v>
      </c>
      <c r="AJ733" s="73">
        <v>14.57095504967438</v>
      </c>
      <c r="AK733" s="73">
        <v>326.7482454179551</v>
      </c>
      <c r="AL733" s="73">
        <v>3211.6375574204117</v>
      </c>
      <c r="AM733" s="73">
        <v>1558.1372304928509</v>
      </c>
      <c r="AN733" s="17"/>
      <c r="AO733" s="17"/>
      <c r="AP733" s="17"/>
      <c r="AQ733" s="17"/>
      <c r="AR733" s="26">
        <v>408.375</v>
      </c>
      <c r="AS733" s="26">
        <v>767.42500000000018</v>
      </c>
      <c r="AT733" s="26">
        <v>344.95</v>
      </c>
      <c r="AU733" s="26">
        <v>18.215200770816956</v>
      </c>
      <c r="AV733" s="26">
        <v>-4.0704555446785102</v>
      </c>
      <c r="AW733" s="26">
        <v>4328.8750000000018</v>
      </c>
      <c r="AX733" s="26">
        <v>3534.9249999999993</v>
      </c>
      <c r="AY733" s="103">
        <v>1672</v>
      </c>
      <c r="AZ733" s="103">
        <f t="shared" si="138"/>
        <v>509.96</v>
      </c>
      <c r="BA733" s="17">
        <v>200</v>
      </c>
      <c r="BB733" s="17">
        <v>200</v>
      </c>
      <c r="BC733" s="17"/>
      <c r="BD733" s="17">
        <v>2</v>
      </c>
      <c r="BE733" s="17"/>
      <c r="BF733" s="28"/>
      <c r="BG733" s="26"/>
      <c r="BH733" s="17"/>
      <c r="BI733" s="29"/>
    </row>
    <row r="734" spans="1:61" x14ac:dyDescent="0.25">
      <c r="A734" s="17">
        <v>2007</v>
      </c>
      <c r="B734" s="15">
        <v>2010</v>
      </c>
      <c r="C734" s="20" t="s">
        <v>180</v>
      </c>
      <c r="D734" s="17" t="s">
        <v>313</v>
      </c>
      <c r="E734" s="69">
        <v>1</v>
      </c>
      <c r="F734" s="20" t="s">
        <v>120</v>
      </c>
      <c r="G734" s="44" t="s">
        <v>121</v>
      </c>
      <c r="H734" s="22">
        <v>99217</v>
      </c>
      <c r="I734" s="17">
        <v>9</v>
      </c>
      <c r="J734" s="17">
        <v>99217015</v>
      </c>
      <c r="K734" s="17" t="s">
        <v>40</v>
      </c>
      <c r="L734" s="23">
        <v>88.9</v>
      </c>
      <c r="M734" s="24"/>
      <c r="N734" s="71"/>
      <c r="O734" s="26"/>
      <c r="P734" s="26"/>
      <c r="Q734" s="63"/>
      <c r="R734" s="25"/>
      <c r="S734" s="45">
        <v>12.497630380497933</v>
      </c>
      <c r="T734" s="25">
        <f t="shared" si="137"/>
        <v>4.1658767934993106</v>
      </c>
      <c r="U734" s="25"/>
      <c r="V734" s="25"/>
      <c r="W734" s="26" t="s">
        <v>45</v>
      </c>
      <c r="X734" s="26" t="s">
        <v>45</v>
      </c>
      <c r="Y734" s="26" t="s">
        <v>45</v>
      </c>
      <c r="Z734" s="26" t="s">
        <v>45</v>
      </c>
      <c r="AA734" s="26" t="s">
        <v>45</v>
      </c>
      <c r="AB734" s="26" t="s">
        <v>45</v>
      </c>
      <c r="AC734" s="26" t="s">
        <v>45</v>
      </c>
      <c r="AD734" s="26" t="s">
        <v>45</v>
      </c>
      <c r="AE734" s="26" t="s">
        <v>45</v>
      </c>
      <c r="AF734" s="26" t="s">
        <v>45</v>
      </c>
      <c r="AG734" s="27">
        <v>4.4259166666666667</v>
      </c>
      <c r="AH734" s="27">
        <v>7.1524999999999999</v>
      </c>
      <c r="AI734" s="17">
        <f t="shared" si="125"/>
        <v>7.0388222793645499E-8</v>
      </c>
      <c r="AJ734" s="73">
        <v>7.4978977078032143</v>
      </c>
      <c r="AK734" s="73">
        <v>327.00251788200563</v>
      </c>
      <c r="AL734" s="73">
        <v>3514.5870795427982</v>
      </c>
      <c r="AM734" s="73">
        <v>1588.6823618584219</v>
      </c>
      <c r="AN734" s="17"/>
      <c r="AO734" s="17"/>
      <c r="AP734" s="17"/>
      <c r="AQ734" s="17"/>
      <c r="AR734" s="26">
        <v>408.375</v>
      </c>
      <c r="AS734" s="26">
        <v>767.42500000000018</v>
      </c>
      <c r="AT734" s="26">
        <v>344.95</v>
      </c>
      <c r="AU734" s="26">
        <v>18.215200770816956</v>
      </c>
      <c r="AV734" s="26">
        <v>-4.0704555446785102</v>
      </c>
      <c r="AW734" s="26">
        <v>4328.8750000000018</v>
      </c>
      <c r="AX734" s="26">
        <v>3534.9249999999993</v>
      </c>
      <c r="AY734" s="103">
        <v>1672</v>
      </c>
      <c r="AZ734" s="103">
        <f t="shared" si="138"/>
        <v>509.96</v>
      </c>
      <c r="BA734" s="17">
        <v>200</v>
      </c>
      <c r="BB734" s="17">
        <v>200</v>
      </c>
      <c r="BC734" s="17"/>
      <c r="BD734" s="17">
        <v>2</v>
      </c>
      <c r="BE734" s="17"/>
      <c r="BF734" s="28"/>
      <c r="BG734" s="26"/>
      <c r="BH734" s="17"/>
      <c r="BI734" s="29"/>
    </row>
    <row r="735" spans="1:61" x14ac:dyDescent="0.25">
      <c r="A735" s="17">
        <v>2007</v>
      </c>
      <c r="B735" s="15">
        <v>2010</v>
      </c>
      <c r="C735" s="20" t="s">
        <v>180</v>
      </c>
      <c r="D735" s="17" t="s">
        <v>313</v>
      </c>
      <c r="E735" s="69">
        <v>2</v>
      </c>
      <c r="F735" s="20" t="s">
        <v>120</v>
      </c>
      <c r="G735" s="44" t="s">
        <v>121</v>
      </c>
      <c r="H735" s="22">
        <v>99217</v>
      </c>
      <c r="I735" s="17">
        <v>9</v>
      </c>
      <c r="J735" s="17">
        <v>99217015</v>
      </c>
      <c r="K735" s="17" t="s">
        <v>40</v>
      </c>
      <c r="L735" s="23">
        <v>100</v>
      </c>
      <c r="M735" s="24"/>
      <c r="N735" s="71"/>
      <c r="O735" s="26"/>
      <c r="P735" s="26"/>
      <c r="Q735" s="63"/>
      <c r="R735" s="25"/>
      <c r="S735" s="45">
        <v>14.601484546210079</v>
      </c>
      <c r="T735" s="25">
        <f t="shared" si="137"/>
        <v>4.8671615154033594</v>
      </c>
      <c r="U735" s="25"/>
      <c r="V735" s="25"/>
      <c r="W735" s="26" t="s">
        <v>45</v>
      </c>
      <c r="X735" s="26" t="s">
        <v>45</v>
      </c>
      <c r="Y735" s="26" t="s">
        <v>45</v>
      </c>
      <c r="Z735" s="26" t="s">
        <v>45</v>
      </c>
      <c r="AA735" s="26" t="s">
        <v>45</v>
      </c>
      <c r="AB735" s="26" t="s">
        <v>45</v>
      </c>
      <c r="AC735" s="26" t="s">
        <v>45</v>
      </c>
      <c r="AD735" s="26" t="s">
        <v>45</v>
      </c>
      <c r="AE735" s="26" t="s">
        <v>45</v>
      </c>
      <c r="AF735" s="26" t="s">
        <v>45</v>
      </c>
      <c r="AG735" s="27">
        <v>4.4538333333333329</v>
      </c>
      <c r="AH735" s="27">
        <v>7.23</v>
      </c>
      <c r="AI735" s="17">
        <f t="shared" si="125"/>
        <v>5.8884365535558776E-8</v>
      </c>
      <c r="AJ735" s="73">
        <v>9.2520926746458461</v>
      </c>
      <c r="AK735" s="73">
        <v>342.87869751652994</v>
      </c>
      <c r="AL735" s="73">
        <v>3381.6526032382312</v>
      </c>
      <c r="AM735" s="73">
        <v>1595.7611425782306</v>
      </c>
      <c r="AN735" s="17"/>
      <c r="AO735" s="17"/>
      <c r="AP735" s="17"/>
      <c r="AQ735" s="17"/>
      <c r="AR735" s="26">
        <v>408.375</v>
      </c>
      <c r="AS735" s="26">
        <v>767.42500000000018</v>
      </c>
      <c r="AT735" s="26">
        <v>344.95</v>
      </c>
      <c r="AU735" s="26">
        <v>18.215200770816956</v>
      </c>
      <c r="AV735" s="26">
        <v>-4.0704555446785102</v>
      </c>
      <c r="AW735" s="26">
        <v>4328.8750000000018</v>
      </c>
      <c r="AX735" s="26">
        <v>3534.9249999999993</v>
      </c>
      <c r="AY735" s="103">
        <v>1672</v>
      </c>
      <c r="AZ735" s="103">
        <f t="shared" si="138"/>
        <v>509.96</v>
      </c>
      <c r="BA735" s="17">
        <v>200</v>
      </c>
      <c r="BB735" s="17">
        <v>200</v>
      </c>
      <c r="BC735" s="17"/>
      <c r="BD735" s="17">
        <v>2</v>
      </c>
      <c r="BE735" s="17"/>
      <c r="BF735" s="28"/>
      <c r="BG735" s="26"/>
      <c r="BH735" s="17"/>
      <c r="BI735" s="29"/>
    </row>
    <row r="736" spans="1:61" x14ac:dyDescent="0.25">
      <c r="A736" s="17">
        <v>2007</v>
      </c>
      <c r="B736" s="15">
        <v>2010</v>
      </c>
      <c r="C736" s="20" t="s">
        <v>180</v>
      </c>
      <c r="D736" s="17" t="s">
        <v>313</v>
      </c>
      <c r="E736" s="69">
        <v>3</v>
      </c>
      <c r="F736" s="20" t="s">
        <v>120</v>
      </c>
      <c r="G736" s="44" t="s">
        <v>121</v>
      </c>
      <c r="H736" s="22">
        <v>99217</v>
      </c>
      <c r="I736" s="17">
        <v>9</v>
      </c>
      <c r="J736" s="17">
        <v>99217015</v>
      </c>
      <c r="K736" s="17" t="s">
        <v>40</v>
      </c>
      <c r="L736" s="23">
        <v>100</v>
      </c>
      <c r="M736" s="24"/>
      <c r="N736" s="71"/>
      <c r="O736" s="26"/>
      <c r="P736" s="26"/>
      <c r="Q736" s="63"/>
      <c r="R736" s="25"/>
      <c r="S736" s="45">
        <v>12.785195545531309</v>
      </c>
      <c r="T736" s="25">
        <f t="shared" si="137"/>
        <v>4.2617318485104363</v>
      </c>
      <c r="U736" s="25"/>
      <c r="V736" s="25"/>
      <c r="W736" s="26" t="s">
        <v>45</v>
      </c>
      <c r="X736" s="26" t="s">
        <v>45</v>
      </c>
      <c r="Y736" s="26" t="s">
        <v>45</v>
      </c>
      <c r="Z736" s="26" t="s">
        <v>45</v>
      </c>
      <c r="AA736" s="26" t="s">
        <v>45</v>
      </c>
      <c r="AB736" s="26" t="s">
        <v>45</v>
      </c>
      <c r="AC736" s="26" t="s">
        <v>45</v>
      </c>
      <c r="AD736" s="26" t="s">
        <v>45</v>
      </c>
      <c r="AE736" s="26" t="s">
        <v>45</v>
      </c>
      <c r="AF736" s="26" t="s">
        <v>45</v>
      </c>
      <c r="AG736" s="27">
        <v>4.6020833333333337</v>
      </c>
      <c r="AH736" s="27">
        <v>6.9612500000000006</v>
      </c>
      <c r="AI736" s="17">
        <f t="shared" si="125"/>
        <v>1.0933268155833861E-7</v>
      </c>
      <c r="AJ736" s="73">
        <v>11.083480466149076</v>
      </c>
      <c r="AK736" s="73">
        <v>309.30191522413332</v>
      </c>
      <c r="AL736" s="73">
        <v>3135.8228602140189</v>
      </c>
      <c r="AM736" s="73">
        <v>1673.8199989652178</v>
      </c>
      <c r="AN736" s="17"/>
      <c r="AO736" s="17"/>
      <c r="AP736" s="17"/>
      <c r="AQ736" s="17"/>
      <c r="AR736" s="26">
        <v>408.375</v>
      </c>
      <c r="AS736" s="26">
        <v>767.42500000000018</v>
      </c>
      <c r="AT736" s="26">
        <v>344.95</v>
      </c>
      <c r="AU736" s="26">
        <v>18.215200770816956</v>
      </c>
      <c r="AV736" s="26">
        <v>-4.0704555446785102</v>
      </c>
      <c r="AW736" s="26">
        <v>4328.8750000000018</v>
      </c>
      <c r="AX736" s="26">
        <v>3534.9249999999993</v>
      </c>
      <c r="AY736" s="103">
        <v>1672</v>
      </c>
      <c r="AZ736" s="103">
        <f t="shared" si="138"/>
        <v>509.96</v>
      </c>
      <c r="BA736" s="17">
        <v>200</v>
      </c>
      <c r="BB736" s="17">
        <v>200</v>
      </c>
      <c r="BC736" s="17"/>
      <c r="BD736" s="17">
        <v>2</v>
      </c>
      <c r="BE736" s="17"/>
      <c r="BF736" s="28"/>
      <c r="BG736" s="26"/>
      <c r="BH736" s="17"/>
      <c r="BI736" s="29"/>
    </row>
    <row r="737" spans="1:61" x14ac:dyDescent="0.25">
      <c r="A737" s="17">
        <v>2007</v>
      </c>
      <c r="B737" s="15">
        <v>2010</v>
      </c>
      <c r="C737" s="20" t="s">
        <v>180</v>
      </c>
      <c r="D737" s="17" t="s">
        <v>313</v>
      </c>
      <c r="E737" s="69">
        <v>4</v>
      </c>
      <c r="F737" s="20" t="s">
        <v>120</v>
      </c>
      <c r="G737" s="44" t="s">
        <v>121</v>
      </c>
      <c r="H737" s="22">
        <v>99217</v>
      </c>
      <c r="I737" s="17">
        <v>9</v>
      </c>
      <c r="J737" s="17">
        <v>99217015</v>
      </c>
      <c r="K737" s="17" t="s">
        <v>40</v>
      </c>
      <c r="L737" s="23">
        <v>100</v>
      </c>
      <c r="M737" s="24"/>
      <c r="N737" s="71"/>
      <c r="O737" s="26"/>
      <c r="P737" s="26"/>
      <c r="Q737" s="63"/>
      <c r="R737" s="25"/>
      <c r="S737" s="45">
        <v>9.6205037204329216</v>
      </c>
      <c r="T737" s="25">
        <f t="shared" si="137"/>
        <v>3.2068345734776407</v>
      </c>
      <c r="U737" s="25"/>
      <c r="V737" s="25"/>
      <c r="W737" s="26" t="s">
        <v>45</v>
      </c>
      <c r="X737" s="26" t="s">
        <v>45</v>
      </c>
      <c r="Y737" s="26" t="s">
        <v>45</v>
      </c>
      <c r="Z737" s="26" t="s">
        <v>45</v>
      </c>
      <c r="AA737" s="26" t="s">
        <v>45</v>
      </c>
      <c r="AB737" s="26" t="s">
        <v>45</v>
      </c>
      <c r="AC737" s="26" t="s">
        <v>45</v>
      </c>
      <c r="AD737" s="26" t="s">
        <v>45</v>
      </c>
      <c r="AE737" s="26" t="s">
        <v>45</v>
      </c>
      <c r="AF737" s="26" t="s">
        <v>45</v>
      </c>
      <c r="AG737" s="27">
        <v>4.7113333333333323</v>
      </c>
      <c r="AH737" s="27">
        <v>6.9462499999999991</v>
      </c>
      <c r="AI737" s="17">
        <f t="shared" si="125"/>
        <v>1.1317486887716195E-7</v>
      </c>
      <c r="AJ737" s="73">
        <v>14.57095504967438</v>
      </c>
      <c r="AK737" s="73">
        <v>326.7482454179551</v>
      </c>
      <c r="AL737" s="73">
        <v>3211.6375574204117</v>
      </c>
      <c r="AM737" s="73">
        <v>1558.1372304928509</v>
      </c>
      <c r="AN737" s="17"/>
      <c r="AO737" s="17"/>
      <c r="AP737" s="17"/>
      <c r="AQ737" s="17"/>
      <c r="AR737" s="26">
        <v>408.375</v>
      </c>
      <c r="AS737" s="26">
        <v>767.42500000000018</v>
      </c>
      <c r="AT737" s="26">
        <v>344.95</v>
      </c>
      <c r="AU737" s="26">
        <v>18.215200770816956</v>
      </c>
      <c r="AV737" s="26">
        <v>-4.0704555446785102</v>
      </c>
      <c r="AW737" s="26">
        <v>4328.8750000000018</v>
      </c>
      <c r="AX737" s="26">
        <v>3534.9249999999993</v>
      </c>
      <c r="AY737" s="103">
        <v>1672</v>
      </c>
      <c r="AZ737" s="103">
        <f t="shared" si="138"/>
        <v>509.96</v>
      </c>
      <c r="BA737" s="17">
        <v>200</v>
      </c>
      <c r="BB737" s="17">
        <v>200</v>
      </c>
      <c r="BC737" s="17"/>
      <c r="BD737" s="17">
        <v>2</v>
      </c>
      <c r="BE737" s="17"/>
      <c r="BF737" s="28"/>
      <c r="BG737" s="26"/>
      <c r="BH737" s="17"/>
      <c r="BI737" s="29"/>
    </row>
    <row r="738" spans="1:61" x14ac:dyDescent="0.25">
      <c r="A738" s="17">
        <v>2007</v>
      </c>
      <c r="B738" s="15">
        <v>2010</v>
      </c>
      <c r="C738" s="20" t="s">
        <v>180</v>
      </c>
      <c r="D738" s="17" t="s">
        <v>313</v>
      </c>
      <c r="E738" s="69">
        <v>1</v>
      </c>
      <c r="F738" s="20" t="s">
        <v>128</v>
      </c>
      <c r="G738" s="44" t="s">
        <v>129</v>
      </c>
      <c r="H738" s="22">
        <v>9980</v>
      </c>
      <c r="I738" s="17">
        <v>9</v>
      </c>
      <c r="J738" s="17">
        <v>9980005</v>
      </c>
      <c r="K738" s="17" t="s">
        <v>40</v>
      </c>
      <c r="L738" s="23">
        <v>88.9</v>
      </c>
      <c r="M738" s="24"/>
      <c r="N738" s="71"/>
      <c r="O738" s="26"/>
      <c r="P738" s="26"/>
      <c r="Q738" s="63"/>
      <c r="R738" s="25"/>
      <c r="S738" s="45">
        <v>17.300179226022621</v>
      </c>
      <c r="T738" s="25">
        <f t="shared" si="137"/>
        <v>5.7667264086742067</v>
      </c>
      <c r="U738" s="25"/>
      <c r="V738" s="25"/>
      <c r="W738" s="26" t="s">
        <v>45</v>
      </c>
      <c r="X738" s="26" t="s">
        <v>45</v>
      </c>
      <c r="Y738" s="26" t="s">
        <v>45</v>
      </c>
      <c r="Z738" s="26" t="s">
        <v>45</v>
      </c>
      <c r="AA738" s="26" t="s">
        <v>45</v>
      </c>
      <c r="AB738" s="26" t="s">
        <v>45</v>
      </c>
      <c r="AC738" s="26" t="s">
        <v>45</v>
      </c>
      <c r="AD738" s="26" t="s">
        <v>45</v>
      </c>
      <c r="AE738" s="26" t="s">
        <v>45</v>
      </c>
      <c r="AF738" s="26" t="s">
        <v>45</v>
      </c>
      <c r="AG738" s="27">
        <v>4.4259166666666667</v>
      </c>
      <c r="AH738" s="27">
        <v>7.1524999999999999</v>
      </c>
      <c r="AI738" s="17">
        <f t="shared" si="125"/>
        <v>7.0388222793645499E-8</v>
      </c>
      <c r="AJ738" s="73">
        <v>7.4978977078032143</v>
      </c>
      <c r="AK738" s="73">
        <v>327.00251788200563</v>
      </c>
      <c r="AL738" s="73">
        <v>3514.5870795427982</v>
      </c>
      <c r="AM738" s="73">
        <v>1588.6823618584219</v>
      </c>
      <c r="AN738" s="17"/>
      <c r="AO738" s="17"/>
      <c r="AP738" s="17"/>
      <c r="AQ738" s="17"/>
      <c r="AR738" s="26">
        <v>408.375</v>
      </c>
      <c r="AS738" s="26">
        <v>767.42500000000018</v>
      </c>
      <c r="AT738" s="26">
        <v>344.95</v>
      </c>
      <c r="AU738" s="26">
        <v>18.215200770816956</v>
      </c>
      <c r="AV738" s="26">
        <v>-4.0704555446785102</v>
      </c>
      <c r="AW738" s="26">
        <v>4328.8750000000018</v>
      </c>
      <c r="AX738" s="26">
        <v>3534.9249999999993</v>
      </c>
      <c r="AY738" s="103">
        <v>1672</v>
      </c>
      <c r="AZ738" s="103">
        <f t="shared" si="138"/>
        <v>509.96</v>
      </c>
      <c r="BA738" s="17">
        <v>200</v>
      </c>
      <c r="BB738" s="17">
        <v>200</v>
      </c>
      <c r="BC738" s="17"/>
      <c r="BD738" s="17">
        <v>2</v>
      </c>
      <c r="BE738" s="17"/>
      <c r="BF738" s="28"/>
      <c r="BG738" s="26"/>
      <c r="BH738" s="17"/>
      <c r="BI738" s="29"/>
    </row>
    <row r="739" spans="1:61" x14ac:dyDescent="0.25">
      <c r="A739" s="17">
        <v>2007</v>
      </c>
      <c r="B739" s="15">
        <v>2010</v>
      </c>
      <c r="C739" s="20" t="s">
        <v>180</v>
      </c>
      <c r="D739" s="17" t="s">
        <v>313</v>
      </c>
      <c r="E739" s="69">
        <v>2</v>
      </c>
      <c r="F739" s="20" t="s">
        <v>128</v>
      </c>
      <c r="G739" s="44" t="s">
        <v>129</v>
      </c>
      <c r="H739" s="22">
        <v>9980</v>
      </c>
      <c r="I739" s="17">
        <v>9</v>
      </c>
      <c r="J739" s="17">
        <v>9980005</v>
      </c>
      <c r="K739" s="17" t="s">
        <v>40</v>
      </c>
      <c r="L739" s="23">
        <v>22.200000000000003</v>
      </c>
      <c r="M739" s="24"/>
      <c r="N739" s="71"/>
      <c r="O739" s="26"/>
      <c r="P739" s="26"/>
      <c r="Q739" s="63"/>
      <c r="R739" s="25"/>
      <c r="S739" s="45">
        <v>1.0238360194042855</v>
      </c>
      <c r="T739" s="25">
        <f t="shared" si="137"/>
        <v>0.34127867313476185</v>
      </c>
      <c r="U739" s="25"/>
      <c r="V739" s="25"/>
      <c r="W739" s="26" t="s">
        <v>45</v>
      </c>
      <c r="X739" s="26" t="s">
        <v>45</v>
      </c>
      <c r="Y739" s="26" t="s">
        <v>45</v>
      </c>
      <c r="Z739" s="26" t="s">
        <v>45</v>
      </c>
      <c r="AA739" s="26" t="s">
        <v>45</v>
      </c>
      <c r="AB739" s="26" t="s">
        <v>45</v>
      </c>
      <c r="AC739" s="26" t="s">
        <v>45</v>
      </c>
      <c r="AD739" s="26" t="s">
        <v>45</v>
      </c>
      <c r="AE739" s="26" t="s">
        <v>45</v>
      </c>
      <c r="AF739" s="26" t="s">
        <v>45</v>
      </c>
      <c r="AG739" s="27">
        <v>4.4538333333333329</v>
      </c>
      <c r="AH739" s="27">
        <v>7.23</v>
      </c>
      <c r="AI739" s="17">
        <f t="shared" si="125"/>
        <v>5.8884365535558776E-8</v>
      </c>
      <c r="AJ739" s="73">
        <v>9.2520926746458461</v>
      </c>
      <c r="AK739" s="73">
        <v>342.87869751652994</v>
      </c>
      <c r="AL739" s="73">
        <v>3381.6526032382312</v>
      </c>
      <c r="AM739" s="73">
        <v>1595.7611425782306</v>
      </c>
      <c r="AN739" s="17"/>
      <c r="AO739" s="17"/>
      <c r="AP739" s="17"/>
      <c r="AQ739" s="17"/>
      <c r="AR739" s="26">
        <v>408.375</v>
      </c>
      <c r="AS739" s="26">
        <v>767.42500000000018</v>
      </c>
      <c r="AT739" s="26">
        <v>344.95</v>
      </c>
      <c r="AU739" s="26">
        <v>18.215200770816956</v>
      </c>
      <c r="AV739" s="26">
        <v>-4.0704555446785102</v>
      </c>
      <c r="AW739" s="26">
        <v>4328.8750000000018</v>
      </c>
      <c r="AX739" s="26">
        <v>3534.9249999999993</v>
      </c>
      <c r="AY739" s="103">
        <v>1672</v>
      </c>
      <c r="AZ739" s="103">
        <f t="shared" si="138"/>
        <v>509.96</v>
      </c>
      <c r="BA739" s="17">
        <v>200</v>
      </c>
      <c r="BB739" s="17">
        <v>200</v>
      </c>
      <c r="BC739" s="17"/>
      <c r="BD739" s="17">
        <v>2</v>
      </c>
      <c r="BE739" s="17"/>
      <c r="BF739" s="28"/>
      <c r="BG739" s="26"/>
      <c r="BH739" s="17"/>
      <c r="BI739" s="29"/>
    </row>
    <row r="740" spans="1:61" x14ac:dyDescent="0.25">
      <c r="A740" s="17">
        <v>2007</v>
      </c>
      <c r="B740" s="15">
        <v>2010</v>
      </c>
      <c r="C740" s="20" t="s">
        <v>180</v>
      </c>
      <c r="D740" s="17" t="s">
        <v>313</v>
      </c>
      <c r="E740" s="69">
        <v>3</v>
      </c>
      <c r="F740" s="20" t="s">
        <v>128</v>
      </c>
      <c r="G740" s="44" t="s">
        <v>129</v>
      </c>
      <c r="H740" s="22">
        <v>9980</v>
      </c>
      <c r="I740" s="17">
        <v>9</v>
      </c>
      <c r="J740" s="17">
        <v>9980005</v>
      </c>
      <c r="K740" s="17" t="s">
        <v>40</v>
      </c>
      <c r="L740" s="23">
        <v>94.4</v>
      </c>
      <c r="M740" s="24"/>
      <c r="N740" s="71"/>
      <c r="O740" s="26"/>
      <c r="P740" s="26"/>
      <c r="Q740" s="63"/>
      <c r="R740" s="25"/>
      <c r="S740" s="45">
        <v>11.460315664873274</v>
      </c>
      <c r="T740" s="25">
        <f t="shared" si="137"/>
        <v>3.8201052216244249</v>
      </c>
      <c r="U740" s="25"/>
      <c r="V740" s="25"/>
      <c r="W740" s="26" t="s">
        <v>45</v>
      </c>
      <c r="X740" s="26" t="s">
        <v>45</v>
      </c>
      <c r="Y740" s="26" t="s">
        <v>45</v>
      </c>
      <c r="Z740" s="26" t="s">
        <v>45</v>
      </c>
      <c r="AA740" s="26" t="s">
        <v>45</v>
      </c>
      <c r="AB740" s="26" t="s">
        <v>45</v>
      </c>
      <c r="AC740" s="26" t="s">
        <v>45</v>
      </c>
      <c r="AD740" s="26" t="s">
        <v>45</v>
      </c>
      <c r="AE740" s="26" t="s">
        <v>45</v>
      </c>
      <c r="AF740" s="26" t="s">
        <v>45</v>
      </c>
      <c r="AG740" s="27">
        <v>4.6020833333333337</v>
      </c>
      <c r="AH740" s="27">
        <v>6.9612500000000006</v>
      </c>
      <c r="AI740" s="17">
        <f t="shared" si="125"/>
        <v>1.0933268155833861E-7</v>
      </c>
      <c r="AJ740" s="73">
        <v>11.083480466149076</v>
      </c>
      <c r="AK740" s="73">
        <v>309.30191522413332</v>
      </c>
      <c r="AL740" s="73">
        <v>3135.8228602140189</v>
      </c>
      <c r="AM740" s="73">
        <v>1673.8199989652178</v>
      </c>
      <c r="AN740" s="17"/>
      <c r="AO740" s="17"/>
      <c r="AP740" s="17"/>
      <c r="AQ740" s="17"/>
      <c r="AR740" s="26">
        <v>408.375</v>
      </c>
      <c r="AS740" s="26">
        <v>767.42500000000018</v>
      </c>
      <c r="AT740" s="26">
        <v>344.95</v>
      </c>
      <c r="AU740" s="26">
        <v>18.215200770816956</v>
      </c>
      <c r="AV740" s="26">
        <v>-4.0704555446785102</v>
      </c>
      <c r="AW740" s="26">
        <v>4328.8750000000018</v>
      </c>
      <c r="AX740" s="26">
        <v>3534.9249999999993</v>
      </c>
      <c r="AY740" s="103">
        <v>1672</v>
      </c>
      <c r="AZ740" s="103">
        <f t="shared" si="138"/>
        <v>509.96</v>
      </c>
      <c r="BA740" s="17">
        <v>200</v>
      </c>
      <c r="BB740" s="17">
        <v>200</v>
      </c>
      <c r="BC740" s="17"/>
      <c r="BD740" s="17">
        <v>2</v>
      </c>
      <c r="BE740" s="17"/>
      <c r="BF740" s="28"/>
      <c r="BG740" s="26"/>
      <c r="BH740" s="17"/>
      <c r="BI740" s="29"/>
    </row>
    <row r="741" spans="1:61" x14ac:dyDescent="0.25">
      <c r="A741" s="17">
        <v>2007</v>
      </c>
      <c r="B741" s="15">
        <v>2010</v>
      </c>
      <c r="C741" s="20" t="s">
        <v>180</v>
      </c>
      <c r="D741" s="17" t="s">
        <v>313</v>
      </c>
      <c r="E741" s="69">
        <v>4</v>
      </c>
      <c r="F741" s="20" t="s">
        <v>128</v>
      </c>
      <c r="G741" s="44" t="s">
        <v>129</v>
      </c>
      <c r="H741" s="22">
        <v>9980</v>
      </c>
      <c r="I741" s="17">
        <v>9</v>
      </c>
      <c r="J741" s="17">
        <v>9980005</v>
      </c>
      <c r="K741" s="17" t="s">
        <v>40</v>
      </c>
      <c r="L741" s="23">
        <v>94.4</v>
      </c>
      <c r="M741" s="24"/>
      <c r="N741" s="71"/>
      <c r="O741" s="26"/>
      <c r="P741" s="26"/>
      <c r="Q741" s="63"/>
      <c r="R741" s="25"/>
      <c r="S741" s="45">
        <v>12.758376639903753</v>
      </c>
      <c r="T741" s="25">
        <f t="shared" si="137"/>
        <v>4.2527922133012508</v>
      </c>
      <c r="U741" s="25"/>
      <c r="V741" s="25"/>
      <c r="W741" s="26" t="s">
        <v>45</v>
      </c>
      <c r="X741" s="26" t="s">
        <v>45</v>
      </c>
      <c r="Y741" s="26" t="s">
        <v>45</v>
      </c>
      <c r="Z741" s="26" t="s">
        <v>45</v>
      </c>
      <c r="AA741" s="26" t="s">
        <v>45</v>
      </c>
      <c r="AB741" s="26" t="s">
        <v>45</v>
      </c>
      <c r="AC741" s="26" t="s">
        <v>45</v>
      </c>
      <c r="AD741" s="26" t="s">
        <v>45</v>
      </c>
      <c r="AE741" s="26" t="s">
        <v>45</v>
      </c>
      <c r="AF741" s="26" t="s">
        <v>45</v>
      </c>
      <c r="AG741" s="27">
        <v>4.7113333333333323</v>
      </c>
      <c r="AH741" s="27">
        <v>6.9462499999999991</v>
      </c>
      <c r="AI741" s="17">
        <f t="shared" si="125"/>
        <v>1.1317486887716195E-7</v>
      </c>
      <c r="AJ741" s="73">
        <v>14.57095504967438</v>
      </c>
      <c r="AK741" s="73">
        <v>326.7482454179551</v>
      </c>
      <c r="AL741" s="73">
        <v>3211.6375574204117</v>
      </c>
      <c r="AM741" s="73">
        <v>1558.1372304928509</v>
      </c>
      <c r="AN741" s="17"/>
      <c r="AO741" s="17"/>
      <c r="AP741" s="17"/>
      <c r="AQ741" s="17"/>
      <c r="AR741" s="26">
        <v>408.375</v>
      </c>
      <c r="AS741" s="26">
        <v>767.42500000000018</v>
      </c>
      <c r="AT741" s="26">
        <v>344.95</v>
      </c>
      <c r="AU741" s="26">
        <v>18.215200770816956</v>
      </c>
      <c r="AV741" s="26">
        <v>-4.0704555446785102</v>
      </c>
      <c r="AW741" s="26">
        <v>4328.8750000000018</v>
      </c>
      <c r="AX741" s="26">
        <v>3534.9249999999993</v>
      </c>
      <c r="AY741" s="103">
        <v>1672</v>
      </c>
      <c r="AZ741" s="103">
        <f t="shared" si="138"/>
        <v>509.96</v>
      </c>
      <c r="BA741" s="17">
        <v>200</v>
      </c>
      <c r="BB741" s="17">
        <v>200</v>
      </c>
      <c r="BC741" s="17"/>
      <c r="BD741" s="17">
        <v>2</v>
      </c>
      <c r="BE741" s="17"/>
      <c r="BF741" s="28"/>
      <c r="BG741" s="26"/>
      <c r="BH741" s="17"/>
      <c r="BI741" s="29"/>
    </row>
    <row r="742" spans="1:61" x14ac:dyDescent="0.25">
      <c r="A742" s="17">
        <v>2007</v>
      </c>
      <c r="B742" s="15">
        <v>2010</v>
      </c>
      <c r="C742" s="20" t="s">
        <v>180</v>
      </c>
      <c r="D742" s="17" t="s">
        <v>313</v>
      </c>
      <c r="E742" s="69">
        <v>1</v>
      </c>
      <c r="F742" s="17">
        <v>9879</v>
      </c>
      <c r="G742" s="44" t="s">
        <v>39</v>
      </c>
      <c r="H742" s="67">
        <v>9879</v>
      </c>
      <c r="I742" s="17">
        <v>9</v>
      </c>
      <c r="J742" s="22">
        <v>9879</v>
      </c>
      <c r="K742" s="17" t="s">
        <v>40</v>
      </c>
      <c r="L742" s="23">
        <v>94.4</v>
      </c>
      <c r="M742" s="24"/>
      <c r="N742" s="71"/>
      <c r="O742" s="26"/>
      <c r="P742" s="26"/>
      <c r="Q742" s="63"/>
      <c r="R742" s="25"/>
      <c r="S742" s="45">
        <v>12.596697549566089</v>
      </c>
      <c r="T742" s="25">
        <f t="shared" si="137"/>
        <v>4.1988991831886961</v>
      </c>
      <c r="U742" s="25"/>
      <c r="V742" s="25"/>
      <c r="W742" s="26" t="s">
        <v>45</v>
      </c>
      <c r="X742" s="26" t="s">
        <v>45</v>
      </c>
      <c r="Y742" s="26" t="s">
        <v>45</v>
      </c>
      <c r="Z742" s="26" t="s">
        <v>45</v>
      </c>
      <c r="AA742" s="26" t="s">
        <v>45</v>
      </c>
      <c r="AB742" s="26" t="s">
        <v>45</v>
      </c>
      <c r="AC742" s="26" t="s">
        <v>45</v>
      </c>
      <c r="AD742" s="26" t="s">
        <v>45</v>
      </c>
      <c r="AE742" s="26" t="s">
        <v>45</v>
      </c>
      <c r="AF742" s="26" t="s">
        <v>45</v>
      </c>
      <c r="AG742" s="27">
        <v>4.4259166666666667</v>
      </c>
      <c r="AH742" s="27">
        <v>7.1524999999999999</v>
      </c>
      <c r="AI742" s="17">
        <f t="shared" si="125"/>
        <v>7.0388222793645499E-8</v>
      </c>
      <c r="AJ742" s="73">
        <v>7.4978977078032143</v>
      </c>
      <c r="AK742" s="73">
        <v>327.00251788200563</v>
      </c>
      <c r="AL742" s="73">
        <v>3514.5870795427982</v>
      </c>
      <c r="AM742" s="73">
        <v>1588.6823618584219</v>
      </c>
      <c r="AN742" s="17"/>
      <c r="AO742" s="17"/>
      <c r="AP742" s="17"/>
      <c r="AQ742" s="17"/>
      <c r="AR742" s="26">
        <v>408.375</v>
      </c>
      <c r="AS742" s="26">
        <v>767.42500000000018</v>
      </c>
      <c r="AT742" s="26">
        <v>344.95</v>
      </c>
      <c r="AU742" s="26">
        <v>18.215200770816956</v>
      </c>
      <c r="AV742" s="26">
        <v>-4.0704555446785102</v>
      </c>
      <c r="AW742" s="26">
        <v>4328.8750000000018</v>
      </c>
      <c r="AX742" s="26">
        <v>3534.9249999999993</v>
      </c>
      <c r="AY742" s="103">
        <v>1672</v>
      </c>
      <c r="AZ742" s="103">
        <f t="shared" si="138"/>
        <v>509.96</v>
      </c>
      <c r="BA742" s="17">
        <v>200</v>
      </c>
      <c r="BB742" s="17">
        <v>200</v>
      </c>
      <c r="BC742" s="17"/>
      <c r="BD742" s="17">
        <v>2</v>
      </c>
      <c r="BE742" s="17"/>
      <c r="BF742" s="28"/>
      <c r="BG742" s="26"/>
      <c r="BH742" s="17"/>
      <c r="BI742" s="29"/>
    </row>
    <row r="743" spans="1:61" x14ac:dyDescent="0.25">
      <c r="A743" s="17">
        <v>2007</v>
      </c>
      <c r="B743" s="15">
        <v>2010</v>
      </c>
      <c r="C743" s="20" t="s">
        <v>180</v>
      </c>
      <c r="D743" s="17" t="s">
        <v>313</v>
      </c>
      <c r="E743" s="69">
        <v>2</v>
      </c>
      <c r="F743" s="17">
        <v>9879</v>
      </c>
      <c r="G743" s="44" t="s">
        <v>39</v>
      </c>
      <c r="H743" s="67">
        <v>9879</v>
      </c>
      <c r="I743" s="17">
        <v>9</v>
      </c>
      <c r="J743" s="22">
        <v>9879</v>
      </c>
      <c r="K743" s="17" t="s">
        <v>40</v>
      </c>
      <c r="L743" s="23">
        <v>72.2</v>
      </c>
      <c r="M743" s="24"/>
      <c r="N743" s="71"/>
      <c r="O743" s="26"/>
      <c r="P743" s="26"/>
      <c r="Q743" s="63"/>
      <c r="R743" s="25"/>
      <c r="S743" s="45">
        <v>8.6868117088191692</v>
      </c>
      <c r="T743" s="25">
        <f t="shared" si="137"/>
        <v>2.8956039029397229</v>
      </c>
      <c r="U743" s="25"/>
      <c r="V743" s="25"/>
      <c r="W743" s="26" t="s">
        <v>45</v>
      </c>
      <c r="X743" s="26" t="s">
        <v>45</v>
      </c>
      <c r="Y743" s="26" t="s">
        <v>45</v>
      </c>
      <c r="Z743" s="26" t="s">
        <v>45</v>
      </c>
      <c r="AA743" s="26" t="s">
        <v>45</v>
      </c>
      <c r="AB743" s="26" t="s">
        <v>45</v>
      </c>
      <c r="AC743" s="26" t="s">
        <v>45</v>
      </c>
      <c r="AD743" s="26" t="s">
        <v>45</v>
      </c>
      <c r="AE743" s="26" t="s">
        <v>45</v>
      </c>
      <c r="AF743" s="26" t="s">
        <v>45</v>
      </c>
      <c r="AG743" s="27">
        <v>4.4538333333333329</v>
      </c>
      <c r="AH743" s="27">
        <v>7.23</v>
      </c>
      <c r="AI743" s="17">
        <f t="shared" si="125"/>
        <v>5.8884365535558776E-8</v>
      </c>
      <c r="AJ743" s="73">
        <v>9.2520926746458461</v>
      </c>
      <c r="AK743" s="73">
        <v>342.87869751652994</v>
      </c>
      <c r="AL743" s="73">
        <v>3381.6526032382312</v>
      </c>
      <c r="AM743" s="73">
        <v>1595.7611425782306</v>
      </c>
      <c r="AN743" s="17"/>
      <c r="AO743" s="17"/>
      <c r="AP743" s="17"/>
      <c r="AQ743" s="17"/>
      <c r="AR743" s="26">
        <v>408.375</v>
      </c>
      <c r="AS743" s="26">
        <v>767.42500000000018</v>
      </c>
      <c r="AT743" s="26">
        <v>344.95</v>
      </c>
      <c r="AU743" s="26">
        <v>18.215200770816956</v>
      </c>
      <c r="AV743" s="26">
        <v>-4.0704555446785102</v>
      </c>
      <c r="AW743" s="26">
        <v>4328.8750000000018</v>
      </c>
      <c r="AX743" s="26">
        <v>3534.9249999999993</v>
      </c>
      <c r="AY743" s="103">
        <v>1672</v>
      </c>
      <c r="AZ743" s="103">
        <f t="shared" si="138"/>
        <v>509.96</v>
      </c>
      <c r="BA743" s="17">
        <v>200</v>
      </c>
      <c r="BB743" s="17">
        <v>200</v>
      </c>
      <c r="BC743" s="17"/>
      <c r="BD743" s="17">
        <v>2</v>
      </c>
      <c r="BE743" s="17"/>
      <c r="BF743" s="28"/>
      <c r="BG743" s="26"/>
      <c r="BH743" s="17"/>
      <c r="BI743" s="29"/>
    </row>
    <row r="744" spans="1:61" x14ac:dyDescent="0.25">
      <c r="A744" s="17">
        <v>2007</v>
      </c>
      <c r="B744" s="15">
        <v>2010</v>
      </c>
      <c r="C744" s="20" t="s">
        <v>180</v>
      </c>
      <c r="D744" s="17" t="s">
        <v>313</v>
      </c>
      <c r="E744" s="69">
        <v>3</v>
      </c>
      <c r="F744" s="17">
        <v>9879</v>
      </c>
      <c r="G744" s="44" t="s">
        <v>39</v>
      </c>
      <c r="H744" s="67">
        <v>9879</v>
      </c>
      <c r="I744" s="17">
        <v>9</v>
      </c>
      <c r="J744" s="22">
        <v>9879</v>
      </c>
      <c r="K744" s="17" t="s">
        <v>40</v>
      </c>
      <c r="L744" s="23">
        <v>77.8</v>
      </c>
      <c r="M744" s="24"/>
      <c r="N744" s="71"/>
      <c r="O744" s="26"/>
      <c r="P744" s="26"/>
      <c r="Q744" s="63"/>
      <c r="R744" s="25"/>
      <c r="S744" s="45" t="s">
        <v>45</v>
      </c>
      <c r="T744" s="25" t="s">
        <v>45</v>
      </c>
      <c r="U744" s="25"/>
      <c r="V744" s="25"/>
      <c r="W744" s="26" t="s">
        <v>45</v>
      </c>
      <c r="X744" s="26" t="s">
        <v>45</v>
      </c>
      <c r="Y744" s="26" t="s">
        <v>45</v>
      </c>
      <c r="Z744" s="26" t="s">
        <v>45</v>
      </c>
      <c r="AA744" s="26" t="s">
        <v>45</v>
      </c>
      <c r="AB744" s="26" t="s">
        <v>45</v>
      </c>
      <c r="AC744" s="26" t="s">
        <v>45</v>
      </c>
      <c r="AD744" s="26" t="s">
        <v>45</v>
      </c>
      <c r="AE744" s="26" t="s">
        <v>45</v>
      </c>
      <c r="AF744" s="26" t="s">
        <v>45</v>
      </c>
      <c r="AG744" s="27">
        <v>4.6020833333333337</v>
      </c>
      <c r="AH744" s="27">
        <v>6.9612500000000006</v>
      </c>
      <c r="AI744" s="17">
        <f t="shared" si="125"/>
        <v>1.0933268155833861E-7</v>
      </c>
      <c r="AJ744" s="73">
        <v>11.083480466149076</v>
      </c>
      <c r="AK744" s="73">
        <v>309.30191522413332</v>
      </c>
      <c r="AL744" s="73">
        <v>3135.8228602140189</v>
      </c>
      <c r="AM744" s="73">
        <v>1673.8199989652178</v>
      </c>
      <c r="AN744" s="17"/>
      <c r="AO744" s="17"/>
      <c r="AP744" s="17"/>
      <c r="AQ744" s="17"/>
      <c r="AR744" s="26">
        <v>408.375</v>
      </c>
      <c r="AS744" s="26">
        <v>767.42500000000018</v>
      </c>
      <c r="AT744" s="26">
        <v>344.95</v>
      </c>
      <c r="AU744" s="26">
        <v>18.215200770816956</v>
      </c>
      <c r="AV744" s="26">
        <v>-4.0704555446785102</v>
      </c>
      <c r="AW744" s="26">
        <v>4328.8750000000018</v>
      </c>
      <c r="AX744" s="26">
        <v>3534.9249999999993</v>
      </c>
      <c r="AY744" s="103">
        <v>1672</v>
      </c>
      <c r="AZ744" s="103">
        <f t="shared" si="138"/>
        <v>509.96</v>
      </c>
      <c r="BA744" s="17">
        <v>200</v>
      </c>
      <c r="BB744" s="17">
        <v>200</v>
      </c>
      <c r="BC744" s="17"/>
      <c r="BD744" s="17">
        <v>2</v>
      </c>
      <c r="BE744" s="17"/>
      <c r="BF744" s="28"/>
      <c r="BG744" s="26"/>
      <c r="BH744" s="17"/>
      <c r="BI744" s="29"/>
    </row>
    <row r="745" spans="1:61" x14ac:dyDescent="0.25">
      <c r="A745" s="17">
        <v>2007</v>
      </c>
      <c r="B745" s="15">
        <v>2010</v>
      </c>
      <c r="C745" s="20" t="s">
        <v>180</v>
      </c>
      <c r="D745" s="17" t="s">
        <v>313</v>
      </c>
      <c r="E745" s="69">
        <v>4</v>
      </c>
      <c r="F745" s="17">
        <v>9879</v>
      </c>
      <c r="G745" s="44" t="s">
        <v>39</v>
      </c>
      <c r="H745" s="67">
        <v>9879</v>
      </c>
      <c r="I745" s="17">
        <v>9</v>
      </c>
      <c r="J745" s="22">
        <v>9879</v>
      </c>
      <c r="K745" s="17" t="s">
        <v>40</v>
      </c>
      <c r="L745" s="23">
        <v>88.9</v>
      </c>
      <c r="M745" s="24"/>
      <c r="N745" s="71"/>
      <c r="O745" s="26"/>
      <c r="P745" s="26"/>
      <c r="Q745" s="63"/>
      <c r="R745" s="25"/>
      <c r="S745" s="45">
        <v>6.3645465371322834</v>
      </c>
      <c r="T745" s="25">
        <f t="shared" si="137"/>
        <v>2.1215155123774276</v>
      </c>
      <c r="U745" s="25"/>
      <c r="V745" s="25"/>
      <c r="W745" s="26" t="s">
        <v>45</v>
      </c>
      <c r="X745" s="26" t="s">
        <v>45</v>
      </c>
      <c r="Y745" s="26" t="s">
        <v>45</v>
      </c>
      <c r="Z745" s="26" t="s">
        <v>45</v>
      </c>
      <c r="AA745" s="26" t="s">
        <v>45</v>
      </c>
      <c r="AB745" s="26" t="s">
        <v>45</v>
      </c>
      <c r="AC745" s="26" t="s">
        <v>45</v>
      </c>
      <c r="AD745" s="26" t="s">
        <v>45</v>
      </c>
      <c r="AE745" s="26" t="s">
        <v>45</v>
      </c>
      <c r="AF745" s="26" t="s">
        <v>45</v>
      </c>
      <c r="AG745" s="27">
        <v>4.7113333333333323</v>
      </c>
      <c r="AH745" s="27">
        <v>6.9462499999999991</v>
      </c>
      <c r="AI745" s="17">
        <f t="shared" si="125"/>
        <v>1.1317486887716195E-7</v>
      </c>
      <c r="AJ745" s="73">
        <v>14.57095504967438</v>
      </c>
      <c r="AK745" s="73">
        <v>326.7482454179551</v>
      </c>
      <c r="AL745" s="73">
        <v>3211.6375574204117</v>
      </c>
      <c r="AM745" s="73">
        <v>1558.1372304928509</v>
      </c>
      <c r="AN745" s="17"/>
      <c r="AO745" s="17"/>
      <c r="AP745" s="17"/>
      <c r="AQ745" s="17"/>
      <c r="AR745" s="26">
        <v>408.375</v>
      </c>
      <c r="AS745" s="26">
        <v>767.42500000000018</v>
      </c>
      <c r="AT745" s="26">
        <v>344.95</v>
      </c>
      <c r="AU745" s="26">
        <v>18.215200770816956</v>
      </c>
      <c r="AV745" s="26">
        <v>-4.0704555446785102</v>
      </c>
      <c r="AW745" s="26">
        <v>4328.8750000000018</v>
      </c>
      <c r="AX745" s="26">
        <v>3534.9249999999993</v>
      </c>
      <c r="AY745" s="103">
        <v>1672</v>
      </c>
      <c r="AZ745" s="103">
        <f t="shared" si="138"/>
        <v>509.96</v>
      </c>
      <c r="BA745" s="17">
        <v>200</v>
      </c>
      <c r="BB745" s="17">
        <v>200</v>
      </c>
      <c r="BC745" s="17"/>
      <c r="BD745" s="17">
        <v>2</v>
      </c>
      <c r="BE745" s="17"/>
      <c r="BF745" s="28"/>
      <c r="BG745" s="26"/>
      <c r="BH745" s="17"/>
      <c r="BI745" s="29"/>
    </row>
    <row r="746" spans="1:61" x14ac:dyDescent="0.25">
      <c r="A746" s="17">
        <v>2007</v>
      </c>
      <c r="B746" s="15">
        <v>2010</v>
      </c>
      <c r="C746" s="20" t="s">
        <v>180</v>
      </c>
      <c r="D746" s="17" t="s">
        <v>313</v>
      </c>
      <c r="E746" s="69">
        <v>1</v>
      </c>
      <c r="F746" s="20" t="s">
        <v>100</v>
      </c>
      <c r="G746" s="44" t="s">
        <v>101</v>
      </c>
      <c r="H746" s="70">
        <v>99113</v>
      </c>
      <c r="I746" s="17" t="s">
        <v>52</v>
      </c>
      <c r="J746" s="22">
        <v>99113012</v>
      </c>
      <c r="K746" s="17" t="s">
        <v>42</v>
      </c>
      <c r="L746" s="23">
        <v>94.4</v>
      </c>
      <c r="M746" s="24"/>
      <c r="N746" s="71"/>
      <c r="O746" s="26"/>
      <c r="P746" s="26"/>
      <c r="Q746" s="63"/>
      <c r="R746" s="25"/>
      <c r="S746" s="45">
        <v>11.690482342600609</v>
      </c>
      <c r="T746" s="25">
        <f t="shared" si="137"/>
        <v>3.896827447533536</v>
      </c>
      <c r="U746" s="25"/>
      <c r="V746" s="25"/>
      <c r="W746" s="26" t="s">
        <v>45</v>
      </c>
      <c r="X746" s="26" t="s">
        <v>45</v>
      </c>
      <c r="Y746" s="26" t="s">
        <v>45</v>
      </c>
      <c r="Z746" s="26" t="s">
        <v>45</v>
      </c>
      <c r="AA746" s="26" t="s">
        <v>45</v>
      </c>
      <c r="AB746" s="26" t="s">
        <v>45</v>
      </c>
      <c r="AC746" s="26" t="s">
        <v>45</v>
      </c>
      <c r="AD746" s="26" t="s">
        <v>45</v>
      </c>
      <c r="AE746" s="26" t="s">
        <v>45</v>
      </c>
      <c r="AF746" s="26" t="s">
        <v>45</v>
      </c>
      <c r="AG746" s="27">
        <v>4.4259166666666667</v>
      </c>
      <c r="AH746" s="27">
        <v>7.1524999999999999</v>
      </c>
      <c r="AI746" s="17">
        <f t="shared" si="125"/>
        <v>7.0388222793645499E-8</v>
      </c>
      <c r="AJ746" s="73">
        <v>7.4978977078032143</v>
      </c>
      <c r="AK746" s="73">
        <v>327.00251788200563</v>
      </c>
      <c r="AL746" s="73">
        <v>3514.5870795427982</v>
      </c>
      <c r="AM746" s="73">
        <v>1588.6823618584219</v>
      </c>
      <c r="AN746" s="17"/>
      <c r="AO746" s="17"/>
      <c r="AP746" s="17"/>
      <c r="AQ746" s="17"/>
      <c r="AR746" s="26">
        <v>408.375</v>
      </c>
      <c r="AS746" s="26">
        <v>767.42500000000018</v>
      </c>
      <c r="AT746" s="26">
        <v>344.95</v>
      </c>
      <c r="AU746" s="26">
        <v>18.215200770816956</v>
      </c>
      <c r="AV746" s="26">
        <v>-4.0704555446785102</v>
      </c>
      <c r="AW746" s="26">
        <v>4328.8750000000018</v>
      </c>
      <c r="AX746" s="26">
        <v>3534.9249999999993</v>
      </c>
      <c r="AY746" s="103">
        <v>1672</v>
      </c>
      <c r="AZ746" s="103">
        <f t="shared" si="138"/>
        <v>509.96</v>
      </c>
      <c r="BA746" s="17">
        <v>200</v>
      </c>
      <c r="BB746" s="17">
        <v>200</v>
      </c>
      <c r="BC746" s="17"/>
      <c r="BD746" s="17">
        <v>2</v>
      </c>
      <c r="BE746" s="17"/>
      <c r="BF746" s="28"/>
      <c r="BG746" s="26"/>
      <c r="BH746" s="17"/>
      <c r="BI746" s="29"/>
    </row>
    <row r="747" spans="1:61" x14ac:dyDescent="0.25">
      <c r="A747" s="17">
        <v>2007</v>
      </c>
      <c r="B747" s="15">
        <v>2010</v>
      </c>
      <c r="C747" s="20" t="s">
        <v>180</v>
      </c>
      <c r="D747" s="17" t="s">
        <v>313</v>
      </c>
      <c r="E747" s="69">
        <v>2</v>
      </c>
      <c r="F747" s="20" t="s">
        <v>100</v>
      </c>
      <c r="G747" s="44" t="s">
        <v>101</v>
      </c>
      <c r="H747" s="70">
        <v>99113</v>
      </c>
      <c r="I747" s="17" t="s">
        <v>52</v>
      </c>
      <c r="J747" s="22">
        <v>99113012</v>
      </c>
      <c r="K747" s="17" t="s">
        <v>42</v>
      </c>
      <c r="L747" s="23">
        <v>38.9</v>
      </c>
      <c r="M747" s="24"/>
      <c r="N747" s="71"/>
      <c r="O747" s="26"/>
      <c r="P747" s="26"/>
      <c r="Q747" s="63"/>
      <c r="R747" s="25"/>
      <c r="S747" s="45">
        <v>0.91081099321229975</v>
      </c>
      <c r="T747" s="25">
        <f t="shared" si="137"/>
        <v>0.30360366440409992</v>
      </c>
      <c r="U747" s="25"/>
      <c r="V747" s="25"/>
      <c r="W747" s="26" t="s">
        <v>45</v>
      </c>
      <c r="X747" s="26" t="s">
        <v>45</v>
      </c>
      <c r="Y747" s="26" t="s">
        <v>45</v>
      </c>
      <c r="Z747" s="26" t="s">
        <v>45</v>
      </c>
      <c r="AA747" s="26" t="s">
        <v>45</v>
      </c>
      <c r="AB747" s="26" t="s">
        <v>45</v>
      </c>
      <c r="AC747" s="26" t="s">
        <v>45</v>
      </c>
      <c r="AD747" s="26" t="s">
        <v>45</v>
      </c>
      <c r="AE747" s="26" t="s">
        <v>45</v>
      </c>
      <c r="AF747" s="26" t="s">
        <v>45</v>
      </c>
      <c r="AG747" s="27">
        <v>4.4538333333333329</v>
      </c>
      <c r="AH747" s="27">
        <v>7.23</v>
      </c>
      <c r="AI747" s="17">
        <f t="shared" si="125"/>
        <v>5.8884365535558776E-8</v>
      </c>
      <c r="AJ747" s="73">
        <v>9.2520926746458461</v>
      </c>
      <c r="AK747" s="73">
        <v>342.87869751652994</v>
      </c>
      <c r="AL747" s="73">
        <v>3381.6526032382312</v>
      </c>
      <c r="AM747" s="73">
        <v>1595.7611425782306</v>
      </c>
      <c r="AN747" s="17"/>
      <c r="AO747" s="17"/>
      <c r="AP747" s="17"/>
      <c r="AQ747" s="17"/>
      <c r="AR747" s="26">
        <v>408.375</v>
      </c>
      <c r="AS747" s="26">
        <v>767.42500000000018</v>
      </c>
      <c r="AT747" s="26">
        <v>344.95</v>
      </c>
      <c r="AU747" s="26">
        <v>18.215200770816956</v>
      </c>
      <c r="AV747" s="26">
        <v>-4.0704555446785102</v>
      </c>
      <c r="AW747" s="26">
        <v>4328.8750000000018</v>
      </c>
      <c r="AX747" s="26">
        <v>3534.9249999999993</v>
      </c>
      <c r="AY747" s="103">
        <v>1672</v>
      </c>
      <c r="AZ747" s="103">
        <f t="shared" si="138"/>
        <v>509.96</v>
      </c>
      <c r="BA747" s="17">
        <v>200</v>
      </c>
      <c r="BB747" s="17">
        <v>200</v>
      </c>
      <c r="BC747" s="17"/>
      <c r="BD747" s="17">
        <v>2</v>
      </c>
      <c r="BE747" s="17"/>
      <c r="BF747" s="28"/>
      <c r="BG747" s="26"/>
      <c r="BH747" s="17"/>
      <c r="BI747" s="29"/>
    </row>
    <row r="748" spans="1:61" x14ac:dyDescent="0.25">
      <c r="A748" s="17">
        <v>2007</v>
      </c>
      <c r="B748" s="15">
        <v>2010</v>
      </c>
      <c r="C748" s="20" t="s">
        <v>180</v>
      </c>
      <c r="D748" s="17" t="s">
        <v>313</v>
      </c>
      <c r="E748" s="69">
        <v>3</v>
      </c>
      <c r="F748" s="20" t="s">
        <v>100</v>
      </c>
      <c r="G748" s="44" t="s">
        <v>101</v>
      </c>
      <c r="H748" s="70">
        <v>99113</v>
      </c>
      <c r="I748" s="17" t="s">
        <v>52</v>
      </c>
      <c r="J748" s="22">
        <v>99113012</v>
      </c>
      <c r="K748" s="17" t="s">
        <v>42</v>
      </c>
      <c r="L748" s="23">
        <v>50</v>
      </c>
      <c r="M748" s="24"/>
      <c r="N748" s="71"/>
      <c r="O748" s="26"/>
      <c r="P748" s="26"/>
      <c r="Q748" s="63"/>
      <c r="R748" s="25"/>
      <c r="S748" s="45">
        <v>2.3633572922300345</v>
      </c>
      <c r="T748" s="25">
        <f t="shared" si="137"/>
        <v>0.78778576407667822</v>
      </c>
      <c r="U748" s="25"/>
      <c r="V748" s="25"/>
      <c r="W748" s="26" t="s">
        <v>45</v>
      </c>
      <c r="X748" s="26" t="s">
        <v>45</v>
      </c>
      <c r="Y748" s="26" t="s">
        <v>45</v>
      </c>
      <c r="Z748" s="26" t="s">
        <v>45</v>
      </c>
      <c r="AA748" s="26" t="s">
        <v>45</v>
      </c>
      <c r="AB748" s="26" t="s">
        <v>45</v>
      </c>
      <c r="AC748" s="26" t="s">
        <v>45</v>
      </c>
      <c r="AD748" s="26" t="s">
        <v>45</v>
      </c>
      <c r="AE748" s="26" t="s">
        <v>45</v>
      </c>
      <c r="AF748" s="26" t="s">
        <v>45</v>
      </c>
      <c r="AG748" s="27">
        <v>4.6020833333333337</v>
      </c>
      <c r="AH748" s="27">
        <v>6.9612500000000006</v>
      </c>
      <c r="AI748" s="17">
        <f t="shared" si="125"/>
        <v>1.0933268155833861E-7</v>
      </c>
      <c r="AJ748" s="73">
        <v>11.083480466149076</v>
      </c>
      <c r="AK748" s="73">
        <v>309.30191522413332</v>
      </c>
      <c r="AL748" s="73">
        <v>3135.8228602140189</v>
      </c>
      <c r="AM748" s="73">
        <v>1673.8199989652178</v>
      </c>
      <c r="AN748" s="17"/>
      <c r="AO748" s="17"/>
      <c r="AP748" s="17"/>
      <c r="AQ748" s="17"/>
      <c r="AR748" s="26">
        <v>408.375</v>
      </c>
      <c r="AS748" s="26">
        <v>767.42500000000018</v>
      </c>
      <c r="AT748" s="26">
        <v>344.95</v>
      </c>
      <c r="AU748" s="26">
        <v>18.215200770816956</v>
      </c>
      <c r="AV748" s="26">
        <v>-4.0704555446785102</v>
      </c>
      <c r="AW748" s="26">
        <v>4328.8750000000018</v>
      </c>
      <c r="AX748" s="26">
        <v>3534.9249999999993</v>
      </c>
      <c r="AY748" s="103">
        <v>1672</v>
      </c>
      <c r="AZ748" s="103">
        <f t="shared" si="138"/>
        <v>509.96</v>
      </c>
      <c r="BA748" s="17">
        <v>200</v>
      </c>
      <c r="BB748" s="17">
        <v>200</v>
      </c>
      <c r="BC748" s="17"/>
      <c r="BD748" s="17">
        <v>2</v>
      </c>
      <c r="BE748" s="17"/>
      <c r="BF748" s="28"/>
      <c r="BG748" s="26"/>
      <c r="BH748" s="17"/>
      <c r="BI748" s="29"/>
    </row>
    <row r="749" spans="1:61" x14ac:dyDescent="0.25">
      <c r="A749" s="17">
        <v>2007</v>
      </c>
      <c r="B749" s="15">
        <v>2010</v>
      </c>
      <c r="C749" s="20" t="s">
        <v>180</v>
      </c>
      <c r="D749" s="17" t="s">
        <v>313</v>
      </c>
      <c r="E749" s="69">
        <v>4</v>
      </c>
      <c r="F749" s="20" t="s">
        <v>100</v>
      </c>
      <c r="G749" s="44" t="s">
        <v>101</v>
      </c>
      <c r="H749" s="70">
        <v>99113</v>
      </c>
      <c r="I749" s="17" t="s">
        <v>52</v>
      </c>
      <c r="J749" s="22">
        <v>99113012</v>
      </c>
      <c r="K749" s="17" t="s">
        <v>42</v>
      </c>
      <c r="L749" s="23">
        <v>55.6</v>
      </c>
      <c r="M749" s="24"/>
      <c r="N749" s="71"/>
      <c r="O749" s="26"/>
      <c r="P749" s="26"/>
      <c r="Q749" s="63"/>
      <c r="R749" s="25"/>
      <c r="S749" s="45">
        <v>3.5117654201750037</v>
      </c>
      <c r="T749" s="25">
        <f t="shared" si="137"/>
        <v>1.1705884733916678</v>
      </c>
      <c r="U749" s="25"/>
      <c r="V749" s="25"/>
      <c r="W749" s="26" t="s">
        <v>45</v>
      </c>
      <c r="X749" s="26" t="s">
        <v>45</v>
      </c>
      <c r="Y749" s="26" t="s">
        <v>45</v>
      </c>
      <c r="Z749" s="26" t="s">
        <v>45</v>
      </c>
      <c r="AA749" s="26" t="s">
        <v>45</v>
      </c>
      <c r="AB749" s="26" t="s">
        <v>45</v>
      </c>
      <c r="AC749" s="26" t="s">
        <v>45</v>
      </c>
      <c r="AD749" s="26" t="s">
        <v>45</v>
      </c>
      <c r="AE749" s="26" t="s">
        <v>45</v>
      </c>
      <c r="AF749" s="26" t="s">
        <v>45</v>
      </c>
      <c r="AG749" s="27">
        <v>4.7113333333333323</v>
      </c>
      <c r="AH749" s="27">
        <v>6.9462499999999991</v>
      </c>
      <c r="AI749" s="17">
        <f t="shared" si="125"/>
        <v>1.1317486887716195E-7</v>
      </c>
      <c r="AJ749" s="73">
        <v>14.57095504967438</v>
      </c>
      <c r="AK749" s="73">
        <v>326.7482454179551</v>
      </c>
      <c r="AL749" s="73">
        <v>3211.6375574204117</v>
      </c>
      <c r="AM749" s="73">
        <v>1558.1372304928509</v>
      </c>
      <c r="AN749" s="17"/>
      <c r="AO749" s="17"/>
      <c r="AP749" s="17"/>
      <c r="AQ749" s="17"/>
      <c r="AR749" s="26">
        <v>408.375</v>
      </c>
      <c r="AS749" s="26">
        <v>767.42500000000018</v>
      </c>
      <c r="AT749" s="26">
        <v>344.95</v>
      </c>
      <c r="AU749" s="26">
        <v>18.215200770816956</v>
      </c>
      <c r="AV749" s="26">
        <v>-4.0704555446785102</v>
      </c>
      <c r="AW749" s="26">
        <v>4328.8750000000018</v>
      </c>
      <c r="AX749" s="26">
        <v>3534.9249999999993</v>
      </c>
      <c r="AY749" s="103">
        <v>1672</v>
      </c>
      <c r="AZ749" s="103">
        <f t="shared" si="138"/>
        <v>509.96</v>
      </c>
      <c r="BA749" s="17">
        <v>200</v>
      </c>
      <c r="BB749" s="17">
        <v>200</v>
      </c>
      <c r="BC749" s="17"/>
      <c r="BD749" s="17">
        <v>2</v>
      </c>
      <c r="BE749" s="17"/>
      <c r="BF749" s="28"/>
      <c r="BG749" s="26"/>
      <c r="BH749" s="17"/>
      <c r="BI749" s="29"/>
    </row>
    <row r="750" spans="1:61" x14ac:dyDescent="0.25">
      <c r="A750" s="17">
        <v>2007</v>
      </c>
      <c r="B750" s="15">
        <v>2010</v>
      </c>
      <c r="C750" s="20" t="s">
        <v>180</v>
      </c>
      <c r="D750" s="17" t="s">
        <v>313</v>
      </c>
      <c r="E750" s="69">
        <v>1</v>
      </c>
      <c r="F750" s="20" t="s">
        <v>104</v>
      </c>
      <c r="G750" s="44" t="s">
        <v>105</v>
      </c>
      <c r="H750" s="70">
        <v>99201</v>
      </c>
      <c r="I750" s="69">
        <v>8</v>
      </c>
      <c r="J750" s="17">
        <v>99201007</v>
      </c>
      <c r="K750" s="17" t="s">
        <v>40</v>
      </c>
      <c r="L750" s="23">
        <v>88.9</v>
      </c>
      <c r="M750" s="24"/>
      <c r="N750" s="71"/>
      <c r="O750" s="26"/>
      <c r="P750" s="26"/>
      <c r="Q750" s="63"/>
      <c r="R750" s="25"/>
      <c r="S750" s="45">
        <v>14.663288913838725</v>
      </c>
      <c r="T750" s="25">
        <f t="shared" si="137"/>
        <v>4.8877629712795754</v>
      </c>
      <c r="U750" s="25"/>
      <c r="V750" s="25"/>
      <c r="W750" s="26" t="s">
        <v>45</v>
      </c>
      <c r="X750" s="26" t="s">
        <v>45</v>
      </c>
      <c r="Y750" s="26" t="s">
        <v>45</v>
      </c>
      <c r="Z750" s="26" t="s">
        <v>45</v>
      </c>
      <c r="AA750" s="26" t="s">
        <v>45</v>
      </c>
      <c r="AB750" s="26" t="s">
        <v>45</v>
      </c>
      <c r="AC750" s="26" t="s">
        <v>45</v>
      </c>
      <c r="AD750" s="26" t="s">
        <v>45</v>
      </c>
      <c r="AE750" s="26" t="s">
        <v>45</v>
      </c>
      <c r="AF750" s="26" t="s">
        <v>45</v>
      </c>
      <c r="AG750" s="27">
        <v>4.4259166666666667</v>
      </c>
      <c r="AH750" s="27">
        <v>7.1524999999999999</v>
      </c>
      <c r="AI750" s="17">
        <f t="shared" si="125"/>
        <v>7.0388222793645499E-8</v>
      </c>
      <c r="AJ750" s="73">
        <v>7.4978977078032143</v>
      </c>
      <c r="AK750" s="73">
        <v>327.00251788200563</v>
      </c>
      <c r="AL750" s="73">
        <v>3514.5870795427982</v>
      </c>
      <c r="AM750" s="73">
        <v>1588.6823618584219</v>
      </c>
      <c r="AN750" s="17"/>
      <c r="AO750" s="17"/>
      <c r="AP750" s="17"/>
      <c r="AQ750" s="17"/>
      <c r="AR750" s="26">
        <v>408.375</v>
      </c>
      <c r="AS750" s="26">
        <v>767.42500000000018</v>
      </c>
      <c r="AT750" s="26">
        <v>344.95</v>
      </c>
      <c r="AU750" s="26">
        <v>18.215200770816956</v>
      </c>
      <c r="AV750" s="26">
        <v>-4.0704555446785102</v>
      </c>
      <c r="AW750" s="26">
        <v>4328.8750000000018</v>
      </c>
      <c r="AX750" s="26">
        <v>3534.9249999999993</v>
      </c>
      <c r="AY750" s="103">
        <v>1672</v>
      </c>
      <c r="AZ750" s="103">
        <f t="shared" si="138"/>
        <v>509.96</v>
      </c>
      <c r="BA750" s="17">
        <v>200</v>
      </c>
      <c r="BB750" s="17">
        <v>200</v>
      </c>
      <c r="BC750" s="17"/>
      <c r="BD750" s="17">
        <v>2</v>
      </c>
      <c r="BE750" s="17"/>
      <c r="BF750" s="28"/>
      <c r="BG750" s="26"/>
      <c r="BH750" s="17"/>
      <c r="BI750" s="29"/>
    </row>
    <row r="751" spans="1:61" x14ac:dyDescent="0.25">
      <c r="A751" s="17">
        <v>2007</v>
      </c>
      <c r="B751" s="15">
        <v>2010</v>
      </c>
      <c r="C751" s="20" t="s">
        <v>180</v>
      </c>
      <c r="D751" s="17" t="s">
        <v>313</v>
      </c>
      <c r="E751" s="69">
        <v>2</v>
      </c>
      <c r="F751" s="20" t="s">
        <v>104</v>
      </c>
      <c r="G751" s="44" t="s">
        <v>105</v>
      </c>
      <c r="H751" s="70">
        <v>99201</v>
      </c>
      <c r="I751" s="69">
        <v>8</v>
      </c>
      <c r="J751" s="17">
        <v>99201007</v>
      </c>
      <c r="K751" s="17" t="s">
        <v>40</v>
      </c>
      <c r="L751" s="23">
        <v>88.9</v>
      </c>
      <c r="M751" s="24"/>
      <c r="N751" s="71"/>
      <c r="O751" s="26"/>
      <c r="P751" s="26"/>
      <c r="Q751" s="63"/>
      <c r="R751" s="25"/>
      <c r="S751" s="45">
        <v>12.030986576127576</v>
      </c>
      <c r="T751" s="25">
        <f t="shared" si="137"/>
        <v>4.0103288587091921</v>
      </c>
      <c r="U751" s="25"/>
      <c r="V751" s="25"/>
      <c r="W751" s="26" t="s">
        <v>45</v>
      </c>
      <c r="X751" s="26" t="s">
        <v>45</v>
      </c>
      <c r="Y751" s="26" t="s">
        <v>45</v>
      </c>
      <c r="Z751" s="26" t="s">
        <v>45</v>
      </c>
      <c r="AA751" s="26" t="s">
        <v>45</v>
      </c>
      <c r="AB751" s="26" t="s">
        <v>45</v>
      </c>
      <c r="AC751" s="26" t="s">
        <v>45</v>
      </c>
      <c r="AD751" s="26" t="s">
        <v>45</v>
      </c>
      <c r="AE751" s="26" t="s">
        <v>45</v>
      </c>
      <c r="AF751" s="26" t="s">
        <v>45</v>
      </c>
      <c r="AG751" s="27">
        <v>4.4538333333333329</v>
      </c>
      <c r="AH751" s="27">
        <v>7.23</v>
      </c>
      <c r="AI751" s="17">
        <f t="shared" si="125"/>
        <v>5.8884365535558776E-8</v>
      </c>
      <c r="AJ751" s="73">
        <v>9.2520926746458461</v>
      </c>
      <c r="AK751" s="73">
        <v>342.87869751652994</v>
      </c>
      <c r="AL751" s="73">
        <v>3381.6526032382312</v>
      </c>
      <c r="AM751" s="73">
        <v>1595.7611425782306</v>
      </c>
      <c r="AN751" s="17"/>
      <c r="AO751" s="17"/>
      <c r="AP751" s="17"/>
      <c r="AQ751" s="17"/>
      <c r="AR751" s="26">
        <v>408.375</v>
      </c>
      <c r="AS751" s="26">
        <v>767.42500000000018</v>
      </c>
      <c r="AT751" s="26">
        <v>344.95</v>
      </c>
      <c r="AU751" s="26">
        <v>18.215200770816956</v>
      </c>
      <c r="AV751" s="26">
        <v>-4.0704555446785102</v>
      </c>
      <c r="AW751" s="26">
        <v>4328.8750000000018</v>
      </c>
      <c r="AX751" s="26">
        <v>3534.9249999999993</v>
      </c>
      <c r="AY751" s="103">
        <v>1672</v>
      </c>
      <c r="AZ751" s="103">
        <f t="shared" si="138"/>
        <v>509.96</v>
      </c>
      <c r="BA751" s="17">
        <v>200</v>
      </c>
      <c r="BB751" s="17">
        <v>200</v>
      </c>
      <c r="BC751" s="17"/>
      <c r="BD751" s="17">
        <v>2</v>
      </c>
      <c r="BE751" s="17"/>
      <c r="BF751" s="28"/>
      <c r="BG751" s="26"/>
      <c r="BH751" s="17"/>
      <c r="BI751" s="29"/>
    </row>
    <row r="752" spans="1:61" x14ac:dyDescent="0.25">
      <c r="A752" s="17">
        <v>2007</v>
      </c>
      <c r="B752" s="15">
        <v>2010</v>
      </c>
      <c r="C752" s="20" t="s">
        <v>180</v>
      </c>
      <c r="D752" s="17" t="s">
        <v>313</v>
      </c>
      <c r="E752" s="69">
        <v>3</v>
      </c>
      <c r="F752" s="20" t="s">
        <v>104</v>
      </c>
      <c r="G752" s="44" t="s">
        <v>105</v>
      </c>
      <c r="H752" s="70">
        <v>99201</v>
      </c>
      <c r="I752" s="69">
        <v>8</v>
      </c>
      <c r="J752" s="17">
        <v>99201007</v>
      </c>
      <c r="K752" s="17" t="s">
        <v>40</v>
      </c>
      <c r="L752" s="23">
        <v>83.3</v>
      </c>
      <c r="M752" s="24"/>
      <c r="N752" s="71"/>
      <c r="O752" s="26"/>
      <c r="P752" s="26"/>
      <c r="Q752" s="63"/>
      <c r="R752" s="25"/>
      <c r="S752" s="45">
        <v>12.933959041597571</v>
      </c>
      <c r="T752" s="25">
        <f t="shared" si="137"/>
        <v>4.3113196805325238</v>
      </c>
      <c r="U752" s="25"/>
      <c r="V752" s="25"/>
      <c r="W752" s="26" t="s">
        <v>45</v>
      </c>
      <c r="X752" s="26" t="s">
        <v>45</v>
      </c>
      <c r="Y752" s="26" t="s">
        <v>45</v>
      </c>
      <c r="Z752" s="26" t="s">
        <v>45</v>
      </c>
      <c r="AA752" s="26" t="s">
        <v>45</v>
      </c>
      <c r="AB752" s="26" t="s">
        <v>45</v>
      </c>
      <c r="AC752" s="26" t="s">
        <v>45</v>
      </c>
      <c r="AD752" s="26" t="s">
        <v>45</v>
      </c>
      <c r="AE752" s="26" t="s">
        <v>45</v>
      </c>
      <c r="AF752" s="26" t="s">
        <v>45</v>
      </c>
      <c r="AG752" s="27">
        <v>4.6020833333333337</v>
      </c>
      <c r="AH752" s="27">
        <v>6.9612500000000006</v>
      </c>
      <c r="AI752" s="17">
        <f t="shared" si="125"/>
        <v>1.0933268155833861E-7</v>
      </c>
      <c r="AJ752" s="73">
        <v>11.083480466149076</v>
      </c>
      <c r="AK752" s="73">
        <v>309.30191522413332</v>
      </c>
      <c r="AL752" s="73">
        <v>3135.8228602140189</v>
      </c>
      <c r="AM752" s="73">
        <v>1673.8199989652178</v>
      </c>
      <c r="AN752" s="17"/>
      <c r="AO752" s="17"/>
      <c r="AP752" s="17"/>
      <c r="AQ752" s="17"/>
      <c r="AR752" s="26">
        <v>408.375</v>
      </c>
      <c r="AS752" s="26">
        <v>767.42500000000018</v>
      </c>
      <c r="AT752" s="26">
        <v>344.95</v>
      </c>
      <c r="AU752" s="26">
        <v>18.215200770816956</v>
      </c>
      <c r="AV752" s="26">
        <v>-4.0704555446785102</v>
      </c>
      <c r="AW752" s="26">
        <v>4328.8750000000018</v>
      </c>
      <c r="AX752" s="26">
        <v>3534.9249999999993</v>
      </c>
      <c r="AY752" s="103">
        <v>1672</v>
      </c>
      <c r="AZ752" s="103">
        <f t="shared" si="138"/>
        <v>509.96</v>
      </c>
      <c r="BA752" s="17">
        <v>200</v>
      </c>
      <c r="BB752" s="17">
        <v>200</v>
      </c>
      <c r="BC752" s="17"/>
      <c r="BD752" s="17">
        <v>2</v>
      </c>
      <c r="BE752" s="17"/>
      <c r="BF752" s="28"/>
      <c r="BG752" s="26"/>
      <c r="BH752" s="17"/>
      <c r="BI752" s="29"/>
    </row>
    <row r="753" spans="1:61" x14ac:dyDescent="0.25">
      <c r="A753" s="17">
        <v>2007</v>
      </c>
      <c r="B753" s="15">
        <v>2010</v>
      </c>
      <c r="C753" s="20" t="s">
        <v>180</v>
      </c>
      <c r="D753" s="17" t="s">
        <v>313</v>
      </c>
      <c r="E753" s="69">
        <v>4</v>
      </c>
      <c r="F753" s="20" t="s">
        <v>104</v>
      </c>
      <c r="G753" s="44" t="s">
        <v>105</v>
      </c>
      <c r="H753" s="70">
        <v>99201</v>
      </c>
      <c r="I753" s="69">
        <v>8</v>
      </c>
      <c r="J753" s="17">
        <v>99201007</v>
      </c>
      <c r="K753" s="17" t="s">
        <v>40</v>
      </c>
      <c r="L753" s="23">
        <v>100</v>
      </c>
      <c r="M753" s="24"/>
      <c r="N753" s="71"/>
      <c r="O753" s="26"/>
      <c r="P753" s="26"/>
      <c r="Q753" s="63"/>
      <c r="R753" s="25"/>
      <c r="S753" s="45">
        <v>13.844278679850811</v>
      </c>
      <c r="T753" s="25">
        <f t="shared" si="137"/>
        <v>4.6147595599502704</v>
      </c>
      <c r="U753" s="25"/>
      <c r="V753" s="25"/>
      <c r="W753" s="26" t="s">
        <v>45</v>
      </c>
      <c r="X753" s="26" t="s">
        <v>45</v>
      </c>
      <c r="Y753" s="26" t="s">
        <v>45</v>
      </c>
      <c r="Z753" s="26" t="s">
        <v>45</v>
      </c>
      <c r="AA753" s="26" t="s">
        <v>45</v>
      </c>
      <c r="AB753" s="26" t="s">
        <v>45</v>
      </c>
      <c r="AC753" s="26" t="s">
        <v>45</v>
      </c>
      <c r="AD753" s="26" t="s">
        <v>45</v>
      </c>
      <c r="AE753" s="26" t="s">
        <v>45</v>
      </c>
      <c r="AF753" s="26" t="s">
        <v>45</v>
      </c>
      <c r="AG753" s="27">
        <v>4.7113333333333323</v>
      </c>
      <c r="AH753" s="27">
        <v>6.9462499999999991</v>
      </c>
      <c r="AI753" s="17">
        <f t="shared" si="125"/>
        <v>1.1317486887716195E-7</v>
      </c>
      <c r="AJ753" s="73">
        <v>14.57095504967438</v>
      </c>
      <c r="AK753" s="73">
        <v>326.7482454179551</v>
      </c>
      <c r="AL753" s="73">
        <v>3211.6375574204117</v>
      </c>
      <c r="AM753" s="73">
        <v>1558.1372304928509</v>
      </c>
      <c r="AN753" s="17"/>
      <c r="AO753" s="17"/>
      <c r="AP753" s="17"/>
      <c r="AQ753" s="17"/>
      <c r="AR753" s="26">
        <v>408.375</v>
      </c>
      <c r="AS753" s="26">
        <v>767.42500000000018</v>
      </c>
      <c r="AT753" s="26">
        <v>344.95</v>
      </c>
      <c r="AU753" s="26">
        <v>18.215200770816956</v>
      </c>
      <c r="AV753" s="26">
        <v>-4.0704555446785102</v>
      </c>
      <c r="AW753" s="26">
        <v>4328.8750000000018</v>
      </c>
      <c r="AX753" s="26">
        <v>3534.9249999999993</v>
      </c>
      <c r="AY753" s="103">
        <v>1672</v>
      </c>
      <c r="AZ753" s="103">
        <f t="shared" si="138"/>
        <v>509.96</v>
      </c>
      <c r="BA753" s="17">
        <v>200</v>
      </c>
      <c r="BB753" s="17">
        <v>200</v>
      </c>
      <c r="BC753" s="17"/>
      <c r="BD753" s="17">
        <v>2</v>
      </c>
      <c r="BE753" s="17"/>
      <c r="BF753" s="28"/>
      <c r="BG753" s="26"/>
      <c r="BH753" s="17"/>
      <c r="BI753" s="29"/>
    </row>
    <row r="754" spans="1:61" x14ac:dyDescent="0.25">
      <c r="A754" s="17">
        <v>2007</v>
      </c>
      <c r="B754" s="15">
        <v>2010</v>
      </c>
      <c r="C754" s="20" t="s">
        <v>180</v>
      </c>
      <c r="D754" s="17" t="s">
        <v>313</v>
      </c>
      <c r="E754" s="69">
        <v>1</v>
      </c>
      <c r="F754" s="20" t="s">
        <v>114</v>
      </c>
      <c r="G754" s="44" t="s">
        <v>115</v>
      </c>
      <c r="H754" s="70">
        <v>99207</v>
      </c>
      <c r="I754" s="69">
        <v>8</v>
      </c>
      <c r="J754" s="22">
        <v>99207018</v>
      </c>
      <c r="K754" s="17" t="s">
        <v>40</v>
      </c>
      <c r="L754" s="23">
        <v>94.4</v>
      </c>
      <c r="M754" s="24"/>
      <c r="N754" s="71"/>
      <c r="O754" s="26"/>
      <c r="P754" s="26"/>
      <c r="Q754" s="63"/>
      <c r="R754" s="25"/>
      <c r="S754" s="45">
        <v>14.139290263494404</v>
      </c>
      <c r="T754" s="25">
        <f t="shared" si="137"/>
        <v>4.7130967544981344</v>
      </c>
      <c r="U754" s="25"/>
      <c r="V754" s="25"/>
      <c r="W754" s="26" t="s">
        <v>45</v>
      </c>
      <c r="X754" s="26" t="s">
        <v>45</v>
      </c>
      <c r="Y754" s="26" t="s">
        <v>45</v>
      </c>
      <c r="Z754" s="26" t="s">
        <v>45</v>
      </c>
      <c r="AA754" s="26" t="s">
        <v>45</v>
      </c>
      <c r="AB754" s="26" t="s">
        <v>45</v>
      </c>
      <c r="AC754" s="26" t="s">
        <v>45</v>
      </c>
      <c r="AD754" s="26" t="s">
        <v>45</v>
      </c>
      <c r="AE754" s="26" t="s">
        <v>45</v>
      </c>
      <c r="AF754" s="26" t="s">
        <v>45</v>
      </c>
      <c r="AG754" s="27">
        <v>4.4259166666666667</v>
      </c>
      <c r="AH754" s="27">
        <v>7.1524999999999999</v>
      </c>
      <c r="AI754" s="17">
        <f t="shared" si="125"/>
        <v>7.0388222793645499E-8</v>
      </c>
      <c r="AJ754" s="73">
        <v>7.4978977078032143</v>
      </c>
      <c r="AK754" s="73">
        <v>327.00251788200563</v>
      </c>
      <c r="AL754" s="73">
        <v>3514.5870795427982</v>
      </c>
      <c r="AM754" s="73">
        <v>1588.6823618584219</v>
      </c>
      <c r="AN754" s="17"/>
      <c r="AO754" s="17"/>
      <c r="AP754" s="17"/>
      <c r="AQ754" s="17"/>
      <c r="AR754" s="26">
        <v>408.375</v>
      </c>
      <c r="AS754" s="26">
        <v>767.42500000000018</v>
      </c>
      <c r="AT754" s="26">
        <v>344.95</v>
      </c>
      <c r="AU754" s="26">
        <v>18.215200770816956</v>
      </c>
      <c r="AV754" s="26">
        <v>-4.0704555446785102</v>
      </c>
      <c r="AW754" s="26">
        <v>4328.8750000000018</v>
      </c>
      <c r="AX754" s="26">
        <v>3534.9249999999993</v>
      </c>
      <c r="AY754" s="103">
        <v>1672</v>
      </c>
      <c r="AZ754" s="103">
        <f t="shared" si="138"/>
        <v>509.96</v>
      </c>
      <c r="BA754" s="17">
        <v>200</v>
      </c>
      <c r="BB754" s="17">
        <v>200</v>
      </c>
      <c r="BC754" s="17"/>
      <c r="BD754" s="17">
        <v>2</v>
      </c>
      <c r="BE754" s="17"/>
      <c r="BF754" s="28"/>
      <c r="BG754" s="26"/>
      <c r="BH754" s="17"/>
      <c r="BI754" s="29"/>
    </row>
    <row r="755" spans="1:61" x14ac:dyDescent="0.25">
      <c r="A755" s="17">
        <v>2007</v>
      </c>
      <c r="B755" s="15">
        <v>2010</v>
      </c>
      <c r="C755" s="20" t="s">
        <v>180</v>
      </c>
      <c r="D755" s="17" t="s">
        <v>313</v>
      </c>
      <c r="E755" s="69">
        <v>2</v>
      </c>
      <c r="F755" s="20" t="s">
        <v>114</v>
      </c>
      <c r="G755" s="44" t="s">
        <v>115</v>
      </c>
      <c r="H755" s="70">
        <v>99207</v>
      </c>
      <c r="I755" s="69">
        <v>8</v>
      </c>
      <c r="J755" s="22">
        <v>99207018</v>
      </c>
      <c r="K755" s="17" t="s">
        <v>40</v>
      </c>
      <c r="L755" s="23">
        <v>94.4</v>
      </c>
      <c r="M755" s="24"/>
      <c r="N755" s="71"/>
      <c r="O755" s="26"/>
      <c r="P755" s="26"/>
      <c r="Q755" s="63"/>
      <c r="R755" s="25"/>
      <c r="S755" s="45">
        <v>12.524062730889456</v>
      </c>
      <c r="T755" s="25">
        <f t="shared" si="137"/>
        <v>4.1746875769631524</v>
      </c>
      <c r="U755" s="25"/>
      <c r="V755" s="25"/>
      <c r="W755" s="26" t="s">
        <v>45</v>
      </c>
      <c r="X755" s="26" t="s">
        <v>45</v>
      </c>
      <c r="Y755" s="26" t="s">
        <v>45</v>
      </c>
      <c r="Z755" s="26" t="s">
        <v>45</v>
      </c>
      <c r="AA755" s="26" t="s">
        <v>45</v>
      </c>
      <c r="AB755" s="26" t="s">
        <v>45</v>
      </c>
      <c r="AC755" s="26" t="s">
        <v>45</v>
      </c>
      <c r="AD755" s="26" t="s">
        <v>45</v>
      </c>
      <c r="AE755" s="26" t="s">
        <v>45</v>
      </c>
      <c r="AF755" s="26" t="s">
        <v>45</v>
      </c>
      <c r="AG755" s="27">
        <v>4.4538333333333329</v>
      </c>
      <c r="AH755" s="27">
        <v>7.23</v>
      </c>
      <c r="AI755" s="17">
        <f t="shared" si="125"/>
        <v>5.8884365535558776E-8</v>
      </c>
      <c r="AJ755" s="73">
        <v>9.2520926746458461</v>
      </c>
      <c r="AK755" s="73">
        <v>342.87869751652994</v>
      </c>
      <c r="AL755" s="73">
        <v>3381.6526032382312</v>
      </c>
      <c r="AM755" s="73">
        <v>1595.7611425782306</v>
      </c>
      <c r="AN755" s="17"/>
      <c r="AO755" s="17"/>
      <c r="AP755" s="17"/>
      <c r="AQ755" s="17"/>
      <c r="AR755" s="26">
        <v>408.375</v>
      </c>
      <c r="AS755" s="26">
        <v>767.42500000000018</v>
      </c>
      <c r="AT755" s="26">
        <v>344.95</v>
      </c>
      <c r="AU755" s="26">
        <v>18.215200770816956</v>
      </c>
      <c r="AV755" s="26">
        <v>-4.0704555446785102</v>
      </c>
      <c r="AW755" s="26">
        <v>4328.8750000000018</v>
      </c>
      <c r="AX755" s="26">
        <v>3534.9249999999993</v>
      </c>
      <c r="AY755" s="103">
        <v>1672</v>
      </c>
      <c r="AZ755" s="103">
        <f t="shared" si="138"/>
        <v>509.96</v>
      </c>
      <c r="BA755" s="17">
        <v>200</v>
      </c>
      <c r="BB755" s="17">
        <v>200</v>
      </c>
      <c r="BC755" s="17"/>
      <c r="BD755" s="17">
        <v>2</v>
      </c>
      <c r="BE755" s="17"/>
      <c r="BF755" s="28"/>
      <c r="BG755" s="26"/>
      <c r="BH755" s="17"/>
      <c r="BI755" s="29"/>
    </row>
    <row r="756" spans="1:61" x14ac:dyDescent="0.25">
      <c r="A756" s="17">
        <v>2007</v>
      </c>
      <c r="B756" s="15">
        <v>2010</v>
      </c>
      <c r="C756" s="20" t="s">
        <v>180</v>
      </c>
      <c r="D756" s="17" t="s">
        <v>313</v>
      </c>
      <c r="E756" s="69">
        <v>3</v>
      </c>
      <c r="F756" s="20" t="s">
        <v>114</v>
      </c>
      <c r="G756" s="44" t="s">
        <v>115</v>
      </c>
      <c r="H756" s="70">
        <v>99207</v>
      </c>
      <c r="I756" s="69">
        <v>8</v>
      </c>
      <c r="J756" s="22">
        <v>99207018</v>
      </c>
      <c r="K756" s="17" t="s">
        <v>40</v>
      </c>
      <c r="L756" s="23">
        <v>88.9</v>
      </c>
      <c r="M756" s="24"/>
      <c r="N756" s="71"/>
      <c r="O756" s="26"/>
      <c r="P756" s="26"/>
      <c r="Q756" s="63"/>
      <c r="R756" s="25"/>
      <c r="S756" s="45">
        <v>12.560917682457154</v>
      </c>
      <c r="T756" s="25">
        <f t="shared" si="137"/>
        <v>4.1869725608190516</v>
      </c>
      <c r="U756" s="25"/>
      <c r="V756" s="25"/>
      <c r="W756" s="26" t="s">
        <v>45</v>
      </c>
      <c r="X756" s="26" t="s">
        <v>45</v>
      </c>
      <c r="Y756" s="26" t="s">
        <v>45</v>
      </c>
      <c r="Z756" s="26" t="s">
        <v>45</v>
      </c>
      <c r="AA756" s="26" t="s">
        <v>45</v>
      </c>
      <c r="AB756" s="26" t="s">
        <v>45</v>
      </c>
      <c r="AC756" s="26" t="s">
        <v>45</v>
      </c>
      <c r="AD756" s="26" t="s">
        <v>45</v>
      </c>
      <c r="AE756" s="26" t="s">
        <v>45</v>
      </c>
      <c r="AF756" s="26" t="s">
        <v>45</v>
      </c>
      <c r="AG756" s="27">
        <v>4.6020833333333337</v>
      </c>
      <c r="AH756" s="27">
        <v>6.9612500000000006</v>
      </c>
      <c r="AI756" s="17">
        <f t="shared" si="125"/>
        <v>1.0933268155833861E-7</v>
      </c>
      <c r="AJ756" s="73">
        <v>11.083480466149076</v>
      </c>
      <c r="AK756" s="73">
        <v>309.30191522413332</v>
      </c>
      <c r="AL756" s="73">
        <v>3135.8228602140189</v>
      </c>
      <c r="AM756" s="73">
        <v>1673.8199989652178</v>
      </c>
      <c r="AN756" s="17"/>
      <c r="AO756" s="17"/>
      <c r="AP756" s="17"/>
      <c r="AQ756" s="17"/>
      <c r="AR756" s="26">
        <v>408.375</v>
      </c>
      <c r="AS756" s="26">
        <v>767.42500000000018</v>
      </c>
      <c r="AT756" s="26">
        <v>344.95</v>
      </c>
      <c r="AU756" s="26">
        <v>18.215200770816956</v>
      </c>
      <c r="AV756" s="26">
        <v>-4.0704555446785102</v>
      </c>
      <c r="AW756" s="26">
        <v>4328.8750000000018</v>
      </c>
      <c r="AX756" s="26">
        <v>3534.9249999999993</v>
      </c>
      <c r="AY756" s="103">
        <v>1672</v>
      </c>
      <c r="AZ756" s="103">
        <f t="shared" si="138"/>
        <v>509.96</v>
      </c>
      <c r="BA756" s="17">
        <v>200</v>
      </c>
      <c r="BB756" s="17">
        <v>200</v>
      </c>
      <c r="BC756" s="17"/>
      <c r="BD756" s="17">
        <v>2</v>
      </c>
      <c r="BE756" s="17"/>
      <c r="BF756" s="28"/>
      <c r="BG756" s="26"/>
      <c r="BH756" s="17"/>
      <c r="BI756" s="29"/>
    </row>
    <row r="757" spans="1:61" x14ac:dyDescent="0.25">
      <c r="A757" s="17">
        <v>2007</v>
      </c>
      <c r="B757" s="15">
        <v>2010</v>
      </c>
      <c r="C757" s="20" t="s">
        <v>180</v>
      </c>
      <c r="D757" s="17" t="s">
        <v>313</v>
      </c>
      <c r="E757" s="69">
        <v>4</v>
      </c>
      <c r="F757" s="20" t="s">
        <v>114</v>
      </c>
      <c r="G757" s="44" t="s">
        <v>115</v>
      </c>
      <c r="H757" s="70">
        <v>99207</v>
      </c>
      <c r="I757" s="69">
        <v>8</v>
      </c>
      <c r="J757" s="22">
        <v>99207018</v>
      </c>
      <c r="K757" s="17" t="s">
        <v>40</v>
      </c>
      <c r="L757" s="23">
        <v>100</v>
      </c>
      <c r="M757" s="24"/>
      <c r="N757" s="71"/>
      <c r="O757" s="26"/>
      <c r="P757" s="26"/>
      <c r="Q757" s="63"/>
      <c r="R757" s="25"/>
      <c r="S757" s="45">
        <v>11.228258125653399</v>
      </c>
      <c r="T757" s="25">
        <f t="shared" si="137"/>
        <v>3.7427527085511332</v>
      </c>
      <c r="U757" s="25"/>
      <c r="V757" s="25"/>
      <c r="W757" s="26" t="s">
        <v>45</v>
      </c>
      <c r="X757" s="26" t="s">
        <v>45</v>
      </c>
      <c r="Y757" s="26" t="s">
        <v>45</v>
      </c>
      <c r="Z757" s="26" t="s">
        <v>45</v>
      </c>
      <c r="AA757" s="26" t="s">
        <v>45</v>
      </c>
      <c r="AB757" s="26" t="s">
        <v>45</v>
      </c>
      <c r="AC757" s="26" t="s">
        <v>45</v>
      </c>
      <c r="AD757" s="26" t="s">
        <v>45</v>
      </c>
      <c r="AE757" s="26" t="s">
        <v>45</v>
      </c>
      <c r="AF757" s="26" t="s">
        <v>45</v>
      </c>
      <c r="AG757" s="27">
        <v>4.7113333333333323</v>
      </c>
      <c r="AH757" s="27">
        <v>6.9462499999999991</v>
      </c>
      <c r="AI757" s="17">
        <f t="shared" si="125"/>
        <v>1.1317486887716195E-7</v>
      </c>
      <c r="AJ757" s="73">
        <v>14.57095504967438</v>
      </c>
      <c r="AK757" s="73">
        <v>326.7482454179551</v>
      </c>
      <c r="AL757" s="73">
        <v>3211.6375574204117</v>
      </c>
      <c r="AM757" s="73">
        <v>1558.1372304928509</v>
      </c>
      <c r="AN757" s="17"/>
      <c r="AO757" s="17"/>
      <c r="AP757" s="17"/>
      <c r="AQ757" s="17"/>
      <c r="AR757" s="26">
        <v>408.375</v>
      </c>
      <c r="AS757" s="26">
        <v>767.42500000000018</v>
      </c>
      <c r="AT757" s="26">
        <v>344.95</v>
      </c>
      <c r="AU757" s="26">
        <v>18.215200770816956</v>
      </c>
      <c r="AV757" s="26">
        <v>-4.0704555446785102</v>
      </c>
      <c r="AW757" s="26">
        <v>4328.8750000000018</v>
      </c>
      <c r="AX757" s="26">
        <v>3534.9249999999993</v>
      </c>
      <c r="AY757" s="103">
        <v>1672</v>
      </c>
      <c r="AZ757" s="103">
        <f t="shared" si="138"/>
        <v>509.96</v>
      </c>
      <c r="BA757" s="17">
        <v>200</v>
      </c>
      <c r="BB757" s="17">
        <v>200</v>
      </c>
      <c r="BC757" s="17"/>
      <c r="BD757" s="17">
        <v>2</v>
      </c>
      <c r="BE757" s="17"/>
      <c r="BF757" s="28"/>
      <c r="BG757" s="26"/>
      <c r="BH757" s="17"/>
      <c r="BI757" s="29"/>
    </row>
    <row r="758" spans="1:61" x14ac:dyDescent="0.25">
      <c r="A758" s="17">
        <v>2007</v>
      </c>
      <c r="B758" s="15">
        <v>2010</v>
      </c>
      <c r="C758" s="20" t="s">
        <v>180</v>
      </c>
      <c r="D758" s="17" t="s">
        <v>313</v>
      </c>
      <c r="E758" s="69">
        <v>1</v>
      </c>
      <c r="F758" s="76" t="s">
        <v>138</v>
      </c>
      <c r="G758" s="45" t="s">
        <v>138</v>
      </c>
      <c r="H758" s="70" t="s">
        <v>138</v>
      </c>
      <c r="I758" s="17">
        <v>4</v>
      </c>
      <c r="J758" s="22" t="s">
        <v>138</v>
      </c>
      <c r="K758" s="17" t="s">
        <v>42</v>
      </c>
      <c r="L758" s="23">
        <v>94.4</v>
      </c>
      <c r="M758" s="24"/>
      <c r="N758" s="71"/>
      <c r="O758" s="26"/>
      <c r="P758" s="26"/>
      <c r="Q758" s="63"/>
      <c r="R758" s="25"/>
      <c r="S758" s="45">
        <v>14.57109257473552</v>
      </c>
      <c r="T758" s="25">
        <f t="shared" si="137"/>
        <v>4.8570308582451736</v>
      </c>
      <c r="U758" s="25"/>
      <c r="V758" s="25"/>
      <c r="W758" s="26" t="s">
        <v>45</v>
      </c>
      <c r="X758" s="26" t="s">
        <v>45</v>
      </c>
      <c r="Y758" s="26" t="s">
        <v>45</v>
      </c>
      <c r="Z758" s="26" t="s">
        <v>45</v>
      </c>
      <c r="AA758" s="26" t="s">
        <v>45</v>
      </c>
      <c r="AB758" s="26" t="s">
        <v>45</v>
      </c>
      <c r="AC758" s="26" t="s">
        <v>45</v>
      </c>
      <c r="AD758" s="26" t="s">
        <v>45</v>
      </c>
      <c r="AE758" s="26" t="s">
        <v>45</v>
      </c>
      <c r="AF758" s="26" t="s">
        <v>45</v>
      </c>
      <c r="AG758" s="27">
        <v>4.4259166666666667</v>
      </c>
      <c r="AH758" s="27">
        <v>7.1524999999999999</v>
      </c>
      <c r="AI758" s="17">
        <f t="shared" si="125"/>
        <v>7.0388222793645499E-8</v>
      </c>
      <c r="AJ758" s="73">
        <v>7.4978977078032143</v>
      </c>
      <c r="AK758" s="73">
        <v>327.00251788200563</v>
      </c>
      <c r="AL758" s="73">
        <v>3514.5870795427982</v>
      </c>
      <c r="AM758" s="73">
        <v>1588.6823618584219</v>
      </c>
      <c r="AN758" s="17"/>
      <c r="AO758" s="17"/>
      <c r="AP758" s="17"/>
      <c r="AQ758" s="17"/>
      <c r="AR758" s="26">
        <v>408.375</v>
      </c>
      <c r="AS758" s="26">
        <v>767.42500000000018</v>
      </c>
      <c r="AT758" s="26">
        <v>344.95</v>
      </c>
      <c r="AU758" s="26">
        <v>18.215200770816956</v>
      </c>
      <c r="AV758" s="26">
        <v>-4.0704555446785102</v>
      </c>
      <c r="AW758" s="26">
        <v>4328.8750000000018</v>
      </c>
      <c r="AX758" s="26">
        <v>3534.9249999999993</v>
      </c>
      <c r="AY758" s="103">
        <v>1672</v>
      </c>
      <c r="AZ758" s="103">
        <f t="shared" si="138"/>
        <v>509.96</v>
      </c>
      <c r="BA758" s="17">
        <v>200</v>
      </c>
      <c r="BB758" s="17">
        <v>200</v>
      </c>
      <c r="BC758" s="17"/>
      <c r="BD758" s="17">
        <v>2</v>
      </c>
      <c r="BE758" s="17"/>
      <c r="BF758" s="28"/>
      <c r="BG758" s="26"/>
      <c r="BH758" s="17"/>
      <c r="BI758" s="29"/>
    </row>
    <row r="759" spans="1:61" x14ac:dyDescent="0.25">
      <c r="A759" s="17">
        <v>2007</v>
      </c>
      <c r="B759" s="15">
        <v>2010</v>
      </c>
      <c r="C759" s="20" t="s">
        <v>180</v>
      </c>
      <c r="D759" s="17" t="s">
        <v>313</v>
      </c>
      <c r="E759" s="69">
        <v>2</v>
      </c>
      <c r="F759" s="76" t="s">
        <v>138</v>
      </c>
      <c r="G759" s="45" t="s">
        <v>138</v>
      </c>
      <c r="H759" s="70" t="s">
        <v>138</v>
      </c>
      <c r="I759" s="17">
        <v>4</v>
      </c>
      <c r="J759" s="22" t="s">
        <v>138</v>
      </c>
      <c r="K759" s="17" t="s">
        <v>42</v>
      </c>
      <c r="L759" s="23">
        <v>38.9</v>
      </c>
      <c r="M759" s="24"/>
      <c r="N759" s="71"/>
      <c r="O759" s="26"/>
      <c r="P759" s="26"/>
      <c r="Q759" s="63"/>
      <c r="R759" s="25"/>
      <c r="S759" s="45">
        <v>1.0442652380349076</v>
      </c>
      <c r="T759" s="25">
        <f t="shared" si="137"/>
        <v>0.34808841267830254</v>
      </c>
      <c r="U759" s="25"/>
      <c r="V759" s="25"/>
      <c r="W759" s="26" t="s">
        <v>45</v>
      </c>
      <c r="X759" s="26" t="s">
        <v>45</v>
      </c>
      <c r="Y759" s="26" t="s">
        <v>45</v>
      </c>
      <c r="Z759" s="26" t="s">
        <v>45</v>
      </c>
      <c r="AA759" s="26" t="s">
        <v>45</v>
      </c>
      <c r="AB759" s="26" t="s">
        <v>45</v>
      </c>
      <c r="AC759" s="26" t="s">
        <v>45</v>
      </c>
      <c r="AD759" s="26" t="s">
        <v>45</v>
      </c>
      <c r="AE759" s="26" t="s">
        <v>45</v>
      </c>
      <c r="AF759" s="26" t="s">
        <v>45</v>
      </c>
      <c r="AG759" s="27">
        <v>4.4538333333333329</v>
      </c>
      <c r="AH759" s="27">
        <v>7.23</v>
      </c>
      <c r="AI759" s="17">
        <f t="shared" si="125"/>
        <v>5.8884365535558776E-8</v>
      </c>
      <c r="AJ759" s="73">
        <v>9.2520926746458461</v>
      </c>
      <c r="AK759" s="73">
        <v>342.87869751652994</v>
      </c>
      <c r="AL759" s="73">
        <v>3381.6526032382312</v>
      </c>
      <c r="AM759" s="73">
        <v>1595.7611425782306</v>
      </c>
      <c r="AN759" s="17"/>
      <c r="AO759" s="17"/>
      <c r="AP759" s="17"/>
      <c r="AQ759" s="17"/>
      <c r="AR759" s="26">
        <v>408.375</v>
      </c>
      <c r="AS759" s="26">
        <v>767.42500000000018</v>
      </c>
      <c r="AT759" s="26">
        <v>344.95</v>
      </c>
      <c r="AU759" s="26">
        <v>18.215200770816956</v>
      </c>
      <c r="AV759" s="26">
        <v>-4.0704555446785102</v>
      </c>
      <c r="AW759" s="26">
        <v>4328.8750000000018</v>
      </c>
      <c r="AX759" s="26">
        <v>3534.9249999999993</v>
      </c>
      <c r="AY759" s="103">
        <v>1672</v>
      </c>
      <c r="AZ759" s="103">
        <f t="shared" si="138"/>
        <v>509.96</v>
      </c>
      <c r="BA759" s="17">
        <v>200</v>
      </c>
      <c r="BB759" s="17">
        <v>200</v>
      </c>
      <c r="BC759" s="17"/>
      <c r="BD759" s="17">
        <v>2</v>
      </c>
      <c r="BE759" s="17"/>
      <c r="BF759" s="28"/>
      <c r="BG759" s="26"/>
      <c r="BH759" s="17"/>
      <c r="BI759" s="29"/>
    </row>
    <row r="760" spans="1:61" x14ac:dyDescent="0.25">
      <c r="A760" s="17">
        <v>2007</v>
      </c>
      <c r="B760" s="15">
        <v>2010</v>
      </c>
      <c r="C760" s="20" t="s">
        <v>180</v>
      </c>
      <c r="D760" s="17" t="s">
        <v>313</v>
      </c>
      <c r="E760" s="69">
        <v>3</v>
      </c>
      <c r="F760" s="76" t="s">
        <v>138</v>
      </c>
      <c r="G760" s="45" t="s">
        <v>138</v>
      </c>
      <c r="H760" s="70" t="s">
        <v>138</v>
      </c>
      <c r="I760" s="17">
        <v>4</v>
      </c>
      <c r="J760" s="22" t="s">
        <v>138</v>
      </c>
      <c r="K760" s="17" t="s">
        <v>42</v>
      </c>
      <c r="L760" s="23">
        <v>88.9</v>
      </c>
      <c r="M760" s="24"/>
      <c r="N760" s="71"/>
      <c r="O760" s="26"/>
      <c r="P760" s="26"/>
      <c r="Q760" s="63"/>
      <c r="R760" s="25"/>
      <c r="S760" s="45">
        <v>11.266315059097574</v>
      </c>
      <c r="T760" s="25">
        <f t="shared" ref="T760:T789" si="140">S760/3</f>
        <v>3.7554383530325244</v>
      </c>
      <c r="U760" s="25"/>
      <c r="V760" s="25"/>
      <c r="W760" s="26" t="s">
        <v>45</v>
      </c>
      <c r="X760" s="26" t="s">
        <v>45</v>
      </c>
      <c r="Y760" s="26" t="s">
        <v>45</v>
      </c>
      <c r="Z760" s="26" t="s">
        <v>45</v>
      </c>
      <c r="AA760" s="26" t="s">
        <v>45</v>
      </c>
      <c r="AB760" s="26" t="s">
        <v>45</v>
      </c>
      <c r="AC760" s="26" t="s">
        <v>45</v>
      </c>
      <c r="AD760" s="26" t="s">
        <v>45</v>
      </c>
      <c r="AE760" s="26" t="s">
        <v>45</v>
      </c>
      <c r="AF760" s="26" t="s">
        <v>45</v>
      </c>
      <c r="AG760" s="27">
        <v>4.6020833333333337</v>
      </c>
      <c r="AH760" s="27">
        <v>6.9612500000000006</v>
      </c>
      <c r="AI760" s="17">
        <f t="shared" si="125"/>
        <v>1.0933268155833861E-7</v>
      </c>
      <c r="AJ760" s="73">
        <v>11.083480466149076</v>
      </c>
      <c r="AK760" s="73">
        <v>309.30191522413332</v>
      </c>
      <c r="AL760" s="73">
        <v>3135.8228602140189</v>
      </c>
      <c r="AM760" s="73">
        <v>1673.8199989652178</v>
      </c>
      <c r="AN760" s="17"/>
      <c r="AO760" s="17"/>
      <c r="AP760" s="17"/>
      <c r="AQ760" s="17"/>
      <c r="AR760" s="26">
        <v>408.375</v>
      </c>
      <c r="AS760" s="26">
        <v>767.42500000000018</v>
      </c>
      <c r="AT760" s="26">
        <v>344.95</v>
      </c>
      <c r="AU760" s="26">
        <v>18.215200770816956</v>
      </c>
      <c r="AV760" s="26">
        <v>-4.0704555446785102</v>
      </c>
      <c r="AW760" s="26">
        <v>4328.8750000000018</v>
      </c>
      <c r="AX760" s="26">
        <v>3534.9249999999993</v>
      </c>
      <c r="AY760" s="103">
        <v>1672</v>
      </c>
      <c r="AZ760" s="103">
        <f t="shared" si="138"/>
        <v>509.96</v>
      </c>
      <c r="BA760" s="17">
        <v>200</v>
      </c>
      <c r="BB760" s="17">
        <v>200</v>
      </c>
      <c r="BC760" s="17"/>
      <c r="BD760" s="17">
        <v>2</v>
      </c>
      <c r="BE760" s="17"/>
      <c r="BF760" s="28"/>
      <c r="BG760" s="26"/>
      <c r="BH760" s="17"/>
      <c r="BI760" s="29"/>
    </row>
    <row r="761" spans="1:61" x14ac:dyDescent="0.25">
      <c r="A761" s="17">
        <v>2007</v>
      </c>
      <c r="B761" s="15">
        <v>2010</v>
      </c>
      <c r="C761" s="20" t="s">
        <v>180</v>
      </c>
      <c r="D761" s="17" t="s">
        <v>313</v>
      </c>
      <c r="E761" s="69">
        <v>4</v>
      </c>
      <c r="F761" s="76" t="s">
        <v>138</v>
      </c>
      <c r="G761" s="45" t="s">
        <v>138</v>
      </c>
      <c r="H761" s="70" t="s">
        <v>138</v>
      </c>
      <c r="I761" s="17">
        <v>4</v>
      </c>
      <c r="J761" s="22" t="s">
        <v>138</v>
      </c>
      <c r="K761" s="17" t="s">
        <v>42</v>
      </c>
      <c r="L761" s="23">
        <v>72.2</v>
      </c>
      <c r="M761" s="24"/>
      <c r="N761" s="71"/>
      <c r="O761" s="26"/>
      <c r="P761" s="26"/>
      <c r="Q761" s="63"/>
      <c r="R761" s="25"/>
      <c r="S761" s="45">
        <v>7.9047077683575182</v>
      </c>
      <c r="T761" s="25">
        <f t="shared" si="140"/>
        <v>2.6349025894525062</v>
      </c>
      <c r="U761" s="25"/>
      <c r="V761" s="25"/>
      <c r="W761" s="26" t="s">
        <v>45</v>
      </c>
      <c r="X761" s="26" t="s">
        <v>45</v>
      </c>
      <c r="Y761" s="26" t="s">
        <v>45</v>
      </c>
      <c r="Z761" s="26" t="s">
        <v>45</v>
      </c>
      <c r="AA761" s="26" t="s">
        <v>45</v>
      </c>
      <c r="AB761" s="26" t="s">
        <v>45</v>
      </c>
      <c r="AC761" s="26" t="s">
        <v>45</v>
      </c>
      <c r="AD761" s="26" t="s">
        <v>45</v>
      </c>
      <c r="AE761" s="26" t="s">
        <v>45</v>
      </c>
      <c r="AF761" s="26" t="s">
        <v>45</v>
      </c>
      <c r="AG761" s="27">
        <v>4.7113333333333323</v>
      </c>
      <c r="AH761" s="27">
        <v>6.9462499999999991</v>
      </c>
      <c r="AI761" s="17">
        <f t="shared" si="125"/>
        <v>1.1317486887716195E-7</v>
      </c>
      <c r="AJ761" s="73">
        <v>14.57095504967438</v>
      </c>
      <c r="AK761" s="73">
        <v>326.7482454179551</v>
      </c>
      <c r="AL761" s="73">
        <v>3211.6375574204117</v>
      </c>
      <c r="AM761" s="73">
        <v>1558.1372304928509</v>
      </c>
      <c r="AN761" s="17"/>
      <c r="AO761" s="17"/>
      <c r="AP761" s="17"/>
      <c r="AQ761" s="17"/>
      <c r="AR761" s="26">
        <v>408.375</v>
      </c>
      <c r="AS761" s="26">
        <v>767.42500000000018</v>
      </c>
      <c r="AT761" s="26">
        <v>344.95</v>
      </c>
      <c r="AU761" s="26">
        <v>18.215200770816956</v>
      </c>
      <c r="AV761" s="26">
        <v>-4.0704555446785102</v>
      </c>
      <c r="AW761" s="26">
        <v>4328.8750000000018</v>
      </c>
      <c r="AX761" s="26">
        <v>3534.9249999999993</v>
      </c>
      <c r="AY761" s="103">
        <v>1672</v>
      </c>
      <c r="AZ761" s="103">
        <f t="shared" si="138"/>
        <v>509.96</v>
      </c>
      <c r="BA761" s="17">
        <v>200</v>
      </c>
      <c r="BB761" s="17">
        <v>200</v>
      </c>
      <c r="BC761" s="17"/>
      <c r="BD761" s="17">
        <v>2</v>
      </c>
      <c r="BE761" s="17"/>
      <c r="BF761" s="28"/>
      <c r="BG761" s="26"/>
      <c r="BH761" s="17"/>
      <c r="BI761" s="29"/>
    </row>
    <row r="762" spans="1:61" x14ac:dyDescent="0.25">
      <c r="A762" s="17">
        <v>2007</v>
      </c>
      <c r="B762" s="15">
        <v>2010</v>
      </c>
      <c r="C762" s="20" t="s">
        <v>180</v>
      </c>
      <c r="D762" s="17" t="s">
        <v>313</v>
      </c>
      <c r="E762" s="69">
        <v>1</v>
      </c>
      <c r="F762" s="76" t="s">
        <v>139</v>
      </c>
      <c r="G762" s="45" t="s">
        <v>139</v>
      </c>
      <c r="H762" s="70" t="s">
        <v>139</v>
      </c>
      <c r="I762" s="17">
        <v>3</v>
      </c>
      <c r="J762" s="22" t="s">
        <v>139</v>
      </c>
      <c r="K762" s="17" t="s">
        <v>42</v>
      </c>
      <c r="L762" s="23">
        <v>50</v>
      </c>
      <c r="M762" s="24"/>
      <c r="N762" s="71"/>
      <c r="O762" s="26"/>
      <c r="P762" s="26"/>
      <c r="Q762" s="63"/>
      <c r="R762" s="25"/>
      <c r="S762" s="45">
        <v>8.4411718471458368</v>
      </c>
      <c r="T762" s="25">
        <f t="shared" si="140"/>
        <v>2.8137239490486121</v>
      </c>
      <c r="U762" s="25"/>
      <c r="V762" s="25"/>
      <c r="W762" s="26" t="s">
        <v>45</v>
      </c>
      <c r="X762" s="26" t="s">
        <v>45</v>
      </c>
      <c r="Y762" s="26" t="s">
        <v>45</v>
      </c>
      <c r="Z762" s="26" t="s">
        <v>45</v>
      </c>
      <c r="AA762" s="26" t="s">
        <v>45</v>
      </c>
      <c r="AB762" s="26" t="s">
        <v>45</v>
      </c>
      <c r="AC762" s="26" t="s">
        <v>45</v>
      </c>
      <c r="AD762" s="26" t="s">
        <v>45</v>
      </c>
      <c r="AE762" s="26" t="s">
        <v>45</v>
      </c>
      <c r="AF762" s="26" t="s">
        <v>45</v>
      </c>
      <c r="AG762" s="27">
        <v>4.4259166666666667</v>
      </c>
      <c r="AH762" s="27">
        <v>7.1524999999999999</v>
      </c>
      <c r="AI762" s="17">
        <f t="shared" si="125"/>
        <v>7.0388222793645499E-8</v>
      </c>
      <c r="AJ762" s="73">
        <v>7.4978977078032143</v>
      </c>
      <c r="AK762" s="73">
        <v>327.00251788200563</v>
      </c>
      <c r="AL762" s="73">
        <v>3514.5870795427982</v>
      </c>
      <c r="AM762" s="73">
        <v>1588.6823618584219</v>
      </c>
      <c r="AN762" s="17"/>
      <c r="AO762" s="17"/>
      <c r="AP762" s="17"/>
      <c r="AQ762" s="17"/>
      <c r="AR762" s="26">
        <v>408.375</v>
      </c>
      <c r="AS762" s="26">
        <v>767.42500000000018</v>
      </c>
      <c r="AT762" s="26">
        <v>344.95</v>
      </c>
      <c r="AU762" s="26">
        <v>18.215200770816956</v>
      </c>
      <c r="AV762" s="26">
        <v>-4.0704555446785102</v>
      </c>
      <c r="AW762" s="26">
        <v>4328.8750000000018</v>
      </c>
      <c r="AX762" s="26">
        <v>3534.9249999999993</v>
      </c>
      <c r="AY762" s="103">
        <v>1672</v>
      </c>
      <c r="AZ762" s="103">
        <f t="shared" ref="AZ762:AZ825" si="141">AY762*0.305</f>
        <v>509.96</v>
      </c>
      <c r="BA762" s="17">
        <v>200</v>
      </c>
      <c r="BB762" s="17">
        <v>200</v>
      </c>
      <c r="BC762" s="17"/>
      <c r="BD762" s="17">
        <v>2</v>
      </c>
      <c r="BE762" s="17"/>
      <c r="BF762" s="28"/>
      <c r="BG762" s="26"/>
      <c r="BH762" s="17"/>
      <c r="BI762" s="29"/>
    </row>
    <row r="763" spans="1:61" x14ac:dyDescent="0.25">
      <c r="A763" s="17">
        <v>2007</v>
      </c>
      <c r="B763" s="15">
        <v>2010</v>
      </c>
      <c r="C763" s="20" t="s">
        <v>180</v>
      </c>
      <c r="D763" s="17" t="s">
        <v>313</v>
      </c>
      <c r="E763" s="69">
        <v>2</v>
      </c>
      <c r="F763" s="76" t="s">
        <v>139</v>
      </c>
      <c r="G763" s="45" t="s">
        <v>139</v>
      </c>
      <c r="H763" s="70" t="s">
        <v>139</v>
      </c>
      <c r="I763" s="17">
        <v>3</v>
      </c>
      <c r="J763" s="22" t="s">
        <v>139</v>
      </c>
      <c r="K763" s="17" t="s">
        <v>42</v>
      </c>
      <c r="L763" s="23">
        <v>88.9</v>
      </c>
      <c r="M763" s="24"/>
      <c r="N763" s="71"/>
      <c r="O763" s="26"/>
      <c r="P763" s="26"/>
      <c r="Q763" s="63"/>
      <c r="R763" s="25"/>
      <c r="S763" s="45">
        <v>8.2126614870561987</v>
      </c>
      <c r="T763" s="25">
        <f t="shared" si="140"/>
        <v>2.7375538290187329</v>
      </c>
      <c r="U763" s="25"/>
      <c r="V763" s="25"/>
      <c r="W763" s="26" t="s">
        <v>45</v>
      </c>
      <c r="X763" s="26" t="s">
        <v>45</v>
      </c>
      <c r="Y763" s="26" t="s">
        <v>45</v>
      </c>
      <c r="Z763" s="26" t="s">
        <v>45</v>
      </c>
      <c r="AA763" s="26" t="s">
        <v>45</v>
      </c>
      <c r="AB763" s="26" t="s">
        <v>45</v>
      </c>
      <c r="AC763" s="26" t="s">
        <v>45</v>
      </c>
      <c r="AD763" s="26" t="s">
        <v>45</v>
      </c>
      <c r="AE763" s="26" t="s">
        <v>45</v>
      </c>
      <c r="AF763" s="26" t="s">
        <v>45</v>
      </c>
      <c r="AG763" s="27">
        <v>4.4538333333333329</v>
      </c>
      <c r="AH763" s="27">
        <v>7.23</v>
      </c>
      <c r="AI763" s="17">
        <f t="shared" si="125"/>
        <v>5.8884365535558776E-8</v>
      </c>
      <c r="AJ763" s="73">
        <v>9.2520926746458461</v>
      </c>
      <c r="AK763" s="73">
        <v>342.87869751652994</v>
      </c>
      <c r="AL763" s="73">
        <v>3381.6526032382312</v>
      </c>
      <c r="AM763" s="73">
        <v>1595.7611425782306</v>
      </c>
      <c r="AN763" s="17"/>
      <c r="AO763" s="17"/>
      <c r="AP763" s="17"/>
      <c r="AQ763" s="17"/>
      <c r="AR763" s="26">
        <v>408.375</v>
      </c>
      <c r="AS763" s="26">
        <v>767.42500000000018</v>
      </c>
      <c r="AT763" s="26">
        <v>344.95</v>
      </c>
      <c r="AU763" s="26">
        <v>18.215200770816956</v>
      </c>
      <c r="AV763" s="26">
        <v>-4.0704555446785102</v>
      </c>
      <c r="AW763" s="26">
        <v>4328.8750000000018</v>
      </c>
      <c r="AX763" s="26">
        <v>3534.9249999999993</v>
      </c>
      <c r="AY763" s="103">
        <v>1672</v>
      </c>
      <c r="AZ763" s="103">
        <f t="shared" si="141"/>
        <v>509.96</v>
      </c>
      <c r="BA763" s="17">
        <v>200</v>
      </c>
      <c r="BB763" s="17">
        <v>200</v>
      </c>
      <c r="BC763" s="17"/>
      <c r="BD763" s="17">
        <v>2</v>
      </c>
      <c r="BE763" s="17"/>
      <c r="BF763" s="28"/>
      <c r="BG763" s="26"/>
      <c r="BH763" s="17"/>
      <c r="BI763" s="29"/>
    </row>
    <row r="764" spans="1:61" x14ac:dyDescent="0.25">
      <c r="A764" s="17">
        <v>2007</v>
      </c>
      <c r="B764" s="15">
        <v>2010</v>
      </c>
      <c r="C764" s="20" t="s">
        <v>180</v>
      </c>
      <c r="D764" s="17" t="s">
        <v>313</v>
      </c>
      <c r="E764" s="69">
        <v>3</v>
      </c>
      <c r="F764" s="76" t="s">
        <v>139</v>
      </c>
      <c r="G764" s="45" t="s">
        <v>139</v>
      </c>
      <c r="H764" s="70" t="s">
        <v>139</v>
      </c>
      <c r="I764" s="17">
        <v>3</v>
      </c>
      <c r="J764" s="22" t="s">
        <v>139</v>
      </c>
      <c r="K764" s="17" t="s">
        <v>42</v>
      </c>
      <c r="L764" s="23">
        <v>94.4</v>
      </c>
      <c r="M764" s="24"/>
      <c r="N764" s="71"/>
      <c r="O764" s="26"/>
      <c r="P764" s="26"/>
      <c r="Q764" s="63"/>
      <c r="R764" s="25"/>
      <c r="S764" s="45">
        <v>12.240003179679974</v>
      </c>
      <c r="T764" s="25">
        <f t="shared" si="140"/>
        <v>4.0800010598933243</v>
      </c>
      <c r="U764" s="25"/>
      <c r="V764" s="25"/>
      <c r="W764" s="26" t="s">
        <v>45</v>
      </c>
      <c r="X764" s="26" t="s">
        <v>45</v>
      </c>
      <c r="Y764" s="26" t="s">
        <v>45</v>
      </c>
      <c r="Z764" s="26" t="s">
        <v>45</v>
      </c>
      <c r="AA764" s="26" t="s">
        <v>45</v>
      </c>
      <c r="AB764" s="26" t="s">
        <v>45</v>
      </c>
      <c r="AC764" s="26" t="s">
        <v>45</v>
      </c>
      <c r="AD764" s="26" t="s">
        <v>45</v>
      </c>
      <c r="AE764" s="26" t="s">
        <v>45</v>
      </c>
      <c r="AF764" s="26" t="s">
        <v>45</v>
      </c>
      <c r="AG764" s="27">
        <v>4.6020833333333337</v>
      </c>
      <c r="AH764" s="27">
        <v>6.9612500000000006</v>
      </c>
      <c r="AI764" s="17">
        <f t="shared" si="125"/>
        <v>1.0933268155833861E-7</v>
      </c>
      <c r="AJ764" s="73">
        <v>11.083480466149076</v>
      </c>
      <c r="AK764" s="73">
        <v>309.30191522413332</v>
      </c>
      <c r="AL764" s="73">
        <v>3135.8228602140189</v>
      </c>
      <c r="AM764" s="73">
        <v>1673.8199989652178</v>
      </c>
      <c r="AN764" s="17"/>
      <c r="AO764" s="17"/>
      <c r="AP764" s="17"/>
      <c r="AQ764" s="17"/>
      <c r="AR764" s="26">
        <v>408.375</v>
      </c>
      <c r="AS764" s="26">
        <v>767.42500000000018</v>
      </c>
      <c r="AT764" s="26">
        <v>344.95</v>
      </c>
      <c r="AU764" s="26">
        <v>18.215200770816956</v>
      </c>
      <c r="AV764" s="26">
        <v>-4.0704555446785102</v>
      </c>
      <c r="AW764" s="26">
        <v>4328.8750000000018</v>
      </c>
      <c r="AX764" s="26">
        <v>3534.9249999999993</v>
      </c>
      <c r="AY764" s="103">
        <v>1672</v>
      </c>
      <c r="AZ764" s="103">
        <f t="shared" si="141"/>
        <v>509.96</v>
      </c>
      <c r="BA764" s="17">
        <v>200</v>
      </c>
      <c r="BB764" s="17">
        <v>200</v>
      </c>
      <c r="BC764" s="17"/>
      <c r="BD764" s="17">
        <v>2</v>
      </c>
      <c r="BE764" s="17"/>
      <c r="BF764" s="28"/>
      <c r="BG764" s="26"/>
      <c r="BH764" s="17"/>
      <c r="BI764" s="29"/>
    </row>
    <row r="765" spans="1:61" x14ac:dyDescent="0.25">
      <c r="A765" s="17">
        <v>2007</v>
      </c>
      <c r="B765" s="15">
        <v>2010</v>
      </c>
      <c r="C765" s="20" t="s">
        <v>180</v>
      </c>
      <c r="D765" s="17" t="s">
        <v>313</v>
      </c>
      <c r="E765" s="69">
        <v>4</v>
      </c>
      <c r="F765" s="76" t="s">
        <v>139</v>
      </c>
      <c r="G765" s="45" t="s">
        <v>139</v>
      </c>
      <c r="H765" s="70" t="s">
        <v>139</v>
      </c>
      <c r="I765" s="17">
        <v>3</v>
      </c>
      <c r="J765" s="22" t="s">
        <v>139</v>
      </c>
      <c r="K765" s="17" t="s">
        <v>42</v>
      </c>
      <c r="L765" s="23">
        <v>66.7</v>
      </c>
      <c r="M765" s="24"/>
      <c r="N765" s="71"/>
      <c r="O765" s="26"/>
      <c r="P765" s="26"/>
      <c r="Q765" s="63"/>
      <c r="R765" s="25"/>
      <c r="S765" s="45">
        <v>9.7974188875689663</v>
      </c>
      <c r="T765" s="25">
        <f t="shared" si="140"/>
        <v>3.2658062958563221</v>
      </c>
      <c r="U765" s="25"/>
      <c r="V765" s="25"/>
      <c r="W765" s="26" t="s">
        <v>45</v>
      </c>
      <c r="X765" s="26" t="s">
        <v>45</v>
      </c>
      <c r="Y765" s="26" t="s">
        <v>45</v>
      </c>
      <c r="Z765" s="26" t="s">
        <v>45</v>
      </c>
      <c r="AA765" s="26" t="s">
        <v>45</v>
      </c>
      <c r="AB765" s="26" t="s">
        <v>45</v>
      </c>
      <c r="AC765" s="26" t="s">
        <v>45</v>
      </c>
      <c r="AD765" s="26" t="s">
        <v>45</v>
      </c>
      <c r="AE765" s="26" t="s">
        <v>45</v>
      </c>
      <c r="AF765" s="26" t="s">
        <v>45</v>
      </c>
      <c r="AG765" s="27">
        <v>4.7113333333333323</v>
      </c>
      <c r="AH765" s="27">
        <v>6.9462499999999991</v>
      </c>
      <c r="AI765" s="17">
        <f t="shared" si="125"/>
        <v>1.1317486887716195E-7</v>
      </c>
      <c r="AJ765" s="73">
        <v>14.57095504967438</v>
      </c>
      <c r="AK765" s="73">
        <v>326.7482454179551</v>
      </c>
      <c r="AL765" s="73">
        <v>3211.6375574204117</v>
      </c>
      <c r="AM765" s="73">
        <v>1558.1372304928509</v>
      </c>
      <c r="AN765" s="17"/>
      <c r="AO765" s="17"/>
      <c r="AP765" s="17"/>
      <c r="AQ765" s="17"/>
      <c r="AR765" s="26">
        <v>408.375</v>
      </c>
      <c r="AS765" s="26">
        <v>767.42500000000018</v>
      </c>
      <c r="AT765" s="26">
        <v>344.95</v>
      </c>
      <c r="AU765" s="26">
        <v>18.215200770816956</v>
      </c>
      <c r="AV765" s="26">
        <v>-4.0704555446785102</v>
      </c>
      <c r="AW765" s="26">
        <v>4328.8750000000018</v>
      </c>
      <c r="AX765" s="26">
        <v>3534.9249999999993</v>
      </c>
      <c r="AY765" s="103">
        <v>1672</v>
      </c>
      <c r="AZ765" s="103">
        <f t="shared" si="141"/>
        <v>509.96</v>
      </c>
      <c r="BA765" s="17">
        <v>200</v>
      </c>
      <c r="BB765" s="17">
        <v>200</v>
      </c>
      <c r="BC765" s="17"/>
      <c r="BD765" s="17">
        <v>2</v>
      </c>
      <c r="BE765" s="17"/>
      <c r="BF765" s="28"/>
      <c r="BG765" s="26"/>
      <c r="BH765" s="17"/>
      <c r="BI765" s="29"/>
    </row>
    <row r="766" spans="1:61" x14ac:dyDescent="0.25">
      <c r="A766" s="17">
        <v>2007</v>
      </c>
      <c r="B766" s="15">
        <v>2010</v>
      </c>
      <c r="C766" s="20" t="s">
        <v>180</v>
      </c>
      <c r="D766" s="17" t="s">
        <v>313</v>
      </c>
      <c r="E766" s="69">
        <v>1</v>
      </c>
      <c r="F766" s="20" t="s">
        <v>122</v>
      </c>
      <c r="G766" s="44" t="s">
        <v>123</v>
      </c>
      <c r="H766" s="22">
        <v>99217</v>
      </c>
      <c r="I766" s="17">
        <v>9</v>
      </c>
      <c r="J766" s="22">
        <v>99217023</v>
      </c>
      <c r="K766" s="17" t="s">
        <v>40</v>
      </c>
      <c r="L766" s="23">
        <v>100</v>
      </c>
      <c r="M766" s="24"/>
      <c r="N766" s="71"/>
      <c r="O766" s="26"/>
      <c r="P766" s="26"/>
      <c r="Q766" s="63"/>
      <c r="R766" s="25"/>
      <c r="S766" s="45">
        <v>18.000228931428708</v>
      </c>
      <c r="T766" s="25">
        <f t="shared" si="140"/>
        <v>6.0000763104762358</v>
      </c>
      <c r="U766" s="25"/>
      <c r="V766" s="25"/>
      <c r="W766" s="26" t="s">
        <v>45</v>
      </c>
      <c r="X766" s="26" t="s">
        <v>45</v>
      </c>
      <c r="Y766" s="26" t="s">
        <v>45</v>
      </c>
      <c r="Z766" s="26" t="s">
        <v>45</v>
      </c>
      <c r="AA766" s="26" t="s">
        <v>45</v>
      </c>
      <c r="AB766" s="26" t="s">
        <v>45</v>
      </c>
      <c r="AC766" s="26" t="s">
        <v>45</v>
      </c>
      <c r="AD766" s="26" t="s">
        <v>45</v>
      </c>
      <c r="AE766" s="26" t="s">
        <v>45</v>
      </c>
      <c r="AF766" s="26" t="s">
        <v>45</v>
      </c>
      <c r="AG766" s="27">
        <v>4.4259166666666667</v>
      </c>
      <c r="AH766" s="27">
        <v>7.1524999999999999</v>
      </c>
      <c r="AI766" s="17">
        <f t="shared" si="125"/>
        <v>7.0388222793645499E-8</v>
      </c>
      <c r="AJ766" s="73">
        <v>7.4978977078032143</v>
      </c>
      <c r="AK766" s="73">
        <v>327.00251788200563</v>
      </c>
      <c r="AL766" s="73">
        <v>3514.5870795427982</v>
      </c>
      <c r="AM766" s="73">
        <v>1588.6823618584219</v>
      </c>
      <c r="AN766" s="17"/>
      <c r="AO766" s="17"/>
      <c r="AP766" s="17"/>
      <c r="AQ766" s="17"/>
      <c r="AR766" s="26">
        <v>408.375</v>
      </c>
      <c r="AS766" s="26">
        <v>767.42500000000018</v>
      </c>
      <c r="AT766" s="26">
        <v>344.95</v>
      </c>
      <c r="AU766" s="26">
        <v>18.215200770816956</v>
      </c>
      <c r="AV766" s="26">
        <v>-4.0704555446785102</v>
      </c>
      <c r="AW766" s="26">
        <v>4328.8750000000018</v>
      </c>
      <c r="AX766" s="26">
        <v>3534.9249999999993</v>
      </c>
      <c r="AY766" s="103">
        <v>1672</v>
      </c>
      <c r="AZ766" s="103">
        <f t="shared" si="141"/>
        <v>509.96</v>
      </c>
      <c r="BA766" s="17">
        <v>200</v>
      </c>
      <c r="BB766" s="17">
        <v>200</v>
      </c>
      <c r="BC766" s="17"/>
      <c r="BD766" s="17">
        <v>2</v>
      </c>
      <c r="BE766" s="17"/>
      <c r="BF766" s="28"/>
      <c r="BG766" s="26"/>
      <c r="BH766" s="17"/>
      <c r="BI766" s="29"/>
    </row>
    <row r="767" spans="1:61" x14ac:dyDescent="0.25">
      <c r="A767" s="17">
        <v>2007</v>
      </c>
      <c r="B767" s="15">
        <v>2010</v>
      </c>
      <c r="C767" s="20" t="s">
        <v>180</v>
      </c>
      <c r="D767" s="17" t="s">
        <v>313</v>
      </c>
      <c r="E767" s="69">
        <v>2</v>
      </c>
      <c r="F767" s="20" t="s">
        <v>122</v>
      </c>
      <c r="G767" s="44" t="s">
        <v>123</v>
      </c>
      <c r="H767" s="22">
        <v>99217</v>
      </c>
      <c r="I767" s="17">
        <v>9</v>
      </c>
      <c r="J767" s="22">
        <v>99217023</v>
      </c>
      <c r="K767" s="17" t="s">
        <v>40</v>
      </c>
      <c r="L767" s="23">
        <v>77.8</v>
      </c>
      <c r="M767" s="24"/>
      <c r="N767" s="71"/>
      <c r="O767" s="26"/>
      <c r="P767" s="26"/>
      <c r="Q767" s="63"/>
      <c r="R767" s="25"/>
      <c r="S767" s="45">
        <v>10.046029024523248</v>
      </c>
      <c r="T767" s="25">
        <f t="shared" si="140"/>
        <v>3.3486763415077494</v>
      </c>
      <c r="U767" s="25"/>
      <c r="V767" s="25"/>
      <c r="W767" s="26" t="s">
        <v>45</v>
      </c>
      <c r="X767" s="26" t="s">
        <v>45</v>
      </c>
      <c r="Y767" s="26" t="s">
        <v>45</v>
      </c>
      <c r="Z767" s="26" t="s">
        <v>45</v>
      </c>
      <c r="AA767" s="26" t="s">
        <v>45</v>
      </c>
      <c r="AB767" s="26" t="s">
        <v>45</v>
      </c>
      <c r="AC767" s="26" t="s">
        <v>45</v>
      </c>
      <c r="AD767" s="26" t="s">
        <v>45</v>
      </c>
      <c r="AE767" s="26" t="s">
        <v>45</v>
      </c>
      <c r="AF767" s="26" t="s">
        <v>45</v>
      </c>
      <c r="AG767" s="27">
        <v>4.4538333333333329</v>
      </c>
      <c r="AH767" s="27">
        <v>7.23</v>
      </c>
      <c r="AI767" s="17">
        <f t="shared" si="125"/>
        <v>5.8884365535558776E-8</v>
      </c>
      <c r="AJ767" s="73">
        <v>9.2520926746458461</v>
      </c>
      <c r="AK767" s="73">
        <v>342.87869751652994</v>
      </c>
      <c r="AL767" s="73">
        <v>3381.6526032382312</v>
      </c>
      <c r="AM767" s="73">
        <v>1595.7611425782306</v>
      </c>
      <c r="AN767" s="17"/>
      <c r="AO767" s="17"/>
      <c r="AP767" s="17"/>
      <c r="AQ767" s="17"/>
      <c r="AR767" s="26">
        <v>408.375</v>
      </c>
      <c r="AS767" s="26">
        <v>767.42500000000018</v>
      </c>
      <c r="AT767" s="26">
        <v>344.95</v>
      </c>
      <c r="AU767" s="26">
        <v>18.215200770816956</v>
      </c>
      <c r="AV767" s="26">
        <v>-4.0704555446785102</v>
      </c>
      <c r="AW767" s="26">
        <v>4328.8750000000018</v>
      </c>
      <c r="AX767" s="26">
        <v>3534.9249999999993</v>
      </c>
      <c r="AY767" s="103">
        <v>1672</v>
      </c>
      <c r="AZ767" s="103">
        <f t="shared" si="141"/>
        <v>509.96</v>
      </c>
      <c r="BA767" s="17">
        <v>200</v>
      </c>
      <c r="BB767" s="17">
        <v>200</v>
      </c>
      <c r="BC767" s="17"/>
      <c r="BD767" s="17">
        <v>2</v>
      </c>
      <c r="BE767" s="17"/>
      <c r="BF767" s="28"/>
      <c r="BG767" s="26"/>
      <c r="BH767" s="17"/>
      <c r="BI767" s="29"/>
    </row>
    <row r="768" spans="1:61" x14ac:dyDescent="0.25">
      <c r="A768" s="17">
        <v>2007</v>
      </c>
      <c r="B768" s="15">
        <v>2010</v>
      </c>
      <c r="C768" s="20" t="s">
        <v>180</v>
      </c>
      <c r="D768" s="17" t="s">
        <v>313</v>
      </c>
      <c r="E768" s="69">
        <v>3</v>
      </c>
      <c r="F768" s="20" t="s">
        <v>122</v>
      </c>
      <c r="G768" s="44" t="s">
        <v>123</v>
      </c>
      <c r="H768" s="22">
        <v>99217</v>
      </c>
      <c r="I768" s="17">
        <v>9</v>
      </c>
      <c r="J768" s="22">
        <v>99217023</v>
      </c>
      <c r="K768" s="17" t="s">
        <v>40</v>
      </c>
      <c r="L768" s="23">
        <v>100</v>
      </c>
      <c r="M768" s="24"/>
      <c r="N768" s="71"/>
      <c r="O768" s="26"/>
      <c r="P768" s="26"/>
      <c r="Q768" s="63"/>
      <c r="R768" s="25"/>
      <c r="S768" s="45">
        <v>12.447133794784769</v>
      </c>
      <c r="T768" s="25">
        <f t="shared" si="140"/>
        <v>4.1490445982615896</v>
      </c>
      <c r="U768" s="25"/>
      <c r="V768" s="25"/>
      <c r="W768" s="26" t="s">
        <v>45</v>
      </c>
      <c r="X768" s="26" t="s">
        <v>45</v>
      </c>
      <c r="Y768" s="26" t="s">
        <v>45</v>
      </c>
      <c r="Z768" s="26" t="s">
        <v>45</v>
      </c>
      <c r="AA768" s="26" t="s">
        <v>45</v>
      </c>
      <c r="AB768" s="26" t="s">
        <v>45</v>
      </c>
      <c r="AC768" s="26" t="s">
        <v>45</v>
      </c>
      <c r="AD768" s="26" t="s">
        <v>45</v>
      </c>
      <c r="AE768" s="26" t="s">
        <v>45</v>
      </c>
      <c r="AF768" s="26" t="s">
        <v>45</v>
      </c>
      <c r="AG768" s="27">
        <v>4.6020833333333337</v>
      </c>
      <c r="AH768" s="27">
        <v>6.9612500000000006</v>
      </c>
      <c r="AI768" s="17">
        <f t="shared" si="125"/>
        <v>1.0933268155833861E-7</v>
      </c>
      <c r="AJ768" s="73">
        <v>11.083480466149076</v>
      </c>
      <c r="AK768" s="73">
        <v>309.30191522413332</v>
      </c>
      <c r="AL768" s="73">
        <v>3135.8228602140189</v>
      </c>
      <c r="AM768" s="73">
        <v>1673.8199989652178</v>
      </c>
      <c r="AN768" s="17"/>
      <c r="AO768" s="17"/>
      <c r="AP768" s="17"/>
      <c r="AQ768" s="17"/>
      <c r="AR768" s="26">
        <v>408.375</v>
      </c>
      <c r="AS768" s="26">
        <v>767.42500000000018</v>
      </c>
      <c r="AT768" s="26">
        <v>344.95</v>
      </c>
      <c r="AU768" s="26">
        <v>18.215200770816956</v>
      </c>
      <c r="AV768" s="26">
        <v>-4.0704555446785102</v>
      </c>
      <c r="AW768" s="26">
        <v>4328.8750000000018</v>
      </c>
      <c r="AX768" s="26">
        <v>3534.9249999999993</v>
      </c>
      <c r="AY768" s="103">
        <v>1672</v>
      </c>
      <c r="AZ768" s="103">
        <f t="shared" si="141"/>
        <v>509.96</v>
      </c>
      <c r="BA768" s="17">
        <v>200</v>
      </c>
      <c r="BB768" s="17">
        <v>200</v>
      </c>
      <c r="BC768" s="17"/>
      <c r="BD768" s="17">
        <v>2</v>
      </c>
      <c r="BE768" s="17"/>
      <c r="BF768" s="28"/>
      <c r="BG768" s="26"/>
      <c r="BH768" s="17"/>
      <c r="BI768" s="29"/>
    </row>
    <row r="769" spans="1:61" x14ac:dyDescent="0.25">
      <c r="A769" s="17">
        <v>2007</v>
      </c>
      <c r="B769" s="15">
        <v>2010</v>
      </c>
      <c r="C769" s="20" t="s">
        <v>180</v>
      </c>
      <c r="D769" s="17" t="s">
        <v>313</v>
      </c>
      <c r="E769" s="69">
        <v>4</v>
      </c>
      <c r="F769" s="20" t="s">
        <v>122</v>
      </c>
      <c r="G769" s="44" t="s">
        <v>123</v>
      </c>
      <c r="H769" s="22">
        <v>99217</v>
      </c>
      <c r="I769" s="17">
        <v>9</v>
      </c>
      <c r="J769" s="22">
        <v>99217023</v>
      </c>
      <c r="K769" s="17" t="s">
        <v>40</v>
      </c>
      <c r="L769" s="23">
        <v>100</v>
      </c>
      <c r="M769" s="24"/>
      <c r="N769" s="71"/>
      <c r="O769" s="26"/>
      <c r="P769" s="26"/>
      <c r="Q769" s="63"/>
      <c r="R769" s="25"/>
      <c r="S769" s="45">
        <v>10.176686650106383</v>
      </c>
      <c r="T769" s="25">
        <f t="shared" si="140"/>
        <v>3.3922288833687944</v>
      </c>
      <c r="U769" s="25"/>
      <c r="V769" s="25"/>
      <c r="W769" s="26" t="s">
        <v>45</v>
      </c>
      <c r="X769" s="26" t="s">
        <v>45</v>
      </c>
      <c r="Y769" s="26" t="s">
        <v>45</v>
      </c>
      <c r="Z769" s="26" t="s">
        <v>45</v>
      </c>
      <c r="AA769" s="26" t="s">
        <v>45</v>
      </c>
      <c r="AB769" s="26" t="s">
        <v>45</v>
      </c>
      <c r="AC769" s="26" t="s">
        <v>45</v>
      </c>
      <c r="AD769" s="26" t="s">
        <v>45</v>
      </c>
      <c r="AE769" s="26" t="s">
        <v>45</v>
      </c>
      <c r="AF769" s="26" t="s">
        <v>45</v>
      </c>
      <c r="AG769" s="27">
        <v>4.7113333333333323</v>
      </c>
      <c r="AH769" s="27">
        <v>6.9462499999999991</v>
      </c>
      <c r="AI769" s="17">
        <f t="shared" si="125"/>
        <v>1.1317486887716195E-7</v>
      </c>
      <c r="AJ769" s="73">
        <v>14.57095504967438</v>
      </c>
      <c r="AK769" s="73">
        <v>326.7482454179551</v>
      </c>
      <c r="AL769" s="73">
        <v>3211.6375574204117</v>
      </c>
      <c r="AM769" s="73">
        <v>1558.1372304928509</v>
      </c>
      <c r="AN769" s="17"/>
      <c r="AO769" s="17"/>
      <c r="AP769" s="17"/>
      <c r="AQ769" s="17"/>
      <c r="AR769" s="26">
        <v>408.375</v>
      </c>
      <c r="AS769" s="26">
        <v>767.42500000000018</v>
      </c>
      <c r="AT769" s="26">
        <v>344.95</v>
      </c>
      <c r="AU769" s="26">
        <v>18.215200770816956</v>
      </c>
      <c r="AV769" s="26">
        <v>-4.0704555446785102</v>
      </c>
      <c r="AW769" s="26">
        <v>4328.8750000000018</v>
      </c>
      <c r="AX769" s="26">
        <v>3534.9249999999993</v>
      </c>
      <c r="AY769" s="103">
        <v>1672</v>
      </c>
      <c r="AZ769" s="103">
        <f t="shared" si="141"/>
        <v>509.96</v>
      </c>
      <c r="BA769" s="17">
        <v>200</v>
      </c>
      <c r="BB769" s="17">
        <v>200</v>
      </c>
      <c r="BC769" s="17"/>
      <c r="BD769" s="17">
        <v>2</v>
      </c>
      <c r="BE769" s="17"/>
      <c r="BF769" s="28"/>
      <c r="BG769" s="26"/>
      <c r="BH769" s="17"/>
      <c r="BI769" s="29"/>
    </row>
    <row r="770" spans="1:61" x14ac:dyDescent="0.25">
      <c r="A770" s="17">
        <v>2007</v>
      </c>
      <c r="B770" s="15">
        <v>2010</v>
      </c>
      <c r="C770" s="20" t="s">
        <v>180</v>
      </c>
      <c r="D770" s="17" t="s">
        <v>313</v>
      </c>
      <c r="E770" s="69">
        <v>1</v>
      </c>
      <c r="F770" s="76" t="s">
        <v>141</v>
      </c>
      <c r="G770" s="45" t="s">
        <v>141</v>
      </c>
      <c r="H770" s="70" t="s">
        <v>141</v>
      </c>
      <c r="I770" s="17">
        <v>1</v>
      </c>
      <c r="J770" s="22" t="s">
        <v>141</v>
      </c>
      <c r="K770" s="17" t="s">
        <v>42</v>
      </c>
      <c r="L770" s="23">
        <v>55.6</v>
      </c>
      <c r="M770" s="24"/>
      <c r="N770" s="71"/>
      <c r="O770" s="26"/>
      <c r="P770" s="26"/>
      <c r="Q770" s="63"/>
      <c r="R770" s="25"/>
      <c r="S770" s="45">
        <v>15.206895855557001</v>
      </c>
      <c r="T770" s="25">
        <f t="shared" si="140"/>
        <v>5.0689652851856666</v>
      </c>
      <c r="U770" s="25"/>
      <c r="V770" s="25"/>
      <c r="W770" s="26" t="s">
        <v>45</v>
      </c>
      <c r="X770" s="26" t="s">
        <v>45</v>
      </c>
      <c r="Y770" s="26" t="s">
        <v>45</v>
      </c>
      <c r="Z770" s="26" t="s">
        <v>45</v>
      </c>
      <c r="AA770" s="26" t="s">
        <v>45</v>
      </c>
      <c r="AB770" s="26" t="s">
        <v>45</v>
      </c>
      <c r="AC770" s="26" t="s">
        <v>45</v>
      </c>
      <c r="AD770" s="26" t="s">
        <v>45</v>
      </c>
      <c r="AE770" s="26" t="s">
        <v>45</v>
      </c>
      <c r="AF770" s="26" t="s">
        <v>45</v>
      </c>
      <c r="AG770" s="27">
        <v>4.4259166666666667</v>
      </c>
      <c r="AH770" s="27">
        <v>7.1524999999999999</v>
      </c>
      <c r="AI770" s="17">
        <f t="shared" si="125"/>
        <v>7.0388222793645499E-8</v>
      </c>
      <c r="AJ770" s="73">
        <v>7.4978977078032143</v>
      </c>
      <c r="AK770" s="73">
        <v>327.00251788200563</v>
      </c>
      <c r="AL770" s="73">
        <v>3514.5870795427982</v>
      </c>
      <c r="AM770" s="73">
        <v>1588.6823618584219</v>
      </c>
      <c r="AN770" s="17"/>
      <c r="AO770" s="17"/>
      <c r="AP770" s="17"/>
      <c r="AQ770" s="17"/>
      <c r="AR770" s="26">
        <v>408.375</v>
      </c>
      <c r="AS770" s="26">
        <v>767.42500000000018</v>
      </c>
      <c r="AT770" s="26">
        <v>344.95</v>
      </c>
      <c r="AU770" s="26">
        <v>18.215200770816956</v>
      </c>
      <c r="AV770" s="26">
        <v>-4.0704555446785102</v>
      </c>
      <c r="AW770" s="26">
        <v>4328.8750000000018</v>
      </c>
      <c r="AX770" s="26">
        <v>3534.9249999999993</v>
      </c>
      <c r="AY770" s="103">
        <v>1672</v>
      </c>
      <c r="AZ770" s="103">
        <f t="shared" si="141"/>
        <v>509.96</v>
      </c>
      <c r="BA770" s="17">
        <v>200</v>
      </c>
      <c r="BB770" s="17">
        <v>200</v>
      </c>
      <c r="BC770" s="17"/>
      <c r="BD770" s="17">
        <v>2</v>
      </c>
      <c r="BE770" s="17"/>
      <c r="BF770" s="28"/>
      <c r="BG770" s="26"/>
      <c r="BH770" s="17"/>
      <c r="BI770" s="29"/>
    </row>
    <row r="771" spans="1:61" x14ac:dyDescent="0.25">
      <c r="A771" s="17">
        <v>2007</v>
      </c>
      <c r="B771" s="15">
        <v>2010</v>
      </c>
      <c r="C771" s="20" t="s">
        <v>180</v>
      </c>
      <c r="D771" s="17" t="s">
        <v>313</v>
      </c>
      <c r="E771" s="69">
        <v>2</v>
      </c>
      <c r="F771" s="76" t="s">
        <v>141</v>
      </c>
      <c r="G771" s="45" t="s">
        <v>141</v>
      </c>
      <c r="H771" s="70" t="s">
        <v>141</v>
      </c>
      <c r="I771" s="17">
        <v>1</v>
      </c>
      <c r="J771" s="22" t="s">
        <v>141</v>
      </c>
      <c r="K771" s="17" t="s">
        <v>42</v>
      </c>
      <c r="L771" s="23">
        <v>72.2</v>
      </c>
      <c r="M771" s="24"/>
      <c r="N771" s="71"/>
      <c r="O771" s="26"/>
      <c r="P771" s="26"/>
      <c r="Q771" s="63"/>
      <c r="R771" s="25"/>
      <c r="S771" s="45">
        <v>12.744290404436642</v>
      </c>
      <c r="T771" s="25">
        <f t="shared" si="140"/>
        <v>4.2480968014788809</v>
      </c>
      <c r="U771" s="25"/>
      <c r="V771" s="25"/>
      <c r="W771" s="26" t="s">
        <v>45</v>
      </c>
      <c r="X771" s="26" t="s">
        <v>45</v>
      </c>
      <c r="Y771" s="26" t="s">
        <v>45</v>
      </c>
      <c r="Z771" s="26" t="s">
        <v>45</v>
      </c>
      <c r="AA771" s="26" t="s">
        <v>45</v>
      </c>
      <c r="AB771" s="26" t="s">
        <v>45</v>
      </c>
      <c r="AC771" s="26" t="s">
        <v>45</v>
      </c>
      <c r="AD771" s="26" t="s">
        <v>45</v>
      </c>
      <c r="AE771" s="26" t="s">
        <v>45</v>
      </c>
      <c r="AF771" s="26" t="s">
        <v>45</v>
      </c>
      <c r="AG771" s="27">
        <v>4.4538333333333329</v>
      </c>
      <c r="AH771" s="27">
        <v>7.23</v>
      </c>
      <c r="AI771" s="17">
        <f t="shared" si="125"/>
        <v>5.8884365535558776E-8</v>
      </c>
      <c r="AJ771" s="73">
        <v>9.2520926746458461</v>
      </c>
      <c r="AK771" s="73">
        <v>342.87869751652994</v>
      </c>
      <c r="AL771" s="73">
        <v>3381.6526032382312</v>
      </c>
      <c r="AM771" s="73">
        <v>1595.7611425782306</v>
      </c>
      <c r="AN771" s="17"/>
      <c r="AO771" s="17"/>
      <c r="AP771" s="17"/>
      <c r="AQ771" s="17"/>
      <c r="AR771" s="26">
        <v>408.375</v>
      </c>
      <c r="AS771" s="26">
        <v>767.42500000000018</v>
      </c>
      <c r="AT771" s="26">
        <v>344.95</v>
      </c>
      <c r="AU771" s="26">
        <v>18.215200770816956</v>
      </c>
      <c r="AV771" s="26">
        <v>-4.0704555446785102</v>
      </c>
      <c r="AW771" s="26">
        <v>4328.8750000000018</v>
      </c>
      <c r="AX771" s="26">
        <v>3534.9249999999993</v>
      </c>
      <c r="AY771" s="103">
        <v>1672</v>
      </c>
      <c r="AZ771" s="103">
        <f t="shared" si="141"/>
        <v>509.96</v>
      </c>
      <c r="BA771" s="17">
        <v>200</v>
      </c>
      <c r="BB771" s="17">
        <v>200</v>
      </c>
      <c r="BC771" s="17"/>
      <c r="BD771" s="17">
        <v>2</v>
      </c>
      <c r="BE771" s="17"/>
      <c r="BF771" s="28"/>
      <c r="BG771" s="26"/>
      <c r="BH771" s="17"/>
      <c r="BI771" s="29"/>
    </row>
    <row r="772" spans="1:61" x14ac:dyDescent="0.25">
      <c r="A772" s="17">
        <v>2007</v>
      </c>
      <c r="B772" s="15">
        <v>2010</v>
      </c>
      <c r="C772" s="20" t="s">
        <v>180</v>
      </c>
      <c r="D772" s="17" t="s">
        <v>313</v>
      </c>
      <c r="E772" s="69">
        <v>3</v>
      </c>
      <c r="F772" s="76" t="s">
        <v>141</v>
      </c>
      <c r="G772" s="45" t="s">
        <v>141</v>
      </c>
      <c r="H772" s="70" t="s">
        <v>141</v>
      </c>
      <c r="I772" s="17">
        <v>1</v>
      </c>
      <c r="J772" s="22" t="s">
        <v>141</v>
      </c>
      <c r="K772" s="17" t="s">
        <v>42</v>
      </c>
      <c r="L772" s="23">
        <v>72.2</v>
      </c>
      <c r="M772" s="24"/>
      <c r="N772" s="71"/>
      <c r="O772" s="26"/>
      <c r="P772" s="26"/>
      <c r="Q772" s="63"/>
      <c r="R772" s="25"/>
      <c r="S772" s="45">
        <v>6.7720367815685574</v>
      </c>
      <c r="T772" s="25">
        <f t="shared" si="140"/>
        <v>2.2573455938561859</v>
      </c>
      <c r="U772" s="25"/>
      <c r="V772" s="25"/>
      <c r="W772" s="26" t="s">
        <v>45</v>
      </c>
      <c r="X772" s="26" t="s">
        <v>45</v>
      </c>
      <c r="Y772" s="26" t="s">
        <v>45</v>
      </c>
      <c r="Z772" s="26" t="s">
        <v>45</v>
      </c>
      <c r="AA772" s="26" t="s">
        <v>45</v>
      </c>
      <c r="AB772" s="26" t="s">
        <v>45</v>
      </c>
      <c r="AC772" s="26" t="s">
        <v>45</v>
      </c>
      <c r="AD772" s="26" t="s">
        <v>45</v>
      </c>
      <c r="AE772" s="26" t="s">
        <v>45</v>
      </c>
      <c r="AF772" s="26" t="s">
        <v>45</v>
      </c>
      <c r="AG772" s="27">
        <v>4.6020833333333337</v>
      </c>
      <c r="AH772" s="27">
        <v>6.9612500000000006</v>
      </c>
      <c r="AI772" s="17">
        <f t="shared" si="125"/>
        <v>1.0933268155833861E-7</v>
      </c>
      <c r="AJ772" s="73">
        <v>11.083480466149076</v>
      </c>
      <c r="AK772" s="73">
        <v>309.30191522413332</v>
      </c>
      <c r="AL772" s="73">
        <v>3135.8228602140189</v>
      </c>
      <c r="AM772" s="73">
        <v>1673.8199989652178</v>
      </c>
      <c r="AN772" s="17"/>
      <c r="AO772" s="17"/>
      <c r="AP772" s="17"/>
      <c r="AQ772" s="17"/>
      <c r="AR772" s="26">
        <v>408.375</v>
      </c>
      <c r="AS772" s="26">
        <v>767.42500000000018</v>
      </c>
      <c r="AT772" s="26">
        <v>344.95</v>
      </c>
      <c r="AU772" s="26">
        <v>18.215200770816956</v>
      </c>
      <c r="AV772" s="26">
        <v>-4.0704555446785102</v>
      </c>
      <c r="AW772" s="26">
        <v>4328.8750000000018</v>
      </c>
      <c r="AX772" s="26">
        <v>3534.9249999999993</v>
      </c>
      <c r="AY772" s="103">
        <v>1672</v>
      </c>
      <c r="AZ772" s="103">
        <f t="shared" si="141"/>
        <v>509.96</v>
      </c>
      <c r="BA772" s="17">
        <v>200</v>
      </c>
      <c r="BB772" s="17">
        <v>200</v>
      </c>
      <c r="BC772" s="17"/>
      <c r="BD772" s="17">
        <v>2</v>
      </c>
      <c r="BE772" s="17"/>
      <c r="BF772" s="28"/>
      <c r="BG772" s="26"/>
      <c r="BH772" s="17"/>
      <c r="BI772" s="29"/>
    </row>
    <row r="773" spans="1:61" x14ac:dyDescent="0.25">
      <c r="A773" s="17">
        <v>2007</v>
      </c>
      <c r="B773" s="15">
        <v>2010</v>
      </c>
      <c r="C773" s="20" t="s">
        <v>180</v>
      </c>
      <c r="D773" s="17" t="s">
        <v>313</v>
      </c>
      <c r="E773" s="69">
        <v>4</v>
      </c>
      <c r="F773" s="76" t="s">
        <v>141</v>
      </c>
      <c r="G773" s="45" t="s">
        <v>141</v>
      </c>
      <c r="H773" s="70" t="s">
        <v>141</v>
      </c>
      <c r="I773" s="17">
        <v>1</v>
      </c>
      <c r="J773" s="22" t="s">
        <v>141</v>
      </c>
      <c r="K773" s="17" t="s">
        <v>42</v>
      </c>
      <c r="L773" s="23">
        <v>66.7</v>
      </c>
      <c r="M773" s="24"/>
      <c r="N773" s="71"/>
      <c r="O773" s="26"/>
      <c r="P773" s="26"/>
      <c r="Q773" s="63"/>
      <c r="R773" s="25"/>
      <c r="S773" s="45">
        <v>4.5761787434222105</v>
      </c>
      <c r="T773" s="25">
        <f t="shared" si="140"/>
        <v>1.5253929144740701</v>
      </c>
      <c r="U773" s="25"/>
      <c r="V773" s="25"/>
      <c r="W773" s="26" t="s">
        <v>45</v>
      </c>
      <c r="X773" s="26" t="s">
        <v>45</v>
      </c>
      <c r="Y773" s="26" t="s">
        <v>45</v>
      </c>
      <c r="Z773" s="26" t="s">
        <v>45</v>
      </c>
      <c r="AA773" s="26" t="s">
        <v>45</v>
      </c>
      <c r="AB773" s="26" t="s">
        <v>45</v>
      </c>
      <c r="AC773" s="26" t="s">
        <v>45</v>
      </c>
      <c r="AD773" s="26" t="s">
        <v>45</v>
      </c>
      <c r="AE773" s="26" t="s">
        <v>45</v>
      </c>
      <c r="AF773" s="26" t="s">
        <v>45</v>
      </c>
      <c r="AG773" s="27">
        <v>4.7113333333333323</v>
      </c>
      <c r="AH773" s="27">
        <v>6.9462499999999991</v>
      </c>
      <c r="AI773" s="17">
        <f t="shared" si="125"/>
        <v>1.1317486887716195E-7</v>
      </c>
      <c r="AJ773" s="73">
        <v>14.57095504967438</v>
      </c>
      <c r="AK773" s="73">
        <v>326.7482454179551</v>
      </c>
      <c r="AL773" s="73">
        <v>3211.6375574204117</v>
      </c>
      <c r="AM773" s="73">
        <v>1558.1372304928509</v>
      </c>
      <c r="AN773" s="17"/>
      <c r="AO773" s="17"/>
      <c r="AP773" s="17"/>
      <c r="AQ773" s="17"/>
      <c r="AR773" s="26">
        <v>408.375</v>
      </c>
      <c r="AS773" s="26">
        <v>767.42500000000018</v>
      </c>
      <c r="AT773" s="26">
        <v>344.95</v>
      </c>
      <c r="AU773" s="26">
        <v>18.215200770816956</v>
      </c>
      <c r="AV773" s="26">
        <v>-4.0704555446785102</v>
      </c>
      <c r="AW773" s="26">
        <v>4328.8750000000018</v>
      </c>
      <c r="AX773" s="26">
        <v>3534.9249999999993</v>
      </c>
      <c r="AY773" s="103">
        <v>1672</v>
      </c>
      <c r="AZ773" s="103">
        <f t="shared" si="141"/>
        <v>509.96</v>
      </c>
      <c r="BA773" s="17">
        <v>200</v>
      </c>
      <c r="BB773" s="17">
        <v>200</v>
      </c>
      <c r="BC773" s="17"/>
      <c r="BD773" s="17">
        <v>2</v>
      </c>
      <c r="BE773" s="17"/>
      <c r="BF773" s="28"/>
      <c r="BG773" s="26"/>
      <c r="BH773" s="17"/>
      <c r="BI773" s="29"/>
    </row>
    <row r="774" spans="1:61" x14ac:dyDescent="0.25">
      <c r="A774" s="17">
        <v>2007</v>
      </c>
      <c r="B774" s="15">
        <v>2010</v>
      </c>
      <c r="C774" s="20" t="s">
        <v>180</v>
      </c>
      <c r="D774" s="17" t="s">
        <v>313</v>
      </c>
      <c r="E774" s="69">
        <v>1</v>
      </c>
      <c r="F774" s="20" t="s">
        <v>112</v>
      </c>
      <c r="G774" s="44" t="s">
        <v>113</v>
      </c>
      <c r="H774" s="70">
        <v>99202</v>
      </c>
      <c r="I774" s="17">
        <v>8</v>
      </c>
      <c r="J774" s="22">
        <v>99202043</v>
      </c>
      <c r="K774" s="17" t="s">
        <v>40</v>
      </c>
      <c r="L774" s="23">
        <v>72.2</v>
      </c>
      <c r="M774" s="24"/>
      <c r="N774" s="71"/>
      <c r="O774" s="26"/>
      <c r="P774" s="26"/>
      <c r="Q774" s="63"/>
      <c r="R774" s="25"/>
      <c r="S774" s="45">
        <v>13.089183909786296</v>
      </c>
      <c r="T774" s="25">
        <f t="shared" si="140"/>
        <v>4.3630613032620991</v>
      </c>
      <c r="U774" s="25"/>
      <c r="V774" s="25"/>
      <c r="W774" s="26" t="s">
        <v>45</v>
      </c>
      <c r="X774" s="26" t="s">
        <v>45</v>
      </c>
      <c r="Y774" s="26" t="s">
        <v>45</v>
      </c>
      <c r="Z774" s="26" t="s">
        <v>45</v>
      </c>
      <c r="AA774" s="26" t="s">
        <v>45</v>
      </c>
      <c r="AB774" s="26" t="s">
        <v>45</v>
      </c>
      <c r="AC774" s="26" t="s">
        <v>45</v>
      </c>
      <c r="AD774" s="26" t="s">
        <v>45</v>
      </c>
      <c r="AE774" s="26" t="s">
        <v>45</v>
      </c>
      <c r="AF774" s="26" t="s">
        <v>45</v>
      </c>
      <c r="AG774" s="27">
        <v>4.4259166666666667</v>
      </c>
      <c r="AH774" s="27">
        <v>7.1524999999999999</v>
      </c>
      <c r="AI774" s="17">
        <f t="shared" si="125"/>
        <v>7.0388222793645499E-8</v>
      </c>
      <c r="AJ774" s="73">
        <v>7.4978977078032143</v>
      </c>
      <c r="AK774" s="73">
        <v>327.00251788200563</v>
      </c>
      <c r="AL774" s="73">
        <v>3514.5870795427982</v>
      </c>
      <c r="AM774" s="73">
        <v>1588.6823618584219</v>
      </c>
      <c r="AN774" s="17"/>
      <c r="AO774" s="17"/>
      <c r="AP774" s="17"/>
      <c r="AQ774" s="17"/>
      <c r="AR774" s="26">
        <v>408.375</v>
      </c>
      <c r="AS774" s="26">
        <v>767.42500000000018</v>
      </c>
      <c r="AT774" s="26">
        <v>344.95</v>
      </c>
      <c r="AU774" s="26">
        <v>18.215200770816956</v>
      </c>
      <c r="AV774" s="26">
        <v>-4.0704555446785102</v>
      </c>
      <c r="AW774" s="26">
        <v>4328.8750000000018</v>
      </c>
      <c r="AX774" s="26">
        <v>3534.9249999999993</v>
      </c>
      <c r="AY774" s="103">
        <v>1672</v>
      </c>
      <c r="AZ774" s="103">
        <f t="shared" si="141"/>
        <v>509.96</v>
      </c>
      <c r="BA774" s="17">
        <v>200</v>
      </c>
      <c r="BB774" s="17">
        <v>200</v>
      </c>
      <c r="BC774" s="17"/>
      <c r="BD774" s="17">
        <v>2</v>
      </c>
      <c r="BE774" s="17"/>
      <c r="BF774" s="28"/>
      <c r="BG774" s="26"/>
      <c r="BH774" s="17"/>
      <c r="BI774" s="29"/>
    </row>
    <row r="775" spans="1:61" x14ac:dyDescent="0.25">
      <c r="A775" s="17">
        <v>2007</v>
      </c>
      <c r="B775" s="15">
        <v>2010</v>
      </c>
      <c r="C775" s="20" t="s">
        <v>180</v>
      </c>
      <c r="D775" s="17" t="s">
        <v>313</v>
      </c>
      <c r="E775" s="69">
        <v>2</v>
      </c>
      <c r="F775" s="20" t="s">
        <v>112</v>
      </c>
      <c r="G775" s="44" t="s">
        <v>113</v>
      </c>
      <c r="H775" s="70">
        <v>99202</v>
      </c>
      <c r="I775" s="17">
        <v>8</v>
      </c>
      <c r="J775" s="22">
        <v>99202043</v>
      </c>
      <c r="K775" s="17" t="s">
        <v>40</v>
      </c>
      <c r="L775" s="23">
        <v>50</v>
      </c>
      <c r="M775" s="24"/>
      <c r="N775" s="71"/>
      <c r="O775" s="26"/>
      <c r="P775" s="26"/>
      <c r="Q775" s="63"/>
      <c r="R775" s="25"/>
      <c r="S775" s="45">
        <v>7.0475895779925066</v>
      </c>
      <c r="T775" s="25">
        <f t="shared" si="140"/>
        <v>2.3491965259975021</v>
      </c>
      <c r="U775" s="25"/>
      <c r="V775" s="25"/>
      <c r="W775" s="26" t="s">
        <v>45</v>
      </c>
      <c r="X775" s="26" t="s">
        <v>45</v>
      </c>
      <c r="Y775" s="26" t="s">
        <v>45</v>
      </c>
      <c r="Z775" s="26" t="s">
        <v>45</v>
      </c>
      <c r="AA775" s="26" t="s">
        <v>45</v>
      </c>
      <c r="AB775" s="26" t="s">
        <v>45</v>
      </c>
      <c r="AC775" s="26" t="s">
        <v>45</v>
      </c>
      <c r="AD775" s="26" t="s">
        <v>45</v>
      </c>
      <c r="AE775" s="26" t="s">
        <v>45</v>
      </c>
      <c r="AF775" s="26" t="s">
        <v>45</v>
      </c>
      <c r="AG775" s="27">
        <v>4.4538333333333329</v>
      </c>
      <c r="AH775" s="27">
        <v>7.23</v>
      </c>
      <c r="AI775" s="17">
        <f t="shared" si="125"/>
        <v>5.8884365535558776E-8</v>
      </c>
      <c r="AJ775" s="73">
        <v>9.2520926746458461</v>
      </c>
      <c r="AK775" s="73">
        <v>342.87869751652994</v>
      </c>
      <c r="AL775" s="73">
        <v>3381.6526032382312</v>
      </c>
      <c r="AM775" s="73">
        <v>1595.7611425782306</v>
      </c>
      <c r="AN775" s="17"/>
      <c r="AO775" s="17"/>
      <c r="AP775" s="17"/>
      <c r="AQ775" s="17"/>
      <c r="AR775" s="26">
        <v>408.375</v>
      </c>
      <c r="AS775" s="26">
        <v>767.42500000000018</v>
      </c>
      <c r="AT775" s="26">
        <v>344.95</v>
      </c>
      <c r="AU775" s="26">
        <v>18.215200770816956</v>
      </c>
      <c r="AV775" s="26">
        <v>-4.0704555446785102</v>
      </c>
      <c r="AW775" s="26">
        <v>4328.8750000000018</v>
      </c>
      <c r="AX775" s="26">
        <v>3534.9249999999993</v>
      </c>
      <c r="AY775" s="103">
        <v>1672</v>
      </c>
      <c r="AZ775" s="103">
        <f t="shared" si="141"/>
        <v>509.96</v>
      </c>
      <c r="BA775" s="17">
        <v>200</v>
      </c>
      <c r="BB775" s="17">
        <v>200</v>
      </c>
      <c r="BC775" s="17"/>
      <c r="BD775" s="17">
        <v>2</v>
      </c>
      <c r="BE775" s="17"/>
      <c r="BF775" s="28"/>
      <c r="BG775" s="26"/>
      <c r="BH775" s="17"/>
      <c r="BI775" s="29"/>
    </row>
    <row r="776" spans="1:61" x14ac:dyDescent="0.25">
      <c r="A776" s="17">
        <v>2007</v>
      </c>
      <c r="B776" s="15">
        <v>2010</v>
      </c>
      <c r="C776" s="20" t="s">
        <v>180</v>
      </c>
      <c r="D776" s="17" t="s">
        <v>313</v>
      </c>
      <c r="E776" s="69">
        <v>3</v>
      </c>
      <c r="F776" s="20" t="s">
        <v>112</v>
      </c>
      <c r="G776" s="44" t="s">
        <v>113</v>
      </c>
      <c r="H776" s="70">
        <v>99202</v>
      </c>
      <c r="I776" s="17">
        <v>8</v>
      </c>
      <c r="J776" s="22">
        <v>99202043</v>
      </c>
      <c r="K776" s="17" t="s">
        <v>40</v>
      </c>
      <c r="L776" s="23">
        <v>100</v>
      </c>
      <c r="M776" s="24"/>
      <c r="N776" s="71"/>
      <c r="O776" s="26"/>
      <c r="P776" s="26"/>
      <c r="Q776" s="63"/>
      <c r="R776" s="25"/>
      <c r="S776" s="45">
        <v>19.26115656369732</v>
      </c>
      <c r="T776" s="25">
        <f t="shared" si="140"/>
        <v>6.4203855212324399</v>
      </c>
      <c r="U776" s="25"/>
      <c r="V776" s="25"/>
      <c r="W776" s="26" t="s">
        <v>45</v>
      </c>
      <c r="X776" s="26" t="s">
        <v>45</v>
      </c>
      <c r="Y776" s="26" t="s">
        <v>45</v>
      </c>
      <c r="Z776" s="26" t="s">
        <v>45</v>
      </c>
      <c r="AA776" s="26" t="s">
        <v>45</v>
      </c>
      <c r="AB776" s="26" t="s">
        <v>45</v>
      </c>
      <c r="AC776" s="26" t="s">
        <v>45</v>
      </c>
      <c r="AD776" s="26" t="s">
        <v>45</v>
      </c>
      <c r="AE776" s="26" t="s">
        <v>45</v>
      </c>
      <c r="AF776" s="26" t="s">
        <v>45</v>
      </c>
      <c r="AG776" s="27">
        <v>4.6020833333333337</v>
      </c>
      <c r="AH776" s="27">
        <v>6.9612500000000006</v>
      </c>
      <c r="AI776" s="17">
        <f t="shared" si="125"/>
        <v>1.0933268155833861E-7</v>
      </c>
      <c r="AJ776" s="73">
        <v>11.083480466149076</v>
      </c>
      <c r="AK776" s="73">
        <v>309.30191522413332</v>
      </c>
      <c r="AL776" s="73">
        <v>3135.8228602140189</v>
      </c>
      <c r="AM776" s="73">
        <v>1673.8199989652178</v>
      </c>
      <c r="AN776" s="17"/>
      <c r="AO776" s="17"/>
      <c r="AP776" s="17"/>
      <c r="AQ776" s="17"/>
      <c r="AR776" s="26">
        <v>408.375</v>
      </c>
      <c r="AS776" s="26">
        <v>767.42500000000018</v>
      </c>
      <c r="AT776" s="26">
        <v>344.95</v>
      </c>
      <c r="AU776" s="26">
        <v>18.215200770816956</v>
      </c>
      <c r="AV776" s="26">
        <v>-4.0704555446785102</v>
      </c>
      <c r="AW776" s="26">
        <v>4328.8750000000018</v>
      </c>
      <c r="AX776" s="26">
        <v>3534.9249999999993</v>
      </c>
      <c r="AY776" s="103">
        <v>1672</v>
      </c>
      <c r="AZ776" s="103">
        <f t="shared" si="141"/>
        <v>509.96</v>
      </c>
      <c r="BA776" s="17">
        <v>200</v>
      </c>
      <c r="BB776" s="17">
        <v>200</v>
      </c>
      <c r="BC776" s="17"/>
      <c r="BD776" s="17">
        <v>2</v>
      </c>
      <c r="BE776" s="17"/>
      <c r="BF776" s="28"/>
      <c r="BG776" s="26"/>
      <c r="BH776" s="17"/>
      <c r="BI776" s="29"/>
    </row>
    <row r="777" spans="1:61" x14ac:dyDescent="0.25">
      <c r="A777" s="17">
        <v>2007</v>
      </c>
      <c r="B777" s="15">
        <v>2010</v>
      </c>
      <c r="C777" s="20" t="s">
        <v>180</v>
      </c>
      <c r="D777" s="17" t="s">
        <v>313</v>
      </c>
      <c r="E777" s="69">
        <v>4</v>
      </c>
      <c r="F777" s="20" t="s">
        <v>112</v>
      </c>
      <c r="G777" s="44" t="s">
        <v>113</v>
      </c>
      <c r="H777" s="70">
        <v>99202</v>
      </c>
      <c r="I777" s="17">
        <v>8</v>
      </c>
      <c r="J777" s="22">
        <v>99202043</v>
      </c>
      <c r="K777" s="17" t="s">
        <v>40</v>
      </c>
      <c r="L777" s="23">
        <v>22.200000000000003</v>
      </c>
      <c r="M777" s="24"/>
      <c r="N777" s="71"/>
      <c r="O777" s="26"/>
      <c r="P777" s="26"/>
      <c r="Q777" s="63"/>
      <c r="R777" s="25"/>
      <c r="S777" s="45">
        <v>1.7990707935984156</v>
      </c>
      <c r="T777" s="25">
        <f t="shared" si="140"/>
        <v>0.59969026453280516</v>
      </c>
      <c r="U777" s="25"/>
      <c r="V777" s="25"/>
      <c r="W777" s="26" t="s">
        <v>45</v>
      </c>
      <c r="X777" s="26" t="s">
        <v>45</v>
      </c>
      <c r="Y777" s="26" t="s">
        <v>45</v>
      </c>
      <c r="Z777" s="26" t="s">
        <v>45</v>
      </c>
      <c r="AA777" s="26" t="s">
        <v>45</v>
      </c>
      <c r="AB777" s="26" t="s">
        <v>45</v>
      </c>
      <c r="AC777" s="26" t="s">
        <v>45</v>
      </c>
      <c r="AD777" s="26" t="s">
        <v>45</v>
      </c>
      <c r="AE777" s="26" t="s">
        <v>45</v>
      </c>
      <c r="AF777" s="26" t="s">
        <v>45</v>
      </c>
      <c r="AG777" s="27">
        <v>4.7113333333333323</v>
      </c>
      <c r="AH777" s="27">
        <v>6.9462499999999991</v>
      </c>
      <c r="AI777" s="17">
        <f t="shared" si="125"/>
        <v>1.1317486887716195E-7</v>
      </c>
      <c r="AJ777" s="73">
        <v>14.57095504967438</v>
      </c>
      <c r="AK777" s="73">
        <v>326.7482454179551</v>
      </c>
      <c r="AL777" s="73">
        <v>3211.6375574204117</v>
      </c>
      <c r="AM777" s="73">
        <v>1558.1372304928509</v>
      </c>
      <c r="AN777" s="17"/>
      <c r="AO777" s="17"/>
      <c r="AP777" s="17"/>
      <c r="AQ777" s="17"/>
      <c r="AR777" s="26">
        <v>408.375</v>
      </c>
      <c r="AS777" s="26">
        <v>767.42500000000018</v>
      </c>
      <c r="AT777" s="26">
        <v>344.95</v>
      </c>
      <c r="AU777" s="26">
        <v>18.215200770816956</v>
      </c>
      <c r="AV777" s="26">
        <v>-4.0704555446785102</v>
      </c>
      <c r="AW777" s="26">
        <v>4328.8750000000018</v>
      </c>
      <c r="AX777" s="26">
        <v>3534.9249999999993</v>
      </c>
      <c r="AY777" s="103">
        <v>1672</v>
      </c>
      <c r="AZ777" s="103">
        <f t="shared" si="141"/>
        <v>509.96</v>
      </c>
      <c r="BA777" s="17">
        <v>200</v>
      </c>
      <c r="BB777" s="17">
        <v>200</v>
      </c>
      <c r="BC777" s="17"/>
      <c r="BD777" s="17">
        <v>2</v>
      </c>
      <c r="BE777" s="17"/>
      <c r="BF777" s="28"/>
      <c r="BG777" s="26"/>
      <c r="BH777" s="17"/>
      <c r="BI777" s="29"/>
    </row>
    <row r="778" spans="1:61" x14ac:dyDescent="0.25">
      <c r="A778" s="17">
        <v>2007</v>
      </c>
      <c r="B778" s="15">
        <v>2010</v>
      </c>
      <c r="C778" s="20" t="s">
        <v>180</v>
      </c>
      <c r="D778" s="17" t="s">
        <v>313</v>
      </c>
      <c r="E778" s="69">
        <v>1</v>
      </c>
      <c r="F778" s="20" t="s">
        <v>116</v>
      </c>
      <c r="G778" s="44" t="s">
        <v>117</v>
      </c>
      <c r="H778" s="70">
        <v>99207</v>
      </c>
      <c r="I778" s="69">
        <v>8</v>
      </c>
      <c r="J778" s="22">
        <v>99207020</v>
      </c>
      <c r="K778" s="17" t="s">
        <v>40</v>
      </c>
      <c r="L778" s="23">
        <v>88.9</v>
      </c>
      <c r="M778" s="24"/>
      <c r="N778" s="71"/>
      <c r="O778" s="26"/>
      <c r="P778" s="26"/>
      <c r="Q778" s="63"/>
      <c r="R778" s="25"/>
      <c r="S778" s="45">
        <v>9.3822417921128505</v>
      </c>
      <c r="T778" s="25">
        <f t="shared" si="140"/>
        <v>3.1274139307042836</v>
      </c>
      <c r="U778" s="25"/>
      <c r="V778" s="25"/>
      <c r="W778" s="26" t="s">
        <v>45</v>
      </c>
      <c r="X778" s="26" t="s">
        <v>45</v>
      </c>
      <c r="Y778" s="26" t="s">
        <v>45</v>
      </c>
      <c r="Z778" s="26" t="s">
        <v>45</v>
      </c>
      <c r="AA778" s="26" t="s">
        <v>45</v>
      </c>
      <c r="AB778" s="26" t="s">
        <v>45</v>
      </c>
      <c r="AC778" s="26" t="s">
        <v>45</v>
      </c>
      <c r="AD778" s="26" t="s">
        <v>45</v>
      </c>
      <c r="AE778" s="26" t="s">
        <v>45</v>
      </c>
      <c r="AF778" s="26" t="s">
        <v>45</v>
      </c>
      <c r="AG778" s="27">
        <v>4.4259166666666667</v>
      </c>
      <c r="AH778" s="27">
        <v>7.1524999999999999</v>
      </c>
      <c r="AI778" s="17">
        <f t="shared" si="125"/>
        <v>7.0388222793645499E-8</v>
      </c>
      <c r="AJ778" s="73">
        <v>7.4978977078032143</v>
      </c>
      <c r="AK778" s="73">
        <v>327.00251788200563</v>
      </c>
      <c r="AL778" s="73">
        <v>3514.5870795427982</v>
      </c>
      <c r="AM778" s="73">
        <v>1588.6823618584219</v>
      </c>
      <c r="AN778" s="17"/>
      <c r="AO778" s="17"/>
      <c r="AP778" s="17"/>
      <c r="AQ778" s="17"/>
      <c r="AR778" s="26">
        <v>408.375</v>
      </c>
      <c r="AS778" s="26">
        <v>767.42500000000018</v>
      </c>
      <c r="AT778" s="26">
        <v>344.95</v>
      </c>
      <c r="AU778" s="26">
        <v>18.215200770816956</v>
      </c>
      <c r="AV778" s="26">
        <v>-4.0704555446785102</v>
      </c>
      <c r="AW778" s="26">
        <v>4328.8750000000018</v>
      </c>
      <c r="AX778" s="26">
        <v>3534.9249999999993</v>
      </c>
      <c r="AY778" s="103">
        <v>1672</v>
      </c>
      <c r="AZ778" s="103">
        <f t="shared" si="141"/>
        <v>509.96</v>
      </c>
      <c r="BA778" s="17">
        <v>200</v>
      </c>
      <c r="BB778" s="17">
        <v>200</v>
      </c>
      <c r="BC778" s="17"/>
      <c r="BD778" s="17">
        <v>2</v>
      </c>
      <c r="BE778" s="17"/>
      <c r="BF778" s="28"/>
      <c r="BG778" s="26"/>
      <c r="BH778" s="17"/>
      <c r="BI778" s="29"/>
    </row>
    <row r="779" spans="1:61" x14ac:dyDescent="0.25">
      <c r="A779" s="17">
        <v>2007</v>
      </c>
      <c r="B779" s="15">
        <v>2010</v>
      </c>
      <c r="C779" s="20" t="s">
        <v>180</v>
      </c>
      <c r="D779" s="17" t="s">
        <v>313</v>
      </c>
      <c r="E779" s="69">
        <v>2</v>
      </c>
      <c r="F779" s="20" t="s">
        <v>116</v>
      </c>
      <c r="G779" s="44" t="s">
        <v>117</v>
      </c>
      <c r="H779" s="70">
        <v>99207</v>
      </c>
      <c r="I779" s="69">
        <v>8</v>
      </c>
      <c r="J779" s="22">
        <v>99207020</v>
      </c>
      <c r="K779" s="17" t="s">
        <v>40</v>
      </c>
      <c r="L779" s="23">
        <v>88.9</v>
      </c>
      <c r="M779" s="24"/>
      <c r="N779" s="71"/>
      <c r="O779" s="26"/>
      <c r="P779" s="26"/>
      <c r="Q779" s="63"/>
      <c r="R779" s="25"/>
      <c r="S779" s="45">
        <v>11.324357157127158</v>
      </c>
      <c r="T779" s="25">
        <f t="shared" si="140"/>
        <v>3.7747857190423861</v>
      </c>
      <c r="U779" s="25"/>
      <c r="V779" s="25"/>
      <c r="W779" s="26" t="s">
        <v>45</v>
      </c>
      <c r="X779" s="26" t="s">
        <v>45</v>
      </c>
      <c r="Y779" s="26" t="s">
        <v>45</v>
      </c>
      <c r="Z779" s="26" t="s">
        <v>45</v>
      </c>
      <c r="AA779" s="26" t="s">
        <v>45</v>
      </c>
      <c r="AB779" s="26" t="s">
        <v>45</v>
      </c>
      <c r="AC779" s="26" t="s">
        <v>45</v>
      </c>
      <c r="AD779" s="26" t="s">
        <v>45</v>
      </c>
      <c r="AE779" s="26" t="s">
        <v>45</v>
      </c>
      <c r="AF779" s="26" t="s">
        <v>45</v>
      </c>
      <c r="AG779" s="27">
        <v>4.4538333333333329</v>
      </c>
      <c r="AH779" s="27">
        <v>7.23</v>
      </c>
      <c r="AI779" s="17">
        <f t="shared" si="125"/>
        <v>5.8884365535558776E-8</v>
      </c>
      <c r="AJ779" s="73">
        <v>9.2520926746458461</v>
      </c>
      <c r="AK779" s="73">
        <v>342.87869751652994</v>
      </c>
      <c r="AL779" s="73">
        <v>3381.6526032382312</v>
      </c>
      <c r="AM779" s="73">
        <v>1595.7611425782306</v>
      </c>
      <c r="AN779" s="17"/>
      <c r="AO779" s="17"/>
      <c r="AP779" s="17"/>
      <c r="AQ779" s="17"/>
      <c r="AR779" s="26">
        <v>408.375</v>
      </c>
      <c r="AS779" s="26">
        <v>767.42500000000018</v>
      </c>
      <c r="AT779" s="26">
        <v>344.95</v>
      </c>
      <c r="AU779" s="26">
        <v>18.215200770816956</v>
      </c>
      <c r="AV779" s="26">
        <v>-4.0704555446785102</v>
      </c>
      <c r="AW779" s="26">
        <v>4328.8750000000018</v>
      </c>
      <c r="AX779" s="26">
        <v>3534.9249999999993</v>
      </c>
      <c r="AY779" s="103">
        <v>1672</v>
      </c>
      <c r="AZ779" s="103">
        <f t="shared" si="141"/>
        <v>509.96</v>
      </c>
      <c r="BA779" s="17">
        <v>200</v>
      </c>
      <c r="BB779" s="17">
        <v>200</v>
      </c>
      <c r="BC779" s="17"/>
      <c r="BD779" s="17">
        <v>2</v>
      </c>
      <c r="BE779" s="17"/>
      <c r="BF779" s="28"/>
      <c r="BG779" s="26"/>
      <c r="BH779" s="17"/>
      <c r="BI779" s="29"/>
    </row>
    <row r="780" spans="1:61" x14ac:dyDescent="0.25">
      <c r="A780" s="17">
        <v>2007</v>
      </c>
      <c r="B780" s="15">
        <v>2010</v>
      </c>
      <c r="C780" s="20" t="s">
        <v>180</v>
      </c>
      <c r="D780" s="17" t="s">
        <v>313</v>
      </c>
      <c r="E780" s="69">
        <v>3</v>
      </c>
      <c r="F780" s="20" t="s">
        <v>116</v>
      </c>
      <c r="G780" s="44" t="s">
        <v>117</v>
      </c>
      <c r="H780" s="70">
        <v>99207</v>
      </c>
      <c r="I780" s="69">
        <v>8</v>
      </c>
      <c r="J780" s="22">
        <v>99207020</v>
      </c>
      <c r="K780" s="17" t="s">
        <v>40</v>
      </c>
      <c r="L780" s="23">
        <v>77.8</v>
      </c>
      <c r="M780" s="24"/>
      <c r="N780" s="71"/>
      <c r="O780" s="26"/>
      <c r="P780" s="26"/>
      <c r="Q780" s="63"/>
      <c r="R780" s="25"/>
      <c r="S780" s="45">
        <v>10.731779554946121</v>
      </c>
      <c r="T780" s="25">
        <f t="shared" si="140"/>
        <v>3.5772598516487069</v>
      </c>
      <c r="U780" s="25"/>
      <c r="V780" s="25"/>
      <c r="W780" s="26" t="s">
        <v>45</v>
      </c>
      <c r="X780" s="26" t="s">
        <v>45</v>
      </c>
      <c r="Y780" s="26" t="s">
        <v>45</v>
      </c>
      <c r="Z780" s="26" t="s">
        <v>45</v>
      </c>
      <c r="AA780" s="26" t="s">
        <v>45</v>
      </c>
      <c r="AB780" s="26" t="s">
        <v>45</v>
      </c>
      <c r="AC780" s="26" t="s">
        <v>45</v>
      </c>
      <c r="AD780" s="26" t="s">
        <v>45</v>
      </c>
      <c r="AE780" s="26" t="s">
        <v>45</v>
      </c>
      <c r="AF780" s="26" t="s">
        <v>45</v>
      </c>
      <c r="AG780" s="27">
        <v>4.6020833333333337</v>
      </c>
      <c r="AH780" s="27">
        <v>6.9612500000000006</v>
      </c>
      <c r="AI780" s="17">
        <f t="shared" si="125"/>
        <v>1.0933268155833861E-7</v>
      </c>
      <c r="AJ780" s="73">
        <v>11.083480466149076</v>
      </c>
      <c r="AK780" s="73">
        <v>309.30191522413332</v>
      </c>
      <c r="AL780" s="73">
        <v>3135.8228602140189</v>
      </c>
      <c r="AM780" s="73">
        <v>1673.8199989652178</v>
      </c>
      <c r="AN780" s="17"/>
      <c r="AO780" s="17"/>
      <c r="AP780" s="17"/>
      <c r="AQ780" s="17"/>
      <c r="AR780" s="26">
        <v>408.375</v>
      </c>
      <c r="AS780" s="26">
        <v>767.42500000000018</v>
      </c>
      <c r="AT780" s="26">
        <v>344.95</v>
      </c>
      <c r="AU780" s="26">
        <v>18.215200770816956</v>
      </c>
      <c r="AV780" s="26">
        <v>-4.0704555446785102</v>
      </c>
      <c r="AW780" s="26">
        <v>4328.8750000000018</v>
      </c>
      <c r="AX780" s="26">
        <v>3534.9249999999993</v>
      </c>
      <c r="AY780" s="103">
        <v>1672</v>
      </c>
      <c r="AZ780" s="103">
        <f t="shared" si="141"/>
        <v>509.96</v>
      </c>
      <c r="BA780" s="17">
        <v>200</v>
      </c>
      <c r="BB780" s="17">
        <v>200</v>
      </c>
      <c r="BC780" s="17"/>
      <c r="BD780" s="17">
        <v>2</v>
      </c>
      <c r="BE780" s="17"/>
      <c r="BF780" s="28"/>
      <c r="BG780" s="26"/>
      <c r="BH780" s="17"/>
      <c r="BI780" s="29"/>
    </row>
    <row r="781" spans="1:61" x14ac:dyDescent="0.25">
      <c r="A781" s="17">
        <v>2007</v>
      </c>
      <c r="B781" s="15">
        <v>2010</v>
      </c>
      <c r="C781" s="20" t="s">
        <v>180</v>
      </c>
      <c r="D781" s="17" t="s">
        <v>313</v>
      </c>
      <c r="E781" s="69">
        <v>4</v>
      </c>
      <c r="F781" s="20" t="s">
        <v>116</v>
      </c>
      <c r="G781" s="44" t="s">
        <v>117</v>
      </c>
      <c r="H781" s="70">
        <v>99207</v>
      </c>
      <c r="I781" s="69">
        <v>8</v>
      </c>
      <c r="J781" s="22">
        <v>99207020</v>
      </c>
      <c r="K781" s="17" t="s">
        <v>40</v>
      </c>
      <c r="L781" s="23">
        <v>100</v>
      </c>
      <c r="M781" s="24"/>
      <c r="N781" s="71"/>
      <c r="O781" s="26"/>
      <c r="P781" s="26"/>
      <c r="Q781" s="63"/>
      <c r="R781" s="25"/>
      <c r="S781" s="45">
        <v>11.812270448563906</v>
      </c>
      <c r="T781" s="25">
        <f t="shared" si="140"/>
        <v>3.9374234828546353</v>
      </c>
      <c r="U781" s="25"/>
      <c r="V781" s="25"/>
      <c r="W781" s="26" t="s">
        <v>45</v>
      </c>
      <c r="X781" s="26" t="s">
        <v>45</v>
      </c>
      <c r="Y781" s="26" t="s">
        <v>45</v>
      </c>
      <c r="Z781" s="26" t="s">
        <v>45</v>
      </c>
      <c r="AA781" s="26" t="s">
        <v>45</v>
      </c>
      <c r="AB781" s="26" t="s">
        <v>45</v>
      </c>
      <c r="AC781" s="26" t="s">
        <v>45</v>
      </c>
      <c r="AD781" s="26" t="s">
        <v>45</v>
      </c>
      <c r="AE781" s="26" t="s">
        <v>45</v>
      </c>
      <c r="AF781" s="26" t="s">
        <v>45</v>
      </c>
      <c r="AG781" s="27">
        <v>4.7113333333333323</v>
      </c>
      <c r="AH781" s="27">
        <v>6.9462499999999991</v>
      </c>
      <c r="AI781" s="17">
        <f t="shared" si="125"/>
        <v>1.1317486887716195E-7</v>
      </c>
      <c r="AJ781" s="73">
        <v>14.57095504967438</v>
      </c>
      <c r="AK781" s="73">
        <v>326.7482454179551</v>
      </c>
      <c r="AL781" s="73">
        <v>3211.6375574204117</v>
      </c>
      <c r="AM781" s="73">
        <v>1558.1372304928509</v>
      </c>
      <c r="AN781" s="17"/>
      <c r="AO781" s="17"/>
      <c r="AP781" s="17"/>
      <c r="AQ781" s="17"/>
      <c r="AR781" s="26">
        <v>408.375</v>
      </c>
      <c r="AS781" s="26">
        <v>767.42500000000018</v>
      </c>
      <c r="AT781" s="26">
        <v>344.95</v>
      </c>
      <c r="AU781" s="26">
        <v>18.215200770816956</v>
      </c>
      <c r="AV781" s="26">
        <v>-4.0704555446785102</v>
      </c>
      <c r="AW781" s="26">
        <v>4328.8750000000018</v>
      </c>
      <c r="AX781" s="26">
        <v>3534.9249999999993</v>
      </c>
      <c r="AY781" s="103">
        <v>1672</v>
      </c>
      <c r="AZ781" s="103">
        <f t="shared" si="141"/>
        <v>509.96</v>
      </c>
      <c r="BA781" s="17">
        <v>200</v>
      </c>
      <c r="BB781" s="17">
        <v>200</v>
      </c>
      <c r="BC781" s="17"/>
      <c r="BD781" s="17">
        <v>2</v>
      </c>
      <c r="BE781" s="17"/>
      <c r="BF781" s="28"/>
      <c r="BG781" s="26"/>
      <c r="BH781" s="17"/>
      <c r="BI781" s="29"/>
    </row>
    <row r="782" spans="1:61" x14ac:dyDescent="0.25">
      <c r="A782" s="17">
        <v>2007</v>
      </c>
      <c r="B782" s="15">
        <v>2010</v>
      </c>
      <c r="C782" s="20" t="s">
        <v>180</v>
      </c>
      <c r="D782" s="17" t="s">
        <v>313</v>
      </c>
      <c r="E782" s="69">
        <v>1</v>
      </c>
      <c r="F782" s="20" t="s">
        <v>110</v>
      </c>
      <c r="G782" s="44" t="s">
        <v>111</v>
      </c>
      <c r="H782" s="70">
        <v>99202</v>
      </c>
      <c r="I782" s="17">
        <v>8</v>
      </c>
      <c r="J782" s="22">
        <v>99202011</v>
      </c>
      <c r="K782" s="17" t="s">
        <v>40</v>
      </c>
      <c r="L782" s="23">
        <v>100</v>
      </c>
      <c r="M782" s="24"/>
      <c r="N782" s="71"/>
      <c r="O782" s="26"/>
      <c r="P782" s="26"/>
      <c r="Q782" s="63"/>
      <c r="R782" s="25"/>
      <c r="S782" s="45">
        <v>17.426238861166599</v>
      </c>
      <c r="T782" s="25">
        <f t="shared" si="140"/>
        <v>5.8087462870555333</v>
      </c>
      <c r="U782" s="25"/>
      <c r="V782" s="25"/>
      <c r="W782" s="26" t="s">
        <v>45</v>
      </c>
      <c r="X782" s="26" t="s">
        <v>45</v>
      </c>
      <c r="Y782" s="26" t="s">
        <v>45</v>
      </c>
      <c r="Z782" s="26" t="s">
        <v>45</v>
      </c>
      <c r="AA782" s="26" t="s">
        <v>45</v>
      </c>
      <c r="AB782" s="26" t="s">
        <v>45</v>
      </c>
      <c r="AC782" s="26" t="s">
        <v>45</v>
      </c>
      <c r="AD782" s="26" t="s">
        <v>45</v>
      </c>
      <c r="AE782" s="26" t="s">
        <v>45</v>
      </c>
      <c r="AF782" s="26" t="s">
        <v>45</v>
      </c>
      <c r="AG782" s="27">
        <v>4.4259166666666667</v>
      </c>
      <c r="AH782" s="27">
        <v>7.1524999999999999</v>
      </c>
      <c r="AI782" s="17">
        <f t="shared" si="125"/>
        <v>7.0388222793645499E-8</v>
      </c>
      <c r="AJ782" s="73">
        <v>7.4978977078032143</v>
      </c>
      <c r="AK782" s="73">
        <v>327.00251788200563</v>
      </c>
      <c r="AL782" s="73">
        <v>3514.5870795427982</v>
      </c>
      <c r="AM782" s="73">
        <v>1588.6823618584219</v>
      </c>
      <c r="AN782" s="17"/>
      <c r="AO782" s="17"/>
      <c r="AP782" s="17"/>
      <c r="AQ782" s="17"/>
      <c r="AR782" s="26">
        <v>408.375</v>
      </c>
      <c r="AS782" s="26">
        <v>767.42500000000018</v>
      </c>
      <c r="AT782" s="26">
        <v>344.95</v>
      </c>
      <c r="AU782" s="26">
        <v>18.215200770816956</v>
      </c>
      <c r="AV782" s="26">
        <v>-4.0704555446785102</v>
      </c>
      <c r="AW782" s="26">
        <v>4328.8750000000018</v>
      </c>
      <c r="AX782" s="26">
        <v>3534.9249999999993</v>
      </c>
      <c r="AY782" s="103">
        <v>1672</v>
      </c>
      <c r="AZ782" s="103">
        <f t="shared" si="141"/>
        <v>509.96</v>
      </c>
      <c r="BA782" s="17">
        <v>200</v>
      </c>
      <c r="BB782" s="17">
        <v>200</v>
      </c>
      <c r="BC782" s="17"/>
      <c r="BD782" s="17">
        <v>2</v>
      </c>
      <c r="BE782" s="17"/>
      <c r="BF782" s="28"/>
      <c r="BG782" s="26"/>
      <c r="BH782" s="17"/>
      <c r="BI782" s="29"/>
    </row>
    <row r="783" spans="1:61" x14ac:dyDescent="0.25">
      <c r="A783" s="17">
        <v>2007</v>
      </c>
      <c r="B783" s="15">
        <v>2010</v>
      </c>
      <c r="C783" s="20" t="s">
        <v>180</v>
      </c>
      <c r="D783" s="17" t="s">
        <v>313</v>
      </c>
      <c r="E783" s="69">
        <v>2</v>
      </c>
      <c r="F783" s="20" t="s">
        <v>110</v>
      </c>
      <c r="G783" s="44" t="s">
        <v>111</v>
      </c>
      <c r="H783" s="70">
        <v>99202</v>
      </c>
      <c r="I783" s="17">
        <v>8</v>
      </c>
      <c r="J783" s="22">
        <v>99202011</v>
      </c>
      <c r="K783" s="17" t="s">
        <v>40</v>
      </c>
      <c r="L783" s="23">
        <v>94.4</v>
      </c>
      <c r="M783" s="24"/>
      <c r="N783" s="71"/>
      <c r="O783" s="26"/>
      <c r="P783" s="26"/>
      <c r="Q783" s="63"/>
      <c r="R783" s="25"/>
      <c r="S783" s="45">
        <v>16.323569404449898</v>
      </c>
      <c r="T783" s="25">
        <f t="shared" si="140"/>
        <v>5.4411898014832998</v>
      </c>
      <c r="U783" s="25"/>
      <c r="V783" s="25"/>
      <c r="W783" s="26" t="s">
        <v>45</v>
      </c>
      <c r="X783" s="26" t="s">
        <v>45</v>
      </c>
      <c r="Y783" s="26" t="s">
        <v>45</v>
      </c>
      <c r="Z783" s="26" t="s">
        <v>45</v>
      </c>
      <c r="AA783" s="26" t="s">
        <v>45</v>
      </c>
      <c r="AB783" s="26" t="s">
        <v>45</v>
      </c>
      <c r="AC783" s="26" t="s">
        <v>45</v>
      </c>
      <c r="AD783" s="26" t="s">
        <v>45</v>
      </c>
      <c r="AE783" s="26" t="s">
        <v>45</v>
      </c>
      <c r="AF783" s="26" t="s">
        <v>45</v>
      </c>
      <c r="AG783" s="27">
        <v>4.4538333333333329</v>
      </c>
      <c r="AH783" s="27">
        <v>7.23</v>
      </c>
      <c r="AI783" s="17">
        <f t="shared" si="125"/>
        <v>5.8884365535558776E-8</v>
      </c>
      <c r="AJ783" s="73">
        <v>9.2520926746458461</v>
      </c>
      <c r="AK783" s="73">
        <v>342.87869751652994</v>
      </c>
      <c r="AL783" s="73">
        <v>3381.6526032382312</v>
      </c>
      <c r="AM783" s="73">
        <v>1595.7611425782306</v>
      </c>
      <c r="AN783" s="17"/>
      <c r="AO783" s="17"/>
      <c r="AP783" s="17"/>
      <c r="AQ783" s="17"/>
      <c r="AR783" s="26">
        <v>408.375</v>
      </c>
      <c r="AS783" s="26">
        <v>767.42500000000018</v>
      </c>
      <c r="AT783" s="26">
        <v>344.95</v>
      </c>
      <c r="AU783" s="26">
        <v>18.215200770816956</v>
      </c>
      <c r="AV783" s="26">
        <v>-4.0704555446785102</v>
      </c>
      <c r="AW783" s="26">
        <v>4328.8750000000018</v>
      </c>
      <c r="AX783" s="26">
        <v>3534.9249999999993</v>
      </c>
      <c r="AY783" s="103">
        <v>1672</v>
      </c>
      <c r="AZ783" s="103">
        <f t="shared" si="141"/>
        <v>509.96</v>
      </c>
      <c r="BA783" s="17">
        <v>200</v>
      </c>
      <c r="BB783" s="17">
        <v>200</v>
      </c>
      <c r="BC783" s="17"/>
      <c r="BD783" s="17">
        <v>2</v>
      </c>
      <c r="BE783" s="17"/>
      <c r="BF783" s="28"/>
      <c r="BG783" s="26"/>
      <c r="BH783" s="17"/>
      <c r="BI783" s="29"/>
    </row>
    <row r="784" spans="1:61" x14ac:dyDescent="0.25">
      <c r="A784" s="17">
        <v>2007</v>
      </c>
      <c r="B784" s="15">
        <v>2010</v>
      </c>
      <c r="C784" s="20" t="s">
        <v>180</v>
      </c>
      <c r="D784" s="17" t="s">
        <v>313</v>
      </c>
      <c r="E784" s="69">
        <v>3</v>
      </c>
      <c r="F784" s="20" t="s">
        <v>110</v>
      </c>
      <c r="G784" s="44" t="s">
        <v>111</v>
      </c>
      <c r="H784" s="70">
        <v>99202</v>
      </c>
      <c r="I784" s="17">
        <v>8</v>
      </c>
      <c r="J784" s="22">
        <v>99202011</v>
      </c>
      <c r="K784" s="17" t="s">
        <v>40</v>
      </c>
      <c r="L784" s="23">
        <v>94.4</v>
      </c>
      <c r="M784" s="24"/>
      <c r="N784" s="71"/>
      <c r="O784" s="26"/>
      <c r="P784" s="26"/>
      <c r="Q784" s="63"/>
      <c r="R784" s="25"/>
      <c r="S784" s="45">
        <v>18.77493004913109</v>
      </c>
      <c r="T784" s="25">
        <f t="shared" si="140"/>
        <v>6.2583100163770302</v>
      </c>
      <c r="U784" s="25"/>
      <c r="V784" s="25"/>
      <c r="W784" s="26" t="s">
        <v>45</v>
      </c>
      <c r="X784" s="26" t="s">
        <v>45</v>
      </c>
      <c r="Y784" s="26" t="s">
        <v>45</v>
      </c>
      <c r="Z784" s="26" t="s">
        <v>45</v>
      </c>
      <c r="AA784" s="26" t="s">
        <v>45</v>
      </c>
      <c r="AB784" s="26" t="s">
        <v>45</v>
      </c>
      <c r="AC784" s="26" t="s">
        <v>45</v>
      </c>
      <c r="AD784" s="26" t="s">
        <v>45</v>
      </c>
      <c r="AE784" s="26" t="s">
        <v>45</v>
      </c>
      <c r="AF784" s="26" t="s">
        <v>45</v>
      </c>
      <c r="AG784" s="27">
        <v>4.6020833333333337</v>
      </c>
      <c r="AH784" s="27">
        <v>6.9612500000000006</v>
      </c>
      <c r="AI784" s="17">
        <f t="shared" si="125"/>
        <v>1.0933268155833861E-7</v>
      </c>
      <c r="AJ784" s="73">
        <v>11.083480466149076</v>
      </c>
      <c r="AK784" s="73">
        <v>309.30191522413332</v>
      </c>
      <c r="AL784" s="73">
        <v>3135.8228602140189</v>
      </c>
      <c r="AM784" s="73">
        <v>1673.8199989652178</v>
      </c>
      <c r="AN784" s="17"/>
      <c r="AO784" s="17"/>
      <c r="AP784" s="17"/>
      <c r="AQ784" s="17"/>
      <c r="AR784" s="26">
        <v>408.375</v>
      </c>
      <c r="AS784" s="26">
        <v>767.42500000000018</v>
      </c>
      <c r="AT784" s="26">
        <v>344.95</v>
      </c>
      <c r="AU784" s="26">
        <v>18.215200770816956</v>
      </c>
      <c r="AV784" s="26">
        <v>-4.0704555446785102</v>
      </c>
      <c r="AW784" s="26">
        <v>4328.8750000000018</v>
      </c>
      <c r="AX784" s="26">
        <v>3534.9249999999993</v>
      </c>
      <c r="AY784" s="103">
        <v>1672</v>
      </c>
      <c r="AZ784" s="103">
        <f t="shared" si="141"/>
        <v>509.96</v>
      </c>
      <c r="BA784" s="17">
        <v>200</v>
      </c>
      <c r="BB784" s="17">
        <v>200</v>
      </c>
      <c r="BC784" s="17"/>
      <c r="BD784" s="17">
        <v>2</v>
      </c>
      <c r="BE784" s="17"/>
      <c r="BF784" s="28"/>
      <c r="BG784" s="26"/>
      <c r="BH784" s="17"/>
      <c r="BI784" s="29"/>
    </row>
    <row r="785" spans="1:61" x14ac:dyDescent="0.25">
      <c r="A785" s="17">
        <v>2007</v>
      </c>
      <c r="B785" s="15">
        <v>2010</v>
      </c>
      <c r="C785" s="20" t="s">
        <v>180</v>
      </c>
      <c r="D785" s="17" t="s">
        <v>313</v>
      </c>
      <c r="E785" s="69">
        <v>4</v>
      </c>
      <c r="F785" s="20" t="s">
        <v>110</v>
      </c>
      <c r="G785" s="44" t="s">
        <v>111</v>
      </c>
      <c r="H785" s="70">
        <v>99202</v>
      </c>
      <c r="I785" s="17">
        <v>8</v>
      </c>
      <c r="J785" s="22">
        <v>99202011</v>
      </c>
      <c r="K785" s="17" t="s">
        <v>40</v>
      </c>
      <c r="L785" s="23">
        <v>100</v>
      </c>
      <c r="M785" s="24"/>
      <c r="N785" s="71"/>
      <c r="O785" s="26"/>
      <c r="P785" s="26"/>
      <c r="Q785" s="63"/>
      <c r="R785" s="25"/>
      <c r="S785" s="45">
        <v>17.12294788156057</v>
      </c>
      <c r="T785" s="25">
        <f t="shared" si="140"/>
        <v>5.7076492938535237</v>
      </c>
      <c r="U785" s="25"/>
      <c r="V785" s="25"/>
      <c r="W785" s="26" t="s">
        <v>45</v>
      </c>
      <c r="X785" s="26" t="s">
        <v>45</v>
      </c>
      <c r="Y785" s="26" t="s">
        <v>45</v>
      </c>
      <c r="Z785" s="26" t="s">
        <v>45</v>
      </c>
      <c r="AA785" s="26" t="s">
        <v>45</v>
      </c>
      <c r="AB785" s="26" t="s">
        <v>45</v>
      </c>
      <c r="AC785" s="26" t="s">
        <v>45</v>
      </c>
      <c r="AD785" s="26" t="s">
        <v>45</v>
      </c>
      <c r="AE785" s="26" t="s">
        <v>45</v>
      </c>
      <c r="AF785" s="26" t="s">
        <v>45</v>
      </c>
      <c r="AG785" s="27">
        <v>4.7113333333333323</v>
      </c>
      <c r="AH785" s="27">
        <v>6.9462499999999991</v>
      </c>
      <c r="AI785" s="17">
        <f t="shared" si="125"/>
        <v>1.1317486887716195E-7</v>
      </c>
      <c r="AJ785" s="73">
        <v>14.57095504967438</v>
      </c>
      <c r="AK785" s="73">
        <v>326.7482454179551</v>
      </c>
      <c r="AL785" s="73">
        <v>3211.6375574204117</v>
      </c>
      <c r="AM785" s="73">
        <v>1558.1372304928509</v>
      </c>
      <c r="AN785" s="17"/>
      <c r="AO785" s="17"/>
      <c r="AP785" s="17"/>
      <c r="AQ785" s="17"/>
      <c r="AR785" s="26">
        <v>408.375</v>
      </c>
      <c r="AS785" s="26">
        <v>767.42500000000018</v>
      </c>
      <c r="AT785" s="26">
        <v>344.95</v>
      </c>
      <c r="AU785" s="26">
        <v>18.215200770816956</v>
      </c>
      <c r="AV785" s="26">
        <v>-4.0704555446785102</v>
      </c>
      <c r="AW785" s="26">
        <v>4328.8750000000018</v>
      </c>
      <c r="AX785" s="26">
        <v>3534.9249999999993</v>
      </c>
      <c r="AY785" s="103">
        <v>1672</v>
      </c>
      <c r="AZ785" s="103">
        <f t="shared" si="141"/>
        <v>509.96</v>
      </c>
      <c r="BA785" s="17">
        <v>200</v>
      </c>
      <c r="BB785" s="17">
        <v>200</v>
      </c>
      <c r="BC785" s="17"/>
      <c r="BD785" s="17">
        <v>2</v>
      </c>
      <c r="BE785" s="17"/>
      <c r="BF785" s="28"/>
      <c r="BG785" s="26"/>
      <c r="BH785" s="17"/>
      <c r="BI785" s="29"/>
    </row>
    <row r="786" spans="1:61" x14ac:dyDescent="0.25">
      <c r="A786" s="17">
        <v>2007</v>
      </c>
      <c r="B786" s="15">
        <v>2010</v>
      </c>
      <c r="C786" s="20" t="s">
        <v>180</v>
      </c>
      <c r="D786" s="17" t="s">
        <v>313</v>
      </c>
      <c r="E786" s="69">
        <v>1</v>
      </c>
      <c r="F786" s="20" t="s">
        <v>106</v>
      </c>
      <c r="G786" s="44" t="s">
        <v>107</v>
      </c>
      <c r="H786" s="70">
        <v>99201</v>
      </c>
      <c r="I786" s="21">
        <v>8</v>
      </c>
      <c r="J786" s="22">
        <v>99201002</v>
      </c>
      <c r="K786" s="17" t="s">
        <v>40</v>
      </c>
      <c r="L786" s="23">
        <v>94.4</v>
      </c>
      <c r="M786" s="24"/>
      <c r="N786" s="71"/>
      <c r="O786" s="26"/>
      <c r="P786" s="26"/>
      <c r="Q786" s="63"/>
      <c r="R786" s="25"/>
      <c r="S786" s="45">
        <v>10.764955908354741</v>
      </c>
      <c r="T786" s="25">
        <f t="shared" si="140"/>
        <v>3.5883186361182471</v>
      </c>
      <c r="U786" s="25"/>
      <c r="V786" s="25"/>
      <c r="W786" s="26" t="s">
        <v>45</v>
      </c>
      <c r="X786" s="26" t="s">
        <v>45</v>
      </c>
      <c r="Y786" s="26" t="s">
        <v>45</v>
      </c>
      <c r="Z786" s="26" t="s">
        <v>45</v>
      </c>
      <c r="AA786" s="26" t="s">
        <v>45</v>
      </c>
      <c r="AB786" s="26" t="s">
        <v>45</v>
      </c>
      <c r="AC786" s="26" t="s">
        <v>45</v>
      </c>
      <c r="AD786" s="26" t="s">
        <v>45</v>
      </c>
      <c r="AE786" s="26" t="s">
        <v>45</v>
      </c>
      <c r="AF786" s="26" t="s">
        <v>45</v>
      </c>
      <c r="AG786" s="27">
        <v>4.4259166666666667</v>
      </c>
      <c r="AH786" s="27">
        <v>7.1524999999999999</v>
      </c>
      <c r="AI786" s="17">
        <f t="shared" si="125"/>
        <v>7.0388222793645499E-8</v>
      </c>
      <c r="AJ786" s="73">
        <v>7.4978977078032143</v>
      </c>
      <c r="AK786" s="73">
        <v>327.00251788200563</v>
      </c>
      <c r="AL786" s="73">
        <v>3514.5870795427982</v>
      </c>
      <c r="AM786" s="73">
        <v>1588.6823618584219</v>
      </c>
      <c r="AN786" s="17"/>
      <c r="AO786" s="17"/>
      <c r="AP786" s="17"/>
      <c r="AQ786" s="17"/>
      <c r="AR786" s="26">
        <v>408.375</v>
      </c>
      <c r="AS786" s="26">
        <v>767.42500000000018</v>
      </c>
      <c r="AT786" s="26">
        <v>344.95</v>
      </c>
      <c r="AU786" s="26">
        <v>18.215200770816956</v>
      </c>
      <c r="AV786" s="26">
        <v>-4.0704555446785102</v>
      </c>
      <c r="AW786" s="26">
        <v>4328.8750000000018</v>
      </c>
      <c r="AX786" s="26">
        <v>3534.9249999999993</v>
      </c>
      <c r="AY786" s="103">
        <v>1672</v>
      </c>
      <c r="AZ786" s="103">
        <f t="shared" si="141"/>
        <v>509.96</v>
      </c>
      <c r="BA786" s="17">
        <v>200</v>
      </c>
      <c r="BB786" s="17">
        <v>200</v>
      </c>
      <c r="BC786" s="17"/>
      <c r="BD786" s="17">
        <v>2</v>
      </c>
      <c r="BE786" s="17"/>
      <c r="BF786" s="28"/>
      <c r="BG786" s="26"/>
      <c r="BH786" s="17"/>
      <c r="BI786" s="29"/>
    </row>
    <row r="787" spans="1:61" x14ac:dyDescent="0.25">
      <c r="A787" s="17">
        <v>2007</v>
      </c>
      <c r="B787" s="15">
        <v>2010</v>
      </c>
      <c r="C787" s="20" t="s">
        <v>180</v>
      </c>
      <c r="D787" s="17" t="s">
        <v>313</v>
      </c>
      <c r="E787" s="69">
        <v>2</v>
      </c>
      <c r="F787" s="20" t="s">
        <v>106</v>
      </c>
      <c r="G787" s="44" t="s">
        <v>107</v>
      </c>
      <c r="H787" s="70">
        <v>99201</v>
      </c>
      <c r="I787" s="21">
        <v>8</v>
      </c>
      <c r="J787" s="22">
        <v>99201002</v>
      </c>
      <c r="K787" s="17" t="s">
        <v>40</v>
      </c>
      <c r="L787" s="23">
        <v>100</v>
      </c>
      <c r="M787" s="24"/>
      <c r="N787" s="71"/>
      <c r="O787" s="26"/>
      <c r="P787" s="26"/>
      <c r="Q787" s="63"/>
      <c r="R787" s="25"/>
      <c r="S787" s="45">
        <v>12.056484116554314</v>
      </c>
      <c r="T787" s="25">
        <f t="shared" si="140"/>
        <v>4.0188280388514377</v>
      </c>
      <c r="U787" s="25"/>
      <c r="V787" s="25"/>
      <c r="W787" s="26" t="s">
        <v>45</v>
      </c>
      <c r="X787" s="26" t="s">
        <v>45</v>
      </c>
      <c r="Y787" s="26" t="s">
        <v>45</v>
      </c>
      <c r="Z787" s="26" t="s">
        <v>45</v>
      </c>
      <c r="AA787" s="26" t="s">
        <v>45</v>
      </c>
      <c r="AB787" s="26" t="s">
        <v>45</v>
      </c>
      <c r="AC787" s="26" t="s">
        <v>45</v>
      </c>
      <c r="AD787" s="26" t="s">
        <v>45</v>
      </c>
      <c r="AE787" s="26" t="s">
        <v>45</v>
      </c>
      <c r="AF787" s="26" t="s">
        <v>45</v>
      </c>
      <c r="AG787" s="27">
        <v>4.4538333333333329</v>
      </c>
      <c r="AH787" s="27">
        <v>7.23</v>
      </c>
      <c r="AI787" s="17">
        <f t="shared" si="125"/>
        <v>5.8884365535558776E-8</v>
      </c>
      <c r="AJ787" s="73">
        <v>9.2520926746458461</v>
      </c>
      <c r="AK787" s="73">
        <v>342.87869751652994</v>
      </c>
      <c r="AL787" s="73">
        <v>3381.6526032382312</v>
      </c>
      <c r="AM787" s="73">
        <v>1595.7611425782306</v>
      </c>
      <c r="AN787" s="17"/>
      <c r="AO787" s="17"/>
      <c r="AP787" s="17"/>
      <c r="AQ787" s="17"/>
      <c r="AR787" s="26">
        <v>408.375</v>
      </c>
      <c r="AS787" s="26">
        <v>767.42500000000018</v>
      </c>
      <c r="AT787" s="26">
        <v>344.95</v>
      </c>
      <c r="AU787" s="26">
        <v>18.215200770816956</v>
      </c>
      <c r="AV787" s="26">
        <v>-4.0704555446785102</v>
      </c>
      <c r="AW787" s="26">
        <v>4328.8750000000018</v>
      </c>
      <c r="AX787" s="26">
        <v>3534.9249999999993</v>
      </c>
      <c r="AY787" s="103">
        <v>1672</v>
      </c>
      <c r="AZ787" s="103">
        <f t="shared" si="141"/>
        <v>509.96</v>
      </c>
      <c r="BA787" s="17">
        <v>200</v>
      </c>
      <c r="BB787" s="17">
        <v>200</v>
      </c>
      <c r="BC787" s="17"/>
      <c r="BD787" s="17">
        <v>2</v>
      </c>
      <c r="BE787" s="17"/>
      <c r="BF787" s="28"/>
      <c r="BG787" s="26"/>
      <c r="BH787" s="17"/>
      <c r="BI787" s="29"/>
    </row>
    <row r="788" spans="1:61" x14ac:dyDescent="0.25">
      <c r="A788" s="17">
        <v>2007</v>
      </c>
      <c r="B788" s="15">
        <v>2010</v>
      </c>
      <c r="C788" s="20" t="s">
        <v>180</v>
      </c>
      <c r="D788" s="17" t="s">
        <v>313</v>
      </c>
      <c r="E788" s="69">
        <v>3</v>
      </c>
      <c r="F788" s="20" t="s">
        <v>106</v>
      </c>
      <c r="G788" s="44" t="s">
        <v>107</v>
      </c>
      <c r="H788" s="70">
        <v>99201</v>
      </c>
      <c r="I788" s="21">
        <v>8</v>
      </c>
      <c r="J788" s="22">
        <v>99201002</v>
      </c>
      <c r="K788" s="17" t="s">
        <v>40</v>
      </c>
      <c r="L788" s="23">
        <v>100</v>
      </c>
      <c r="M788" s="24"/>
      <c r="N788" s="71"/>
      <c r="O788" s="26"/>
      <c r="P788" s="26"/>
      <c r="Q788" s="63"/>
      <c r="R788" s="25"/>
      <c r="S788" s="45">
        <v>8.0564652096300868</v>
      </c>
      <c r="T788" s="25">
        <f t="shared" si="140"/>
        <v>2.6854884032100288</v>
      </c>
      <c r="U788" s="25"/>
      <c r="V788" s="25"/>
      <c r="W788" s="26" t="s">
        <v>45</v>
      </c>
      <c r="X788" s="26" t="s">
        <v>45</v>
      </c>
      <c r="Y788" s="26" t="s">
        <v>45</v>
      </c>
      <c r="Z788" s="26" t="s">
        <v>45</v>
      </c>
      <c r="AA788" s="26" t="s">
        <v>45</v>
      </c>
      <c r="AB788" s="26" t="s">
        <v>45</v>
      </c>
      <c r="AC788" s="26" t="s">
        <v>45</v>
      </c>
      <c r="AD788" s="26" t="s">
        <v>45</v>
      </c>
      <c r="AE788" s="26" t="s">
        <v>45</v>
      </c>
      <c r="AF788" s="26" t="s">
        <v>45</v>
      </c>
      <c r="AG788" s="27">
        <v>4.6020833333333337</v>
      </c>
      <c r="AH788" s="27">
        <v>6.9612500000000006</v>
      </c>
      <c r="AI788" s="17">
        <f t="shared" si="125"/>
        <v>1.0933268155833861E-7</v>
      </c>
      <c r="AJ788" s="73">
        <v>11.083480466149076</v>
      </c>
      <c r="AK788" s="73">
        <v>309.30191522413332</v>
      </c>
      <c r="AL788" s="73">
        <v>3135.8228602140189</v>
      </c>
      <c r="AM788" s="73">
        <v>1673.8199989652178</v>
      </c>
      <c r="AN788" s="17"/>
      <c r="AO788" s="17"/>
      <c r="AP788" s="17"/>
      <c r="AQ788" s="17"/>
      <c r="AR788" s="26">
        <v>408.375</v>
      </c>
      <c r="AS788" s="26">
        <v>767.42500000000018</v>
      </c>
      <c r="AT788" s="26">
        <v>344.95</v>
      </c>
      <c r="AU788" s="26">
        <v>18.215200770816956</v>
      </c>
      <c r="AV788" s="26">
        <v>-4.0704555446785102</v>
      </c>
      <c r="AW788" s="26">
        <v>4328.8750000000018</v>
      </c>
      <c r="AX788" s="26">
        <v>3534.9249999999993</v>
      </c>
      <c r="AY788" s="103">
        <v>1672</v>
      </c>
      <c r="AZ788" s="103">
        <f t="shared" si="141"/>
        <v>509.96</v>
      </c>
      <c r="BA788" s="17">
        <v>200</v>
      </c>
      <c r="BB788" s="17">
        <v>200</v>
      </c>
      <c r="BC788" s="17"/>
      <c r="BD788" s="17">
        <v>2</v>
      </c>
      <c r="BE788" s="17"/>
      <c r="BF788" s="28"/>
      <c r="BG788" s="26"/>
      <c r="BH788" s="17"/>
      <c r="BI788" s="29"/>
    </row>
    <row r="789" spans="1:61" x14ac:dyDescent="0.25">
      <c r="A789" s="17">
        <v>2007</v>
      </c>
      <c r="B789" s="15">
        <v>2010</v>
      </c>
      <c r="C789" s="20" t="s">
        <v>180</v>
      </c>
      <c r="D789" s="17" t="s">
        <v>313</v>
      </c>
      <c r="E789" s="69">
        <v>4</v>
      </c>
      <c r="F789" s="20" t="s">
        <v>106</v>
      </c>
      <c r="G789" s="44" t="s">
        <v>107</v>
      </c>
      <c r="H789" s="70">
        <v>99201</v>
      </c>
      <c r="I789" s="21">
        <v>8</v>
      </c>
      <c r="J789" s="22">
        <v>99201002</v>
      </c>
      <c r="K789" s="17" t="s">
        <v>40</v>
      </c>
      <c r="L789" s="23">
        <v>94.4</v>
      </c>
      <c r="M789" s="24"/>
      <c r="N789" s="71"/>
      <c r="O789" s="26"/>
      <c r="P789" s="26"/>
      <c r="Q789" s="63"/>
      <c r="R789" s="25"/>
      <c r="S789" s="45">
        <v>5.0919696758787714</v>
      </c>
      <c r="T789" s="25">
        <f t="shared" si="140"/>
        <v>1.6973232252929238</v>
      </c>
      <c r="U789" s="25"/>
      <c r="V789" s="25"/>
      <c r="W789" s="26" t="s">
        <v>45</v>
      </c>
      <c r="X789" s="26" t="s">
        <v>45</v>
      </c>
      <c r="Y789" s="26" t="s">
        <v>45</v>
      </c>
      <c r="Z789" s="26" t="s">
        <v>45</v>
      </c>
      <c r="AA789" s="26" t="s">
        <v>45</v>
      </c>
      <c r="AB789" s="26" t="s">
        <v>45</v>
      </c>
      <c r="AC789" s="26" t="s">
        <v>45</v>
      </c>
      <c r="AD789" s="26" t="s">
        <v>45</v>
      </c>
      <c r="AE789" s="26" t="s">
        <v>45</v>
      </c>
      <c r="AF789" s="26" t="s">
        <v>45</v>
      </c>
      <c r="AG789" s="27">
        <v>4.7113333333333323</v>
      </c>
      <c r="AH789" s="27">
        <v>6.9462499999999991</v>
      </c>
      <c r="AI789" s="17">
        <f t="shared" si="125"/>
        <v>1.1317486887716195E-7</v>
      </c>
      <c r="AJ789" s="73">
        <v>14.57095504967438</v>
      </c>
      <c r="AK789" s="73">
        <v>326.7482454179551</v>
      </c>
      <c r="AL789" s="73">
        <v>3211.6375574204117</v>
      </c>
      <c r="AM789" s="73">
        <v>1558.1372304928509</v>
      </c>
      <c r="AN789" s="17"/>
      <c r="AO789" s="17"/>
      <c r="AP789" s="17"/>
      <c r="AQ789" s="17"/>
      <c r="AR789" s="26">
        <v>408.375</v>
      </c>
      <c r="AS789" s="26">
        <v>767.42500000000018</v>
      </c>
      <c r="AT789" s="26">
        <v>344.95</v>
      </c>
      <c r="AU789" s="26">
        <v>18.215200770816956</v>
      </c>
      <c r="AV789" s="26">
        <v>-4.0704555446785102</v>
      </c>
      <c r="AW789" s="26">
        <v>4328.8750000000018</v>
      </c>
      <c r="AX789" s="26">
        <v>3534.9249999999993</v>
      </c>
      <c r="AY789" s="103">
        <v>1672</v>
      </c>
      <c r="AZ789" s="103">
        <f t="shared" si="141"/>
        <v>509.96</v>
      </c>
      <c r="BA789" s="17">
        <v>200</v>
      </c>
      <c r="BB789" s="17">
        <v>200</v>
      </c>
      <c r="BC789" s="17"/>
      <c r="BD789" s="17">
        <v>2</v>
      </c>
      <c r="BE789" s="17"/>
      <c r="BF789" s="28"/>
      <c r="BG789" s="26"/>
      <c r="BH789" s="17"/>
      <c r="BI789" s="29"/>
    </row>
    <row r="790" spans="1:61" x14ac:dyDescent="0.25">
      <c r="A790" s="14">
        <v>2008</v>
      </c>
      <c r="B790" s="31">
        <v>2012</v>
      </c>
      <c r="C790" s="20" t="s">
        <v>182</v>
      </c>
      <c r="D790" s="17" t="s">
        <v>324</v>
      </c>
      <c r="E790" s="69">
        <v>1</v>
      </c>
      <c r="F790" s="76" t="s">
        <v>104</v>
      </c>
      <c r="G790" s="45" t="s">
        <v>105</v>
      </c>
      <c r="H790" s="70">
        <v>99201</v>
      </c>
      <c r="I790" s="21">
        <v>8</v>
      </c>
      <c r="J790" s="22">
        <v>99201007</v>
      </c>
      <c r="K790" s="17" t="s">
        <v>40</v>
      </c>
      <c r="L790" s="71">
        <v>100</v>
      </c>
      <c r="M790" s="24">
        <v>1</v>
      </c>
      <c r="N790" s="25">
        <v>52.685441527446294</v>
      </c>
      <c r="O790" s="26">
        <v>45.893719806763279</v>
      </c>
      <c r="P790" s="26">
        <f t="shared" si="124"/>
        <v>0.45893719806763278</v>
      </c>
      <c r="Q790" s="25">
        <v>54.106280193236721</v>
      </c>
      <c r="R790" s="25">
        <v>0.54106280193236722</v>
      </c>
      <c r="S790" s="78">
        <v>28.506132613883992</v>
      </c>
      <c r="T790" s="25">
        <v>9.502044204627996</v>
      </c>
      <c r="U790" s="25">
        <v>12.71373514579226</v>
      </c>
      <c r="V790" s="25">
        <v>4.2379117152640866</v>
      </c>
      <c r="W790" s="26">
        <v>18.89493667</v>
      </c>
      <c r="X790" s="26">
        <v>45.343280970000002</v>
      </c>
      <c r="Y790" s="26">
        <v>23.856775420000002</v>
      </c>
      <c r="Z790" s="26">
        <v>1.5504676820000001</v>
      </c>
      <c r="AA790" s="26">
        <v>0.45991666666666664</v>
      </c>
      <c r="AB790" s="26">
        <v>61.981081965321231</v>
      </c>
      <c r="AC790" s="26">
        <f t="shared" ref="AC790:AF795" si="142">W790/100*$T790</f>
        <v>1.7954052348198652</v>
      </c>
      <c r="AD790" s="26">
        <f t="shared" si="142"/>
        <v>4.308538601598074</v>
      </c>
      <c r="AE790" s="26">
        <f t="shared" si="142"/>
        <v>2.2668813462072261</v>
      </c>
      <c r="AF790" s="26">
        <f t="shared" si="142"/>
        <v>0.14732612452211102</v>
      </c>
      <c r="AG790" s="17">
        <v>2.6</v>
      </c>
      <c r="AH790" s="17">
        <v>5.2</v>
      </c>
      <c r="AI790" s="17">
        <f t="shared" si="125"/>
        <v>6.3095734448019212E-6</v>
      </c>
      <c r="AJ790" s="17">
        <v>4</v>
      </c>
      <c r="AK790" s="17">
        <v>40</v>
      </c>
      <c r="AL790" s="17">
        <v>730</v>
      </c>
      <c r="AM790" s="17">
        <v>65</v>
      </c>
      <c r="AN790" s="17">
        <v>12</v>
      </c>
      <c r="AO790" s="17">
        <v>33</v>
      </c>
      <c r="AP790" s="17">
        <v>0.4</v>
      </c>
      <c r="AQ790" s="17">
        <v>47</v>
      </c>
      <c r="AR790" s="17">
        <v>1038.0249999999996</v>
      </c>
      <c r="AS790" s="17">
        <v>1332.4749999999995</v>
      </c>
      <c r="AT790" s="17">
        <v>707.25000000000011</v>
      </c>
      <c r="AU790" s="26">
        <v>22.055738010618231</v>
      </c>
      <c r="AV790" s="26">
        <v>2.5561213887168295</v>
      </c>
      <c r="AW790" s="26">
        <v>4801.0999999999985</v>
      </c>
      <c r="AX790" s="26">
        <v>3648.05</v>
      </c>
      <c r="AY790" s="103">
        <v>897</v>
      </c>
      <c r="AZ790" s="103">
        <f t="shared" si="141"/>
        <v>273.58499999999998</v>
      </c>
      <c r="BA790" s="17">
        <v>200</v>
      </c>
      <c r="BB790" s="17">
        <v>200</v>
      </c>
      <c r="BC790" s="17">
        <v>0.19</v>
      </c>
      <c r="BD790" s="17">
        <v>1</v>
      </c>
      <c r="BE790" s="17" t="s">
        <v>150</v>
      </c>
      <c r="BF790" s="28"/>
      <c r="BG790" s="26"/>
      <c r="BH790" s="31"/>
      <c r="BI790" s="29"/>
    </row>
    <row r="791" spans="1:61" x14ac:dyDescent="0.25">
      <c r="A791" s="14">
        <v>2008</v>
      </c>
      <c r="B791" s="31">
        <v>2012</v>
      </c>
      <c r="C791" s="20" t="s">
        <v>182</v>
      </c>
      <c r="D791" s="17" t="s">
        <v>324</v>
      </c>
      <c r="E791" s="69">
        <v>2</v>
      </c>
      <c r="F791" s="76" t="s">
        <v>104</v>
      </c>
      <c r="G791" s="45" t="s">
        <v>105</v>
      </c>
      <c r="H791" s="70">
        <v>99201</v>
      </c>
      <c r="I791" s="21">
        <v>8</v>
      </c>
      <c r="J791" s="22">
        <v>99201007</v>
      </c>
      <c r="K791" s="17" t="s">
        <v>40</v>
      </c>
      <c r="L791" s="71">
        <v>94.444444444444443</v>
      </c>
      <c r="M791" s="24">
        <v>0.94444444444444442</v>
      </c>
      <c r="N791" s="25">
        <v>42.400954653937944</v>
      </c>
      <c r="O791" s="26">
        <v>45.414847161572055</v>
      </c>
      <c r="P791" s="26">
        <f t="shared" si="124"/>
        <v>0.45414847161572053</v>
      </c>
      <c r="Q791" s="25">
        <v>54.585152838427945</v>
      </c>
      <c r="R791" s="25">
        <v>0.54585152838427942</v>
      </c>
      <c r="S791" s="78">
        <v>23.144625902804552</v>
      </c>
      <c r="T791" s="25">
        <v>7.7148753009348514</v>
      </c>
      <c r="U791" s="25">
        <v>10.32250315265083</v>
      </c>
      <c r="V791" s="25">
        <v>3.4408343842169438</v>
      </c>
      <c r="W791" s="26">
        <v>18.03065926</v>
      </c>
      <c r="X791" s="26">
        <v>46.10039562</v>
      </c>
      <c r="Y791" s="26">
        <v>24.449336209999998</v>
      </c>
      <c r="Z791" s="26">
        <v>1.4122816949999999</v>
      </c>
      <c r="AA791" s="26">
        <v>0.46716666666666667</v>
      </c>
      <c r="AB791" s="26">
        <v>49.542545635685805</v>
      </c>
      <c r="AC791" s="26">
        <f t="shared" si="142"/>
        <v>1.3910428778454627</v>
      </c>
      <c r="AD791" s="26">
        <f t="shared" si="142"/>
        <v>3.5565880353206323</v>
      </c>
      <c r="AE791" s="26">
        <f t="shared" si="142"/>
        <v>1.8862358005078108</v>
      </c>
      <c r="AF791" s="26">
        <f t="shared" si="142"/>
        <v>0.10895577166717905</v>
      </c>
      <c r="AG791" s="17">
        <v>2.8</v>
      </c>
      <c r="AH791" s="17">
        <v>5.3</v>
      </c>
      <c r="AI791" s="17">
        <f t="shared" si="125"/>
        <v>5.011872336272719E-6</v>
      </c>
      <c r="AJ791" s="17">
        <v>5</v>
      </c>
      <c r="AK791" s="17">
        <v>47.5</v>
      </c>
      <c r="AL791" s="17">
        <v>800</v>
      </c>
      <c r="AM791" s="17">
        <v>77.5</v>
      </c>
      <c r="AN791" s="17">
        <v>14.5</v>
      </c>
      <c r="AO791" s="17">
        <v>36</v>
      </c>
      <c r="AP791" s="17">
        <v>0.5</v>
      </c>
      <c r="AQ791" s="17">
        <v>48</v>
      </c>
      <c r="AR791" s="17">
        <v>1038.0249999999996</v>
      </c>
      <c r="AS791" s="17">
        <v>1332.4749999999995</v>
      </c>
      <c r="AT791" s="17">
        <v>707.25000000000011</v>
      </c>
      <c r="AU791" s="26">
        <v>22.055738010618231</v>
      </c>
      <c r="AV791" s="26">
        <v>2.5561213887168295</v>
      </c>
      <c r="AW791" s="26">
        <v>4801.0999999999985</v>
      </c>
      <c r="AX791" s="26">
        <v>3648.05</v>
      </c>
      <c r="AY791" s="103">
        <v>897</v>
      </c>
      <c r="AZ791" s="103">
        <f t="shared" si="141"/>
        <v>273.58499999999998</v>
      </c>
      <c r="BA791" s="17">
        <v>200</v>
      </c>
      <c r="BB791" s="17">
        <v>200</v>
      </c>
      <c r="BC791" s="17">
        <v>0.19</v>
      </c>
      <c r="BD791" s="17">
        <v>1</v>
      </c>
      <c r="BE791" s="17" t="s">
        <v>150</v>
      </c>
      <c r="BF791" s="28"/>
      <c r="BG791" s="26"/>
      <c r="BH791" s="31"/>
      <c r="BI791" s="29"/>
    </row>
    <row r="792" spans="1:61" x14ac:dyDescent="0.25">
      <c r="A792" s="14">
        <v>2008</v>
      </c>
      <c r="B792" s="31">
        <v>2012</v>
      </c>
      <c r="C792" s="20" t="s">
        <v>182</v>
      </c>
      <c r="D792" s="17" t="s">
        <v>324</v>
      </c>
      <c r="E792" s="69">
        <v>3</v>
      </c>
      <c r="F792" s="76" t="s">
        <v>104</v>
      </c>
      <c r="G792" s="45" t="s">
        <v>105</v>
      </c>
      <c r="H792" s="70">
        <v>99201</v>
      </c>
      <c r="I792" s="21">
        <v>8</v>
      </c>
      <c r="J792" s="22">
        <v>99201007</v>
      </c>
      <c r="K792" s="17" t="s">
        <v>40</v>
      </c>
      <c r="L792" s="71">
        <v>100</v>
      </c>
      <c r="M792" s="24">
        <v>1</v>
      </c>
      <c r="N792" s="25">
        <v>53.407159904534609</v>
      </c>
      <c r="O792" s="26">
        <v>45.736434108527135</v>
      </c>
      <c r="P792" s="26">
        <f t="shared" si="124"/>
        <v>0.45736434108527135</v>
      </c>
      <c r="Q792" s="25">
        <v>54.263565891472865</v>
      </c>
      <c r="R792" s="25">
        <v>0.54263565891472865</v>
      </c>
      <c r="S792" s="78">
        <v>28.980629405561416</v>
      </c>
      <c r="T792" s="25">
        <v>9.6602098018538047</v>
      </c>
      <c r="U792" s="25">
        <v>12.925360714880393</v>
      </c>
      <c r="V792" s="25">
        <v>4.3084535716267967</v>
      </c>
      <c r="W792" s="26">
        <v>18.12009127</v>
      </c>
      <c r="X792" s="26">
        <v>45.759439450000002</v>
      </c>
      <c r="Y792" s="26">
        <v>24.389783990000002</v>
      </c>
      <c r="Z792" s="26">
        <v>1.514125865</v>
      </c>
      <c r="AA792" s="26">
        <v>0.4783</v>
      </c>
      <c r="AB792" s="26">
        <v>60.590904046751859</v>
      </c>
      <c r="AC792" s="26">
        <f t="shared" si="142"/>
        <v>1.7504388329693956</v>
      </c>
      <c r="AD792" s="26">
        <f t="shared" si="142"/>
        <v>4.4204578550222564</v>
      </c>
      <c r="AE792" s="26">
        <f t="shared" si="142"/>
        <v>2.3561043036529501</v>
      </c>
      <c r="AF792" s="26">
        <f t="shared" si="142"/>
        <v>0.14626773522313369</v>
      </c>
      <c r="AG792" s="17">
        <v>2.7</v>
      </c>
      <c r="AH792" s="17">
        <v>6</v>
      </c>
      <c r="AI792" s="17">
        <f t="shared" si="125"/>
        <v>9.9999999999999995E-7</v>
      </c>
      <c r="AJ792" s="17">
        <v>6</v>
      </c>
      <c r="AK792" s="17">
        <v>42.5</v>
      </c>
      <c r="AL792" s="17">
        <v>1170</v>
      </c>
      <c r="AM792" s="17">
        <v>92.5</v>
      </c>
      <c r="AN792" s="17">
        <v>4</v>
      </c>
      <c r="AO792" s="17">
        <v>25</v>
      </c>
      <c r="AP792" s="17">
        <v>0.5</v>
      </c>
      <c r="AQ792" s="17">
        <v>20</v>
      </c>
      <c r="AR792" s="17">
        <v>1038.0249999999996</v>
      </c>
      <c r="AS792" s="17">
        <v>1332.4749999999995</v>
      </c>
      <c r="AT792" s="17">
        <v>707.25000000000011</v>
      </c>
      <c r="AU792" s="26">
        <v>22.055738010618231</v>
      </c>
      <c r="AV792" s="26">
        <v>2.5561213887168295</v>
      </c>
      <c r="AW792" s="26">
        <v>4801.0999999999985</v>
      </c>
      <c r="AX792" s="26">
        <v>3648.05</v>
      </c>
      <c r="AY792" s="103">
        <v>897</v>
      </c>
      <c r="AZ792" s="103">
        <f t="shared" si="141"/>
        <v>273.58499999999998</v>
      </c>
      <c r="BA792" s="17">
        <v>200</v>
      </c>
      <c r="BB792" s="17">
        <v>200</v>
      </c>
      <c r="BC792" s="17">
        <v>0.19</v>
      </c>
      <c r="BD792" s="17">
        <v>1</v>
      </c>
      <c r="BE792" s="17" t="s">
        <v>150</v>
      </c>
      <c r="BF792" s="28"/>
      <c r="BG792" s="26"/>
      <c r="BH792" s="31"/>
      <c r="BI792" s="29"/>
    </row>
    <row r="793" spans="1:61" x14ac:dyDescent="0.25">
      <c r="A793" s="14">
        <v>2008</v>
      </c>
      <c r="B793" s="31">
        <v>2012</v>
      </c>
      <c r="C793" s="20" t="s">
        <v>182</v>
      </c>
      <c r="D793" s="17" t="s">
        <v>324</v>
      </c>
      <c r="E793" s="69">
        <v>4</v>
      </c>
      <c r="F793" s="76" t="s">
        <v>104</v>
      </c>
      <c r="G793" s="45" t="s">
        <v>105</v>
      </c>
      <c r="H793" s="70">
        <v>99201</v>
      </c>
      <c r="I793" s="21">
        <v>8</v>
      </c>
      <c r="J793" s="22">
        <v>99201007</v>
      </c>
      <c r="K793" s="17" t="s">
        <v>40</v>
      </c>
      <c r="L793" s="71">
        <v>88.888888888888886</v>
      </c>
      <c r="M793" s="24">
        <v>0.88888888888888884</v>
      </c>
      <c r="N793" s="25">
        <v>63.150357995226734</v>
      </c>
      <c r="O793" s="26">
        <v>47.28033472803348</v>
      </c>
      <c r="P793" s="26">
        <f t="shared" si="124"/>
        <v>0.4728033472803348</v>
      </c>
      <c r="Q793" s="25">
        <v>52.71966527196652</v>
      </c>
      <c r="R793" s="25">
        <v>0.5271966527196652</v>
      </c>
      <c r="S793" s="78">
        <v>33.292657353132078</v>
      </c>
      <c r="T793" s="25">
        <v>11.097552451044024</v>
      </c>
      <c r="U793" s="25">
        <v>14.848525179496907</v>
      </c>
      <c r="V793" s="25">
        <v>4.949508393165635</v>
      </c>
      <c r="W793" s="26">
        <v>17.99267021</v>
      </c>
      <c r="X793" s="26">
        <v>42.77527345</v>
      </c>
      <c r="Y793" s="26">
        <v>25.991890560000002</v>
      </c>
      <c r="Z793" s="26">
        <v>1.559648624</v>
      </c>
      <c r="AA793" s="26">
        <v>0.4184444444444444</v>
      </c>
      <c r="AB793" s="26">
        <v>79.562909234781912</v>
      </c>
      <c r="AC793" s="26">
        <f t="shared" si="142"/>
        <v>1.996746013898123</v>
      </c>
      <c r="AD793" s="26">
        <f t="shared" si="142"/>
        <v>4.7470084071912586</v>
      </c>
      <c r="AE793" s="26">
        <f t="shared" si="142"/>
        <v>2.8844636879139607</v>
      </c>
      <c r="AF793" s="26">
        <f t="shared" si="142"/>
        <v>0.17308282410038639</v>
      </c>
      <c r="AG793" s="17">
        <v>2.5</v>
      </c>
      <c r="AH793" s="17">
        <v>4.9000000000000004</v>
      </c>
      <c r="AI793" s="17">
        <f t="shared" si="125"/>
        <v>1.2589254117941658E-5</v>
      </c>
      <c r="AJ793" s="17">
        <v>4.5</v>
      </c>
      <c r="AK793" s="17">
        <v>52.5</v>
      </c>
      <c r="AL793" s="17">
        <v>415</v>
      </c>
      <c r="AM793" s="17">
        <v>50</v>
      </c>
      <c r="AN793" s="17">
        <v>26</v>
      </c>
      <c r="AO793" s="17">
        <v>44</v>
      </c>
      <c r="AP793" s="17">
        <v>1.8</v>
      </c>
      <c r="AQ793" s="17">
        <v>44</v>
      </c>
      <c r="AR793" s="17">
        <v>1038.0249999999996</v>
      </c>
      <c r="AS793" s="17">
        <v>1332.4749999999995</v>
      </c>
      <c r="AT793" s="17">
        <v>707.25000000000011</v>
      </c>
      <c r="AU793" s="26">
        <v>22.055738010618231</v>
      </c>
      <c r="AV793" s="26">
        <v>2.5561213887168295</v>
      </c>
      <c r="AW793" s="26">
        <v>4801.0999999999985</v>
      </c>
      <c r="AX793" s="26">
        <v>3648.05</v>
      </c>
      <c r="AY793" s="103">
        <v>897</v>
      </c>
      <c r="AZ793" s="103">
        <f t="shared" si="141"/>
        <v>273.58499999999998</v>
      </c>
      <c r="BA793" s="17">
        <v>200</v>
      </c>
      <c r="BB793" s="17">
        <v>200</v>
      </c>
      <c r="BC793" s="17">
        <v>0.19</v>
      </c>
      <c r="BD793" s="17">
        <v>1</v>
      </c>
      <c r="BE793" s="17" t="s">
        <v>150</v>
      </c>
      <c r="BF793" s="28"/>
      <c r="BG793" s="26"/>
      <c r="BH793" s="31"/>
      <c r="BI793" s="29"/>
    </row>
    <row r="794" spans="1:61" x14ac:dyDescent="0.25">
      <c r="A794" s="14">
        <v>2008</v>
      </c>
      <c r="B794" s="31">
        <v>2012</v>
      </c>
      <c r="C794" s="20" t="s">
        <v>182</v>
      </c>
      <c r="D794" s="17" t="s">
        <v>324</v>
      </c>
      <c r="E794" s="69">
        <v>1</v>
      </c>
      <c r="F794" s="76" t="s">
        <v>120</v>
      </c>
      <c r="G794" s="45" t="s">
        <v>121</v>
      </c>
      <c r="H794" s="70">
        <v>99217</v>
      </c>
      <c r="I794" s="21">
        <v>9</v>
      </c>
      <c r="J794" s="22">
        <v>99217015</v>
      </c>
      <c r="K794" s="17" t="s">
        <v>40</v>
      </c>
      <c r="L794" s="71">
        <v>100</v>
      </c>
      <c r="M794" s="24">
        <v>1</v>
      </c>
      <c r="N794" s="25">
        <v>60.80477326968974</v>
      </c>
      <c r="O794" s="26">
        <v>52.966101694915245</v>
      </c>
      <c r="P794" s="26">
        <f t="shared" si="124"/>
        <v>0.52966101694915246</v>
      </c>
      <c r="Q794" s="25">
        <v>47.033898305084755</v>
      </c>
      <c r="R794" s="25">
        <v>0.47033898305084754</v>
      </c>
      <c r="S794" s="78">
        <v>28.598855224303232</v>
      </c>
      <c r="T794" s="25">
        <v>9.5329517414344096</v>
      </c>
      <c r="U794" s="25">
        <v>12.755089430039241</v>
      </c>
      <c r="V794" s="25">
        <v>4.2516964766797471</v>
      </c>
      <c r="W794" s="26">
        <v>18.458909100706776</v>
      </c>
      <c r="X794" s="26">
        <v>43.998118843529667</v>
      </c>
      <c r="Y794" s="26">
        <v>24.291078346002962</v>
      </c>
      <c r="Z794" s="26">
        <v>1.5579998750794601</v>
      </c>
      <c r="AA794" s="26">
        <v>0.38049999999999995</v>
      </c>
      <c r="AB794" s="26">
        <v>75.161248946920466</v>
      </c>
      <c r="AC794" s="26">
        <f t="shared" si="142"/>
        <v>1.7596788965656214</v>
      </c>
      <c r="AD794" s="26">
        <f t="shared" si="142"/>
        <v>4.1943194364926422</v>
      </c>
      <c r="AE794" s="26">
        <f t="shared" si="142"/>
        <v>2.3156567761984861</v>
      </c>
      <c r="AF794" s="26">
        <f t="shared" si="142"/>
        <v>0.14852337622293332</v>
      </c>
      <c r="AG794" s="17">
        <v>2.6</v>
      </c>
      <c r="AH794" s="17">
        <v>5.2</v>
      </c>
      <c r="AI794" s="17">
        <f t="shared" si="125"/>
        <v>6.3095734448019212E-6</v>
      </c>
      <c r="AJ794" s="17">
        <v>4</v>
      </c>
      <c r="AK794" s="17">
        <v>40</v>
      </c>
      <c r="AL794" s="17">
        <v>730</v>
      </c>
      <c r="AM794" s="17">
        <v>65</v>
      </c>
      <c r="AN794" s="17">
        <v>12</v>
      </c>
      <c r="AO794" s="17">
        <v>33</v>
      </c>
      <c r="AP794" s="17">
        <v>0.4</v>
      </c>
      <c r="AQ794" s="17">
        <v>47</v>
      </c>
      <c r="AR794" s="17">
        <v>1038.0249999999996</v>
      </c>
      <c r="AS794" s="17">
        <v>1332.4749999999995</v>
      </c>
      <c r="AT794" s="17">
        <v>707.25000000000011</v>
      </c>
      <c r="AU794" s="26">
        <v>22.055738010618231</v>
      </c>
      <c r="AV794" s="26">
        <v>2.5561213887168295</v>
      </c>
      <c r="AW794" s="26">
        <v>4801.0999999999985</v>
      </c>
      <c r="AX794" s="26">
        <v>3648.05</v>
      </c>
      <c r="AY794" s="103">
        <v>897</v>
      </c>
      <c r="AZ794" s="103">
        <f t="shared" si="141"/>
        <v>273.58499999999998</v>
      </c>
      <c r="BA794" s="17">
        <v>200</v>
      </c>
      <c r="BB794" s="17">
        <v>200</v>
      </c>
      <c r="BC794" s="17">
        <v>0.19</v>
      </c>
      <c r="BD794" s="17">
        <v>1</v>
      </c>
      <c r="BE794" s="17" t="s">
        <v>150</v>
      </c>
      <c r="BF794" s="28"/>
      <c r="BG794" s="26"/>
      <c r="BH794" s="31"/>
      <c r="BI794" s="29"/>
    </row>
    <row r="795" spans="1:61" x14ac:dyDescent="0.25">
      <c r="A795" s="14">
        <v>2008</v>
      </c>
      <c r="B795" s="31">
        <v>2012</v>
      </c>
      <c r="C795" s="20" t="s">
        <v>182</v>
      </c>
      <c r="D795" s="17" t="s">
        <v>324</v>
      </c>
      <c r="E795" s="69">
        <v>2</v>
      </c>
      <c r="F795" s="76" t="s">
        <v>120</v>
      </c>
      <c r="G795" s="45" t="s">
        <v>121</v>
      </c>
      <c r="H795" s="70">
        <v>99217</v>
      </c>
      <c r="I795" s="21">
        <v>9</v>
      </c>
      <c r="J795" s="22">
        <v>99217015</v>
      </c>
      <c r="K795" s="17" t="s">
        <v>40</v>
      </c>
      <c r="L795" s="71">
        <v>100</v>
      </c>
      <c r="M795" s="24">
        <v>1</v>
      </c>
      <c r="N795" s="25">
        <v>73.615274463007154</v>
      </c>
      <c r="O795" s="26">
        <v>51.792828685258961</v>
      </c>
      <c r="P795" s="26">
        <f t="shared" si="124"/>
        <v>0.51792828685258963</v>
      </c>
      <c r="Q795" s="25">
        <v>48.207171314741039</v>
      </c>
      <c r="R795" s="25">
        <v>0.48207171314741037</v>
      </c>
      <c r="S795" s="78">
        <v>35.487841474198667</v>
      </c>
      <c r="T795" s="25">
        <v>11.829280491399556</v>
      </c>
      <c r="U795" s="25">
        <v>15.827577297492606</v>
      </c>
      <c r="V795" s="25">
        <v>5.2758590991642018</v>
      </c>
      <c r="W795" s="26">
        <v>18.944206758599591</v>
      </c>
      <c r="X795" s="26">
        <v>44.135975546963508</v>
      </c>
      <c r="Y795" s="26">
        <v>23.515297970672577</v>
      </c>
      <c r="Z795" s="26">
        <v>1.7737391988166706</v>
      </c>
      <c r="AA795" s="26">
        <v>0.38966666666666666</v>
      </c>
      <c r="AB795" s="26">
        <v>91.072304895291708</v>
      </c>
      <c r="AC795" s="26">
        <f t="shared" si="142"/>
        <v>2.2409633543454177</v>
      </c>
      <c r="AD795" s="26">
        <f t="shared" si="142"/>
        <v>5.2209683450658328</v>
      </c>
      <c r="AE795" s="26">
        <f t="shared" si="142"/>
        <v>2.7816905553392468</v>
      </c>
      <c r="AF795" s="26">
        <f t="shared" si="142"/>
        <v>0.20982058501392722</v>
      </c>
      <c r="AG795" s="17">
        <v>2.8</v>
      </c>
      <c r="AH795" s="17">
        <v>5.3</v>
      </c>
      <c r="AI795" s="17">
        <f t="shared" si="125"/>
        <v>5.011872336272719E-6</v>
      </c>
      <c r="AJ795" s="17">
        <v>5</v>
      </c>
      <c r="AK795" s="17">
        <v>47.5</v>
      </c>
      <c r="AL795" s="17">
        <v>800</v>
      </c>
      <c r="AM795" s="17">
        <v>77.5</v>
      </c>
      <c r="AN795" s="17">
        <v>14.5</v>
      </c>
      <c r="AO795" s="17">
        <v>36</v>
      </c>
      <c r="AP795" s="17">
        <v>0.5</v>
      </c>
      <c r="AQ795" s="17">
        <v>48</v>
      </c>
      <c r="AR795" s="17">
        <v>1038.0249999999996</v>
      </c>
      <c r="AS795" s="17">
        <v>1332.4749999999995</v>
      </c>
      <c r="AT795" s="17">
        <v>707.25000000000011</v>
      </c>
      <c r="AU795" s="26">
        <v>22.055738010618231</v>
      </c>
      <c r="AV795" s="26">
        <v>2.5561213887168295</v>
      </c>
      <c r="AW795" s="26">
        <v>4801.0999999999985</v>
      </c>
      <c r="AX795" s="26">
        <v>3648.05</v>
      </c>
      <c r="AY795" s="103">
        <v>897</v>
      </c>
      <c r="AZ795" s="103">
        <f t="shared" si="141"/>
        <v>273.58499999999998</v>
      </c>
      <c r="BA795" s="17">
        <v>200</v>
      </c>
      <c r="BB795" s="17">
        <v>200</v>
      </c>
      <c r="BC795" s="17">
        <v>0.19</v>
      </c>
      <c r="BD795" s="17">
        <v>1</v>
      </c>
      <c r="BE795" s="17" t="s">
        <v>150</v>
      </c>
      <c r="BF795" s="28"/>
      <c r="BG795" s="26"/>
      <c r="BH795" s="31"/>
      <c r="BI795" s="29"/>
    </row>
    <row r="796" spans="1:61" x14ac:dyDescent="0.25">
      <c r="A796" s="14">
        <v>2008</v>
      </c>
      <c r="B796" s="31">
        <v>2012</v>
      </c>
      <c r="C796" s="20" t="s">
        <v>182</v>
      </c>
      <c r="D796" s="17" t="s">
        <v>324</v>
      </c>
      <c r="E796" s="69">
        <v>3</v>
      </c>
      <c r="F796" s="76" t="s">
        <v>120</v>
      </c>
      <c r="G796" s="45" t="s">
        <v>121</v>
      </c>
      <c r="H796" s="70">
        <v>99217</v>
      </c>
      <c r="I796" s="21">
        <v>9</v>
      </c>
      <c r="J796" s="22">
        <v>99217015</v>
      </c>
      <c r="K796" s="17" t="s">
        <v>40</v>
      </c>
      <c r="L796" s="71">
        <v>100</v>
      </c>
      <c r="M796" s="24">
        <v>1</v>
      </c>
      <c r="N796" s="25" t="s">
        <v>45</v>
      </c>
      <c r="O796" s="26" t="s">
        <v>45</v>
      </c>
      <c r="P796" s="26" t="s">
        <v>45</v>
      </c>
      <c r="Q796" s="25" t="s">
        <v>45</v>
      </c>
      <c r="R796" s="25" t="s">
        <v>45</v>
      </c>
      <c r="S796" s="25" t="s">
        <v>45</v>
      </c>
      <c r="T796" s="25" t="s">
        <v>45</v>
      </c>
      <c r="U796" s="25" t="s">
        <v>45</v>
      </c>
      <c r="V796" s="25" t="s">
        <v>45</v>
      </c>
      <c r="W796" s="26">
        <v>18.268202421169818</v>
      </c>
      <c r="X796" s="26">
        <v>45.473930303357008</v>
      </c>
      <c r="Y796" s="26">
        <v>24.611280029689809</v>
      </c>
      <c r="Z796" s="26">
        <v>1.4204457097172138</v>
      </c>
      <c r="AA796" s="26">
        <v>0.41933333333333334</v>
      </c>
      <c r="AB796" s="26" t="s">
        <v>45</v>
      </c>
      <c r="AC796" s="25" t="s">
        <v>45</v>
      </c>
      <c r="AD796" s="25" t="s">
        <v>45</v>
      </c>
      <c r="AE796" s="25" t="s">
        <v>45</v>
      </c>
      <c r="AF796" s="25" t="s">
        <v>45</v>
      </c>
      <c r="AG796" s="17">
        <v>2.7</v>
      </c>
      <c r="AH796" s="17">
        <v>6</v>
      </c>
      <c r="AI796" s="17">
        <f t="shared" si="125"/>
        <v>9.9999999999999995E-7</v>
      </c>
      <c r="AJ796" s="17">
        <v>6</v>
      </c>
      <c r="AK796" s="17">
        <v>42.5</v>
      </c>
      <c r="AL796" s="17">
        <v>1170</v>
      </c>
      <c r="AM796" s="17">
        <v>92.5</v>
      </c>
      <c r="AN796" s="17">
        <v>4</v>
      </c>
      <c r="AO796" s="17">
        <v>25</v>
      </c>
      <c r="AP796" s="17">
        <v>0.5</v>
      </c>
      <c r="AQ796" s="17">
        <v>20</v>
      </c>
      <c r="AR796" s="17">
        <v>1038.0249999999996</v>
      </c>
      <c r="AS796" s="17">
        <v>1332.4749999999995</v>
      </c>
      <c r="AT796" s="17">
        <v>707.25000000000011</v>
      </c>
      <c r="AU796" s="26">
        <v>22.055738010618231</v>
      </c>
      <c r="AV796" s="26">
        <v>2.5561213887168295</v>
      </c>
      <c r="AW796" s="26">
        <v>4801.0999999999985</v>
      </c>
      <c r="AX796" s="26">
        <v>3648.05</v>
      </c>
      <c r="AY796" s="103">
        <v>897</v>
      </c>
      <c r="AZ796" s="103">
        <f t="shared" si="141"/>
        <v>273.58499999999998</v>
      </c>
      <c r="BA796" s="17">
        <v>200</v>
      </c>
      <c r="BB796" s="17">
        <v>200</v>
      </c>
      <c r="BC796" s="17">
        <v>0.19</v>
      </c>
      <c r="BD796" s="17">
        <v>1</v>
      </c>
      <c r="BE796" s="17" t="s">
        <v>150</v>
      </c>
      <c r="BF796" s="28"/>
      <c r="BG796" s="26"/>
      <c r="BH796" s="31" t="s">
        <v>184</v>
      </c>
      <c r="BI796" s="29"/>
    </row>
    <row r="797" spans="1:61" x14ac:dyDescent="0.25">
      <c r="A797" s="14">
        <v>2008</v>
      </c>
      <c r="B797" s="31">
        <v>2012</v>
      </c>
      <c r="C797" s="20" t="s">
        <v>182</v>
      </c>
      <c r="D797" s="17" t="s">
        <v>324</v>
      </c>
      <c r="E797" s="69">
        <v>4</v>
      </c>
      <c r="F797" s="76" t="s">
        <v>120</v>
      </c>
      <c r="G797" s="45" t="s">
        <v>121</v>
      </c>
      <c r="H797" s="70">
        <v>99217</v>
      </c>
      <c r="I797" s="21">
        <v>9</v>
      </c>
      <c r="J797" s="22">
        <v>99217015</v>
      </c>
      <c r="K797" s="17" t="s">
        <v>40</v>
      </c>
      <c r="L797" s="71">
        <v>72.222222222222214</v>
      </c>
      <c r="M797" s="24">
        <v>0.7222222222222221</v>
      </c>
      <c r="N797" s="25">
        <v>63.150357995226734</v>
      </c>
      <c r="O797" s="26">
        <v>53.441295546558706</v>
      </c>
      <c r="P797" s="26">
        <f>O797/100</f>
        <v>0.53441295546558709</v>
      </c>
      <c r="Q797" s="25">
        <v>46.558704453441294</v>
      </c>
      <c r="R797" s="25">
        <v>0.46558704453441296</v>
      </c>
      <c r="S797" s="78">
        <v>29.401988540287743</v>
      </c>
      <c r="T797" s="25">
        <v>9.8006628467625809</v>
      </c>
      <c r="U797" s="25">
        <v>13.113286888968334</v>
      </c>
      <c r="V797" s="25">
        <v>4.3710956296561108</v>
      </c>
      <c r="W797" s="26">
        <v>19.836260040952538</v>
      </c>
      <c r="X797" s="26">
        <v>43.769845670383432</v>
      </c>
      <c r="Y797" s="26">
        <v>24.001102689093216</v>
      </c>
      <c r="Z797" s="26">
        <v>1.3217642088361998</v>
      </c>
      <c r="AA797" s="26">
        <v>0.44893333333333335</v>
      </c>
      <c r="AB797" s="26">
        <v>65.492994966485909</v>
      </c>
      <c r="AC797" s="26">
        <f t="shared" ref="AC797:AF801" si="143">W797/100*$T797</f>
        <v>1.9440849680208474</v>
      </c>
      <c r="AD797" s="26">
        <f t="shared" si="143"/>
        <v>4.2897350027025896</v>
      </c>
      <c r="AE797" s="26">
        <f t="shared" si="143"/>
        <v>2.3522671540632936</v>
      </c>
      <c r="AF797" s="26">
        <f t="shared" si="143"/>
        <v>0.1295416537372148</v>
      </c>
      <c r="AG797" s="17">
        <v>2.5</v>
      </c>
      <c r="AH797" s="17">
        <v>4.9000000000000004</v>
      </c>
      <c r="AI797" s="17">
        <f t="shared" si="125"/>
        <v>1.2589254117941658E-5</v>
      </c>
      <c r="AJ797" s="17">
        <v>4.5</v>
      </c>
      <c r="AK797" s="17">
        <v>52.5</v>
      </c>
      <c r="AL797" s="17">
        <v>415</v>
      </c>
      <c r="AM797" s="17">
        <v>50</v>
      </c>
      <c r="AN797" s="17">
        <v>26</v>
      </c>
      <c r="AO797" s="17">
        <v>44</v>
      </c>
      <c r="AP797" s="17">
        <v>1.8</v>
      </c>
      <c r="AQ797" s="17">
        <v>44</v>
      </c>
      <c r="AR797" s="17">
        <v>1038.0249999999996</v>
      </c>
      <c r="AS797" s="17">
        <v>1332.4749999999995</v>
      </c>
      <c r="AT797" s="17">
        <v>707.25000000000011</v>
      </c>
      <c r="AU797" s="26">
        <v>22.055738010618231</v>
      </c>
      <c r="AV797" s="26">
        <v>2.5561213887168295</v>
      </c>
      <c r="AW797" s="26">
        <v>4801.0999999999985</v>
      </c>
      <c r="AX797" s="26">
        <v>3648.05</v>
      </c>
      <c r="AY797" s="103">
        <v>897</v>
      </c>
      <c r="AZ797" s="103">
        <f t="shared" si="141"/>
        <v>273.58499999999998</v>
      </c>
      <c r="BA797" s="17">
        <v>200</v>
      </c>
      <c r="BB797" s="17">
        <v>200</v>
      </c>
      <c r="BC797" s="17">
        <v>0.19</v>
      </c>
      <c r="BD797" s="17">
        <v>1</v>
      </c>
      <c r="BE797" s="17" t="s">
        <v>150</v>
      </c>
      <c r="BF797" s="28"/>
      <c r="BG797" s="26"/>
      <c r="BH797" s="31"/>
      <c r="BI797" s="29"/>
    </row>
    <row r="798" spans="1:61" x14ac:dyDescent="0.25">
      <c r="A798" s="14">
        <v>2008</v>
      </c>
      <c r="B798" s="31">
        <v>2012</v>
      </c>
      <c r="C798" s="20" t="s">
        <v>182</v>
      </c>
      <c r="D798" s="17" t="s">
        <v>324</v>
      </c>
      <c r="E798" s="69">
        <v>1</v>
      </c>
      <c r="F798" s="76" t="s">
        <v>124</v>
      </c>
      <c r="G798" s="45" t="s">
        <v>125</v>
      </c>
      <c r="H798" s="70">
        <v>99239</v>
      </c>
      <c r="I798" s="21" t="s">
        <v>52</v>
      </c>
      <c r="J798" s="22">
        <v>99239015</v>
      </c>
      <c r="K798" s="17" t="s">
        <v>42</v>
      </c>
      <c r="L798" s="71">
        <v>100</v>
      </c>
      <c r="M798" s="24">
        <v>1</v>
      </c>
      <c r="N798" s="25">
        <v>47.633412887828165</v>
      </c>
      <c r="O798" s="26">
        <v>50.256410256410255</v>
      </c>
      <c r="P798" s="26">
        <f>O798/100</f>
        <v>0.50256410256410255</v>
      </c>
      <c r="Q798" s="25">
        <v>49.743589743589745</v>
      </c>
      <c r="R798" s="25">
        <v>0.49743589743589745</v>
      </c>
      <c r="S798" s="78">
        <v>23.694569487791444</v>
      </c>
      <c r="T798" s="25">
        <v>7.8981898292638144</v>
      </c>
      <c r="U798" s="25">
        <v>10.567777991554983</v>
      </c>
      <c r="V798" s="25">
        <v>3.5225926638516611</v>
      </c>
      <c r="W798" s="26">
        <v>18.907428823173078</v>
      </c>
      <c r="X798" s="26">
        <v>42.196567358701841</v>
      </c>
      <c r="Y798" s="26">
        <v>24.56907098408503</v>
      </c>
      <c r="Z798" s="26">
        <v>1.8332176881986868</v>
      </c>
      <c r="AA798" s="26">
        <v>0.40800000000000003</v>
      </c>
      <c r="AB798" s="26">
        <v>58.074925215175099</v>
      </c>
      <c r="AC798" s="26">
        <f t="shared" si="143"/>
        <v>1.493344620287151</v>
      </c>
      <c r="AD798" s="26">
        <f t="shared" si="143"/>
        <v>3.3327649914234434</v>
      </c>
      <c r="AE798" s="26">
        <f t="shared" si="143"/>
        <v>1.940511865609611</v>
      </c>
      <c r="AF798" s="26">
        <f t="shared" si="143"/>
        <v>0.14479101299757391</v>
      </c>
      <c r="AG798" s="17">
        <v>2.6</v>
      </c>
      <c r="AH798" s="17">
        <v>5.2</v>
      </c>
      <c r="AI798" s="17">
        <f t="shared" si="125"/>
        <v>6.3095734448019212E-6</v>
      </c>
      <c r="AJ798" s="17">
        <v>4</v>
      </c>
      <c r="AK798" s="17">
        <v>40</v>
      </c>
      <c r="AL798" s="17">
        <v>730</v>
      </c>
      <c r="AM798" s="17">
        <v>65</v>
      </c>
      <c r="AN798" s="17">
        <v>12</v>
      </c>
      <c r="AO798" s="17">
        <v>33</v>
      </c>
      <c r="AP798" s="17">
        <v>0.4</v>
      </c>
      <c r="AQ798" s="17">
        <v>47</v>
      </c>
      <c r="AR798" s="17">
        <v>1038.0249999999996</v>
      </c>
      <c r="AS798" s="17">
        <v>1332.4749999999995</v>
      </c>
      <c r="AT798" s="17">
        <v>707.25000000000011</v>
      </c>
      <c r="AU798" s="26">
        <v>22.055738010618231</v>
      </c>
      <c r="AV798" s="26">
        <v>2.5561213887168295</v>
      </c>
      <c r="AW798" s="26">
        <v>4801.0999999999985</v>
      </c>
      <c r="AX798" s="26">
        <v>3648.05</v>
      </c>
      <c r="AY798" s="103">
        <v>897</v>
      </c>
      <c r="AZ798" s="103">
        <f t="shared" si="141"/>
        <v>273.58499999999998</v>
      </c>
      <c r="BA798" s="17">
        <v>200</v>
      </c>
      <c r="BB798" s="17">
        <v>200</v>
      </c>
      <c r="BC798" s="17">
        <v>0.19</v>
      </c>
      <c r="BD798" s="17">
        <v>1</v>
      </c>
      <c r="BE798" s="17" t="s">
        <v>150</v>
      </c>
      <c r="BF798" s="28"/>
      <c r="BG798" s="26"/>
      <c r="BH798" s="31"/>
      <c r="BI798" s="29"/>
    </row>
    <row r="799" spans="1:61" x14ac:dyDescent="0.25">
      <c r="A799" s="14">
        <v>2008</v>
      </c>
      <c r="B799" s="31">
        <v>2012</v>
      </c>
      <c r="C799" s="20" t="s">
        <v>182</v>
      </c>
      <c r="D799" s="17" t="s">
        <v>324</v>
      </c>
      <c r="E799" s="69">
        <v>2</v>
      </c>
      <c r="F799" s="76" t="s">
        <v>124</v>
      </c>
      <c r="G799" s="45" t="s">
        <v>125</v>
      </c>
      <c r="H799" s="70">
        <v>99239</v>
      </c>
      <c r="I799" s="21" t="s">
        <v>52</v>
      </c>
      <c r="J799" s="22">
        <v>99239015</v>
      </c>
      <c r="K799" s="17" t="s">
        <v>42</v>
      </c>
      <c r="L799" s="71">
        <v>88.888888888888886</v>
      </c>
      <c r="M799" s="24">
        <v>0.88888888888888884</v>
      </c>
      <c r="N799" s="25">
        <v>35.364200477326975</v>
      </c>
      <c r="O799" s="26">
        <v>50.485436893203882</v>
      </c>
      <c r="P799" s="26">
        <f>O799/100</f>
        <v>0.50485436893203883</v>
      </c>
      <c r="Q799" s="25">
        <v>49.514563106796118</v>
      </c>
      <c r="R799" s="25">
        <v>0.49514563106796117</v>
      </c>
      <c r="S799" s="78">
        <v>17.510429362559957</v>
      </c>
      <c r="T799" s="25">
        <v>5.8368097875199858</v>
      </c>
      <c r="U799" s="25">
        <v>7.8096514957017416</v>
      </c>
      <c r="V799" s="25">
        <v>2.6032171652339136</v>
      </c>
      <c r="W799" s="26">
        <v>18.265407843101855</v>
      </c>
      <c r="X799" s="26">
        <v>42.74133935491524</v>
      </c>
      <c r="Y799" s="26">
        <v>25.369763732005211</v>
      </c>
      <c r="Z799" s="26">
        <v>1.4509248381227025</v>
      </c>
      <c r="AA799" s="26">
        <v>0.34380000000000005</v>
      </c>
      <c r="AB799" s="26">
        <v>50.93202257870842</v>
      </c>
      <c r="AC799" s="26">
        <f t="shared" si="143"/>
        <v>1.0661171127166122</v>
      </c>
      <c r="AD799" s="26">
        <f t="shared" si="143"/>
        <v>2.4947306787848245</v>
      </c>
      <c r="AE799" s="26">
        <f t="shared" si="143"/>
        <v>1.480784852580376</v>
      </c>
      <c r="AF799" s="26">
        <f t="shared" si="143"/>
        <v>8.4687722961104411E-2</v>
      </c>
      <c r="AG799" s="17">
        <v>2.8</v>
      </c>
      <c r="AH799" s="17">
        <v>5.3</v>
      </c>
      <c r="AI799" s="17">
        <f t="shared" si="125"/>
        <v>5.011872336272719E-6</v>
      </c>
      <c r="AJ799" s="17">
        <v>5</v>
      </c>
      <c r="AK799" s="17">
        <v>47.5</v>
      </c>
      <c r="AL799" s="17">
        <v>800</v>
      </c>
      <c r="AM799" s="17">
        <v>77.5</v>
      </c>
      <c r="AN799" s="17">
        <v>14.5</v>
      </c>
      <c r="AO799" s="17">
        <v>36</v>
      </c>
      <c r="AP799" s="17">
        <v>0.5</v>
      </c>
      <c r="AQ799" s="17">
        <v>48</v>
      </c>
      <c r="AR799" s="17">
        <v>1038.0249999999996</v>
      </c>
      <c r="AS799" s="17">
        <v>1332.4749999999995</v>
      </c>
      <c r="AT799" s="17">
        <v>707.25000000000011</v>
      </c>
      <c r="AU799" s="26">
        <v>22.055738010618231</v>
      </c>
      <c r="AV799" s="26">
        <v>2.5561213887168295</v>
      </c>
      <c r="AW799" s="26">
        <v>4801.0999999999985</v>
      </c>
      <c r="AX799" s="26">
        <v>3648.05</v>
      </c>
      <c r="AY799" s="103">
        <v>897</v>
      </c>
      <c r="AZ799" s="103">
        <f t="shared" si="141"/>
        <v>273.58499999999998</v>
      </c>
      <c r="BA799" s="17">
        <v>200</v>
      </c>
      <c r="BB799" s="17">
        <v>200</v>
      </c>
      <c r="BC799" s="17">
        <v>0.19</v>
      </c>
      <c r="BD799" s="17">
        <v>1</v>
      </c>
      <c r="BE799" s="17" t="s">
        <v>150</v>
      </c>
      <c r="BF799" s="28"/>
      <c r="BG799" s="26"/>
      <c r="BH799" s="31"/>
      <c r="BI799" s="29"/>
    </row>
    <row r="800" spans="1:61" x14ac:dyDescent="0.25">
      <c r="A800" s="14">
        <v>2008</v>
      </c>
      <c r="B800" s="31">
        <v>2012</v>
      </c>
      <c r="C800" s="20" t="s">
        <v>182</v>
      </c>
      <c r="D800" s="17" t="s">
        <v>324</v>
      </c>
      <c r="E800" s="69">
        <v>3</v>
      </c>
      <c r="F800" s="76" t="s">
        <v>124</v>
      </c>
      <c r="G800" s="45" t="s">
        <v>125</v>
      </c>
      <c r="H800" s="70">
        <v>99239</v>
      </c>
      <c r="I800" s="21" t="s">
        <v>52</v>
      </c>
      <c r="J800" s="22">
        <v>99239015</v>
      </c>
      <c r="K800" s="17" t="s">
        <v>42</v>
      </c>
      <c r="L800" s="71">
        <v>100</v>
      </c>
      <c r="M800" s="24">
        <v>1</v>
      </c>
      <c r="N800" s="25">
        <v>55.031026252983295</v>
      </c>
      <c r="O800" s="26">
        <v>50.471698113207545</v>
      </c>
      <c r="P800" s="26">
        <f>O800/100</f>
        <v>0.50471698113207542</v>
      </c>
      <c r="Q800" s="25">
        <v>49.528301886792455</v>
      </c>
      <c r="R800" s="25">
        <v>0.49528301886792453</v>
      </c>
      <c r="S800" s="78">
        <v>27.25593281397758</v>
      </c>
      <c r="T800" s="25">
        <v>9.0853109379925261</v>
      </c>
      <c r="U800" s="25">
        <v>12.156146035034</v>
      </c>
      <c r="V800" s="25">
        <v>4.0520486783446668</v>
      </c>
      <c r="W800" s="26">
        <v>18.347702090416007</v>
      </c>
      <c r="X800" s="26">
        <v>41.58914186369131</v>
      </c>
      <c r="Y800" s="26">
        <v>25.744358675137093</v>
      </c>
      <c r="Z800" s="26">
        <v>2.0906779711473717</v>
      </c>
      <c r="AA800" s="26">
        <v>0.40214285714285714</v>
      </c>
      <c r="AB800" s="26">
        <v>67.776742343816352</v>
      </c>
      <c r="AC800" s="26">
        <f t="shared" si="143"/>
        <v>1.6669457848908489</v>
      </c>
      <c r="AD800" s="26">
        <f t="shared" si="143"/>
        <v>3.778502854759175</v>
      </c>
      <c r="AE800" s="26">
        <f t="shared" si="143"/>
        <v>2.3389550346282579</v>
      </c>
      <c r="AF800" s="26">
        <f t="shared" si="143"/>
        <v>0.1899445943908524</v>
      </c>
      <c r="AG800" s="17">
        <v>2.7</v>
      </c>
      <c r="AH800" s="17">
        <v>6</v>
      </c>
      <c r="AI800" s="17">
        <f t="shared" si="125"/>
        <v>9.9999999999999995E-7</v>
      </c>
      <c r="AJ800" s="17">
        <v>6</v>
      </c>
      <c r="AK800" s="17">
        <v>42.5</v>
      </c>
      <c r="AL800" s="17">
        <v>1170</v>
      </c>
      <c r="AM800" s="17">
        <v>92.5</v>
      </c>
      <c r="AN800" s="17">
        <v>4</v>
      </c>
      <c r="AO800" s="17">
        <v>25</v>
      </c>
      <c r="AP800" s="17">
        <v>0.5</v>
      </c>
      <c r="AQ800" s="17">
        <v>20</v>
      </c>
      <c r="AR800" s="17">
        <v>1038.0249999999996</v>
      </c>
      <c r="AS800" s="17">
        <v>1332.4749999999995</v>
      </c>
      <c r="AT800" s="17">
        <v>707.25000000000011</v>
      </c>
      <c r="AU800" s="26">
        <v>22.055738010618231</v>
      </c>
      <c r="AV800" s="26">
        <v>2.5561213887168295</v>
      </c>
      <c r="AW800" s="26">
        <v>4801.0999999999985</v>
      </c>
      <c r="AX800" s="26">
        <v>3648.05</v>
      </c>
      <c r="AY800" s="103">
        <v>897</v>
      </c>
      <c r="AZ800" s="103">
        <f t="shared" si="141"/>
        <v>273.58499999999998</v>
      </c>
      <c r="BA800" s="17">
        <v>200</v>
      </c>
      <c r="BB800" s="17">
        <v>200</v>
      </c>
      <c r="BC800" s="17">
        <v>0.19</v>
      </c>
      <c r="BD800" s="17">
        <v>1</v>
      </c>
      <c r="BE800" s="17" t="s">
        <v>150</v>
      </c>
      <c r="BF800" s="28"/>
      <c r="BG800" s="26"/>
      <c r="BH800" s="31"/>
      <c r="BI800" s="29"/>
    </row>
    <row r="801" spans="1:61" x14ac:dyDescent="0.25">
      <c r="A801" s="14">
        <v>2008</v>
      </c>
      <c r="B801" s="31">
        <v>2012</v>
      </c>
      <c r="C801" s="20" t="s">
        <v>182</v>
      </c>
      <c r="D801" s="17" t="s">
        <v>324</v>
      </c>
      <c r="E801" s="69">
        <v>4</v>
      </c>
      <c r="F801" s="76" t="s">
        <v>124</v>
      </c>
      <c r="G801" s="45" t="s">
        <v>125</v>
      </c>
      <c r="H801" s="70">
        <v>99239</v>
      </c>
      <c r="I801" s="21" t="s">
        <v>52</v>
      </c>
      <c r="J801" s="22">
        <v>99239015</v>
      </c>
      <c r="K801" s="17" t="s">
        <v>42</v>
      </c>
      <c r="L801" s="71">
        <v>100</v>
      </c>
      <c r="M801" s="24">
        <v>1</v>
      </c>
      <c r="N801" s="25">
        <v>41.85966587112172</v>
      </c>
      <c r="O801" s="26">
        <v>50.638297872340431</v>
      </c>
      <c r="P801" s="26">
        <f>O801/100</f>
        <v>0.50638297872340432</v>
      </c>
      <c r="Q801" s="25">
        <v>49.361702127659569</v>
      </c>
      <c r="R801" s="25">
        <v>0.49361702127659568</v>
      </c>
      <c r="S801" s="78">
        <v>20.662643578936674</v>
      </c>
      <c r="T801" s="25">
        <v>6.8875478596455579</v>
      </c>
      <c r="U801" s="25">
        <v>9.2155390362057563</v>
      </c>
      <c r="V801" s="25">
        <v>3.0718463454019189</v>
      </c>
      <c r="W801" s="26">
        <v>18.555429213095366</v>
      </c>
      <c r="X801" s="26">
        <v>41.105757653412738</v>
      </c>
      <c r="Y801" s="26">
        <v>25.677258614717161</v>
      </c>
      <c r="Z801" s="26">
        <v>1.7859645688810417</v>
      </c>
      <c r="AA801" s="26">
        <v>0.38266666666666665</v>
      </c>
      <c r="AB801" s="26">
        <v>53.996455345653338</v>
      </c>
      <c r="AC801" s="26">
        <f t="shared" si="143"/>
        <v>1.2780140676145963</v>
      </c>
      <c r="AD801" s="26">
        <f t="shared" si="143"/>
        <v>2.8311787314487193</v>
      </c>
      <c r="AE801" s="26">
        <f t="shared" si="143"/>
        <v>1.7685334761336067</v>
      </c>
      <c r="AF801" s="26">
        <f t="shared" si="143"/>
        <v>0.12300916443799421</v>
      </c>
      <c r="AG801" s="17">
        <v>2.5</v>
      </c>
      <c r="AH801" s="17">
        <v>4.9000000000000004</v>
      </c>
      <c r="AI801" s="17">
        <f t="shared" si="125"/>
        <v>1.2589254117941658E-5</v>
      </c>
      <c r="AJ801" s="17">
        <v>4.5</v>
      </c>
      <c r="AK801" s="17">
        <v>52.5</v>
      </c>
      <c r="AL801" s="17">
        <v>415</v>
      </c>
      <c r="AM801" s="17">
        <v>50</v>
      </c>
      <c r="AN801" s="17">
        <v>26</v>
      </c>
      <c r="AO801" s="17">
        <v>44</v>
      </c>
      <c r="AP801" s="17">
        <v>1.8</v>
      </c>
      <c r="AQ801" s="17">
        <v>44</v>
      </c>
      <c r="AR801" s="17">
        <v>1038.0249999999996</v>
      </c>
      <c r="AS801" s="17">
        <v>1332.4749999999995</v>
      </c>
      <c r="AT801" s="17">
        <v>707.25000000000011</v>
      </c>
      <c r="AU801" s="26">
        <v>22.055738010618231</v>
      </c>
      <c r="AV801" s="26">
        <v>2.5561213887168295</v>
      </c>
      <c r="AW801" s="26">
        <v>4801.0999999999985</v>
      </c>
      <c r="AX801" s="26">
        <v>3648.05</v>
      </c>
      <c r="AY801" s="103">
        <v>897</v>
      </c>
      <c r="AZ801" s="103">
        <f t="shared" si="141"/>
        <v>273.58499999999998</v>
      </c>
      <c r="BA801" s="17">
        <v>200</v>
      </c>
      <c r="BB801" s="17">
        <v>200</v>
      </c>
      <c r="BC801" s="17">
        <v>0.19</v>
      </c>
      <c r="BD801" s="17">
        <v>1</v>
      </c>
      <c r="BE801" s="17" t="s">
        <v>150</v>
      </c>
      <c r="BF801" s="28"/>
      <c r="BG801" s="26"/>
      <c r="BH801" s="31"/>
      <c r="BI801" s="29"/>
    </row>
    <row r="802" spans="1:61" x14ac:dyDescent="0.25">
      <c r="A802" s="14">
        <v>2008</v>
      </c>
      <c r="B802" s="31">
        <v>2012</v>
      </c>
      <c r="C802" s="20" t="s">
        <v>182</v>
      </c>
      <c r="D802" s="17" t="s">
        <v>324</v>
      </c>
      <c r="E802" s="69">
        <v>1</v>
      </c>
      <c r="F802" s="76" t="s">
        <v>126</v>
      </c>
      <c r="G802" s="45" t="s">
        <v>127</v>
      </c>
      <c r="H802" s="70">
        <v>9970</v>
      </c>
      <c r="I802" s="21">
        <v>5</v>
      </c>
      <c r="J802" s="22">
        <v>9970036</v>
      </c>
      <c r="K802" s="17" t="s">
        <v>54</v>
      </c>
      <c r="L802" s="71">
        <v>94.444444444444443</v>
      </c>
      <c r="M802" s="24">
        <v>0.94444444444444442</v>
      </c>
      <c r="N802" s="25" t="s">
        <v>45</v>
      </c>
      <c r="O802" s="26" t="s">
        <v>45</v>
      </c>
      <c r="P802" s="26" t="s">
        <v>45</v>
      </c>
      <c r="Q802" s="25" t="s">
        <v>45</v>
      </c>
      <c r="R802" s="25" t="s">
        <v>45</v>
      </c>
      <c r="S802" s="25" t="s">
        <v>45</v>
      </c>
      <c r="T802" s="25" t="s">
        <v>45</v>
      </c>
      <c r="U802" s="25" t="s">
        <v>45</v>
      </c>
      <c r="V802" s="25" t="s">
        <v>45</v>
      </c>
      <c r="W802" s="26">
        <v>19.084803709999999</v>
      </c>
      <c r="X802" s="26">
        <v>44.205728909999998</v>
      </c>
      <c r="Y802" s="26">
        <v>21.922942039999999</v>
      </c>
      <c r="Z802" s="26">
        <v>2.267134311</v>
      </c>
      <c r="AA802" s="26">
        <v>0.47544444444444445</v>
      </c>
      <c r="AB802" s="26" t="s">
        <v>45</v>
      </c>
      <c r="AC802" s="25" t="s">
        <v>45</v>
      </c>
      <c r="AD802" s="25" t="s">
        <v>45</v>
      </c>
      <c r="AE802" s="25" t="s">
        <v>45</v>
      </c>
      <c r="AF802" s="25" t="s">
        <v>45</v>
      </c>
      <c r="AG802" s="17">
        <v>2.6</v>
      </c>
      <c r="AH802" s="17">
        <v>5.2</v>
      </c>
      <c r="AI802" s="17">
        <f t="shared" si="125"/>
        <v>6.3095734448019212E-6</v>
      </c>
      <c r="AJ802" s="17">
        <v>4</v>
      </c>
      <c r="AK802" s="17">
        <v>40</v>
      </c>
      <c r="AL802" s="17">
        <v>730</v>
      </c>
      <c r="AM802" s="17">
        <v>65</v>
      </c>
      <c r="AN802" s="17">
        <v>12</v>
      </c>
      <c r="AO802" s="17">
        <v>33</v>
      </c>
      <c r="AP802" s="17">
        <v>0.4</v>
      </c>
      <c r="AQ802" s="17">
        <v>47</v>
      </c>
      <c r="AR802" s="17">
        <v>1038.0249999999996</v>
      </c>
      <c r="AS802" s="17">
        <v>1332.4749999999995</v>
      </c>
      <c r="AT802" s="17">
        <v>707.25000000000011</v>
      </c>
      <c r="AU802" s="26">
        <v>22.055738010618231</v>
      </c>
      <c r="AV802" s="26">
        <v>2.5561213887168295</v>
      </c>
      <c r="AW802" s="26">
        <v>4801.0999999999985</v>
      </c>
      <c r="AX802" s="26">
        <v>3648.05</v>
      </c>
      <c r="AY802" s="103">
        <v>897</v>
      </c>
      <c r="AZ802" s="103">
        <f t="shared" si="141"/>
        <v>273.58499999999998</v>
      </c>
      <c r="BA802" s="17">
        <v>200</v>
      </c>
      <c r="BB802" s="17">
        <v>200</v>
      </c>
      <c r="BC802" s="17">
        <v>0.19</v>
      </c>
      <c r="BD802" s="17">
        <v>1</v>
      </c>
      <c r="BE802" s="17" t="s">
        <v>150</v>
      </c>
      <c r="BF802" s="28"/>
      <c r="BG802" s="26"/>
      <c r="BH802" s="31" t="s">
        <v>184</v>
      </c>
      <c r="BI802" s="29"/>
    </row>
    <row r="803" spans="1:61" x14ac:dyDescent="0.25">
      <c r="A803" s="14">
        <v>2008</v>
      </c>
      <c r="B803" s="31">
        <v>2012</v>
      </c>
      <c r="C803" s="20" t="s">
        <v>182</v>
      </c>
      <c r="D803" s="17" t="s">
        <v>324</v>
      </c>
      <c r="E803" s="69">
        <v>2</v>
      </c>
      <c r="F803" s="76" t="s">
        <v>126</v>
      </c>
      <c r="G803" s="45" t="s">
        <v>127</v>
      </c>
      <c r="H803" s="70">
        <v>9970</v>
      </c>
      <c r="I803" s="21">
        <v>5</v>
      </c>
      <c r="J803" s="22">
        <v>9970036</v>
      </c>
      <c r="K803" s="17" t="s">
        <v>54</v>
      </c>
      <c r="L803" s="71">
        <v>100</v>
      </c>
      <c r="M803" s="24">
        <v>1</v>
      </c>
      <c r="N803" s="25">
        <v>74.69785202863963</v>
      </c>
      <c r="O803" s="26">
        <v>47.321428571428569</v>
      </c>
      <c r="P803" s="26">
        <f t="shared" ref="P803:P866" si="144">O803/100</f>
        <v>0.4732142857142857</v>
      </c>
      <c r="Q803" s="25">
        <v>52.678571428571431</v>
      </c>
      <c r="R803" s="25">
        <v>0.5267857142857143</v>
      </c>
      <c r="S803" s="78">
        <v>39.349761336515513</v>
      </c>
      <c r="T803" s="25">
        <v>13.116587112171837</v>
      </c>
      <c r="U803" s="25">
        <v>17.549993556085919</v>
      </c>
      <c r="V803" s="25">
        <v>5.8499978520286398</v>
      </c>
      <c r="W803" s="26">
        <v>19.627126229999998</v>
      </c>
      <c r="X803" s="26">
        <v>42.395705759999998</v>
      </c>
      <c r="Y803" s="26">
        <v>23.080545780000001</v>
      </c>
      <c r="Z803" s="26">
        <v>2.440708522</v>
      </c>
      <c r="AA803" s="26">
        <v>0.3798333333333333</v>
      </c>
      <c r="AB803" s="26">
        <v>103.59744099126507</v>
      </c>
      <c r="AC803" s="26">
        <f t="shared" ref="AC803:AF834" si="145">W803/100*$T803</f>
        <v>2.5744091095738777</v>
      </c>
      <c r="AD803" s="26">
        <f t="shared" si="145"/>
        <v>5.5608696778304525</v>
      </c>
      <c r="AE803" s="26">
        <f t="shared" si="145"/>
        <v>3.0273798931984008</v>
      </c>
      <c r="AF803" s="26">
        <f t="shared" si="145"/>
        <v>0.32013765944233175</v>
      </c>
      <c r="AG803" s="17">
        <v>2.8</v>
      </c>
      <c r="AH803" s="17">
        <v>5.3</v>
      </c>
      <c r="AI803" s="17">
        <f t="shared" ref="AI803:AI866" si="146">10^(-AH803)</f>
        <v>5.011872336272719E-6</v>
      </c>
      <c r="AJ803" s="17">
        <v>5</v>
      </c>
      <c r="AK803" s="17">
        <v>47.5</v>
      </c>
      <c r="AL803" s="17">
        <v>800</v>
      </c>
      <c r="AM803" s="17">
        <v>77.5</v>
      </c>
      <c r="AN803" s="17">
        <v>14.5</v>
      </c>
      <c r="AO803" s="17">
        <v>36</v>
      </c>
      <c r="AP803" s="17">
        <v>0.5</v>
      </c>
      <c r="AQ803" s="17">
        <v>48</v>
      </c>
      <c r="AR803" s="17">
        <v>1038.0249999999996</v>
      </c>
      <c r="AS803" s="17">
        <v>1332.4749999999995</v>
      </c>
      <c r="AT803" s="17">
        <v>707.25000000000011</v>
      </c>
      <c r="AU803" s="26">
        <v>22.055738010618231</v>
      </c>
      <c r="AV803" s="26">
        <v>2.5561213887168295</v>
      </c>
      <c r="AW803" s="26">
        <v>4801.0999999999985</v>
      </c>
      <c r="AX803" s="26">
        <v>3648.05</v>
      </c>
      <c r="AY803" s="103">
        <v>897</v>
      </c>
      <c r="AZ803" s="103">
        <f t="shared" si="141"/>
        <v>273.58499999999998</v>
      </c>
      <c r="BA803" s="17">
        <v>200</v>
      </c>
      <c r="BB803" s="17">
        <v>200</v>
      </c>
      <c r="BC803" s="17">
        <v>0.19</v>
      </c>
      <c r="BD803" s="17">
        <v>1</v>
      </c>
      <c r="BE803" s="17" t="s">
        <v>150</v>
      </c>
      <c r="BF803" s="28"/>
      <c r="BG803" s="26"/>
      <c r="BH803" s="31"/>
      <c r="BI803" s="29"/>
    </row>
    <row r="804" spans="1:61" x14ac:dyDescent="0.25">
      <c r="A804" s="14">
        <v>2008</v>
      </c>
      <c r="B804" s="31">
        <v>2012</v>
      </c>
      <c r="C804" s="20" t="s">
        <v>182</v>
      </c>
      <c r="D804" s="17" t="s">
        <v>324</v>
      </c>
      <c r="E804" s="69">
        <v>3</v>
      </c>
      <c r="F804" s="76" t="s">
        <v>126</v>
      </c>
      <c r="G804" s="45" t="s">
        <v>127</v>
      </c>
      <c r="H804" s="70">
        <v>9970</v>
      </c>
      <c r="I804" s="21">
        <v>5</v>
      </c>
      <c r="J804" s="22">
        <v>9970036</v>
      </c>
      <c r="K804" s="17" t="s">
        <v>54</v>
      </c>
      <c r="L804" s="71">
        <v>88.888888888888886</v>
      </c>
      <c r="M804" s="24">
        <v>0.88888888888888884</v>
      </c>
      <c r="N804" s="25">
        <v>60.985202863961817</v>
      </c>
      <c r="O804" s="26">
        <v>45.812807881773388</v>
      </c>
      <c r="P804" s="26">
        <f t="shared" si="144"/>
        <v>0.45812807881773387</v>
      </c>
      <c r="Q804" s="25">
        <v>54.187192118226612</v>
      </c>
      <c r="R804" s="25">
        <v>0.54187192118226613</v>
      </c>
      <c r="S804" s="78">
        <v>33.04616903958523</v>
      </c>
      <c r="T804" s="25">
        <v>11.015389679861743</v>
      </c>
      <c r="U804" s="25">
        <v>14.738591391655014</v>
      </c>
      <c r="V804" s="25">
        <v>4.9128637972183373</v>
      </c>
      <c r="W804" s="26">
        <v>20.049259360000001</v>
      </c>
      <c r="X804" s="26">
        <v>43.739695429999998</v>
      </c>
      <c r="Y804" s="26">
        <v>22.573713040000001</v>
      </c>
      <c r="Z804" s="26">
        <v>1.981252075</v>
      </c>
      <c r="AA804" s="26">
        <v>0.38341666666666663</v>
      </c>
      <c r="AB804" s="26">
        <v>86.18866082917252</v>
      </c>
      <c r="AC804" s="26">
        <f t="shared" si="145"/>
        <v>2.2085040464301549</v>
      </c>
      <c r="AD804" s="26">
        <f t="shared" si="145"/>
        <v>4.8180978963991778</v>
      </c>
      <c r="AE804" s="26">
        <f t="shared" si="145"/>
        <v>2.4865824565697645</v>
      </c>
      <c r="AF804" s="26">
        <f t="shared" si="145"/>
        <v>0.21824263660159662</v>
      </c>
      <c r="AG804" s="17">
        <v>2.7</v>
      </c>
      <c r="AH804" s="17">
        <v>6</v>
      </c>
      <c r="AI804" s="17">
        <f t="shared" si="146"/>
        <v>9.9999999999999995E-7</v>
      </c>
      <c r="AJ804" s="17">
        <v>6</v>
      </c>
      <c r="AK804" s="17">
        <v>42.5</v>
      </c>
      <c r="AL804" s="17">
        <v>1170</v>
      </c>
      <c r="AM804" s="17">
        <v>92.5</v>
      </c>
      <c r="AN804" s="17">
        <v>4</v>
      </c>
      <c r="AO804" s="17">
        <v>25</v>
      </c>
      <c r="AP804" s="17">
        <v>0.5</v>
      </c>
      <c r="AQ804" s="17">
        <v>20</v>
      </c>
      <c r="AR804" s="17">
        <v>1038.0249999999996</v>
      </c>
      <c r="AS804" s="17">
        <v>1332.4749999999995</v>
      </c>
      <c r="AT804" s="17">
        <v>707.25000000000011</v>
      </c>
      <c r="AU804" s="26">
        <v>22.055738010618231</v>
      </c>
      <c r="AV804" s="26">
        <v>2.5561213887168295</v>
      </c>
      <c r="AW804" s="26">
        <v>4801.0999999999985</v>
      </c>
      <c r="AX804" s="26">
        <v>3648.05</v>
      </c>
      <c r="AY804" s="103">
        <v>897</v>
      </c>
      <c r="AZ804" s="103">
        <f t="shared" si="141"/>
        <v>273.58499999999998</v>
      </c>
      <c r="BA804" s="17">
        <v>200</v>
      </c>
      <c r="BB804" s="17">
        <v>200</v>
      </c>
      <c r="BC804" s="17">
        <v>0.19</v>
      </c>
      <c r="BD804" s="17">
        <v>1</v>
      </c>
      <c r="BE804" s="17" t="s">
        <v>150</v>
      </c>
      <c r="BF804" s="28"/>
      <c r="BG804" s="26"/>
      <c r="BH804" s="31"/>
      <c r="BI804" s="29"/>
    </row>
    <row r="805" spans="1:61" x14ac:dyDescent="0.25">
      <c r="A805" s="14">
        <v>2008</v>
      </c>
      <c r="B805" s="31">
        <v>2012</v>
      </c>
      <c r="C805" s="20" t="s">
        <v>182</v>
      </c>
      <c r="D805" s="17" t="s">
        <v>324</v>
      </c>
      <c r="E805" s="69">
        <v>4</v>
      </c>
      <c r="F805" s="76" t="s">
        <v>126</v>
      </c>
      <c r="G805" s="45" t="s">
        <v>127</v>
      </c>
      <c r="H805" s="70">
        <v>9970</v>
      </c>
      <c r="I805" s="21">
        <v>5</v>
      </c>
      <c r="J805" s="22">
        <v>9970036</v>
      </c>
      <c r="K805" s="17" t="s">
        <v>54</v>
      </c>
      <c r="L805" s="71">
        <v>94.444444444444443</v>
      </c>
      <c r="M805" s="24">
        <v>0.94444444444444442</v>
      </c>
      <c r="N805" s="25">
        <v>49.076849642004774</v>
      </c>
      <c r="O805" s="26">
        <v>48.79032258064516</v>
      </c>
      <c r="P805" s="26">
        <f t="shared" si="144"/>
        <v>0.48790322580645162</v>
      </c>
      <c r="Q805" s="25">
        <v>51.20967741935484</v>
      </c>
      <c r="R805" s="25">
        <v>0.51209677419354838</v>
      </c>
      <c r="S805" s="78">
        <v>25.132096389252442</v>
      </c>
      <c r="T805" s="25">
        <v>8.3773654630841463</v>
      </c>
      <c r="U805" s="25">
        <v>11.208914989606589</v>
      </c>
      <c r="V805" s="25">
        <v>3.7363049965355293</v>
      </c>
      <c r="W805" s="26">
        <v>18.640006459999999</v>
      </c>
      <c r="X805" s="26">
        <v>43.603660040000001</v>
      </c>
      <c r="Y805" s="26">
        <v>23.889350950000001</v>
      </c>
      <c r="Z805" s="26">
        <v>1.788554711</v>
      </c>
      <c r="AA805" s="26">
        <v>0.38530769230769235</v>
      </c>
      <c r="AB805" s="26">
        <v>65.226043733336326</v>
      </c>
      <c r="AC805" s="26">
        <f t="shared" si="145"/>
        <v>1.5615414634966938</v>
      </c>
      <c r="AD805" s="26">
        <f t="shared" si="145"/>
        <v>3.6528379568315832</v>
      </c>
      <c r="AE805" s="26">
        <f t="shared" si="145"/>
        <v>2.0012982358402645</v>
      </c>
      <c r="AF805" s="26">
        <f t="shared" si="145"/>
        <v>0.14983376464767847</v>
      </c>
      <c r="AG805" s="17">
        <v>2.5</v>
      </c>
      <c r="AH805" s="17">
        <v>4.9000000000000004</v>
      </c>
      <c r="AI805" s="17">
        <f t="shared" si="146"/>
        <v>1.2589254117941658E-5</v>
      </c>
      <c r="AJ805" s="17">
        <v>4.5</v>
      </c>
      <c r="AK805" s="17">
        <v>52.5</v>
      </c>
      <c r="AL805" s="17">
        <v>415</v>
      </c>
      <c r="AM805" s="17">
        <v>50</v>
      </c>
      <c r="AN805" s="17">
        <v>26</v>
      </c>
      <c r="AO805" s="17">
        <v>44</v>
      </c>
      <c r="AP805" s="17">
        <v>1.8</v>
      </c>
      <c r="AQ805" s="17">
        <v>44</v>
      </c>
      <c r="AR805" s="17">
        <v>1038.0249999999996</v>
      </c>
      <c r="AS805" s="17">
        <v>1332.4749999999995</v>
      </c>
      <c r="AT805" s="17">
        <v>707.25000000000011</v>
      </c>
      <c r="AU805" s="26">
        <v>22.055738010618231</v>
      </c>
      <c r="AV805" s="26">
        <v>2.5561213887168295</v>
      </c>
      <c r="AW805" s="26">
        <v>4801.0999999999985</v>
      </c>
      <c r="AX805" s="26">
        <v>3648.05</v>
      </c>
      <c r="AY805" s="103">
        <v>897</v>
      </c>
      <c r="AZ805" s="103">
        <f t="shared" si="141"/>
        <v>273.58499999999998</v>
      </c>
      <c r="BA805" s="17">
        <v>200</v>
      </c>
      <c r="BB805" s="17">
        <v>200</v>
      </c>
      <c r="BC805" s="17">
        <v>0.19</v>
      </c>
      <c r="BD805" s="17">
        <v>1</v>
      </c>
      <c r="BE805" s="17" t="s">
        <v>150</v>
      </c>
      <c r="BF805" s="28"/>
      <c r="BG805" s="26"/>
      <c r="BH805" s="31"/>
      <c r="BI805" s="29"/>
    </row>
    <row r="806" spans="1:61" x14ac:dyDescent="0.25">
      <c r="A806" s="14">
        <v>2008</v>
      </c>
      <c r="B806" s="31">
        <v>2012</v>
      </c>
      <c r="C806" s="20" t="s">
        <v>182</v>
      </c>
      <c r="D806" s="17" t="s">
        <v>324</v>
      </c>
      <c r="E806" s="69">
        <v>1</v>
      </c>
      <c r="F806" s="76" t="s">
        <v>138</v>
      </c>
      <c r="G806" s="45" t="s">
        <v>138</v>
      </c>
      <c r="H806" s="70" t="s">
        <v>138</v>
      </c>
      <c r="I806" s="21">
        <v>4</v>
      </c>
      <c r="J806" s="22" t="s">
        <v>138</v>
      </c>
      <c r="K806" s="17" t="s">
        <v>42</v>
      </c>
      <c r="L806" s="71">
        <v>88.888888888888886</v>
      </c>
      <c r="M806" s="24">
        <v>0.88888888888888884</v>
      </c>
      <c r="N806" s="25">
        <v>15.516945107398568</v>
      </c>
      <c r="O806" s="26">
        <v>50.289017341040463</v>
      </c>
      <c r="P806" s="26">
        <f t="shared" si="144"/>
        <v>0.50289017341040465</v>
      </c>
      <c r="Q806" s="25">
        <v>49.710982658959537</v>
      </c>
      <c r="R806" s="25">
        <v>0.49710982658959535</v>
      </c>
      <c r="S806" s="78">
        <v>7.7136258915391718</v>
      </c>
      <c r="T806" s="25">
        <v>2.5712086305130573</v>
      </c>
      <c r="U806" s="25">
        <v>3.4402771476264706</v>
      </c>
      <c r="V806" s="25">
        <v>1.1467590492088235</v>
      </c>
      <c r="W806" s="26">
        <v>17.597412942482421</v>
      </c>
      <c r="X806" s="26">
        <v>42.173457221559858</v>
      </c>
      <c r="Y806" s="26">
        <v>26.072166776302268</v>
      </c>
      <c r="Z806" s="26">
        <v>1.9168572441721778</v>
      </c>
      <c r="AA806" s="26">
        <v>0.38600000000000001</v>
      </c>
      <c r="AB806" s="26">
        <v>19.983486765645523</v>
      </c>
      <c r="AC806" s="26">
        <f t="shared" si="145"/>
        <v>0.45246620032412976</v>
      </c>
      <c r="AD806" s="26">
        <f t="shared" si="145"/>
        <v>1.0843675718664791</v>
      </c>
      <c r="AE806" s="26">
        <f t="shared" si="145"/>
        <v>0.67036980231404186</v>
      </c>
      <c r="AF806" s="26">
        <f t="shared" si="145"/>
        <v>4.9286398896769786E-2</v>
      </c>
      <c r="AG806" s="17">
        <v>2.6</v>
      </c>
      <c r="AH806" s="17">
        <v>5.2</v>
      </c>
      <c r="AI806" s="17">
        <f t="shared" si="146"/>
        <v>6.3095734448019212E-6</v>
      </c>
      <c r="AJ806" s="17">
        <v>4</v>
      </c>
      <c r="AK806" s="17">
        <v>40</v>
      </c>
      <c r="AL806" s="17">
        <v>730</v>
      </c>
      <c r="AM806" s="17">
        <v>65</v>
      </c>
      <c r="AN806" s="17">
        <v>12</v>
      </c>
      <c r="AO806" s="17">
        <v>33</v>
      </c>
      <c r="AP806" s="17">
        <v>0.4</v>
      </c>
      <c r="AQ806" s="17">
        <v>47</v>
      </c>
      <c r="AR806" s="17">
        <v>1038.0249999999996</v>
      </c>
      <c r="AS806" s="17">
        <v>1332.4749999999995</v>
      </c>
      <c r="AT806" s="17">
        <v>707.25000000000011</v>
      </c>
      <c r="AU806" s="26">
        <v>22.055738010618231</v>
      </c>
      <c r="AV806" s="26">
        <v>2.5561213887168295</v>
      </c>
      <c r="AW806" s="26">
        <v>4801.0999999999985</v>
      </c>
      <c r="AX806" s="26">
        <v>3648.05</v>
      </c>
      <c r="AY806" s="103">
        <v>897</v>
      </c>
      <c r="AZ806" s="103">
        <f t="shared" si="141"/>
        <v>273.58499999999998</v>
      </c>
      <c r="BA806" s="17">
        <v>200</v>
      </c>
      <c r="BB806" s="17">
        <v>200</v>
      </c>
      <c r="BC806" s="17">
        <v>0.19</v>
      </c>
      <c r="BD806" s="17">
        <v>1</v>
      </c>
      <c r="BE806" s="17" t="s">
        <v>150</v>
      </c>
      <c r="BF806" s="28"/>
      <c r="BG806" s="26"/>
      <c r="BH806" s="31"/>
      <c r="BI806" s="29"/>
    </row>
    <row r="807" spans="1:61" x14ac:dyDescent="0.25">
      <c r="A807" s="14">
        <v>2008</v>
      </c>
      <c r="B807" s="31">
        <v>2012</v>
      </c>
      <c r="C807" s="20" t="s">
        <v>182</v>
      </c>
      <c r="D807" s="17" t="s">
        <v>324</v>
      </c>
      <c r="E807" s="69">
        <v>2</v>
      </c>
      <c r="F807" s="76" t="s">
        <v>138</v>
      </c>
      <c r="G807" s="45" t="s">
        <v>138</v>
      </c>
      <c r="H807" s="70" t="s">
        <v>138</v>
      </c>
      <c r="I807" s="21">
        <v>4</v>
      </c>
      <c r="J807" s="22" t="s">
        <v>138</v>
      </c>
      <c r="K807" s="17" t="s">
        <v>42</v>
      </c>
      <c r="L807" s="71">
        <v>27.777777777777779</v>
      </c>
      <c r="M807" s="24">
        <v>0.27777777777777779</v>
      </c>
      <c r="N807" s="25">
        <v>14.434367541766109</v>
      </c>
      <c r="O807" s="26">
        <v>51.282051282051285</v>
      </c>
      <c r="P807" s="26">
        <f t="shared" si="144"/>
        <v>0.51282051282051289</v>
      </c>
      <c r="Q807" s="25">
        <v>48.717948717948715</v>
      </c>
      <c r="R807" s="25">
        <v>0.48717948717948717</v>
      </c>
      <c r="S807" s="78">
        <v>7.0321277767578483</v>
      </c>
      <c r="T807" s="25">
        <v>2.3440425922526162</v>
      </c>
      <c r="U807" s="25">
        <v>3.1363289884340002</v>
      </c>
      <c r="V807" s="25">
        <v>1.045442996144667</v>
      </c>
      <c r="W807" s="26">
        <v>17.647162403462289</v>
      </c>
      <c r="X807" s="26">
        <v>42.880308370407647</v>
      </c>
      <c r="Y807" s="26">
        <v>26.247090318302753</v>
      </c>
      <c r="Z807" s="26">
        <v>1.6385650100836671</v>
      </c>
      <c r="AA807" s="26">
        <v>0.418375</v>
      </c>
      <c r="AB807" s="26">
        <v>16.808193072621091</v>
      </c>
      <c r="AC807" s="26">
        <f t="shared" si="145"/>
        <v>0.4136570030611465</v>
      </c>
      <c r="AD807" s="26">
        <f t="shared" si="145"/>
        <v>1.005132691891619</v>
      </c>
      <c r="AE807" s="26">
        <f t="shared" si="145"/>
        <v>0.61524297628802926</v>
      </c>
      <c r="AF807" s="26">
        <f t="shared" si="145"/>
        <v>3.8408661738109529E-2</v>
      </c>
      <c r="AG807" s="17">
        <v>2.8</v>
      </c>
      <c r="AH807" s="17">
        <v>5.3</v>
      </c>
      <c r="AI807" s="17">
        <f t="shared" si="146"/>
        <v>5.011872336272719E-6</v>
      </c>
      <c r="AJ807" s="17">
        <v>5</v>
      </c>
      <c r="AK807" s="17">
        <v>47.5</v>
      </c>
      <c r="AL807" s="17">
        <v>800</v>
      </c>
      <c r="AM807" s="17">
        <v>77.5</v>
      </c>
      <c r="AN807" s="17">
        <v>14.5</v>
      </c>
      <c r="AO807" s="17">
        <v>36</v>
      </c>
      <c r="AP807" s="17">
        <v>0.5</v>
      </c>
      <c r="AQ807" s="17">
        <v>48</v>
      </c>
      <c r="AR807" s="17">
        <v>1038.0249999999996</v>
      </c>
      <c r="AS807" s="17">
        <v>1332.4749999999995</v>
      </c>
      <c r="AT807" s="17">
        <v>707.25000000000011</v>
      </c>
      <c r="AU807" s="26">
        <v>22.055738010618231</v>
      </c>
      <c r="AV807" s="26">
        <v>2.5561213887168295</v>
      </c>
      <c r="AW807" s="26">
        <v>4801.0999999999985</v>
      </c>
      <c r="AX807" s="26">
        <v>3648.05</v>
      </c>
      <c r="AY807" s="103">
        <v>897</v>
      </c>
      <c r="AZ807" s="103">
        <f t="shared" si="141"/>
        <v>273.58499999999998</v>
      </c>
      <c r="BA807" s="17">
        <v>200</v>
      </c>
      <c r="BB807" s="17">
        <v>200</v>
      </c>
      <c r="BC807" s="17">
        <v>0.19</v>
      </c>
      <c r="BD807" s="17">
        <v>1</v>
      </c>
      <c r="BE807" s="17" t="s">
        <v>150</v>
      </c>
      <c r="BF807" s="28"/>
      <c r="BG807" s="26"/>
      <c r="BH807" s="31"/>
      <c r="BI807" s="29"/>
    </row>
    <row r="808" spans="1:61" x14ac:dyDescent="0.25">
      <c r="A808" s="14">
        <v>2008</v>
      </c>
      <c r="B808" s="31">
        <v>2012</v>
      </c>
      <c r="C808" s="20" t="s">
        <v>182</v>
      </c>
      <c r="D808" s="17" t="s">
        <v>324</v>
      </c>
      <c r="E808" s="69">
        <v>3</v>
      </c>
      <c r="F808" s="76" t="s">
        <v>138</v>
      </c>
      <c r="G808" s="45" t="s">
        <v>138</v>
      </c>
      <c r="H808" s="70" t="s">
        <v>138</v>
      </c>
      <c r="I808" s="21">
        <v>4</v>
      </c>
      <c r="J808" s="22" t="s">
        <v>138</v>
      </c>
      <c r="K808" s="17" t="s">
        <v>42</v>
      </c>
      <c r="L808" s="71">
        <v>72.222222222222214</v>
      </c>
      <c r="M808" s="24">
        <v>0.7222222222222221</v>
      </c>
      <c r="N808" s="25">
        <v>11.547494033412887</v>
      </c>
      <c r="O808" s="26">
        <v>49.545454545454547</v>
      </c>
      <c r="P808" s="26">
        <f t="shared" si="144"/>
        <v>0.49545454545454548</v>
      </c>
      <c r="Q808" s="25">
        <v>50.454545454545453</v>
      </c>
      <c r="R808" s="25">
        <v>0.50454545454545452</v>
      </c>
      <c r="S808" s="78">
        <v>5.8262356259492289</v>
      </c>
      <c r="T808" s="25">
        <v>1.9420785419830764</v>
      </c>
      <c r="U808" s="25">
        <v>2.598501089173356</v>
      </c>
      <c r="V808" s="25">
        <v>0.86616702972445203</v>
      </c>
      <c r="W808" s="26">
        <v>18.087150092165629</v>
      </c>
      <c r="X808" s="26">
        <v>43.310712951565577</v>
      </c>
      <c r="Y808" s="26">
        <v>24.917220885157349</v>
      </c>
      <c r="Z808" s="26">
        <v>1.6329688045415338</v>
      </c>
      <c r="AA808" s="26">
        <v>0.44450000000000001</v>
      </c>
      <c r="AB808" s="26">
        <v>13.107391734418965</v>
      </c>
      <c r="AC808" s="26">
        <f t="shared" si="145"/>
        <v>0.35126666079622093</v>
      </c>
      <c r="AD808" s="26">
        <f t="shared" si="145"/>
        <v>0.84112806261224016</v>
      </c>
      <c r="AE808" s="26">
        <f t="shared" si="145"/>
        <v>0.48391200006916646</v>
      </c>
      <c r="AF808" s="26">
        <f t="shared" si="145"/>
        <v>3.1713536750278687E-2</v>
      </c>
      <c r="AG808" s="17">
        <v>2.7</v>
      </c>
      <c r="AH808" s="17">
        <v>6</v>
      </c>
      <c r="AI808" s="17">
        <f t="shared" si="146"/>
        <v>9.9999999999999995E-7</v>
      </c>
      <c r="AJ808" s="17">
        <v>6</v>
      </c>
      <c r="AK808" s="17">
        <v>42.5</v>
      </c>
      <c r="AL808" s="17">
        <v>1170</v>
      </c>
      <c r="AM808" s="17">
        <v>92.5</v>
      </c>
      <c r="AN808" s="17">
        <v>4</v>
      </c>
      <c r="AO808" s="17">
        <v>25</v>
      </c>
      <c r="AP808" s="17">
        <v>0.5</v>
      </c>
      <c r="AQ808" s="17">
        <v>20</v>
      </c>
      <c r="AR808" s="17">
        <v>1038.0249999999996</v>
      </c>
      <c r="AS808" s="17">
        <v>1332.4749999999995</v>
      </c>
      <c r="AT808" s="17">
        <v>707.25000000000011</v>
      </c>
      <c r="AU808" s="26">
        <v>22.055738010618231</v>
      </c>
      <c r="AV808" s="26">
        <v>2.5561213887168295</v>
      </c>
      <c r="AW808" s="26">
        <v>4801.0999999999985</v>
      </c>
      <c r="AX808" s="26">
        <v>3648.05</v>
      </c>
      <c r="AY808" s="103">
        <v>897</v>
      </c>
      <c r="AZ808" s="103">
        <f t="shared" si="141"/>
        <v>273.58499999999998</v>
      </c>
      <c r="BA808" s="17">
        <v>200</v>
      </c>
      <c r="BB808" s="17">
        <v>200</v>
      </c>
      <c r="BC808" s="17">
        <v>0.19</v>
      </c>
      <c r="BD808" s="17">
        <v>1</v>
      </c>
      <c r="BE808" s="17" t="s">
        <v>150</v>
      </c>
      <c r="BF808" s="28"/>
      <c r="BG808" s="26"/>
      <c r="BH808" s="31"/>
      <c r="BI808" s="29"/>
    </row>
    <row r="809" spans="1:61" x14ac:dyDescent="0.25">
      <c r="A809" s="14">
        <v>2008</v>
      </c>
      <c r="B809" s="31">
        <v>2012</v>
      </c>
      <c r="C809" s="20" t="s">
        <v>182</v>
      </c>
      <c r="D809" s="17" t="s">
        <v>324</v>
      </c>
      <c r="E809" s="69">
        <v>4</v>
      </c>
      <c r="F809" s="76" t="s">
        <v>138</v>
      </c>
      <c r="G809" s="45" t="s">
        <v>138</v>
      </c>
      <c r="H809" s="70" t="s">
        <v>138</v>
      </c>
      <c r="I809" s="21">
        <v>4</v>
      </c>
      <c r="J809" s="22" t="s">
        <v>138</v>
      </c>
      <c r="K809" s="17" t="s">
        <v>42</v>
      </c>
      <c r="L809" s="71">
        <v>83.333333333333343</v>
      </c>
      <c r="M809" s="24">
        <v>0.83333333333333348</v>
      </c>
      <c r="N809" s="25">
        <v>18.223389021479715</v>
      </c>
      <c r="O809" s="26">
        <v>48.514851485148512</v>
      </c>
      <c r="P809" s="26">
        <f t="shared" si="144"/>
        <v>0.48514851485148514</v>
      </c>
      <c r="Q809" s="25">
        <v>51.485148514851488</v>
      </c>
      <c r="R809" s="25">
        <v>0.51485148514851486</v>
      </c>
      <c r="S809" s="78">
        <v>9.3823389021479731</v>
      </c>
      <c r="T809" s="25">
        <v>3.1274463007159907</v>
      </c>
      <c r="U809" s="25">
        <v>4.1845231503579958</v>
      </c>
      <c r="V809" s="25">
        <v>1.3948410501193318</v>
      </c>
      <c r="W809" s="26">
        <v>19.891279057469802</v>
      </c>
      <c r="X809" s="26">
        <v>40.258338690290628</v>
      </c>
      <c r="Y809" s="26">
        <v>25.479929113430472</v>
      </c>
      <c r="Z809" s="26">
        <v>2.1033667441931101</v>
      </c>
      <c r="AA809" s="26">
        <v>0.372</v>
      </c>
      <c r="AB809" s="26">
        <v>25.221341134806377</v>
      </c>
      <c r="AC809" s="26">
        <f t="shared" si="145"/>
        <v>0.62208907104793387</v>
      </c>
      <c r="AD809" s="26">
        <f t="shared" si="145"/>
        <v>1.2590579240992088</v>
      </c>
      <c r="AE809" s="26">
        <f t="shared" si="145"/>
        <v>0.796871100483038</v>
      </c>
      <c r="AF809" s="26">
        <f t="shared" si="145"/>
        <v>6.5781665431757799E-2</v>
      </c>
      <c r="AG809" s="17">
        <v>2.5</v>
      </c>
      <c r="AH809" s="17">
        <v>4.9000000000000004</v>
      </c>
      <c r="AI809" s="17">
        <f t="shared" si="146"/>
        <v>1.2589254117941658E-5</v>
      </c>
      <c r="AJ809" s="17">
        <v>4.5</v>
      </c>
      <c r="AK809" s="17">
        <v>52.5</v>
      </c>
      <c r="AL809" s="17">
        <v>415</v>
      </c>
      <c r="AM809" s="17">
        <v>50</v>
      </c>
      <c r="AN809" s="17">
        <v>26</v>
      </c>
      <c r="AO809" s="17">
        <v>44</v>
      </c>
      <c r="AP809" s="17">
        <v>1.8</v>
      </c>
      <c r="AQ809" s="17">
        <v>44</v>
      </c>
      <c r="AR809" s="17">
        <v>1038.0249999999996</v>
      </c>
      <c r="AS809" s="17">
        <v>1332.4749999999995</v>
      </c>
      <c r="AT809" s="17">
        <v>707.25000000000011</v>
      </c>
      <c r="AU809" s="26">
        <v>22.055738010618231</v>
      </c>
      <c r="AV809" s="26">
        <v>2.5561213887168295</v>
      </c>
      <c r="AW809" s="26">
        <v>4801.0999999999985</v>
      </c>
      <c r="AX809" s="26">
        <v>3648.05</v>
      </c>
      <c r="AY809" s="103">
        <v>897</v>
      </c>
      <c r="AZ809" s="103">
        <f t="shared" si="141"/>
        <v>273.58499999999998</v>
      </c>
      <c r="BA809" s="17">
        <v>200</v>
      </c>
      <c r="BB809" s="17">
        <v>200</v>
      </c>
      <c r="BC809" s="17">
        <v>0.19</v>
      </c>
      <c r="BD809" s="17">
        <v>1</v>
      </c>
      <c r="BE809" s="17" t="s">
        <v>150</v>
      </c>
      <c r="BF809" s="28"/>
      <c r="BG809" s="26"/>
      <c r="BH809" s="31"/>
      <c r="BI809" s="29"/>
    </row>
    <row r="810" spans="1:61" x14ac:dyDescent="0.25">
      <c r="A810" s="14">
        <v>2008</v>
      </c>
      <c r="B810" s="31">
        <v>2012</v>
      </c>
      <c r="C810" s="20" t="s">
        <v>182</v>
      </c>
      <c r="D810" s="17" t="s">
        <v>324</v>
      </c>
      <c r="E810" s="69">
        <v>1</v>
      </c>
      <c r="F810" s="76" t="s">
        <v>141</v>
      </c>
      <c r="G810" s="45" t="s">
        <v>141</v>
      </c>
      <c r="H810" s="70" t="s">
        <v>141</v>
      </c>
      <c r="I810" s="21">
        <v>1</v>
      </c>
      <c r="J810" s="22" t="s">
        <v>141</v>
      </c>
      <c r="K810" s="17" t="s">
        <v>42</v>
      </c>
      <c r="L810" s="71">
        <v>94.444444444444443</v>
      </c>
      <c r="M810" s="24">
        <v>0.94444444444444442</v>
      </c>
      <c r="N810" s="25">
        <v>42.400954653937944</v>
      </c>
      <c r="O810" s="26">
        <v>47.773279352226716</v>
      </c>
      <c r="P810" s="26">
        <f t="shared" si="144"/>
        <v>0.47773279352226716</v>
      </c>
      <c r="Q810" s="25">
        <v>52.226720647773284</v>
      </c>
      <c r="R810" s="25">
        <v>0.52226720647773284</v>
      </c>
      <c r="S810" s="78">
        <v>22.144628139101197</v>
      </c>
      <c r="T810" s="25">
        <v>7.381542713033733</v>
      </c>
      <c r="U810" s="25">
        <v>9.8765041500391337</v>
      </c>
      <c r="V810" s="25">
        <v>3.292168050013045</v>
      </c>
      <c r="W810" s="26">
        <v>17.982841416444899</v>
      </c>
      <c r="X810" s="26">
        <v>46.454678879775614</v>
      </c>
      <c r="Y810" s="26">
        <v>23.733818809856842</v>
      </c>
      <c r="Z810" s="26">
        <v>1.5639918289003703</v>
      </c>
      <c r="AA810" s="26">
        <v>0.47277777777777774</v>
      </c>
      <c r="AB810" s="26">
        <v>46.839401469309237</v>
      </c>
      <c r="AC810" s="26">
        <f t="shared" si="145"/>
        <v>1.3274111201720005</v>
      </c>
      <c r="AD810" s="26">
        <f t="shared" si="145"/>
        <v>3.4290719637132971</v>
      </c>
      <c r="AE810" s="26">
        <f t="shared" si="145"/>
        <v>1.7519219728836173</v>
      </c>
      <c r="AF810" s="26">
        <f t="shared" si="145"/>
        <v>0.11544672487863829</v>
      </c>
      <c r="AG810" s="17">
        <v>2.6</v>
      </c>
      <c r="AH810" s="17">
        <v>5.2</v>
      </c>
      <c r="AI810" s="17">
        <f t="shared" si="146"/>
        <v>6.3095734448019212E-6</v>
      </c>
      <c r="AJ810" s="17">
        <v>4</v>
      </c>
      <c r="AK810" s="17">
        <v>40</v>
      </c>
      <c r="AL810" s="17">
        <v>730</v>
      </c>
      <c r="AM810" s="17">
        <v>65</v>
      </c>
      <c r="AN810" s="17">
        <v>12</v>
      </c>
      <c r="AO810" s="17">
        <v>33</v>
      </c>
      <c r="AP810" s="17">
        <v>0.4</v>
      </c>
      <c r="AQ810" s="17">
        <v>47</v>
      </c>
      <c r="AR810" s="17">
        <v>1038.0249999999996</v>
      </c>
      <c r="AS810" s="17">
        <v>1332.4749999999995</v>
      </c>
      <c r="AT810" s="17">
        <v>707.25000000000011</v>
      </c>
      <c r="AU810" s="26">
        <v>22.055738010618231</v>
      </c>
      <c r="AV810" s="26">
        <v>2.5561213887168295</v>
      </c>
      <c r="AW810" s="26">
        <v>4801.0999999999985</v>
      </c>
      <c r="AX810" s="26">
        <v>3648.05</v>
      </c>
      <c r="AY810" s="103">
        <v>897</v>
      </c>
      <c r="AZ810" s="103">
        <f t="shared" si="141"/>
        <v>273.58499999999998</v>
      </c>
      <c r="BA810" s="17">
        <v>200</v>
      </c>
      <c r="BB810" s="17">
        <v>200</v>
      </c>
      <c r="BC810" s="17">
        <v>0.19</v>
      </c>
      <c r="BD810" s="17">
        <v>1</v>
      </c>
      <c r="BE810" s="17" t="s">
        <v>150</v>
      </c>
      <c r="BF810" s="28"/>
      <c r="BG810" s="26"/>
      <c r="BH810" s="31"/>
      <c r="BI810" s="29"/>
    </row>
    <row r="811" spans="1:61" x14ac:dyDescent="0.25">
      <c r="A811" s="14">
        <v>2008</v>
      </c>
      <c r="B811" s="31">
        <v>2012</v>
      </c>
      <c r="C811" s="20" t="s">
        <v>182</v>
      </c>
      <c r="D811" s="17" t="s">
        <v>324</v>
      </c>
      <c r="E811" s="69">
        <v>2</v>
      </c>
      <c r="F811" s="76" t="s">
        <v>141</v>
      </c>
      <c r="G811" s="45" t="s">
        <v>141</v>
      </c>
      <c r="H811" s="70" t="s">
        <v>141</v>
      </c>
      <c r="I811" s="21">
        <v>1</v>
      </c>
      <c r="J811" s="22" t="s">
        <v>141</v>
      </c>
      <c r="K811" s="17" t="s">
        <v>42</v>
      </c>
      <c r="L811" s="71">
        <v>83.333333333333343</v>
      </c>
      <c r="M811" s="24">
        <v>0.83333333333333348</v>
      </c>
      <c r="N811" s="25">
        <v>42.220525059665867</v>
      </c>
      <c r="O811" s="26">
        <v>48.837209302325576</v>
      </c>
      <c r="P811" s="26">
        <f t="shared" si="144"/>
        <v>0.48837209302325574</v>
      </c>
      <c r="Q811" s="25">
        <v>51.162790697674424</v>
      </c>
      <c r="R811" s="25">
        <v>0.51162790697674421</v>
      </c>
      <c r="S811" s="78">
        <v>21.601198867736024</v>
      </c>
      <c r="T811" s="25">
        <v>7.2003996225786748</v>
      </c>
      <c r="U811" s="25">
        <v>9.6341346950102675</v>
      </c>
      <c r="V811" s="25">
        <v>3.2113782316700892</v>
      </c>
      <c r="W811" s="26">
        <v>17.314478918930774</v>
      </c>
      <c r="X811" s="26">
        <v>47.6406135265171</v>
      </c>
      <c r="Y811" s="26">
        <v>24.336558694913577</v>
      </c>
      <c r="Z811" s="26">
        <v>1.2167241596615668</v>
      </c>
      <c r="AA811" s="26">
        <v>0.5214545454545455</v>
      </c>
      <c r="AB811" s="26">
        <v>41.424893226132539</v>
      </c>
      <c r="AC811" s="26">
        <f t="shared" si="145"/>
        <v>1.2467116747301559</v>
      </c>
      <c r="AD811" s="26">
        <f t="shared" si="145"/>
        <v>3.4303145565575024</v>
      </c>
      <c r="AE811" s="26">
        <f t="shared" si="145"/>
        <v>1.7523294804171949</v>
      </c>
      <c r="AF811" s="26">
        <f t="shared" si="145"/>
        <v>8.7609001800094996E-2</v>
      </c>
      <c r="AG811" s="17">
        <v>2.8</v>
      </c>
      <c r="AH811" s="17">
        <v>5.3</v>
      </c>
      <c r="AI811" s="17">
        <f t="shared" si="146"/>
        <v>5.011872336272719E-6</v>
      </c>
      <c r="AJ811" s="17">
        <v>5</v>
      </c>
      <c r="AK811" s="17">
        <v>47.5</v>
      </c>
      <c r="AL811" s="17">
        <v>800</v>
      </c>
      <c r="AM811" s="17">
        <v>77.5</v>
      </c>
      <c r="AN811" s="17">
        <v>14.5</v>
      </c>
      <c r="AO811" s="17">
        <v>36</v>
      </c>
      <c r="AP811" s="17">
        <v>0.5</v>
      </c>
      <c r="AQ811" s="17">
        <v>48</v>
      </c>
      <c r="AR811" s="17">
        <v>1038.0249999999996</v>
      </c>
      <c r="AS811" s="17">
        <v>1332.4749999999995</v>
      </c>
      <c r="AT811" s="17">
        <v>707.25000000000011</v>
      </c>
      <c r="AU811" s="26">
        <v>22.055738010618231</v>
      </c>
      <c r="AV811" s="26">
        <v>2.5561213887168295</v>
      </c>
      <c r="AW811" s="26">
        <v>4801.0999999999985</v>
      </c>
      <c r="AX811" s="26">
        <v>3648.05</v>
      </c>
      <c r="AY811" s="103">
        <v>897</v>
      </c>
      <c r="AZ811" s="103">
        <f t="shared" si="141"/>
        <v>273.58499999999998</v>
      </c>
      <c r="BA811" s="17">
        <v>200</v>
      </c>
      <c r="BB811" s="17">
        <v>200</v>
      </c>
      <c r="BC811" s="17">
        <v>0.19</v>
      </c>
      <c r="BD811" s="17">
        <v>1</v>
      </c>
      <c r="BE811" s="17" t="s">
        <v>150</v>
      </c>
      <c r="BF811" s="28"/>
      <c r="BG811" s="26"/>
      <c r="BH811" s="31"/>
      <c r="BI811" s="29"/>
    </row>
    <row r="812" spans="1:61" x14ac:dyDescent="0.25">
      <c r="A812" s="14">
        <v>2008</v>
      </c>
      <c r="B812" s="31">
        <v>2012</v>
      </c>
      <c r="C812" s="20" t="s">
        <v>182</v>
      </c>
      <c r="D812" s="17" t="s">
        <v>324</v>
      </c>
      <c r="E812" s="69">
        <v>3</v>
      </c>
      <c r="F812" s="76" t="s">
        <v>141</v>
      </c>
      <c r="G812" s="45" t="s">
        <v>141</v>
      </c>
      <c r="H812" s="70" t="s">
        <v>141</v>
      </c>
      <c r="I812" s="21">
        <v>1</v>
      </c>
      <c r="J812" s="22" t="s">
        <v>141</v>
      </c>
      <c r="K812" s="17" t="s">
        <v>42</v>
      </c>
      <c r="L812" s="71">
        <v>100</v>
      </c>
      <c r="M812" s="24">
        <v>1</v>
      </c>
      <c r="N812" s="25">
        <v>59.180906921241046</v>
      </c>
      <c r="O812" s="26">
        <v>47.474747474747467</v>
      </c>
      <c r="P812" s="26">
        <f t="shared" si="144"/>
        <v>0.4747474747474747</v>
      </c>
      <c r="Q812" s="25">
        <v>52.525252525252533</v>
      </c>
      <c r="R812" s="25">
        <v>0.5252525252525253</v>
      </c>
      <c r="S812" s="78">
        <v>31.084920807116514</v>
      </c>
      <c r="T812" s="25">
        <v>10.361640269038839</v>
      </c>
      <c r="U812" s="25">
        <v>13.863874679973966</v>
      </c>
      <c r="V812" s="25">
        <v>4.621291559991322</v>
      </c>
      <c r="W812" s="26">
        <v>17.183788258885315</v>
      </c>
      <c r="X812" s="26">
        <v>46.860549127938</v>
      </c>
      <c r="Y812" s="26">
        <v>24.587172222707594</v>
      </c>
      <c r="Z812" s="26">
        <v>1.4565938203345752</v>
      </c>
      <c r="AA812" s="26">
        <v>0.45414285714285713</v>
      </c>
      <c r="AB812" s="26">
        <v>68.447450660527096</v>
      </c>
      <c r="AC812" s="26">
        <f t="shared" si="145"/>
        <v>1.7805223239790289</v>
      </c>
      <c r="AD812" s="26">
        <f t="shared" si="145"/>
        <v>4.8555215287331519</v>
      </c>
      <c r="AE812" s="26">
        <f t="shared" si="145"/>
        <v>2.5476343380460018</v>
      </c>
      <c r="AF812" s="26">
        <f t="shared" si="145"/>
        <v>0.15092701184411858</v>
      </c>
      <c r="AG812" s="17">
        <v>2.7</v>
      </c>
      <c r="AH812" s="17">
        <v>6</v>
      </c>
      <c r="AI812" s="17">
        <f t="shared" si="146"/>
        <v>9.9999999999999995E-7</v>
      </c>
      <c r="AJ812" s="17">
        <v>6</v>
      </c>
      <c r="AK812" s="17">
        <v>42.5</v>
      </c>
      <c r="AL812" s="17">
        <v>1170</v>
      </c>
      <c r="AM812" s="17">
        <v>92.5</v>
      </c>
      <c r="AN812" s="17">
        <v>4</v>
      </c>
      <c r="AO812" s="17">
        <v>25</v>
      </c>
      <c r="AP812" s="17">
        <v>0.5</v>
      </c>
      <c r="AQ812" s="17">
        <v>20</v>
      </c>
      <c r="AR812" s="17">
        <v>1038.0249999999996</v>
      </c>
      <c r="AS812" s="17">
        <v>1332.4749999999995</v>
      </c>
      <c r="AT812" s="17">
        <v>707.25000000000011</v>
      </c>
      <c r="AU812" s="26">
        <v>22.055738010618231</v>
      </c>
      <c r="AV812" s="26">
        <v>2.5561213887168295</v>
      </c>
      <c r="AW812" s="26">
        <v>4801.0999999999985</v>
      </c>
      <c r="AX812" s="26">
        <v>3648.05</v>
      </c>
      <c r="AY812" s="103">
        <v>897</v>
      </c>
      <c r="AZ812" s="103">
        <f t="shared" si="141"/>
        <v>273.58499999999998</v>
      </c>
      <c r="BA812" s="17">
        <v>200</v>
      </c>
      <c r="BB812" s="17">
        <v>200</v>
      </c>
      <c r="BC812" s="17">
        <v>0.19</v>
      </c>
      <c r="BD812" s="17">
        <v>1</v>
      </c>
      <c r="BE812" s="17" t="s">
        <v>150</v>
      </c>
      <c r="BF812" s="28"/>
      <c r="BG812" s="26"/>
      <c r="BH812" s="31"/>
      <c r="BI812" s="29"/>
    </row>
    <row r="813" spans="1:61" x14ac:dyDescent="0.25">
      <c r="A813" s="14">
        <v>2008</v>
      </c>
      <c r="B813" s="31">
        <v>2012</v>
      </c>
      <c r="C813" s="20" t="s">
        <v>182</v>
      </c>
      <c r="D813" s="17" t="s">
        <v>324</v>
      </c>
      <c r="E813" s="69">
        <v>4</v>
      </c>
      <c r="F813" s="76" t="s">
        <v>141</v>
      </c>
      <c r="G813" s="45" t="s">
        <v>141</v>
      </c>
      <c r="H813" s="70" t="s">
        <v>141</v>
      </c>
      <c r="I813" s="21">
        <v>1</v>
      </c>
      <c r="J813" s="22" t="s">
        <v>141</v>
      </c>
      <c r="K813" s="17" t="s">
        <v>42</v>
      </c>
      <c r="L813" s="71">
        <v>88.888888888888886</v>
      </c>
      <c r="M813" s="24">
        <v>0.88888888888888884</v>
      </c>
      <c r="N813" s="25">
        <v>54.309307875894987</v>
      </c>
      <c r="O813" s="26">
        <v>48.987854251012145</v>
      </c>
      <c r="P813" s="26">
        <f t="shared" si="144"/>
        <v>0.48987854251012147</v>
      </c>
      <c r="Q813" s="25">
        <v>51.012145748987855</v>
      </c>
      <c r="R813" s="25">
        <v>0.51012145748987858</v>
      </c>
      <c r="S813" s="78">
        <v>27.704343288918096</v>
      </c>
      <c r="T813" s="25">
        <v>9.2347810963060315</v>
      </c>
      <c r="U813" s="25">
        <v>12.356137106857471</v>
      </c>
      <c r="V813" s="25">
        <v>4.1187123689524903</v>
      </c>
      <c r="W813" s="26">
        <v>17.494825772245093</v>
      </c>
      <c r="X813" s="26">
        <v>47.100695530835708</v>
      </c>
      <c r="Y813" s="26">
        <v>24.554163740111363</v>
      </c>
      <c r="Z813" s="26">
        <v>1.1117463596186212</v>
      </c>
      <c r="AA813" s="26">
        <v>0.50960000000000005</v>
      </c>
      <c r="AB813" s="26">
        <v>54.364880865223881</v>
      </c>
      <c r="AC813" s="26">
        <f t="shared" si="145"/>
        <v>1.6156088632469656</v>
      </c>
      <c r="AD813" s="26">
        <f t="shared" si="145"/>
        <v>4.349646127110276</v>
      </c>
      <c r="AE813" s="26">
        <f t="shared" si="145"/>
        <v>2.2675232714278342</v>
      </c>
      <c r="AF813" s="26">
        <f t="shared" si="145"/>
        <v>0.10266734265693091</v>
      </c>
      <c r="AG813" s="17">
        <v>2.5</v>
      </c>
      <c r="AH813" s="17">
        <v>4.9000000000000004</v>
      </c>
      <c r="AI813" s="17">
        <f t="shared" si="146"/>
        <v>1.2589254117941658E-5</v>
      </c>
      <c r="AJ813" s="17">
        <v>4.5</v>
      </c>
      <c r="AK813" s="17">
        <v>52.5</v>
      </c>
      <c r="AL813" s="17">
        <v>415</v>
      </c>
      <c r="AM813" s="17">
        <v>50</v>
      </c>
      <c r="AN813" s="17">
        <v>26</v>
      </c>
      <c r="AO813" s="17">
        <v>44</v>
      </c>
      <c r="AP813" s="17">
        <v>1.8</v>
      </c>
      <c r="AQ813" s="17">
        <v>44</v>
      </c>
      <c r="AR813" s="17">
        <v>1038.0249999999996</v>
      </c>
      <c r="AS813" s="17">
        <v>1332.4749999999995</v>
      </c>
      <c r="AT813" s="17">
        <v>707.25000000000011</v>
      </c>
      <c r="AU813" s="26">
        <v>22.055738010618231</v>
      </c>
      <c r="AV813" s="26">
        <v>2.5561213887168295</v>
      </c>
      <c r="AW813" s="26">
        <v>4801.0999999999985</v>
      </c>
      <c r="AX813" s="26">
        <v>3648.05</v>
      </c>
      <c r="AY813" s="103">
        <v>897</v>
      </c>
      <c r="AZ813" s="103">
        <f t="shared" si="141"/>
        <v>273.58499999999998</v>
      </c>
      <c r="BA813" s="17">
        <v>200</v>
      </c>
      <c r="BB813" s="17">
        <v>200</v>
      </c>
      <c r="BC813" s="17">
        <v>0.19</v>
      </c>
      <c r="BD813" s="17">
        <v>1</v>
      </c>
      <c r="BE813" s="17" t="s">
        <v>150</v>
      </c>
      <c r="BF813" s="28"/>
      <c r="BG813" s="26"/>
      <c r="BH813" s="31"/>
      <c r="BI813" s="29"/>
    </row>
    <row r="814" spans="1:61" x14ac:dyDescent="0.25">
      <c r="A814" s="14">
        <v>2008</v>
      </c>
      <c r="B814" s="31">
        <v>2012</v>
      </c>
      <c r="C814" s="20" t="s">
        <v>182</v>
      </c>
      <c r="D814" s="17" t="s">
        <v>324</v>
      </c>
      <c r="E814" s="69">
        <v>1</v>
      </c>
      <c r="F814" s="76" t="s">
        <v>142</v>
      </c>
      <c r="G814" s="45" t="s">
        <v>142</v>
      </c>
      <c r="H814" s="70" t="s">
        <v>142</v>
      </c>
      <c r="I814" s="21">
        <v>5</v>
      </c>
      <c r="J814" s="22" t="s">
        <v>142</v>
      </c>
      <c r="K814" s="17" t="s">
        <v>54</v>
      </c>
      <c r="L814" s="71">
        <v>94.444444444444443</v>
      </c>
      <c r="M814" s="24">
        <v>0.94444444444444442</v>
      </c>
      <c r="N814" s="25">
        <v>44.926968973747009</v>
      </c>
      <c r="O814" s="26">
        <v>46.296296296296305</v>
      </c>
      <c r="P814" s="26">
        <f t="shared" si="144"/>
        <v>0.46296296296296302</v>
      </c>
      <c r="Q814" s="25">
        <v>53.703703703703695</v>
      </c>
      <c r="R814" s="25">
        <v>0.53703703703703698</v>
      </c>
      <c r="S814" s="78">
        <v>24.127446300715985</v>
      </c>
      <c r="T814" s="25">
        <v>8.0424821002386615</v>
      </c>
      <c r="U814" s="25">
        <v>10.76084105011933</v>
      </c>
      <c r="V814" s="25">
        <v>3.5869470167064432</v>
      </c>
      <c r="W814" s="26">
        <v>18.671184563697039</v>
      </c>
      <c r="X814" s="26">
        <v>42.575732380767477</v>
      </c>
      <c r="Y814" s="26">
        <v>23.919503193840939</v>
      </c>
      <c r="Z814" s="26">
        <v>1.7973693581063088</v>
      </c>
      <c r="AA814" s="26">
        <v>0.36476923076923079</v>
      </c>
      <c r="AB814" s="26">
        <v>66.144412043295603</v>
      </c>
      <c r="AC814" s="26">
        <f t="shared" si="145"/>
        <v>1.5016266764378585</v>
      </c>
      <c r="AD814" s="26">
        <f t="shared" si="145"/>
        <v>3.42414565576874</v>
      </c>
      <c r="AE814" s="26">
        <f t="shared" si="145"/>
        <v>1.9237217628306724</v>
      </c>
      <c r="AF814" s="26">
        <f t="shared" si="145"/>
        <v>0.14455310890087442</v>
      </c>
      <c r="AG814" s="17">
        <v>2.6</v>
      </c>
      <c r="AH814" s="17">
        <v>5.2</v>
      </c>
      <c r="AI814" s="17">
        <f t="shared" si="146"/>
        <v>6.3095734448019212E-6</v>
      </c>
      <c r="AJ814" s="17">
        <v>4</v>
      </c>
      <c r="AK814" s="17">
        <v>40</v>
      </c>
      <c r="AL814" s="17">
        <v>730</v>
      </c>
      <c r="AM814" s="17">
        <v>65</v>
      </c>
      <c r="AN814" s="17">
        <v>12</v>
      </c>
      <c r="AO814" s="17">
        <v>33</v>
      </c>
      <c r="AP814" s="17">
        <v>0.4</v>
      </c>
      <c r="AQ814" s="17">
        <v>47</v>
      </c>
      <c r="AR814" s="17">
        <v>1038.0249999999996</v>
      </c>
      <c r="AS814" s="17">
        <v>1332.4749999999995</v>
      </c>
      <c r="AT814" s="17">
        <v>707.25000000000011</v>
      </c>
      <c r="AU814" s="26">
        <v>22.055738010618231</v>
      </c>
      <c r="AV814" s="26">
        <v>2.5561213887168295</v>
      </c>
      <c r="AW814" s="26">
        <v>4801.0999999999985</v>
      </c>
      <c r="AX814" s="26">
        <v>3648.05</v>
      </c>
      <c r="AY814" s="103">
        <v>897</v>
      </c>
      <c r="AZ814" s="103">
        <f t="shared" si="141"/>
        <v>273.58499999999998</v>
      </c>
      <c r="BA814" s="17">
        <v>200</v>
      </c>
      <c r="BB814" s="17">
        <v>200</v>
      </c>
      <c r="BC814" s="17">
        <v>0.19</v>
      </c>
      <c r="BD814" s="17">
        <v>1</v>
      </c>
      <c r="BE814" s="17" t="s">
        <v>150</v>
      </c>
      <c r="BF814" s="28"/>
      <c r="BG814" s="26"/>
      <c r="BH814" s="31"/>
      <c r="BI814" s="29"/>
    </row>
    <row r="815" spans="1:61" x14ac:dyDescent="0.25">
      <c r="A815" s="14">
        <v>2008</v>
      </c>
      <c r="B815" s="31">
        <v>2012</v>
      </c>
      <c r="C815" s="20" t="s">
        <v>182</v>
      </c>
      <c r="D815" s="17" t="s">
        <v>324</v>
      </c>
      <c r="E815" s="69">
        <v>2</v>
      </c>
      <c r="F815" s="76" t="s">
        <v>142</v>
      </c>
      <c r="G815" s="45" t="s">
        <v>142</v>
      </c>
      <c r="H815" s="70" t="s">
        <v>142</v>
      </c>
      <c r="I815" s="21">
        <v>5</v>
      </c>
      <c r="J815" s="22" t="s">
        <v>142</v>
      </c>
      <c r="K815" s="17" t="s">
        <v>54</v>
      </c>
      <c r="L815" s="71">
        <v>100</v>
      </c>
      <c r="M815" s="24">
        <v>1</v>
      </c>
      <c r="N815" s="25">
        <v>71.450119331742229</v>
      </c>
      <c r="O815" s="26">
        <v>47.03389830508474</v>
      </c>
      <c r="P815" s="26">
        <f t="shared" si="144"/>
        <v>0.47033898305084743</v>
      </c>
      <c r="Q815" s="25">
        <v>52.96610169491526</v>
      </c>
      <c r="R815" s="25">
        <v>0.52966101694915257</v>
      </c>
      <c r="S815" s="78">
        <v>37.844342866388899</v>
      </c>
      <c r="T815" s="25">
        <v>12.614780955462965</v>
      </c>
      <c r="U815" s="25">
        <v>16.878576918409451</v>
      </c>
      <c r="V815" s="25">
        <v>5.6261923061364829</v>
      </c>
      <c r="W815" s="26">
        <v>18.34781054512959</v>
      </c>
      <c r="X815" s="26">
        <v>41.043490129173762</v>
      </c>
      <c r="Y815" s="26">
        <v>25.381711593143237</v>
      </c>
      <c r="Z815" s="26">
        <v>2.3702994556828401</v>
      </c>
      <c r="AA815" s="26">
        <v>0.39453333333333335</v>
      </c>
      <c r="AB815" s="26">
        <v>95.921788272361169</v>
      </c>
      <c r="AC815" s="26">
        <f t="shared" si="145"/>
        <v>2.3145361103914333</v>
      </c>
      <c r="AD815" s="26">
        <f t="shared" si="145"/>
        <v>5.1775463762723337</v>
      </c>
      <c r="AE815" s="26">
        <f t="shared" si="145"/>
        <v>3.2018473202223685</v>
      </c>
      <c r="AF815" s="26">
        <f t="shared" si="145"/>
        <v>0.29900808432292125</v>
      </c>
      <c r="AG815" s="17">
        <v>2.8</v>
      </c>
      <c r="AH815" s="17">
        <v>5.3</v>
      </c>
      <c r="AI815" s="17">
        <f t="shared" si="146"/>
        <v>5.011872336272719E-6</v>
      </c>
      <c r="AJ815" s="17">
        <v>5</v>
      </c>
      <c r="AK815" s="17">
        <v>47.5</v>
      </c>
      <c r="AL815" s="17">
        <v>800</v>
      </c>
      <c r="AM815" s="17">
        <v>77.5</v>
      </c>
      <c r="AN815" s="17">
        <v>14.5</v>
      </c>
      <c r="AO815" s="17">
        <v>36</v>
      </c>
      <c r="AP815" s="17">
        <v>0.5</v>
      </c>
      <c r="AQ815" s="17">
        <v>48</v>
      </c>
      <c r="AR815" s="17">
        <v>1038.0249999999996</v>
      </c>
      <c r="AS815" s="17">
        <v>1332.4749999999995</v>
      </c>
      <c r="AT815" s="17">
        <v>707.25000000000011</v>
      </c>
      <c r="AU815" s="26">
        <v>22.055738010618231</v>
      </c>
      <c r="AV815" s="26">
        <v>2.5561213887168295</v>
      </c>
      <c r="AW815" s="26">
        <v>4801.0999999999985</v>
      </c>
      <c r="AX815" s="26">
        <v>3648.05</v>
      </c>
      <c r="AY815" s="103">
        <v>897</v>
      </c>
      <c r="AZ815" s="103">
        <f t="shared" si="141"/>
        <v>273.58499999999998</v>
      </c>
      <c r="BA815" s="17">
        <v>200</v>
      </c>
      <c r="BB815" s="17">
        <v>200</v>
      </c>
      <c r="BC815" s="17">
        <v>0.19</v>
      </c>
      <c r="BD815" s="17">
        <v>1</v>
      </c>
      <c r="BE815" s="17" t="s">
        <v>150</v>
      </c>
      <c r="BF815" s="28"/>
      <c r="BG815" s="26"/>
      <c r="BH815" s="31"/>
      <c r="BI815" s="29"/>
    </row>
    <row r="816" spans="1:61" x14ac:dyDescent="0.25">
      <c r="A816" s="14">
        <v>2008</v>
      </c>
      <c r="B816" s="31">
        <v>2012</v>
      </c>
      <c r="C816" s="20" t="s">
        <v>182</v>
      </c>
      <c r="D816" s="17" t="s">
        <v>324</v>
      </c>
      <c r="E816" s="69">
        <v>3</v>
      </c>
      <c r="F816" s="76" t="s">
        <v>142</v>
      </c>
      <c r="G816" s="45" t="s">
        <v>142</v>
      </c>
      <c r="H816" s="70" t="s">
        <v>142</v>
      </c>
      <c r="I816" s="21">
        <v>5</v>
      </c>
      <c r="J816" s="22" t="s">
        <v>142</v>
      </c>
      <c r="K816" s="17" t="s">
        <v>54</v>
      </c>
      <c r="L816" s="71">
        <v>94.444444444444443</v>
      </c>
      <c r="M816" s="24">
        <v>0.94444444444444442</v>
      </c>
      <c r="N816" s="25">
        <v>60.985202863961817</v>
      </c>
      <c r="O816" s="26">
        <v>46.818181818181827</v>
      </c>
      <c r="P816" s="26">
        <f t="shared" si="144"/>
        <v>0.46818181818181825</v>
      </c>
      <c r="Q816" s="25">
        <v>53.181818181818173</v>
      </c>
      <c r="R816" s="25">
        <v>0.53181818181818175</v>
      </c>
      <c r="S816" s="78">
        <v>32.433039704925143</v>
      </c>
      <c r="T816" s="25">
        <v>10.811013234975048</v>
      </c>
      <c r="U816" s="25">
        <v>14.465135708396614</v>
      </c>
      <c r="V816" s="25">
        <v>4.8217119027988717</v>
      </c>
      <c r="W816" s="26">
        <v>18.402192123897606</v>
      </c>
      <c r="X816" s="26">
        <v>42.580860050070854</v>
      </c>
      <c r="Y816" s="26">
        <v>24.386080632083022</v>
      </c>
      <c r="Z816" s="26">
        <v>2.1801385639258797</v>
      </c>
      <c r="AA816" s="26">
        <v>0.37563636363636366</v>
      </c>
      <c r="AB816" s="26">
        <v>86.341586823372836</v>
      </c>
      <c r="AC816" s="26">
        <f t="shared" si="145"/>
        <v>1.9894634260401063</v>
      </c>
      <c r="AD816" s="26">
        <f t="shared" si="145"/>
        <v>4.603422415579363</v>
      </c>
      <c r="AE816" s="26">
        <f t="shared" si="145"/>
        <v>2.6363824046261821</v>
      </c>
      <c r="AF816" s="26">
        <f t="shared" si="145"/>
        <v>0.23569506868682183</v>
      </c>
      <c r="AG816" s="17">
        <v>2.7</v>
      </c>
      <c r="AH816" s="17">
        <v>6</v>
      </c>
      <c r="AI816" s="17">
        <f t="shared" si="146"/>
        <v>9.9999999999999995E-7</v>
      </c>
      <c r="AJ816" s="17">
        <v>6</v>
      </c>
      <c r="AK816" s="17">
        <v>42.5</v>
      </c>
      <c r="AL816" s="17">
        <v>1170</v>
      </c>
      <c r="AM816" s="17">
        <v>92.5</v>
      </c>
      <c r="AN816" s="17">
        <v>4</v>
      </c>
      <c r="AO816" s="17">
        <v>25</v>
      </c>
      <c r="AP816" s="17">
        <v>0.5</v>
      </c>
      <c r="AQ816" s="17">
        <v>20</v>
      </c>
      <c r="AR816" s="17">
        <v>1038.0249999999996</v>
      </c>
      <c r="AS816" s="17">
        <v>1332.4749999999995</v>
      </c>
      <c r="AT816" s="17">
        <v>707.25000000000011</v>
      </c>
      <c r="AU816" s="26">
        <v>22.055738010618231</v>
      </c>
      <c r="AV816" s="26">
        <v>2.5561213887168295</v>
      </c>
      <c r="AW816" s="26">
        <v>4801.0999999999985</v>
      </c>
      <c r="AX816" s="26">
        <v>3648.05</v>
      </c>
      <c r="AY816" s="103">
        <v>897</v>
      </c>
      <c r="AZ816" s="103">
        <f t="shared" si="141"/>
        <v>273.58499999999998</v>
      </c>
      <c r="BA816" s="17">
        <v>200</v>
      </c>
      <c r="BB816" s="17">
        <v>200</v>
      </c>
      <c r="BC816" s="17">
        <v>0.19</v>
      </c>
      <c r="BD816" s="17">
        <v>1</v>
      </c>
      <c r="BE816" s="17" t="s">
        <v>150</v>
      </c>
      <c r="BF816" s="28"/>
      <c r="BG816" s="26"/>
      <c r="BH816" s="31"/>
      <c r="BI816" s="29"/>
    </row>
    <row r="817" spans="1:61" x14ac:dyDescent="0.25">
      <c r="A817" s="14">
        <v>2008</v>
      </c>
      <c r="B817" s="31">
        <v>2012</v>
      </c>
      <c r="C817" s="20" t="s">
        <v>182</v>
      </c>
      <c r="D817" s="17" t="s">
        <v>324</v>
      </c>
      <c r="E817" s="69">
        <v>4</v>
      </c>
      <c r="F817" s="76" t="s">
        <v>142</v>
      </c>
      <c r="G817" s="45" t="s">
        <v>142</v>
      </c>
      <c r="H817" s="70" t="s">
        <v>142</v>
      </c>
      <c r="I817" s="21">
        <v>5</v>
      </c>
      <c r="J817" s="22" t="s">
        <v>142</v>
      </c>
      <c r="K817" s="17" t="s">
        <v>54</v>
      </c>
      <c r="L817" s="71">
        <v>88.888888888888886</v>
      </c>
      <c r="M817" s="24">
        <v>0.88888888888888884</v>
      </c>
      <c r="N817" s="25">
        <v>51.963723150358</v>
      </c>
      <c r="O817" s="26">
        <v>46.666666666666664</v>
      </c>
      <c r="P817" s="26">
        <f t="shared" si="144"/>
        <v>0.46666666666666662</v>
      </c>
      <c r="Q817" s="25">
        <v>53.333333333333336</v>
      </c>
      <c r="R817" s="25">
        <v>0.53333333333333333</v>
      </c>
      <c r="S817" s="78">
        <v>27.713985680190927</v>
      </c>
      <c r="T817" s="25">
        <v>9.2379952267303089</v>
      </c>
      <c r="U817" s="25">
        <v>12.360437613365153</v>
      </c>
      <c r="V817" s="25">
        <v>4.1201458711217178</v>
      </c>
      <c r="W817" s="26">
        <v>18.633415008986162</v>
      </c>
      <c r="X817" s="26">
        <v>41.646192644782545</v>
      </c>
      <c r="Y817" s="26">
        <v>25.017837301272934</v>
      </c>
      <c r="Z817" s="26">
        <v>1.9386736856752549</v>
      </c>
      <c r="AA817" s="26">
        <v>0.38989473684210524</v>
      </c>
      <c r="AB817" s="26">
        <v>71.080686814744553</v>
      </c>
      <c r="AC817" s="26">
        <f t="shared" si="145"/>
        <v>1.7213539891069907</v>
      </c>
      <c r="AD817" s="26">
        <f t="shared" si="145"/>
        <v>3.8472732886399204</v>
      </c>
      <c r="AE817" s="26">
        <f t="shared" si="145"/>
        <v>2.3111466157227483</v>
      </c>
      <c r="AF817" s="26">
        <f t="shared" si="145"/>
        <v>0.1790945825445566</v>
      </c>
      <c r="AG817" s="17">
        <v>2.5</v>
      </c>
      <c r="AH817" s="17">
        <v>4.9000000000000004</v>
      </c>
      <c r="AI817" s="17">
        <f t="shared" si="146"/>
        <v>1.2589254117941658E-5</v>
      </c>
      <c r="AJ817" s="17">
        <v>4.5</v>
      </c>
      <c r="AK817" s="17">
        <v>52.5</v>
      </c>
      <c r="AL817" s="17">
        <v>415</v>
      </c>
      <c r="AM817" s="17">
        <v>50</v>
      </c>
      <c r="AN817" s="17">
        <v>26</v>
      </c>
      <c r="AO817" s="17">
        <v>44</v>
      </c>
      <c r="AP817" s="17">
        <v>1.8</v>
      </c>
      <c r="AQ817" s="17">
        <v>44</v>
      </c>
      <c r="AR817" s="17">
        <v>1038.0249999999996</v>
      </c>
      <c r="AS817" s="17">
        <v>1332.4749999999995</v>
      </c>
      <c r="AT817" s="17">
        <v>707.25000000000011</v>
      </c>
      <c r="AU817" s="26">
        <v>22.055738010618231</v>
      </c>
      <c r="AV817" s="26">
        <v>2.5561213887168295</v>
      </c>
      <c r="AW817" s="26">
        <v>4801.0999999999985</v>
      </c>
      <c r="AX817" s="26">
        <v>3648.05</v>
      </c>
      <c r="AY817" s="103">
        <v>897</v>
      </c>
      <c r="AZ817" s="103">
        <f t="shared" si="141"/>
        <v>273.58499999999998</v>
      </c>
      <c r="BA817" s="17">
        <v>200</v>
      </c>
      <c r="BB817" s="17">
        <v>200</v>
      </c>
      <c r="BC817" s="17">
        <v>0.19</v>
      </c>
      <c r="BD817" s="17">
        <v>1</v>
      </c>
      <c r="BE817" s="17" t="s">
        <v>150</v>
      </c>
      <c r="BF817" s="28"/>
      <c r="BG817" s="26"/>
      <c r="BH817" s="31"/>
      <c r="BI817" s="29"/>
    </row>
    <row r="818" spans="1:61" x14ac:dyDescent="0.25">
      <c r="A818" s="14">
        <v>2008</v>
      </c>
      <c r="B818" s="31">
        <v>2012</v>
      </c>
      <c r="C818" s="20" t="s">
        <v>182</v>
      </c>
      <c r="D818" s="17" t="s">
        <v>324</v>
      </c>
      <c r="E818" s="69">
        <v>1</v>
      </c>
      <c r="F818" s="76" t="s">
        <v>143</v>
      </c>
      <c r="G818" s="45" t="s">
        <v>143</v>
      </c>
      <c r="H818" s="70" t="s">
        <v>143</v>
      </c>
      <c r="I818" s="21">
        <v>5</v>
      </c>
      <c r="J818" s="22" t="s">
        <v>143</v>
      </c>
      <c r="K818" s="17" t="s">
        <v>54</v>
      </c>
      <c r="L818" s="71">
        <v>94.444444444444443</v>
      </c>
      <c r="M818" s="24">
        <v>0.94444444444444442</v>
      </c>
      <c r="N818" s="25">
        <v>84.26062052505965</v>
      </c>
      <c r="O818" s="26">
        <v>47.637795275590541</v>
      </c>
      <c r="P818" s="26">
        <f t="shared" si="144"/>
        <v>0.47637795275590539</v>
      </c>
      <c r="Q818" s="25">
        <v>52.362204724409459</v>
      </c>
      <c r="R818" s="25">
        <v>0.52362204724409456</v>
      </c>
      <c r="S818" s="78">
        <v>44.120718621389514</v>
      </c>
      <c r="T818" s="25">
        <v>14.706906207129837</v>
      </c>
      <c r="U818" s="25">
        <v>19.677840505139724</v>
      </c>
      <c r="V818" s="25">
        <v>6.5592801683799076</v>
      </c>
      <c r="W818" s="26">
        <v>18.676847681133097</v>
      </c>
      <c r="X818" s="26">
        <v>43.823384070522565</v>
      </c>
      <c r="Y818" s="26">
        <v>24.158030541583543</v>
      </c>
      <c r="Z818" s="26">
        <v>1.8185140010846652</v>
      </c>
      <c r="AA818" s="26">
        <v>0.44508333333333333</v>
      </c>
      <c r="AB818" s="26">
        <v>99.12911878986597</v>
      </c>
      <c r="AC818" s="26">
        <f t="shared" si="145"/>
        <v>2.7467864709127485</v>
      </c>
      <c r="AD818" s="26">
        <f t="shared" si="145"/>
        <v>6.445063992042031</v>
      </c>
      <c r="AE818" s="26">
        <f t="shared" si="145"/>
        <v>3.5528988932404717</v>
      </c>
      <c r="AF818" s="26">
        <f t="shared" si="145"/>
        <v>0.2674471485030458</v>
      </c>
      <c r="AG818" s="17">
        <v>2.6</v>
      </c>
      <c r="AH818" s="17">
        <v>5.2</v>
      </c>
      <c r="AI818" s="17">
        <f t="shared" si="146"/>
        <v>6.3095734448019212E-6</v>
      </c>
      <c r="AJ818" s="17">
        <v>4</v>
      </c>
      <c r="AK818" s="17">
        <v>40</v>
      </c>
      <c r="AL818" s="17">
        <v>730</v>
      </c>
      <c r="AM818" s="17">
        <v>65</v>
      </c>
      <c r="AN818" s="17">
        <v>12</v>
      </c>
      <c r="AO818" s="17">
        <v>33</v>
      </c>
      <c r="AP818" s="17">
        <v>0.4</v>
      </c>
      <c r="AQ818" s="17">
        <v>47</v>
      </c>
      <c r="AR818" s="17">
        <v>1038.0249999999996</v>
      </c>
      <c r="AS818" s="17">
        <v>1332.4749999999995</v>
      </c>
      <c r="AT818" s="17">
        <v>707.25000000000011</v>
      </c>
      <c r="AU818" s="26">
        <v>22.055738010618231</v>
      </c>
      <c r="AV818" s="26">
        <v>2.5561213887168295</v>
      </c>
      <c r="AW818" s="26">
        <v>4801.0999999999985</v>
      </c>
      <c r="AX818" s="26">
        <v>3648.05</v>
      </c>
      <c r="AY818" s="103">
        <v>897</v>
      </c>
      <c r="AZ818" s="103">
        <f t="shared" si="141"/>
        <v>273.58499999999998</v>
      </c>
      <c r="BA818" s="17">
        <v>200</v>
      </c>
      <c r="BB818" s="17">
        <v>200</v>
      </c>
      <c r="BC818" s="17">
        <v>0.19</v>
      </c>
      <c r="BD818" s="17">
        <v>1</v>
      </c>
      <c r="BE818" s="17" t="s">
        <v>150</v>
      </c>
      <c r="BF818" s="28"/>
      <c r="BG818" s="26"/>
      <c r="BH818" s="31"/>
      <c r="BI818" s="29"/>
    </row>
    <row r="819" spans="1:61" x14ac:dyDescent="0.25">
      <c r="A819" s="14">
        <v>2008</v>
      </c>
      <c r="B819" s="31">
        <v>2012</v>
      </c>
      <c r="C819" s="20" t="s">
        <v>182</v>
      </c>
      <c r="D819" s="17" t="s">
        <v>324</v>
      </c>
      <c r="E819" s="69">
        <v>2</v>
      </c>
      <c r="F819" s="76" t="s">
        <v>143</v>
      </c>
      <c r="G819" s="45" t="s">
        <v>143</v>
      </c>
      <c r="H819" s="70" t="s">
        <v>143</v>
      </c>
      <c r="I819" s="21">
        <v>5</v>
      </c>
      <c r="J819" s="22" t="s">
        <v>143</v>
      </c>
      <c r="K819" s="17" t="s">
        <v>54</v>
      </c>
      <c r="L819" s="71">
        <v>88.888888888888886</v>
      </c>
      <c r="M819" s="24">
        <v>0.88888888888888884</v>
      </c>
      <c r="N819" s="25">
        <v>77.584725536992849</v>
      </c>
      <c r="O819" s="26">
        <v>47.892720306513404</v>
      </c>
      <c r="P819" s="26">
        <f t="shared" si="144"/>
        <v>0.47892720306513403</v>
      </c>
      <c r="Q819" s="25">
        <v>52.107279693486596</v>
      </c>
      <c r="R819" s="25">
        <v>0.52107279693486597</v>
      </c>
      <c r="S819" s="78">
        <v>40.427289934984778</v>
      </c>
      <c r="T819" s="25">
        <v>13.475763311661593</v>
      </c>
      <c r="U819" s="25">
        <v>18.030571311003211</v>
      </c>
      <c r="V819" s="25">
        <v>6.0101904370010706</v>
      </c>
      <c r="W819" s="26">
        <v>18.587335931096916</v>
      </c>
      <c r="X819" s="26">
        <v>43.899476500877654</v>
      </c>
      <c r="Y819" s="26">
        <v>24.903009390726638</v>
      </c>
      <c r="Z819" s="26">
        <v>1.6146684991709748</v>
      </c>
      <c r="AA819" s="26">
        <v>0.42449999999999999</v>
      </c>
      <c r="AB819" s="26">
        <v>95.235076407502419</v>
      </c>
      <c r="AC819" s="26">
        <f t="shared" si="145"/>
        <v>2.5047853960180508</v>
      </c>
      <c r="AD819" s="26">
        <f t="shared" si="145"/>
        <v>5.9157895483167735</v>
      </c>
      <c r="AE819" s="26">
        <f t="shared" si="145"/>
        <v>3.3558706029751817</v>
      </c>
      <c r="AF819" s="26">
        <f t="shared" si="145"/>
        <v>0.21758890521623908</v>
      </c>
      <c r="AG819" s="17">
        <v>2.8</v>
      </c>
      <c r="AH819" s="17">
        <v>5.3</v>
      </c>
      <c r="AI819" s="17">
        <f t="shared" si="146"/>
        <v>5.011872336272719E-6</v>
      </c>
      <c r="AJ819" s="17">
        <v>5</v>
      </c>
      <c r="AK819" s="17">
        <v>47.5</v>
      </c>
      <c r="AL819" s="17">
        <v>800</v>
      </c>
      <c r="AM819" s="17">
        <v>77.5</v>
      </c>
      <c r="AN819" s="17">
        <v>14.5</v>
      </c>
      <c r="AO819" s="17">
        <v>36</v>
      </c>
      <c r="AP819" s="17">
        <v>0.5</v>
      </c>
      <c r="AQ819" s="17">
        <v>48</v>
      </c>
      <c r="AR819" s="17">
        <v>1038.0249999999996</v>
      </c>
      <c r="AS819" s="17">
        <v>1332.4749999999995</v>
      </c>
      <c r="AT819" s="17">
        <v>707.25000000000011</v>
      </c>
      <c r="AU819" s="26">
        <v>22.055738010618231</v>
      </c>
      <c r="AV819" s="26">
        <v>2.5561213887168295</v>
      </c>
      <c r="AW819" s="26">
        <v>4801.0999999999985</v>
      </c>
      <c r="AX819" s="26">
        <v>3648.05</v>
      </c>
      <c r="AY819" s="103">
        <v>897</v>
      </c>
      <c r="AZ819" s="103">
        <f t="shared" si="141"/>
        <v>273.58499999999998</v>
      </c>
      <c r="BA819" s="17">
        <v>200</v>
      </c>
      <c r="BB819" s="17">
        <v>200</v>
      </c>
      <c r="BC819" s="17">
        <v>0.19</v>
      </c>
      <c r="BD819" s="17">
        <v>1</v>
      </c>
      <c r="BE819" s="17" t="s">
        <v>150</v>
      </c>
      <c r="BF819" s="28"/>
      <c r="BG819" s="26"/>
      <c r="BH819" s="31"/>
      <c r="BI819" s="29"/>
    </row>
    <row r="820" spans="1:61" x14ac:dyDescent="0.25">
      <c r="A820" s="14">
        <v>2008</v>
      </c>
      <c r="B820" s="31">
        <v>2012</v>
      </c>
      <c r="C820" s="20" t="s">
        <v>182</v>
      </c>
      <c r="D820" s="17" t="s">
        <v>324</v>
      </c>
      <c r="E820" s="69">
        <v>3</v>
      </c>
      <c r="F820" s="76" t="s">
        <v>143</v>
      </c>
      <c r="G820" s="45" t="s">
        <v>143</v>
      </c>
      <c r="H820" s="70" t="s">
        <v>143</v>
      </c>
      <c r="I820" s="21">
        <v>5</v>
      </c>
      <c r="J820" s="22" t="s">
        <v>143</v>
      </c>
      <c r="K820" s="17" t="s">
        <v>54</v>
      </c>
      <c r="L820" s="71">
        <v>88.888888888888886</v>
      </c>
      <c r="M820" s="24">
        <v>0.88888888888888884</v>
      </c>
      <c r="N820" s="25">
        <v>84.080190930787595</v>
      </c>
      <c r="O820" s="26">
        <v>46.766169154228841</v>
      </c>
      <c r="P820" s="26">
        <f t="shared" si="144"/>
        <v>0.46766169154228843</v>
      </c>
      <c r="Q820" s="25">
        <v>53.233830845771159</v>
      </c>
      <c r="R820" s="25">
        <v>0.53233830845771157</v>
      </c>
      <c r="S820" s="78">
        <v>44.759106614896886</v>
      </c>
      <c r="T820" s="25">
        <v>14.919702204965629</v>
      </c>
      <c r="U820" s="25">
        <v>19.962561550244011</v>
      </c>
      <c r="V820" s="25">
        <v>6.6541871834146704</v>
      </c>
      <c r="W820" s="26">
        <v>18.92073663893575</v>
      </c>
      <c r="X820" s="26">
        <v>44.527401285626908</v>
      </c>
      <c r="Y820" s="26">
        <v>24.043155106283322</v>
      </c>
      <c r="Z820" s="26">
        <v>1.5452343290858199</v>
      </c>
      <c r="AA820" s="26">
        <v>0.4480555555555556</v>
      </c>
      <c r="AB820" s="26">
        <v>99.896332184518798</v>
      </c>
      <c r="AC820" s="26">
        <f t="shared" si="145"/>
        <v>2.822917561515037</v>
      </c>
      <c r="AD820" s="26">
        <f t="shared" si="145"/>
        <v>6.6433556714255726</v>
      </c>
      <c r="AE820" s="26">
        <f t="shared" si="145"/>
        <v>3.5871671425354594</v>
      </c>
      <c r="AF820" s="26">
        <f t="shared" si="145"/>
        <v>0.23054436026850292</v>
      </c>
      <c r="AG820" s="17">
        <v>2.7</v>
      </c>
      <c r="AH820" s="17">
        <v>6</v>
      </c>
      <c r="AI820" s="17">
        <f t="shared" si="146"/>
        <v>9.9999999999999995E-7</v>
      </c>
      <c r="AJ820" s="17">
        <v>6</v>
      </c>
      <c r="AK820" s="17">
        <v>42.5</v>
      </c>
      <c r="AL820" s="17">
        <v>1170</v>
      </c>
      <c r="AM820" s="17">
        <v>92.5</v>
      </c>
      <c r="AN820" s="17">
        <v>4</v>
      </c>
      <c r="AO820" s="17">
        <v>25</v>
      </c>
      <c r="AP820" s="17">
        <v>0.5</v>
      </c>
      <c r="AQ820" s="17">
        <v>20</v>
      </c>
      <c r="AR820" s="17">
        <v>1038.0249999999996</v>
      </c>
      <c r="AS820" s="17">
        <v>1332.4749999999995</v>
      </c>
      <c r="AT820" s="17">
        <v>707.25000000000011</v>
      </c>
      <c r="AU820" s="26">
        <v>22.055738010618231</v>
      </c>
      <c r="AV820" s="26">
        <v>2.5561213887168295</v>
      </c>
      <c r="AW820" s="26">
        <v>4801.0999999999985</v>
      </c>
      <c r="AX820" s="26">
        <v>3648.05</v>
      </c>
      <c r="AY820" s="103">
        <v>897</v>
      </c>
      <c r="AZ820" s="103">
        <f t="shared" si="141"/>
        <v>273.58499999999998</v>
      </c>
      <c r="BA820" s="17">
        <v>200</v>
      </c>
      <c r="BB820" s="17">
        <v>200</v>
      </c>
      <c r="BC820" s="17">
        <v>0.19</v>
      </c>
      <c r="BD820" s="17">
        <v>1</v>
      </c>
      <c r="BE820" s="17" t="s">
        <v>150</v>
      </c>
      <c r="BF820" s="28"/>
      <c r="BG820" s="26"/>
      <c r="BH820" s="31"/>
      <c r="BI820" s="29"/>
    </row>
    <row r="821" spans="1:61" x14ac:dyDescent="0.25">
      <c r="A821" s="14">
        <v>2008</v>
      </c>
      <c r="B821" s="31">
        <v>2012</v>
      </c>
      <c r="C821" s="20" t="s">
        <v>182</v>
      </c>
      <c r="D821" s="17" t="s">
        <v>324</v>
      </c>
      <c r="E821" s="69">
        <v>4</v>
      </c>
      <c r="F821" s="76" t="s">
        <v>143</v>
      </c>
      <c r="G821" s="45" t="s">
        <v>143</v>
      </c>
      <c r="H821" s="70" t="s">
        <v>143</v>
      </c>
      <c r="I821" s="21">
        <v>5</v>
      </c>
      <c r="J821" s="22" t="s">
        <v>143</v>
      </c>
      <c r="K821" s="17" t="s">
        <v>54</v>
      </c>
      <c r="L821" s="71">
        <v>100</v>
      </c>
      <c r="M821" s="24">
        <v>1</v>
      </c>
      <c r="N821" s="25">
        <v>77.223866348448695</v>
      </c>
      <c r="O821" s="26">
        <v>48.13084112149533</v>
      </c>
      <c r="P821" s="26">
        <f t="shared" si="144"/>
        <v>0.48130841121495327</v>
      </c>
      <c r="Q821" s="25">
        <v>51.86915887850467</v>
      </c>
      <c r="R821" s="25">
        <v>0.51869158878504673</v>
      </c>
      <c r="S821" s="78">
        <v>40.055369928400957</v>
      </c>
      <c r="T821" s="25">
        <v>13.351789976133652</v>
      </c>
      <c r="U821" s="25">
        <v>17.864694988066827</v>
      </c>
      <c r="V821" s="25">
        <v>5.9548983293556086</v>
      </c>
      <c r="W821" s="26">
        <v>18.674977595118904</v>
      </c>
      <c r="X821" s="26">
        <v>44.190997085102325</v>
      </c>
      <c r="Y821" s="26">
        <v>24.805364950618738</v>
      </c>
      <c r="Z821" s="26">
        <v>1.5240643133243452</v>
      </c>
      <c r="AA821" s="26">
        <v>0.49985714285714289</v>
      </c>
      <c r="AB821" s="26">
        <v>80.133635181139368</v>
      </c>
      <c r="AC821" s="26">
        <f t="shared" si="145"/>
        <v>2.4934437865902912</v>
      </c>
      <c r="AD821" s="26">
        <f t="shared" si="145"/>
        <v>5.9002891191622062</v>
      </c>
      <c r="AE821" s="26">
        <f t="shared" si="145"/>
        <v>3.3119602310200831</v>
      </c>
      <c r="AF821" s="26">
        <f t="shared" si="145"/>
        <v>0.2034898662162701</v>
      </c>
      <c r="AG821" s="17">
        <v>2.5</v>
      </c>
      <c r="AH821" s="17">
        <v>4.9000000000000004</v>
      </c>
      <c r="AI821" s="17">
        <f t="shared" si="146"/>
        <v>1.2589254117941658E-5</v>
      </c>
      <c r="AJ821" s="17">
        <v>4.5</v>
      </c>
      <c r="AK821" s="17">
        <v>52.5</v>
      </c>
      <c r="AL821" s="17">
        <v>415</v>
      </c>
      <c r="AM821" s="17">
        <v>50</v>
      </c>
      <c r="AN821" s="17">
        <v>26</v>
      </c>
      <c r="AO821" s="17">
        <v>44</v>
      </c>
      <c r="AP821" s="17">
        <v>1.8</v>
      </c>
      <c r="AQ821" s="17">
        <v>44</v>
      </c>
      <c r="AR821" s="17">
        <v>1038.0249999999996</v>
      </c>
      <c r="AS821" s="17">
        <v>1332.4749999999995</v>
      </c>
      <c r="AT821" s="17">
        <v>707.25000000000011</v>
      </c>
      <c r="AU821" s="26">
        <v>22.055738010618231</v>
      </c>
      <c r="AV821" s="26">
        <v>2.5561213887168295</v>
      </c>
      <c r="AW821" s="26">
        <v>4801.0999999999985</v>
      </c>
      <c r="AX821" s="26">
        <v>3648.05</v>
      </c>
      <c r="AY821" s="103">
        <v>897</v>
      </c>
      <c r="AZ821" s="103">
        <f t="shared" si="141"/>
        <v>273.58499999999998</v>
      </c>
      <c r="BA821" s="17">
        <v>200</v>
      </c>
      <c r="BB821" s="17">
        <v>200</v>
      </c>
      <c r="BC821" s="17">
        <v>0.19</v>
      </c>
      <c r="BD821" s="17">
        <v>1</v>
      </c>
      <c r="BE821" s="17" t="s">
        <v>150</v>
      </c>
      <c r="BF821" s="28"/>
      <c r="BG821" s="26"/>
      <c r="BH821" s="31"/>
      <c r="BI821" s="29"/>
    </row>
    <row r="822" spans="1:61" x14ac:dyDescent="0.25">
      <c r="A822" s="14">
        <v>2008</v>
      </c>
      <c r="B822" s="17">
        <v>2012</v>
      </c>
      <c r="C822" s="66" t="s">
        <v>185</v>
      </c>
      <c r="D822" s="17" t="s">
        <v>325</v>
      </c>
      <c r="E822" s="17">
        <v>1</v>
      </c>
      <c r="F822" s="67">
        <v>94001</v>
      </c>
      <c r="G822" s="17">
        <v>94001</v>
      </c>
      <c r="H822" s="70">
        <v>94001</v>
      </c>
      <c r="I822" s="45" t="s">
        <v>43</v>
      </c>
      <c r="J822" s="22">
        <v>94001</v>
      </c>
      <c r="K822" s="17" t="s">
        <v>42</v>
      </c>
      <c r="L822" s="27">
        <v>100</v>
      </c>
      <c r="M822" s="26">
        <v>1</v>
      </c>
      <c r="N822" s="26">
        <v>50.346889952153099</v>
      </c>
      <c r="O822" s="26">
        <v>44.642857142857139</v>
      </c>
      <c r="P822" s="26">
        <f t="shared" si="144"/>
        <v>0.4464285714285714</v>
      </c>
      <c r="Q822" s="26">
        <v>55.357142857142861</v>
      </c>
      <c r="R822" s="26">
        <v>0.5535714285714286</v>
      </c>
      <c r="S822" s="26">
        <v>27.870599794941896</v>
      </c>
      <c r="T822" s="26">
        <v>9.2901999316472992</v>
      </c>
      <c r="U822" s="26">
        <v>12.419947456594576</v>
      </c>
      <c r="V822" s="26">
        <v>4.139982485531525</v>
      </c>
      <c r="W822" s="26">
        <v>18.377436033712172</v>
      </c>
      <c r="X822" s="26">
        <v>43.003794412919788</v>
      </c>
      <c r="Y822" s="26">
        <v>25.270757973879711</v>
      </c>
      <c r="Z822" s="26">
        <v>1.7991488724813109</v>
      </c>
      <c r="AA822" s="26" t="s">
        <v>45</v>
      </c>
      <c r="AB822" s="26" t="s">
        <v>45</v>
      </c>
      <c r="AC822" s="26">
        <f t="shared" si="145"/>
        <v>1.7073005498424543</v>
      </c>
      <c r="AD822" s="26">
        <f t="shared" si="145"/>
        <v>3.9951384791548192</v>
      </c>
      <c r="AE822" s="26">
        <f t="shared" si="145"/>
        <v>2.3477039400161273</v>
      </c>
      <c r="AF822" s="26">
        <f t="shared" si="145"/>
        <v>0.1671445273214919</v>
      </c>
      <c r="AG822" s="17">
        <v>2.7</v>
      </c>
      <c r="AH822" s="17">
        <v>6.2</v>
      </c>
      <c r="AI822" s="17">
        <f t="shared" si="146"/>
        <v>6.3095734448019254E-7</v>
      </c>
      <c r="AJ822" s="17">
        <v>1</v>
      </c>
      <c r="AK822" s="17">
        <v>33</v>
      </c>
      <c r="AL822" s="17">
        <v>951</v>
      </c>
      <c r="AM822" s="17">
        <v>112.5</v>
      </c>
      <c r="AN822" s="17">
        <v>1.1000000000000001</v>
      </c>
      <c r="AO822" s="17">
        <v>5.85</v>
      </c>
      <c r="AP822" s="17">
        <v>0.45</v>
      </c>
      <c r="AQ822" s="17">
        <v>16.95</v>
      </c>
      <c r="AR822" s="17">
        <v>714.0625</v>
      </c>
      <c r="AS822" s="17">
        <v>1015.5555555555557</v>
      </c>
      <c r="AT822" s="26">
        <v>536.5625</v>
      </c>
      <c r="AU822" s="26">
        <v>19.482087227414333</v>
      </c>
      <c r="AV822" s="26">
        <v>-0.11088758306925937</v>
      </c>
      <c r="AW822" s="26">
        <v>5147.300000000002</v>
      </c>
      <c r="AX822" s="26">
        <v>4007.8249999999998</v>
      </c>
      <c r="AY822" s="103">
        <v>729</v>
      </c>
      <c r="AZ822" s="103">
        <f t="shared" si="141"/>
        <v>222.345</v>
      </c>
      <c r="BA822" s="17">
        <v>200</v>
      </c>
      <c r="BB822" s="17">
        <v>200</v>
      </c>
      <c r="BC822" s="17">
        <v>0.16</v>
      </c>
      <c r="BD822" s="14">
        <v>2</v>
      </c>
      <c r="BE822" s="17" t="s">
        <v>41</v>
      </c>
      <c r="BF822" s="28"/>
      <c r="BG822" s="26"/>
      <c r="BH822" s="84"/>
      <c r="BI822" s="29"/>
    </row>
    <row r="823" spans="1:61" x14ac:dyDescent="0.25">
      <c r="A823" s="14">
        <v>2008</v>
      </c>
      <c r="B823" s="17">
        <v>2012</v>
      </c>
      <c r="C823" s="66" t="s">
        <v>185</v>
      </c>
      <c r="D823" s="17" t="s">
        <v>325</v>
      </c>
      <c r="E823" s="17">
        <v>2</v>
      </c>
      <c r="F823" s="67">
        <v>94001</v>
      </c>
      <c r="G823" s="17">
        <v>94001</v>
      </c>
      <c r="H823" s="70">
        <v>94001</v>
      </c>
      <c r="I823" s="45" t="s">
        <v>43</v>
      </c>
      <c r="J823" s="22">
        <v>94001</v>
      </c>
      <c r="K823" s="17" t="s">
        <v>42</v>
      </c>
      <c r="L823" s="27">
        <v>100</v>
      </c>
      <c r="M823" s="26">
        <v>1</v>
      </c>
      <c r="N823" s="26">
        <v>45.322966507177043</v>
      </c>
      <c r="O823" s="26">
        <v>44.230769230769234</v>
      </c>
      <c r="P823" s="26">
        <f t="shared" si="144"/>
        <v>0.44230769230769235</v>
      </c>
      <c r="Q823" s="26">
        <v>55.769230769230774</v>
      </c>
      <c r="R823" s="26">
        <v>0.55769230769230771</v>
      </c>
      <c r="S823" s="26">
        <v>25.276269782848736</v>
      </c>
      <c r="T823" s="26">
        <v>8.4254232609495787</v>
      </c>
      <c r="U823" s="26">
        <v>11.263838773167132</v>
      </c>
      <c r="V823" s="26">
        <v>3.7546129243890438</v>
      </c>
      <c r="W823" s="26">
        <v>18.728365416432425</v>
      </c>
      <c r="X823" s="26">
        <v>43.250288577218527</v>
      </c>
      <c r="Y823" s="26">
        <v>25.349453949902852</v>
      </c>
      <c r="Z823" s="26">
        <v>1.3445030306703387</v>
      </c>
      <c r="AA823" s="26" t="s">
        <v>45</v>
      </c>
      <c r="AB823" s="26" t="s">
        <v>45</v>
      </c>
      <c r="AC823" s="26">
        <f t="shared" si="145"/>
        <v>1.5779440561917339</v>
      </c>
      <c r="AD823" s="26">
        <f t="shared" si="145"/>
        <v>3.6440198742127885</v>
      </c>
      <c r="AE823" s="26">
        <f t="shared" si="145"/>
        <v>2.1357987896188164</v>
      </c>
      <c r="AF823" s="26">
        <f t="shared" si="145"/>
        <v>0.11328007109027076</v>
      </c>
      <c r="AG823" s="17">
        <v>2.6</v>
      </c>
      <c r="AH823" s="17">
        <v>5.8</v>
      </c>
      <c r="AI823" s="17">
        <f t="shared" si="146"/>
        <v>1.5848931924611111E-6</v>
      </c>
      <c r="AJ823" s="17">
        <v>1</v>
      </c>
      <c r="AK823" s="17">
        <v>29</v>
      </c>
      <c r="AL823" s="17">
        <v>816</v>
      </c>
      <c r="AM823" s="17">
        <v>67.5</v>
      </c>
      <c r="AN823" s="17">
        <v>2.25</v>
      </c>
      <c r="AO823" s="17">
        <v>5.7</v>
      </c>
      <c r="AP823" s="17">
        <v>0.3</v>
      </c>
      <c r="AQ823" s="17">
        <v>23.1</v>
      </c>
      <c r="AR823" s="17">
        <v>714.0625</v>
      </c>
      <c r="AS823" s="17">
        <v>1015.5555555555557</v>
      </c>
      <c r="AT823" s="26">
        <v>536.5625</v>
      </c>
      <c r="AU823" s="26">
        <v>19.482087227414333</v>
      </c>
      <c r="AV823" s="26">
        <v>-0.11088758306925937</v>
      </c>
      <c r="AW823" s="26">
        <v>5147.300000000002</v>
      </c>
      <c r="AX823" s="26">
        <v>4007.8249999999998</v>
      </c>
      <c r="AY823" s="103">
        <v>729</v>
      </c>
      <c r="AZ823" s="103">
        <f t="shared" si="141"/>
        <v>222.345</v>
      </c>
      <c r="BA823" s="17">
        <v>200</v>
      </c>
      <c r="BB823" s="17">
        <v>200</v>
      </c>
      <c r="BC823" s="17">
        <v>0.16</v>
      </c>
      <c r="BD823" s="14">
        <v>2</v>
      </c>
      <c r="BE823" s="17" t="s">
        <v>41</v>
      </c>
      <c r="BF823" s="28"/>
      <c r="BG823" s="26"/>
      <c r="BH823" s="84"/>
      <c r="BI823" s="29"/>
    </row>
    <row r="824" spans="1:61" x14ac:dyDescent="0.25">
      <c r="A824" s="14">
        <v>2008</v>
      </c>
      <c r="B824" s="17">
        <v>2012</v>
      </c>
      <c r="C824" s="66" t="s">
        <v>185</v>
      </c>
      <c r="D824" s="17" t="s">
        <v>325</v>
      </c>
      <c r="E824" s="17">
        <v>3</v>
      </c>
      <c r="F824" s="67">
        <v>94001</v>
      </c>
      <c r="G824" s="17">
        <v>94001</v>
      </c>
      <c r="H824" s="70">
        <v>94001</v>
      </c>
      <c r="I824" s="45" t="s">
        <v>43</v>
      </c>
      <c r="J824" s="22">
        <v>94001</v>
      </c>
      <c r="K824" s="17" t="s">
        <v>42</v>
      </c>
      <c r="L824" s="27">
        <v>100</v>
      </c>
      <c r="M824" s="26">
        <v>1</v>
      </c>
      <c r="N824" s="26">
        <v>33.122009569377994</v>
      </c>
      <c r="O824" s="26">
        <v>45</v>
      </c>
      <c r="P824" s="26">
        <f t="shared" si="144"/>
        <v>0.45</v>
      </c>
      <c r="Q824" s="26">
        <v>55.000000000000007</v>
      </c>
      <c r="R824" s="26">
        <v>0.55000000000000004</v>
      </c>
      <c r="S824" s="26">
        <v>18.217105263157897</v>
      </c>
      <c r="T824" s="26">
        <v>6.0723684210526327</v>
      </c>
      <c r="U824" s="26">
        <v>8.1180703624733486</v>
      </c>
      <c r="V824" s="26">
        <v>2.706023454157783</v>
      </c>
      <c r="W824" s="26">
        <v>18.881725678871831</v>
      </c>
      <c r="X824" s="26">
        <v>43.973608343064583</v>
      </c>
      <c r="Y824" s="26">
        <v>24.903792890487836</v>
      </c>
      <c r="Z824" s="26">
        <v>1.2062539273298967</v>
      </c>
      <c r="AA824" s="26" t="s">
        <v>45</v>
      </c>
      <c r="AB824" s="26" t="s">
        <v>45</v>
      </c>
      <c r="AC824" s="26">
        <f t="shared" si="145"/>
        <v>1.1465679474735988</v>
      </c>
      <c r="AD824" s="26">
        <f t="shared" si="145"/>
        <v>2.6702395066216198</v>
      </c>
      <c r="AE824" s="26">
        <f t="shared" si="145"/>
        <v>1.512250055126334</v>
      </c>
      <c r="AF824" s="26">
        <f t="shared" si="145"/>
        <v>7.3248182560887817E-2</v>
      </c>
      <c r="AG824" s="17">
        <v>2.9</v>
      </c>
      <c r="AH824" s="17">
        <v>6.2</v>
      </c>
      <c r="AI824" s="17">
        <f t="shared" si="146"/>
        <v>6.3095734448019254E-7</v>
      </c>
      <c r="AJ824" s="17">
        <v>1</v>
      </c>
      <c r="AK824" s="17">
        <v>32</v>
      </c>
      <c r="AL824" s="17">
        <v>1021</v>
      </c>
      <c r="AM824" s="17">
        <v>109</v>
      </c>
      <c r="AN824" s="17">
        <v>1.4</v>
      </c>
      <c r="AO824" s="17">
        <v>4.6500000000000004</v>
      </c>
      <c r="AP824" s="17">
        <v>0.45</v>
      </c>
      <c r="AQ824" s="17">
        <v>12.15</v>
      </c>
      <c r="AR824" s="17">
        <v>714.0625</v>
      </c>
      <c r="AS824" s="17">
        <v>1015.5555555555557</v>
      </c>
      <c r="AT824" s="26">
        <v>536.5625</v>
      </c>
      <c r="AU824" s="26">
        <v>19.482087227414333</v>
      </c>
      <c r="AV824" s="26">
        <v>-0.11088758306925937</v>
      </c>
      <c r="AW824" s="26">
        <v>5147.300000000002</v>
      </c>
      <c r="AX824" s="26">
        <v>4007.8249999999998</v>
      </c>
      <c r="AY824" s="103">
        <v>729</v>
      </c>
      <c r="AZ824" s="103">
        <f t="shared" si="141"/>
        <v>222.345</v>
      </c>
      <c r="BA824" s="17">
        <v>200</v>
      </c>
      <c r="BB824" s="17">
        <v>200</v>
      </c>
      <c r="BC824" s="17">
        <v>0.16</v>
      </c>
      <c r="BD824" s="14">
        <v>2</v>
      </c>
      <c r="BE824" s="17" t="s">
        <v>41</v>
      </c>
      <c r="BF824" s="28"/>
      <c r="BG824" s="26"/>
      <c r="BH824" s="84"/>
      <c r="BI824" s="29"/>
    </row>
    <row r="825" spans="1:61" x14ac:dyDescent="0.25">
      <c r="A825" s="14">
        <v>2008</v>
      </c>
      <c r="B825" s="17">
        <v>2012</v>
      </c>
      <c r="C825" s="66" t="s">
        <v>185</v>
      </c>
      <c r="D825" s="17" t="s">
        <v>325</v>
      </c>
      <c r="E825" s="17">
        <v>4</v>
      </c>
      <c r="F825" s="67">
        <v>94001</v>
      </c>
      <c r="G825" s="17">
        <v>94001</v>
      </c>
      <c r="H825" s="70">
        <v>94001</v>
      </c>
      <c r="I825" s="45" t="s">
        <v>43</v>
      </c>
      <c r="J825" s="22">
        <v>94001</v>
      </c>
      <c r="K825" s="17" t="s">
        <v>42</v>
      </c>
      <c r="L825" s="27">
        <v>72</v>
      </c>
      <c r="M825" s="26">
        <v>0.72</v>
      </c>
      <c r="N825" s="26">
        <v>34.952153110047853</v>
      </c>
      <c r="O825" s="26">
        <v>44.565217391304344</v>
      </c>
      <c r="P825" s="26">
        <f t="shared" si="144"/>
        <v>0.44565217391304346</v>
      </c>
      <c r="Q825" s="26">
        <v>55.434782608695656</v>
      </c>
      <c r="R825" s="26">
        <v>0.55434782608695654</v>
      </c>
      <c r="S825" s="26">
        <v>19.375650093613483</v>
      </c>
      <c r="T825" s="26">
        <v>6.4585500312044948</v>
      </c>
      <c r="U825" s="26">
        <v>8.6343515342541952</v>
      </c>
      <c r="V825" s="26">
        <v>2.8781171780847319</v>
      </c>
      <c r="W825" s="26">
        <v>19.044115530532011</v>
      </c>
      <c r="X825" s="26">
        <v>41.608204809358497</v>
      </c>
      <c r="Y825" s="26">
        <v>25.932194608037861</v>
      </c>
      <c r="Z825" s="26">
        <v>1.3100430044386115</v>
      </c>
      <c r="AA825" s="26" t="s">
        <v>45</v>
      </c>
      <c r="AB825" s="26" t="s">
        <v>45</v>
      </c>
      <c r="AC825" s="26">
        <f t="shared" si="145"/>
        <v>1.2299737295397952</v>
      </c>
      <c r="AD825" s="26">
        <f t="shared" si="145"/>
        <v>2.6872867246984531</v>
      </c>
      <c r="AE825" s="26">
        <f t="shared" si="145"/>
        <v>1.6748437629494397</v>
      </c>
      <c r="AF825" s="26">
        <f t="shared" si="145"/>
        <v>8.4609782871962247E-2</v>
      </c>
      <c r="AG825" s="17">
        <v>3.1</v>
      </c>
      <c r="AH825" s="17">
        <v>6.2</v>
      </c>
      <c r="AI825" s="17">
        <f t="shared" si="146"/>
        <v>6.3095734448019254E-7</v>
      </c>
      <c r="AJ825" s="17">
        <v>1</v>
      </c>
      <c r="AK825" s="17">
        <v>27</v>
      </c>
      <c r="AL825" s="17">
        <v>1246.5</v>
      </c>
      <c r="AM825" s="17">
        <v>114</v>
      </c>
      <c r="AN825" s="17">
        <v>1.5</v>
      </c>
      <c r="AO825" s="17">
        <v>4.5999999999999996</v>
      </c>
      <c r="AP825" s="17">
        <v>0.45</v>
      </c>
      <c r="AQ825" s="17">
        <v>11.35</v>
      </c>
      <c r="AR825" s="17">
        <v>714.0625</v>
      </c>
      <c r="AS825" s="17">
        <v>1015.5555555555557</v>
      </c>
      <c r="AT825" s="26">
        <v>536.5625</v>
      </c>
      <c r="AU825" s="26">
        <v>19.482087227414333</v>
      </c>
      <c r="AV825" s="26">
        <v>-0.11088758306925937</v>
      </c>
      <c r="AW825" s="26">
        <v>5147.300000000002</v>
      </c>
      <c r="AX825" s="26">
        <v>4007.8249999999998</v>
      </c>
      <c r="AY825" s="103">
        <v>729</v>
      </c>
      <c r="AZ825" s="103">
        <f t="shared" si="141"/>
        <v>222.345</v>
      </c>
      <c r="BA825" s="17">
        <v>200</v>
      </c>
      <c r="BB825" s="17">
        <v>200</v>
      </c>
      <c r="BC825" s="17">
        <v>0.16</v>
      </c>
      <c r="BD825" s="14">
        <v>2</v>
      </c>
      <c r="BE825" s="17" t="s">
        <v>41</v>
      </c>
      <c r="BF825" s="28"/>
      <c r="BG825" s="26"/>
      <c r="BH825" s="84"/>
      <c r="BI825" s="29"/>
    </row>
    <row r="826" spans="1:61" x14ac:dyDescent="0.25">
      <c r="A826" s="14">
        <v>2008</v>
      </c>
      <c r="B826" s="17">
        <v>2012</v>
      </c>
      <c r="C826" s="66" t="s">
        <v>185</v>
      </c>
      <c r="D826" s="17" t="s">
        <v>325</v>
      </c>
      <c r="E826" s="17">
        <v>1</v>
      </c>
      <c r="F826" s="67" t="s">
        <v>49</v>
      </c>
      <c r="G826" s="20" t="s">
        <v>49</v>
      </c>
      <c r="H826" s="70" t="s">
        <v>155</v>
      </c>
      <c r="I826" s="45">
        <v>4</v>
      </c>
      <c r="J826" s="22" t="s">
        <v>44</v>
      </c>
      <c r="K826" s="17" t="s">
        <v>42</v>
      </c>
      <c r="L826" s="27">
        <v>44</v>
      </c>
      <c r="M826" s="26">
        <v>0.44</v>
      </c>
      <c r="N826" s="26">
        <v>4.4497607655502396</v>
      </c>
      <c r="O826" s="26">
        <v>45.614035087719294</v>
      </c>
      <c r="P826" s="26">
        <f t="shared" si="144"/>
        <v>0.45614035087719296</v>
      </c>
      <c r="Q826" s="26">
        <v>54.385964912280706</v>
      </c>
      <c r="R826" s="26">
        <v>0.54385964912280704</v>
      </c>
      <c r="S826" s="26">
        <v>2.4200453286325865</v>
      </c>
      <c r="T826" s="26">
        <v>0.80668177621086212</v>
      </c>
      <c r="U826" s="26">
        <v>1.0784423745931995</v>
      </c>
      <c r="V826" s="26">
        <v>0.35948079153106649</v>
      </c>
      <c r="W826" s="26">
        <v>18.026930379106091</v>
      </c>
      <c r="X826" s="26">
        <v>43.576416955968512</v>
      </c>
      <c r="Y826" s="26">
        <v>24.504104737385589</v>
      </c>
      <c r="Z826" s="26">
        <v>2.6173241566637557</v>
      </c>
      <c r="AA826" s="26" t="s">
        <v>45</v>
      </c>
      <c r="AB826" s="26" t="s">
        <v>45</v>
      </c>
      <c r="AC826" s="26">
        <f t="shared" si="145"/>
        <v>0.1454199621784685</v>
      </c>
      <c r="AD826" s="26">
        <f t="shared" si="145"/>
        <v>0.35152301430945809</v>
      </c>
      <c r="AE826" s="26">
        <f t="shared" si="145"/>
        <v>0.1976701473401121</v>
      </c>
      <c r="AF826" s="26">
        <f t="shared" si="145"/>
        <v>2.1113476996171152E-2</v>
      </c>
      <c r="AG826" s="17">
        <v>2.7</v>
      </c>
      <c r="AH826" s="17">
        <v>6.2</v>
      </c>
      <c r="AI826" s="17">
        <f t="shared" si="146"/>
        <v>6.3095734448019254E-7</v>
      </c>
      <c r="AJ826" s="17">
        <v>1</v>
      </c>
      <c r="AK826" s="17">
        <v>33</v>
      </c>
      <c r="AL826" s="17">
        <v>951</v>
      </c>
      <c r="AM826" s="17">
        <v>112.5</v>
      </c>
      <c r="AN826" s="17">
        <v>1.1000000000000001</v>
      </c>
      <c r="AO826" s="17">
        <v>5.85</v>
      </c>
      <c r="AP826" s="17">
        <v>0.45</v>
      </c>
      <c r="AQ826" s="17">
        <v>16.95</v>
      </c>
      <c r="AR826" s="17">
        <v>714.0625</v>
      </c>
      <c r="AS826" s="17">
        <v>1015.5555555555557</v>
      </c>
      <c r="AT826" s="26">
        <v>536.5625</v>
      </c>
      <c r="AU826" s="26">
        <v>19.482087227414333</v>
      </c>
      <c r="AV826" s="26">
        <v>-0.11088758306925937</v>
      </c>
      <c r="AW826" s="26">
        <v>5147.300000000002</v>
      </c>
      <c r="AX826" s="26">
        <v>4007.8249999999998</v>
      </c>
      <c r="AY826" s="103">
        <v>729</v>
      </c>
      <c r="AZ826" s="103">
        <f t="shared" ref="AZ826:AZ889" si="147">AY826*0.305</f>
        <v>222.345</v>
      </c>
      <c r="BA826" s="17">
        <v>200</v>
      </c>
      <c r="BB826" s="17">
        <v>200</v>
      </c>
      <c r="BC826" s="17">
        <v>0.16</v>
      </c>
      <c r="BD826" s="14">
        <v>2</v>
      </c>
      <c r="BE826" s="17" t="s">
        <v>41</v>
      </c>
      <c r="BF826" s="28"/>
      <c r="BG826" s="26"/>
      <c r="BH826" s="84"/>
      <c r="BI826" s="29"/>
    </row>
    <row r="827" spans="1:61" x14ac:dyDescent="0.25">
      <c r="A827" s="14">
        <v>2008</v>
      </c>
      <c r="B827" s="17">
        <v>2012</v>
      </c>
      <c r="C827" s="66" t="s">
        <v>185</v>
      </c>
      <c r="D827" s="17" t="s">
        <v>325</v>
      </c>
      <c r="E827" s="17">
        <v>2</v>
      </c>
      <c r="F827" s="67" t="s">
        <v>49</v>
      </c>
      <c r="G827" s="20" t="s">
        <v>49</v>
      </c>
      <c r="H827" s="70" t="s">
        <v>155</v>
      </c>
      <c r="I827" s="45">
        <v>4</v>
      </c>
      <c r="J827" s="22" t="s">
        <v>44</v>
      </c>
      <c r="K827" s="17" t="s">
        <v>42</v>
      </c>
      <c r="L827" s="27">
        <v>56.000000000000007</v>
      </c>
      <c r="M827" s="26">
        <v>0.56000000000000005</v>
      </c>
      <c r="N827" s="26">
        <v>6.9976076555023932</v>
      </c>
      <c r="O827" s="26">
        <v>46.341463414634134</v>
      </c>
      <c r="P827" s="26">
        <f t="shared" si="144"/>
        <v>0.46341463414634132</v>
      </c>
      <c r="Q827" s="26">
        <v>53.658536585365859</v>
      </c>
      <c r="R827" s="26">
        <v>0.53658536585365857</v>
      </c>
      <c r="S827" s="26">
        <v>3.7548138639281134</v>
      </c>
      <c r="T827" s="26">
        <v>1.2516046213093712</v>
      </c>
      <c r="U827" s="26">
        <v>1.6732539393624215</v>
      </c>
      <c r="V827" s="26">
        <v>0.55775131312080717</v>
      </c>
      <c r="W827" s="26">
        <v>18.71449176332186</v>
      </c>
      <c r="X827" s="26">
        <v>43.372247836485116</v>
      </c>
      <c r="Y827" s="26">
        <v>24.585564944190651</v>
      </c>
      <c r="Z827" s="26">
        <v>2.3701169020087178</v>
      </c>
      <c r="AA827" s="26" t="s">
        <v>45</v>
      </c>
      <c r="AB827" s="26" t="s">
        <v>45</v>
      </c>
      <c r="AC827" s="26">
        <f t="shared" si="145"/>
        <v>0.23423144376429805</v>
      </c>
      <c r="AD827" s="26">
        <f t="shared" si="145"/>
        <v>0.54284905828720154</v>
      </c>
      <c r="AE827" s="26">
        <f t="shared" si="145"/>
        <v>0.30771406701650694</v>
      </c>
      <c r="AF827" s="26">
        <f t="shared" si="145"/>
        <v>2.9664492675975616E-2</v>
      </c>
      <c r="AG827" s="17">
        <v>2.6</v>
      </c>
      <c r="AH827" s="17">
        <v>5.8</v>
      </c>
      <c r="AI827" s="17">
        <f t="shared" si="146"/>
        <v>1.5848931924611111E-6</v>
      </c>
      <c r="AJ827" s="17">
        <v>1</v>
      </c>
      <c r="AK827" s="17">
        <v>29</v>
      </c>
      <c r="AL827" s="17">
        <v>816</v>
      </c>
      <c r="AM827" s="17">
        <v>67.5</v>
      </c>
      <c r="AN827" s="17">
        <v>2.25</v>
      </c>
      <c r="AO827" s="17">
        <v>5.7</v>
      </c>
      <c r="AP827" s="17">
        <v>0.3</v>
      </c>
      <c r="AQ827" s="17">
        <v>23.1</v>
      </c>
      <c r="AR827" s="17">
        <v>714.0625</v>
      </c>
      <c r="AS827" s="17">
        <v>1015.5555555555557</v>
      </c>
      <c r="AT827" s="26">
        <v>536.5625</v>
      </c>
      <c r="AU827" s="26">
        <v>19.482087227414333</v>
      </c>
      <c r="AV827" s="26">
        <v>-0.11088758306925937</v>
      </c>
      <c r="AW827" s="26">
        <v>5147.300000000002</v>
      </c>
      <c r="AX827" s="26">
        <v>4007.8249999999998</v>
      </c>
      <c r="AY827" s="103">
        <v>729</v>
      </c>
      <c r="AZ827" s="103">
        <f t="shared" si="147"/>
        <v>222.345</v>
      </c>
      <c r="BA827" s="17">
        <v>200</v>
      </c>
      <c r="BB827" s="17">
        <v>200</v>
      </c>
      <c r="BC827" s="17">
        <v>0.16</v>
      </c>
      <c r="BD827" s="14">
        <v>2</v>
      </c>
      <c r="BE827" s="17" t="s">
        <v>41</v>
      </c>
      <c r="BF827" s="28"/>
      <c r="BG827" s="26"/>
      <c r="BH827" s="84"/>
      <c r="BI827" s="29"/>
    </row>
    <row r="828" spans="1:61" x14ac:dyDescent="0.25">
      <c r="A828" s="14">
        <v>2008</v>
      </c>
      <c r="B828" s="17">
        <v>2012</v>
      </c>
      <c r="C828" s="66" t="s">
        <v>185</v>
      </c>
      <c r="D828" s="17" t="s">
        <v>325</v>
      </c>
      <c r="E828" s="17">
        <v>3</v>
      </c>
      <c r="F828" s="67" t="s">
        <v>49</v>
      </c>
      <c r="G828" s="20" t="s">
        <v>49</v>
      </c>
      <c r="H828" s="70" t="s">
        <v>155</v>
      </c>
      <c r="I828" s="45">
        <v>4</v>
      </c>
      <c r="J828" s="22" t="s">
        <v>44</v>
      </c>
      <c r="K828" s="17" t="s">
        <v>42</v>
      </c>
      <c r="L828" s="27">
        <v>89</v>
      </c>
      <c r="M828" s="26">
        <v>0.89</v>
      </c>
      <c r="N828" s="26">
        <v>33.086124401913878</v>
      </c>
      <c r="O828" s="26">
        <v>43.13725490196078</v>
      </c>
      <c r="P828" s="26">
        <f t="shared" si="144"/>
        <v>0.43137254901960781</v>
      </c>
      <c r="Q828" s="26">
        <v>56.862745098039213</v>
      </c>
      <c r="R828" s="26">
        <v>0.56862745098039214</v>
      </c>
      <c r="S828" s="26">
        <v>18.813678581480438</v>
      </c>
      <c r="T828" s="26">
        <v>6.2712261938268128</v>
      </c>
      <c r="U828" s="26">
        <v>8.3839207324720935</v>
      </c>
      <c r="V828" s="26">
        <v>2.7946402441573643</v>
      </c>
      <c r="W828" s="26">
        <v>18.030220069211637</v>
      </c>
      <c r="X828" s="26">
        <v>44.699606470180456</v>
      </c>
      <c r="Y828" s="26">
        <v>24.397577053893883</v>
      </c>
      <c r="Z828" s="26">
        <v>1.9592862518105392</v>
      </c>
      <c r="AA828" s="26" t="s">
        <v>45</v>
      </c>
      <c r="AB828" s="26" t="s">
        <v>45</v>
      </c>
      <c r="AC828" s="26">
        <f t="shared" si="145"/>
        <v>1.1307158837850191</v>
      </c>
      <c r="AD828" s="26">
        <f t="shared" si="145"/>
        <v>2.8032134294954614</v>
      </c>
      <c r="AE828" s="26">
        <f t="shared" si="145"/>
        <v>1.5300272428628732</v>
      </c>
      <c r="AF828" s="26">
        <f t="shared" si="145"/>
        <v>0.1228712726355901</v>
      </c>
      <c r="AG828" s="17">
        <v>2.9</v>
      </c>
      <c r="AH828" s="17">
        <v>6.2</v>
      </c>
      <c r="AI828" s="17">
        <f t="shared" si="146"/>
        <v>6.3095734448019254E-7</v>
      </c>
      <c r="AJ828" s="17">
        <v>1</v>
      </c>
      <c r="AK828" s="17">
        <v>32</v>
      </c>
      <c r="AL828" s="17">
        <v>1021</v>
      </c>
      <c r="AM828" s="17">
        <v>109</v>
      </c>
      <c r="AN828" s="17">
        <v>1.4</v>
      </c>
      <c r="AO828" s="17">
        <v>4.6500000000000004</v>
      </c>
      <c r="AP828" s="17">
        <v>0.45</v>
      </c>
      <c r="AQ828" s="17">
        <v>12.15</v>
      </c>
      <c r="AR828" s="17">
        <v>714.0625</v>
      </c>
      <c r="AS828" s="17">
        <v>1015.5555555555557</v>
      </c>
      <c r="AT828" s="26">
        <v>536.5625</v>
      </c>
      <c r="AU828" s="26">
        <v>19.482087227414333</v>
      </c>
      <c r="AV828" s="26">
        <v>-0.11088758306925937</v>
      </c>
      <c r="AW828" s="26">
        <v>5147.300000000002</v>
      </c>
      <c r="AX828" s="26">
        <v>4007.8249999999998</v>
      </c>
      <c r="AY828" s="103">
        <v>729</v>
      </c>
      <c r="AZ828" s="103">
        <f t="shared" si="147"/>
        <v>222.345</v>
      </c>
      <c r="BA828" s="17">
        <v>200</v>
      </c>
      <c r="BB828" s="17">
        <v>200</v>
      </c>
      <c r="BC828" s="17">
        <v>0.16</v>
      </c>
      <c r="BD828" s="14">
        <v>2</v>
      </c>
      <c r="BE828" s="17" t="s">
        <v>41</v>
      </c>
      <c r="BF828" s="28"/>
      <c r="BG828" s="26"/>
      <c r="BH828" s="84"/>
      <c r="BI828" s="29"/>
    </row>
    <row r="829" spans="1:61" x14ac:dyDescent="0.25">
      <c r="A829" s="14">
        <v>2008</v>
      </c>
      <c r="B829" s="17">
        <v>2012</v>
      </c>
      <c r="C829" s="66" t="s">
        <v>185</v>
      </c>
      <c r="D829" s="17" t="s">
        <v>325</v>
      </c>
      <c r="E829" s="17">
        <v>4</v>
      </c>
      <c r="F829" s="67" t="s">
        <v>49</v>
      </c>
      <c r="G829" s="20" t="s">
        <v>49</v>
      </c>
      <c r="H829" s="70" t="s">
        <v>155</v>
      </c>
      <c r="I829" s="45">
        <v>4</v>
      </c>
      <c r="J829" s="22" t="s">
        <v>44</v>
      </c>
      <c r="K829" s="17" t="s">
        <v>42</v>
      </c>
      <c r="L829" s="27">
        <v>28.000000000000004</v>
      </c>
      <c r="M829" s="26">
        <v>0.28000000000000003</v>
      </c>
      <c r="N829" s="26">
        <v>10.62200956937799</v>
      </c>
      <c r="O829" s="26">
        <v>46.341463414634134</v>
      </c>
      <c r="P829" s="26">
        <f t="shared" si="144"/>
        <v>0.46341463414634132</v>
      </c>
      <c r="Q829" s="26">
        <v>53.658536585365859</v>
      </c>
      <c r="R829" s="26">
        <v>0.53658536585365857</v>
      </c>
      <c r="S829" s="26">
        <v>5.6996148908857514</v>
      </c>
      <c r="T829" s="26">
        <v>1.8998716302952505</v>
      </c>
      <c r="U829" s="26">
        <v>2.5399136720578297</v>
      </c>
      <c r="V829" s="26">
        <v>0.8466378906859432</v>
      </c>
      <c r="W829" s="26">
        <v>18.409267577923472</v>
      </c>
      <c r="X829" s="26">
        <v>43.112956249431505</v>
      </c>
      <c r="Y829" s="26">
        <v>24.796358335951226</v>
      </c>
      <c r="Z829" s="26">
        <v>2.0964195603006317</v>
      </c>
      <c r="AA829" s="26" t="s">
        <v>45</v>
      </c>
      <c r="AB829" s="26" t="s">
        <v>45</v>
      </c>
      <c r="AC829" s="26">
        <f t="shared" si="145"/>
        <v>0.34975245205810962</v>
      </c>
      <c r="AD829" s="26">
        <f t="shared" si="145"/>
        <v>0.81909082476455242</v>
      </c>
      <c r="AE829" s="26">
        <f t="shared" si="145"/>
        <v>0.4710989773710888</v>
      </c>
      <c r="AF829" s="26">
        <f t="shared" si="145"/>
        <v>3.9829280478112135E-2</v>
      </c>
      <c r="AG829" s="17">
        <v>3.1</v>
      </c>
      <c r="AH829" s="17">
        <v>6.2</v>
      </c>
      <c r="AI829" s="17">
        <f t="shared" si="146"/>
        <v>6.3095734448019254E-7</v>
      </c>
      <c r="AJ829" s="17">
        <v>1</v>
      </c>
      <c r="AK829" s="17">
        <v>27</v>
      </c>
      <c r="AL829" s="17">
        <v>1246.5</v>
      </c>
      <c r="AM829" s="17">
        <v>114</v>
      </c>
      <c r="AN829" s="17">
        <v>1.5</v>
      </c>
      <c r="AO829" s="17">
        <v>4.5999999999999996</v>
      </c>
      <c r="AP829" s="17">
        <v>0.45</v>
      </c>
      <c r="AQ829" s="17">
        <v>11.35</v>
      </c>
      <c r="AR829" s="17">
        <v>714.0625</v>
      </c>
      <c r="AS829" s="17">
        <v>1015.5555555555557</v>
      </c>
      <c r="AT829" s="26">
        <v>536.5625</v>
      </c>
      <c r="AU829" s="26">
        <v>19.482087227414333</v>
      </c>
      <c r="AV829" s="26">
        <v>-0.11088758306925937</v>
      </c>
      <c r="AW829" s="26">
        <v>5147.300000000002</v>
      </c>
      <c r="AX829" s="26">
        <v>4007.8249999999998</v>
      </c>
      <c r="AY829" s="103">
        <v>729</v>
      </c>
      <c r="AZ829" s="103">
        <f t="shared" si="147"/>
        <v>222.345</v>
      </c>
      <c r="BA829" s="17">
        <v>200</v>
      </c>
      <c r="BB829" s="17">
        <v>200</v>
      </c>
      <c r="BC829" s="17">
        <v>0.16</v>
      </c>
      <c r="BD829" s="14">
        <v>2</v>
      </c>
      <c r="BE829" s="17" t="s">
        <v>41</v>
      </c>
      <c r="BF829" s="28"/>
      <c r="BG829" s="26"/>
      <c r="BH829" s="84"/>
      <c r="BI829" s="29"/>
    </row>
    <row r="830" spans="1:61" x14ac:dyDescent="0.25">
      <c r="A830" s="14">
        <v>2008</v>
      </c>
      <c r="B830" s="17">
        <v>2012</v>
      </c>
      <c r="C830" s="66" t="s">
        <v>185</v>
      </c>
      <c r="D830" s="17" t="s">
        <v>325</v>
      </c>
      <c r="E830" s="17">
        <v>1</v>
      </c>
      <c r="F830" s="67" t="s">
        <v>96</v>
      </c>
      <c r="G830" s="20" t="s">
        <v>97</v>
      </c>
      <c r="H830" s="70">
        <v>9870</v>
      </c>
      <c r="I830" s="45">
        <v>5</v>
      </c>
      <c r="J830" s="22">
        <v>98701</v>
      </c>
      <c r="K830" s="17" t="s">
        <v>54</v>
      </c>
      <c r="L830" s="27">
        <v>89</v>
      </c>
      <c r="M830" s="26">
        <v>0.89</v>
      </c>
      <c r="N830" s="26">
        <v>39.904306220095691</v>
      </c>
      <c r="O830" s="26">
        <v>43.396226415094333</v>
      </c>
      <c r="P830" s="26">
        <f t="shared" si="144"/>
        <v>0.4339622641509433</v>
      </c>
      <c r="Q830" s="26">
        <v>56.603773584905667</v>
      </c>
      <c r="R830" s="26">
        <v>0.5660377358490567</v>
      </c>
      <c r="S830" s="26">
        <v>22.587343143450394</v>
      </c>
      <c r="T830" s="26">
        <v>7.5291143811501309</v>
      </c>
      <c r="U830" s="26">
        <v>10.065575089512011</v>
      </c>
      <c r="V830" s="26">
        <v>3.3551916965040038</v>
      </c>
      <c r="W830" s="26">
        <v>18.871237932662325</v>
      </c>
      <c r="X830" s="26">
        <v>42.682964452973152</v>
      </c>
      <c r="Y830" s="26">
        <v>24.109792883675809</v>
      </c>
      <c r="Z830" s="26">
        <v>2.3751783693588777</v>
      </c>
      <c r="AA830" s="26" t="s">
        <v>45</v>
      </c>
      <c r="AB830" s="26" t="s">
        <v>45</v>
      </c>
      <c r="AC830" s="26">
        <f t="shared" si="145"/>
        <v>1.4208370890891378</v>
      </c>
      <c r="AD830" s="26">
        <f t="shared" si="145"/>
        <v>3.2136492149300002</v>
      </c>
      <c r="AE830" s="26">
        <f t="shared" si="145"/>
        <v>1.8152538832703462</v>
      </c>
      <c r="AF830" s="26">
        <f t="shared" si="145"/>
        <v>0.17882989618536646</v>
      </c>
      <c r="AG830" s="17">
        <v>2.7</v>
      </c>
      <c r="AH830" s="17">
        <v>6.2</v>
      </c>
      <c r="AI830" s="17">
        <f t="shared" si="146"/>
        <v>6.3095734448019254E-7</v>
      </c>
      <c r="AJ830" s="17">
        <v>1</v>
      </c>
      <c r="AK830" s="17">
        <v>33</v>
      </c>
      <c r="AL830" s="17">
        <v>951</v>
      </c>
      <c r="AM830" s="17">
        <v>112.5</v>
      </c>
      <c r="AN830" s="17">
        <v>1.1000000000000001</v>
      </c>
      <c r="AO830" s="17">
        <v>5.85</v>
      </c>
      <c r="AP830" s="17">
        <v>0.45</v>
      </c>
      <c r="AQ830" s="17">
        <v>16.95</v>
      </c>
      <c r="AR830" s="17">
        <v>714.0625</v>
      </c>
      <c r="AS830" s="17">
        <v>1015.5555555555557</v>
      </c>
      <c r="AT830" s="26">
        <v>536.5625</v>
      </c>
      <c r="AU830" s="26">
        <v>19.482087227414333</v>
      </c>
      <c r="AV830" s="26">
        <v>-0.11088758306925937</v>
      </c>
      <c r="AW830" s="26">
        <v>5147.300000000002</v>
      </c>
      <c r="AX830" s="26">
        <v>4007.8249999999998</v>
      </c>
      <c r="AY830" s="103">
        <v>729</v>
      </c>
      <c r="AZ830" s="103">
        <f t="shared" si="147"/>
        <v>222.345</v>
      </c>
      <c r="BA830" s="17">
        <v>200</v>
      </c>
      <c r="BB830" s="17">
        <v>200</v>
      </c>
      <c r="BC830" s="17">
        <v>0.16</v>
      </c>
      <c r="BD830" s="14">
        <v>2</v>
      </c>
      <c r="BE830" s="17" t="s">
        <v>41</v>
      </c>
      <c r="BF830" s="28"/>
      <c r="BG830" s="26"/>
      <c r="BH830" s="84"/>
      <c r="BI830" s="29"/>
    </row>
    <row r="831" spans="1:61" x14ac:dyDescent="0.25">
      <c r="A831" s="14">
        <v>2008</v>
      </c>
      <c r="B831" s="17">
        <v>2012</v>
      </c>
      <c r="C831" s="66" t="s">
        <v>185</v>
      </c>
      <c r="D831" s="17" t="s">
        <v>325</v>
      </c>
      <c r="E831" s="17">
        <v>2</v>
      </c>
      <c r="F831" s="67" t="s">
        <v>96</v>
      </c>
      <c r="G831" s="20" t="s">
        <v>97</v>
      </c>
      <c r="H831" s="70">
        <v>9870</v>
      </c>
      <c r="I831" s="45">
        <v>5</v>
      </c>
      <c r="J831" s="22">
        <v>98701</v>
      </c>
      <c r="K831" s="17" t="s">
        <v>54</v>
      </c>
      <c r="L831" s="27">
        <v>56.000000000000007</v>
      </c>
      <c r="M831" s="26">
        <v>0.56000000000000005</v>
      </c>
      <c r="N831" s="26">
        <v>10.729665071770334</v>
      </c>
      <c r="O831" s="26">
        <v>42.857142857142868</v>
      </c>
      <c r="P831" s="26">
        <f t="shared" si="144"/>
        <v>0.42857142857142866</v>
      </c>
      <c r="Q831" s="26">
        <v>57.142857142857139</v>
      </c>
      <c r="R831" s="26">
        <v>0.5714285714285714</v>
      </c>
      <c r="S831" s="26">
        <v>6.1312371838687625</v>
      </c>
      <c r="T831" s="26">
        <v>2.0437457279562543</v>
      </c>
      <c r="U831" s="26">
        <v>2.7322570819372523</v>
      </c>
      <c r="V831" s="26">
        <v>0.91075236064575071</v>
      </c>
      <c r="W831" s="26">
        <v>18.930428695866283</v>
      </c>
      <c r="X831" s="26">
        <v>42.454317494251796</v>
      </c>
      <c r="Y831" s="26">
        <v>24.595544407524031</v>
      </c>
      <c r="Z831" s="26">
        <v>2.3854878218417639</v>
      </c>
      <c r="AA831" s="26" t="s">
        <v>45</v>
      </c>
      <c r="AB831" s="26" t="s">
        <v>45</v>
      </c>
      <c r="AC831" s="26">
        <f t="shared" si="145"/>
        <v>0.38688982775557201</v>
      </c>
      <c r="AD831" s="26">
        <f t="shared" si="145"/>
        <v>0.86765830012175582</v>
      </c>
      <c r="AE831" s="26">
        <f t="shared" si="145"/>
        <v>0.50267038809635578</v>
      </c>
      <c r="AF831" s="26">
        <f t="shared" si="145"/>
        <v>4.875330544980775E-2</v>
      </c>
      <c r="AG831" s="17">
        <v>2.6</v>
      </c>
      <c r="AH831" s="17">
        <v>5.8</v>
      </c>
      <c r="AI831" s="17">
        <f t="shared" si="146"/>
        <v>1.5848931924611111E-6</v>
      </c>
      <c r="AJ831" s="17">
        <v>1</v>
      </c>
      <c r="AK831" s="17">
        <v>29</v>
      </c>
      <c r="AL831" s="17">
        <v>816</v>
      </c>
      <c r="AM831" s="17">
        <v>67.5</v>
      </c>
      <c r="AN831" s="17">
        <v>2.25</v>
      </c>
      <c r="AO831" s="17">
        <v>5.7</v>
      </c>
      <c r="AP831" s="17">
        <v>0.3</v>
      </c>
      <c r="AQ831" s="17">
        <v>23.1</v>
      </c>
      <c r="AR831" s="17">
        <v>714.0625</v>
      </c>
      <c r="AS831" s="17">
        <v>1015.5555555555557</v>
      </c>
      <c r="AT831" s="26">
        <v>536.5625</v>
      </c>
      <c r="AU831" s="26">
        <v>19.482087227414333</v>
      </c>
      <c r="AV831" s="26">
        <v>-0.11088758306925937</v>
      </c>
      <c r="AW831" s="26">
        <v>5147.300000000002</v>
      </c>
      <c r="AX831" s="26">
        <v>4007.8249999999998</v>
      </c>
      <c r="AY831" s="103">
        <v>729</v>
      </c>
      <c r="AZ831" s="103">
        <f t="shared" si="147"/>
        <v>222.345</v>
      </c>
      <c r="BA831" s="17">
        <v>200</v>
      </c>
      <c r="BB831" s="17">
        <v>200</v>
      </c>
      <c r="BC831" s="17">
        <v>0.16</v>
      </c>
      <c r="BD831" s="14">
        <v>2</v>
      </c>
      <c r="BE831" s="17" t="s">
        <v>41</v>
      </c>
      <c r="BF831" s="28"/>
      <c r="BG831" s="26"/>
      <c r="BH831" s="84"/>
      <c r="BI831" s="29"/>
    </row>
    <row r="832" spans="1:61" x14ac:dyDescent="0.25">
      <c r="A832" s="14">
        <v>2008</v>
      </c>
      <c r="B832" s="17">
        <v>2012</v>
      </c>
      <c r="C832" s="66" t="s">
        <v>185</v>
      </c>
      <c r="D832" s="17" t="s">
        <v>325</v>
      </c>
      <c r="E832" s="17">
        <v>3</v>
      </c>
      <c r="F832" s="67" t="s">
        <v>96</v>
      </c>
      <c r="G832" s="20" t="s">
        <v>97</v>
      </c>
      <c r="H832" s="70">
        <v>9870</v>
      </c>
      <c r="I832" s="45">
        <v>5</v>
      </c>
      <c r="J832" s="22">
        <v>98701</v>
      </c>
      <c r="K832" s="17" t="s">
        <v>54</v>
      </c>
      <c r="L832" s="27">
        <v>28.000000000000004</v>
      </c>
      <c r="M832" s="26">
        <v>0.28000000000000003</v>
      </c>
      <c r="N832" s="26">
        <v>3.1578947368421049</v>
      </c>
      <c r="O832" s="26">
        <v>47.560975609756099</v>
      </c>
      <c r="P832" s="26">
        <f t="shared" si="144"/>
        <v>0.47560975609756101</v>
      </c>
      <c r="Q832" s="26">
        <v>52.439024390243901</v>
      </c>
      <c r="R832" s="26">
        <v>0.52439024390243905</v>
      </c>
      <c r="S832" s="26">
        <v>1.6559691912708598</v>
      </c>
      <c r="T832" s="26">
        <v>0.55198973042361998</v>
      </c>
      <c r="U832" s="26">
        <v>0.73794789120599069</v>
      </c>
      <c r="V832" s="26">
        <v>0.24598263040199689</v>
      </c>
      <c r="W832" s="26">
        <v>19.157211108929516</v>
      </c>
      <c r="X832" s="26">
        <v>42.269029452635479</v>
      </c>
      <c r="Y832" s="26">
        <v>25.01270583436451</v>
      </c>
      <c r="Z832" s="26">
        <v>2.2606256116623342</v>
      </c>
      <c r="AA832" s="26" t="s">
        <v>45</v>
      </c>
      <c r="AB832" s="26" t="s">
        <v>45</v>
      </c>
      <c r="AC832" s="26">
        <f t="shared" si="145"/>
        <v>0.10574583795686382</v>
      </c>
      <c r="AD832" s="26">
        <f t="shared" si="145"/>
        <v>0.23332070172828312</v>
      </c>
      <c r="AE832" s="26">
        <f t="shared" si="145"/>
        <v>0.13806756750676175</v>
      </c>
      <c r="AF832" s="26">
        <f t="shared" si="145"/>
        <v>1.2478421219702229E-2</v>
      </c>
      <c r="AG832" s="17">
        <v>2.9</v>
      </c>
      <c r="AH832" s="17">
        <v>6.2</v>
      </c>
      <c r="AI832" s="17">
        <f t="shared" si="146"/>
        <v>6.3095734448019254E-7</v>
      </c>
      <c r="AJ832" s="17">
        <v>1</v>
      </c>
      <c r="AK832" s="17">
        <v>32</v>
      </c>
      <c r="AL832" s="17">
        <v>1021</v>
      </c>
      <c r="AM832" s="17">
        <v>109</v>
      </c>
      <c r="AN832" s="17">
        <v>1.4</v>
      </c>
      <c r="AO832" s="17">
        <v>4.6500000000000004</v>
      </c>
      <c r="AP832" s="17">
        <v>0.45</v>
      </c>
      <c r="AQ832" s="17">
        <v>12.15</v>
      </c>
      <c r="AR832" s="17">
        <v>714.0625</v>
      </c>
      <c r="AS832" s="17">
        <v>1015.5555555555557</v>
      </c>
      <c r="AT832" s="26">
        <v>536.5625</v>
      </c>
      <c r="AU832" s="26">
        <v>19.482087227414333</v>
      </c>
      <c r="AV832" s="26">
        <v>-0.11088758306925937</v>
      </c>
      <c r="AW832" s="26">
        <v>5147.300000000002</v>
      </c>
      <c r="AX832" s="26">
        <v>4007.8249999999998</v>
      </c>
      <c r="AY832" s="103">
        <v>729</v>
      </c>
      <c r="AZ832" s="103">
        <f t="shared" si="147"/>
        <v>222.345</v>
      </c>
      <c r="BA832" s="17">
        <v>200</v>
      </c>
      <c r="BB832" s="17">
        <v>200</v>
      </c>
      <c r="BC832" s="17">
        <v>0.16</v>
      </c>
      <c r="BD832" s="14">
        <v>2</v>
      </c>
      <c r="BE832" s="17" t="s">
        <v>41</v>
      </c>
      <c r="BF832" s="28"/>
      <c r="BG832" s="26"/>
      <c r="BH832" s="84"/>
      <c r="BI832" s="29"/>
    </row>
    <row r="833" spans="1:61" x14ac:dyDescent="0.25">
      <c r="A833" s="14">
        <v>2008</v>
      </c>
      <c r="B833" s="17">
        <v>2012</v>
      </c>
      <c r="C833" s="66" t="s">
        <v>185</v>
      </c>
      <c r="D833" s="17" t="s">
        <v>325</v>
      </c>
      <c r="E833" s="17">
        <v>4</v>
      </c>
      <c r="F833" s="67" t="s">
        <v>96</v>
      </c>
      <c r="G833" s="20" t="s">
        <v>97</v>
      </c>
      <c r="H833" s="70">
        <v>9870</v>
      </c>
      <c r="I833" s="45">
        <v>5</v>
      </c>
      <c r="J833" s="22">
        <v>98701</v>
      </c>
      <c r="K833" s="17" t="s">
        <v>54</v>
      </c>
      <c r="L833" s="27">
        <v>44</v>
      </c>
      <c r="M833" s="26">
        <v>0.44</v>
      </c>
      <c r="N833" s="26">
        <v>34.449760765550245</v>
      </c>
      <c r="O833" s="26">
        <v>42.045454545454554</v>
      </c>
      <c r="P833" s="26">
        <f t="shared" si="144"/>
        <v>0.42045454545454553</v>
      </c>
      <c r="Q833" s="26">
        <v>57.954545454545446</v>
      </c>
      <c r="R833" s="26">
        <v>0.57954545454545447</v>
      </c>
      <c r="S833" s="26">
        <v>19.96520226185298</v>
      </c>
      <c r="T833" s="26">
        <v>6.6550674206176597</v>
      </c>
      <c r="U833" s="26">
        <v>8.8970730761775538</v>
      </c>
      <c r="V833" s="26">
        <v>2.9656910253925179</v>
      </c>
      <c r="W833" s="26">
        <v>19.27308232584916</v>
      </c>
      <c r="X833" s="26">
        <v>43.149734024179637</v>
      </c>
      <c r="Y833" s="26">
        <v>23.907686355785842</v>
      </c>
      <c r="Z833" s="26">
        <v>2.1431120322395003</v>
      </c>
      <c r="AA833" s="26" t="s">
        <v>45</v>
      </c>
      <c r="AB833" s="26" t="s">
        <v>45</v>
      </c>
      <c r="AC833" s="26">
        <f t="shared" si="145"/>
        <v>1.2826366228164077</v>
      </c>
      <c r="AD833" s="26">
        <f t="shared" si="145"/>
        <v>2.8716438911263524</v>
      </c>
      <c r="AE833" s="26">
        <f t="shared" si="145"/>
        <v>1.591072645687357</v>
      </c>
      <c r="AF833" s="26">
        <f t="shared" si="145"/>
        <v>0.14262555064490803</v>
      </c>
      <c r="AG833" s="17">
        <v>3.1</v>
      </c>
      <c r="AH833" s="17">
        <v>6.2</v>
      </c>
      <c r="AI833" s="17">
        <f t="shared" si="146"/>
        <v>6.3095734448019254E-7</v>
      </c>
      <c r="AJ833" s="17">
        <v>1</v>
      </c>
      <c r="AK833" s="17">
        <v>27</v>
      </c>
      <c r="AL833" s="17">
        <v>1246.5</v>
      </c>
      <c r="AM833" s="17">
        <v>114</v>
      </c>
      <c r="AN833" s="17">
        <v>1.5</v>
      </c>
      <c r="AO833" s="17">
        <v>4.5999999999999996</v>
      </c>
      <c r="AP833" s="17">
        <v>0.45</v>
      </c>
      <c r="AQ833" s="17">
        <v>11.35</v>
      </c>
      <c r="AR833" s="17">
        <v>714.0625</v>
      </c>
      <c r="AS833" s="17">
        <v>1015.5555555555557</v>
      </c>
      <c r="AT833" s="26">
        <v>536.5625</v>
      </c>
      <c r="AU833" s="26">
        <v>19.482087227414333</v>
      </c>
      <c r="AV833" s="26">
        <v>-0.11088758306925937</v>
      </c>
      <c r="AW833" s="26">
        <v>5147.300000000002</v>
      </c>
      <c r="AX833" s="26">
        <v>4007.8249999999998</v>
      </c>
      <c r="AY833" s="103">
        <v>729</v>
      </c>
      <c r="AZ833" s="103">
        <f t="shared" si="147"/>
        <v>222.345</v>
      </c>
      <c r="BA833" s="17">
        <v>200</v>
      </c>
      <c r="BB833" s="17">
        <v>200</v>
      </c>
      <c r="BC833" s="17">
        <v>0.16</v>
      </c>
      <c r="BD833" s="14">
        <v>2</v>
      </c>
      <c r="BE833" s="17" t="s">
        <v>41</v>
      </c>
      <c r="BF833" s="28"/>
      <c r="BG833" s="26"/>
      <c r="BH833" s="84"/>
      <c r="BI833" s="29"/>
    </row>
    <row r="834" spans="1:61" x14ac:dyDescent="0.25">
      <c r="A834" s="14">
        <v>2008</v>
      </c>
      <c r="B834" s="17">
        <v>2012</v>
      </c>
      <c r="C834" s="66" t="s">
        <v>185</v>
      </c>
      <c r="D834" s="17" t="s">
        <v>325</v>
      </c>
      <c r="E834" s="17">
        <v>1</v>
      </c>
      <c r="F834" s="67" t="s">
        <v>98</v>
      </c>
      <c r="G834" s="20" t="s">
        <v>99</v>
      </c>
      <c r="H834" s="70">
        <v>9870</v>
      </c>
      <c r="I834" s="45">
        <v>5</v>
      </c>
      <c r="J834" s="22">
        <v>987023</v>
      </c>
      <c r="K834" s="17" t="s">
        <v>54</v>
      </c>
      <c r="L834" s="27">
        <v>78</v>
      </c>
      <c r="M834" s="26">
        <v>0.78</v>
      </c>
      <c r="N834" s="26">
        <v>40.047846889952169</v>
      </c>
      <c r="O834" s="26">
        <v>45.91836734693878</v>
      </c>
      <c r="P834" s="26">
        <f t="shared" si="144"/>
        <v>0.45918367346938782</v>
      </c>
      <c r="Q834" s="26">
        <v>54.08163265306122</v>
      </c>
      <c r="R834" s="26">
        <v>0.54081632653061218</v>
      </c>
      <c r="S834" s="26">
        <v>21.658529440484333</v>
      </c>
      <c r="T834" s="26">
        <v>7.2195098134947777</v>
      </c>
      <c r="U834" s="26">
        <v>9.651668769853357</v>
      </c>
      <c r="V834" s="26">
        <v>3.2172229232844525</v>
      </c>
      <c r="W834" s="26">
        <v>18.672781886543532</v>
      </c>
      <c r="X834" s="26">
        <v>42.943892500118992</v>
      </c>
      <c r="Y834" s="26">
        <v>24.342427287358802</v>
      </c>
      <c r="Z834" s="26">
        <v>2.0807187573108195</v>
      </c>
      <c r="AA834" s="26" t="s">
        <v>45</v>
      </c>
      <c r="AB834" s="26" t="s">
        <v>45</v>
      </c>
      <c r="AC834" s="26">
        <f t="shared" si="145"/>
        <v>1.3480833207514855</v>
      </c>
      <c r="AD834" s="26">
        <f t="shared" si="145"/>
        <v>3.1003385333427382</v>
      </c>
      <c r="AE834" s="26">
        <f t="shared" si="145"/>
        <v>1.7574039268536994</v>
      </c>
      <c r="AF834" s="26">
        <f t="shared" si="145"/>
        <v>0.15021769487528119</v>
      </c>
      <c r="AG834" s="17">
        <v>2.7</v>
      </c>
      <c r="AH834" s="17">
        <v>6.2</v>
      </c>
      <c r="AI834" s="17">
        <f t="shared" si="146"/>
        <v>6.3095734448019254E-7</v>
      </c>
      <c r="AJ834" s="17">
        <v>1</v>
      </c>
      <c r="AK834" s="17">
        <v>33</v>
      </c>
      <c r="AL834" s="17">
        <v>951</v>
      </c>
      <c r="AM834" s="17">
        <v>112.5</v>
      </c>
      <c r="AN834" s="17">
        <v>1.1000000000000001</v>
      </c>
      <c r="AO834" s="17">
        <v>5.85</v>
      </c>
      <c r="AP834" s="17">
        <v>0.45</v>
      </c>
      <c r="AQ834" s="17">
        <v>16.95</v>
      </c>
      <c r="AR834" s="17">
        <v>714.0625</v>
      </c>
      <c r="AS834" s="17">
        <v>1015.5555555555557</v>
      </c>
      <c r="AT834" s="26">
        <v>536.5625</v>
      </c>
      <c r="AU834" s="26">
        <v>19.482087227414333</v>
      </c>
      <c r="AV834" s="26">
        <v>-0.11088758306925937</v>
      </c>
      <c r="AW834" s="26">
        <v>5147.300000000002</v>
      </c>
      <c r="AX834" s="26">
        <v>4007.8249999999998</v>
      </c>
      <c r="AY834" s="103">
        <v>729</v>
      </c>
      <c r="AZ834" s="103">
        <f t="shared" si="147"/>
        <v>222.345</v>
      </c>
      <c r="BA834" s="17">
        <v>200</v>
      </c>
      <c r="BB834" s="17">
        <v>200</v>
      </c>
      <c r="BC834" s="17">
        <v>0.16</v>
      </c>
      <c r="BD834" s="14">
        <v>2</v>
      </c>
      <c r="BE834" s="17" t="s">
        <v>41</v>
      </c>
      <c r="BF834" s="28"/>
      <c r="BG834" s="26"/>
      <c r="BH834" s="84"/>
      <c r="BI834" s="29"/>
    </row>
    <row r="835" spans="1:61" x14ac:dyDescent="0.25">
      <c r="A835" s="14">
        <v>2008</v>
      </c>
      <c r="B835" s="17">
        <v>2012</v>
      </c>
      <c r="C835" s="66" t="s">
        <v>185</v>
      </c>
      <c r="D835" s="17" t="s">
        <v>325</v>
      </c>
      <c r="E835" s="17">
        <v>2</v>
      </c>
      <c r="F835" s="67" t="s">
        <v>98</v>
      </c>
      <c r="G835" s="20" t="s">
        <v>99</v>
      </c>
      <c r="H835" s="70">
        <v>9870</v>
      </c>
      <c r="I835" s="45">
        <v>5</v>
      </c>
      <c r="J835" s="22">
        <v>987023</v>
      </c>
      <c r="K835" s="17" t="s">
        <v>54</v>
      </c>
      <c r="L835" s="27">
        <v>78</v>
      </c>
      <c r="M835" s="26">
        <v>0.78</v>
      </c>
      <c r="N835" s="26">
        <v>37.033492822966508</v>
      </c>
      <c r="O835" s="26">
        <v>46.428571428571431</v>
      </c>
      <c r="P835" s="26">
        <f t="shared" si="144"/>
        <v>0.4642857142857143</v>
      </c>
      <c r="Q835" s="26">
        <v>53.571428571428569</v>
      </c>
      <c r="R835" s="26">
        <v>0.5357142857142857</v>
      </c>
      <c r="S835" s="26">
        <v>19.839371155160627</v>
      </c>
      <c r="T835" s="26">
        <v>6.6131237183868761</v>
      </c>
      <c r="U835" s="26">
        <v>8.8409990862016432</v>
      </c>
      <c r="V835" s="26">
        <v>2.9469996954005477</v>
      </c>
      <c r="W835" s="26">
        <v>18.844764545384251</v>
      </c>
      <c r="X835" s="26">
        <v>43.536690711058583</v>
      </c>
      <c r="Y835" s="26">
        <v>24.054944933555731</v>
      </c>
      <c r="Z835" s="26">
        <v>1.9853089870057232</v>
      </c>
      <c r="AA835" s="26" t="s">
        <v>45</v>
      </c>
      <c r="AB835" s="26" t="s">
        <v>45</v>
      </c>
      <c r="AC835" s="26">
        <f t="shared" ref="AC835:AF865" si="148">W835/100*$T835</f>
        <v>1.2462275938249667</v>
      </c>
      <c r="AD835" s="26">
        <f t="shared" si="148"/>
        <v>2.879135219613751</v>
      </c>
      <c r="AE835" s="26">
        <f t="shared" si="148"/>
        <v>1.5907832688458761</v>
      </c>
      <c r="AF835" s="26">
        <f t="shared" si="148"/>
        <v>0.13129093950294171</v>
      </c>
      <c r="AG835" s="17">
        <v>2.6</v>
      </c>
      <c r="AH835" s="17">
        <v>5.8</v>
      </c>
      <c r="AI835" s="17">
        <f t="shared" si="146"/>
        <v>1.5848931924611111E-6</v>
      </c>
      <c r="AJ835" s="17">
        <v>1</v>
      </c>
      <c r="AK835" s="17">
        <v>29</v>
      </c>
      <c r="AL835" s="17">
        <v>816</v>
      </c>
      <c r="AM835" s="17">
        <v>67.5</v>
      </c>
      <c r="AN835" s="17">
        <v>2.25</v>
      </c>
      <c r="AO835" s="17">
        <v>5.7</v>
      </c>
      <c r="AP835" s="17">
        <v>0.3</v>
      </c>
      <c r="AQ835" s="17">
        <v>23.1</v>
      </c>
      <c r="AR835" s="17">
        <v>714.0625</v>
      </c>
      <c r="AS835" s="17">
        <v>1015.5555555555557</v>
      </c>
      <c r="AT835" s="26">
        <v>536.5625</v>
      </c>
      <c r="AU835" s="26">
        <v>19.482087227414333</v>
      </c>
      <c r="AV835" s="26">
        <v>-0.11088758306925937</v>
      </c>
      <c r="AW835" s="26">
        <v>5147.300000000002</v>
      </c>
      <c r="AX835" s="26">
        <v>4007.8249999999998</v>
      </c>
      <c r="AY835" s="103">
        <v>729</v>
      </c>
      <c r="AZ835" s="103">
        <f t="shared" si="147"/>
        <v>222.345</v>
      </c>
      <c r="BA835" s="17">
        <v>200</v>
      </c>
      <c r="BB835" s="17">
        <v>200</v>
      </c>
      <c r="BC835" s="17">
        <v>0.16</v>
      </c>
      <c r="BD835" s="14">
        <v>2</v>
      </c>
      <c r="BE835" s="17" t="s">
        <v>41</v>
      </c>
      <c r="BF835" s="28"/>
      <c r="BG835" s="26"/>
      <c r="BH835" s="84"/>
      <c r="BI835" s="29"/>
    </row>
    <row r="836" spans="1:61" x14ac:dyDescent="0.25">
      <c r="A836" s="14">
        <v>2008</v>
      </c>
      <c r="B836" s="17">
        <v>2012</v>
      </c>
      <c r="C836" s="66" t="s">
        <v>185</v>
      </c>
      <c r="D836" s="17" t="s">
        <v>325</v>
      </c>
      <c r="E836" s="17">
        <v>3</v>
      </c>
      <c r="F836" s="67" t="s">
        <v>98</v>
      </c>
      <c r="G836" s="20" t="s">
        <v>99</v>
      </c>
      <c r="H836" s="70">
        <v>9870</v>
      </c>
      <c r="I836" s="45">
        <v>5</v>
      </c>
      <c r="J836" s="22">
        <v>987023</v>
      </c>
      <c r="K836" s="17" t="s">
        <v>54</v>
      </c>
      <c r="L836" s="27">
        <v>39</v>
      </c>
      <c r="M836" s="26">
        <v>0.39</v>
      </c>
      <c r="N836" s="26">
        <v>12.236842105263158</v>
      </c>
      <c r="O836" s="26">
        <v>46.296296296296305</v>
      </c>
      <c r="P836" s="26">
        <f t="shared" si="144"/>
        <v>0.46296296296296302</v>
      </c>
      <c r="Q836" s="26">
        <v>53.703703703703695</v>
      </c>
      <c r="R836" s="26">
        <v>0.53703703703703698</v>
      </c>
      <c r="S836" s="26">
        <v>6.5716374269005842</v>
      </c>
      <c r="T836" s="26">
        <v>2.1905458089668612</v>
      </c>
      <c r="U836" s="26">
        <v>2.9285122009002604</v>
      </c>
      <c r="V836" s="26">
        <v>0.97617073363342011</v>
      </c>
      <c r="W836" s="26">
        <v>19.428912621781706</v>
      </c>
      <c r="X836" s="26">
        <v>42.034928190425504</v>
      </c>
      <c r="Y836" s="26">
        <v>24.558342245720794</v>
      </c>
      <c r="Z836" s="26">
        <v>2.0113710348244211</v>
      </c>
      <c r="AA836" s="26" t="s">
        <v>45</v>
      </c>
      <c r="AB836" s="26" t="s">
        <v>45</v>
      </c>
      <c r="AC836" s="26">
        <f t="shared" si="148"/>
        <v>0.42559923116427267</v>
      </c>
      <c r="AD836" s="26">
        <f t="shared" si="148"/>
        <v>0.92079435777759555</v>
      </c>
      <c r="AE836" s="26">
        <f t="shared" si="148"/>
        <v>0.53796173681537496</v>
      </c>
      <c r="AF836" s="26">
        <f t="shared" si="148"/>
        <v>4.4060003906119742E-2</v>
      </c>
      <c r="AG836" s="17">
        <v>2.9</v>
      </c>
      <c r="AH836" s="17">
        <v>6.2</v>
      </c>
      <c r="AI836" s="17">
        <f t="shared" si="146"/>
        <v>6.3095734448019254E-7</v>
      </c>
      <c r="AJ836" s="17">
        <v>1</v>
      </c>
      <c r="AK836" s="17">
        <v>32</v>
      </c>
      <c r="AL836" s="17">
        <v>1021</v>
      </c>
      <c r="AM836" s="17">
        <v>109</v>
      </c>
      <c r="AN836" s="17">
        <v>1.4</v>
      </c>
      <c r="AO836" s="17">
        <v>4.6500000000000004</v>
      </c>
      <c r="AP836" s="17">
        <v>0.45</v>
      </c>
      <c r="AQ836" s="17">
        <v>12.15</v>
      </c>
      <c r="AR836" s="17">
        <v>714.0625</v>
      </c>
      <c r="AS836" s="17">
        <v>1015.5555555555557</v>
      </c>
      <c r="AT836" s="26">
        <v>536.5625</v>
      </c>
      <c r="AU836" s="26">
        <v>19.482087227414333</v>
      </c>
      <c r="AV836" s="26">
        <v>-0.11088758306925937</v>
      </c>
      <c r="AW836" s="26">
        <v>5147.300000000002</v>
      </c>
      <c r="AX836" s="26">
        <v>4007.8249999999998</v>
      </c>
      <c r="AY836" s="103">
        <v>729</v>
      </c>
      <c r="AZ836" s="103">
        <f t="shared" si="147"/>
        <v>222.345</v>
      </c>
      <c r="BA836" s="17">
        <v>200</v>
      </c>
      <c r="BB836" s="17">
        <v>200</v>
      </c>
      <c r="BC836" s="17">
        <v>0.16</v>
      </c>
      <c r="BD836" s="14">
        <v>2</v>
      </c>
      <c r="BE836" s="17" t="s">
        <v>41</v>
      </c>
      <c r="BF836" s="28"/>
      <c r="BG836" s="26"/>
      <c r="BH836" s="84"/>
      <c r="BI836" s="29"/>
    </row>
    <row r="837" spans="1:61" x14ac:dyDescent="0.25">
      <c r="A837" s="14">
        <v>2008</v>
      </c>
      <c r="B837" s="17">
        <v>2012</v>
      </c>
      <c r="C837" s="66" t="s">
        <v>185</v>
      </c>
      <c r="D837" s="17" t="s">
        <v>325</v>
      </c>
      <c r="E837" s="17">
        <v>4</v>
      </c>
      <c r="F837" s="67" t="s">
        <v>98</v>
      </c>
      <c r="G837" s="20" t="s">
        <v>99</v>
      </c>
      <c r="H837" s="70">
        <v>9870</v>
      </c>
      <c r="I837" s="45">
        <v>5</v>
      </c>
      <c r="J837" s="22">
        <v>987023</v>
      </c>
      <c r="K837" s="17" t="s">
        <v>54</v>
      </c>
      <c r="L837" s="27">
        <v>78</v>
      </c>
      <c r="M837" s="26">
        <v>0.78</v>
      </c>
      <c r="N837" s="26">
        <v>38.397129186602875</v>
      </c>
      <c r="O837" s="26">
        <v>44.897959183673471</v>
      </c>
      <c r="P837" s="26">
        <f t="shared" si="144"/>
        <v>0.44897959183673469</v>
      </c>
      <c r="Q837" s="26">
        <v>55.102040816326522</v>
      </c>
      <c r="R837" s="26">
        <v>0.55102040816326525</v>
      </c>
      <c r="S837" s="26">
        <v>21.157601796699542</v>
      </c>
      <c r="T837" s="26">
        <v>7.0525339322331808</v>
      </c>
      <c r="U837" s="26">
        <v>9.4284408859492608</v>
      </c>
      <c r="V837" s="26">
        <v>3.1428136286497534</v>
      </c>
      <c r="W837" s="26">
        <v>19.127420511023516</v>
      </c>
      <c r="X837" s="26">
        <v>41.350856964868413</v>
      </c>
      <c r="Y837" s="26">
        <v>23.935563952464861</v>
      </c>
      <c r="Z837" s="26">
        <v>2.3931239297344433</v>
      </c>
      <c r="AA837" s="26" t="s">
        <v>45</v>
      </c>
      <c r="AB837" s="26" t="s">
        <v>45</v>
      </c>
      <c r="AC837" s="26">
        <f t="shared" si="148"/>
        <v>1.3489678219008627</v>
      </c>
      <c r="AD837" s="26">
        <f t="shared" si="148"/>
        <v>2.9162832187165524</v>
      </c>
      <c r="AE837" s="26">
        <f t="shared" si="148"/>
        <v>1.6880637696189578</v>
      </c>
      <c r="AF837" s="26">
        <f t="shared" si="148"/>
        <v>0.16877587718491377</v>
      </c>
      <c r="AG837" s="17">
        <v>3.1</v>
      </c>
      <c r="AH837" s="17">
        <v>6.2</v>
      </c>
      <c r="AI837" s="17">
        <f t="shared" si="146"/>
        <v>6.3095734448019254E-7</v>
      </c>
      <c r="AJ837" s="17">
        <v>1</v>
      </c>
      <c r="AK837" s="17">
        <v>27</v>
      </c>
      <c r="AL837" s="17">
        <v>1246.5</v>
      </c>
      <c r="AM837" s="17">
        <v>114</v>
      </c>
      <c r="AN837" s="17">
        <v>1.5</v>
      </c>
      <c r="AO837" s="17">
        <v>4.5999999999999996</v>
      </c>
      <c r="AP837" s="17">
        <v>0.45</v>
      </c>
      <c r="AQ837" s="17">
        <v>11.35</v>
      </c>
      <c r="AR837" s="17">
        <v>714.0625</v>
      </c>
      <c r="AS837" s="17">
        <v>1015.5555555555557</v>
      </c>
      <c r="AT837" s="26">
        <v>536.5625</v>
      </c>
      <c r="AU837" s="26">
        <v>19.482087227414333</v>
      </c>
      <c r="AV837" s="26">
        <v>-0.11088758306925937</v>
      </c>
      <c r="AW837" s="26">
        <v>5147.300000000002</v>
      </c>
      <c r="AX837" s="26">
        <v>4007.8249999999998</v>
      </c>
      <c r="AY837" s="103">
        <v>729</v>
      </c>
      <c r="AZ837" s="103">
        <f t="shared" si="147"/>
        <v>222.345</v>
      </c>
      <c r="BA837" s="17">
        <v>200</v>
      </c>
      <c r="BB837" s="17">
        <v>200</v>
      </c>
      <c r="BC837" s="17">
        <v>0.16</v>
      </c>
      <c r="BD837" s="14">
        <v>2</v>
      </c>
      <c r="BE837" s="17" t="s">
        <v>41</v>
      </c>
      <c r="BF837" s="28"/>
      <c r="BG837" s="26"/>
      <c r="BH837" s="31"/>
      <c r="BI837" s="29"/>
    </row>
    <row r="838" spans="1:61" x14ac:dyDescent="0.25">
      <c r="A838" s="14">
        <v>2008</v>
      </c>
      <c r="B838" s="17">
        <v>2012</v>
      </c>
      <c r="C838" s="66" t="s">
        <v>185</v>
      </c>
      <c r="D838" s="17" t="s">
        <v>325</v>
      </c>
      <c r="E838" s="17">
        <v>1</v>
      </c>
      <c r="F838" s="67" t="s">
        <v>81</v>
      </c>
      <c r="G838" s="20" t="s">
        <v>82</v>
      </c>
      <c r="H838" s="70" t="s">
        <v>83</v>
      </c>
      <c r="I838" s="45">
        <v>5</v>
      </c>
      <c r="J838" s="22">
        <v>987131</v>
      </c>
      <c r="K838" s="17" t="s">
        <v>54</v>
      </c>
      <c r="L838" s="27">
        <v>44</v>
      </c>
      <c r="M838" s="26">
        <v>0.44</v>
      </c>
      <c r="N838" s="26">
        <v>25.550239234449762</v>
      </c>
      <c r="O838" s="26">
        <v>45.91836734693878</v>
      </c>
      <c r="P838" s="26">
        <f t="shared" si="144"/>
        <v>0.45918367346938782</v>
      </c>
      <c r="Q838" s="26">
        <v>54.08163265306122</v>
      </c>
      <c r="R838" s="26">
        <v>0.54081632653061218</v>
      </c>
      <c r="S838" s="26">
        <v>13.817986524753442</v>
      </c>
      <c r="T838" s="26">
        <v>4.605995508251147</v>
      </c>
      <c r="U838" s="26">
        <v>6.1576954875766932</v>
      </c>
      <c r="V838" s="26">
        <v>2.0525651625255645</v>
      </c>
      <c r="W838" s="26">
        <v>18.819231852270931</v>
      </c>
      <c r="X838" s="26">
        <v>41.593939691421653</v>
      </c>
      <c r="Y838" s="26">
        <v>24.526977139506101</v>
      </c>
      <c r="Z838" s="26">
        <v>2.7228090842627068</v>
      </c>
      <c r="AA838" s="26" t="s">
        <v>45</v>
      </c>
      <c r="AB838" s="26" t="s">
        <v>45</v>
      </c>
      <c r="AC838" s="26">
        <f t="shared" si="148"/>
        <v>0.86681297380296829</v>
      </c>
      <c r="AD838" s="26">
        <f t="shared" si="148"/>
        <v>1.9158149938915725</v>
      </c>
      <c r="AE838" s="26">
        <f t="shared" si="148"/>
        <v>1.1297114653554368</v>
      </c>
      <c r="AF838" s="26">
        <f t="shared" si="148"/>
        <v>0.12541246411939447</v>
      </c>
      <c r="AG838" s="17">
        <v>2.7</v>
      </c>
      <c r="AH838" s="17">
        <v>6.2</v>
      </c>
      <c r="AI838" s="17">
        <f t="shared" si="146"/>
        <v>6.3095734448019254E-7</v>
      </c>
      <c r="AJ838" s="17">
        <v>1</v>
      </c>
      <c r="AK838" s="17">
        <v>33</v>
      </c>
      <c r="AL838" s="17">
        <v>951</v>
      </c>
      <c r="AM838" s="17">
        <v>112.5</v>
      </c>
      <c r="AN838" s="17">
        <v>1.1000000000000001</v>
      </c>
      <c r="AO838" s="17">
        <v>5.85</v>
      </c>
      <c r="AP838" s="17">
        <v>0.45</v>
      </c>
      <c r="AQ838" s="17">
        <v>16.95</v>
      </c>
      <c r="AR838" s="17">
        <v>714.0625</v>
      </c>
      <c r="AS838" s="17">
        <v>1015.5555555555557</v>
      </c>
      <c r="AT838" s="26">
        <v>536.5625</v>
      </c>
      <c r="AU838" s="26">
        <v>19.482087227414333</v>
      </c>
      <c r="AV838" s="26">
        <v>-0.11088758306925937</v>
      </c>
      <c r="AW838" s="26">
        <v>5147.300000000002</v>
      </c>
      <c r="AX838" s="26">
        <v>4007.8249999999998</v>
      </c>
      <c r="AY838" s="103">
        <v>729</v>
      </c>
      <c r="AZ838" s="103">
        <f t="shared" si="147"/>
        <v>222.345</v>
      </c>
      <c r="BA838" s="17">
        <v>200</v>
      </c>
      <c r="BB838" s="17">
        <v>200</v>
      </c>
      <c r="BC838" s="17">
        <v>0.16</v>
      </c>
      <c r="BD838" s="14">
        <v>2</v>
      </c>
      <c r="BE838" s="17" t="s">
        <v>41</v>
      </c>
      <c r="BF838" s="28"/>
      <c r="BG838" s="26"/>
      <c r="BH838" s="31"/>
      <c r="BI838" s="29"/>
    </row>
    <row r="839" spans="1:61" x14ac:dyDescent="0.25">
      <c r="A839" s="14">
        <v>2008</v>
      </c>
      <c r="B839" s="17">
        <v>2012</v>
      </c>
      <c r="C839" s="66" t="s">
        <v>185</v>
      </c>
      <c r="D839" s="17" t="s">
        <v>325</v>
      </c>
      <c r="E839" s="17">
        <v>2</v>
      </c>
      <c r="F839" s="67" t="s">
        <v>81</v>
      </c>
      <c r="G839" s="20" t="s">
        <v>82</v>
      </c>
      <c r="H839" s="70" t="s">
        <v>83</v>
      </c>
      <c r="I839" s="45">
        <v>5</v>
      </c>
      <c r="J839" s="22">
        <v>987131</v>
      </c>
      <c r="K839" s="17" t="s">
        <v>54</v>
      </c>
      <c r="L839" s="27">
        <v>50</v>
      </c>
      <c r="M839" s="26">
        <v>0.5</v>
      </c>
      <c r="N839" s="26">
        <v>19.880382775119617</v>
      </c>
      <c r="O839" s="26">
        <v>44.339622641509429</v>
      </c>
      <c r="P839" s="26">
        <f t="shared" si="144"/>
        <v>0.4433962264150943</v>
      </c>
      <c r="Q839" s="26">
        <v>55.660377358490564</v>
      </c>
      <c r="R839" s="26">
        <v>0.55660377358490565</v>
      </c>
      <c r="S839" s="26">
        <v>11.065496072943938</v>
      </c>
      <c r="T839" s="26">
        <v>3.6884986909813127</v>
      </c>
      <c r="U839" s="26">
        <v>4.9311059258961265</v>
      </c>
      <c r="V839" s="26">
        <v>1.6437019752987088</v>
      </c>
      <c r="W839" s="26">
        <v>19.010061014634971</v>
      </c>
      <c r="X839" s="26">
        <v>41.358620983914321</v>
      </c>
      <c r="Y839" s="26">
        <v>23.968207535094066</v>
      </c>
      <c r="Z839" s="26">
        <v>2.7517387037590169</v>
      </c>
      <c r="AA839" s="26" t="s">
        <v>45</v>
      </c>
      <c r="AB839" s="26" t="s">
        <v>45</v>
      </c>
      <c r="AC839" s="26">
        <f t="shared" si="148"/>
        <v>0.70118585167955971</v>
      </c>
      <c r="AD839" s="26">
        <f t="shared" si="148"/>
        <v>1.5255121935996021</v>
      </c>
      <c r="AE839" s="26">
        <f t="shared" si="148"/>
        <v>0.88406702118362901</v>
      </c>
      <c r="AF839" s="26">
        <f t="shared" si="148"/>
        <v>0.10149784606737748</v>
      </c>
      <c r="AG839" s="17">
        <v>2.6</v>
      </c>
      <c r="AH839" s="17">
        <v>5.8</v>
      </c>
      <c r="AI839" s="17">
        <f t="shared" si="146"/>
        <v>1.5848931924611111E-6</v>
      </c>
      <c r="AJ839" s="17">
        <v>1</v>
      </c>
      <c r="AK839" s="17">
        <v>29</v>
      </c>
      <c r="AL839" s="17">
        <v>816</v>
      </c>
      <c r="AM839" s="17">
        <v>67.5</v>
      </c>
      <c r="AN839" s="17">
        <v>2.25</v>
      </c>
      <c r="AO839" s="17">
        <v>5.7</v>
      </c>
      <c r="AP839" s="17">
        <v>0.3</v>
      </c>
      <c r="AQ839" s="17">
        <v>23.1</v>
      </c>
      <c r="AR839" s="17">
        <v>714.0625</v>
      </c>
      <c r="AS839" s="17">
        <v>1015.5555555555557</v>
      </c>
      <c r="AT839" s="26">
        <v>536.5625</v>
      </c>
      <c r="AU839" s="26">
        <v>19.482087227414333</v>
      </c>
      <c r="AV839" s="26">
        <v>-0.11088758306925937</v>
      </c>
      <c r="AW839" s="26">
        <v>5147.300000000002</v>
      </c>
      <c r="AX839" s="26">
        <v>4007.8249999999998</v>
      </c>
      <c r="AY839" s="103">
        <v>729</v>
      </c>
      <c r="AZ839" s="103">
        <f t="shared" si="147"/>
        <v>222.345</v>
      </c>
      <c r="BA839" s="17">
        <v>200</v>
      </c>
      <c r="BB839" s="17">
        <v>200</v>
      </c>
      <c r="BC839" s="17">
        <v>0.16</v>
      </c>
      <c r="BD839" s="14">
        <v>2</v>
      </c>
      <c r="BE839" s="17" t="s">
        <v>41</v>
      </c>
      <c r="BF839" s="28"/>
      <c r="BG839" s="26"/>
      <c r="BH839" s="31"/>
      <c r="BI839" s="29"/>
    </row>
    <row r="840" spans="1:61" x14ac:dyDescent="0.25">
      <c r="A840" s="14">
        <v>2008</v>
      </c>
      <c r="B840" s="17">
        <v>2012</v>
      </c>
      <c r="C840" s="66" t="s">
        <v>185</v>
      </c>
      <c r="D840" s="17" t="s">
        <v>325</v>
      </c>
      <c r="E840" s="17">
        <v>3</v>
      </c>
      <c r="F840" s="67" t="s">
        <v>81</v>
      </c>
      <c r="G840" s="20" t="s">
        <v>82</v>
      </c>
      <c r="H840" s="70" t="s">
        <v>83</v>
      </c>
      <c r="I840" s="45">
        <v>5</v>
      </c>
      <c r="J840" s="22">
        <v>987131</v>
      </c>
      <c r="K840" s="17" t="s">
        <v>54</v>
      </c>
      <c r="L840" s="27">
        <v>33</v>
      </c>
      <c r="M840" s="26">
        <v>0.33</v>
      </c>
      <c r="N840" s="26">
        <v>24.043062200956939</v>
      </c>
      <c r="O840" s="26">
        <v>44.44444444444445</v>
      </c>
      <c r="P840" s="26">
        <f t="shared" si="144"/>
        <v>0.44444444444444448</v>
      </c>
      <c r="Q840" s="26">
        <v>55.555555555555557</v>
      </c>
      <c r="R840" s="26">
        <v>0.55555555555555558</v>
      </c>
      <c r="S840" s="26">
        <v>13.357256778309411</v>
      </c>
      <c r="T840" s="26">
        <v>4.4524189261031371</v>
      </c>
      <c r="U840" s="26">
        <v>5.9523809523809534</v>
      </c>
      <c r="V840" s="26">
        <v>1.9841269841269844</v>
      </c>
      <c r="W840" s="26">
        <v>18.657989858315602</v>
      </c>
      <c r="X840" s="26">
        <v>41.935429953077161</v>
      </c>
      <c r="Y840" s="26">
        <v>24.526663135496207</v>
      </c>
      <c r="Z840" s="26">
        <v>2.5474265704804395</v>
      </c>
      <c r="AA840" s="26" t="s">
        <v>45</v>
      </c>
      <c r="AB840" s="26" t="s">
        <v>45</v>
      </c>
      <c r="AC840" s="26">
        <f t="shared" si="148"/>
        <v>0.83073187168204776</v>
      </c>
      <c r="AD840" s="26">
        <f t="shared" si="148"/>
        <v>1.8671410199735314</v>
      </c>
      <c r="AE840" s="26">
        <f t="shared" si="148"/>
        <v>1.0920297913863943</v>
      </c>
      <c r="AF840" s="26">
        <f t="shared" si="148"/>
        <v>0.11342210275265116</v>
      </c>
      <c r="AG840" s="17">
        <v>2.9</v>
      </c>
      <c r="AH840" s="17">
        <v>6.2</v>
      </c>
      <c r="AI840" s="17">
        <f t="shared" si="146"/>
        <v>6.3095734448019254E-7</v>
      </c>
      <c r="AJ840" s="17">
        <v>1</v>
      </c>
      <c r="AK840" s="17">
        <v>32</v>
      </c>
      <c r="AL840" s="17">
        <v>1021</v>
      </c>
      <c r="AM840" s="17">
        <v>109</v>
      </c>
      <c r="AN840" s="17">
        <v>1.4</v>
      </c>
      <c r="AO840" s="17">
        <v>4.6500000000000004</v>
      </c>
      <c r="AP840" s="17">
        <v>0.45</v>
      </c>
      <c r="AQ840" s="17">
        <v>12.15</v>
      </c>
      <c r="AR840" s="17">
        <v>714.0625</v>
      </c>
      <c r="AS840" s="17">
        <v>1015.5555555555557</v>
      </c>
      <c r="AT840" s="26">
        <v>536.5625</v>
      </c>
      <c r="AU840" s="26">
        <v>19.482087227414333</v>
      </c>
      <c r="AV840" s="26">
        <v>-0.11088758306925937</v>
      </c>
      <c r="AW840" s="26">
        <v>5147.300000000002</v>
      </c>
      <c r="AX840" s="26">
        <v>4007.8249999999998</v>
      </c>
      <c r="AY840" s="103">
        <v>729</v>
      </c>
      <c r="AZ840" s="103">
        <f t="shared" si="147"/>
        <v>222.345</v>
      </c>
      <c r="BA840" s="17">
        <v>200</v>
      </c>
      <c r="BB840" s="17">
        <v>200</v>
      </c>
      <c r="BC840" s="17">
        <v>0.16</v>
      </c>
      <c r="BD840" s="14">
        <v>2</v>
      </c>
      <c r="BE840" s="17" t="s">
        <v>41</v>
      </c>
      <c r="BF840" s="28"/>
      <c r="BG840" s="26"/>
      <c r="BH840" s="31"/>
      <c r="BI840" s="29"/>
    </row>
    <row r="841" spans="1:61" x14ac:dyDescent="0.25">
      <c r="A841" s="14">
        <v>2008</v>
      </c>
      <c r="B841" s="17">
        <v>2012</v>
      </c>
      <c r="C841" s="66" t="s">
        <v>185</v>
      </c>
      <c r="D841" s="17" t="s">
        <v>325</v>
      </c>
      <c r="E841" s="17">
        <v>4</v>
      </c>
      <c r="F841" s="67" t="s">
        <v>81</v>
      </c>
      <c r="G841" s="20" t="s">
        <v>82</v>
      </c>
      <c r="H841" s="70" t="s">
        <v>83</v>
      </c>
      <c r="I841" s="45">
        <v>5</v>
      </c>
      <c r="J841" s="22">
        <v>987131</v>
      </c>
      <c r="K841" s="17" t="s">
        <v>54</v>
      </c>
      <c r="L841" s="27">
        <v>56.000000000000007</v>
      </c>
      <c r="M841" s="26">
        <v>0.56000000000000005</v>
      </c>
      <c r="N841" s="26">
        <v>37.966507177033499</v>
      </c>
      <c r="O841" s="26">
        <v>45.833333333333329</v>
      </c>
      <c r="P841" s="26">
        <f t="shared" si="144"/>
        <v>0.45833333333333326</v>
      </c>
      <c r="Q841" s="26">
        <v>54.166666666666671</v>
      </c>
      <c r="R841" s="26">
        <v>0.54166666666666674</v>
      </c>
      <c r="S841" s="26">
        <v>20.565191387559814</v>
      </c>
      <c r="T841" s="26">
        <v>6.8550637958532716</v>
      </c>
      <c r="U841" s="26">
        <v>9.1644456289978695</v>
      </c>
      <c r="V841" s="26">
        <v>3.0548152096659567</v>
      </c>
      <c r="W841" s="26">
        <v>19.396554893066408</v>
      </c>
      <c r="X841" s="26">
        <v>42.663705404793049</v>
      </c>
      <c r="Y841" s="26">
        <v>24.507183154225118</v>
      </c>
      <c r="Z841" s="26">
        <v>2.0597162562182092</v>
      </c>
      <c r="AA841" s="26" t="s">
        <v>45</v>
      </c>
      <c r="AB841" s="26" t="s">
        <v>45</v>
      </c>
      <c r="AC841" s="26">
        <f t="shared" si="148"/>
        <v>1.3296462121174017</v>
      </c>
      <c r="AD841" s="26">
        <f t="shared" si="148"/>
        <v>2.9246242231734638</v>
      </c>
      <c r="AE841" s="26">
        <f t="shared" si="148"/>
        <v>1.6799830397887379</v>
      </c>
      <c r="AF841" s="26">
        <f t="shared" si="148"/>
        <v>0.14119486337731887</v>
      </c>
      <c r="AG841" s="17">
        <v>3.1</v>
      </c>
      <c r="AH841" s="17">
        <v>6.2</v>
      </c>
      <c r="AI841" s="17">
        <f t="shared" si="146"/>
        <v>6.3095734448019254E-7</v>
      </c>
      <c r="AJ841" s="17">
        <v>1</v>
      </c>
      <c r="AK841" s="17">
        <v>27</v>
      </c>
      <c r="AL841" s="17">
        <v>1246.5</v>
      </c>
      <c r="AM841" s="17">
        <v>114</v>
      </c>
      <c r="AN841" s="17">
        <v>1.5</v>
      </c>
      <c r="AO841" s="17">
        <v>4.5999999999999996</v>
      </c>
      <c r="AP841" s="17">
        <v>0.45</v>
      </c>
      <c r="AQ841" s="17">
        <v>11.35</v>
      </c>
      <c r="AR841" s="17">
        <v>714.0625</v>
      </c>
      <c r="AS841" s="17">
        <v>1015.5555555555557</v>
      </c>
      <c r="AT841" s="26">
        <v>536.5625</v>
      </c>
      <c r="AU841" s="26">
        <v>19.482087227414333</v>
      </c>
      <c r="AV841" s="26">
        <v>-0.11088758306925937</v>
      </c>
      <c r="AW841" s="26">
        <v>5147.300000000002</v>
      </c>
      <c r="AX841" s="26">
        <v>4007.8249999999998</v>
      </c>
      <c r="AY841" s="103">
        <v>729</v>
      </c>
      <c r="AZ841" s="103">
        <f t="shared" si="147"/>
        <v>222.345</v>
      </c>
      <c r="BA841" s="17">
        <v>200</v>
      </c>
      <c r="BB841" s="17">
        <v>200</v>
      </c>
      <c r="BC841" s="17">
        <v>0.16</v>
      </c>
      <c r="BD841" s="14">
        <v>2</v>
      </c>
      <c r="BE841" s="17" t="s">
        <v>41</v>
      </c>
      <c r="BF841" s="28"/>
      <c r="BG841" s="26"/>
      <c r="BH841" s="31"/>
      <c r="BI841" s="29"/>
    </row>
    <row r="842" spans="1:61" x14ac:dyDescent="0.25">
      <c r="A842" s="14">
        <v>2008</v>
      </c>
      <c r="B842" s="17">
        <v>2012</v>
      </c>
      <c r="C842" s="66" t="s">
        <v>185</v>
      </c>
      <c r="D842" s="17" t="s">
        <v>325</v>
      </c>
      <c r="E842" s="17">
        <v>1</v>
      </c>
      <c r="F842" s="67" t="s">
        <v>93</v>
      </c>
      <c r="G842" s="20" t="s">
        <v>94</v>
      </c>
      <c r="H842" s="70" t="s">
        <v>95</v>
      </c>
      <c r="I842" s="45" t="s">
        <v>43</v>
      </c>
      <c r="J842" s="22">
        <v>988234</v>
      </c>
      <c r="K842" s="17" t="s">
        <v>42</v>
      </c>
      <c r="L842" s="27">
        <v>94</v>
      </c>
      <c r="M842" s="26">
        <v>0.94</v>
      </c>
      <c r="N842" s="26">
        <v>42.631578947368439</v>
      </c>
      <c r="O842" s="26">
        <v>42.452830188679243</v>
      </c>
      <c r="P842" s="26">
        <f t="shared" si="144"/>
        <v>0.42452830188679241</v>
      </c>
      <c r="Q842" s="26">
        <v>57.547169811320757</v>
      </c>
      <c r="R842" s="26">
        <v>0.57547169811320753</v>
      </c>
      <c r="S842" s="26">
        <v>24.533267130089385</v>
      </c>
      <c r="T842" s="26">
        <v>8.1777557100297944</v>
      </c>
      <c r="U842" s="26">
        <v>10.93273524560486</v>
      </c>
      <c r="V842" s="26">
        <v>3.6442450818682866</v>
      </c>
      <c r="W842" s="26">
        <v>20.324339245048648</v>
      </c>
      <c r="X842" s="26">
        <v>43.673910022564797</v>
      </c>
      <c r="Y842" s="26">
        <v>23.808878066026807</v>
      </c>
      <c r="Z842" s="26">
        <v>1.4113946965665036</v>
      </c>
      <c r="AA842" s="26" t="s">
        <v>45</v>
      </c>
      <c r="AB842" s="26" t="s">
        <v>45</v>
      </c>
      <c r="AC842" s="26">
        <f t="shared" si="148"/>
        <v>1.6620748131377923</v>
      </c>
      <c r="AD842" s="26">
        <f t="shared" si="148"/>
        <v>3.5715456706635673</v>
      </c>
      <c r="AE842" s="26">
        <f t="shared" si="148"/>
        <v>1.9470318855385385</v>
      </c>
      <c r="AF842" s="26">
        <f t="shared" si="148"/>
        <v>0.11542041038952494</v>
      </c>
      <c r="AG842" s="17">
        <v>2.7</v>
      </c>
      <c r="AH842" s="17">
        <v>6.2</v>
      </c>
      <c r="AI842" s="17">
        <f t="shared" si="146"/>
        <v>6.3095734448019254E-7</v>
      </c>
      <c r="AJ842" s="17">
        <v>1</v>
      </c>
      <c r="AK842" s="17">
        <v>33</v>
      </c>
      <c r="AL842" s="17">
        <v>951</v>
      </c>
      <c r="AM842" s="17">
        <v>112.5</v>
      </c>
      <c r="AN842" s="17">
        <v>1.1000000000000001</v>
      </c>
      <c r="AO842" s="17">
        <v>5.85</v>
      </c>
      <c r="AP842" s="17">
        <v>0.45</v>
      </c>
      <c r="AQ842" s="17">
        <v>16.95</v>
      </c>
      <c r="AR842" s="17">
        <v>714.0625</v>
      </c>
      <c r="AS842" s="17">
        <v>1015.5555555555557</v>
      </c>
      <c r="AT842" s="26">
        <v>536.5625</v>
      </c>
      <c r="AU842" s="26">
        <v>19.482087227414333</v>
      </c>
      <c r="AV842" s="26">
        <v>-0.11088758306925937</v>
      </c>
      <c r="AW842" s="26">
        <v>5147.300000000002</v>
      </c>
      <c r="AX842" s="26">
        <v>4007.8249999999998</v>
      </c>
      <c r="AY842" s="103">
        <v>729</v>
      </c>
      <c r="AZ842" s="103">
        <f t="shared" si="147"/>
        <v>222.345</v>
      </c>
      <c r="BA842" s="17">
        <v>200</v>
      </c>
      <c r="BB842" s="17">
        <v>200</v>
      </c>
      <c r="BC842" s="17">
        <v>0.16</v>
      </c>
      <c r="BD842" s="14">
        <v>2</v>
      </c>
      <c r="BE842" s="17" t="s">
        <v>41</v>
      </c>
      <c r="BF842" s="28"/>
      <c r="BG842" s="26"/>
      <c r="BH842" s="31"/>
      <c r="BI842" s="29"/>
    </row>
    <row r="843" spans="1:61" x14ac:dyDescent="0.25">
      <c r="A843" s="14">
        <v>2008</v>
      </c>
      <c r="B843" s="17">
        <v>2012</v>
      </c>
      <c r="C843" s="66" t="s">
        <v>185</v>
      </c>
      <c r="D843" s="17" t="s">
        <v>325</v>
      </c>
      <c r="E843" s="17">
        <v>2</v>
      </c>
      <c r="F843" s="67" t="s">
        <v>93</v>
      </c>
      <c r="G843" s="20" t="s">
        <v>94</v>
      </c>
      <c r="H843" s="70" t="s">
        <v>95</v>
      </c>
      <c r="I843" s="45" t="s">
        <v>43</v>
      </c>
      <c r="J843" s="22">
        <v>988234</v>
      </c>
      <c r="K843" s="17" t="s">
        <v>42</v>
      </c>
      <c r="L843" s="27">
        <v>94</v>
      </c>
      <c r="M843" s="26">
        <v>0.94</v>
      </c>
      <c r="N843" s="26">
        <v>52.966507177033499</v>
      </c>
      <c r="O843" s="26">
        <v>43</v>
      </c>
      <c r="P843" s="26">
        <f t="shared" si="144"/>
        <v>0.43</v>
      </c>
      <c r="Q843" s="26">
        <v>57.000000000000007</v>
      </c>
      <c r="R843" s="26">
        <v>0.57000000000000006</v>
      </c>
      <c r="S843" s="26">
        <v>30.190909090909098</v>
      </c>
      <c r="T843" s="26">
        <v>10.063636363636366</v>
      </c>
      <c r="U843" s="26">
        <v>13.453944562899789</v>
      </c>
      <c r="V843" s="26">
        <v>4.4846481876332627</v>
      </c>
      <c r="W843" s="26">
        <v>19.199526537701871</v>
      </c>
      <c r="X843" s="26">
        <v>43.362646906386146</v>
      </c>
      <c r="Y843" s="26">
        <v>24.588370757399602</v>
      </c>
      <c r="Z843" s="26">
        <v>1.5263633052711185</v>
      </c>
      <c r="AA843" s="26" t="s">
        <v>45</v>
      </c>
      <c r="AB843" s="26" t="s">
        <v>45</v>
      </c>
      <c r="AC843" s="26">
        <f t="shared" si="148"/>
        <v>1.9321705342941797</v>
      </c>
      <c r="AD843" s="26">
        <f t="shared" si="148"/>
        <v>4.363859102306316</v>
      </c>
      <c r="AE843" s="26">
        <f t="shared" si="148"/>
        <v>2.4744842207673972</v>
      </c>
      <c r="AF843" s="26">
        <f t="shared" si="148"/>
        <v>0.15360765263046625</v>
      </c>
      <c r="AG843" s="17">
        <v>2.6</v>
      </c>
      <c r="AH843" s="17">
        <v>5.8</v>
      </c>
      <c r="AI843" s="17">
        <f t="shared" si="146"/>
        <v>1.5848931924611111E-6</v>
      </c>
      <c r="AJ843" s="17">
        <v>1</v>
      </c>
      <c r="AK843" s="17">
        <v>29</v>
      </c>
      <c r="AL843" s="17">
        <v>816</v>
      </c>
      <c r="AM843" s="17">
        <v>67.5</v>
      </c>
      <c r="AN843" s="17">
        <v>2.25</v>
      </c>
      <c r="AO843" s="17">
        <v>5.7</v>
      </c>
      <c r="AP843" s="17">
        <v>0.3</v>
      </c>
      <c r="AQ843" s="17">
        <v>23.1</v>
      </c>
      <c r="AR843" s="17">
        <v>714.0625</v>
      </c>
      <c r="AS843" s="17">
        <v>1015.5555555555557</v>
      </c>
      <c r="AT843" s="26">
        <v>536.5625</v>
      </c>
      <c r="AU843" s="26">
        <v>19.482087227414333</v>
      </c>
      <c r="AV843" s="26">
        <v>-0.11088758306925937</v>
      </c>
      <c r="AW843" s="26">
        <v>5147.300000000002</v>
      </c>
      <c r="AX843" s="26">
        <v>4007.8249999999998</v>
      </c>
      <c r="AY843" s="103">
        <v>729</v>
      </c>
      <c r="AZ843" s="103">
        <f t="shared" si="147"/>
        <v>222.345</v>
      </c>
      <c r="BA843" s="17">
        <v>200</v>
      </c>
      <c r="BB843" s="17">
        <v>200</v>
      </c>
      <c r="BC843" s="17">
        <v>0.16</v>
      </c>
      <c r="BD843" s="14">
        <v>2</v>
      </c>
      <c r="BE843" s="17" t="s">
        <v>41</v>
      </c>
      <c r="BF843" s="28"/>
      <c r="BG843" s="26"/>
      <c r="BH843" s="31"/>
      <c r="BI843" s="29"/>
    </row>
    <row r="844" spans="1:61" x14ac:dyDescent="0.25">
      <c r="A844" s="14">
        <v>2008</v>
      </c>
      <c r="B844" s="17">
        <v>2012</v>
      </c>
      <c r="C844" s="66" t="s">
        <v>185</v>
      </c>
      <c r="D844" s="17" t="s">
        <v>325</v>
      </c>
      <c r="E844" s="17">
        <v>3</v>
      </c>
      <c r="F844" s="67" t="s">
        <v>93</v>
      </c>
      <c r="G844" s="20" t="s">
        <v>94</v>
      </c>
      <c r="H844" s="70" t="s">
        <v>95</v>
      </c>
      <c r="I844" s="45" t="s">
        <v>43</v>
      </c>
      <c r="J844" s="22">
        <v>988234</v>
      </c>
      <c r="K844" s="17" t="s">
        <v>42</v>
      </c>
      <c r="L844" s="27">
        <v>100</v>
      </c>
      <c r="M844" s="26">
        <v>1</v>
      </c>
      <c r="N844" s="26">
        <v>13.995215311004786</v>
      </c>
      <c r="O844" s="26">
        <v>45.833333333333329</v>
      </c>
      <c r="P844" s="26">
        <f t="shared" si="144"/>
        <v>0.45833333333333326</v>
      </c>
      <c r="Q844" s="26">
        <v>54.166666666666671</v>
      </c>
      <c r="R844" s="26">
        <v>0.54166666666666674</v>
      </c>
      <c r="S844" s="26">
        <v>7.5807416267942607</v>
      </c>
      <c r="T844" s="26">
        <v>2.5269138755980869</v>
      </c>
      <c r="U844" s="26">
        <v>3.3781982942430706</v>
      </c>
      <c r="V844" s="26">
        <v>1.1260660980810235</v>
      </c>
      <c r="W844" s="26">
        <v>19.195805969392168</v>
      </c>
      <c r="X844" s="26">
        <v>41.665694942159021</v>
      </c>
      <c r="Y844" s="26">
        <v>25.862169879722984</v>
      </c>
      <c r="Z844" s="26">
        <v>1.4508541130204122</v>
      </c>
      <c r="AA844" s="26" t="s">
        <v>45</v>
      </c>
      <c r="AB844" s="26" t="s">
        <v>45</v>
      </c>
      <c r="AC844" s="26">
        <f t="shared" si="148"/>
        <v>0.48506148457345655</v>
      </c>
      <c r="AD844" s="26">
        <f t="shared" si="148"/>
        <v>1.0528562268577866</v>
      </c>
      <c r="AE844" s="26">
        <f t="shared" si="148"/>
        <v>0.65351475922146918</v>
      </c>
      <c r="AF844" s="26">
        <f t="shared" si="148"/>
        <v>3.6661833896598342E-2</v>
      </c>
      <c r="AG844" s="17">
        <v>2.9</v>
      </c>
      <c r="AH844" s="17">
        <v>6.2</v>
      </c>
      <c r="AI844" s="17">
        <f t="shared" si="146"/>
        <v>6.3095734448019254E-7</v>
      </c>
      <c r="AJ844" s="17">
        <v>1</v>
      </c>
      <c r="AK844" s="17">
        <v>32</v>
      </c>
      <c r="AL844" s="17">
        <v>1021</v>
      </c>
      <c r="AM844" s="17">
        <v>109</v>
      </c>
      <c r="AN844" s="17">
        <v>1.4</v>
      </c>
      <c r="AO844" s="17">
        <v>4.6500000000000004</v>
      </c>
      <c r="AP844" s="17">
        <v>0.45</v>
      </c>
      <c r="AQ844" s="17">
        <v>12.15</v>
      </c>
      <c r="AR844" s="17">
        <v>714.0625</v>
      </c>
      <c r="AS844" s="17">
        <v>1015.5555555555557</v>
      </c>
      <c r="AT844" s="26">
        <v>536.5625</v>
      </c>
      <c r="AU844" s="26">
        <v>19.482087227414333</v>
      </c>
      <c r="AV844" s="26">
        <v>-0.11088758306925937</v>
      </c>
      <c r="AW844" s="26">
        <v>5147.300000000002</v>
      </c>
      <c r="AX844" s="26">
        <v>4007.8249999999998</v>
      </c>
      <c r="AY844" s="103">
        <v>729</v>
      </c>
      <c r="AZ844" s="103">
        <f t="shared" si="147"/>
        <v>222.345</v>
      </c>
      <c r="BA844" s="17">
        <v>200</v>
      </c>
      <c r="BB844" s="17">
        <v>200</v>
      </c>
      <c r="BC844" s="17">
        <v>0.16</v>
      </c>
      <c r="BD844" s="14">
        <v>2</v>
      </c>
      <c r="BE844" s="17" t="s">
        <v>41</v>
      </c>
      <c r="BF844" s="28"/>
      <c r="BG844" s="26"/>
      <c r="BH844" s="31"/>
      <c r="BI844" s="29"/>
    </row>
    <row r="845" spans="1:61" x14ac:dyDescent="0.25">
      <c r="A845" s="14">
        <v>2008</v>
      </c>
      <c r="B845" s="17">
        <v>2012</v>
      </c>
      <c r="C845" s="66" t="s">
        <v>185</v>
      </c>
      <c r="D845" s="17" t="s">
        <v>325</v>
      </c>
      <c r="E845" s="17">
        <v>4</v>
      </c>
      <c r="F845" s="67" t="s">
        <v>93</v>
      </c>
      <c r="G845" s="20" t="s">
        <v>94</v>
      </c>
      <c r="H845" s="70" t="s">
        <v>95</v>
      </c>
      <c r="I845" s="45" t="s">
        <v>43</v>
      </c>
      <c r="J845" s="22">
        <v>988234</v>
      </c>
      <c r="K845" s="17" t="s">
        <v>42</v>
      </c>
      <c r="L845" s="27">
        <v>94</v>
      </c>
      <c r="M845" s="26">
        <v>0.94</v>
      </c>
      <c r="N845" s="26">
        <v>50.167464114832548</v>
      </c>
      <c r="O845" s="26">
        <v>42.592592592592595</v>
      </c>
      <c r="P845" s="26">
        <f t="shared" si="144"/>
        <v>0.42592592592592593</v>
      </c>
      <c r="Q845" s="26">
        <v>57.407407407407405</v>
      </c>
      <c r="R845" s="26">
        <v>0.57407407407407407</v>
      </c>
      <c r="S845" s="26">
        <v>28.799840510366831</v>
      </c>
      <c r="T845" s="26">
        <v>9.5999468367889431</v>
      </c>
      <c r="U845" s="26">
        <v>12.834044065387349</v>
      </c>
      <c r="V845" s="26">
        <v>4.2780146884624495</v>
      </c>
      <c r="W845" s="26">
        <v>19.819255647035362</v>
      </c>
      <c r="X845" s="26">
        <v>42.918488545776043</v>
      </c>
      <c r="Y845" s="26">
        <v>25.127242717113845</v>
      </c>
      <c r="Z845" s="26">
        <v>1.064782306010315</v>
      </c>
      <c r="AA845" s="26" t="s">
        <v>45</v>
      </c>
      <c r="AB845" s="26" t="s">
        <v>45</v>
      </c>
      <c r="AC845" s="26">
        <f t="shared" si="148"/>
        <v>1.902638005562685</v>
      </c>
      <c r="AD845" s="26">
        <f t="shared" si="148"/>
        <v>4.1201520835478522</v>
      </c>
      <c r="AE845" s="26">
        <f t="shared" si="148"/>
        <v>2.4122019423938506</v>
      </c>
      <c r="AF845" s="26">
        <f t="shared" si="148"/>
        <v>0.1022185353045256</v>
      </c>
      <c r="AG845" s="17">
        <v>3.1</v>
      </c>
      <c r="AH845" s="17">
        <v>6.2</v>
      </c>
      <c r="AI845" s="17">
        <f t="shared" si="146"/>
        <v>6.3095734448019254E-7</v>
      </c>
      <c r="AJ845" s="17">
        <v>1</v>
      </c>
      <c r="AK845" s="17">
        <v>27</v>
      </c>
      <c r="AL845" s="17">
        <v>1246.5</v>
      </c>
      <c r="AM845" s="17">
        <v>114</v>
      </c>
      <c r="AN845" s="17">
        <v>1.5</v>
      </c>
      <c r="AO845" s="17">
        <v>4.5999999999999996</v>
      </c>
      <c r="AP845" s="17">
        <v>0.45</v>
      </c>
      <c r="AQ845" s="17">
        <v>11.35</v>
      </c>
      <c r="AR845" s="17">
        <v>714.0625</v>
      </c>
      <c r="AS845" s="17">
        <v>1015.5555555555557</v>
      </c>
      <c r="AT845" s="26">
        <v>536.5625</v>
      </c>
      <c r="AU845" s="26">
        <v>19.482087227414333</v>
      </c>
      <c r="AV845" s="26">
        <v>-0.11088758306925937</v>
      </c>
      <c r="AW845" s="26">
        <v>5147.300000000002</v>
      </c>
      <c r="AX845" s="26">
        <v>4007.8249999999998</v>
      </c>
      <c r="AY845" s="103">
        <v>729</v>
      </c>
      <c r="AZ845" s="103">
        <f t="shared" si="147"/>
        <v>222.345</v>
      </c>
      <c r="BA845" s="17">
        <v>200</v>
      </c>
      <c r="BB845" s="17">
        <v>200</v>
      </c>
      <c r="BC845" s="17">
        <v>0.16</v>
      </c>
      <c r="BD845" s="14">
        <v>2</v>
      </c>
      <c r="BE845" s="17" t="s">
        <v>41</v>
      </c>
      <c r="BF845" s="28"/>
      <c r="BG845" s="26"/>
      <c r="BH845" s="31"/>
      <c r="BI845" s="29"/>
    </row>
    <row r="846" spans="1:61" x14ac:dyDescent="0.25">
      <c r="A846" s="14">
        <v>2008</v>
      </c>
      <c r="B846" s="17">
        <v>2012</v>
      </c>
      <c r="C846" s="66" t="s">
        <v>185</v>
      </c>
      <c r="D846" s="17" t="s">
        <v>325</v>
      </c>
      <c r="E846" s="17">
        <v>1</v>
      </c>
      <c r="F846" s="67" t="s">
        <v>102</v>
      </c>
      <c r="G846" s="20" t="s">
        <v>103</v>
      </c>
      <c r="H846" s="70" t="s">
        <v>95</v>
      </c>
      <c r="I846" s="45" t="s">
        <v>43</v>
      </c>
      <c r="J846" s="22">
        <v>988241</v>
      </c>
      <c r="K846" s="17" t="s">
        <v>42</v>
      </c>
      <c r="L846" s="27">
        <v>94</v>
      </c>
      <c r="M846" s="26">
        <v>0.94</v>
      </c>
      <c r="N846" s="26">
        <v>30.430622009569376</v>
      </c>
      <c r="O846" s="26">
        <v>45.45454545454546</v>
      </c>
      <c r="P846" s="26">
        <f t="shared" si="144"/>
        <v>0.45454545454545459</v>
      </c>
      <c r="Q846" s="26">
        <v>54.54545454545454</v>
      </c>
      <c r="R846" s="26">
        <v>0.54545454545454541</v>
      </c>
      <c r="S846" s="26">
        <v>16.598521096128749</v>
      </c>
      <c r="T846" s="26">
        <v>5.5328403653762495</v>
      </c>
      <c r="U846" s="26">
        <v>7.3967823221554561</v>
      </c>
      <c r="V846" s="26">
        <v>2.4655941073851522</v>
      </c>
      <c r="W846" s="26">
        <v>19.363500643625216</v>
      </c>
      <c r="X846" s="26">
        <v>42.740905769398267</v>
      </c>
      <c r="Y846" s="26">
        <v>24.913703409761823</v>
      </c>
      <c r="Z846" s="26">
        <v>1.2085666273071354</v>
      </c>
      <c r="AA846" s="26" t="s">
        <v>45</v>
      </c>
      <c r="AB846" s="26" t="s">
        <v>45</v>
      </c>
      <c r="AC846" s="26">
        <f t="shared" si="148"/>
        <v>1.0713515797603856</v>
      </c>
      <c r="AD846" s="26">
        <f t="shared" si="148"/>
        <v>2.3647860869366935</v>
      </c>
      <c r="AE846" s="26">
        <f t="shared" si="148"/>
        <v>1.3784354387654212</v>
      </c>
      <c r="AF846" s="26">
        <f t="shared" si="148"/>
        <v>6.686806219811553E-2</v>
      </c>
      <c r="AG846" s="17">
        <v>2.7</v>
      </c>
      <c r="AH846" s="17">
        <v>6.2</v>
      </c>
      <c r="AI846" s="17">
        <f t="shared" si="146"/>
        <v>6.3095734448019254E-7</v>
      </c>
      <c r="AJ846" s="17">
        <v>1</v>
      </c>
      <c r="AK846" s="17">
        <v>33</v>
      </c>
      <c r="AL846" s="17">
        <v>951</v>
      </c>
      <c r="AM846" s="17">
        <v>112.5</v>
      </c>
      <c r="AN846" s="17">
        <v>1.1000000000000001</v>
      </c>
      <c r="AO846" s="17">
        <v>5.85</v>
      </c>
      <c r="AP846" s="17">
        <v>0.45</v>
      </c>
      <c r="AQ846" s="17">
        <v>16.95</v>
      </c>
      <c r="AR846" s="17">
        <v>714.0625</v>
      </c>
      <c r="AS846" s="17">
        <v>1015.5555555555557</v>
      </c>
      <c r="AT846" s="26">
        <v>536.5625</v>
      </c>
      <c r="AU846" s="26">
        <v>19.482087227414333</v>
      </c>
      <c r="AV846" s="26">
        <v>-0.11088758306925937</v>
      </c>
      <c r="AW846" s="26">
        <v>5147.300000000002</v>
      </c>
      <c r="AX846" s="26">
        <v>4007.8249999999998</v>
      </c>
      <c r="AY846" s="103">
        <v>729</v>
      </c>
      <c r="AZ846" s="103">
        <f t="shared" si="147"/>
        <v>222.345</v>
      </c>
      <c r="BA846" s="17">
        <v>200</v>
      </c>
      <c r="BB846" s="17">
        <v>200</v>
      </c>
      <c r="BC846" s="17">
        <v>0.16</v>
      </c>
      <c r="BD846" s="14">
        <v>2</v>
      </c>
      <c r="BE846" s="17" t="s">
        <v>41</v>
      </c>
      <c r="BF846" s="28"/>
      <c r="BG846" s="26"/>
      <c r="BH846" s="31"/>
      <c r="BI846" s="29"/>
    </row>
    <row r="847" spans="1:61" x14ac:dyDescent="0.25">
      <c r="A847" s="14">
        <v>2008</v>
      </c>
      <c r="B847" s="17">
        <v>2012</v>
      </c>
      <c r="C847" s="66" t="s">
        <v>185</v>
      </c>
      <c r="D847" s="17" t="s">
        <v>325</v>
      </c>
      <c r="E847" s="17">
        <v>2</v>
      </c>
      <c r="F847" s="67" t="s">
        <v>102</v>
      </c>
      <c r="G847" s="20" t="s">
        <v>103</v>
      </c>
      <c r="H847" s="70" t="s">
        <v>95</v>
      </c>
      <c r="I847" s="45" t="s">
        <v>43</v>
      </c>
      <c r="J847" s="22">
        <v>988241</v>
      </c>
      <c r="K847" s="17" t="s">
        <v>42</v>
      </c>
      <c r="L847" s="27">
        <v>100</v>
      </c>
      <c r="M847" s="26">
        <v>1</v>
      </c>
      <c r="N847" s="26">
        <v>23.755980861244023</v>
      </c>
      <c r="O847" s="26">
        <v>45.744680851063833</v>
      </c>
      <c r="P847" s="26">
        <f t="shared" si="144"/>
        <v>0.45744680851063835</v>
      </c>
      <c r="Q847" s="26">
        <v>54.255319148936167</v>
      </c>
      <c r="R847" s="26">
        <v>0.54255319148936165</v>
      </c>
      <c r="S847" s="26">
        <v>12.888883233228139</v>
      </c>
      <c r="T847" s="26">
        <v>4.2962944110760466</v>
      </c>
      <c r="U847" s="26">
        <v>5.7436601188585943</v>
      </c>
      <c r="V847" s="26">
        <v>1.9145533729528648</v>
      </c>
      <c r="W847" s="26">
        <v>17.61152354113969</v>
      </c>
      <c r="X847" s="26">
        <v>45.151009494763215</v>
      </c>
      <c r="Y847" s="26">
        <v>25.014907757061835</v>
      </c>
      <c r="Z847" s="26">
        <v>1.2658229739267455</v>
      </c>
      <c r="AA847" s="26" t="s">
        <v>45</v>
      </c>
      <c r="AB847" s="26" t="s">
        <v>45</v>
      </c>
      <c r="AC847" s="26">
        <f t="shared" si="148"/>
        <v>0.7566429016033267</v>
      </c>
      <c r="AD847" s="26">
        <f t="shared" si="148"/>
        <v>1.9398202974679273</v>
      </c>
      <c r="AE847" s="26">
        <f t="shared" si="148"/>
        <v>1.074714083902476</v>
      </c>
      <c r="AF847" s="26">
        <f t="shared" si="148"/>
        <v>5.4383481682931369E-2</v>
      </c>
      <c r="AG847" s="17">
        <v>2.6</v>
      </c>
      <c r="AH847" s="17">
        <v>5.8</v>
      </c>
      <c r="AI847" s="17">
        <f t="shared" si="146"/>
        <v>1.5848931924611111E-6</v>
      </c>
      <c r="AJ847" s="17">
        <v>1</v>
      </c>
      <c r="AK847" s="17">
        <v>29</v>
      </c>
      <c r="AL847" s="17">
        <v>816</v>
      </c>
      <c r="AM847" s="17">
        <v>67.5</v>
      </c>
      <c r="AN847" s="17">
        <v>2.25</v>
      </c>
      <c r="AO847" s="17">
        <v>5.7</v>
      </c>
      <c r="AP847" s="17">
        <v>0.3</v>
      </c>
      <c r="AQ847" s="17">
        <v>23.1</v>
      </c>
      <c r="AR847" s="17">
        <v>714.0625</v>
      </c>
      <c r="AS847" s="17">
        <v>1015.5555555555557</v>
      </c>
      <c r="AT847" s="26">
        <v>536.5625</v>
      </c>
      <c r="AU847" s="26">
        <v>19.482087227414333</v>
      </c>
      <c r="AV847" s="26">
        <v>-0.11088758306925937</v>
      </c>
      <c r="AW847" s="26">
        <v>5147.300000000002</v>
      </c>
      <c r="AX847" s="26">
        <v>4007.8249999999998</v>
      </c>
      <c r="AY847" s="103">
        <v>729</v>
      </c>
      <c r="AZ847" s="103">
        <f t="shared" si="147"/>
        <v>222.345</v>
      </c>
      <c r="BA847" s="17">
        <v>200</v>
      </c>
      <c r="BB847" s="17">
        <v>200</v>
      </c>
      <c r="BC847" s="17">
        <v>0.16</v>
      </c>
      <c r="BD847" s="14">
        <v>2</v>
      </c>
      <c r="BE847" s="17" t="s">
        <v>41</v>
      </c>
      <c r="BF847" s="28"/>
      <c r="BG847" s="26"/>
      <c r="BH847" s="31"/>
      <c r="BI847" s="29"/>
    </row>
    <row r="848" spans="1:61" x14ac:dyDescent="0.25">
      <c r="A848" s="14">
        <v>2008</v>
      </c>
      <c r="B848" s="17">
        <v>2012</v>
      </c>
      <c r="C848" s="66" t="s">
        <v>185</v>
      </c>
      <c r="D848" s="17" t="s">
        <v>325</v>
      </c>
      <c r="E848" s="17">
        <v>3</v>
      </c>
      <c r="F848" s="67" t="s">
        <v>102</v>
      </c>
      <c r="G848" s="20" t="s">
        <v>103</v>
      </c>
      <c r="H848" s="70" t="s">
        <v>95</v>
      </c>
      <c r="I848" s="45" t="s">
        <v>43</v>
      </c>
      <c r="J848" s="22">
        <v>988241</v>
      </c>
      <c r="K848" s="17" t="s">
        <v>42</v>
      </c>
      <c r="L848" s="27">
        <v>94</v>
      </c>
      <c r="M848" s="26">
        <v>0.94</v>
      </c>
      <c r="N848" s="26">
        <v>34.019138755980869</v>
      </c>
      <c r="O848" s="26">
        <v>44.791666666666671</v>
      </c>
      <c r="P848" s="26">
        <f t="shared" si="144"/>
        <v>0.44791666666666674</v>
      </c>
      <c r="Q848" s="26">
        <v>55.208333333333329</v>
      </c>
      <c r="R848" s="26">
        <v>0.55208333333333326</v>
      </c>
      <c r="S848" s="26">
        <v>18.781399521531103</v>
      </c>
      <c r="T848" s="26">
        <v>6.2604665071770347</v>
      </c>
      <c r="U848" s="26">
        <v>8.3695362473347537</v>
      </c>
      <c r="V848" s="26">
        <v>2.7898454157782511</v>
      </c>
      <c r="W848" s="26">
        <v>18.850842252493322</v>
      </c>
      <c r="X848" s="26">
        <v>42.781113171977623</v>
      </c>
      <c r="Y848" s="26">
        <v>25.270901240574062</v>
      </c>
      <c r="Z848" s="26">
        <v>1.4916261250304075</v>
      </c>
      <c r="AA848" s="26" t="s">
        <v>45</v>
      </c>
      <c r="AB848" s="26" t="s">
        <v>45</v>
      </c>
      <c r="AC848" s="26">
        <f t="shared" si="148"/>
        <v>1.1801506655381213</v>
      </c>
      <c r="AD848" s="26">
        <f t="shared" si="148"/>
        <v>2.678297261529162</v>
      </c>
      <c r="AE848" s="26">
        <f t="shared" si="148"/>
        <v>1.582076308227925</v>
      </c>
      <c r="AF848" s="26">
        <f t="shared" si="148"/>
        <v>9.3382753969831298E-2</v>
      </c>
      <c r="AG848" s="17">
        <v>2.9</v>
      </c>
      <c r="AH848" s="17">
        <v>6.2</v>
      </c>
      <c r="AI848" s="17">
        <f t="shared" si="146"/>
        <v>6.3095734448019254E-7</v>
      </c>
      <c r="AJ848" s="17">
        <v>1</v>
      </c>
      <c r="AK848" s="17">
        <v>32</v>
      </c>
      <c r="AL848" s="17">
        <v>1021</v>
      </c>
      <c r="AM848" s="17">
        <v>109</v>
      </c>
      <c r="AN848" s="17">
        <v>1.4</v>
      </c>
      <c r="AO848" s="17">
        <v>4.6500000000000004</v>
      </c>
      <c r="AP848" s="17">
        <v>0.45</v>
      </c>
      <c r="AQ848" s="17">
        <v>12.15</v>
      </c>
      <c r="AR848" s="17">
        <v>714.0625</v>
      </c>
      <c r="AS848" s="17">
        <v>1015.5555555555557</v>
      </c>
      <c r="AT848" s="26">
        <v>536.5625</v>
      </c>
      <c r="AU848" s="26">
        <v>19.482087227414333</v>
      </c>
      <c r="AV848" s="26">
        <v>-0.11088758306925937</v>
      </c>
      <c r="AW848" s="26">
        <v>5147.300000000002</v>
      </c>
      <c r="AX848" s="26">
        <v>4007.8249999999998</v>
      </c>
      <c r="AY848" s="103">
        <v>729</v>
      </c>
      <c r="AZ848" s="103">
        <f t="shared" si="147"/>
        <v>222.345</v>
      </c>
      <c r="BA848" s="17">
        <v>200</v>
      </c>
      <c r="BB848" s="17">
        <v>200</v>
      </c>
      <c r="BC848" s="17">
        <v>0.16</v>
      </c>
      <c r="BD848" s="14">
        <v>2</v>
      </c>
      <c r="BE848" s="17" t="s">
        <v>41</v>
      </c>
      <c r="BF848" s="28"/>
      <c r="BG848" s="26"/>
      <c r="BH848" s="31"/>
      <c r="BI848" s="29"/>
    </row>
    <row r="849" spans="1:61" x14ac:dyDescent="0.25">
      <c r="A849" s="14">
        <v>2008</v>
      </c>
      <c r="B849" s="17">
        <v>2012</v>
      </c>
      <c r="C849" s="66" t="s">
        <v>185</v>
      </c>
      <c r="D849" s="17" t="s">
        <v>325</v>
      </c>
      <c r="E849" s="17">
        <v>4</v>
      </c>
      <c r="F849" s="67" t="s">
        <v>102</v>
      </c>
      <c r="G849" s="20" t="s">
        <v>103</v>
      </c>
      <c r="H849" s="70" t="s">
        <v>95</v>
      </c>
      <c r="I849" s="45" t="s">
        <v>43</v>
      </c>
      <c r="J849" s="22">
        <v>988241</v>
      </c>
      <c r="K849" s="17" t="s">
        <v>42</v>
      </c>
      <c r="L849" s="27">
        <v>89</v>
      </c>
      <c r="M849" s="26">
        <v>0.89</v>
      </c>
      <c r="N849" s="26">
        <v>36.674641148325357</v>
      </c>
      <c r="O849" s="26">
        <v>48.113207547169814</v>
      </c>
      <c r="P849" s="26">
        <f t="shared" si="144"/>
        <v>0.48113207547169812</v>
      </c>
      <c r="Q849" s="26">
        <v>51.886792452830186</v>
      </c>
      <c r="R849" s="26">
        <v>0.51886792452830188</v>
      </c>
      <c r="S849" s="26">
        <v>19.029294935451837</v>
      </c>
      <c r="T849" s="26">
        <v>6.343098311817279</v>
      </c>
      <c r="U849" s="26">
        <v>8.480005632216276</v>
      </c>
      <c r="V849" s="26">
        <v>2.826668544072092</v>
      </c>
      <c r="W849" s="26">
        <v>19.80876227058198</v>
      </c>
      <c r="X849" s="26">
        <v>42.554741107537922</v>
      </c>
      <c r="Y849" s="26">
        <v>24.876140000052757</v>
      </c>
      <c r="Z849" s="26">
        <v>1.1427410653279111</v>
      </c>
      <c r="AA849" s="26" t="s">
        <v>45</v>
      </c>
      <c r="AB849" s="26" t="s">
        <v>45</v>
      </c>
      <c r="AC849" s="26">
        <f t="shared" si="148"/>
        <v>1.2564892651771837</v>
      </c>
      <c r="AD849" s="26">
        <f t="shared" si="148"/>
        <v>2.6992890647904515</v>
      </c>
      <c r="AE849" s="26">
        <f t="shared" si="148"/>
        <v>1.5779180163886493</v>
      </c>
      <c r="AF849" s="26">
        <f t="shared" si="148"/>
        <v>7.2485189223257515E-2</v>
      </c>
      <c r="AG849" s="17">
        <v>3.1</v>
      </c>
      <c r="AH849" s="17">
        <v>6.2</v>
      </c>
      <c r="AI849" s="17">
        <f t="shared" si="146"/>
        <v>6.3095734448019254E-7</v>
      </c>
      <c r="AJ849" s="17">
        <v>1</v>
      </c>
      <c r="AK849" s="17">
        <v>27</v>
      </c>
      <c r="AL849" s="17">
        <v>1246.5</v>
      </c>
      <c r="AM849" s="17">
        <v>114</v>
      </c>
      <c r="AN849" s="17">
        <v>1.5</v>
      </c>
      <c r="AO849" s="17">
        <v>4.5999999999999996</v>
      </c>
      <c r="AP849" s="17">
        <v>0.45</v>
      </c>
      <c r="AQ849" s="17">
        <v>11.35</v>
      </c>
      <c r="AR849" s="17">
        <v>714.0625</v>
      </c>
      <c r="AS849" s="17">
        <v>1015.5555555555557</v>
      </c>
      <c r="AT849" s="26">
        <v>536.5625</v>
      </c>
      <c r="AU849" s="26">
        <v>19.482087227414333</v>
      </c>
      <c r="AV849" s="26">
        <v>-0.11088758306925937</v>
      </c>
      <c r="AW849" s="26">
        <v>5147.300000000002</v>
      </c>
      <c r="AX849" s="26">
        <v>4007.8249999999998</v>
      </c>
      <c r="AY849" s="103">
        <v>729</v>
      </c>
      <c r="AZ849" s="103">
        <f t="shared" si="147"/>
        <v>222.345</v>
      </c>
      <c r="BA849" s="17">
        <v>200</v>
      </c>
      <c r="BB849" s="17">
        <v>200</v>
      </c>
      <c r="BC849" s="17">
        <v>0.16</v>
      </c>
      <c r="BD849" s="14">
        <v>2</v>
      </c>
      <c r="BE849" s="17" t="s">
        <v>41</v>
      </c>
      <c r="BF849" s="28"/>
      <c r="BG849" s="26"/>
      <c r="BH849" s="31"/>
      <c r="BI849" s="29"/>
    </row>
    <row r="850" spans="1:61" x14ac:dyDescent="0.25">
      <c r="A850" s="14">
        <v>2008</v>
      </c>
      <c r="B850" s="17">
        <v>2012</v>
      </c>
      <c r="C850" s="66" t="s">
        <v>185</v>
      </c>
      <c r="D850" s="17" t="s">
        <v>325</v>
      </c>
      <c r="E850" s="17">
        <v>1</v>
      </c>
      <c r="F850" s="67" t="s">
        <v>100</v>
      </c>
      <c r="G850" s="20" t="s">
        <v>101</v>
      </c>
      <c r="H850" s="70">
        <v>99113</v>
      </c>
      <c r="I850" s="45" t="s">
        <v>52</v>
      </c>
      <c r="J850" s="22">
        <v>99113012</v>
      </c>
      <c r="K850" s="17" t="s">
        <v>42</v>
      </c>
      <c r="L850" s="27">
        <v>56.000000000000007</v>
      </c>
      <c r="M850" s="26">
        <v>0.56000000000000005</v>
      </c>
      <c r="N850" s="26">
        <v>32.153110047846894</v>
      </c>
      <c r="O850" s="26">
        <v>46.36363636363636</v>
      </c>
      <c r="P850" s="26">
        <f t="shared" si="144"/>
        <v>0.46363636363636362</v>
      </c>
      <c r="Q850" s="26">
        <v>53.63636363636364</v>
      </c>
      <c r="R850" s="26">
        <v>0.53636363636363638</v>
      </c>
      <c r="S850" s="26">
        <v>17.245759025663336</v>
      </c>
      <c r="T850" s="26">
        <v>5.7485863418877789</v>
      </c>
      <c r="U850" s="26">
        <v>7.6852103120759852</v>
      </c>
      <c r="V850" s="26">
        <v>2.5617367706919949</v>
      </c>
      <c r="W850" s="26">
        <v>17.138773878745369</v>
      </c>
      <c r="X850" s="26">
        <v>44.227686685434605</v>
      </c>
      <c r="Y850" s="26">
        <v>25.306113906908038</v>
      </c>
      <c r="Z850" s="26">
        <v>1.9130275517976543</v>
      </c>
      <c r="AA850" s="26" t="s">
        <v>45</v>
      </c>
      <c r="AB850" s="26" t="s">
        <v>45</v>
      </c>
      <c r="AC850" s="26">
        <f t="shared" si="148"/>
        <v>0.98523721436058664</v>
      </c>
      <c r="AD850" s="26">
        <f t="shared" si="148"/>
        <v>2.5424667561318133</v>
      </c>
      <c r="AE850" s="26">
        <f t="shared" si="148"/>
        <v>1.4547438077150794</v>
      </c>
      <c r="AF850" s="26">
        <f t="shared" si="148"/>
        <v>0.1099720405591901</v>
      </c>
      <c r="AG850" s="17">
        <v>2.7</v>
      </c>
      <c r="AH850" s="17">
        <v>6.2</v>
      </c>
      <c r="AI850" s="17">
        <f t="shared" si="146"/>
        <v>6.3095734448019254E-7</v>
      </c>
      <c r="AJ850" s="17">
        <v>1</v>
      </c>
      <c r="AK850" s="17">
        <v>33</v>
      </c>
      <c r="AL850" s="17">
        <v>951</v>
      </c>
      <c r="AM850" s="17">
        <v>112.5</v>
      </c>
      <c r="AN850" s="17">
        <v>1.1000000000000001</v>
      </c>
      <c r="AO850" s="17">
        <v>5.85</v>
      </c>
      <c r="AP850" s="17">
        <v>0.45</v>
      </c>
      <c r="AQ850" s="17">
        <v>16.95</v>
      </c>
      <c r="AR850" s="17">
        <v>714.0625</v>
      </c>
      <c r="AS850" s="17">
        <v>1015.5555555555557</v>
      </c>
      <c r="AT850" s="26">
        <v>536.5625</v>
      </c>
      <c r="AU850" s="26">
        <v>19.482087227414333</v>
      </c>
      <c r="AV850" s="26">
        <v>-0.11088758306925937</v>
      </c>
      <c r="AW850" s="26">
        <v>5147.300000000002</v>
      </c>
      <c r="AX850" s="26">
        <v>4007.8249999999998</v>
      </c>
      <c r="AY850" s="103">
        <v>729</v>
      </c>
      <c r="AZ850" s="103">
        <f t="shared" si="147"/>
        <v>222.345</v>
      </c>
      <c r="BA850" s="17">
        <v>200</v>
      </c>
      <c r="BB850" s="17">
        <v>200</v>
      </c>
      <c r="BC850" s="17">
        <v>0.16</v>
      </c>
      <c r="BD850" s="14">
        <v>2</v>
      </c>
      <c r="BE850" s="17" t="s">
        <v>41</v>
      </c>
      <c r="BF850" s="28"/>
      <c r="BG850" s="26"/>
      <c r="BH850" s="31"/>
      <c r="BI850" s="29"/>
    </row>
    <row r="851" spans="1:61" x14ac:dyDescent="0.25">
      <c r="A851" s="14">
        <v>2008</v>
      </c>
      <c r="B851" s="17">
        <v>2012</v>
      </c>
      <c r="C851" s="66" t="s">
        <v>185</v>
      </c>
      <c r="D851" s="17" t="s">
        <v>325</v>
      </c>
      <c r="E851" s="17">
        <v>2</v>
      </c>
      <c r="F851" s="67" t="s">
        <v>100</v>
      </c>
      <c r="G851" s="20" t="s">
        <v>101</v>
      </c>
      <c r="H851" s="70">
        <v>99113</v>
      </c>
      <c r="I851" s="45" t="s">
        <v>52</v>
      </c>
      <c r="J851" s="22">
        <v>99113012</v>
      </c>
      <c r="K851" s="17" t="s">
        <v>42</v>
      </c>
      <c r="L851" s="27">
        <v>72</v>
      </c>
      <c r="M851" s="26">
        <v>0.72</v>
      </c>
      <c r="N851" s="26">
        <v>23.038277511961727</v>
      </c>
      <c r="O851" s="26">
        <v>45.652173913043477</v>
      </c>
      <c r="P851" s="26">
        <f t="shared" si="144"/>
        <v>0.45652173913043476</v>
      </c>
      <c r="Q851" s="26">
        <v>54.347826086956516</v>
      </c>
      <c r="R851" s="26">
        <v>0.54347826086956519</v>
      </c>
      <c r="S851" s="26">
        <v>12.520802995631373</v>
      </c>
      <c r="T851" s="26">
        <v>4.1736009985437912</v>
      </c>
      <c r="U851" s="26">
        <v>5.5796328914434037</v>
      </c>
      <c r="V851" s="26">
        <v>1.8598776304811346</v>
      </c>
      <c r="W851" s="26">
        <v>17.614508775212315</v>
      </c>
      <c r="X851" s="26">
        <v>44.316454555164256</v>
      </c>
      <c r="Y851" s="26">
        <v>25.295217397561913</v>
      </c>
      <c r="Z851" s="26">
        <v>2.0957527957283304</v>
      </c>
      <c r="AA851" s="26" t="s">
        <v>45</v>
      </c>
      <c r="AB851" s="26" t="s">
        <v>45</v>
      </c>
      <c r="AC851" s="26">
        <f t="shared" si="148"/>
        <v>0.7351593141308449</v>
      </c>
      <c r="AD851" s="26">
        <f t="shared" si="148"/>
        <v>1.8495919898335409</v>
      </c>
      <c r="AE851" s="26">
        <f t="shared" si="148"/>
        <v>1.0557214458884669</v>
      </c>
      <c r="AF851" s="26">
        <f t="shared" si="148"/>
        <v>8.7468359609527022E-2</v>
      </c>
      <c r="AG851" s="17">
        <v>2.6</v>
      </c>
      <c r="AH851" s="17">
        <v>5.8</v>
      </c>
      <c r="AI851" s="17">
        <f t="shared" si="146"/>
        <v>1.5848931924611111E-6</v>
      </c>
      <c r="AJ851" s="17">
        <v>1</v>
      </c>
      <c r="AK851" s="17">
        <v>29</v>
      </c>
      <c r="AL851" s="17">
        <v>816</v>
      </c>
      <c r="AM851" s="17">
        <v>67.5</v>
      </c>
      <c r="AN851" s="17">
        <v>2.25</v>
      </c>
      <c r="AO851" s="17">
        <v>5.7</v>
      </c>
      <c r="AP851" s="17">
        <v>0.3</v>
      </c>
      <c r="AQ851" s="17">
        <v>23.1</v>
      </c>
      <c r="AR851" s="17">
        <v>714.0625</v>
      </c>
      <c r="AS851" s="17">
        <v>1015.5555555555557</v>
      </c>
      <c r="AT851" s="26">
        <v>536.5625</v>
      </c>
      <c r="AU851" s="26">
        <v>19.482087227414333</v>
      </c>
      <c r="AV851" s="26">
        <v>-0.11088758306925937</v>
      </c>
      <c r="AW851" s="26">
        <v>5147.300000000002</v>
      </c>
      <c r="AX851" s="26">
        <v>4007.8249999999998</v>
      </c>
      <c r="AY851" s="103">
        <v>729</v>
      </c>
      <c r="AZ851" s="103">
        <f t="shared" si="147"/>
        <v>222.345</v>
      </c>
      <c r="BA851" s="17">
        <v>200</v>
      </c>
      <c r="BB851" s="17">
        <v>200</v>
      </c>
      <c r="BC851" s="17">
        <v>0.16</v>
      </c>
      <c r="BD851" s="14">
        <v>2</v>
      </c>
      <c r="BE851" s="17" t="s">
        <v>41</v>
      </c>
      <c r="BF851" s="28"/>
      <c r="BG851" s="26"/>
      <c r="BH851" s="31"/>
      <c r="BI851" s="29"/>
    </row>
    <row r="852" spans="1:61" x14ac:dyDescent="0.25">
      <c r="A852" s="14">
        <v>2008</v>
      </c>
      <c r="B852" s="17">
        <v>2012</v>
      </c>
      <c r="C852" s="66" t="s">
        <v>185</v>
      </c>
      <c r="D852" s="17" t="s">
        <v>325</v>
      </c>
      <c r="E852" s="17">
        <v>3</v>
      </c>
      <c r="F852" s="67" t="s">
        <v>100</v>
      </c>
      <c r="G852" s="20" t="s">
        <v>101</v>
      </c>
      <c r="H852" s="70">
        <v>99113</v>
      </c>
      <c r="I852" s="45" t="s">
        <v>52</v>
      </c>
      <c r="J852" s="22">
        <v>99113012</v>
      </c>
      <c r="K852" s="17" t="s">
        <v>42</v>
      </c>
      <c r="L852" s="27">
        <v>67</v>
      </c>
      <c r="M852" s="26">
        <v>0.67</v>
      </c>
      <c r="N852" s="26">
        <v>27.416267942583737</v>
      </c>
      <c r="O852" s="26">
        <v>44.791666666666671</v>
      </c>
      <c r="P852" s="26">
        <f t="shared" si="144"/>
        <v>0.44791666666666674</v>
      </c>
      <c r="Q852" s="26">
        <v>55.208333333333329</v>
      </c>
      <c r="R852" s="26">
        <v>0.55208333333333326</v>
      </c>
      <c r="S852" s="26">
        <v>15.136064593301436</v>
      </c>
      <c r="T852" s="26">
        <v>5.0453548644338122</v>
      </c>
      <c r="U852" s="26">
        <v>6.7450692963752665</v>
      </c>
      <c r="V852" s="26">
        <v>2.2483564321250888</v>
      </c>
      <c r="W852" s="26">
        <v>18.114828956089326</v>
      </c>
      <c r="X852" s="26">
        <v>44.471986044866227</v>
      </c>
      <c r="Y852" s="26">
        <v>24.865080042776228</v>
      </c>
      <c r="Z852" s="26">
        <v>1.8777030955837262</v>
      </c>
      <c r="AA852" s="26" t="s">
        <v>45</v>
      </c>
      <c r="AB852" s="26" t="s">
        <v>45</v>
      </c>
      <c r="AC852" s="26">
        <f t="shared" si="148"/>
        <v>0.91395740391991764</v>
      </c>
      <c r="AD852" s="26">
        <f t="shared" si="148"/>
        <v>2.2437695112249845</v>
      </c>
      <c r="AE852" s="26">
        <f t="shared" si="148"/>
        <v>1.2545315254835714</v>
      </c>
      <c r="AF852" s="26">
        <f t="shared" si="148"/>
        <v>9.4736784472657792E-2</v>
      </c>
      <c r="AG852" s="17">
        <v>2.9</v>
      </c>
      <c r="AH852" s="17">
        <v>6.2</v>
      </c>
      <c r="AI852" s="17">
        <f t="shared" si="146"/>
        <v>6.3095734448019254E-7</v>
      </c>
      <c r="AJ852" s="17">
        <v>1</v>
      </c>
      <c r="AK852" s="17">
        <v>32</v>
      </c>
      <c r="AL852" s="17">
        <v>1021</v>
      </c>
      <c r="AM852" s="17">
        <v>109</v>
      </c>
      <c r="AN852" s="17">
        <v>1.4</v>
      </c>
      <c r="AO852" s="17">
        <v>4.6500000000000004</v>
      </c>
      <c r="AP852" s="17">
        <v>0.45</v>
      </c>
      <c r="AQ852" s="17">
        <v>12.15</v>
      </c>
      <c r="AR852" s="17">
        <v>714.0625</v>
      </c>
      <c r="AS852" s="17">
        <v>1015.5555555555557</v>
      </c>
      <c r="AT852" s="26">
        <v>536.5625</v>
      </c>
      <c r="AU852" s="26">
        <v>19.482087227414333</v>
      </c>
      <c r="AV852" s="26">
        <v>-0.11088758306925937</v>
      </c>
      <c r="AW852" s="26">
        <v>5147.300000000002</v>
      </c>
      <c r="AX852" s="26">
        <v>4007.8249999999998</v>
      </c>
      <c r="AY852" s="103">
        <v>729</v>
      </c>
      <c r="AZ852" s="103">
        <f t="shared" si="147"/>
        <v>222.345</v>
      </c>
      <c r="BA852" s="17">
        <v>200</v>
      </c>
      <c r="BB852" s="17">
        <v>200</v>
      </c>
      <c r="BC852" s="17">
        <v>0.16</v>
      </c>
      <c r="BD852" s="14">
        <v>2</v>
      </c>
      <c r="BE852" s="17" t="s">
        <v>41</v>
      </c>
      <c r="BF852" s="28"/>
      <c r="BG852" s="26"/>
      <c r="BH852" s="31"/>
      <c r="BI852" s="29"/>
    </row>
    <row r="853" spans="1:61" x14ac:dyDescent="0.25">
      <c r="A853" s="14">
        <v>2008</v>
      </c>
      <c r="B853" s="17">
        <v>2012</v>
      </c>
      <c r="C853" s="66" t="s">
        <v>185</v>
      </c>
      <c r="D853" s="17" t="s">
        <v>325</v>
      </c>
      <c r="E853" s="17">
        <v>4</v>
      </c>
      <c r="F853" s="67" t="s">
        <v>100</v>
      </c>
      <c r="G853" s="20" t="s">
        <v>101</v>
      </c>
      <c r="H853" s="70">
        <v>99113</v>
      </c>
      <c r="I853" s="45" t="s">
        <v>52</v>
      </c>
      <c r="J853" s="22">
        <v>99113012</v>
      </c>
      <c r="K853" s="17" t="s">
        <v>42</v>
      </c>
      <c r="L853" s="27">
        <v>44</v>
      </c>
      <c r="M853" s="26">
        <v>0.44</v>
      </c>
      <c r="N853" s="26">
        <v>19.736842105263158</v>
      </c>
      <c r="O853" s="26">
        <v>44.791666666666671</v>
      </c>
      <c r="P853" s="26">
        <f t="shared" si="144"/>
        <v>0.44791666666666674</v>
      </c>
      <c r="Q853" s="26">
        <v>55.208333333333329</v>
      </c>
      <c r="R853" s="26">
        <v>0.55208333333333326</v>
      </c>
      <c r="S853" s="26">
        <v>10.896381578947366</v>
      </c>
      <c r="T853" s="26">
        <v>3.6321271929824555</v>
      </c>
      <c r="U853" s="26">
        <v>4.8557436034115131</v>
      </c>
      <c r="V853" s="26">
        <v>1.618581201137171</v>
      </c>
      <c r="W853" s="26">
        <v>18.175057716391464</v>
      </c>
      <c r="X853" s="26">
        <v>43.43736021029973</v>
      </c>
      <c r="Y853" s="26">
        <v>25.215349959388476</v>
      </c>
      <c r="Z853" s="26">
        <v>1.7794813727098528</v>
      </c>
      <c r="AA853" s="26" t="s">
        <v>45</v>
      </c>
      <c r="AB853" s="26" t="s">
        <v>45</v>
      </c>
      <c r="AC853" s="26">
        <f t="shared" si="148"/>
        <v>0.66014121365731038</v>
      </c>
      <c r="AD853" s="26">
        <f t="shared" si="148"/>
        <v>1.5777001721120376</v>
      </c>
      <c r="AE853" s="26">
        <f t="shared" si="148"/>
        <v>0.91585358268063943</v>
      </c>
      <c r="AF853" s="26">
        <f t="shared" si="148"/>
        <v>6.4633026832252041E-2</v>
      </c>
      <c r="AG853" s="17">
        <v>3.1</v>
      </c>
      <c r="AH853" s="17">
        <v>6.2</v>
      </c>
      <c r="AI853" s="17">
        <f t="shared" si="146"/>
        <v>6.3095734448019254E-7</v>
      </c>
      <c r="AJ853" s="17">
        <v>1</v>
      </c>
      <c r="AK853" s="17">
        <v>27</v>
      </c>
      <c r="AL853" s="17">
        <v>1246.5</v>
      </c>
      <c r="AM853" s="17">
        <v>114</v>
      </c>
      <c r="AN853" s="17">
        <v>1.5</v>
      </c>
      <c r="AO853" s="17">
        <v>4.5999999999999996</v>
      </c>
      <c r="AP853" s="17">
        <v>0.45</v>
      </c>
      <c r="AQ853" s="17">
        <v>11.35</v>
      </c>
      <c r="AR853" s="17">
        <v>714.0625</v>
      </c>
      <c r="AS853" s="17">
        <v>1015.5555555555557</v>
      </c>
      <c r="AT853" s="26">
        <v>536.5625</v>
      </c>
      <c r="AU853" s="26">
        <v>19.482087227414333</v>
      </c>
      <c r="AV853" s="26">
        <v>-0.11088758306925937</v>
      </c>
      <c r="AW853" s="26">
        <v>5147.300000000002</v>
      </c>
      <c r="AX853" s="26">
        <v>4007.8249999999998</v>
      </c>
      <c r="AY853" s="103">
        <v>729</v>
      </c>
      <c r="AZ853" s="103">
        <f t="shared" si="147"/>
        <v>222.345</v>
      </c>
      <c r="BA853" s="17">
        <v>200</v>
      </c>
      <c r="BB853" s="17">
        <v>200</v>
      </c>
      <c r="BC853" s="17">
        <v>0.16</v>
      </c>
      <c r="BD853" s="14">
        <v>2</v>
      </c>
      <c r="BE853" s="17" t="s">
        <v>41</v>
      </c>
      <c r="BF853" s="28"/>
      <c r="BG853" s="26"/>
      <c r="BH853" s="31"/>
      <c r="BI853" s="29"/>
    </row>
    <row r="854" spans="1:61" x14ac:dyDescent="0.25">
      <c r="A854" s="14">
        <v>2008</v>
      </c>
      <c r="B854" s="17">
        <v>2012</v>
      </c>
      <c r="C854" s="66" t="s">
        <v>185</v>
      </c>
      <c r="D854" s="17" t="s">
        <v>325</v>
      </c>
      <c r="E854" s="17">
        <v>1</v>
      </c>
      <c r="F854" s="67" t="s">
        <v>106</v>
      </c>
      <c r="G854" s="20" t="s">
        <v>107</v>
      </c>
      <c r="H854" s="70">
        <v>99201</v>
      </c>
      <c r="I854" s="45">
        <v>8</v>
      </c>
      <c r="J854" s="22">
        <v>99201002</v>
      </c>
      <c r="K854" s="17" t="s">
        <v>40</v>
      </c>
      <c r="L854" s="27">
        <v>83</v>
      </c>
      <c r="M854" s="26">
        <v>0.83</v>
      </c>
      <c r="N854" s="26">
        <v>36.531100478468908</v>
      </c>
      <c r="O854" s="26">
        <v>46.226415094339615</v>
      </c>
      <c r="P854" s="26">
        <f t="shared" si="144"/>
        <v>0.46226415094339612</v>
      </c>
      <c r="Q854" s="26">
        <v>53.773584905660378</v>
      </c>
      <c r="R854" s="26">
        <v>0.53773584905660377</v>
      </c>
      <c r="S854" s="26">
        <v>19.644082332761581</v>
      </c>
      <c r="T854" s="26">
        <v>6.5480274442538606</v>
      </c>
      <c r="U854" s="26">
        <v>8.7539727239811729</v>
      </c>
      <c r="V854" s="26">
        <v>2.9179909079937243</v>
      </c>
      <c r="W854" s="26">
        <v>17.767088814739125</v>
      </c>
      <c r="X854" s="26">
        <v>42.383698072993155</v>
      </c>
      <c r="Y854" s="26">
        <v>26.8133731001341</v>
      </c>
      <c r="Z854" s="26">
        <v>1.9494939012708414</v>
      </c>
      <c r="AA854" s="26" t="s">
        <v>45</v>
      </c>
      <c r="AB854" s="26" t="s">
        <v>45</v>
      </c>
      <c r="AC854" s="26">
        <f t="shared" si="148"/>
        <v>1.163393851634076</v>
      </c>
      <c r="AD854" s="26">
        <f t="shared" si="148"/>
        <v>2.7752961817092863</v>
      </c>
      <c r="AE854" s="26">
        <f t="shared" si="148"/>
        <v>1.7557470293269632</v>
      </c>
      <c r="AF854" s="26">
        <f t="shared" si="148"/>
        <v>0.12765339567926995</v>
      </c>
      <c r="AG854" s="17">
        <v>2.7</v>
      </c>
      <c r="AH854" s="17">
        <v>6.2</v>
      </c>
      <c r="AI854" s="17">
        <f t="shared" si="146"/>
        <v>6.3095734448019254E-7</v>
      </c>
      <c r="AJ854" s="17">
        <v>1</v>
      </c>
      <c r="AK854" s="17">
        <v>33</v>
      </c>
      <c r="AL854" s="17">
        <v>951</v>
      </c>
      <c r="AM854" s="17">
        <v>112.5</v>
      </c>
      <c r="AN854" s="17">
        <v>1.1000000000000001</v>
      </c>
      <c r="AO854" s="17">
        <v>5.85</v>
      </c>
      <c r="AP854" s="17">
        <v>0.45</v>
      </c>
      <c r="AQ854" s="17">
        <v>16.95</v>
      </c>
      <c r="AR854" s="17">
        <v>714.0625</v>
      </c>
      <c r="AS854" s="17">
        <v>1015.5555555555557</v>
      </c>
      <c r="AT854" s="26">
        <v>536.5625</v>
      </c>
      <c r="AU854" s="26">
        <v>19.482087227414333</v>
      </c>
      <c r="AV854" s="26">
        <v>-0.11088758306925937</v>
      </c>
      <c r="AW854" s="26">
        <v>5147.300000000002</v>
      </c>
      <c r="AX854" s="26">
        <v>4007.8249999999998</v>
      </c>
      <c r="AY854" s="103">
        <v>729</v>
      </c>
      <c r="AZ854" s="103">
        <f t="shared" si="147"/>
        <v>222.345</v>
      </c>
      <c r="BA854" s="17">
        <v>200</v>
      </c>
      <c r="BB854" s="17">
        <v>200</v>
      </c>
      <c r="BC854" s="17">
        <v>0.16</v>
      </c>
      <c r="BD854" s="14">
        <v>2</v>
      </c>
      <c r="BE854" s="17" t="s">
        <v>41</v>
      </c>
      <c r="BF854" s="28"/>
      <c r="BG854" s="26"/>
      <c r="BH854" s="31"/>
      <c r="BI854" s="29"/>
    </row>
    <row r="855" spans="1:61" x14ac:dyDescent="0.25">
      <c r="A855" s="14">
        <v>2008</v>
      </c>
      <c r="B855" s="17">
        <v>2012</v>
      </c>
      <c r="C855" s="66" t="s">
        <v>185</v>
      </c>
      <c r="D855" s="17" t="s">
        <v>325</v>
      </c>
      <c r="E855" s="17">
        <v>2</v>
      </c>
      <c r="F855" s="67" t="s">
        <v>106</v>
      </c>
      <c r="G855" s="20" t="s">
        <v>107</v>
      </c>
      <c r="H855" s="70">
        <v>99201</v>
      </c>
      <c r="I855" s="45">
        <v>8</v>
      </c>
      <c r="J855" s="22">
        <v>99201002</v>
      </c>
      <c r="K855" s="17" t="s">
        <v>40</v>
      </c>
      <c r="L855" s="27">
        <v>100</v>
      </c>
      <c r="M855" s="26">
        <v>1</v>
      </c>
      <c r="N855" s="26">
        <v>18.947368421052634</v>
      </c>
      <c r="O855" s="26">
        <v>47.368421052631582</v>
      </c>
      <c r="P855" s="26">
        <f t="shared" si="144"/>
        <v>0.47368421052631582</v>
      </c>
      <c r="Q855" s="26">
        <v>52.631578947368418</v>
      </c>
      <c r="R855" s="26">
        <v>0.52631578947368418</v>
      </c>
      <c r="S855" s="26">
        <v>9.97229916897507</v>
      </c>
      <c r="T855" s="26">
        <v>3.32409972299169</v>
      </c>
      <c r="U855" s="26">
        <v>4.443945685108293</v>
      </c>
      <c r="V855" s="26">
        <v>1.4813152283694311</v>
      </c>
      <c r="W855" s="26">
        <v>17.599447094686468</v>
      </c>
      <c r="X855" s="26">
        <v>42.219743486778285</v>
      </c>
      <c r="Y855" s="26">
        <v>27.06495536601021</v>
      </c>
      <c r="Z855" s="26">
        <v>2.22516149937276</v>
      </c>
      <c r="AA855" s="26" t="s">
        <v>45</v>
      </c>
      <c r="AB855" s="26" t="s">
        <v>45</v>
      </c>
      <c r="AC855" s="26">
        <f t="shared" si="148"/>
        <v>0.58502317212254196</v>
      </c>
      <c r="AD855" s="26">
        <f t="shared" si="148"/>
        <v>1.4034263762917989</v>
      </c>
      <c r="AE855" s="26">
        <f t="shared" si="148"/>
        <v>0.89966610634937005</v>
      </c>
      <c r="AF855" s="26">
        <f t="shared" si="148"/>
        <v>7.3966587236767647E-2</v>
      </c>
      <c r="AG855" s="17">
        <v>2.6</v>
      </c>
      <c r="AH855" s="17">
        <v>5.8</v>
      </c>
      <c r="AI855" s="17">
        <f t="shared" si="146"/>
        <v>1.5848931924611111E-6</v>
      </c>
      <c r="AJ855" s="17">
        <v>1</v>
      </c>
      <c r="AK855" s="17">
        <v>29</v>
      </c>
      <c r="AL855" s="17">
        <v>816</v>
      </c>
      <c r="AM855" s="17">
        <v>67.5</v>
      </c>
      <c r="AN855" s="17">
        <v>2.25</v>
      </c>
      <c r="AO855" s="17">
        <v>5.7</v>
      </c>
      <c r="AP855" s="17">
        <v>0.3</v>
      </c>
      <c r="AQ855" s="17">
        <v>23.1</v>
      </c>
      <c r="AR855" s="17">
        <v>714.0625</v>
      </c>
      <c r="AS855" s="17">
        <v>1015.5555555555557</v>
      </c>
      <c r="AT855" s="26">
        <v>536.5625</v>
      </c>
      <c r="AU855" s="26">
        <v>19.482087227414333</v>
      </c>
      <c r="AV855" s="26">
        <v>-0.11088758306925937</v>
      </c>
      <c r="AW855" s="26">
        <v>5147.300000000002</v>
      </c>
      <c r="AX855" s="26">
        <v>4007.8249999999998</v>
      </c>
      <c r="AY855" s="103">
        <v>729</v>
      </c>
      <c r="AZ855" s="103">
        <f t="shared" si="147"/>
        <v>222.345</v>
      </c>
      <c r="BA855" s="17">
        <v>200</v>
      </c>
      <c r="BB855" s="17">
        <v>200</v>
      </c>
      <c r="BC855" s="17">
        <v>0.16</v>
      </c>
      <c r="BD855" s="14">
        <v>2</v>
      </c>
      <c r="BE855" s="17" t="s">
        <v>41</v>
      </c>
      <c r="BF855" s="28"/>
      <c r="BG855" s="26"/>
      <c r="BH855" s="31"/>
      <c r="BI855" s="29"/>
    </row>
    <row r="856" spans="1:61" x14ac:dyDescent="0.25">
      <c r="A856" s="14">
        <v>2008</v>
      </c>
      <c r="B856" s="17">
        <v>2012</v>
      </c>
      <c r="C856" s="66" t="s">
        <v>185</v>
      </c>
      <c r="D856" s="17" t="s">
        <v>325</v>
      </c>
      <c r="E856" s="17">
        <v>3</v>
      </c>
      <c r="F856" s="67" t="s">
        <v>106</v>
      </c>
      <c r="G856" s="20" t="s">
        <v>107</v>
      </c>
      <c r="H856" s="70">
        <v>99201</v>
      </c>
      <c r="I856" s="45">
        <v>8</v>
      </c>
      <c r="J856" s="22">
        <v>99201002</v>
      </c>
      <c r="K856" s="17" t="s">
        <v>40</v>
      </c>
      <c r="L856" s="27">
        <v>94</v>
      </c>
      <c r="M856" s="26">
        <v>0.94</v>
      </c>
      <c r="N856" s="26">
        <v>36.387559808612444</v>
      </c>
      <c r="O856" s="26">
        <v>47.058823529411761</v>
      </c>
      <c r="P856" s="26">
        <f t="shared" si="144"/>
        <v>0.47058823529411759</v>
      </c>
      <c r="Q856" s="26">
        <v>52.941176470588246</v>
      </c>
      <c r="R856" s="26">
        <v>0.52941176470588247</v>
      </c>
      <c r="S856" s="26">
        <v>19.264002251618358</v>
      </c>
      <c r="T856" s="26">
        <v>6.4213340838727859</v>
      </c>
      <c r="U856" s="26">
        <v>8.5845980183118051</v>
      </c>
      <c r="V856" s="26">
        <v>2.8615326727706019</v>
      </c>
      <c r="W856" s="26">
        <v>18.015781413929702</v>
      </c>
      <c r="X856" s="26">
        <v>43.411235812900372</v>
      </c>
      <c r="Y856" s="26">
        <v>25.915848970126078</v>
      </c>
      <c r="Z856" s="26">
        <v>2.0153469535855493</v>
      </c>
      <c r="AA856" s="26" t="s">
        <v>45</v>
      </c>
      <c r="AB856" s="26" t="s">
        <v>45</v>
      </c>
      <c r="AC856" s="26">
        <f t="shared" si="148"/>
        <v>1.1568535124086865</v>
      </c>
      <c r="AD856" s="26">
        <f t="shared" si="148"/>
        <v>2.7875804814841607</v>
      </c>
      <c r="AE856" s="26">
        <f t="shared" si="148"/>
        <v>1.6641432430437002</v>
      </c>
      <c r="AF856" s="26">
        <f t="shared" si="148"/>
        <v>0.12941216083888071</v>
      </c>
      <c r="AG856" s="17">
        <v>2.9</v>
      </c>
      <c r="AH856" s="17">
        <v>6.2</v>
      </c>
      <c r="AI856" s="17">
        <f t="shared" si="146"/>
        <v>6.3095734448019254E-7</v>
      </c>
      <c r="AJ856" s="17">
        <v>1</v>
      </c>
      <c r="AK856" s="17">
        <v>32</v>
      </c>
      <c r="AL856" s="17">
        <v>1021</v>
      </c>
      <c r="AM856" s="17">
        <v>109</v>
      </c>
      <c r="AN856" s="17">
        <v>1.4</v>
      </c>
      <c r="AO856" s="17">
        <v>4.6500000000000004</v>
      </c>
      <c r="AP856" s="17">
        <v>0.45</v>
      </c>
      <c r="AQ856" s="17">
        <v>12.15</v>
      </c>
      <c r="AR856" s="17">
        <v>714.0625</v>
      </c>
      <c r="AS856" s="17">
        <v>1015.5555555555557</v>
      </c>
      <c r="AT856" s="26">
        <v>536.5625</v>
      </c>
      <c r="AU856" s="26">
        <v>19.482087227414333</v>
      </c>
      <c r="AV856" s="26">
        <v>-0.11088758306925937</v>
      </c>
      <c r="AW856" s="26">
        <v>5147.300000000002</v>
      </c>
      <c r="AX856" s="26">
        <v>4007.8249999999998</v>
      </c>
      <c r="AY856" s="103">
        <v>729</v>
      </c>
      <c r="AZ856" s="103">
        <f t="shared" si="147"/>
        <v>222.345</v>
      </c>
      <c r="BA856" s="17">
        <v>200</v>
      </c>
      <c r="BB856" s="17">
        <v>200</v>
      </c>
      <c r="BC856" s="17">
        <v>0.16</v>
      </c>
      <c r="BD856" s="14">
        <v>2</v>
      </c>
      <c r="BE856" s="17" t="s">
        <v>41</v>
      </c>
      <c r="BF856" s="28"/>
      <c r="BG856" s="26"/>
      <c r="BH856" s="31"/>
      <c r="BI856" s="29"/>
    </row>
    <row r="857" spans="1:61" x14ac:dyDescent="0.25">
      <c r="A857" s="14">
        <v>2008</v>
      </c>
      <c r="B857" s="17">
        <v>2012</v>
      </c>
      <c r="C857" s="66" t="s">
        <v>185</v>
      </c>
      <c r="D857" s="17" t="s">
        <v>325</v>
      </c>
      <c r="E857" s="17">
        <v>4</v>
      </c>
      <c r="F857" s="67" t="s">
        <v>106</v>
      </c>
      <c r="G857" s="20" t="s">
        <v>107</v>
      </c>
      <c r="H857" s="70">
        <v>99201</v>
      </c>
      <c r="I857" s="45">
        <v>8</v>
      </c>
      <c r="J857" s="22">
        <v>99201002</v>
      </c>
      <c r="K857" s="17" t="s">
        <v>40</v>
      </c>
      <c r="L857" s="27">
        <v>78</v>
      </c>
      <c r="M857" s="26">
        <v>0.78</v>
      </c>
      <c r="N857" s="26">
        <v>26.985645933014357</v>
      </c>
      <c r="O857" s="26">
        <v>48.18181818181818</v>
      </c>
      <c r="P857" s="26">
        <f t="shared" si="144"/>
        <v>0.48181818181818181</v>
      </c>
      <c r="Q857" s="26">
        <v>51.81818181818182</v>
      </c>
      <c r="R857" s="26">
        <v>0.51818181818181819</v>
      </c>
      <c r="S857" s="26">
        <v>13.983471074380168</v>
      </c>
      <c r="T857" s="26">
        <v>4.6611570247933889</v>
      </c>
      <c r="U857" s="26">
        <v>6.2314402015894563</v>
      </c>
      <c r="V857" s="26">
        <v>2.077146733863152</v>
      </c>
      <c r="W857" s="26">
        <v>19.601514626258776</v>
      </c>
      <c r="X857" s="26">
        <v>42.075125060499644</v>
      </c>
      <c r="Y857" s="26">
        <v>26.240096899906391</v>
      </c>
      <c r="Z857" s="26">
        <v>1.5772419198440559</v>
      </c>
      <c r="AA857" s="26" t="s">
        <v>45</v>
      </c>
      <c r="AB857" s="26" t="s">
        <v>45</v>
      </c>
      <c r="AC857" s="26">
        <f t="shared" si="148"/>
        <v>0.91365737596776453</v>
      </c>
      <c r="AD857" s="26">
        <f t="shared" si="148"/>
        <v>1.9611876474480829</v>
      </c>
      <c r="AE857" s="26">
        <f t="shared" si="148"/>
        <v>1.223092119962579</v>
      </c>
      <c r="AF857" s="26">
        <f t="shared" si="148"/>
        <v>7.3517722544797326E-2</v>
      </c>
      <c r="AG857" s="17">
        <v>3.1</v>
      </c>
      <c r="AH857" s="17">
        <v>6.2</v>
      </c>
      <c r="AI857" s="17">
        <f t="shared" si="146"/>
        <v>6.3095734448019254E-7</v>
      </c>
      <c r="AJ857" s="17">
        <v>1</v>
      </c>
      <c r="AK857" s="17">
        <v>27</v>
      </c>
      <c r="AL857" s="17">
        <v>1246.5</v>
      </c>
      <c r="AM857" s="17">
        <v>114</v>
      </c>
      <c r="AN857" s="17">
        <v>1.5</v>
      </c>
      <c r="AO857" s="17">
        <v>4.5999999999999996</v>
      </c>
      <c r="AP857" s="17">
        <v>0.45</v>
      </c>
      <c r="AQ857" s="17">
        <v>11.35</v>
      </c>
      <c r="AR857" s="17">
        <v>714.0625</v>
      </c>
      <c r="AS857" s="17">
        <v>1015.5555555555557</v>
      </c>
      <c r="AT857" s="26">
        <v>536.5625</v>
      </c>
      <c r="AU857" s="26">
        <v>19.482087227414333</v>
      </c>
      <c r="AV857" s="26">
        <v>-0.11088758306925937</v>
      </c>
      <c r="AW857" s="26">
        <v>5147.300000000002</v>
      </c>
      <c r="AX857" s="26">
        <v>4007.8249999999998</v>
      </c>
      <c r="AY857" s="103">
        <v>729</v>
      </c>
      <c r="AZ857" s="103">
        <f t="shared" si="147"/>
        <v>222.345</v>
      </c>
      <c r="BA857" s="17">
        <v>200</v>
      </c>
      <c r="BB857" s="17">
        <v>200</v>
      </c>
      <c r="BC857" s="17">
        <v>0.16</v>
      </c>
      <c r="BD857" s="14">
        <v>2</v>
      </c>
      <c r="BE857" s="17" t="s">
        <v>41</v>
      </c>
      <c r="BF857" s="28"/>
      <c r="BG857" s="26"/>
      <c r="BH857" s="31"/>
      <c r="BI857" s="29"/>
    </row>
    <row r="858" spans="1:61" x14ac:dyDescent="0.25">
      <c r="A858" s="14">
        <v>2008</v>
      </c>
      <c r="B858" s="17">
        <v>2012</v>
      </c>
      <c r="C858" s="66" t="s">
        <v>185</v>
      </c>
      <c r="D858" s="17" t="s">
        <v>325</v>
      </c>
      <c r="E858" s="17">
        <v>1</v>
      </c>
      <c r="F858" s="67" t="s">
        <v>104</v>
      </c>
      <c r="G858" s="17" t="s">
        <v>105</v>
      </c>
      <c r="H858" s="70">
        <v>99201</v>
      </c>
      <c r="I858" s="45">
        <v>8</v>
      </c>
      <c r="J858" s="22">
        <v>99201007</v>
      </c>
      <c r="K858" s="17" t="s">
        <v>40</v>
      </c>
      <c r="L858" s="27">
        <v>72</v>
      </c>
      <c r="M858" s="26">
        <v>0.72</v>
      </c>
      <c r="N858" s="26">
        <v>32.511961722488039</v>
      </c>
      <c r="O858" s="26">
        <v>39.344262295081961</v>
      </c>
      <c r="P858" s="26">
        <f t="shared" si="144"/>
        <v>0.39344262295081961</v>
      </c>
      <c r="Q858" s="26">
        <v>60.655737704918032</v>
      </c>
      <c r="R858" s="26">
        <v>0.60655737704918034</v>
      </c>
      <c r="S858" s="26">
        <v>19.720370225115694</v>
      </c>
      <c r="T858" s="26">
        <v>6.5734567417052316</v>
      </c>
      <c r="U858" s="26">
        <v>8.7879688210003835</v>
      </c>
      <c r="V858" s="26">
        <v>2.9293229403334613</v>
      </c>
      <c r="W858" s="26">
        <v>17.762401549320288</v>
      </c>
      <c r="X858" s="26">
        <v>45.889860405144859</v>
      </c>
      <c r="Y858" s="26">
        <v>25.199814908006957</v>
      </c>
      <c r="Z858" s="26">
        <v>1.4331049760512116</v>
      </c>
      <c r="AA858" s="26" t="s">
        <v>45</v>
      </c>
      <c r="AB858" s="26" t="s">
        <v>45</v>
      </c>
      <c r="AC858" s="26">
        <f t="shared" si="148"/>
        <v>1.1676037821325489</v>
      </c>
      <c r="AD858" s="26">
        <f t="shared" si="148"/>
        <v>3.0165501225611147</v>
      </c>
      <c r="AE858" s="26">
        <f t="shared" si="148"/>
        <v>1.6564989319676233</v>
      </c>
      <c r="AF858" s="26">
        <f t="shared" si="148"/>
        <v>9.4204535663951511E-2</v>
      </c>
      <c r="AG858" s="17">
        <v>2.7</v>
      </c>
      <c r="AH858" s="17">
        <v>6.2</v>
      </c>
      <c r="AI858" s="17">
        <f t="shared" si="146"/>
        <v>6.3095734448019254E-7</v>
      </c>
      <c r="AJ858" s="17">
        <v>1</v>
      </c>
      <c r="AK858" s="17">
        <v>33</v>
      </c>
      <c r="AL858" s="17">
        <v>951</v>
      </c>
      <c r="AM858" s="17">
        <v>112.5</v>
      </c>
      <c r="AN858" s="17">
        <v>1.1000000000000001</v>
      </c>
      <c r="AO858" s="17">
        <v>5.85</v>
      </c>
      <c r="AP858" s="17">
        <v>0.45</v>
      </c>
      <c r="AQ858" s="17">
        <v>16.95</v>
      </c>
      <c r="AR858" s="17">
        <v>714.0625</v>
      </c>
      <c r="AS858" s="17">
        <v>1015.5555555555557</v>
      </c>
      <c r="AT858" s="26">
        <v>536.5625</v>
      </c>
      <c r="AU858" s="26">
        <v>19.482087227414333</v>
      </c>
      <c r="AV858" s="26">
        <v>-0.11088758306925937</v>
      </c>
      <c r="AW858" s="26">
        <v>5147.300000000002</v>
      </c>
      <c r="AX858" s="26">
        <v>4007.8249999999998</v>
      </c>
      <c r="AY858" s="103">
        <v>729</v>
      </c>
      <c r="AZ858" s="103">
        <f t="shared" si="147"/>
        <v>222.345</v>
      </c>
      <c r="BA858" s="17">
        <v>200</v>
      </c>
      <c r="BB858" s="17">
        <v>200</v>
      </c>
      <c r="BC858" s="17">
        <v>0.16</v>
      </c>
      <c r="BD858" s="14">
        <v>2</v>
      </c>
      <c r="BE858" s="17" t="s">
        <v>41</v>
      </c>
      <c r="BF858" s="28"/>
      <c r="BG858" s="26"/>
      <c r="BH858" s="31"/>
      <c r="BI858" s="29"/>
    </row>
    <row r="859" spans="1:61" x14ac:dyDescent="0.25">
      <c r="A859" s="14">
        <v>2008</v>
      </c>
      <c r="B859" s="17">
        <v>2012</v>
      </c>
      <c r="C859" s="66" t="s">
        <v>185</v>
      </c>
      <c r="D859" s="17" t="s">
        <v>325</v>
      </c>
      <c r="E859" s="17">
        <v>2</v>
      </c>
      <c r="F859" s="67" t="s">
        <v>104</v>
      </c>
      <c r="G859" s="17" t="s">
        <v>105</v>
      </c>
      <c r="H859" s="70">
        <v>99201</v>
      </c>
      <c r="I859" s="45">
        <v>8</v>
      </c>
      <c r="J859" s="22">
        <v>99201007</v>
      </c>
      <c r="K859" s="17" t="s">
        <v>40</v>
      </c>
      <c r="L859" s="27">
        <v>67</v>
      </c>
      <c r="M859" s="26">
        <v>0.67</v>
      </c>
      <c r="N859" s="26">
        <v>33.229665071770341</v>
      </c>
      <c r="O859" s="26">
        <v>42.857142857142868</v>
      </c>
      <c r="P859" s="26">
        <f t="shared" si="144"/>
        <v>0.42857142857142866</v>
      </c>
      <c r="Q859" s="26">
        <v>57.142857142857139</v>
      </c>
      <c r="R859" s="26">
        <v>0.5714285714285714</v>
      </c>
      <c r="S859" s="26">
        <v>18.988380041011624</v>
      </c>
      <c r="T859" s="26">
        <v>6.3294600136705412</v>
      </c>
      <c r="U859" s="26">
        <v>8.4617727688090163</v>
      </c>
      <c r="V859" s="26">
        <v>2.8205909229363386</v>
      </c>
      <c r="W859" s="26">
        <v>18.546902883821033</v>
      </c>
      <c r="X859" s="26">
        <v>45.035926488876612</v>
      </c>
      <c r="Y859" s="26">
        <v>24.692638891747208</v>
      </c>
      <c r="Z859" s="26">
        <v>1.5836907852378062</v>
      </c>
      <c r="AA859" s="26" t="s">
        <v>45</v>
      </c>
      <c r="AB859" s="26" t="s">
        <v>45</v>
      </c>
      <c r="AC859" s="26">
        <f t="shared" si="148"/>
        <v>1.1739188018057609</v>
      </c>
      <c r="AD859" s="26">
        <f t="shared" si="148"/>
        <v>2.8505309588995043</v>
      </c>
      <c r="AE859" s="26">
        <f t="shared" si="148"/>
        <v>1.5629107049732003</v>
      </c>
      <c r="AF859" s="26">
        <f t="shared" si="148"/>
        <v>0.10023907499181195</v>
      </c>
      <c r="AG859" s="17">
        <v>2.6</v>
      </c>
      <c r="AH859" s="17">
        <v>5.8</v>
      </c>
      <c r="AI859" s="17">
        <f t="shared" si="146"/>
        <v>1.5848931924611111E-6</v>
      </c>
      <c r="AJ859" s="17">
        <v>1</v>
      </c>
      <c r="AK859" s="17">
        <v>29</v>
      </c>
      <c r="AL859" s="17">
        <v>816</v>
      </c>
      <c r="AM859" s="17">
        <v>67.5</v>
      </c>
      <c r="AN859" s="17">
        <v>2.25</v>
      </c>
      <c r="AO859" s="17">
        <v>5.7</v>
      </c>
      <c r="AP859" s="17">
        <v>0.3</v>
      </c>
      <c r="AQ859" s="17">
        <v>23.1</v>
      </c>
      <c r="AR859" s="17">
        <v>714.0625</v>
      </c>
      <c r="AS859" s="17">
        <v>1015.5555555555557</v>
      </c>
      <c r="AT859" s="26">
        <v>536.5625</v>
      </c>
      <c r="AU859" s="26">
        <v>19.482087227414333</v>
      </c>
      <c r="AV859" s="26">
        <v>-0.11088758306925937</v>
      </c>
      <c r="AW859" s="26">
        <v>5147.300000000002</v>
      </c>
      <c r="AX859" s="26">
        <v>4007.8249999999998</v>
      </c>
      <c r="AY859" s="103">
        <v>729</v>
      </c>
      <c r="AZ859" s="103">
        <f t="shared" si="147"/>
        <v>222.345</v>
      </c>
      <c r="BA859" s="17">
        <v>200</v>
      </c>
      <c r="BB859" s="17">
        <v>200</v>
      </c>
      <c r="BC859" s="17">
        <v>0.16</v>
      </c>
      <c r="BD859" s="14">
        <v>2</v>
      </c>
      <c r="BE859" s="17" t="s">
        <v>41</v>
      </c>
      <c r="BF859" s="28"/>
      <c r="BG859" s="26"/>
      <c r="BH859" s="31"/>
      <c r="BI859" s="29"/>
    </row>
    <row r="860" spans="1:61" x14ac:dyDescent="0.25">
      <c r="A860" s="14">
        <v>2008</v>
      </c>
      <c r="B860" s="17">
        <v>2012</v>
      </c>
      <c r="C860" s="66" t="s">
        <v>185</v>
      </c>
      <c r="D860" s="17" t="s">
        <v>325</v>
      </c>
      <c r="E860" s="17">
        <v>3</v>
      </c>
      <c r="F860" s="67" t="s">
        <v>104</v>
      </c>
      <c r="G860" s="17" t="s">
        <v>105</v>
      </c>
      <c r="H860" s="70">
        <v>99201</v>
      </c>
      <c r="I860" s="45">
        <v>8</v>
      </c>
      <c r="J860" s="22">
        <v>99201007</v>
      </c>
      <c r="K860" s="17" t="s">
        <v>40</v>
      </c>
      <c r="L860" s="27">
        <v>83</v>
      </c>
      <c r="M860" s="26">
        <v>0.83</v>
      </c>
      <c r="N860" s="26">
        <v>44.928229665071768</v>
      </c>
      <c r="O860" s="26">
        <v>40.384615384615387</v>
      </c>
      <c r="P860" s="26">
        <f t="shared" si="144"/>
        <v>0.40384615384615385</v>
      </c>
      <c r="Q860" s="26">
        <v>59.615384615384613</v>
      </c>
      <c r="R860" s="26">
        <v>0.59615384615384615</v>
      </c>
      <c r="S860" s="26">
        <v>26.784136915715862</v>
      </c>
      <c r="T860" s="26">
        <v>8.9280456385719535</v>
      </c>
      <c r="U860" s="26">
        <v>11.935788092504509</v>
      </c>
      <c r="V860" s="26">
        <v>3.9785960308348365</v>
      </c>
      <c r="W860" s="26">
        <v>18.287673961403328</v>
      </c>
      <c r="X860" s="26">
        <v>45.600800643534015</v>
      </c>
      <c r="Y860" s="26">
        <v>24.765372167153899</v>
      </c>
      <c r="Z860" s="26">
        <v>1.4943407725063906</v>
      </c>
      <c r="AA860" s="26" t="s">
        <v>45</v>
      </c>
      <c r="AB860" s="26" t="s">
        <v>45</v>
      </c>
      <c r="AC860" s="26">
        <f t="shared" si="148"/>
        <v>1.6327318775073285</v>
      </c>
      <c r="AD860" s="26">
        <f t="shared" si="148"/>
        <v>4.0712602930089306</v>
      </c>
      <c r="AE860" s="26">
        <f t="shared" si="148"/>
        <v>2.2110637296456961</v>
      </c>
      <c r="AF860" s="26">
        <f t="shared" si="148"/>
        <v>0.13341542616515925</v>
      </c>
      <c r="AG860" s="17">
        <v>2.9</v>
      </c>
      <c r="AH860" s="17">
        <v>6.2</v>
      </c>
      <c r="AI860" s="17">
        <f t="shared" si="146"/>
        <v>6.3095734448019254E-7</v>
      </c>
      <c r="AJ860" s="17">
        <v>1</v>
      </c>
      <c r="AK860" s="17">
        <v>32</v>
      </c>
      <c r="AL860" s="17">
        <v>1021</v>
      </c>
      <c r="AM860" s="17">
        <v>109</v>
      </c>
      <c r="AN860" s="17">
        <v>1.4</v>
      </c>
      <c r="AO860" s="17">
        <v>4.6500000000000004</v>
      </c>
      <c r="AP860" s="17">
        <v>0.45</v>
      </c>
      <c r="AQ860" s="17">
        <v>12.15</v>
      </c>
      <c r="AR860" s="17">
        <v>714.0625</v>
      </c>
      <c r="AS860" s="17">
        <v>1015.5555555555557</v>
      </c>
      <c r="AT860" s="26">
        <v>536.5625</v>
      </c>
      <c r="AU860" s="26">
        <v>19.482087227414333</v>
      </c>
      <c r="AV860" s="26">
        <v>-0.11088758306925937</v>
      </c>
      <c r="AW860" s="26">
        <v>5147.300000000002</v>
      </c>
      <c r="AX860" s="26">
        <v>4007.8249999999998</v>
      </c>
      <c r="AY860" s="103">
        <v>729</v>
      </c>
      <c r="AZ860" s="103">
        <f t="shared" si="147"/>
        <v>222.345</v>
      </c>
      <c r="BA860" s="17">
        <v>200</v>
      </c>
      <c r="BB860" s="17">
        <v>200</v>
      </c>
      <c r="BC860" s="17">
        <v>0.16</v>
      </c>
      <c r="BD860" s="14">
        <v>2</v>
      </c>
      <c r="BE860" s="17" t="s">
        <v>41</v>
      </c>
      <c r="BF860" s="28"/>
      <c r="BG860" s="26"/>
      <c r="BH860" s="31"/>
      <c r="BI860" s="29"/>
    </row>
    <row r="861" spans="1:61" x14ac:dyDescent="0.25">
      <c r="A861" s="14">
        <v>2008</v>
      </c>
      <c r="B861" s="17">
        <v>2012</v>
      </c>
      <c r="C861" s="66" t="s">
        <v>185</v>
      </c>
      <c r="D861" s="17" t="s">
        <v>325</v>
      </c>
      <c r="E861" s="17">
        <v>4</v>
      </c>
      <c r="F861" s="67" t="s">
        <v>104</v>
      </c>
      <c r="G861" s="17" t="s">
        <v>105</v>
      </c>
      <c r="H861" s="70">
        <v>99201</v>
      </c>
      <c r="I861" s="45">
        <v>8</v>
      </c>
      <c r="J861" s="22">
        <v>99201007</v>
      </c>
      <c r="K861" s="17" t="s">
        <v>40</v>
      </c>
      <c r="L861" s="27">
        <v>89</v>
      </c>
      <c r="M861" s="26">
        <v>0.89</v>
      </c>
      <c r="N861" s="26">
        <v>43.205741626794271</v>
      </c>
      <c r="O861" s="26">
        <v>42.156862745098032</v>
      </c>
      <c r="P861" s="26">
        <f t="shared" si="144"/>
        <v>0.42156862745098034</v>
      </c>
      <c r="Q861" s="26">
        <v>57.843137254901968</v>
      </c>
      <c r="R861" s="26">
        <v>0.57843137254901966</v>
      </c>
      <c r="S861" s="26">
        <v>24.991556431184925</v>
      </c>
      <c r="T861" s="26">
        <v>8.3305188103949757</v>
      </c>
      <c r="U861" s="26">
        <v>11.136962247585604</v>
      </c>
      <c r="V861" s="26">
        <v>3.7123207491952015</v>
      </c>
      <c r="W861" s="26">
        <v>18.595404742139763</v>
      </c>
      <c r="X861" s="26">
        <v>44.390192580318811</v>
      </c>
      <c r="Y861" s="26">
        <v>24.679426137385732</v>
      </c>
      <c r="Z861" s="26">
        <v>1.472495127316904</v>
      </c>
      <c r="AA861" s="26" t="s">
        <v>45</v>
      </c>
      <c r="AB861" s="26" t="s">
        <v>45</v>
      </c>
      <c r="AC861" s="26">
        <f t="shared" si="148"/>
        <v>1.5490936899130323</v>
      </c>
      <c r="AD861" s="26">
        <f t="shared" si="148"/>
        <v>3.6979333428740131</v>
      </c>
      <c r="AE861" s="26">
        <f t="shared" si="148"/>
        <v>2.0559242366724524</v>
      </c>
      <c r="AF861" s="26">
        <f t="shared" si="148"/>
        <v>0.12266648356328413</v>
      </c>
      <c r="AG861" s="17">
        <v>3.1</v>
      </c>
      <c r="AH861" s="17">
        <v>6.2</v>
      </c>
      <c r="AI861" s="17">
        <f t="shared" si="146"/>
        <v>6.3095734448019254E-7</v>
      </c>
      <c r="AJ861" s="17">
        <v>1</v>
      </c>
      <c r="AK861" s="17">
        <v>27</v>
      </c>
      <c r="AL861" s="17">
        <v>1246.5</v>
      </c>
      <c r="AM861" s="17">
        <v>114</v>
      </c>
      <c r="AN861" s="17">
        <v>1.5</v>
      </c>
      <c r="AO861" s="17">
        <v>4.5999999999999996</v>
      </c>
      <c r="AP861" s="17">
        <v>0.45</v>
      </c>
      <c r="AQ861" s="17">
        <v>11.35</v>
      </c>
      <c r="AR861" s="17">
        <v>714.0625</v>
      </c>
      <c r="AS861" s="17">
        <v>1015.5555555555557</v>
      </c>
      <c r="AT861" s="26">
        <v>536.5625</v>
      </c>
      <c r="AU861" s="26">
        <v>19.482087227414333</v>
      </c>
      <c r="AV861" s="26">
        <v>-0.11088758306925937</v>
      </c>
      <c r="AW861" s="26">
        <v>5147.300000000002</v>
      </c>
      <c r="AX861" s="26">
        <v>4007.8249999999998</v>
      </c>
      <c r="AY861" s="103">
        <v>729</v>
      </c>
      <c r="AZ861" s="103">
        <f t="shared" si="147"/>
        <v>222.345</v>
      </c>
      <c r="BA861" s="17">
        <v>200</v>
      </c>
      <c r="BB861" s="17">
        <v>200</v>
      </c>
      <c r="BC861" s="17">
        <v>0.16</v>
      </c>
      <c r="BD861" s="14">
        <v>2</v>
      </c>
      <c r="BE861" s="17" t="s">
        <v>41</v>
      </c>
      <c r="BF861" s="28"/>
      <c r="BG861" s="26"/>
      <c r="BH861" s="31"/>
      <c r="BI861" s="29"/>
    </row>
    <row r="862" spans="1:61" x14ac:dyDescent="0.25">
      <c r="A862" s="14">
        <v>2008</v>
      </c>
      <c r="B862" s="17">
        <v>2012</v>
      </c>
      <c r="C862" s="66" t="s">
        <v>185</v>
      </c>
      <c r="D862" s="17" t="s">
        <v>325</v>
      </c>
      <c r="E862" s="17">
        <v>1</v>
      </c>
      <c r="F862" s="67" t="s">
        <v>108</v>
      </c>
      <c r="G862" s="17" t="s">
        <v>109</v>
      </c>
      <c r="H862" s="70">
        <v>99202</v>
      </c>
      <c r="I862" s="45">
        <v>8</v>
      </c>
      <c r="J862" s="22">
        <v>99202004</v>
      </c>
      <c r="K862" s="17" t="s">
        <v>40</v>
      </c>
      <c r="L862" s="27">
        <v>83</v>
      </c>
      <c r="M862" s="26">
        <v>0.83</v>
      </c>
      <c r="N862" s="26">
        <v>44.354066985645936</v>
      </c>
      <c r="O862" s="26">
        <v>46.296296296296305</v>
      </c>
      <c r="P862" s="26">
        <f t="shared" si="144"/>
        <v>0.46296296296296302</v>
      </c>
      <c r="Q862" s="26">
        <v>53.703703703703695</v>
      </c>
      <c r="R862" s="26">
        <v>0.53703703703703698</v>
      </c>
      <c r="S862" s="26">
        <v>23.819776714513555</v>
      </c>
      <c r="T862" s="26">
        <v>7.9399255715045181</v>
      </c>
      <c r="U862" s="26">
        <v>10.614783226723523</v>
      </c>
      <c r="V862" s="26">
        <v>3.5382610755745074</v>
      </c>
      <c r="W862" s="26">
        <v>18.230745196063111</v>
      </c>
      <c r="X862" s="26">
        <v>43.722451037479942</v>
      </c>
      <c r="Y862" s="26">
        <v>25.437366320603317</v>
      </c>
      <c r="Z862" s="26">
        <v>1.5227805314510476</v>
      </c>
      <c r="AA862" s="26" t="s">
        <v>45</v>
      </c>
      <c r="AB862" s="26" t="s">
        <v>45</v>
      </c>
      <c r="AC862" s="26">
        <f t="shared" si="148"/>
        <v>1.4475075996980464</v>
      </c>
      <c r="AD862" s="26">
        <f t="shared" si="148"/>
        <v>3.4715300704134124</v>
      </c>
      <c r="AE862" s="26">
        <f t="shared" si="148"/>
        <v>2.0197079532068605</v>
      </c>
      <c r="AF862" s="26">
        <f t="shared" si="148"/>
        <v>0.12090764081457414</v>
      </c>
      <c r="AG862" s="17">
        <v>2.7</v>
      </c>
      <c r="AH862" s="17">
        <v>6.2</v>
      </c>
      <c r="AI862" s="17">
        <f t="shared" si="146"/>
        <v>6.3095734448019254E-7</v>
      </c>
      <c r="AJ862" s="17">
        <v>1</v>
      </c>
      <c r="AK862" s="17">
        <v>33</v>
      </c>
      <c r="AL862" s="17">
        <v>951</v>
      </c>
      <c r="AM862" s="17">
        <v>112.5</v>
      </c>
      <c r="AN862" s="17">
        <v>1.1000000000000001</v>
      </c>
      <c r="AO862" s="17">
        <v>5.85</v>
      </c>
      <c r="AP862" s="17">
        <v>0.45</v>
      </c>
      <c r="AQ862" s="17">
        <v>16.95</v>
      </c>
      <c r="AR862" s="17">
        <v>714.0625</v>
      </c>
      <c r="AS862" s="17">
        <v>1015.5555555555557</v>
      </c>
      <c r="AT862" s="26">
        <v>536.5625</v>
      </c>
      <c r="AU862" s="26">
        <v>19.482087227414333</v>
      </c>
      <c r="AV862" s="26">
        <v>-0.11088758306925937</v>
      </c>
      <c r="AW862" s="26">
        <v>5147.300000000002</v>
      </c>
      <c r="AX862" s="26">
        <v>4007.8249999999998</v>
      </c>
      <c r="AY862" s="103">
        <v>729</v>
      </c>
      <c r="AZ862" s="103">
        <f t="shared" si="147"/>
        <v>222.345</v>
      </c>
      <c r="BA862" s="17">
        <v>200</v>
      </c>
      <c r="BB862" s="17">
        <v>200</v>
      </c>
      <c r="BC862" s="17">
        <v>0.16</v>
      </c>
      <c r="BD862" s="14">
        <v>2</v>
      </c>
      <c r="BE862" s="17" t="s">
        <v>41</v>
      </c>
      <c r="BF862" s="28"/>
      <c r="BG862" s="26"/>
      <c r="BH862" s="31"/>
      <c r="BI862" s="29"/>
    </row>
    <row r="863" spans="1:61" x14ac:dyDescent="0.25">
      <c r="A863" s="14">
        <v>2008</v>
      </c>
      <c r="B863" s="17">
        <v>2012</v>
      </c>
      <c r="C863" s="66" t="s">
        <v>185</v>
      </c>
      <c r="D863" s="17" t="s">
        <v>325</v>
      </c>
      <c r="E863" s="17">
        <v>2</v>
      </c>
      <c r="F863" s="67" t="s">
        <v>108</v>
      </c>
      <c r="G863" s="17" t="s">
        <v>109</v>
      </c>
      <c r="H863" s="70">
        <v>99202</v>
      </c>
      <c r="I863" s="45">
        <v>8</v>
      </c>
      <c r="J863" s="22">
        <v>99202004</v>
      </c>
      <c r="K863" s="17" t="s">
        <v>40</v>
      </c>
      <c r="L863" s="27">
        <v>61</v>
      </c>
      <c r="M863" s="26">
        <v>0.61</v>
      </c>
      <c r="N863" s="26">
        <v>32.655502392344509</v>
      </c>
      <c r="O863" s="26">
        <v>45.454545454545453</v>
      </c>
      <c r="P863" s="26">
        <f t="shared" si="144"/>
        <v>0.45454545454545453</v>
      </c>
      <c r="Q863" s="26">
        <v>54.54545454545454</v>
      </c>
      <c r="R863" s="26">
        <v>0.54545454545454541</v>
      </c>
      <c r="S863" s="26">
        <v>17.812092214006096</v>
      </c>
      <c r="T863" s="26">
        <v>5.9373640713353657</v>
      </c>
      <c r="U863" s="26">
        <v>7.9375848032564464</v>
      </c>
      <c r="V863" s="26">
        <v>2.6458616010854823</v>
      </c>
      <c r="W863" s="26">
        <v>18.461128645689172</v>
      </c>
      <c r="X863" s="26">
        <v>44.222913713647429</v>
      </c>
      <c r="Y863" s="26">
        <v>24.692837082363681</v>
      </c>
      <c r="Z863" s="26">
        <v>1.4700534290725926</v>
      </c>
      <c r="AA863" s="26" t="s">
        <v>45</v>
      </c>
      <c r="AB863" s="26" t="s">
        <v>45</v>
      </c>
      <c r="AC863" s="26">
        <f t="shared" si="148"/>
        <v>1.0961044193721501</v>
      </c>
      <c r="AD863" s="26">
        <f t="shared" si="148"/>
        <v>2.6256753901317427</v>
      </c>
      <c r="AE863" s="26">
        <f t="shared" si="148"/>
        <v>1.4661036371216372</v>
      </c>
      <c r="AF863" s="26">
        <f t="shared" si="148"/>
        <v>8.7282424127189631E-2</v>
      </c>
      <c r="AG863" s="17">
        <v>2.6</v>
      </c>
      <c r="AH863" s="17">
        <v>5.8</v>
      </c>
      <c r="AI863" s="17">
        <f t="shared" si="146"/>
        <v>1.5848931924611111E-6</v>
      </c>
      <c r="AJ863" s="17">
        <v>1</v>
      </c>
      <c r="AK863" s="17">
        <v>29</v>
      </c>
      <c r="AL863" s="17">
        <v>816</v>
      </c>
      <c r="AM863" s="17">
        <v>67.5</v>
      </c>
      <c r="AN863" s="17">
        <v>2.25</v>
      </c>
      <c r="AO863" s="17">
        <v>5.7</v>
      </c>
      <c r="AP863" s="17">
        <v>0.3</v>
      </c>
      <c r="AQ863" s="17">
        <v>23.1</v>
      </c>
      <c r="AR863" s="17">
        <v>714.0625</v>
      </c>
      <c r="AS863" s="17">
        <v>1015.5555555555557</v>
      </c>
      <c r="AT863" s="26">
        <v>536.5625</v>
      </c>
      <c r="AU863" s="26">
        <v>19.482087227414333</v>
      </c>
      <c r="AV863" s="26">
        <v>-0.11088758306925937</v>
      </c>
      <c r="AW863" s="26">
        <v>5147.300000000002</v>
      </c>
      <c r="AX863" s="26">
        <v>4007.8249999999998</v>
      </c>
      <c r="AY863" s="103">
        <v>729</v>
      </c>
      <c r="AZ863" s="103">
        <f t="shared" si="147"/>
        <v>222.345</v>
      </c>
      <c r="BA863" s="17">
        <v>200</v>
      </c>
      <c r="BB863" s="17">
        <v>200</v>
      </c>
      <c r="BC863" s="17">
        <v>0.16</v>
      </c>
      <c r="BD863" s="14">
        <v>2</v>
      </c>
      <c r="BE863" s="17" t="s">
        <v>41</v>
      </c>
      <c r="BF863" s="28"/>
      <c r="BG863" s="26"/>
      <c r="BH863" s="31"/>
      <c r="BI863" s="29"/>
    </row>
    <row r="864" spans="1:61" x14ac:dyDescent="0.25">
      <c r="A864" s="14">
        <v>2008</v>
      </c>
      <c r="B864" s="17">
        <v>2012</v>
      </c>
      <c r="C864" s="66" t="s">
        <v>185</v>
      </c>
      <c r="D864" s="17" t="s">
        <v>325</v>
      </c>
      <c r="E864" s="17">
        <v>3</v>
      </c>
      <c r="F864" s="67" t="s">
        <v>108</v>
      </c>
      <c r="G864" s="17" t="s">
        <v>109</v>
      </c>
      <c r="H864" s="70">
        <v>99202</v>
      </c>
      <c r="I864" s="45">
        <v>8</v>
      </c>
      <c r="J864" s="22">
        <v>99202004</v>
      </c>
      <c r="K864" s="17" t="s">
        <v>40</v>
      </c>
      <c r="L864" s="27">
        <v>72</v>
      </c>
      <c r="M864" s="26">
        <v>0.72</v>
      </c>
      <c r="N864" s="26">
        <v>45.645933014354064</v>
      </c>
      <c r="O864" s="26">
        <v>46.226415094339615</v>
      </c>
      <c r="P864" s="26">
        <f t="shared" si="144"/>
        <v>0.46226415094339612</v>
      </c>
      <c r="Q864" s="26">
        <v>53.773584905660378</v>
      </c>
      <c r="R864" s="26">
        <v>0.53773584905660377</v>
      </c>
      <c r="S864" s="26">
        <v>24.545454545454543</v>
      </c>
      <c r="T864" s="26">
        <v>8.1818181818181817</v>
      </c>
      <c r="U864" s="26">
        <v>10.938166311300639</v>
      </c>
      <c r="V864" s="26">
        <v>3.646055437100213</v>
      </c>
      <c r="W864" s="26">
        <v>18.32968095348042</v>
      </c>
      <c r="X864" s="26">
        <v>45.198220933199948</v>
      </c>
      <c r="Y864" s="26">
        <v>24.465600792856733</v>
      </c>
      <c r="Z864" s="26">
        <v>1.3666348011714575</v>
      </c>
      <c r="AA864" s="26" t="s">
        <v>45</v>
      </c>
      <c r="AB864" s="26" t="s">
        <v>45</v>
      </c>
      <c r="AC864" s="26">
        <f t="shared" si="148"/>
        <v>1.4997011689211253</v>
      </c>
      <c r="AD864" s="26">
        <f t="shared" si="148"/>
        <v>3.6980362581709052</v>
      </c>
      <c r="AE864" s="26">
        <f t="shared" si="148"/>
        <v>2.0017309739610054</v>
      </c>
      <c r="AF864" s="26">
        <f t="shared" si="148"/>
        <v>0.11181557464130107</v>
      </c>
      <c r="AG864" s="17">
        <v>2.9</v>
      </c>
      <c r="AH864" s="17">
        <v>6.2</v>
      </c>
      <c r="AI864" s="17">
        <f t="shared" si="146"/>
        <v>6.3095734448019254E-7</v>
      </c>
      <c r="AJ864" s="17">
        <v>1</v>
      </c>
      <c r="AK864" s="17">
        <v>32</v>
      </c>
      <c r="AL864" s="17">
        <v>1021</v>
      </c>
      <c r="AM864" s="17">
        <v>109</v>
      </c>
      <c r="AN864" s="17">
        <v>1.4</v>
      </c>
      <c r="AO864" s="17">
        <v>4.6500000000000004</v>
      </c>
      <c r="AP864" s="17">
        <v>0.45</v>
      </c>
      <c r="AQ864" s="17">
        <v>12.15</v>
      </c>
      <c r="AR864" s="17">
        <v>714.0625</v>
      </c>
      <c r="AS864" s="17">
        <v>1015.5555555555557</v>
      </c>
      <c r="AT864" s="26">
        <v>536.5625</v>
      </c>
      <c r="AU864" s="26">
        <v>19.482087227414333</v>
      </c>
      <c r="AV864" s="26">
        <v>-0.11088758306925937</v>
      </c>
      <c r="AW864" s="26">
        <v>5147.300000000002</v>
      </c>
      <c r="AX864" s="26">
        <v>4007.8249999999998</v>
      </c>
      <c r="AY864" s="103">
        <v>729</v>
      </c>
      <c r="AZ864" s="103">
        <f t="shared" si="147"/>
        <v>222.345</v>
      </c>
      <c r="BA864" s="17">
        <v>200</v>
      </c>
      <c r="BB864" s="17">
        <v>200</v>
      </c>
      <c r="BC864" s="17">
        <v>0.16</v>
      </c>
      <c r="BD864" s="14">
        <v>2</v>
      </c>
      <c r="BE864" s="17" t="s">
        <v>41</v>
      </c>
      <c r="BF864" s="28"/>
      <c r="BG864" s="26"/>
      <c r="BH864" s="31"/>
      <c r="BI864" s="29"/>
    </row>
    <row r="865" spans="1:61" x14ac:dyDescent="0.25">
      <c r="A865" s="14">
        <v>2008</v>
      </c>
      <c r="B865" s="17">
        <v>2012</v>
      </c>
      <c r="C865" s="66" t="s">
        <v>185</v>
      </c>
      <c r="D865" s="17" t="s">
        <v>325</v>
      </c>
      <c r="E865" s="17">
        <v>4</v>
      </c>
      <c r="F865" s="67" t="s">
        <v>108</v>
      </c>
      <c r="G865" s="17" t="s">
        <v>109</v>
      </c>
      <c r="H865" s="70">
        <v>99202</v>
      </c>
      <c r="I865" s="45">
        <v>8</v>
      </c>
      <c r="J865" s="22">
        <v>99202004</v>
      </c>
      <c r="K865" s="17" t="s">
        <v>40</v>
      </c>
      <c r="L865" s="27">
        <v>61</v>
      </c>
      <c r="M865" s="26">
        <v>0.61</v>
      </c>
      <c r="N865" s="26">
        <v>33.947368421052644</v>
      </c>
      <c r="O865" s="26">
        <v>47.115384615384613</v>
      </c>
      <c r="P865" s="26">
        <f t="shared" si="144"/>
        <v>0.47115384615384615</v>
      </c>
      <c r="Q865" s="26">
        <v>52.884615384615387</v>
      </c>
      <c r="R865" s="26">
        <v>0.52884615384615385</v>
      </c>
      <c r="S865" s="26">
        <v>17.952935222672071</v>
      </c>
      <c r="T865" s="26">
        <v>5.9843117408906901</v>
      </c>
      <c r="U865" s="26">
        <v>8.000348532064951</v>
      </c>
      <c r="V865" s="26">
        <v>2.6667828440216503</v>
      </c>
      <c r="W865" s="26">
        <v>18.980114010497999</v>
      </c>
      <c r="X865" s="26">
        <v>44.308129362406632</v>
      </c>
      <c r="Y865" s="26">
        <v>24.432958360097942</v>
      </c>
      <c r="Z865" s="26">
        <v>1.278170026688457</v>
      </c>
      <c r="AA865" s="26" t="s">
        <v>45</v>
      </c>
      <c r="AB865" s="26" t="s">
        <v>45</v>
      </c>
      <c r="AC865" s="26">
        <f t="shared" si="148"/>
        <v>1.1358291911646707</v>
      </c>
      <c r="AD865" s="26">
        <f t="shared" si="148"/>
        <v>2.6515365876035353</v>
      </c>
      <c r="AE865" s="26">
        <f t="shared" si="148"/>
        <v>1.4621443957902747</v>
      </c>
      <c r="AF865" s="26">
        <f t="shared" si="148"/>
        <v>7.6489678975663E-2</v>
      </c>
      <c r="AG865" s="17">
        <v>3.1</v>
      </c>
      <c r="AH865" s="17">
        <v>6.2</v>
      </c>
      <c r="AI865" s="17">
        <f t="shared" si="146"/>
        <v>6.3095734448019254E-7</v>
      </c>
      <c r="AJ865" s="17">
        <v>1</v>
      </c>
      <c r="AK865" s="17">
        <v>27</v>
      </c>
      <c r="AL865" s="17">
        <v>1246.5</v>
      </c>
      <c r="AM865" s="17">
        <v>114</v>
      </c>
      <c r="AN865" s="17">
        <v>1.5</v>
      </c>
      <c r="AO865" s="17">
        <v>4.5999999999999996</v>
      </c>
      <c r="AP865" s="17">
        <v>0.45</v>
      </c>
      <c r="AQ865" s="17">
        <v>11.35</v>
      </c>
      <c r="AR865" s="17">
        <v>714.0625</v>
      </c>
      <c r="AS865" s="17">
        <v>1015.5555555555557</v>
      </c>
      <c r="AT865" s="26">
        <v>536.5625</v>
      </c>
      <c r="AU865" s="26">
        <v>19.482087227414333</v>
      </c>
      <c r="AV865" s="26">
        <v>-0.11088758306925937</v>
      </c>
      <c r="AW865" s="26">
        <v>5147.300000000002</v>
      </c>
      <c r="AX865" s="26">
        <v>4007.8249999999998</v>
      </c>
      <c r="AY865" s="103">
        <v>729</v>
      </c>
      <c r="AZ865" s="103">
        <f t="shared" si="147"/>
        <v>222.345</v>
      </c>
      <c r="BA865" s="17">
        <v>200</v>
      </c>
      <c r="BB865" s="17">
        <v>200</v>
      </c>
      <c r="BC865" s="17">
        <v>0.16</v>
      </c>
      <c r="BD865" s="14">
        <v>2</v>
      </c>
      <c r="BE865" s="17" t="s">
        <v>41</v>
      </c>
      <c r="BF865" s="28"/>
      <c r="BG865" s="26"/>
      <c r="BH865" s="31"/>
      <c r="BI865" s="29"/>
    </row>
    <row r="866" spans="1:61" x14ac:dyDescent="0.25">
      <c r="A866" s="14">
        <v>2008</v>
      </c>
      <c r="B866" s="17">
        <v>2012</v>
      </c>
      <c r="C866" s="66" t="s">
        <v>185</v>
      </c>
      <c r="D866" s="17" t="s">
        <v>325</v>
      </c>
      <c r="E866" s="17">
        <v>1</v>
      </c>
      <c r="F866" s="67" t="s">
        <v>110</v>
      </c>
      <c r="G866" s="17" t="s">
        <v>111</v>
      </c>
      <c r="H866" s="70">
        <v>99202</v>
      </c>
      <c r="I866" s="45">
        <v>8</v>
      </c>
      <c r="J866" s="22">
        <v>99202011</v>
      </c>
      <c r="K866" s="17" t="s">
        <v>40</v>
      </c>
      <c r="L866" s="27">
        <v>100</v>
      </c>
      <c r="M866" s="26">
        <v>1</v>
      </c>
      <c r="N866" s="26">
        <v>47.799043062200958</v>
      </c>
      <c r="O866" s="26">
        <v>42.045454545454554</v>
      </c>
      <c r="P866" s="26">
        <f t="shared" si="144"/>
        <v>0.42045454545454553</v>
      </c>
      <c r="Q866" s="26">
        <v>57.954545454545446</v>
      </c>
      <c r="R866" s="26">
        <v>0.57954545454545447</v>
      </c>
      <c r="S866" s="26">
        <v>27.701718138321006</v>
      </c>
      <c r="T866" s="26">
        <v>9.2339060461070019</v>
      </c>
      <c r="U866" s="26">
        <v>12.344688893196354</v>
      </c>
      <c r="V866" s="26">
        <v>4.114896297732118</v>
      </c>
      <c r="W866" s="26">
        <v>18.553445335031711</v>
      </c>
      <c r="X866" s="26">
        <v>45.192872236325201</v>
      </c>
      <c r="Y866" s="26">
        <v>24.230359198755096</v>
      </c>
      <c r="Z866" s="26">
        <v>1.3259482777514933</v>
      </c>
      <c r="AA866" s="26" t="s">
        <v>45</v>
      </c>
      <c r="AB866" s="26" t="s">
        <v>45</v>
      </c>
      <c r="AC866" s="26">
        <f t="shared" ref="AC866:AF929" si="149">W866/100*$T866</f>
        <v>1.7132077105526506</v>
      </c>
      <c r="AD866" s="26">
        <f t="shared" si="149"/>
        <v>4.1730673618394452</v>
      </c>
      <c r="AE866" s="26">
        <f t="shared" si="149"/>
        <v>2.2374086030472911</v>
      </c>
      <c r="AF866" s="26">
        <f t="shared" si="149"/>
        <v>0.1224368181875468</v>
      </c>
      <c r="AG866" s="17">
        <v>2.7</v>
      </c>
      <c r="AH866" s="17">
        <v>6.2</v>
      </c>
      <c r="AI866" s="17">
        <f t="shared" si="146"/>
        <v>6.3095734448019254E-7</v>
      </c>
      <c r="AJ866" s="17">
        <v>1</v>
      </c>
      <c r="AK866" s="17">
        <v>33</v>
      </c>
      <c r="AL866" s="17">
        <v>951</v>
      </c>
      <c r="AM866" s="17">
        <v>112.5</v>
      </c>
      <c r="AN866" s="17">
        <v>1.1000000000000001</v>
      </c>
      <c r="AO866" s="17">
        <v>5.85</v>
      </c>
      <c r="AP866" s="17">
        <v>0.45</v>
      </c>
      <c r="AQ866" s="17">
        <v>16.95</v>
      </c>
      <c r="AR866" s="17">
        <v>714.0625</v>
      </c>
      <c r="AS866" s="17">
        <v>1015.5555555555557</v>
      </c>
      <c r="AT866" s="26">
        <v>536.5625</v>
      </c>
      <c r="AU866" s="26">
        <v>19.482087227414333</v>
      </c>
      <c r="AV866" s="26">
        <v>-0.11088758306925937</v>
      </c>
      <c r="AW866" s="26">
        <v>5147.300000000002</v>
      </c>
      <c r="AX866" s="26">
        <v>4007.8249999999998</v>
      </c>
      <c r="AY866" s="103">
        <v>729</v>
      </c>
      <c r="AZ866" s="103">
        <f t="shared" si="147"/>
        <v>222.345</v>
      </c>
      <c r="BA866" s="17">
        <v>200</v>
      </c>
      <c r="BB866" s="17">
        <v>200</v>
      </c>
      <c r="BC866" s="17">
        <v>0.16</v>
      </c>
      <c r="BD866" s="14">
        <v>2</v>
      </c>
      <c r="BE866" s="17" t="s">
        <v>41</v>
      </c>
      <c r="BF866" s="28"/>
      <c r="BG866" s="26"/>
      <c r="BH866" s="31"/>
      <c r="BI866" s="29"/>
    </row>
    <row r="867" spans="1:61" x14ac:dyDescent="0.25">
      <c r="A867" s="14">
        <v>2008</v>
      </c>
      <c r="B867" s="17">
        <v>2012</v>
      </c>
      <c r="C867" s="66" t="s">
        <v>185</v>
      </c>
      <c r="D867" s="17" t="s">
        <v>325</v>
      </c>
      <c r="E867" s="17">
        <v>2</v>
      </c>
      <c r="F867" s="67" t="s">
        <v>110</v>
      </c>
      <c r="G867" s="17" t="s">
        <v>111</v>
      </c>
      <c r="H867" s="70">
        <v>99202</v>
      </c>
      <c r="I867" s="45">
        <v>8</v>
      </c>
      <c r="J867" s="22">
        <v>99202011</v>
      </c>
      <c r="K867" s="17" t="s">
        <v>40</v>
      </c>
      <c r="L867" s="27">
        <v>100</v>
      </c>
      <c r="M867" s="26">
        <v>1</v>
      </c>
      <c r="N867" s="26">
        <v>36.387559808612444</v>
      </c>
      <c r="O867" s="26">
        <v>45.192307692307693</v>
      </c>
      <c r="P867" s="26">
        <f t="shared" ref="P867:P930" si="150">O867/100</f>
        <v>0.45192307692307693</v>
      </c>
      <c r="Q867" s="26">
        <v>54.807692307692314</v>
      </c>
      <c r="R867" s="26">
        <v>0.54807692307692313</v>
      </c>
      <c r="S867" s="26">
        <v>19.943181818181824</v>
      </c>
      <c r="T867" s="26">
        <v>6.6477272727272743</v>
      </c>
      <c r="U867" s="26">
        <v>8.8872601279317713</v>
      </c>
      <c r="V867" s="26">
        <v>2.9624200426439238</v>
      </c>
      <c r="W867" s="26">
        <v>19.121188820595762</v>
      </c>
      <c r="X867" s="26">
        <v>43.832428509506897</v>
      </c>
      <c r="Y867" s="26">
        <v>24.903981280194245</v>
      </c>
      <c r="Z867" s="26">
        <v>1.2980321950101512</v>
      </c>
      <c r="AA867" s="26" t="s">
        <v>45</v>
      </c>
      <c r="AB867" s="26" t="s">
        <v>45</v>
      </c>
      <c r="AC867" s="26">
        <f t="shared" si="149"/>
        <v>1.2711244840964231</v>
      </c>
      <c r="AD867" s="26">
        <f t="shared" si="149"/>
        <v>2.9138603043251754</v>
      </c>
      <c r="AE867" s="26">
        <f t="shared" si="149"/>
        <v>1.6555487555583679</v>
      </c>
      <c r="AF867" s="26">
        <f t="shared" si="149"/>
        <v>8.6289640236470302E-2</v>
      </c>
      <c r="AG867" s="17">
        <v>2.6</v>
      </c>
      <c r="AH867" s="17">
        <v>5.8</v>
      </c>
      <c r="AI867" s="17">
        <f t="shared" ref="AI867:AI930" si="151">10^(-AH867)</f>
        <v>1.5848931924611111E-6</v>
      </c>
      <c r="AJ867" s="17">
        <v>1</v>
      </c>
      <c r="AK867" s="17">
        <v>29</v>
      </c>
      <c r="AL867" s="17">
        <v>816</v>
      </c>
      <c r="AM867" s="17">
        <v>67.5</v>
      </c>
      <c r="AN867" s="17">
        <v>2.25</v>
      </c>
      <c r="AO867" s="17">
        <v>5.7</v>
      </c>
      <c r="AP867" s="17">
        <v>0.3</v>
      </c>
      <c r="AQ867" s="17">
        <v>23.1</v>
      </c>
      <c r="AR867" s="17">
        <v>714.0625</v>
      </c>
      <c r="AS867" s="17">
        <v>1015.5555555555557</v>
      </c>
      <c r="AT867" s="26">
        <v>536.5625</v>
      </c>
      <c r="AU867" s="26">
        <v>19.482087227414333</v>
      </c>
      <c r="AV867" s="26">
        <v>-0.11088758306925937</v>
      </c>
      <c r="AW867" s="26">
        <v>5147.300000000002</v>
      </c>
      <c r="AX867" s="26">
        <v>4007.8249999999998</v>
      </c>
      <c r="AY867" s="103">
        <v>729</v>
      </c>
      <c r="AZ867" s="103">
        <f t="shared" si="147"/>
        <v>222.345</v>
      </c>
      <c r="BA867" s="17">
        <v>200</v>
      </c>
      <c r="BB867" s="17">
        <v>200</v>
      </c>
      <c r="BC867" s="17">
        <v>0.16</v>
      </c>
      <c r="BD867" s="14">
        <v>2</v>
      </c>
      <c r="BE867" s="17" t="s">
        <v>41</v>
      </c>
      <c r="BF867" s="28"/>
      <c r="BG867" s="26"/>
      <c r="BH867" s="31"/>
      <c r="BI867" s="29"/>
    </row>
    <row r="868" spans="1:61" x14ac:dyDescent="0.25">
      <c r="A868" s="14">
        <v>2008</v>
      </c>
      <c r="B868" s="17">
        <v>2012</v>
      </c>
      <c r="C868" s="66" t="s">
        <v>185</v>
      </c>
      <c r="D868" s="17" t="s">
        <v>325</v>
      </c>
      <c r="E868" s="17">
        <v>3</v>
      </c>
      <c r="F868" s="67" t="s">
        <v>110</v>
      </c>
      <c r="G868" s="17" t="s">
        <v>111</v>
      </c>
      <c r="H868" s="70">
        <v>99202</v>
      </c>
      <c r="I868" s="45">
        <v>8</v>
      </c>
      <c r="J868" s="22">
        <v>99202011</v>
      </c>
      <c r="K868" s="17" t="s">
        <v>40</v>
      </c>
      <c r="L868" s="27">
        <v>94</v>
      </c>
      <c r="M868" s="26">
        <v>0.94</v>
      </c>
      <c r="N868" s="26">
        <v>45.071770334928232</v>
      </c>
      <c r="O868" s="26">
        <v>41.111111111111114</v>
      </c>
      <c r="P868" s="26">
        <f t="shared" si="150"/>
        <v>0.41111111111111115</v>
      </c>
      <c r="Q868" s="26">
        <v>58.888888888888879</v>
      </c>
      <c r="R868" s="26">
        <v>0.5888888888888888</v>
      </c>
      <c r="S868" s="26">
        <v>26.542264752791066</v>
      </c>
      <c r="T868" s="26">
        <v>8.8474215842636887</v>
      </c>
      <c r="U868" s="26">
        <v>11.828002842928212</v>
      </c>
      <c r="V868" s="26">
        <v>3.9426676143094039</v>
      </c>
      <c r="W868" s="26">
        <v>19.117031640400299</v>
      </c>
      <c r="X868" s="26">
        <v>43.802179733647748</v>
      </c>
      <c r="Y868" s="26">
        <v>24.72584701071618</v>
      </c>
      <c r="Z868" s="26">
        <v>1.2018145660884443</v>
      </c>
      <c r="AA868" s="26" t="s">
        <v>45</v>
      </c>
      <c r="AB868" s="26" t="s">
        <v>45</v>
      </c>
      <c r="AC868" s="26">
        <f t="shared" si="149"/>
        <v>1.6913643836232946</v>
      </c>
      <c r="AD868" s="26">
        <f t="shared" si="149"/>
        <v>3.8753635041327263</v>
      </c>
      <c r="AE868" s="26">
        <f t="shared" si="149"/>
        <v>2.1875999253181213</v>
      </c>
      <c r="AF868" s="26">
        <f t="shared" si="149"/>
        <v>0.10632960132293402</v>
      </c>
      <c r="AG868" s="17">
        <v>2.9</v>
      </c>
      <c r="AH868" s="17">
        <v>6.2</v>
      </c>
      <c r="AI868" s="17">
        <f t="shared" si="151"/>
        <v>6.3095734448019254E-7</v>
      </c>
      <c r="AJ868" s="17">
        <v>1</v>
      </c>
      <c r="AK868" s="17">
        <v>32</v>
      </c>
      <c r="AL868" s="17">
        <v>1021</v>
      </c>
      <c r="AM868" s="17">
        <v>109</v>
      </c>
      <c r="AN868" s="17">
        <v>1.4</v>
      </c>
      <c r="AO868" s="17">
        <v>4.6500000000000004</v>
      </c>
      <c r="AP868" s="17">
        <v>0.45</v>
      </c>
      <c r="AQ868" s="17">
        <v>12.15</v>
      </c>
      <c r="AR868" s="17">
        <v>714.0625</v>
      </c>
      <c r="AS868" s="17">
        <v>1015.5555555555557</v>
      </c>
      <c r="AT868" s="26">
        <v>536.5625</v>
      </c>
      <c r="AU868" s="26">
        <v>19.482087227414333</v>
      </c>
      <c r="AV868" s="26">
        <v>-0.11088758306925937</v>
      </c>
      <c r="AW868" s="26">
        <v>5147.300000000002</v>
      </c>
      <c r="AX868" s="26">
        <v>4007.8249999999998</v>
      </c>
      <c r="AY868" s="103">
        <v>729</v>
      </c>
      <c r="AZ868" s="103">
        <f t="shared" si="147"/>
        <v>222.345</v>
      </c>
      <c r="BA868" s="17">
        <v>200</v>
      </c>
      <c r="BB868" s="17">
        <v>200</v>
      </c>
      <c r="BC868" s="17">
        <v>0.16</v>
      </c>
      <c r="BD868" s="14">
        <v>2</v>
      </c>
      <c r="BE868" s="17" t="s">
        <v>41</v>
      </c>
      <c r="BF868" s="28"/>
      <c r="BG868" s="26"/>
      <c r="BH868" s="31"/>
      <c r="BI868" s="29"/>
    </row>
    <row r="869" spans="1:61" x14ac:dyDescent="0.25">
      <c r="A869" s="14">
        <v>2008</v>
      </c>
      <c r="B869" s="17">
        <v>2012</v>
      </c>
      <c r="C869" s="66" t="s">
        <v>185</v>
      </c>
      <c r="D869" s="17" t="s">
        <v>325</v>
      </c>
      <c r="E869" s="17">
        <v>4</v>
      </c>
      <c r="F869" s="67" t="s">
        <v>110</v>
      </c>
      <c r="G869" s="17" t="s">
        <v>111</v>
      </c>
      <c r="H869" s="70">
        <v>99202</v>
      </c>
      <c r="I869" s="45">
        <v>8</v>
      </c>
      <c r="J869" s="22">
        <v>99202011</v>
      </c>
      <c r="K869" s="17" t="s">
        <v>40</v>
      </c>
      <c r="L869" s="27">
        <v>100</v>
      </c>
      <c r="M869" s="26">
        <v>1</v>
      </c>
      <c r="N869" s="26">
        <v>43.92344497607656</v>
      </c>
      <c r="O869" s="26">
        <v>44.444444444444443</v>
      </c>
      <c r="P869" s="26">
        <f t="shared" si="150"/>
        <v>0.44444444444444442</v>
      </c>
      <c r="Q869" s="26">
        <v>55.555555555555557</v>
      </c>
      <c r="R869" s="26">
        <v>0.55555555555555558</v>
      </c>
      <c r="S869" s="26">
        <v>24.40191387559809</v>
      </c>
      <c r="T869" s="26">
        <v>8.1339712918660307</v>
      </c>
      <c r="U869" s="26">
        <v>10.874200426439234</v>
      </c>
      <c r="V869" s="26">
        <v>3.6247334754797449</v>
      </c>
      <c r="W869" s="26">
        <v>18.499329423363307</v>
      </c>
      <c r="X869" s="26">
        <v>44.886594092412267</v>
      </c>
      <c r="Y869" s="26">
        <v>24.258889211265696</v>
      </c>
      <c r="Z869" s="26">
        <v>1.2725479543711771</v>
      </c>
      <c r="AA869" s="26" t="s">
        <v>45</v>
      </c>
      <c r="AB869" s="26" t="s">
        <v>45</v>
      </c>
      <c r="AC869" s="26">
        <f t="shared" si="149"/>
        <v>1.504730144484097</v>
      </c>
      <c r="AD869" s="26">
        <f t="shared" si="149"/>
        <v>3.6510626773732477</v>
      </c>
      <c r="AE869" s="26">
        <f t="shared" si="149"/>
        <v>1.9732110841699375</v>
      </c>
      <c r="AF869" s="26">
        <f t="shared" si="149"/>
        <v>0.10350868528377999</v>
      </c>
      <c r="AG869" s="17">
        <v>3.1</v>
      </c>
      <c r="AH869" s="17">
        <v>6.2</v>
      </c>
      <c r="AI869" s="17">
        <f t="shared" si="151"/>
        <v>6.3095734448019254E-7</v>
      </c>
      <c r="AJ869" s="17">
        <v>1</v>
      </c>
      <c r="AK869" s="17">
        <v>27</v>
      </c>
      <c r="AL869" s="17">
        <v>1246.5</v>
      </c>
      <c r="AM869" s="17">
        <v>114</v>
      </c>
      <c r="AN869" s="17">
        <v>1.5</v>
      </c>
      <c r="AO869" s="17">
        <v>4.5999999999999996</v>
      </c>
      <c r="AP869" s="17">
        <v>0.45</v>
      </c>
      <c r="AQ869" s="17">
        <v>11.35</v>
      </c>
      <c r="AR869" s="17">
        <v>714.0625</v>
      </c>
      <c r="AS869" s="17">
        <v>1015.5555555555557</v>
      </c>
      <c r="AT869" s="26">
        <v>536.5625</v>
      </c>
      <c r="AU869" s="26">
        <v>19.482087227414333</v>
      </c>
      <c r="AV869" s="26">
        <v>-0.11088758306925937</v>
      </c>
      <c r="AW869" s="26">
        <v>5147.300000000002</v>
      </c>
      <c r="AX869" s="26">
        <v>4007.8249999999998</v>
      </c>
      <c r="AY869" s="103">
        <v>729</v>
      </c>
      <c r="AZ869" s="103">
        <f t="shared" si="147"/>
        <v>222.345</v>
      </c>
      <c r="BA869" s="17">
        <v>200</v>
      </c>
      <c r="BB869" s="17">
        <v>200</v>
      </c>
      <c r="BC869" s="17">
        <v>0.16</v>
      </c>
      <c r="BD869" s="14">
        <v>2</v>
      </c>
      <c r="BE869" s="17" t="s">
        <v>41</v>
      </c>
      <c r="BF869" s="28"/>
      <c r="BG869" s="26"/>
      <c r="BH869" s="31"/>
      <c r="BI869" s="29"/>
    </row>
    <row r="870" spans="1:61" x14ac:dyDescent="0.25">
      <c r="A870" s="14">
        <v>2008</v>
      </c>
      <c r="B870" s="17">
        <v>2012</v>
      </c>
      <c r="C870" s="66" t="s">
        <v>185</v>
      </c>
      <c r="D870" s="17" t="s">
        <v>325</v>
      </c>
      <c r="E870" s="17">
        <v>1</v>
      </c>
      <c r="F870" s="67" t="s">
        <v>112</v>
      </c>
      <c r="G870" s="17" t="s">
        <v>113</v>
      </c>
      <c r="H870" s="70">
        <v>99202</v>
      </c>
      <c r="I870" s="45">
        <v>8</v>
      </c>
      <c r="J870" s="22">
        <v>99202043</v>
      </c>
      <c r="K870" s="17" t="s">
        <v>40</v>
      </c>
      <c r="L870" s="27">
        <v>100</v>
      </c>
      <c r="M870" s="26">
        <v>1</v>
      </c>
      <c r="N870" s="26">
        <v>34.019138755980869</v>
      </c>
      <c r="O870" s="26">
        <v>40.816326530612251</v>
      </c>
      <c r="P870" s="26">
        <f t="shared" si="150"/>
        <v>0.40816326530612251</v>
      </c>
      <c r="Q870" s="26">
        <v>59.183673469387756</v>
      </c>
      <c r="R870" s="26">
        <v>0.59183673469387754</v>
      </c>
      <c r="S870" s="26">
        <v>20.133775998437656</v>
      </c>
      <c r="T870" s="26">
        <v>6.7112586661458851</v>
      </c>
      <c r="U870" s="26">
        <v>8.972194421478612</v>
      </c>
      <c r="V870" s="26">
        <v>2.9907314738262039</v>
      </c>
      <c r="W870" s="26">
        <v>18.24424761131246</v>
      </c>
      <c r="X870" s="26">
        <v>44.173971287222273</v>
      </c>
      <c r="Y870" s="26">
        <v>25.262156063473583</v>
      </c>
      <c r="Z870" s="26">
        <v>1.6712141760719987</v>
      </c>
      <c r="AA870" s="26" t="s">
        <v>45</v>
      </c>
      <c r="AB870" s="26" t="s">
        <v>45</v>
      </c>
      <c r="AC870" s="26">
        <f t="shared" si="149"/>
        <v>1.224418648887321</v>
      </c>
      <c r="AD870" s="26">
        <f t="shared" si="149"/>
        <v>2.9646294761944998</v>
      </c>
      <c r="AE870" s="26">
        <f t="shared" si="149"/>
        <v>1.6954086380651692</v>
      </c>
      <c r="AF870" s="26">
        <f t="shared" si="149"/>
        <v>0.11215950622149057</v>
      </c>
      <c r="AG870" s="17">
        <v>2.7</v>
      </c>
      <c r="AH870" s="17">
        <v>6.2</v>
      </c>
      <c r="AI870" s="17">
        <f t="shared" si="151"/>
        <v>6.3095734448019254E-7</v>
      </c>
      <c r="AJ870" s="17">
        <v>1</v>
      </c>
      <c r="AK870" s="17">
        <v>33</v>
      </c>
      <c r="AL870" s="17">
        <v>951</v>
      </c>
      <c r="AM870" s="17">
        <v>112.5</v>
      </c>
      <c r="AN870" s="17">
        <v>1.1000000000000001</v>
      </c>
      <c r="AO870" s="17">
        <v>5.85</v>
      </c>
      <c r="AP870" s="17">
        <v>0.45</v>
      </c>
      <c r="AQ870" s="17">
        <v>16.95</v>
      </c>
      <c r="AR870" s="17">
        <v>714.0625</v>
      </c>
      <c r="AS870" s="17">
        <v>1015.5555555555557</v>
      </c>
      <c r="AT870" s="26">
        <v>536.5625</v>
      </c>
      <c r="AU870" s="26">
        <v>19.482087227414333</v>
      </c>
      <c r="AV870" s="26">
        <v>-0.11088758306925937</v>
      </c>
      <c r="AW870" s="26">
        <v>5147.300000000002</v>
      </c>
      <c r="AX870" s="26">
        <v>4007.8249999999998</v>
      </c>
      <c r="AY870" s="103">
        <v>729</v>
      </c>
      <c r="AZ870" s="103">
        <f t="shared" si="147"/>
        <v>222.345</v>
      </c>
      <c r="BA870" s="17">
        <v>200</v>
      </c>
      <c r="BB870" s="17">
        <v>200</v>
      </c>
      <c r="BC870" s="17">
        <v>0.16</v>
      </c>
      <c r="BD870" s="14">
        <v>2</v>
      </c>
      <c r="BE870" s="17" t="s">
        <v>41</v>
      </c>
      <c r="BF870" s="28"/>
      <c r="BG870" s="26"/>
      <c r="BH870" s="31"/>
      <c r="BI870" s="29"/>
    </row>
    <row r="871" spans="1:61" x14ac:dyDescent="0.25">
      <c r="A871" s="14">
        <v>2008</v>
      </c>
      <c r="B871" s="17">
        <v>2012</v>
      </c>
      <c r="C871" s="66" t="s">
        <v>185</v>
      </c>
      <c r="D871" s="17" t="s">
        <v>325</v>
      </c>
      <c r="E871" s="17">
        <v>2</v>
      </c>
      <c r="F871" s="67" t="s">
        <v>112</v>
      </c>
      <c r="G871" s="17" t="s">
        <v>113</v>
      </c>
      <c r="H871" s="70">
        <v>99202</v>
      </c>
      <c r="I871" s="45">
        <v>8</v>
      </c>
      <c r="J871" s="22">
        <v>99202043</v>
      </c>
      <c r="K871" s="17" t="s">
        <v>40</v>
      </c>
      <c r="L871" s="27">
        <v>78</v>
      </c>
      <c r="M871" s="26">
        <v>0.78</v>
      </c>
      <c r="N871" s="26">
        <v>30.071770334928239</v>
      </c>
      <c r="O871" s="26">
        <v>41.304347826086946</v>
      </c>
      <c r="P871" s="26">
        <f t="shared" si="150"/>
        <v>0.41304347826086946</v>
      </c>
      <c r="Q871" s="26">
        <v>58.695652173913061</v>
      </c>
      <c r="R871" s="26">
        <v>0.5869565217391306</v>
      </c>
      <c r="S871" s="26">
        <v>17.65082171832745</v>
      </c>
      <c r="T871" s="26">
        <v>5.8836072394424832</v>
      </c>
      <c r="U871" s="26">
        <v>7.8657179938815274</v>
      </c>
      <c r="V871" s="26">
        <v>2.6219059979605093</v>
      </c>
      <c r="W871" s="26">
        <v>18.422609508707922</v>
      </c>
      <c r="X871" s="26">
        <v>44.972250805485743</v>
      </c>
      <c r="Y871" s="26">
        <v>24.535018447250025</v>
      </c>
      <c r="Z871" s="26">
        <v>1.4569351297813995</v>
      </c>
      <c r="AA871" s="26" t="s">
        <v>45</v>
      </c>
      <c r="AB871" s="26" t="s">
        <v>45</v>
      </c>
      <c r="AC871" s="26">
        <f t="shared" si="149"/>
        <v>1.0839139867485585</v>
      </c>
      <c r="AD871" s="26">
        <f t="shared" si="149"/>
        <v>2.6459906041317898</v>
      </c>
      <c r="AE871" s="26">
        <f t="shared" si="149"/>
        <v>1.443544121560951</v>
      </c>
      <c r="AF871" s="26">
        <f t="shared" si="149"/>
        <v>8.5720340769799161E-2</v>
      </c>
      <c r="AG871" s="17">
        <v>2.6</v>
      </c>
      <c r="AH871" s="17">
        <v>5.8</v>
      </c>
      <c r="AI871" s="17">
        <f t="shared" si="151"/>
        <v>1.5848931924611111E-6</v>
      </c>
      <c r="AJ871" s="17">
        <v>1</v>
      </c>
      <c r="AK871" s="17">
        <v>29</v>
      </c>
      <c r="AL871" s="17">
        <v>816</v>
      </c>
      <c r="AM871" s="17">
        <v>67.5</v>
      </c>
      <c r="AN871" s="17">
        <v>2.25</v>
      </c>
      <c r="AO871" s="17">
        <v>5.7</v>
      </c>
      <c r="AP871" s="17">
        <v>0.3</v>
      </c>
      <c r="AQ871" s="17">
        <v>23.1</v>
      </c>
      <c r="AR871" s="17">
        <v>714.0625</v>
      </c>
      <c r="AS871" s="17">
        <v>1015.5555555555557</v>
      </c>
      <c r="AT871" s="26">
        <v>536.5625</v>
      </c>
      <c r="AU871" s="26">
        <v>19.482087227414333</v>
      </c>
      <c r="AV871" s="26">
        <v>-0.11088758306925937</v>
      </c>
      <c r="AW871" s="26">
        <v>5147.300000000002</v>
      </c>
      <c r="AX871" s="26">
        <v>4007.8249999999998</v>
      </c>
      <c r="AY871" s="103">
        <v>729</v>
      </c>
      <c r="AZ871" s="103">
        <f t="shared" si="147"/>
        <v>222.345</v>
      </c>
      <c r="BA871" s="17">
        <v>200</v>
      </c>
      <c r="BB871" s="17">
        <v>200</v>
      </c>
      <c r="BC871" s="17">
        <v>0.16</v>
      </c>
      <c r="BD871" s="14">
        <v>2</v>
      </c>
      <c r="BE871" s="17" t="s">
        <v>41</v>
      </c>
      <c r="BF871" s="28"/>
      <c r="BG871" s="26"/>
      <c r="BH871" s="31"/>
      <c r="BI871" s="29"/>
    </row>
    <row r="872" spans="1:61" x14ac:dyDescent="0.25">
      <c r="A872" s="14">
        <v>2008</v>
      </c>
      <c r="B872" s="17">
        <v>2012</v>
      </c>
      <c r="C872" s="66" t="s">
        <v>185</v>
      </c>
      <c r="D872" s="17" t="s">
        <v>325</v>
      </c>
      <c r="E872" s="17">
        <v>3</v>
      </c>
      <c r="F872" s="67" t="s">
        <v>112</v>
      </c>
      <c r="G872" s="17" t="s">
        <v>113</v>
      </c>
      <c r="H872" s="70">
        <v>99202</v>
      </c>
      <c r="I872" s="45">
        <v>8</v>
      </c>
      <c r="J872" s="22">
        <v>99202043</v>
      </c>
      <c r="K872" s="17" t="s">
        <v>40</v>
      </c>
      <c r="L872" s="27">
        <v>100</v>
      </c>
      <c r="M872" s="26">
        <v>1</v>
      </c>
      <c r="N872" s="26">
        <v>35.74162679425838</v>
      </c>
      <c r="O872" s="26">
        <v>43.61702127659575</v>
      </c>
      <c r="P872" s="26">
        <f t="shared" si="150"/>
        <v>0.43617021276595752</v>
      </c>
      <c r="Q872" s="26">
        <v>56.38297872340425</v>
      </c>
      <c r="R872" s="26">
        <v>0.56382978723404253</v>
      </c>
      <c r="S872" s="26">
        <v>20.152193830805256</v>
      </c>
      <c r="T872" s="26">
        <v>6.7173979436017524</v>
      </c>
      <c r="U872" s="26">
        <v>8.9804019416594851</v>
      </c>
      <c r="V872" s="26">
        <v>2.9934673138864949</v>
      </c>
      <c r="W872" s="26">
        <v>18.44656446678232</v>
      </c>
      <c r="X872" s="26">
        <v>45.123077318966324</v>
      </c>
      <c r="Y872" s="26">
        <v>24.661336589210919</v>
      </c>
      <c r="Z872" s="26">
        <v>1.383627432258379</v>
      </c>
      <c r="AA872" s="26" t="s">
        <v>45</v>
      </c>
      <c r="AB872" s="26" t="s">
        <v>45</v>
      </c>
      <c r="AC872" s="26">
        <f t="shared" si="149"/>
        <v>1.2391291421568071</v>
      </c>
      <c r="AD872" s="26">
        <f t="shared" si="149"/>
        <v>3.0310966679140727</v>
      </c>
      <c r="AE872" s="26">
        <f t="shared" si="149"/>
        <v>1.6566001169083608</v>
      </c>
      <c r="AF872" s="26">
        <f t="shared" si="149"/>
        <v>9.2943760681634083E-2</v>
      </c>
      <c r="AG872" s="17">
        <v>2.9</v>
      </c>
      <c r="AH872" s="17">
        <v>6.2</v>
      </c>
      <c r="AI872" s="17">
        <f t="shared" si="151"/>
        <v>6.3095734448019254E-7</v>
      </c>
      <c r="AJ872" s="17">
        <v>1</v>
      </c>
      <c r="AK872" s="17">
        <v>32</v>
      </c>
      <c r="AL872" s="17">
        <v>1021</v>
      </c>
      <c r="AM872" s="17">
        <v>109</v>
      </c>
      <c r="AN872" s="17">
        <v>1.4</v>
      </c>
      <c r="AO872" s="17">
        <v>4.6500000000000004</v>
      </c>
      <c r="AP872" s="17">
        <v>0.45</v>
      </c>
      <c r="AQ872" s="17">
        <v>12.15</v>
      </c>
      <c r="AR872" s="17">
        <v>714.0625</v>
      </c>
      <c r="AS872" s="17">
        <v>1015.5555555555557</v>
      </c>
      <c r="AT872" s="26">
        <v>536.5625</v>
      </c>
      <c r="AU872" s="26">
        <v>19.482087227414333</v>
      </c>
      <c r="AV872" s="26">
        <v>-0.11088758306925937</v>
      </c>
      <c r="AW872" s="26">
        <v>5147.300000000002</v>
      </c>
      <c r="AX872" s="26">
        <v>4007.8249999999998</v>
      </c>
      <c r="AY872" s="103">
        <v>729</v>
      </c>
      <c r="AZ872" s="103">
        <f t="shared" si="147"/>
        <v>222.345</v>
      </c>
      <c r="BA872" s="17">
        <v>200</v>
      </c>
      <c r="BB872" s="17">
        <v>200</v>
      </c>
      <c r="BC872" s="17">
        <v>0.16</v>
      </c>
      <c r="BD872" s="14">
        <v>2</v>
      </c>
      <c r="BE872" s="17" t="s">
        <v>41</v>
      </c>
      <c r="BF872" s="28"/>
      <c r="BG872" s="26"/>
      <c r="BH872" s="31"/>
      <c r="BI872" s="29"/>
    </row>
    <row r="873" spans="1:61" x14ac:dyDescent="0.25">
      <c r="A873" s="14">
        <v>2008</v>
      </c>
      <c r="B873" s="17">
        <v>2012</v>
      </c>
      <c r="C873" s="66" t="s">
        <v>185</v>
      </c>
      <c r="D873" s="17" t="s">
        <v>325</v>
      </c>
      <c r="E873" s="17">
        <v>4</v>
      </c>
      <c r="F873" s="67" t="s">
        <v>112</v>
      </c>
      <c r="G873" s="17" t="s">
        <v>113</v>
      </c>
      <c r="H873" s="70">
        <v>99202</v>
      </c>
      <c r="I873" s="45">
        <v>8</v>
      </c>
      <c r="J873" s="22">
        <v>99202043</v>
      </c>
      <c r="K873" s="17" t="s">
        <v>40</v>
      </c>
      <c r="L873" s="27">
        <v>78</v>
      </c>
      <c r="M873" s="26">
        <v>0.78</v>
      </c>
      <c r="N873" s="26">
        <v>28.09808612440192</v>
      </c>
      <c r="O873" s="26">
        <v>44.339622641509429</v>
      </c>
      <c r="P873" s="26">
        <f t="shared" si="150"/>
        <v>0.4433962264150943</v>
      </c>
      <c r="Q873" s="26">
        <v>55.660377358490564</v>
      </c>
      <c r="R873" s="26">
        <v>0.55660377358490565</v>
      </c>
      <c r="S873" s="26">
        <v>15.639500767355786</v>
      </c>
      <c r="T873" s="26">
        <v>5.2131669224519284</v>
      </c>
      <c r="U873" s="26">
        <v>6.9694150541095059</v>
      </c>
      <c r="V873" s="26">
        <v>2.3231383513698352</v>
      </c>
      <c r="W873" s="26">
        <v>18.69132841162218</v>
      </c>
      <c r="X873" s="26">
        <v>45.191809044126813</v>
      </c>
      <c r="Y873" s="26">
        <v>24.603205374848315</v>
      </c>
      <c r="Z873" s="26">
        <v>1.1526500416290872</v>
      </c>
      <c r="AA873" s="26" t="s">
        <v>45</v>
      </c>
      <c r="AB873" s="26" t="s">
        <v>45</v>
      </c>
      <c r="AC873" s="26">
        <f t="shared" si="149"/>
        <v>0.97441015012154686</v>
      </c>
      <c r="AD873" s="26">
        <f t="shared" si="149"/>
        <v>2.3559244407460578</v>
      </c>
      <c r="AE873" s="26">
        <f t="shared" si="149"/>
        <v>1.2826061644645073</v>
      </c>
      <c r="AF873" s="26">
        <f t="shared" si="149"/>
        <v>6.0089570701835952E-2</v>
      </c>
      <c r="AG873" s="17">
        <v>3.1</v>
      </c>
      <c r="AH873" s="17">
        <v>6.2</v>
      </c>
      <c r="AI873" s="17">
        <f t="shared" si="151"/>
        <v>6.3095734448019254E-7</v>
      </c>
      <c r="AJ873" s="17">
        <v>1</v>
      </c>
      <c r="AK873" s="17">
        <v>27</v>
      </c>
      <c r="AL873" s="17">
        <v>1246.5</v>
      </c>
      <c r="AM873" s="17">
        <v>114</v>
      </c>
      <c r="AN873" s="17">
        <v>1.5</v>
      </c>
      <c r="AO873" s="17">
        <v>4.5999999999999996</v>
      </c>
      <c r="AP873" s="17">
        <v>0.45</v>
      </c>
      <c r="AQ873" s="17">
        <v>11.35</v>
      </c>
      <c r="AR873" s="17">
        <v>714.0625</v>
      </c>
      <c r="AS873" s="17">
        <v>1015.5555555555557</v>
      </c>
      <c r="AT873" s="26">
        <v>536.5625</v>
      </c>
      <c r="AU873" s="26">
        <v>19.482087227414333</v>
      </c>
      <c r="AV873" s="26">
        <v>-0.11088758306925937</v>
      </c>
      <c r="AW873" s="26">
        <v>5147.300000000002</v>
      </c>
      <c r="AX873" s="26">
        <v>4007.8249999999998</v>
      </c>
      <c r="AY873" s="103">
        <v>729</v>
      </c>
      <c r="AZ873" s="103">
        <f t="shared" si="147"/>
        <v>222.345</v>
      </c>
      <c r="BA873" s="17">
        <v>200</v>
      </c>
      <c r="BB873" s="17">
        <v>200</v>
      </c>
      <c r="BC873" s="17">
        <v>0.16</v>
      </c>
      <c r="BD873" s="14">
        <v>2</v>
      </c>
      <c r="BE873" s="17" t="s">
        <v>41</v>
      </c>
      <c r="BF873" s="28"/>
      <c r="BG873" s="26"/>
      <c r="BH873" s="31"/>
      <c r="BI873" s="29"/>
    </row>
    <row r="874" spans="1:61" x14ac:dyDescent="0.25">
      <c r="A874" s="14">
        <v>2008</v>
      </c>
      <c r="B874" s="17">
        <v>2012</v>
      </c>
      <c r="C874" s="66" t="s">
        <v>185</v>
      </c>
      <c r="D874" s="17" t="s">
        <v>325</v>
      </c>
      <c r="E874" s="17">
        <v>1</v>
      </c>
      <c r="F874" s="67" t="s">
        <v>114</v>
      </c>
      <c r="G874" s="17" t="s">
        <v>115</v>
      </c>
      <c r="H874" s="70">
        <v>99207</v>
      </c>
      <c r="I874" s="45">
        <v>8</v>
      </c>
      <c r="J874" s="22">
        <v>99207018</v>
      </c>
      <c r="K874" s="17" t="s">
        <v>40</v>
      </c>
      <c r="L874" s="27">
        <v>50</v>
      </c>
      <c r="M874" s="26">
        <v>0.5</v>
      </c>
      <c r="N874" s="26">
        <v>30</v>
      </c>
      <c r="O874" s="26">
        <v>46.078431372549019</v>
      </c>
      <c r="P874" s="26">
        <f t="shared" si="150"/>
        <v>0.46078431372549017</v>
      </c>
      <c r="Q874" s="26">
        <v>53.921568627450988</v>
      </c>
      <c r="R874" s="26">
        <v>0.53921568627450989</v>
      </c>
      <c r="S874" s="26">
        <v>16.176470588235297</v>
      </c>
      <c r="T874" s="26">
        <v>5.3921568627450993</v>
      </c>
      <c r="U874" s="26">
        <v>7.2087043772732988</v>
      </c>
      <c r="V874" s="26">
        <v>2.4029014590910998</v>
      </c>
      <c r="W874" s="26">
        <v>17.537164179279543</v>
      </c>
      <c r="X874" s="26">
        <v>43.044940709746982</v>
      </c>
      <c r="Y874" s="26">
        <v>25.92687398607157</v>
      </c>
      <c r="Z874" s="26">
        <v>2.0190662532947101</v>
      </c>
      <c r="AA874" s="26" t="s">
        <v>45</v>
      </c>
      <c r="AB874" s="26" t="s">
        <v>45</v>
      </c>
      <c r="AC874" s="26">
        <f t="shared" si="149"/>
        <v>0.94563140182389716</v>
      </c>
      <c r="AD874" s="26">
        <f t="shared" si="149"/>
        <v>2.3210507245451808</v>
      </c>
      <c r="AE874" s="26">
        <f t="shared" si="149"/>
        <v>1.398017714935232</v>
      </c>
      <c r="AF874" s="26">
        <f t="shared" si="149"/>
        <v>0.10887121954040106</v>
      </c>
      <c r="AG874" s="17">
        <v>2.7</v>
      </c>
      <c r="AH874" s="17">
        <v>6.2</v>
      </c>
      <c r="AI874" s="17">
        <f t="shared" si="151"/>
        <v>6.3095734448019254E-7</v>
      </c>
      <c r="AJ874" s="17">
        <v>1</v>
      </c>
      <c r="AK874" s="17">
        <v>33</v>
      </c>
      <c r="AL874" s="17">
        <v>951</v>
      </c>
      <c r="AM874" s="17">
        <v>112.5</v>
      </c>
      <c r="AN874" s="17">
        <v>1.1000000000000001</v>
      </c>
      <c r="AO874" s="17">
        <v>5.85</v>
      </c>
      <c r="AP874" s="17">
        <v>0.45</v>
      </c>
      <c r="AQ874" s="17">
        <v>16.95</v>
      </c>
      <c r="AR874" s="17">
        <v>714.0625</v>
      </c>
      <c r="AS874" s="17">
        <v>1015.5555555555557</v>
      </c>
      <c r="AT874" s="26">
        <v>536.5625</v>
      </c>
      <c r="AU874" s="26">
        <v>19.482087227414333</v>
      </c>
      <c r="AV874" s="26">
        <v>-0.11088758306925937</v>
      </c>
      <c r="AW874" s="26">
        <v>5147.300000000002</v>
      </c>
      <c r="AX874" s="26">
        <v>4007.8249999999998</v>
      </c>
      <c r="AY874" s="103">
        <v>729</v>
      </c>
      <c r="AZ874" s="103">
        <f t="shared" si="147"/>
        <v>222.345</v>
      </c>
      <c r="BA874" s="17">
        <v>200</v>
      </c>
      <c r="BB874" s="17">
        <v>200</v>
      </c>
      <c r="BC874" s="17">
        <v>0.16</v>
      </c>
      <c r="BD874" s="14">
        <v>2</v>
      </c>
      <c r="BE874" s="17" t="s">
        <v>41</v>
      </c>
      <c r="BF874" s="28"/>
      <c r="BG874" s="26"/>
      <c r="BH874" s="31"/>
      <c r="BI874" s="29"/>
    </row>
    <row r="875" spans="1:61" x14ac:dyDescent="0.25">
      <c r="A875" s="14">
        <v>2008</v>
      </c>
      <c r="B875" s="17">
        <v>2012</v>
      </c>
      <c r="C875" s="66" t="s">
        <v>185</v>
      </c>
      <c r="D875" s="17" t="s">
        <v>325</v>
      </c>
      <c r="E875" s="17">
        <v>2</v>
      </c>
      <c r="F875" s="67" t="s">
        <v>114</v>
      </c>
      <c r="G875" s="17" t="s">
        <v>115</v>
      </c>
      <c r="H875" s="70">
        <v>99207</v>
      </c>
      <c r="I875" s="45">
        <v>8</v>
      </c>
      <c r="J875" s="22">
        <v>99207018</v>
      </c>
      <c r="K875" s="17" t="s">
        <v>40</v>
      </c>
      <c r="L875" s="27">
        <v>44</v>
      </c>
      <c r="M875" s="26">
        <v>0.44</v>
      </c>
      <c r="N875" s="26">
        <v>43.492822966507184</v>
      </c>
      <c r="O875" s="26">
        <v>44.897959183673471</v>
      </c>
      <c r="P875" s="26">
        <f t="shared" si="150"/>
        <v>0.44897959183673469</v>
      </c>
      <c r="Q875" s="26">
        <v>55.102040816326522</v>
      </c>
      <c r="R875" s="26">
        <v>0.55102040816326525</v>
      </c>
      <c r="S875" s="26">
        <v>23.965433063177425</v>
      </c>
      <c r="T875" s="26">
        <v>7.9884776877258084</v>
      </c>
      <c r="U875" s="26">
        <v>10.679691919411686</v>
      </c>
      <c r="V875" s="26">
        <v>3.5598973064705621</v>
      </c>
      <c r="W875" s="26">
        <v>17.835214249839865</v>
      </c>
      <c r="X875" s="26">
        <v>43.180222803189736</v>
      </c>
      <c r="Y875" s="26">
        <v>25.826960955818535</v>
      </c>
      <c r="Z875" s="26">
        <v>1.9745896062294435</v>
      </c>
      <c r="AA875" s="26" t="s">
        <v>45</v>
      </c>
      <c r="AB875" s="26" t="s">
        <v>45</v>
      </c>
      <c r="AC875" s="26">
        <f t="shared" si="149"/>
        <v>1.4247621109065516</v>
      </c>
      <c r="AD875" s="26">
        <f t="shared" si="149"/>
        <v>3.4494424641431038</v>
      </c>
      <c r="AE875" s="26">
        <f t="shared" si="149"/>
        <v>2.0631810133732196</v>
      </c>
      <c r="AF875" s="26">
        <f t="shared" si="149"/>
        <v>0.15773965011779201</v>
      </c>
      <c r="AG875" s="17">
        <v>2.6</v>
      </c>
      <c r="AH875" s="17">
        <v>5.8</v>
      </c>
      <c r="AI875" s="17">
        <f t="shared" si="151"/>
        <v>1.5848931924611111E-6</v>
      </c>
      <c r="AJ875" s="17">
        <v>1</v>
      </c>
      <c r="AK875" s="17">
        <v>29</v>
      </c>
      <c r="AL875" s="17">
        <v>816</v>
      </c>
      <c r="AM875" s="17">
        <v>67.5</v>
      </c>
      <c r="AN875" s="17">
        <v>2.25</v>
      </c>
      <c r="AO875" s="17">
        <v>5.7</v>
      </c>
      <c r="AP875" s="17">
        <v>0.3</v>
      </c>
      <c r="AQ875" s="17">
        <v>23.1</v>
      </c>
      <c r="AR875" s="17">
        <v>714.0625</v>
      </c>
      <c r="AS875" s="17">
        <v>1015.5555555555557</v>
      </c>
      <c r="AT875" s="26">
        <v>536.5625</v>
      </c>
      <c r="AU875" s="26">
        <v>19.482087227414333</v>
      </c>
      <c r="AV875" s="26">
        <v>-0.11088758306925937</v>
      </c>
      <c r="AW875" s="26">
        <v>5147.300000000002</v>
      </c>
      <c r="AX875" s="26">
        <v>4007.8249999999998</v>
      </c>
      <c r="AY875" s="103">
        <v>729</v>
      </c>
      <c r="AZ875" s="103">
        <f t="shared" si="147"/>
        <v>222.345</v>
      </c>
      <c r="BA875" s="17">
        <v>200</v>
      </c>
      <c r="BB875" s="17">
        <v>200</v>
      </c>
      <c r="BC875" s="17">
        <v>0.16</v>
      </c>
      <c r="BD875" s="14">
        <v>2</v>
      </c>
      <c r="BE875" s="17" t="s">
        <v>41</v>
      </c>
      <c r="BF875" s="28"/>
      <c r="BG875" s="26"/>
      <c r="BH875" s="31"/>
      <c r="BI875" s="29"/>
    </row>
    <row r="876" spans="1:61" x14ac:dyDescent="0.25">
      <c r="A876" s="14">
        <v>2008</v>
      </c>
      <c r="B876" s="17">
        <v>2012</v>
      </c>
      <c r="C876" s="66" t="s">
        <v>185</v>
      </c>
      <c r="D876" s="17" t="s">
        <v>325</v>
      </c>
      <c r="E876" s="17">
        <v>3</v>
      </c>
      <c r="F876" s="67" t="s">
        <v>114</v>
      </c>
      <c r="G876" s="17" t="s">
        <v>115</v>
      </c>
      <c r="H876" s="70">
        <v>99207</v>
      </c>
      <c r="I876" s="45">
        <v>8</v>
      </c>
      <c r="J876" s="22">
        <v>99207018</v>
      </c>
      <c r="K876" s="17" t="s">
        <v>40</v>
      </c>
      <c r="L876" s="27">
        <v>83</v>
      </c>
      <c r="M876" s="26">
        <v>0.83</v>
      </c>
      <c r="N876" s="26">
        <v>40.622009569378001</v>
      </c>
      <c r="O876" s="26">
        <v>45.454545454545453</v>
      </c>
      <c r="P876" s="26">
        <f t="shared" si="150"/>
        <v>0.45454545454545453</v>
      </c>
      <c r="Q876" s="26">
        <v>54.54545454545454</v>
      </c>
      <c r="R876" s="26">
        <v>0.54545454545454541</v>
      </c>
      <c r="S876" s="26">
        <v>22.15745976511527</v>
      </c>
      <c r="T876" s="26">
        <v>7.3858199217050897</v>
      </c>
      <c r="U876" s="26">
        <v>9.8740065904245</v>
      </c>
      <c r="V876" s="26">
        <v>3.2913355301415002</v>
      </c>
      <c r="W876" s="26">
        <v>17.672445407314981</v>
      </c>
      <c r="X876" s="26">
        <v>42.327939021497158</v>
      </c>
      <c r="Y876" s="26">
        <v>26.12366467893365</v>
      </c>
      <c r="Z876" s="26">
        <v>2.1886503463147164</v>
      </c>
      <c r="AA876" s="26" t="s">
        <v>45</v>
      </c>
      <c r="AB876" s="26" t="s">
        <v>45</v>
      </c>
      <c r="AC876" s="26">
        <f t="shared" si="149"/>
        <v>1.3052549935459261</v>
      </c>
      <c r="AD876" s="26">
        <f t="shared" si="149"/>
        <v>3.1262653526969193</v>
      </c>
      <c r="AE876" s="26">
        <f t="shared" si="149"/>
        <v>1.9294468301361174</v>
      </c>
      <c r="AF876" s="26">
        <f t="shared" si="149"/>
        <v>0.16164977329457977</v>
      </c>
      <c r="AG876" s="17">
        <v>2.9</v>
      </c>
      <c r="AH876" s="17">
        <v>6.2</v>
      </c>
      <c r="AI876" s="17">
        <f t="shared" si="151"/>
        <v>6.3095734448019254E-7</v>
      </c>
      <c r="AJ876" s="17">
        <v>1</v>
      </c>
      <c r="AK876" s="17">
        <v>32</v>
      </c>
      <c r="AL876" s="17">
        <v>1021</v>
      </c>
      <c r="AM876" s="17">
        <v>109</v>
      </c>
      <c r="AN876" s="17">
        <v>1.4</v>
      </c>
      <c r="AO876" s="17">
        <v>4.6500000000000004</v>
      </c>
      <c r="AP876" s="17">
        <v>0.45</v>
      </c>
      <c r="AQ876" s="17">
        <v>12.15</v>
      </c>
      <c r="AR876" s="17">
        <v>714.0625</v>
      </c>
      <c r="AS876" s="17">
        <v>1015.5555555555557</v>
      </c>
      <c r="AT876" s="26">
        <v>536.5625</v>
      </c>
      <c r="AU876" s="26">
        <v>19.482087227414333</v>
      </c>
      <c r="AV876" s="26">
        <v>-0.11088758306925937</v>
      </c>
      <c r="AW876" s="26">
        <v>5147.300000000002</v>
      </c>
      <c r="AX876" s="26">
        <v>4007.8249999999998</v>
      </c>
      <c r="AY876" s="103">
        <v>729</v>
      </c>
      <c r="AZ876" s="103">
        <f t="shared" si="147"/>
        <v>222.345</v>
      </c>
      <c r="BA876" s="17">
        <v>200</v>
      </c>
      <c r="BB876" s="17">
        <v>200</v>
      </c>
      <c r="BC876" s="17">
        <v>0.16</v>
      </c>
      <c r="BD876" s="14">
        <v>2</v>
      </c>
      <c r="BE876" s="17" t="s">
        <v>41</v>
      </c>
      <c r="BF876" s="28"/>
      <c r="BG876" s="26"/>
      <c r="BH876" s="31"/>
      <c r="BI876" s="29"/>
    </row>
    <row r="877" spans="1:61" x14ac:dyDescent="0.25">
      <c r="A877" s="14">
        <v>2008</v>
      </c>
      <c r="B877" s="17">
        <v>2012</v>
      </c>
      <c r="C877" s="66" t="s">
        <v>185</v>
      </c>
      <c r="D877" s="17" t="s">
        <v>325</v>
      </c>
      <c r="E877" s="17">
        <v>4</v>
      </c>
      <c r="F877" s="67" t="s">
        <v>114</v>
      </c>
      <c r="G877" s="17" t="s">
        <v>115</v>
      </c>
      <c r="H877" s="70">
        <v>99207</v>
      </c>
      <c r="I877" s="45">
        <v>8</v>
      </c>
      <c r="J877" s="22">
        <v>99207018</v>
      </c>
      <c r="K877" s="17" t="s">
        <v>40</v>
      </c>
      <c r="L877" s="27">
        <v>56.000000000000007</v>
      </c>
      <c r="M877" s="26">
        <v>0.56000000000000005</v>
      </c>
      <c r="N877" s="26">
        <v>51.961722488038291</v>
      </c>
      <c r="O877" s="26">
        <v>45.762711864406782</v>
      </c>
      <c r="P877" s="26">
        <f t="shared" si="150"/>
        <v>0.4576271186440678</v>
      </c>
      <c r="Q877" s="26">
        <v>54.237288135593218</v>
      </c>
      <c r="R877" s="26">
        <v>0.5423728813559322</v>
      </c>
      <c r="S877" s="26">
        <v>28.182629146054666</v>
      </c>
      <c r="T877" s="26">
        <v>9.3942097153515558</v>
      </c>
      <c r="U877" s="26">
        <v>12.558996783636299</v>
      </c>
      <c r="V877" s="26">
        <v>4.1863322612121001</v>
      </c>
      <c r="W877" s="26">
        <v>18.614984918106273</v>
      </c>
      <c r="X877" s="26">
        <v>43.318980610641603</v>
      </c>
      <c r="Y877" s="26">
        <v>24.815937866387856</v>
      </c>
      <c r="Z877" s="26">
        <v>1.7592374024373214</v>
      </c>
      <c r="AA877" s="26" t="s">
        <v>45</v>
      </c>
      <c r="AB877" s="26" t="s">
        <v>45</v>
      </c>
      <c r="AC877" s="26">
        <f t="shared" si="149"/>
        <v>1.7487307216879664</v>
      </c>
      <c r="AD877" s="26">
        <f t="shared" si="149"/>
        <v>4.0694758851161508</v>
      </c>
      <c r="AE877" s="26">
        <f t="shared" si="149"/>
        <v>2.3312612459998134</v>
      </c>
      <c r="AF877" s="26">
        <f t="shared" si="149"/>
        <v>0.16526645097586518</v>
      </c>
      <c r="AG877" s="17">
        <v>3.1</v>
      </c>
      <c r="AH877" s="17">
        <v>6.2</v>
      </c>
      <c r="AI877" s="17">
        <f t="shared" si="151"/>
        <v>6.3095734448019254E-7</v>
      </c>
      <c r="AJ877" s="17">
        <v>1</v>
      </c>
      <c r="AK877" s="17">
        <v>27</v>
      </c>
      <c r="AL877" s="17">
        <v>1246.5</v>
      </c>
      <c r="AM877" s="17">
        <v>114</v>
      </c>
      <c r="AN877" s="17">
        <v>1.5</v>
      </c>
      <c r="AO877" s="17">
        <v>4.5999999999999996</v>
      </c>
      <c r="AP877" s="17">
        <v>0.45</v>
      </c>
      <c r="AQ877" s="17">
        <v>11.35</v>
      </c>
      <c r="AR877" s="17">
        <v>714.0625</v>
      </c>
      <c r="AS877" s="17">
        <v>1015.5555555555557</v>
      </c>
      <c r="AT877" s="26">
        <v>536.5625</v>
      </c>
      <c r="AU877" s="26">
        <v>19.482087227414333</v>
      </c>
      <c r="AV877" s="26">
        <v>-0.11088758306925937</v>
      </c>
      <c r="AW877" s="26">
        <v>5147.300000000002</v>
      </c>
      <c r="AX877" s="26">
        <v>4007.8249999999998</v>
      </c>
      <c r="AY877" s="103">
        <v>729</v>
      </c>
      <c r="AZ877" s="103">
        <f t="shared" si="147"/>
        <v>222.345</v>
      </c>
      <c r="BA877" s="17">
        <v>200</v>
      </c>
      <c r="BB877" s="17">
        <v>200</v>
      </c>
      <c r="BC877" s="17">
        <v>0.16</v>
      </c>
      <c r="BD877" s="14">
        <v>2</v>
      </c>
      <c r="BE877" s="17" t="s">
        <v>41</v>
      </c>
      <c r="BF877" s="28"/>
      <c r="BG877" s="26"/>
      <c r="BH877" s="31"/>
      <c r="BI877" s="29"/>
    </row>
    <row r="878" spans="1:61" x14ac:dyDescent="0.25">
      <c r="A878" s="14">
        <v>2008</v>
      </c>
      <c r="B878" s="17">
        <v>2012</v>
      </c>
      <c r="C878" s="66" t="s">
        <v>185</v>
      </c>
      <c r="D878" s="17" t="s">
        <v>325</v>
      </c>
      <c r="E878" s="17">
        <v>1</v>
      </c>
      <c r="F878" s="67" t="s">
        <v>116</v>
      </c>
      <c r="G878" s="17" t="s">
        <v>117</v>
      </c>
      <c r="H878" s="70">
        <v>99207</v>
      </c>
      <c r="I878" s="45">
        <v>8</v>
      </c>
      <c r="J878" s="22">
        <v>99207020</v>
      </c>
      <c r="K878" s="17" t="s">
        <v>40</v>
      </c>
      <c r="L878" s="27">
        <v>89</v>
      </c>
      <c r="M878" s="26">
        <v>0.89</v>
      </c>
      <c r="N878" s="26">
        <v>43.708133971291865</v>
      </c>
      <c r="O878" s="26">
        <v>44.117647058823522</v>
      </c>
      <c r="P878" s="26">
        <f t="shared" si="150"/>
        <v>0.44117647058823523</v>
      </c>
      <c r="Q878" s="26">
        <v>55.882352941176471</v>
      </c>
      <c r="R878" s="26">
        <v>0.55882352941176472</v>
      </c>
      <c r="S878" s="26">
        <v>24.425133689839573</v>
      </c>
      <c r="T878" s="26">
        <v>8.1417112299465249</v>
      </c>
      <c r="U878" s="26">
        <v>10.884547848990341</v>
      </c>
      <c r="V878" s="26">
        <v>3.6281826163301134</v>
      </c>
      <c r="W878" s="26">
        <v>18.079272499129942</v>
      </c>
      <c r="X878" s="26">
        <v>41.70567735407802</v>
      </c>
      <c r="Y878" s="26">
        <v>25.449408061240106</v>
      </c>
      <c r="Z878" s="26">
        <v>2.8075284368794229</v>
      </c>
      <c r="AA878" s="26" t="s">
        <v>45</v>
      </c>
      <c r="AB878" s="26" t="s">
        <v>45</v>
      </c>
      <c r="AC878" s="26">
        <f t="shared" si="149"/>
        <v>1.4719621593542962</v>
      </c>
      <c r="AD878" s="26">
        <f t="shared" si="149"/>
        <v>3.3955558166622346</v>
      </c>
      <c r="AE878" s="26">
        <f t="shared" si="149"/>
        <v>2.072017314076902</v>
      </c>
      <c r="AF878" s="26">
        <f t="shared" si="149"/>
        <v>0.22858085802935413</v>
      </c>
      <c r="AG878" s="17">
        <v>2.7</v>
      </c>
      <c r="AH878" s="17">
        <v>6.2</v>
      </c>
      <c r="AI878" s="17">
        <f t="shared" si="151"/>
        <v>6.3095734448019254E-7</v>
      </c>
      <c r="AJ878" s="17">
        <v>1</v>
      </c>
      <c r="AK878" s="17">
        <v>33</v>
      </c>
      <c r="AL878" s="17">
        <v>951</v>
      </c>
      <c r="AM878" s="17">
        <v>112.5</v>
      </c>
      <c r="AN878" s="17">
        <v>1.1000000000000001</v>
      </c>
      <c r="AO878" s="17">
        <v>5.85</v>
      </c>
      <c r="AP878" s="17">
        <v>0.45</v>
      </c>
      <c r="AQ878" s="17">
        <v>16.95</v>
      </c>
      <c r="AR878" s="17">
        <v>714.0625</v>
      </c>
      <c r="AS878" s="17">
        <v>1015.5555555555557</v>
      </c>
      <c r="AT878" s="26">
        <v>536.5625</v>
      </c>
      <c r="AU878" s="26">
        <v>19.482087227414333</v>
      </c>
      <c r="AV878" s="26">
        <v>-0.11088758306925937</v>
      </c>
      <c r="AW878" s="26">
        <v>5147.300000000002</v>
      </c>
      <c r="AX878" s="26">
        <v>4007.8249999999998</v>
      </c>
      <c r="AY878" s="103">
        <v>729</v>
      </c>
      <c r="AZ878" s="103">
        <f t="shared" si="147"/>
        <v>222.345</v>
      </c>
      <c r="BA878" s="17">
        <v>200</v>
      </c>
      <c r="BB878" s="17">
        <v>200</v>
      </c>
      <c r="BC878" s="17">
        <v>0.16</v>
      </c>
      <c r="BD878" s="14">
        <v>2</v>
      </c>
      <c r="BE878" s="17" t="s">
        <v>41</v>
      </c>
      <c r="BF878" s="28"/>
      <c r="BG878" s="26"/>
      <c r="BH878" s="25"/>
      <c r="BI878" s="29"/>
    </row>
    <row r="879" spans="1:61" x14ac:dyDescent="0.25">
      <c r="A879" s="14">
        <v>2008</v>
      </c>
      <c r="B879" s="17">
        <v>2012</v>
      </c>
      <c r="C879" s="66" t="s">
        <v>185</v>
      </c>
      <c r="D879" s="17" t="s">
        <v>325</v>
      </c>
      <c r="E879" s="17">
        <v>2</v>
      </c>
      <c r="F879" s="67" t="s">
        <v>116</v>
      </c>
      <c r="G879" s="17" t="s">
        <v>117</v>
      </c>
      <c r="H879" s="70">
        <v>99207</v>
      </c>
      <c r="I879" s="45">
        <v>8</v>
      </c>
      <c r="J879" s="22">
        <v>99207020</v>
      </c>
      <c r="K879" s="17" t="s">
        <v>40</v>
      </c>
      <c r="L879" s="27">
        <v>89</v>
      </c>
      <c r="M879" s="26">
        <v>0.89</v>
      </c>
      <c r="N879" s="26">
        <v>49.593301435406694</v>
      </c>
      <c r="O879" s="26">
        <v>44.545454545454547</v>
      </c>
      <c r="P879" s="26">
        <f t="shared" si="150"/>
        <v>0.44545454545454549</v>
      </c>
      <c r="Q879" s="26">
        <v>55.454545454545446</v>
      </c>
      <c r="R879" s="26">
        <v>0.55454545454545445</v>
      </c>
      <c r="S879" s="26">
        <v>27.501739886907345</v>
      </c>
      <c r="T879" s="26">
        <v>9.1672466289691155</v>
      </c>
      <c r="U879" s="26">
        <v>12.255572785423528</v>
      </c>
      <c r="V879" s="26">
        <v>4.0851909284745096</v>
      </c>
      <c r="W879" s="26">
        <v>18.598549572353591</v>
      </c>
      <c r="X879" s="26">
        <v>42.919998740738905</v>
      </c>
      <c r="Y879" s="26">
        <v>24.727537427852042</v>
      </c>
      <c r="Z879" s="26">
        <v>1.9792824757073078</v>
      </c>
      <c r="AA879" s="26" t="s">
        <v>45</v>
      </c>
      <c r="AB879" s="26" t="s">
        <v>45</v>
      </c>
      <c r="AC879" s="26">
        <f t="shared" si="149"/>
        <v>1.7049749087087342</v>
      </c>
      <c r="AD879" s="26">
        <f t="shared" si="149"/>
        <v>3.9345821377139742</v>
      </c>
      <c r="AE879" s="26">
        <f t="shared" si="149"/>
        <v>2.2668343412818426</v>
      </c>
      <c r="AF879" s="26">
        <f t="shared" si="149"/>
        <v>0.18144570603205462</v>
      </c>
      <c r="AG879" s="17">
        <v>2.6</v>
      </c>
      <c r="AH879" s="17">
        <v>5.8</v>
      </c>
      <c r="AI879" s="17">
        <f t="shared" si="151"/>
        <v>1.5848931924611111E-6</v>
      </c>
      <c r="AJ879" s="17">
        <v>1</v>
      </c>
      <c r="AK879" s="17">
        <v>29</v>
      </c>
      <c r="AL879" s="17">
        <v>816</v>
      </c>
      <c r="AM879" s="17">
        <v>67.5</v>
      </c>
      <c r="AN879" s="17">
        <v>2.25</v>
      </c>
      <c r="AO879" s="17">
        <v>5.7</v>
      </c>
      <c r="AP879" s="17">
        <v>0.3</v>
      </c>
      <c r="AQ879" s="17">
        <v>23.1</v>
      </c>
      <c r="AR879" s="17">
        <v>714.0625</v>
      </c>
      <c r="AS879" s="17">
        <v>1015.5555555555557</v>
      </c>
      <c r="AT879" s="26">
        <v>536.5625</v>
      </c>
      <c r="AU879" s="26">
        <v>19.482087227414333</v>
      </c>
      <c r="AV879" s="26">
        <v>-0.11088758306925937</v>
      </c>
      <c r="AW879" s="26">
        <v>5147.300000000002</v>
      </c>
      <c r="AX879" s="26">
        <v>4007.8249999999998</v>
      </c>
      <c r="AY879" s="103">
        <v>729</v>
      </c>
      <c r="AZ879" s="103">
        <f t="shared" si="147"/>
        <v>222.345</v>
      </c>
      <c r="BA879" s="17">
        <v>200</v>
      </c>
      <c r="BB879" s="17">
        <v>200</v>
      </c>
      <c r="BC879" s="17">
        <v>0.16</v>
      </c>
      <c r="BD879" s="14">
        <v>2</v>
      </c>
      <c r="BE879" s="17" t="s">
        <v>41</v>
      </c>
      <c r="BF879" s="28"/>
      <c r="BG879" s="26"/>
      <c r="BH879" s="31"/>
      <c r="BI879" s="29"/>
    </row>
    <row r="880" spans="1:61" x14ac:dyDescent="0.25">
      <c r="A880" s="14">
        <v>2008</v>
      </c>
      <c r="B880" s="17">
        <v>2012</v>
      </c>
      <c r="C880" s="66" t="s">
        <v>185</v>
      </c>
      <c r="D880" s="17" t="s">
        <v>325</v>
      </c>
      <c r="E880" s="17">
        <v>3</v>
      </c>
      <c r="F880" s="67" t="s">
        <v>116</v>
      </c>
      <c r="G880" s="17" t="s">
        <v>117</v>
      </c>
      <c r="H880" s="70">
        <v>99207</v>
      </c>
      <c r="I880" s="45">
        <v>8</v>
      </c>
      <c r="J880" s="22">
        <v>99207020</v>
      </c>
      <c r="K880" s="17" t="s">
        <v>40</v>
      </c>
      <c r="L880" s="27">
        <v>100</v>
      </c>
      <c r="M880" s="26">
        <v>1</v>
      </c>
      <c r="N880" s="26">
        <v>43.205741626794271</v>
      </c>
      <c r="O880" s="26">
        <v>45</v>
      </c>
      <c r="P880" s="26">
        <f t="shared" si="150"/>
        <v>0.45</v>
      </c>
      <c r="Q880" s="26">
        <v>55.000000000000007</v>
      </c>
      <c r="R880" s="26">
        <v>0.55000000000000004</v>
      </c>
      <c r="S880" s="26">
        <v>23.76315789473685</v>
      </c>
      <c r="T880" s="26">
        <v>7.9210526315789496</v>
      </c>
      <c r="U880" s="26">
        <v>10.589552238805972</v>
      </c>
      <c r="V880" s="26">
        <v>3.5298507462686572</v>
      </c>
      <c r="W880" s="26">
        <v>18.136870888545602</v>
      </c>
      <c r="X880" s="26">
        <v>43.175455374923516</v>
      </c>
      <c r="Y880" s="26">
        <v>25.761427707524987</v>
      </c>
      <c r="Z880" s="26">
        <v>1.8920449671438178</v>
      </c>
      <c r="AA880" s="26" t="s">
        <v>45</v>
      </c>
      <c r="AB880" s="26" t="s">
        <v>45</v>
      </c>
      <c r="AC880" s="26">
        <f t="shared" si="149"/>
        <v>1.4366310888032177</v>
      </c>
      <c r="AD880" s="26">
        <f t="shared" si="149"/>
        <v>3.4199505441715741</v>
      </c>
      <c r="AE880" s="26">
        <f t="shared" si="149"/>
        <v>2.0405762473592164</v>
      </c>
      <c r="AF880" s="26">
        <f t="shared" si="149"/>
        <v>0.14986987766060245</v>
      </c>
      <c r="AG880" s="17">
        <v>2.9</v>
      </c>
      <c r="AH880" s="17">
        <v>6.2</v>
      </c>
      <c r="AI880" s="17">
        <f t="shared" si="151"/>
        <v>6.3095734448019254E-7</v>
      </c>
      <c r="AJ880" s="17">
        <v>1</v>
      </c>
      <c r="AK880" s="17">
        <v>32</v>
      </c>
      <c r="AL880" s="17">
        <v>1021</v>
      </c>
      <c r="AM880" s="17">
        <v>109</v>
      </c>
      <c r="AN880" s="17">
        <v>1.4</v>
      </c>
      <c r="AO880" s="17">
        <v>4.6500000000000004</v>
      </c>
      <c r="AP880" s="17">
        <v>0.45</v>
      </c>
      <c r="AQ880" s="17">
        <v>12.15</v>
      </c>
      <c r="AR880" s="17">
        <v>714.0625</v>
      </c>
      <c r="AS880" s="17">
        <v>1015.5555555555557</v>
      </c>
      <c r="AT880" s="26">
        <v>536.5625</v>
      </c>
      <c r="AU880" s="26">
        <v>19.482087227414333</v>
      </c>
      <c r="AV880" s="26">
        <v>-0.11088758306925937</v>
      </c>
      <c r="AW880" s="26">
        <v>5147.300000000002</v>
      </c>
      <c r="AX880" s="26">
        <v>4007.8249999999998</v>
      </c>
      <c r="AY880" s="103">
        <v>729</v>
      </c>
      <c r="AZ880" s="103">
        <f t="shared" si="147"/>
        <v>222.345</v>
      </c>
      <c r="BA880" s="17">
        <v>200</v>
      </c>
      <c r="BB880" s="17">
        <v>200</v>
      </c>
      <c r="BC880" s="17">
        <v>0.16</v>
      </c>
      <c r="BD880" s="14">
        <v>2</v>
      </c>
      <c r="BE880" s="17" t="s">
        <v>41</v>
      </c>
      <c r="BF880" s="28"/>
      <c r="BG880" s="26"/>
      <c r="BH880" s="31"/>
      <c r="BI880" s="29"/>
    </row>
    <row r="881" spans="1:61" x14ac:dyDescent="0.25">
      <c r="A881" s="14">
        <v>2008</v>
      </c>
      <c r="B881" s="17">
        <v>2012</v>
      </c>
      <c r="C881" s="66" t="s">
        <v>185</v>
      </c>
      <c r="D881" s="17" t="s">
        <v>325</v>
      </c>
      <c r="E881" s="17">
        <v>4</v>
      </c>
      <c r="F881" s="67" t="s">
        <v>116</v>
      </c>
      <c r="G881" s="17" t="s">
        <v>117</v>
      </c>
      <c r="H881" s="70">
        <v>99207</v>
      </c>
      <c r="I881" s="45">
        <v>8</v>
      </c>
      <c r="J881" s="22">
        <v>99207020</v>
      </c>
      <c r="K881" s="17" t="s">
        <v>40</v>
      </c>
      <c r="L881" s="27">
        <v>100</v>
      </c>
      <c r="M881" s="26">
        <v>1</v>
      </c>
      <c r="N881" s="26">
        <v>42.703349282296656</v>
      </c>
      <c r="O881" s="26">
        <v>43.396226415094333</v>
      </c>
      <c r="P881" s="26">
        <f t="shared" si="150"/>
        <v>0.4339622641509433</v>
      </c>
      <c r="Q881" s="26">
        <v>56.603773584905667</v>
      </c>
      <c r="R881" s="26">
        <v>0.5660377358490567</v>
      </c>
      <c r="S881" s="26">
        <v>24.171707140922639</v>
      </c>
      <c r="T881" s="26">
        <v>8.0572357136408801</v>
      </c>
      <c r="U881" s="26">
        <v>10.771613629963392</v>
      </c>
      <c r="V881" s="26">
        <v>3.590537876654464</v>
      </c>
      <c r="W881" s="26">
        <v>18.688802270352184</v>
      </c>
      <c r="X881" s="26">
        <v>43.988062710940085</v>
      </c>
      <c r="Y881" s="26">
        <v>24.761844699677454</v>
      </c>
      <c r="Z881" s="26">
        <v>1.5287274724391864</v>
      </c>
      <c r="AA881" s="26" t="s">
        <v>45</v>
      </c>
      <c r="AB881" s="26" t="s">
        <v>45</v>
      </c>
      <c r="AC881" s="26">
        <f t="shared" si="149"/>
        <v>1.5058008509785439</v>
      </c>
      <c r="AD881" s="26">
        <f t="shared" si="149"/>
        <v>3.544221898484611</v>
      </c>
      <c r="AE881" s="26">
        <f t="shared" si="149"/>
        <v>1.9951201944987031</v>
      </c>
      <c r="AF881" s="26">
        <f t="shared" si="149"/>
        <v>0.12317317587360967</v>
      </c>
      <c r="AG881" s="17">
        <v>3.1</v>
      </c>
      <c r="AH881" s="17">
        <v>6.2</v>
      </c>
      <c r="AI881" s="17">
        <f t="shared" si="151"/>
        <v>6.3095734448019254E-7</v>
      </c>
      <c r="AJ881" s="17">
        <v>1</v>
      </c>
      <c r="AK881" s="17">
        <v>27</v>
      </c>
      <c r="AL881" s="17">
        <v>1246.5</v>
      </c>
      <c r="AM881" s="17">
        <v>114</v>
      </c>
      <c r="AN881" s="17">
        <v>1.5</v>
      </c>
      <c r="AO881" s="17">
        <v>4.5999999999999996</v>
      </c>
      <c r="AP881" s="17">
        <v>0.45</v>
      </c>
      <c r="AQ881" s="17">
        <v>11.35</v>
      </c>
      <c r="AR881" s="17">
        <v>714.0625</v>
      </c>
      <c r="AS881" s="17">
        <v>1015.5555555555557</v>
      </c>
      <c r="AT881" s="26">
        <v>536.5625</v>
      </c>
      <c r="AU881" s="26">
        <v>19.482087227414333</v>
      </c>
      <c r="AV881" s="26">
        <v>-0.11088758306925937</v>
      </c>
      <c r="AW881" s="26">
        <v>5147.300000000002</v>
      </c>
      <c r="AX881" s="26">
        <v>4007.8249999999998</v>
      </c>
      <c r="AY881" s="103">
        <v>729</v>
      </c>
      <c r="AZ881" s="103">
        <f t="shared" si="147"/>
        <v>222.345</v>
      </c>
      <c r="BA881" s="17">
        <v>200</v>
      </c>
      <c r="BB881" s="17">
        <v>200</v>
      </c>
      <c r="BC881" s="17">
        <v>0.16</v>
      </c>
      <c r="BD881" s="14">
        <v>2</v>
      </c>
      <c r="BE881" s="17" t="s">
        <v>41</v>
      </c>
      <c r="BF881" s="28"/>
      <c r="BG881" s="26"/>
      <c r="BH881" s="31"/>
      <c r="BI881" s="29"/>
    </row>
    <row r="882" spans="1:61" x14ac:dyDescent="0.25">
      <c r="A882" s="14">
        <v>2008</v>
      </c>
      <c r="B882" s="17">
        <v>2012</v>
      </c>
      <c r="C882" s="66" t="s">
        <v>185</v>
      </c>
      <c r="D882" s="17" t="s">
        <v>325</v>
      </c>
      <c r="E882" s="17">
        <v>1</v>
      </c>
      <c r="F882" s="67" t="s">
        <v>118</v>
      </c>
      <c r="G882" s="17" t="s">
        <v>119</v>
      </c>
      <c r="H882" s="70">
        <v>99208</v>
      </c>
      <c r="I882" s="45">
        <v>8</v>
      </c>
      <c r="J882" s="22">
        <v>99208038</v>
      </c>
      <c r="K882" s="17" t="s">
        <v>40</v>
      </c>
      <c r="L882" s="27">
        <v>94</v>
      </c>
      <c r="M882" s="26">
        <v>0.94</v>
      </c>
      <c r="N882" s="26">
        <v>34.306220095693774</v>
      </c>
      <c r="O882" s="26">
        <v>46.078431372549019</v>
      </c>
      <c r="P882" s="26">
        <f t="shared" si="150"/>
        <v>0.46078431372549017</v>
      </c>
      <c r="Q882" s="26">
        <v>53.921568627450988</v>
      </c>
      <c r="R882" s="26">
        <v>0.53921568627450989</v>
      </c>
      <c r="S882" s="26">
        <v>18.4984520123839</v>
      </c>
      <c r="T882" s="26">
        <v>6.1661506707946332</v>
      </c>
      <c r="U882" s="26">
        <v>8.2434466323842983</v>
      </c>
      <c r="V882" s="26">
        <v>2.7478155441280996</v>
      </c>
      <c r="W882" s="26">
        <v>18.500342427768857</v>
      </c>
      <c r="X882" s="26">
        <v>44.537071107018804</v>
      </c>
      <c r="Y882" s="26">
        <v>24.172035182912779</v>
      </c>
      <c r="Z882" s="26">
        <v>1.8643211391489132</v>
      </c>
      <c r="AA882" s="26" t="s">
        <v>45</v>
      </c>
      <c r="AB882" s="26" t="s">
        <v>45</v>
      </c>
      <c r="AC882" s="26">
        <f t="shared" si="149"/>
        <v>1.1407589887091736</v>
      </c>
      <c r="AD882" s="26">
        <f t="shared" si="149"/>
        <v>2.7462229088177228</v>
      </c>
      <c r="AE882" s="26">
        <f t="shared" si="149"/>
        <v>1.4904841095758912</v>
      </c>
      <c r="AF882" s="26">
        <f t="shared" si="149"/>
        <v>0.11495685042739687</v>
      </c>
      <c r="AG882" s="17">
        <v>2.7</v>
      </c>
      <c r="AH882" s="17">
        <v>6.2</v>
      </c>
      <c r="AI882" s="17">
        <f t="shared" si="151"/>
        <v>6.3095734448019254E-7</v>
      </c>
      <c r="AJ882" s="17">
        <v>1</v>
      </c>
      <c r="AK882" s="17">
        <v>33</v>
      </c>
      <c r="AL882" s="17">
        <v>951</v>
      </c>
      <c r="AM882" s="17">
        <v>112.5</v>
      </c>
      <c r="AN882" s="17">
        <v>1.1000000000000001</v>
      </c>
      <c r="AO882" s="17">
        <v>5.85</v>
      </c>
      <c r="AP882" s="17">
        <v>0.45</v>
      </c>
      <c r="AQ882" s="17">
        <v>16.95</v>
      </c>
      <c r="AR882" s="17">
        <v>714.0625</v>
      </c>
      <c r="AS882" s="17">
        <v>1015.5555555555557</v>
      </c>
      <c r="AT882" s="26">
        <v>536.5625</v>
      </c>
      <c r="AU882" s="26">
        <v>19.482087227414333</v>
      </c>
      <c r="AV882" s="26">
        <v>-0.11088758306925937</v>
      </c>
      <c r="AW882" s="26">
        <v>5147.300000000002</v>
      </c>
      <c r="AX882" s="26">
        <v>4007.8249999999998</v>
      </c>
      <c r="AY882" s="103">
        <v>729</v>
      </c>
      <c r="AZ882" s="103">
        <f t="shared" si="147"/>
        <v>222.345</v>
      </c>
      <c r="BA882" s="17">
        <v>200</v>
      </c>
      <c r="BB882" s="17">
        <v>200</v>
      </c>
      <c r="BC882" s="17">
        <v>0.16</v>
      </c>
      <c r="BD882" s="14">
        <v>2</v>
      </c>
      <c r="BE882" s="17" t="s">
        <v>41</v>
      </c>
      <c r="BF882" s="28"/>
      <c r="BG882" s="26"/>
      <c r="BH882" s="31"/>
      <c r="BI882" s="29"/>
    </row>
    <row r="883" spans="1:61" x14ac:dyDescent="0.25">
      <c r="A883" s="14">
        <v>2008</v>
      </c>
      <c r="B883" s="17">
        <v>2012</v>
      </c>
      <c r="C883" s="66" t="s">
        <v>185</v>
      </c>
      <c r="D883" s="17" t="s">
        <v>325</v>
      </c>
      <c r="E883" s="17">
        <v>2</v>
      </c>
      <c r="F883" s="67" t="s">
        <v>118</v>
      </c>
      <c r="G883" s="17" t="s">
        <v>119</v>
      </c>
      <c r="H883" s="70">
        <v>99208</v>
      </c>
      <c r="I883" s="45">
        <v>8</v>
      </c>
      <c r="J883" s="22">
        <v>99208038</v>
      </c>
      <c r="K883" s="17" t="s">
        <v>40</v>
      </c>
      <c r="L883" s="27">
        <v>83</v>
      </c>
      <c r="M883" s="26">
        <v>0.83</v>
      </c>
      <c r="N883" s="26">
        <v>40.693779904306218</v>
      </c>
      <c r="O883" s="26">
        <v>47.115384615384613</v>
      </c>
      <c r="P883" s="26">
        <f t="shared" si="150"/>
        <v>0.47115384615384615</v>
      </c>
      <c r="Q883" s="26">
        <v>52.884615384615387</v>
      </c>
      <c r="R883" s="26">
        <v>0.52884615384615385</v>
      </c>
      <c r="S883" s="26">
        <v>21.520748987854251</v>
      </c>
      <c r="T883" s="26">
        <v>7.173582995951417</v>
      </c>
      <c r="U883" s="26">
        <v>9.5902698048220429</v>
      </c>
      <c r="V883" s="26">
        <v>3.1967566016073476</v>
      </c>
      <c r="W883" s="26">
        <v>18.246971846909119</v>
      </c>
      <c r="X883" s="26">
        <v>44.232855049768602</v>
      </c>
      <c r="Y883" s="26">
        <v>24.806443912577507</v>
      </c>
      <c r="Z883" s="26">
        <v>1.6879225991259403</v>
      </c>
      <c r="AA883" s="26" t="s">
        <v>45</v>
      </c>
      <c r="AB883" s="26" t="s">
        <v>45</v>
      </c>
      <c r="AC883" s="26">
        <f t="shared" si="149"/>
        <v>1.3089616696859148</v>
      </c>
      <c r="AD883" s="26">
        <f t="shared" si="149"/>
        <v>3.1730805684740382</v>
      </c>
      <c r="AE883" s="26">
        <f t="shared" si="149"/>
        <v>1.7795108424128854</v>
      </c>
      <c r="AF883" s="26">
        <f t="shared" si="149"/>
        <v>0.12108452855571965</v>
      </c>
      <c r="AG883" s="17">
        <v>2.6</v>
      </c>
      <c r="AH883" s="17">
        <v>5.8</v>
      </c>
      <c r="AI883" s="17">
        <f t="shared" si="151"/>
        <v>1.5848931924611111E-6</v>
      </c>
      <c r="AJ883" s="17">
        <v>1</v>
      </c>
      <c r="AK883" s="17">
        <v>29</v>
      </c>
      <c r="AL883" s="17">
        <v>816</v>
      </c>
      <c r="AM883" s="17">
        <v>67.5</v>
      </c>
      <c r="AN883" s="17">
        <v>2.25</v>
      </c>
      <c r="AO883" s="17">
        <v>5.7</v>
      </c>
      <c r="AP883" s="17">
        <v>0.3</v>
      </c>
      <c r="AQ883" s="17">
        <v>23.1</v>
      </c>
      <c r="AR883" s="17">
        <v>714.0625</v>
      </c>
      <c r="AS883" s="17">
        <v>1015.5555555555557</v>
      </c>
      <c r="AT883" s="26">
        <v>536.5625</v>
      </c>
      <c r="AU883" s="26">
        <v>19.482087227414333</v>
      </c>
      <c r="AV883" s="26">
        <v>-0.11088758306925937</v>
      </c>
      <c r="AW883" s="26">
        <v>5147.300000000002</v>
      </c>
      <c r="AX883" s="26">
        <v>4007.8249999999998</v>
      </c>
      <c r="AY883" s="103">
        <v>729</v>
      </c>
      <c r="AZ883" s="103">
        <f t="shared" si="147"/>
        <v>222.345</v>
      </c>
      <c r="BA883" s="17">
        <v>200</v>
      </c>
      <c r="BB883" s="17">
        <v>200</v>
      </c>
      <c r="BC883" s="17">
        <v>0.16</v>
      </c>
      <c r="BD883" s="14">
        <v>2</v>
      </c>
      <c r="BE883" s="17" t="s">
        <v>41</v>
      </c>
      <c r="BF883" s="28"/>
      <c r="BG883" s="26"/>
      <c r="BH883" s="31"/>
      <c r="BI883" s="29"/>
    </row>
    <row r="884" spans="1:61" x14ac:dyDescent="0.25">
      <c r="A884" s="14">
        <v>2008</v>
      </c>
      <c r="B884" s="17">
        <v>2012</v>
      </c>
      <c r="C884" s="66" t="s">
        <v>185</v>
      </c>
      <c r="D884" s="17" t="s">
        <v>325</v>
      </c>
      <c r="E884" s="17">
        <v>3</v>
      </c>
      <c r="F884" s="67" t="s">
        <v>118</v>
      </c>
      <c r="G884" s="17" t="s">
        <v>119</v>
      </c>
      <c r="H884" s="70">
        <v>99208</v>
      </c>
      <c r="I884" s="45">
        <v>8</v>
      </c>
      <c r="J884" s="22">
        <v>99208038</v>
      </c>
      <c r="K884" s="17" t="s">
        <v>40</v>
      </c>
      <c r="L884" s="27">
        <v>94</v>
      </c>
      <c r="M884" s="26">
        <v>0.94</v>
      </c>
      <c r="N884" s="26">
        <v>39.545454545454554</v>
      </c>
      <c r="O884" s="26">
        <v>47</v>
      </c>
      <c r="P884" s="26">
        <f t="shared" si="150"/>
        <v>0.47</v>
      </c>
      <c r="Q884" s="26">
        <v>53</v>
      </c>
      <c r="R884" s="26">
        <v>0.53</v>
      </c>
      <c r="S884" s="26">
        <v>20.959090909090914</v>
      </c>
      <c r="T884" s="26">
        <v>6.9863636363636381</v>
      </c>
      <c r="U884" s="26">
        <v>9.3399786780383796</v>
      </c>
      <c r="V884" s="26">
        <v>3.1133262260127932</v>
      </c>
      <c r="W884" s="26">
        <v>18.01051875530105</v>
      </c>
      <c r="X884" s="26">
        <v>45.45338997592772</v>
      </c>
      <c r="Y884" s="26">
        <v>24.031197755541285</v>
      </c>
      <c r="Z884" s="26">
        <v>1.7112704626683524</v>
      </c>
      <c r="AA884" s="26" t="s">
        <v>45</v>
      </c>
      <c r="AB884" s="26" t="s">
        <v>45</v>
      </c>
      <c r="AC884" s="26">
        <f t="shared" si="149"/>
        <v>1.2582803330408054</v>
      </c>
      <c r="AD884" s="26">
        <f t="shared" si="149"/>
        <v>3.1755391087727691</v>
      </c>
      <c r="AE884" s="26">
        <f t="shared" si="149"/>
        <v>1.6789068613757712</v>
      </c>
      <c r="AF884" s="26">
        <f t="shared" si="149"/>
        <v>0.11955557732369355</v>
      </c>
      <c r="AG884" s="17">
        <v>2.9</v>
      </c>
      <c r="AH884" s="17">
        <v>6.2</v>
      </c>
      <c r="AI884" s="17">
        <f t="shared" si="151"/>
        <v>6.3095734448019254E-7</v>
      </c>
      <c r="AJ884" s="17">
        <v>1</v>
      </c>
      <c r="AK884" s="17">
        <v>32</v>
      </c>
      <c r="AL884" s="17">
        <v>1021</v>
      </c>
      <c r="AM884" s="17">
        <v>109</v>
      </c>
      <c r="AN884" s="17">
        <v>1.4</v>
      </c>
      <c r="AO884" s="17">
        <v>4.6500000000000004</v>
      </c>
      <c r="AP884" s="17">
        <v>0.45</v>
      </c>
      <c r="AQ884" s="17">
        <v>12.15</v>
      </c>
      <c r="AR884" s="17">
        <v>714.0625</v>
      </c>
      <c r="AS884" s="17">
        <v>1015.5555555555557</v>
      </c>
      <c r="AT884" s="26">
        <v>536.5625</v>
      </c>
      <c r="AU884" s="26">
        <v>19.482087227414333</v>
      </c>
      <c r="AV884" s="26">
        <v>-0.11088758306925937</v>
      </c>
      <c r="AW884" s="26">
        <v>5147.300000000002</v>
      </c>
      <c r="AX884" s="26">
        <v>4007.8249999999998</v>
      </c>
      <c r="AY884" s="103">
        <v>729</v>
      </c>
      <c r="AZ884" s="103">
        <f t="shared" si="147"/>
        <v>222.345</v>
      </c>
      <c r="BA884" s="17">
        <v>200</v>
      </c>
      <c r="BB884" s="17">
        <v>200</v>
      </c>
      <c r="BC884" s="17">
        <v>0.16</v>
      </c>
      <c r="BD884" s="14">
        <v>2</v>
      </c>
      <c r="BE884" s="17" t="s">
        <v>41</v>
      </c>
      <c r="BF884" s="28"/>
      <c r="BG884" s="26"/>
      <c r="BH884" s="31"/>
      <c r="BI884" s="29"/>
    </row>
    <row r="885" spans="1:61" x14ac:dyDescent="0.25">
      <c r="A885" s="14">
        <v>2008</v>
      </c>
      <c r="B885" s="17">
        <v>2012</v>
      </c>
      <c r="C885" s="66" t="s">
        <v>185</v>
      </c>
      <c r="D885" s="17" t="s">
        <v>325</v>
      </c>
      <c r="E885" s="17">
        <v>4</v>
      </c>
      <c r="F885" s="67" t="s">
        <v>118</v>
      </c>
      <c r="G885" s="17" t="s">
        <v>119</v>
      </c>
      <c r="H885" s="70">
        <v>99208</v>
      </c>
      <c r="I885" s="45">
        <v>8</v>
      </c>
      <c r="J885" s="22">
        <v>99208038</v>
      </c>
      <c r="K885" s="17" t="s">
        <v>40</v>
      </c>
      <c r="L885" s="27">
        <v>94</v>
      </c>
      <c r="M885" s="26">
        <v>0.94</v>
      </c>
      <c r="N885" s="26">
        <v>41.555023923444971</v>
      </c>
      <c r="O885" s="26">
        <v>47</v>
      </c>
      <c r="P885" s="26">
        <f t="shared" si="150"/>
        <v>0.47</v>
      </c>
      <c r="Q885" s="26">
        <v>53</v>
      </c>
      <c r="R885" s="26">
        <v>0.53</v>
      </c>
      <c r="S885" s="26">
        <v>22.024162679425835</v>
      </c>
      <c r="T885" s="26">
        <v>7.341387559808612</v>
      </c>
      <c r="U885" s="26">
        <v>9.8146055437100213</v>
      </c>
      <c r="V885" s="26">
        <v>3.2715351812366738</v>
      </c>
      <c r="W885" s="26">
        <v>18.459221355381061</v>
      </c>
      <c r="X885" s="26">
        <v>44.049664116557224</v>
      </c>
      <c r="Y885" s="26">
        <v>24.950557074978263</v>
      </c>
      <c r="Z885" s="26">
        <v>1.623587462031935</v>
      </c>
      <c r="AA885" s="26" t="s">
        <v>45</v>
      </c>
      <c r="AB885" s="26" t="s">
        <v>45</v>
      </c>
      <c r="AC885" s="26">
        <f t="shared" si="149"/>
        <v>1.35516298022148</v>
      </c>
      <c r="AD885" s="26">
        <f t="shared" si="149"/>
        <v>3.23385656159041</v>
      </c>
      <c r="AE885" s="26">
        <f t="shared" si="149"/>
        <v>1.8317170932054017</v>
      </c>
      <c r="AF885" s="26">
        <f t="shared" si="149"/>
        <v>0.11919384796022484</v>
      </c>
      <c r="AG885" s="17">
        <v>3.1</v>
      </c>
      <c r="AH885" s="17">
        <v>6.2</v>
      </c>
      <c r="AI885" s="17">
        <f t="shared" si="151"/>
        <v>6.3095734448019254E-7</v>
      </c>
      <c r="AJ885" s="17">
        <v>1</v>
      </c>
      <c r="AK885" s="17">
        <v>27</v>
      </c>
      <c r="AL885" s="17">
        <v>1246.5</v>
      </c>
      <c r="AM885" s="17">
        <v>114</v>
      </c>
      <c r="AN885" s="17">
        <v>1.5</v>
      </c>
      <c r="AO885" s="17">
        <v>4.5999999999999996</v>
      </c>
      <c r="AP885" s="17">
        <v>0.45</v>
      </c>
      <c r="AQ885" s="17">
        <v>11.35</v>
      </c>
      <c r="AR885" s="17">
        <v>714.0625</v>
      </c>
      <c r="AS885" s="17">
        <v>1015.5555555555557</v>
      </c>
      <c r="AT885" s="26">
        <v>536.5625</v>
      </c>
      <c r="AU885" s="26">
        <v>19.482087227414333</v>
      </c>
      <c r="AV885" s="26">
        <v>-0.11088758306925937</v>
      </c>
      <c r="AW885" s="26">
        <v>5147.300000000002</v>
      </c>
      <c r="AX885" s="26">
        <v>4007.8249999999998</v>
      </c>
      <c r="AY885" s="103">
        <v>729</v>
      </c>
      <c r="AZ885" s="103">
        <f t="shared" si="147"/>
        <v>222.345</v>
      </c>
      <c r="BA885" s="17">
        <v>200</v>
      </c>
      <c r="BB885" s="17">
        <v>200</v>
      </c>
      <c r="BC885" s="17">
        <v>0.16</v>
      </c>
      <c r="BD885" s="14">
        <v>2</v>
      </c>
      <c r="BE885" s="17" t="s">
        <v>41</v>
      </c>
      <c r="BF885" s="28"/>
      <c r="BG885" s="26"/>
      <c r="BH885" s="31"/>
      <c r="BI885" s="29"/>
    </row>
    <row r="886" spans="1:61" x14ac:dyDescent="0.25">
      <c r="A886" s="14">
        <v>2008</v>
      </c>
      <c r="B886" s="17">
        <v>2012</v>
      </c>
      <c r="C886" s="66" t="s">
        <v>185</v>
      </c>
      <c r="D886" s="17" t="s">
        <v>325</v>
      </c>
      <c r="E886" s="17">
        <v>1</v>
      </c>
      <c r="F886" s="67" t="s">
        <v>120</v>
      </c>
      <c r="G886" s="17" t="s">
        <v>121</v>
      </c>
      <c r="H886" s="70">
        <v>99217</v>
      </c>
      <c r="I886" s="45">
        <v>9</v>
      </c>
      <c r="J886" s="22">
        <v>99217015</v>
      </c>
      <c r="K886" s="17" t="s">
        <v>40</v>
      </c>
      <c r="L886" s="27">
        <v>89</v>
      </c>
      <c r="M886" s="26">
        <v>0.89</v>
      </c>
      <c r="N886" s="26">
        <v>42.165071770334926</v>
      </c>
      <c r="O886" s="26">
        <v>47.321428571428562</v>
      </c>
      <c r="P886" s="26">
        <f t="shared" si="150"/>
        <v>0.47321428571428564</v>
      </c>
      <c r="Q886" s="26">
        <v>52.678571428571445</v>
      </c>
      <c r="R886" s="26">
        <v>0.52678571428571441</v>
      </c>
      <c r="S886" s="26">
        <v>22.211957450444295</v>
      </c>
      <c r="T886" s="26">
        <v>7.4039858168147648</v>
      </c>
      <c r="U886" s="26">
        <v>9.8982923393237918</v>
      </c>
      <c r="V886" s="26">
        <v>3.2994307797745974</v>
      </c>
      <c r="W886" s="26">
        <v>18.013771098419582</v>
      </c>
      <c r="X886" s="26">
        <v>44.811519861735064</v>
      </c>
      <c r="Y886" s="26">
        <v>24.966660002528002</v>
      </c>
      <c r="Z886" s="26">
        <v>1.4377518251262842</v>
      </c>
      <c r="AA886" s="26" t="s">
        <v>45</v>
      </c>
      <c r="AB886" s="26" t="s">
        <v>45</v>
      </c>
      <c r="AC886" s="26">
        <f t="shared" si="149"/>
        <v>1.333737057200463</v>
      </c>
      <c r="AD886" s="26">
        <f t="shared" si="149"/>
        <v>3.3178385748619954</v>
      </c>
      <c r="AE886" s="26">
        <f t="shared" si="149"/>
        <v>1.8485279655195381</v>
      </c>
      <c r="AF886" s="26">
        <f t="shared" si="149"/>
        <v>0.1064509412133455</v>
      </c>
      <c r="AG886" s="17">
        <v>2.7</v>
      </c>
      <c r="AH886" s="17">
        <v>6.2</v>
      </c>
      <c r="AI886" s="17">
        <f t="shared" si="151"/>
        <v>6.3095734448019254E-7</v>
      </c>
      <c r="AJ886" s="17">
        <v>1</v>
      </c>
      <c r="AK886" s="17">
        <v>33</v>
      </c>
      <c r="AL886" s="17">
        <v>951</v>
      </c>
      <c r="AM886" s="17">
        <v>112.5</v>
      </c>
      <c r="AN886" s="17">
        <v>1.1000000000000001</v>
      </c>
      <c r="AO886" s="17">
        <v>5.85</v>
      </c>
      <c r="AP886" s="17">
        <v>0.45</v>
      </c>
      <c r="AQ886" s="17">
        <v>16.95</v>
      </c>
      <c r="AR886" s="17">
        <v>714.0625</v>
      </c>
      <c r="AS886" s="17">
        <v>1015.5555555555557</v>
      </c>
      <c r="AT886" s="26">
        <v>536.5625</v>
      </c>
      <c r="AU886" s="26">
        <v>19.482087227414333</v>
      </c>
      <c r="AV886" s="26">
        <v>-0.11088758306925937</v>
      </c>
      <c r="AW886" s="26">
        <v>5147.300000000002</v>
      </c>
      <c r="AX886" s="26">
        <v>4007.8249999999998</v>
      </c>
      <c r="AY886" s="103">
        <v>729</v>
      </c>
      <c r="AZ886" s="103">
        <f t="shared" si="147"/>
        <v>222.345</v>
      </c>
      <c r="BA886" s="17">
        <v>200</v>
      </c>
      <c r="BB886" s="17">
        <v>200</v>
      </c>
      <c r="BC886" s="17">
        <v>0.16</v>
      </c>
      <c r="BD886" s="14">
        <v>2</v>
      </c>
      <c r="BE886" s="17" t="s">
        <v>41</v>
      </c>
      <c r="BF886" s="28"/>
      <c r="BG886" s="26"/>
      <c r="BH886" s="31"/>
      <c r="BI886" s="29"/>
    </row>
    <row r="887" spans="1:61" x14ac:dyDescent="0.25">
      <c r="A887" s="14">
        <v>2008</v>
      </c>
      <c r="B887" s="17">
        <v>2012</v>
      </c>
      <c r="C887" s="66" t="s">
        <v>185</v>
      </c>
      <c r="D887" s="17" t="s">
        <v>325</v>
      </c>
      <c r="E887" s="17">
        <v>2</v>
      </c>
      <c r="F887" s="67" t="s">
        <v>120</v>
      </c>
      <c r="G887" s="17" t="s">
        <v>121</v>
      </c>
      <c r="H887" s="70">
        <v>99217</v>
      </c>
      <c r="I887" s="45">
        <v>9</v>
      </c>
      <c r="J887" s="22">
        <v>99217015</v>
      </c>
      <c r="K887" s="17" t="s">
        <v>40</v>
      </c>
      <c r="L887" s="27">
        <v>11</v>
      </c>
      <c r="M887" s="26">
        <v>0.11</v>
      </c>
      <c r="N887" s="26">
        <v>4.8803827751196174</v>
      </c>
      <c r="O887" s="26">
        <v>47.297297297297305</v>
      </c>
      <c r="P887" s="26">
        <f t="shared" si="150"/>
        <v>0.47297297297297303</v>
      </c>
      <c r="Q887" s="26">
        <v>52.702702702702695</v>
      </c>
      <c r="R887" s="26">
        <v>0.52702702702702697</v>
      </c>
      <c r="S887" s="26">
        <v>2.5720936247252033</v>
      </c>
      <c r="T887" s="26">
        <v>0.85736454157506781</v>
      </c>
      <c r="U887" s="26">
        <v>1.1461995044084594</v>
      </c>
      <c r="V887" s="26">
        <v>0.38206650146948645</v>
      </c>
      <c r="W887" s="26">
        <v>18.09994423677216</v>
      </c>
      <c r="X887" s="26">
        <v>42.412840313222645</v>
      </c>
      <c r="Y887" s="26">
        <v>26.179259467044474</v>
      </c>
      <c r="Z887" s="26">
        <v>1.9544313472002841</v>
      </c>
      <c r="AA887" s="26" t="s">
        <v>45</v>
      </c>
      <c r="AB887" s="26" t="s">
        <v>45</v>
      </c>
      <c r="AC887" s="26">
        <f t="shared" si="149"/>
        <v>0.15518250393094452</v>
      </c>
      <c r="AD887" s="26">
        <f t="shared" si="149"/>
        <v>0.36363265392042687</v>
      </c>
      <c r="AE887" s="26">
        <f t="shared" si="149"/>
        <v>0.22445168791737341</v>
      </c>
      <c r="AF887" s="26">
        <f t="shared" si="149"/>
        <v>1.6756601360323135E-2</v>
      </c>
      <c r="AG887" s="17">
        <v>2.6</v>
      </c>
      <c r="AH887" s="17">
        <v>5.8</v>
      </c>
      <c r="AI887" s="17">
        <f t="shared" si="151"/>
        <v>1.5848931924611111E-6</v>
      </c>
      <c r="AJ887" s="17">
        <v>1</v>
      </c>
      <c r="AK887" s="17">
        <v>29</v>
      </c>
      <c r="AL887" s="17">
        <v>816</v>
      </c>
      <c r="AM887" s="17">
        <v>67.5</v>
      </c>
      <c r="AN887" s="17">
        <v>2.25</v>
      </c>
      <c r="AO887" s="17">
        <v>5.7</v>
      </c>
      <c r="AP887" s="17">
        <v>0.3</v>
      </c>
      <c r="AQ887" s="17">
        <v>23.1</v>
      </c>
      <c r="AR887" s="17">
        <v>714.0625</v>
      </c>
      <c r="AS887" s="17">
        <v>1015.5555555555557</v>
      </c>
      <c r="AT887" s="26">
        <v>536.5625</v>
      </c>
      <c r="AU887" s="26">
        <v>19.482087227414333</v>
      </c>
      <c r="AV887" s="26">
        <v>-0.11088758306925937</v>
      </c>
      <c r="AW887" s="26">
        <v>5147.300000000002</v>
      </c>
      <c r="AX887" s="26">
        <v>4007.8249999999998</v>
      </c>
      <c r="AY887" s="103">
        <v>729</v>
      </c>
      <c r="AZ887" s="103">
        <f t="shared" si="147"/>
        <v>222.345</v>
      </c>
      <c r="BA887" s="17">
        <v>200</v>
      </c>
      <c r="BB887" s="17">
        <v>200</v>
      </c>
      <c r="BC887" s="17">
        <v>0.16</v>
      </c>
      <c r="BD887" s="14">
        <v>2</v>
      </c>
      <c r="BE887" s="17" t="s">
        <v>41</v>
      </c>
      <c r="BF887" s="28"/>
      <c r="BG887" s="26"/>
      <c r="BH887" s="31"/>
      <c r="BI887" s="29"/>
    </row>
    <row r="888" spans="1:61" x14ac:dyDescent="0.25">
      <c r="A888" s="14">
        <v>2008</v>
      </c>
      <c r="B888" s="17">
        <v>2012</v>
      </c>
      <c r="C888" s="66" t="s">
        <v>185</v>
      </c>
      <c r="D888" s="17" t="s">
        <v>325</v>
      </c>
      <c r="E888" s="17">
        <v>3</v>
      </c>
      <c r="F888" s="67" t="s">
        <v>120</v>
      </c>
      <c r="G888" s="17" t="s">
        <v>121</v>
      </c>
      <c r="H888" s="70">
        <v>99217</v>
      </c>
      <c r="I888" s="45">
        <v>9</v>
      </c>
      <c r="J888" s="22">
        <v>99217015</v>
      </c>
      <c r="K888" s="17" t="s">
        <v>40</v>
      </c>
      <c r="L888" s="27">
        <v>78</v>
      </c>
      <c r="M888" s="26">
        <v>0.78</v>
      </c>
      <c r="N888" s="26">
        <v>39.043062200956946</v>
      </c>
      <c r="O888" s="26">
        <v>47.457627118644069</v>
      </c>
      <c r="P888" s="26">
        <f t="shared" si="150"/>
        <v>0.47457627118644069</v>
      </c>
      <c r="Q888" s="26">
        <v>52.542372881355924</v>
      </c>
      <c r="R888" s="26">
        <v>0.52542372881355925</v>
      </c>
      <c r="S888" s="26">
        <v>20.514151325926527</v>
      </c>
      <c r="T888" s="26">
        <v>6.8380504419755086</v>
      </c>
      <c r="U888" s="26">
        <v>9.1417006974811184</v>
      </c>
      <c r="V888" s="26">
        <v>3.0472335658270393</v>
      </c>
      <c r="W888" s="26">
        <v>18.34728344716676</v>
      </c>
      <c r="X888" s="26">
        <v>44.36477345120494</v>
      </c>
      <c r="Y888" s="26">
        <v>25.08813449221276</v>
      </c>
      <c r="Z888" s="26">
        <v>1.5682888907901997</v>
      </c>
      <c r="AA888" s="26" t="s">
        <v>45</v>
      </c>
      <c r="AB888" s="26" t="s">
        <v>45</v>
      </c>
      <c r="AC888" s="26">
        <f t="shared" si="149"/>
        <v>1.2545964968494858</v>
      </c>
      <c r="AD888" s="26">
        <f t="shared" si="149"/>
        <v>3.0336855870615524</v>
      </c>
      <c r="AE888" s="26">
        <f t="shared" si="149"/>
        <v>1.7155392915281646</v>
      </c>
      <c r="AF888" s="26">
        <f t="shared" si="149"/>
        <v>0.10724038542813204</v>
      </c>
      <c r="AG888" s="17">
        <v>2.9</v>
      </c>
      <c r="AH888" s="17">
        <v>6.2</v>
      </c>
      <c r="AI888" s="17">
        <f t="shared" si="151"/>
        <v>6.3095734448019254E-7</v>
      </c>
      <c r="AJ888" s="17">
        <v>1</v>
      </c>
      <c r="AK888" s="17">
        <v>32</v>
      </c>
      <c r="AL888" s="17">
        <v>1021</v>
      </c>
      <c r="AM888" s="17">
        <v>109</v>
      </c>
      <c r="AN888" s="17">
        <v>1.4</v>
      </c>
      <c r="AO888" s="17">
        <v>4.6500000000000004</v>
      </c>
      <c r="AP888" s="17">
        <v>0.45</v>
      </c>
      <c r="AQ888" s="17">
        <v>12.15</v>
      </c>
      <c r="AR888" s="17">
        <v>714.0625</v>
      </c>
      <c r="AS888" s="17">
        <v>1015.5555555555557</v>
      </c>
      <c r="AT888" s="26">
        <v>536.5625</v>
      </c>
      <c r="AU888" s="26">
        <v>19.482087227414333</v>
      </c>
      <c r="AV888" s="26">
        <v>-0.11088758306925937</v>
      </c>
      <c r="AW888" s="26">
        <v>5147.300000000002</v>
      </c>
      <c r="AX888" s="26">
        <v>4007.8249999999998</v>
      </c>
      <c r="AY888" s="103">
        <v>729</v>
      </c>
      <c r="AZ888" s="103">
        <f t="shared" si="147"/>
        <v>222.345</v>
      </c>
      <c r="BA888" s="17">
        <v>200</v>
      </c>
      <c r="BB888" s="17">
        <v>200</v>
      </c>
      <c r="BC888" s="17">
        <v>0.16</v>
      </c>
      <c r="BD888" s="14">
        <v>2</v>
      </c>
      <c r="BE888" s="17" t="s">
        <v>41</v>
      </c>
      <c r="BF888" s="28"/>
      <c r="BG888" s="26"/>
      <c r="BH888" s="31"/>
      <c r="BI888" s="29"/>
    </row>
    <row r="889" spans="1:61" x14ac:dyDescent="0.25">
      <c r="A889" s="14">
        <v>2008</v>
      </c>
      <c r="B889" s="17">
        <v>2012</v>
      </c>
      <c r="C889" s="66" t="s">
        <v>185</v>
      </c>
      <c r="D889" s="17" t="s">
        <v>325</v>
      </c>
      <c r="E889" s="17">
        <v>4</v>
      </c>
      <c r="F889" s="67" t="s">
        <v>120</v>
      </c>
      <c r="G889" s="17" t="s">
        <v>121</v>
      </c>
      <c r="H889" s="70">
        <v>99217</v>
      </c>
      <c r="I889" s="45">
        <v>9</v>
      </c>
      <c r="J889" s="22">
        <v>99217015</v>
      </c>
      <c r="K889" s="17" t="s">
        <v>40</v>
      </c>
      <c r="L889" s="27">
        <v>78</v>
      </c>
      <c r="M889" s="26">
        <v>0.78</v>
      </c>
      <c r="N889" s="26">
        <v>54.904306220095698</v>
      </c>
      <c r="O889" s="26">
        <v>46.296296296296305</v>
      </c>
      <c r="P889" s="26">
        <f t="shared" si="150"/>
        <v>0.46296296296296302</v>
      </c>
      <c r="Q889" s="26">
        <v>53.703703703703695</v>
      </c>
      <c r="R889" s="26">
        <v>0.53703703703703698</v>
      </c>
      <c r="S889" s="26">
        <v>29.485645933014354</v>
      </c>
      <c r="T889" s="26">
        <v>9.8285486443381185</v>
      </c>
      <c r="U889" s="26">
        <v>13.139658848614072</v>
      </c>
      <c r="V889" s="26">
        <v>4.3798862828713574</v>
      </c>
      <c r="W889" s="26">
        <v>18.456445990110737</v>
      </c>
      <c r="X889" s="26">
        <v>42.851243029204213</v>
      </c>
      <c r="Y889" s="26">
        <v>24.753342168107139</v>
      </c>
      <c r="Z889" s="26">
        <v>1.9182330787677984</v>
      </c>
      <c r="AA889" s="26" t="s">
        <v>45</v>
      </c>
      <c r="AB889" s="26" t="s">
        <v>45</v>
      </c>
      <c r="AC889" s="26">
        <f t="shared" si="149"/>
        <v>1.8140007721540259</v>
      </c>
      <c r="AD889" s="26">
        <f t="shared" si="149"/>
        <v>4.2116552658288828</v>
      </c>
      <c r="AE889" s="26">
        <f t="shared" si="149"/>
        <v>2.4328942760918699</v>
      </c>
      <c r="AF889" s="26">
        <f t="shared" si="149"/>
        <v>0.1885344712584778</v>
      </c>
      <c r="AG889" s="17">
        <v>3.1</v>
      </c>
      <c r="AH889" s="17">
        <v>6.2</v>
      </c>
      <c r="AI889" s="17">
        <f t="shared" si="151"/>
        <v>6.3095734448019254E-7</v>
      </c>
      <c r="AJ889" s="17">
        <v>1</v>
      </c>
      <c r="AK889" s="17">
        <v>27</v>
      </c>
      <c r="AL889" s="17">
        <v>1246.5</v>
      </c>
      <c r="AM889" s="17">
        <v>114</v>
      </c>
      <c r="AN889" s="17">
        <v>1.5</v>
      </c>
      <c r="AO889" s="17">
        <v>4.5999999999999996</v>
      </c>
      <c r="AP889" s="17">
        <v>0.45</v>
      </c>
      <c r="AQ889" s="17">
        <v>11.35</v>
      </c>
      <c r="AR889" s="17">
        <v>714.0625</v>
      </c>
      <c r="AS889" s="17">
        <v>1015.5555555555557</v>
      </c>
      <c r="AT889" s="26">
        <v>536.5625</v>
      </c>
      <c r="AU889" s="26">
        <v>19.482087227414333</v>
      </c>
      <c r="AV889" s="26">
        <v>-0.11088758306925937</v>
      </c>
      <c r="AW889" s="26">
        <v>5147.300000000002</v>
      </c>
      <c r="AX889" s="26">
        <v>4007.8249999999998</v>
      </c>
      <c r="AY889" s="103">
        <v>729</v>
      </c>
      <c r="AZ889" s="103">
        <f t="shared" si="147"/>
        <v>222.345</v>
      </c>
      <c r="BA889" s="17">
        <v>200</v>
      </c>
      <c r="BB889" s="17">
        <v>200</v>
      </c>
      <c r="BC889" s="17">
        <v>0.16</v>
      </c>
      <c r="BD889" s="14">
        <v>2</v>
      </c>
      <c r="BE889" s="17" t="s">
        <v>41</v>
      </c>
      <c r="BF889" s="28"/>
      <c r="BG889" s="26"/>
      <c r="BH889" s="31"/>
      <c r="BI889" s="29"/>
    </row>
    <row r="890" spans="1:61" x14ac:dyDescent="0.25">
      <c r="A890" s="14">
        <v>2008</v>
      </c>
      <c r="B890" s="17">
        <v>2012</v>
      </c>
      <c r="C890" s="66" t="s">
        <v>185</v>
      </c>
      <c r="D890" s="17" t="s">
        <v>325</v>
      </c>
      <c r="E890" s="17">
        <v>1</v>
      </c>
      <c r="F890" s="67" t="s">
        <v>122</v>
      </c>
      <c r="G890" s="17" t="s">
        <v>123</v>
      </c>
      <c r="H890" s="70">
        <v>99217</v>
      </c>
      <c r="I890" s="45">
        <v>9</v>
      </c>
      <c r="J890" s="22">
        <v>99217023</v>
      </c>
      <c r="K890" s="17" t="s">
        <v>40</v>
      </c>
      <c r="L890" s="27">
        <v>61</v>
      </c>
      <c r="M890" s="26">
        <v>0.61</v>
      </c>
      <c r="N890" s="26">
        <v>33.588516746411486</v>
      </c>
      <c r="O890" s="26">
        <v>48</v>
      </c>
      <c r="P890" s="26">
        <f t="shared" si="150"/>
        <v>0.48</v>
      </c>
      <c r="Q890" s="26">
        <v>52</v>
      </c>
      <c r="R890" s="26">
        <v>0.52</v>
      </c>
      <c r="S890" s="26">
        <v>17.466028708133972</v>
      </c>
      <c r="T890" s="26">
        <v>5.8220095693779905</v>
      </c>
      <c r="U890" s="26">
        <v>7.7833688699360337</v>
      </c>
      <c r="V890" s="26">
        <v>2.5944562899786781</v>
      </c>
      <c r="W890" s="26">
        <v>18.591172831746576</v>
      </c>
      <c r="X890" s="26">
        <v>44.75861247659563</v>
      </c>
      <c r="Y890" s="26">
        <v>24.081121509042674</v>
      </c>
      <c r="Z890" s="26">
        <v>1.6124747912477773</v>
      </c>
      <c r="AA890" s="26" t="s">
        <v>45</v>
      </c>
      <c r="AB890" s="26" t="s">
        <v>45</v>
      </c>
      <c r="AC890" s="26">
        <f t="shared" si="149"/>
        <v>1.0823798613238866</v>
      </c>
      <c r="AD890" s="26">
        <f t="shared" si="149"/>
        <v>2.6058507015082086</v>
      </c>
      <c r="AE890" s="26">
        <f t="shared" si="149"/>
        <v>1.4020051986700062</v>
      </c>
      <c r="AF890" s="26">
        <f t="shared" si="149"/>
        <v>9.3878436650253361E-2</v>
      </c>
      <c r="AG890" s="17">
        <v>2.7</v>
      </c>
      <c r="AH890" s="17">
        <v>6.2</v>
      </c>
      <c r="AI890" s="17">
        <f t="shared" si="151"/>
        <v>6.3095734448019254E-7</v>
      </c>
      <c r="AJ890" s="17">
        <v>1</v>
      </c>
      <c r="AK890" s="17">
        <v>33</v>
      </c>
      <c r="AL890" s="17">
        <v>951</v>
      </c>
      <c r="AM890" s="17">
        <v>112.5</v>
      </c>
      <c r="AN890" s="17">
        <v>1.1000000000000001</v>
      </c>
      <c r="AO890" s="17">
        <v>5.85</v>
      </c>
      <c r="AP890" s="17">
        <v>0.45</v>
      </c>
      <c r="AQ890" s="17">
        <v>16.95</v>
      </c>
      <c r="AR890" s="17">
        <v>714.0625</v>
      </c>
      <c r="AS890" s="17">
        <v>1015.5555555555557</v>
      </c>
      <c r="AT890" s="26">
        <v>536.5625</v>
      </c>
      <c r="AU890" s="26">
        <v>19.482087227414333</v>
      </c>
      <c r="AV890" s="26">
        <v>-0.11088758306925937</v>
      </c>
      <c r="AW890" s="26">
        <v>5147.300000000002</v>
      </c>
      <c r="AX890" s="26">
        <v>4007.8249999999998</v>
      </c>
      <c r="AY890" s="103">
        <v>729</v>
      </c>
      <c r="AZ890" s="103">
        <f t="shared" ref="AZ890:AZ953" si="152">AY890*0.305</f>
        <v>222.345</v>
      </c>
      <c r="BA890" s="17">
        <v>200</v>
      </c>
      <c r="BB890" s="17">
        <v>200</v>
      </c>
      <c r="BC890" s="17">
        <v>0.16</v>
      </c>
      <c r="BD890" s="14">
        <v>2</v>
      </c>
      <c r="BE890" s="17" t="s">
        <v>41</v>
      </c>
      <c r="BF890" s="28"/>
      <c r="BG890" s="26"/>
      <c r="BH890" s="31"/>
      <c r="BI890" s="29"/>
    </row>
    <row r="891" spans="1:61" x14ac:dyDescent="0.25">
      <c r="A891" s="14">
        <v>2008</v>
      </c>
      <c r="B891" s="17">
        <v>2012</v>
      </c>
      <c r="C891" s="66" t="s">
        <v>185</v>
      </c>
      <c r="D891" s="17" t="s">
        <v>325</v>
      </c>
      <c r="E891" s="17">
        <v>2</v>
      </c>
      <c r="F891" s="67" t="s">
        <v>122</v>
      </c>
      <c r="G891" s="17" t="s">
        <v>123</v>
      </c>
      <c r="H891" s="70">
        <v>99217</v>
      </c>
      <c r="I891" s="45">
        <v>9</v>
      </c>
      <c r="J891" s="22">
        <v>99217023</v>
      </c>
      <c r="K891" s="17" t="s">
        <v>40</v>
      </c>
      <c r="L891" s="27">
        <v>94</v>
      </c>
      <c r="M891" s="26">
        <v>0.94</v>
      </c>
      <c r="N891" s="26">
        <v>41.842105263157904</v>
      </c>
      <c r="O891" s="26">
        <v>48.18181818181818</v>
      </c>
      <c r="P891" s="26">
        <f t="shared" si="150"/>
        <v>0.48181818181818181</v>
      </c>
      <c r="Q891" s="26">
        <v>51.81818181818182</v>
      </c>
      <c r="R891" s="26">
        <v>0.51818181818181819</v>
      </c>
      <c r="S891" s="26">
        <v>21.681818181818187</v>
      </c>
      <c r="T891" s="26">
        <v>7.2272727272727293</v>
      </c>
      <c r="U891" s="26">
        <v>9.6620469083155669</v>
      </c>
      <c r="V891" s="26">
        <v>3.2206823027718556</v>
      </c>
      <c r="W891" s="26">
        <v>18.607027630803103</v>
      </c>
      <c r="X891" s="26">
        <v>44.520945614010913</v>
      </c>
      <c r="Y891" s="26">
        <v>24.603849173476476</v>
      </c>
      <c r="Z891" s="26">
        <v>1.5911320647051497</v>
      </c>
      <c r="AA891" s="26" t="s">
        <v>45</v>
      </c>
      <c r="AB891" s="26" t="s">
        <v>45</v>
      </c>
      <c r="AC891" s="26">
        <f t="shared" si="149"/>
        <v>1.3447806333171337</v>
      </c>
      <c r="AD891" s="26">
        <f t="shared" si="149"/>
        <v>3.2176501602853351</v>
      </c>
      <c r="AE891" s="26">
        <f t="shared" si="149"/>
        <v>1.7781872811739823</v>
      </c>
      <c r="AF891" s="26">
        <f t="shared" si="149"/>
        <v>0.11499545376732676</v>
      </c>
      <c r="AG891" s="17">
        <v>2.6</v>
      </c>
      <c r="AH891" s="17">
        <v>5.8</v>
      </c>
      <c r="AI891" s="17">
        <f t="shared" si="151"/>
        <v>1.5848931924611111E-6</v>
      </c>
      <c r="AJ891" s="17">
        <v>1</v>
      </c>
      <c r="AK891" s="17">
        <v>29</v>
      </c>
      <c r="AL891" s="17">
        <v>816</v>
      </c>
      <c r="AM891" s="17">
        <v>67.5</v>
      </c>
      <c r="AN891" s="17">
        <v>2.25</v>
      </c>
      <c r="AO891" s="17">
        <v>5.7</v>
      </c>
      <c r="AP891" s="17">
        <v>0.3</v>
      </c>
      <c r="AQ891" s="17">
        <v>23.1</v>
      </c>
      <c r="AR891" s="17">
        <v>714.0625</v>
      </c>
      <c r="AS891" s="17">
        <v>1015.5555555555557</v>
      </c>
      <c r="AT891" s="26">
        <v>536.5625</v>
      </c>
      <c r="AU891" s="26">
        <v>19.482087227414333</v>
      </c>
      <c r="AV891" s="26">
        <v>-0.11088758306925937</v>
      </c>
      <c r="AW891" s="26">
        <v>5147.300000000002</v>
      </c>
      <c r="AX891" s="26">
        <v>4007.8249999999998</v>
      </c>
      <c r="AY891" s="103">
        <v>729</v>
      </c>
      <c r="AZ891" s="103">
        <f t="shared" si="152"/>
        <v>222.345</v>
      </c>
      <c r="BA891" s="17">
        <v>200</v>
      </c>
      <c r="BB891" s="17">
        <v>200</v>
      </c>
      <c r="BC891" s="17">
        <v>0.16</v>
      </c>
      <c r="BD891" s="14">
        <v>2</v>
      </c>
      <c r="BE891" s="17" t="s">
        <v>41</v>
      </c>
      <c r="BF891" s="28"/>
      <c r="BG891" s="26"/>
      <c r="BH891" s="31"/>
      <c r="BI891" s="29"/>
    </row>
    <row r="892" spans="1:61" x14ac:dyDescent="0.25">
      <c r="A892" s="14">
        <v>2008</v>
      </c>
      <c r="B892" s="17">
        <v>2012</v>
      </c>
      <c r="C892" s="66" t="s">
        <v>185</v>
      </c>
      <c r="D892" s="17" t="s">
        <v>325</v>
      </c>
      <c r="E892" s="17">
        <v>3</v>
      </c>
      <c r="F892" s="67" t="s">
        <v>122</v>
      </c>
      <c r="G892" s="17" t="s">
        <v>123</v>
      </c>
      <c r="H892" s="70">
        <v>99217</v>
      </c>
      <c r="I892" s="45">
        <v>9</v>
      </c>
      <c r="J892" s="22">
        <v>99217023</v>
      </c>
      <c r="K892" s="17" t="s">
        <v>40</v>
      </c>
      <c r="L892" s="27">
        <v>78</v>
      </c>
      <c r="M892" s="26">
        <v>0.78</v>
      </c>
      <c r="N892" s="26">
        <v>23.074162679425843</v>
      </c>
      <c r="O892" s="26">
        <v>45.098039215686278</v>
      </c>
      <c r="P892" s="26">
        <f t="shared" si="150"/>
        <v>0.45098039215686275</v>
      </c>
      <c r="Q892" s="26">
        <v>54.901960784313729</v>
      </c>
      <c r="R892" s="26">
        <v>0.5490196078431373</v>
      </c>
      <c r="S892" s="26">
        <v>12.66816774556713</v>
      </c>
      <c r="T892" s="26">
        <v>4.2227225818557104</v>
      </c>
      <c r="U892" s="26">
        <v>5.6453028972783157</v>
      </c>
      <c r="V892" s="26">
        <v>1.8817676324261052</v>
      </c>
      <c r="W892" s="26">
        <v>18.984545157832542</v>
      </c>
      <c r="X892" s="26">
        <v>43.887641517692273</v>
      </c>
      <c r="Y892" s="26">
        <v>24.784373675694695</v>
      </c>
      <c r="Z892" s="26">
        <v>1.7149993536085759</v>
      </c>
      <c r="AA892" s="26" t="s">
        <v>45</v>
      </c>
      <c r="AB892" s="26" t="s">
        <v>45</v>
      </c>
      <c r="AC892" s="26">
        <f t="shared" si="149"/>
        <v>0.80166467544238951</v>
      </c>
      <c r="AD892" s="26">
        <f t="shared" si="149"/>
        <v>1.8532533490114738</v>
      </c>
      <c r="AE892" s="26">
        <f t="shared" si="149"/>
        <v>1.046575343975062</v>
      </c>
      <c r="AF892" s="26">
        <f t="shared" si="149"/>
        <v>7.2419664983508797E-2</v>
      </c>
      <c r="AG892" s="17">
        <v>2.9</v>
      </c>
      <c r="AH892" s="17">
        <v>6.2</v>
      </c>
      <c r="AI892" s="17">
        <f t="shared" si="151"/>
        <v>6.3095734448019254E-7</v>
      </c>
      <c r="AJ892" s="17">
        <v>1</v>
      </c>
      <c r="AK892" s="17">
        <v>32</v>
      </c>
      <c r="AL892" s="17">
        <v>1021</v>
      </c>
      <c r="AM892" s="17">
        <v>109</v>
      </c>
      <c r="AN892" s="17">
        <v>1.4</v>
      </c>
      <c r="AO892" s="17">
        <v>4.6500000000000004</v>
      </c>
      <c r="AP892" s="17">
        <v>0.45</v>
      </c>
      <c r="AQ892" s="17">
        <v>12.15</v>
      </c>
      <c r="AR892" s="17">
        <v>714.0625</v>
      </c>
      <c r="AS892" s="17">
        <v>1015.5555555555557</v>
      </c>
      <c r="AT892" s="26">
        <v>536.5625</v>
      </c>
      <c r="AU892" s="26">
        <v>19.482087227414333</v>
      </c>
      <c r="AV892" s="26">
        <v>-0.11088758306925937</v>
      </c>
      <c r="AW892" s="26">
        <v>5147.300000000002</v>
      </c>
      <c r="AX892" s="26">
        <v>4007.8249999999998</v>
      </c>
      <c r="AY892" s="103">
        <v>729</v>
      </c>
      <c r="AZ892" s="103">
        <f t="shared" si="152"/>
        <v>222.345</v>
      </c>
      <c r="BA892" s="17">
        <v>200</v>
      </c>
      <c r="BB892" s="17">
        <v>200</v>
      </c>
      <c r="BC892" s="17">
        <v>0.16</v>
      </c>
      <c r="BD892" s="14">
        <v>2</v>
      </c>
      <c r="BE892" s="17" t="s">
        <v>41</v>
      </c>
      <c r="BF892" s="28"/>
      <c r="BG892" s="26"/>
      <c r="BH892" s="31"/>
      <c r="BI892" s="29"/>
    </row>
    <row r="893" spans="1:61" x14ac:dyDescent="0.25">
      <c r="A893" s="14">
        <v>2008</v>
      </c>
      <c r="B893" s="17">
        <v>2012</v>
      </c>
      <c r="C893" s="66" t="s">
        <v>185</v>
      </c>
      <c r="D893" s="17" t="s">
        <v>325</v>
      </c>
      <c r="E893" s="17">
        <v>4</v>
      </c>
      <c r="F893" s="67" t="s">
        <v>122</v>
      </c>
      <c r="G893" s="17" t="s">
        <v>123</v>
      </c>
      <c r="H893" s="70">
        <v>99217</v>
      </c>
      <c r="I893" s="45">
        <v>9</v>
      </c>
      <c r="J893" s="22">
        <v>99217023</v>
      </c>
      <c r="K893" s="17" t="s">
        <v>40</v>
      </c>
      <c r="L893" s="27">
        <v>72</v>
      </c>
      <c r="M893" s="26">
        <v>0.72</v>
      </c>
      <c r="N893" s="26">
        <v>42.775119617224874</v>
      </c>
      <c r="O893" s="26">
        <v>43.749999999999993</v>
      </c>
      <c r="P893" s="26">
        <f t="shared" si="150"/>
        <v>0.43749999999999994</v>
      </c>
      <c r="Q893" s="26">
        <v>56.25</v>
      </c>
      <c r="R893" s="26">
        <v>0.5625</v>
      </c>
      <c r="S893" s="26">
        <v>24.06100478468899</v>
      </c>
      <c r="T893" s="26">
        <v>8.0203349282296639</v>
      </c>
      <c r="U893" s="26">
        <v>10.722281449893389</v>
      </c>
      <c r="V893" s="26">
        <v>3.5740938166311298</v>
      </c>
      <c r="W893" s="26">
        <v>19.413172428269505</v>
      </c>
      <c r="X893" s="26">
        <v>44.71060793595646</v>
      </c>
      <c r="Y893" s="26">
        <v>23.578741603694368</v>
      </c>
      <c r="Z893" s="26">
        <v>1.419344798633432</v>
      </c>
      <c r="AA893" s="26" t="s">
        <v>45</v>
      </c>
      <c r="AB893" s="26" t="s">
        <v>45</v>
      </c>
      <c r="AC893" s="26">
        <f t="shared" si="149"/>
        <v>1.5570014489419499</v>
      </c>
      <c r="AD893" s="26">
        <f t="shared" si="149"/>
        <v>3.5859405049113398</v>
      </c>
      <c r="AE893" s="26">
        <f t="shared" si="149"/>
        <v>1.8910940484781185</v>
      </c>
      <c r="AF893" s="26">
        <f t="shared" si="149"/>
        <v>0.11383620663680813</v>
      </c>
      <c r="AG893" s="17">
        <v>3.1</v>
      </c>
      <c r="AH893" s="17">
        <v>6.2</v>
      </c>
      <c r="AI893" s="17">
        <f t="shared" si="151"/>
        <v>6.3095734448019254E-7</v>
      </c>
      <c r="AJ893" s="17">
        <v>1</v>
      </c>
      <c r="AK893" s="17">
        <v>27</v>
      </c>
      <c r="AL893" s="17">
        <v>1246.5</v>
      </c>
      <c r="AM893" s="17">
        <v>114</v>
      </c>
      <c r="AN893" s="17">
        <v>1.5</v>
      </c>
      <c r="AO893" s="17">
        <v>4.5999999999999996</v>
      </c>
      <c r="AP893" s="17">
        <v>0.45</v>
      </c>
      <c r="AQ893" s="17">
        <v>11.35</v>
      </c>
      <c r="AR893" s="17">
        <v>714.0625</v>
      </c>
      <c r="AS893" s="17">
        <v>1015.5555555555557</v>
      </c>
      <c r="AT893" s="26">
        <v>536.5625</v>
      </c>
      <c r="AU893" s="26">
        <v>19.482087227414333</v>
      </c>
      <c r="AV893" s="26">
        <v>-0.11088758306925937</v>
      </c>
      <c r="AW893" s="26">
        <v>5147.300000000002</v>
      </c>
      <c r="AX893" s="26">
        <v>4007.8249999999998</v>
      </c>
      <c r="AY893" s="103">
        <v>729</v>
      </c>
      <c r="AZ893" s="103">
        <f t="shared" si="152"/>
        <v>222.345</v>
      </c>
      <c r="BA893" s="17">
        <v>200</v>
      </c>
      <c r="BB893" s="17">
        <v>200</v>
      </c>
      <c r="BC893" s="17">
        <v>0.16</v>
      </c>
      <c r="BD893" s="14">
        <v>2</v>
      </c>
      <c r="BE893" s="17" t="s">
        <v>41</v>
      </c>
      <c r="BF893" s="28"/>
      <c r="BG893" s="26"/>
      <c r="BH893" s="31"/>
      <c r="BI893" s="29"/>
    </row>
    <row r="894" spans="1:61" x14ac:dyDescent="0.25">
      <c r="A894" s="14">
        <v>2008</v>
      </c>
      <c r="B894" s="17">
        <v>2012</v>
      </c>
      <c r="C894" s="66" t="s">
        <v>185</v>
      </c>
      <c r="D894" s="17" t="s">
        <v>325</v>
      </c>
      <c r="E894" s="17">
        <v>1</v>
      </c>
      <c r="F894" s="67" t="s">
        <v>124</v>
      </c>
      <c r="G894" s="17" t="s">
        <v>125</v>
      </c>
      <c r="H894" s="70">
        <v>99239</v>
      </c>
      <c r="I894" s="45" t="s">
        <v>52</v>
      </c>
      <c r="J894" s="22">
        <v>99239015</v>
      </c>
      <c r="K894" s="17" t="s">
        <v>42</v>
      </c>
      <c r="L894" s="27">
        <v>94</v>
      </c>
      <c r="M894" s="26">
        <v>0.94</v>
      </c>
      <c r="N894" s="26">
        <v>30.717703349282299</v>
      </c>
      <c r="O894" s="26">
        <v>49.074074074074076</v>
      </c>
      <c r="P894" s="26">
        <f t="shared" si="150"/>
        <v>0.49074074074074076</v>
      </c>
      <c r="Q894" s="26">
        <v>50.925925925925931</v>
      </c>
      <c r="R894" s="26">
        <v>0.5092592592592593</v>
      </c>
      <c r="S894" s="26">
        <v>15.643274853801172</v>
      </c>
      <c r="T894" s="26">
        <v>5.2144249512670573</v>
      </c>
      <c r="U894" s="26">
        <v>6.9710968964700317</v>
      </c>
      <c r="V894" s="26">
        <v>2.3236989654900104</v>
      </c>
      <c r="W894" s="26">
        <v>18.394000507807192</v>
      </c>
      <c r="X894" s="26">
        <v>41.337947011765081</v>
      </c>
      <c r="Y894" s="26">
        <v>25.667423773007542</v>
      </c>
      <c r="Z894" s="26">
        <v>1.9901063106227781</v>
      </c>
      <c r="AA894" s="26" t="s">
        <v>45</v>
      </c>
      <c r="AB894" s="26" t="s">
        <v>45</v>
      </c>
      <c r="AC894" s="26">
        <f t="shared" si="149"/>
        <v>0.9591413520152875</v>
      </c>
      <c r="AD894" s="26">
        <f t="shared" si="149"/>
        <v>2.1555362233230331</v>
      </c>
      <c r="AE894" s="26">
        <f t="shared" si="149"/>
        <v>1.3384085495671576</v>
      </c>
      <c r="AF894" s="26">
        <f t="shared" si="149"/>
        <v>0.10377260001785442</v>
      </c>
      <c r="AG894" s="17">
        <v>2.7</v>
      </c>
      <c r="AH894" s="17">
        <v>6.2</v>
      </c>
      <c r="AI894" s="17">
        <f t="shared" si="151"/>
        <v>6.3095734448019254E-7</v>
      </c>
      <c r="AJ894" s="17">
        <v>1</v>
      </c>
      <c r="AK894" s="17">
        <v>33</v>
      </c>
      <c r="AL894" s="17">
        <v>951</v>
      </c>
      <c r="AM894" s="17">
        <v>112.5</v>
      </c>
      <c r="AN894" s="17">
        <v>1.1000000000000001</v>
      </c>
      <c r="AO894" s="17">
        <v>5.85</v>
      </c>
      <c r="AP894" s="17">
        <v>0.45</v>
      </c>
      <c r="AQ894" s="17">
        <v>16.95</v>
      </c>
      <c r="AR894" s="17">
        <v>714.0625</v>
      </c>
      <c r="AS894" s="17">
        <v>1015.5555555555557</v>
      </c>
      <c r="AT894" s="26">
        <v>536.5625</v>
      </c>
      <c r="AU894" s="26">
        <v>19.482087227414333</v>
      </c>
      <c r="AV894" s="26">
        <v>-0.11088758306925937</v>
      </c>
      <c r="AW894" s="26">
        <v>5147.300000000002</v>
      </c>
      <c r="AX894" s="26">
        <v>4007.8249999999998</v>
      </c>
      <c r="AY894" s="103">
        <v>729</v>
      </c>
      <c r="AZ894" s="103">
        <f t="shared" si="152"/>
        <v>222.345</v>
      </c>
      <c r="BA894" s="17">
        <v>200</v>
      </c>
      <c r="BB894" s="17">
        <v>200</v>
      </c>
      <c r="BC894" s="17">
        <v>0.16</v>
      </c>
      <c r="BD894" s="14">
        <v>2</v>
      </c>
      <c r="BE894" s="17" t="s">
        <v>41</v>
      </c>
      <c r="BF894" s="28"/>
      <c r="BG894" s="26"/>
      <c r="BH894" s="31"/>
      <c r="BI894" s="29"/>
    </row>
    <row r="895" spans="1:61" x14ac:dyDescent="0.25">
      <c r="A895" s="14">
        <v>2008</v>
      </c>
      <c r="B895" s="17">
        <v>2012</v>
      </c>
      <c r="C895" s="66" t="s">
        <v>185</v>
      </c>
      <c r="D895" s="17" t="s">
        <v>325</v>
      </c>
      <c r="E895" s="17">
        <v>2</v>
      </c>
      <c r="F895" s="67" t="s">
        <v>124</v>
      </c>
      <c r="G895" s="17" t="s">
        <v>125</v>
      </c>
      <c r="H895" s="70">
        <v>99239</v>
      </c>
      <c r="I895" s="45" t="s">
        <v>52</v>
      </c>
      <c r="J895" s="22">
        <v>99239015</v>
      </c>
      <c r="K895" s="17" t="s">
        <v>42</v>
      </c>
      <c r="L895" s="27">
        <v>94</v>
      </c>
      <c r="M895" s="26">
        <v>0.94</v>
      </c>
      <c r="N895" s="26">
        <v>31.507177033492827</v>
      </c>
      <c r="O895" s="26">
        <v>49.056603773584904</v>
      </c>
      <c r="P895" s="26">
        <f t="shared" si="150"/>
        <v>0.49056603773584906</v>
      </c>
      <c r="Q895" s="26">
        <v>50.943396226415103</v>
      </c>
      <c r="R895" s="26">
        <v>0.50943396226415105</v>
      </c>
      <c r="S895" s="26">
        <v>16.05082603593031</v>
      </c>
      <c r="T895" s="26">
        <v>5.3502753453101031</v>
      </c>
      <c r="U895" s="26">
        <v>7.1527135213420783</v>
      </c>
      <c r="V895" s="26">
        <v>2.3842378404473594</v>
      </c>
      <c r="W895" s="26">
        <v>18.151688886762912</v>
      </c>
      <c r="X895" s="26">
        <v>42.222055182373367</v>
      </c>
      <c r="Y895" s="26">
        <v>25.70056854290381</v>
      </c>
      <c r="Z895" s="26">
        <v>1.8245813943423599</v>
      </c>
      <c r="AA895" s="26" t="s">
        <v>45</v>
      </c>
      <c r="AB895" s="26" t="s">
        <v>45</v>
      </c>
      <c r="AC895" s="26">
        <f t="shared" si="149"/>
        <v>0.97116533526587001</v>
      </c>
      <c r="AD895" s="26">
        <f t="shared" si="149"/>
        <v>2.2589962087057489</v>
      </c>
      <c r="AE895" s="26">
        <f t="shared" si="149"/>
        <v>1.3750511823555067</v>
      </c>
      <c r="AF895" s="26">
        <f t="shared" si="149"/>
        <v>9.7620128496614597E-2</v>
      </c>
      <c r="AG895" s="17">
        <v>2.6</v>
      </c>
      <c r="AH895" s="17">
        <v>5.8</v>
      </c>
      <c r="AI895" s="17">
        <f t="shared" si="151"/>
        <v>1.5848931924611111E-6</v>
      </c>
      <c r="AJ895" s="17">
        <v>1</v>
      </c>
      <c r="AK895" s="17">
        <v>29</v>
      </c>
      <c r="AL895" s="17">
        <v>816</v>
      </c>
      <c r="AM895" s="17">
        <v>67.5</v>
      </c>
      <c r="AN895" s="17">
        <v>2.25</v>
      </c>
      <c r="AO895" s="17">
        <v>5.7</v>
      </c>
      <c r="AP895" s="17">
        <v>0.3</v>
      </c>
      <c r="AQ895" s="17">
        <v>23.1</v>
      </c>
      <c r="AR895" s="17">
        <v>714.0625</v>
      </c>
      <c r="AS895" s="17">
        <v>1015.5555555555557</v>
      </c>
      <c r="AT895" s="26">
        <v>536.5625</v>
      </c>
      <c r="AU895" s="26">
        <v>19.482087227414333</v>
      </c>
      <c r="AV895" s="26">
        <v>-0.11088758306925937</v>
      </c>
      <c r="AW895" s="26">
        <v>5147.300000000002</v>
      </c>
      <c r="AX895" s="26">
        <v>4007.8249999999998</v>
      </c>
      <c r="AY895" s="103">
        <v>729</v>
      </c>
      <c r="AZ895" s="103">
        <f t="shared" si="152"/>
        <v>222.345</v>
      </c>
      <c r="BA895" s="17">
        <v>200</v>
      </c>
      <c r="BB895" s="17">
        <v>200</v>
      </c>
      <c r="BC895" s="17">
        <v>0.16</v>
      </c>
      <c r="BD895" s="14">
        <v>2</v>
      </c>
      <c r="BE895" s="17" t="s">
        <v>41</v>
      </c>
      <c r="BF895" s="28"/>
      <c r="BG895" s="26"/>
      <c r="BH895" s="31"/>
      <c r="BI895" s="29"/>
    </row>
    <row r="896" spans="1:61" x14ac:dyDescent="0.25">
      <c r="A896" s="14">
        <v>2008</v>
      </c>
      <c r="B896" s="17">
        <v>2012</v>
      </c>
      <c r="C896" s="66" t="s">
        <v>185</v>
      </c>
      <c r="D896" s="17" t="s">
        <v>325</v>
      </c>
      <c r="E896" s="17">
        <v>3</v>
      </c>
      <c r="F896" s="67" t="s">
        <v>124</v>
      </c>
      <c r="G896" s="17" t="s">
        <v>125</v>
      </c>
      <c r="H896" s="70">
        <v>99239</v>
      </c>
      <c r="I896" s="45" t="s">
        <v>52</v>
      </c>
      <c r="J896" s="22">
        <v>99239015</v>
      </c>
      <c r="K896" s="17" t="s">
        <v>42</v>
      </c>
      <c r="L896" s="27">
        <v>100</v>
      </c>
      <c r="M896" s="26">
        <v>1</v>
      </c>
      <c r="N896" s="26">
        <v>31.004784688995223</v>
      </c>
      <c r="O896" s="26">
        <v>46.938775510204081</v>
      </c>
      <c r="P896" s="26">
        <f t="shared" si="150"/>
        <v>0.46938775510204084</v>
      </c>
      <c r="Q896" s="26">
        <v>53.061224489795912</v>
      </c>
      <c r="R896" s="26">
        <v>0.53061224489795911</v>
      </c>
      <c r="S896" s="26">
        <v>16.451518406405626</v>
      </c>
      <c r="T896" s="26">
        <v>5.4838394688018752</v>
      </c>
      <c r="U896" s="26">
        <v>7.3312736608502673</v>
      </c>
      <c r="V896" s="26">
        <v>2.4437578869500891</v>
      </c>
      <c r="W896" s="26">
        <v>18.569949578401506</v>
      </c>
      <c r="X896" s="26">
        <v>44.041853317898102</v>
      </c>
      <c r="Y896" s="26">
        <v>24.169486521548038</v>
      </c>
      <c r="Z896" s="26">
        <v>1.7209184803170956</v>
      </c>
      <c r="AA896" s="26" t="s">
        <v>45</v>
      </c>
      <c r="AB896" s="26" t="s">
        <v>45</v>
      </c>
      <c r="AC896" s="26">
        <f t="shared" si="149"/>
        <v>1.0183462243169892</v>
      </c>
      <c r="AD896" s="26">
        <f t="shared" si="149"/>
        <v>2.4151845350387244</v>
      </c>
      <c r="AE896" s="26">
        <f t="shared" si="149"/>
        <v>1.3254158412754007</v>
      </c>
      <c r="AF896" s="26">
        <f t="shared" si="149"/>
        <v>9.4372406849534324E-2</v>
      </c>
      <c r="AG896" s="17">
        <v>2.9</v>
      </c>
      <c r="AH896" s="17">
        <v>6.2</v>
      </c>
      <c r="AI896" s="17">
        <f t="shared" si="151"/>
        <v>6.3095734448019254E-7</v>
      </c>
      <c r="AJ896" s="17">
        <v>1</v>
      </c>
      <c r="AK896" s="17">
        <v>32</v>
      </c>
      <c r="AL896" s="17">
        <v>1021</v>
      </c>
      <c r="AM896" s="17">
        <v>109</v>
      </c>
      <c r="AN896" s="17">
        <v>1.4</v>
      </c>
      <c r="AO896" s="17">
        <v>4.6500000000000004</v>
      </c>
      <c r="AP896" s="17">
        <v>0.45</v>
      </c>
      <c r="AQ896" s="17">
        <v>12.15</v>
      </c>
      <c r="AR896" s="17">
        <v>714.0625</v>
      </c>
      <c r="AS896" s="17">
        <v>1015.5555555555557</v>
      </c>
      <c r="AT896" s="26">
        <v>536.5625</v>
      </c>
      <c r="AU896" s="26">
        <v>19.482087227414333</v>
      </c>
      <c r="AV896" s="26">
        <v>-0.11088758306925937</v>
      </c>
      <c r="AW896" s="26">
        <v>5147.300000000002</v>
      </c>
      <c r="AX896" s="26">
        <v>4007.8249999999998</v>
      </c>
      <c r="AY896" s="103">
        <v>729</v>
      </c>
      <c r="AZ896" s="103">
        <f t="shared" si="152"/>
        <v>222.345</v>
      </c>
      <c r="BA896" s="17">
        <v>200</v>
      </c>
      <c r="BB896" s="17">
        <v>200</v>
      </c>
      <c r="BC896" s="17">
        <v>0.16</v>
      </c>
      <c r="BD896" s="14">
        <v>2</v>
      </c>
      <c r="BE896" s="17" t="s">
        <v>41</v>
      </c>
      <c r="BF896" s="28"/>
      <c r="BG896" s="26"/>
      <c r="BH896" s="31"/>
      <c r="BI896" s="29"/>
    </row>
    <row r="897" spans="1:61" x14ac:dyDescent="0.25">
      <c r="A897" s="14">
        <v>2008</v>
      </c>
      <c r="B897" s="17">
        <v>2012</v>
      </c>
      <c r="C897" s="66" t="s">
        <v>185</v>
      </c>
      <c r="D897" s="17" t="s">
        <v>325</v>
      </c>
      <c r="E897" s="17">
        <v>4</v>
      </c>
      <c r="F897" s="67" t="s">
        <v>124</v>
      </c>
      <c r="G897" s="17" t="s">
        <v>125</v>
      </c>
      <c r="H897" s="70">
        <v>99239</v>
      </c>
      <c r="I897" s="45" t="s">
        <v>52</v>
      </c>
      <c r="J897" s="22">
        <v>99239015</v>
      </c>
      <c r="K897" s="17" t="s">
        <v>42</v>
      </c>
      <c r="L897" s="27">
        <v>94</v>
      </c>
      <c r="M897" s="26">
        <v>0.94</v>
      </c>
      <c r="N897" s="26">
        <v>27.990430622009573</v>
      </c>
      <c r="O897" s="26">
        <v>46.341463414634134</v>
      </c>
      <c r="P897" s="26">
        <f t="shared" si="150"/>
        <v>0.46341463414634132</v>
      </c>
      <c r="Q897" s="26">
        <v>53.658536585365859</v>
      </c>
      <c r="R897" s="26">
        <v>0.53658536585365857</v>
      </c>
      <c r="S897" s="26">
        <v>15.019255455712454</v>
      </c>
      <c r="T897" s="26">
        <v>5.0064184852374849</v>
      </c>
      <c r="U897" s="26">
        <v>6.693015757449686</v>
      </c>
      <c r="V897" s="26">
        <v>2.2310052524832287</v>
      </c>
      <c r="W897" s="26">
        <v>19.020780219878532</v>
      </c>
      <c r="X897" s="26">
        <v>43.449221300843533</v>
      </c>
      <c r="Y897" s="26">
        <v>24.49152957804435</v>
      </c>
      <c r="Z897" s="26">
        <v>1.5642290386352897</v>
      </c>
      <c r="AA897" s="26" t="s">
        <v>45</v>
      </c>
      <c r="AB897" s="26" t="s">
        <v>45</v>
      </c>
      <c r="AC897" s="26">
        <f t="shared" si="149"/>
        <v>0.95225985696439386</v>
      </c>
      <c r="AD897" s="26">
        <f t="shared" si="149"/>
        <v>2.1752498468971733</v>
      </c>
      <c r="AE897" s="26">
        <f t="shared" si="149"/>
        <v>1.2261484641126186</v>
      </c>
      <c r="AF897" s="26">
        <f t="shared" si="149"/>
        <v>7.8311851741689739E-2</v>
      </c>
      <c r="AG897" s="17">
        <v>3.1</v>
      </c>
      <c r="AH897" s="17">
        <v>6.2</v>
      </c>
      <c r="AI897" s="17">
        <f t="shared" si="151"/>
        <v>6.3095734448019254E-7</v>
      </c>
      <c r="AJ897" s="17">
        <v>1</v>
      </c>
      <c r="AK897" s="17">
        <v>27</v>
      </c>
      <c r="AL897" s="17">
        <v>1246.5</v>
      </c>
      <c r="AM897" s="17">
        <v>114</v>
      </c>
      <c r="AN897" s="17">
        <v>1.5</v>
      </c>
      <c r="AO897" s="17">
        <v>4.5999999999999996</v>
      </c>
      <c r="AP897" s="17">
        <v>0.45</v>
      </c>
      <c r="AQ897" s="17">
        <v>11.35</v>
      </c>
      <c r="AR897" s="17">
        <v>714.0625</v>
      </c>
      <c r="AS897" s="17">
        <v>1015.5555555555557</v>
      </c>
      <c r="AT897" s="26">
        <v>536.5625</v>
      </c>
      <c r="AU897" s="26">
        <v>19.482087227414333</v>
      </c>
      <c r="AV897" s="26">
        <v>-0.11088758306925937</v>
      </c>
      <c r="AW897" s="26">
        <v>5147.300000000002</v>
      </c>
      <c r="AX897" s="26">
        <v>4007.8249999999998</v>
      </c>
      <c r="AY897" s="103">
        <v>729</v>
      </c>
      <c r="AZ897" s="103">
        <f t="shared" si="152"/>
        <v>222.345</v>
      </c>
      <c r="BA897" s="17">
        <v>200</v>
      </c>
      <c r="BB897" s="17">
        <v>200</v>
      </c>
      <c r="BC897" s="17">
        <v>0.16</v>
      </c>
      <c r="BD897" s="14">
        <v>2</v>
      </c>
      <c r="BE897" s="17" t="s">
        <v>41</v>
      </c>
      <c r="BF897" s="28"/>
      <c r="BG897" s="26"/>
      <c r="BH897" s="31"/>
      <c r="BI897" s="29"/>
    </row>
    <row r="898" spans="1:61" x14ac:dyDescent="0.25">
      <c r="A898" s="14">
        <v>2008</v>
      </c>
      <c r="B898" s="17">
        <v>2012</v>
      </c>
      <c r="C898" s="66" t="s">
        <v>185</v>
      </c>
      <c r="D898" s="17" t="s">
        <v>325</v>
      </c>
      <c r="E898" s="17">
        <v>1</v>
      </c>
      <c r="F898" s="67" t="s">
        <v>126</v>
      </c>
      <c r="G898" s="17" t="s">
        <v>127</v>
      </c>
      <c r="H898" s="70">
        <v>9970</v>
      </c>
      <c r="I898" s="45">
        <v>5</v>
      </c>
      <c r="J898" s="22">
        <v>9970036</v>
      </c>
      <c r="K898" s="17" t="s">
        <v>54</v>
      </c>
      <c r="L898" s="27">
        <v>50</v>
      </c>
      <c r="M898" s="26">
        <v>0.5</v>
      </c>
      <c r="N898" s="26">
        <v>21.028708133971293</v>
      </c>
      <c r="O898" s="26">
        <v>44.642857142857139</v>
      </c>
      <c r="P898" s="26">
        <f t="shared" si="150"/>
        <v>0.4464285714285714</v>
      </c>
      <c r="Q898" s="26">
        <v>55.357142857142861</v>
      </c>
      <c r="R898" s="26">
        <v>0.5535714285714286</v>
      </c>
      <c r="S898" s="26">
        <v>11.640892002734109</v>
      </c>
      <c r="T898" s="26">
        <v>3.8802973342447031</v>
      </c>
      <c r="U898" s="26">
        <v>5.1875190374657327</v>
      </c>
      <c r="V898" s="26">
        <v>1.7291730124885776</v>
      </c>
      <c r="W898" s="26">
        <v>18.004890245225596</v>
      </c>
      <c r="X898" s="26">
        <v>41.205926799778695</v>
      </c>
      <c r="Y898" s="26">
        <v>25.607649834943743</v>
      </c>
      <c r="Z898" s="26">
        <v>2.8916167481607573</v>
      </c>
      <c r="AA898" s="26" t="s">
        <v>45</v>
      </c>
      <c r="AB898" s="26" t="s">
        <v>45</v>
      </c>
      <c r="AC898" s="26">
        <f t="shared" si="149"/>
        <v>0.69864327621917344</v>
      </c>
      <c r="AD898" s="26">
        <f t="shared" si="149"/>
        <v>1.5989124791626366</v>
      </c>
      <c r="AE898" s="26">
        <f t="shared" si="149"/>
        <v>0.99365295390804009</v>
      </c>
      <c r="AF898" s="26">
        <f t="shared" si="149"/>
        <v>0.11220332759545523</v>
      </c>
      <c r="AG898" s="17">
        <v>2.7</v>
      </c>
      <c r="AH898" s="17">
        <v>6.2</v>
      </c>
      <c r="AI898" s="17">
        <f t="shared" si="151"/>
        <v>6.3095734448019254E-7</v>
      </c>
      <c r="AJ898" s="17">
        <v>1</v>
      </c>
      <c r="AK898" s="17">
        <v>33</v>
      </c>
      <c r="AL898" s="17">
        <v>951</v>
      </c>
      <c r="AM898" s="17">
        <v>112.5</v>
      </c>
      <c r="AN898" s="17">
        <v>1.1000000000000001</v>
      </c>
      <c r="AO898" s="17">
        <v>5.85</v>
      </c>
      <c r="AP898" s="17">
        <v>0.45</v>
      </c>
      <c r="AQ898" s="17">
        <v>16.95</v>
      </c>
      <c r="AR898" s="17">
        <v>714.0625</v>
      </c>
      <c r="AS898" s="17">
        <v>1015.5555555555557</v>
      </c>
      <c r="AT898" s="26">
        <v>536.5625</v>
      </c>
      <c r="AU898" s="26">
        <v>19.482087227414333</v>
      </c>
      <c r="AV898" s="26">
        <v>-0.11088758306925937</v>
      </c>
      <c r="AW898" s="26">
        <v>5147.300000000002</v>
      </c>
      <c r="AX898" s="26">
        <v>4007.8249999999998</v>
      </c>
      <c r="AY898" s="103">
        <v>729</v>
      </c>
      <c r="AZ898" s="103">
        <f t="shared" si="152"/>
        <v>222.345</v>
      </c>
      <c r="BA898" s="17">
        <v>200</v>
      </c>
      <c r="BB898" s="17">
        <v>200</v>
      </c>
      <c r="BC898" s="17">
        <v>0.16</v>
      </c>
      <c r="BD898" s="14">
        <v>2</v>
      </c>
      <c r="BE898" s="17" t="s">
        <v>41</v>
      </c>
      <c r="BF898" s="28"/>
      <c r="BG898" s="26"/>
      <c r="BH898" s="31"/>
      <c r="BI898" s="29"/>
    </row>
    <row r="899" spans="1:61" x14ac:dyDescent="0.25">
      <c r="A899" s="14">
        <v>2008</v>
      </c>
      <c r="B899" s="17">
        <v>2012</v>
      </c>
      <c r="C899" s="66" t="s">
        <v>185</v>
      </c>
      <c r="D899" s="17" t="s">
        <v>325</v>
      </c>
      <c r="E899" s="17">
        <v>2</v>
      </c>
      <c r="F899" s="67" t="s">
        <v>126</v>
      </c>
      <c r="G899" s="17" t="s">
        <v>127</v>
      </c>
      <c r="H899" s="70">
        <v>9970</v>
      </c>
      <c r="I899" s="45">
        <v>5</v>
      </c>
      <c r="J899" s="22">
        <v>9970036</v>
      </c>
      <c r="K899" s="17" t="s">
        <v>54</v>
      </c>
      <c r="L899" s="27">
        <v>39</v>
      </c>
      <c r="M899" s="26">
        <v>0.39</v>
      </c>
      <c r="N899" s="26">
        <v>28.995215311004792</v>
      </c>
      <c r="O899" s="26">
        <v>43.902439024390247</v>
      </c>
      <c r="P899" s="26">
        <f t="shared" si="150"/>
        <v>0.4390243902439025</v>
      </c>
      <c r="Q899" s="26">
        <v>56.09756097560976</v>
      </c>
      <c r="R899" s="26">
        <v>0.56097560975609762</v>
      </c>
      <c r="S899" s="26">
        <v>16.26560858910025</v>
      </c>
      <c r="T899" s="26">
        <v>5.421869529700083</v>
      </c>
      <c r="U899" s="26">
        <v>7.2484268552706865</v>
      </c>
      <c r="V899" s="26">
        <v>2.416142285090229</v>
      </c>
      <c r="W899" s="26">
        <v>19.003728604997676</v>
      </c>
      <c r="X899" s="26">
        <v>41.335077796639055</v>
      </c>
      <c r="Y899" s="26">
        <v>24.914047871433553</v>
      </c>
      <c r="Z899" s="26">
        <v>2.5703705625523554</v>
      </c>
      <c r="AA899" s="26" t="s">
        <v>45</v>
      </c>
      <c r="AB899" s="26" t="s">
        <v>45</v>
      </c>
      <c r="AC899" s="26">
        <f t="shared" si="149"/>
        <v>1.0303573707412677</v>
      </c>
      <c r="AD899" s="26">
        <f t="shared" si="149"/>
        <v>2.2411339881337971</v>
      </c>
      <c r="AE899" s="26">
        <f t="shared" si="149"/>
        <v>1.3508071701561479</v>
      </c>
      <c r="AF899" s="26">
        <f t="shared" si="149"/>
        <v>0.13936213833140676</v>
      </c>
      <c r="AG899" s="17">
        <v>2.6</v>
      </c>
      <c r="AH899" s="17">
        <v>5.8</v>
      </c>
      <c r="AI899" s="17">
        <f t="shared" si="151"/>
        <v>1.5848931924611111E-6</v>
      </c>
      <c r="AJ899" s="17">
        <v>1</v>
      </c>
      <c r="AK899" s="17">
        <v>29</v>
      </c>
      <c r="AL899" s="17">
        <v>816</v>
      </c>
      <c r="AM899" s="17">
        <v>67.5</v>
      </c>
      <c r="AN899" s="17">
        <v>2.25</v>
      </c>
      <c r="AO899" s="17">
        <v>5.7</v>
      </c>
      <c r="AP899" s="17">
        <v>0.3</v>
      </c>
      <c r="AQ899" s="17">
        <v>23.1</v>
      </c>
      <c r="AR899" s="17">
        <v>714.0625</v>
      </c>
      <c r="AS899" s="17">
        <v>1015.5555555555557</v>
      </c>
      <c r="AT899" s="26">
        <v>536.5625</v>
      </c>
      <c r="AU899" s="26">
        <v>19.482087227414333</v>
      </c>
      <c r="AV899" s="26">
        <v>-0.11088758306925937</v>
      </c>
      <c r="AW899" s="26">
        <v>5147.300000000002</v>
      </c>
      <c r="AX899" s="26">
        <v>4007.8249999999998</v>
      </c>
      <c r="AY899" s="103">
        <v>729</v>
      </c>
      <c r="AZ899" s="103">
        <f t="shared" si="152"/>
        <v>222.345</v>
      </c>
      <c r="BA899" s="17">
        <v>200</v>
      </c>
      <c r="BB899" s="17">
        <v>200</v>
      </c>
      <c r="BC899" s="17">
        <v>0.16</v>
      </c>
      <c r="BD899" s="14">
        <v>2</v>
      </c>
      <c r="BE899" s="17" t="s">
        <v>41</v>
      </c>
      <c r="BF899" s="28"/>
      <c r="BG899" s="26"/>
      <c r="BH899" s="31"/>
      <c r="BI899" s="29"/>
    </row>
    <row r="900" spans="1:61" x14ac:dyDescent="0.25">
      <c r="A900" s="14">
        <v>2008</v>
      </c>
      <c r="B900" s="17">
        <v>2012</v>
      </c>
      <c r="C900" s="66" t="s">
        <v>185</v>
      </c>
      <c r="D900" s="17" t="s">
        <v>325</v>
      </c>
      <c r="E900" s="17">
        <v>3</v>
      </c>
      <c r="F900" s="67" t="s">
        <v>126</v>
      </c>
      <c r="G900" s="17" t="s">
        <v>127</v>
      </c>
      <c r="H900" s="70">
        <v>9970</v>
      </c>
      <c r="I900" s="45">
        <v>5</v>
      </c>
      <c r="J900" s="22">
        <v>9970036</v>
      </c>
      <c r="K900" s="17" t="s">
        <v>54</v>
      </c>
      <c r="L900" s="27">
        <v>56.000000000000007</v>
      </c>
      <c r="M900" s="26">
        <v>0.56000000000000005</v>
      </c>
      <c r="N900" s="26">
        <v>38.110047846889955</v>
      </c>
      <c r="O900" s="26">
        <v>42.045454545454554</v>
      </c>
      <c r="P900" s="26">
        <f t="shared" si="150"/>
        <v>0.42045454545454553</v>
      </c>
      <c r="Q900" s="26">
        <v>57.954545454545446</v>
      </c>
      <c r="R900" s="26">
        <v>0.57954545454545447</v>
      </c>
      <c r="S900" s="26">
        <v>22.086505002174857</v>
      </c>
      <c r="T900" s="26">
        <v>7.3621683340582855</v>
      </c>
      <c r="U900" s="26">
        <v>9.8423870905214166</v>
      </c>
      <c r="V900" s="26">
        <v>3.2807956968404723</v>
      </c>
      <c r="W900" s="26">
        <v>19.230521951832344</v>
      </c>
      <c r="X900" s="26">
        <v>43.149058890473611</v>
      </c>
      <c r="Y900" s="26">
        <v>23.958191384801836</v>
      </c>
      <c r="Z900" s="26">
        <v>2.5014410393219038</v>
      </c>
      <c r="AA900" s="26" t="s">
        <v>45</v>
      </c>
      <c r="AB900" s="26" t="s">
        <v>45</v>
      </c>
      <c r="AC900" s="26">
        <f t="shared" si="149"/>
        <v>1.4157833976119281</v>
      </c>
      <c r="AD900" s="26">
        <f t="shared" si="149"/>
        <v>3.1767063500786099</v>
      </c>
      <c r="AE900" s="26">
        <f t="shared" si="149"/>
        <v>1.7638423795449609</v>
      </c>
      <c r="AF900" s="26">
        <f t="shared" si="149"/>
        <v>0.18416030009209566</v>
      </c>
      <c r="AG900" s="17">
        <v>2.9</v>
      </c>
      <c r="AH900" s="17">
        <v>6.2</v>
      </c>
      <c r="AI900" s="17">
        <f t="shared" si="151"/>
        <v>6.3095734448019254E-7</v>
      </c>
      <c r="AJ900" s="17">
        <v>1</v>
      </c>
      <c r="AK900" s="17">
        <v>32</v>
      </c>
      <c r="AL900" s="17">
        <v>1021</v>
      </c>
      <c r="AM900" s="17">
        <v>109</v>
      </c>
      <c r="AN900" s="17">
        <v>1.4</v>
      </c>
      <c r="AO900" s="17">
        <v>4.6500000000000004</v>
      </c>
      <c r="AP900" s="17">
        <v>0.45</v>
      </c>
      <c r="AQ900" s="17">
        <v>12.15</v>
      </c>
      <c r="AR900" s="17">
        <v>714.0625</v>
      </c>
      <c r="AS900" s="17">
        <v>1015.5555555555557</v>
      </c>
      <c r="AT900" s="26">
        <v>536.5625</v>
      </c>
      <c r="AU900" s="26">
        <v>19.482087227414333</v>
      </c>
      <c r="AV900" s="26">
        <v>-0.11088758306925937</v>
      </c>
      <c r="AW900" s="26">
        <v>5147.300000000002</v>
      </c>
      <c r="AX900" s="26">
        <v>4007.8249999999998</v>
      </c>
      <c r="AY900" s="103">
        <v>729</v>
      </c>
      <c r="AZ900" s="103">
        <f t="shared" si="152"/>
        <v>222.345</v>
      </c>
      <c r="BA900" s="17">
        <v>200</v>
      </c>
      <c r="BB900" s="17">
        <v>200</v>
      </c>
      <c r="BC900" s="17">
        <v>0.16</v>
      </c>
      <c r="BD900" s="14">
        <v>2</v>
      </c>
      <c r="BE900" s="17" t="s">
        <v>41</v>
      </c>
      <c r="BF900" s="28"/>
      <c r="BG900" s="26"/>
      <c r="BH900" s="31"/>
      <c r="BI900" s="29"/>
    </row>
    <row r="901" spans="1:61" x14ac:dyDescent="0.25">
      <c r="A901" s="14">
        <v>2008</v>
      </c>
      <c r="B901" s="17">
        <v>2012</v>
      </c>
      <c r="C901" s="66" t="s">
        <v>185</v>
      </c>
      <c r="D901" s="17" t="s">
        <v>325</v>
      </c>
      <c r="E901" s="17">
        <v>4</v>
      </c>
      <c r="F901" s="67" t="s">
        <v>126</v>
      </c>
      <c r="G901" s="17" t="s">
        <v>127</v>
      </c>
      <c r="H901" s="70">
        <v>9970</v>
      </c>
      <c r="I901" s="45">
        <v>5</v>
      </c>
      <c r="J901" s="22">
        <v>9970036</v>
      </c>
      <c r="K901" s="17" t="s">
        <v>54</v>
      </c>
      <c r="L901" s="27">
        <v>22</v>
      </c>
      <c r="M901" s="26">
        <v>0.22</v>
      </c>
      <c r="N901" s="26">
        <v>23.468899521531107</v>
      </c>
      <c r="O901" s="26">
        <v>42.857142857142868</v>
      </c>
      <c r="P901" s="26">
        <f t="shared" si="150"/>
        <v>0.42857142857142866</v>
      </c>
      <c r="Q901" s="26">
        <v>57.142857142857139</v>
      </c>
      <c r="R901" s="26">
        <v>0.5714285714285714</v>
      </c>
      <c r="S901" s="26">
        <v>13.410799726589204</v>
      </c>
      <c r="T901" s="26">
        <v>4.4702665755297346</v>
      </c>
      <c r="U901" s="26">
        <v>5.976241242765763</v>
      </c>
      <c r="V901" s="26">
        <v>1.9920804142552544</v>
      </c>
      <c r="W901" s="26">
        <v>19.615498444424034</v>
      </c>
      <c r="X901" s="26">
        <v>42.428692615803172</v>
      </c>
      <c r="Y901" s="26">
        <v>24.19761345479165</v>
      </c>
      <c r="Z901" s="26">
        <v>2.1892123148889056</v>
      </c>
      <c r="AA901" s="26" t="s">
        <v>45</v>
      </c>
      <c r="AB901" s="26" t="s">
        <v>45</v>
      </c>
      <c r="AC901" s="26">
        <f t="shared" si="149"/>
        <v>0.87686507058464269</v>
      </c>
      <c r="AD901" s="26">
        <f t="shared" si="149"/>
        <v>1.8966756644385019</v>
      </c>
      <c r="AE901" s="26">
        <f t="shared" si="149"/>
        <v>1.0816978263454371</v>
      </c>
      <c r="AF901" s="26">
        <f t="shared" si="149"/>
        <v>9.7863626379859514E-2</v>
      </c>
      <c r="AG901" s="17">
        <v>3.1</v>
      </c>
      <c r="AH901" s="17">
        <v>6.2</v>
      </c>
      <c r="AI901" s="17">
        <f t="shared" si="151"/>
        <v>6.3095734448019254E-7</v>
      </c>
      <c r="AJ901" s="17">
        <v>1</v>
      </c>
      <c r="AK901" s="17">
        <v>27</v>
      </c>
      <c r="AL901" s="17">
        <v>1246.5</v>
      </c>
      <c r="AM901" s="17">
        <v>114</v>
      </c>
      <c r="AN901" s="17">
        <v>1.5</v>
      </c>
      <c r="AO901" s="17">
        <v>4.5999999999999996</v>
      </c>
      <c r="AP901" s="17">
        <v>0.45</v>
      </c>
      <c r="AQ901" s="17">
        <v>11.35</v>
      </c>
      <c r="AR901" s="17">
        <v>714.0625</v>
      </c>
      <c r="AS901" s="17">
        <v>1015.5555555555557</v>
      </c>
      <c r="AT901" s="26">
        <v>536.5625</v>
      </c>
      <c r="AU901" s="26">
        <v>19.482087227414333</v>
      </c>
      <c r="AV901" s="26">
        <v>-0.11088758306925937</v>
      </c>
      <c r="AW901" s="26">
        <v>5147.300000000002</v>
      </c>
      <c r="AX901" s="26">
        <v>4007.8249999999998</v>
      </c>
      <c r="AY901" s="103">
        <v>729</v>
      </c>
      <c r="AZ901" s="103">
        <f t="shared" si="152"/>
        <v>222.345</v>
      </c>
      <c r="BA901" s="17">
        <v>200</v>
      </c>
      <c r="BB901" s="17">
        <v>200</v>
      </c>
      <c r="BC901" s="17">
        <v>0.16</v>
      </c>
      <c r="BD901" s="14">
        <v>2</v>
      </c>
      <c r="BE901" s="17" t="s">
        <v>41</v>
      </c>
      <c r="BF901" s="28"/>
      <c r="BG901" s="26"/>
      <c r="BH901" s="31"/>
      <c r="BI901" s="29"/>
    </row>
    <row r="902" spans="1:61" x14ac:dyDescent="0.25">
      <c r="A902" s="14">
        <v>2008</v>
      </c>
      <c r="B902" s="17">
        <v>2012</v>
      </c>
      <c r="C902" s="66" t="s">
        <v>185</v>
      </c>
      <c r="D902" s="17" t="s">
        <v>325</v>
      </c>
      <c r="E902" s="17">
        <v>1</v>
      </c>
      <c r="F902" s="67" t="s">
        <v>128</v>
      </c>
      <c r="G902" s="17" t="s">
        <v>129</v>
      </c>
      <c r="H902" s="70">
        <v>9980</v>
      </c>
      <c r="I902" s="45">
        <v>9</v>
      </c>
      <c r="J902" s="22">
        <v>9980005</v>
      </c>
      <c r="K902" s="17" t="s">
        <v>40</v>
      </c>
      <c r="L902" s="27">
        <v>67</v>
      </c>
      <c r="M902" s="26">
        <v>0.67</v>
      </c>
      <c r="N902" s="26">
        <v>35.526315789473692</v>
      </c>
      <c r="O902" s="26">
        <v>45</v>
      </c>
      <c r="P902" s="26">
        <f t="shared" si="150"/>
        <v>0.45</v>
      </c>
      <c r="Q902" s="26">
        <v>55.000000000000007</v>
      </c>
      <c r="R902" s="26">
        <v>0.55000000000000004</v>
      </c>
      <c r="S902" s="26">
        <v>19.539473684210531</v>
      </c>
      <c r="T902" s="26">
        <v>6.5131578947368434</v>
      </c>
      <c r="U902" s="26">
        <v>8.7073560767590639</v>
      </c>
      <c r="V902" s="26">
        <v>2.9024520255863546</v>
      </c>
      <c r="W902" s="26">
        <v>18.422102461067539</v>
      </c>
      <c r="X902" s="26">
        <v>42.432513461040969</v>
      </c>
      <c r="Y902" s="26">
        <v>25.214064400231138</v>
      </c>
      <c r="Z902" s="26">
        <v>1.8358762430458313</v>
      </c>
      <c r="AA902" s="26" t="s">
        <v>45</v>
      </c>
      <c r="AB902" s="26" t="s">
        <v>45</v>
      </c>
      <c r="AC902" s="26">
        <f t="shared" si="149"/>
        <v>1.1998606208195306</v>
      </c>
      <c r="AD902" s="26">
        <f t="shared" si="149"/>
        <v>2.7636966004230636</v>
      </c>
      <c r="AE902" s="26">
        <f t="shared" si="149"/>
        <v>1.6422318260676865</v>
      </c>
      <c r="AF902" s="26">
        <f t="shared" si="149"/>
        <v>0.11957351846153771</v>
      </c>
      <c r="AG902" s="17">
        <v>2.7</v>
      </c>
      <c r="AH902" s="17">
        <v>6.2</v>
      </c>
      <c r="AI902" s="17">
        <f t="shared" si="151"/>
        <v>6.3095734448019254E-7</v>
      </c>
      <c r="AJ902" s="17">
        <v>1</v>
      </c>
      <c r="AK902" s="17">
        <v>33</v>
      </c>
      <c r="AL902" s="17">
        <v>951</v>
      </c>
      <c r="AM902" s="17">
        <v>112.5</v>
      </c>
      <c r="AN902" s="17">
        <v>1.1000000000000001</v>
      </c>
      <c r="AO902" s="17">
        <v>5.85</v>
      </c>
      <c r="AP902" s="17">
        <v>0.45</v>
      </c>
      <c r="AQ902" s="17">
        <v>16.95</v>
      </c>
      <c r="AR902" s="17">
        <v>714.0625</v>
      </c>
      <c r="AS902" s="17">
        <v>1015.5555555555557</v>
      </c>
      <c r="AT902" s="26">
        <v>536.5625</v>
      </c>
      <c r="AU902" s="26">
        <v>19.482087227414333</v>
      </c>
      <c r="AV902" s="26">
        <v>-0.11088758306925937</v>
      </c>
      <c r="AW902" s="26">
        <v>5147.300000000002</v>
      </c>
      <c r="AX902" s="26">
        <v>4007.8249999999998</v>
      </c>
      <c r="AY902" s="103">
        <v>729</v>
      </c>
      <c r="AZ902" s="103">
        <f t="shared" si="152"/>
        <v>222.345</v>
      </c>
      <c r="BA902" s="17">
        <v>200</v>
      </c>
      <c r="BB902" s="17">
        <v>200</v>
      </c>
      <c r="BC902" s="17">
        <v>0.16</v>
      </c>
      <c r="BD902" s="14">
        <v>2</v>
      </c>
      <c r="BE902" s="17" t="s">
        <v>41</v>
      </c>
      <c r="BF902" s="28"/>
      <c r="BG902" s="26"/>
      <c r="BH902" s="31"/>
      <c r="BI902" s="29"/>
    </row>
    <row r="903" spans="1:61" x14ac:dyDescent="0.25">
      <c r="A903" s="14">
        <v>2008</v>
      </c>
      <c r="B903" s="17">
        <v>2012</v>
      </c>
      <c r="C903" s="66" t="s">
        <v>185</v>
      </c>
      <c r="D903" s="17" t="s">
        <v>325</v>
      </c>
      <c r="E903" s="17">
        <v>2</v>
      </c>
      <c r="F903" s="67" t="s">
        <v>128</v>
      </c>
      <c r="G903" s="17" t="s">
        <v>129</v>
      </c>
      <c r="H903" s="70">
        <v>9980</v>
      </c>
      <c r="I903" s="45">
        <v>9</v>
      </c>
      <c r="J903" s="22">
        <v>9980005</v>
      </c>
      <c r="K903" s="17" t="s">
        <v>40</v>
      </c>
      <c r="L903" s="27">
        <v>72</v>
      </c>
      <c r="M903" s="26">
        <v>0.72</v>
      </c>
      <c r="N903" s="26">
        <v>23.899521531100479</v>
      </c>
      <c r="O903" s="26">
        <v>46.36363636363636</v>
      </c>
      <c r="P903" s="26">
        <f t="shared" si="150"/>
        <v>0.46363636363636362</v>
      </c>
      <c r="Q903" s="26">
        <v>53.63636363636364</v>
      </c>
      <c r="R903" s="26">
        <v>0.53636363636363638</v>
      </c>
      <c r="S903" s="26">
        <v>12.818834275772076</v>
      </c>
      <c r="T903" s="26">
        <v>4.2729447585906923</v>
      </c>
      <c r="U903" s="26">
        <v>5.7124442721457642</v>
      </c>
      <c r="V903" s="26">
        <v>1.9041480907152548</v>
      </c>
      <c r="W903" s="26">
        <v>18.827213800286287</v>
      </c>
      <c r="X903" s="26">
        <v>42.582555470943674</v>
      </c>
      <c r="Y903" s="26">
        <v>25.152027283408827</v>
      </c>
      <c r="Z903" s="26">
        <v>1.7476094960707798</v>
      </c>
      <c r="AA903" s="26" t="s">
        <v>45</v>
      </c>
      <c r="AB903" s="26" t="s">
        <v>45</v>
      </c>
      <c r="AC903" s="26">
        <f t="shared" si="149"/>
        <v>0.80447644526799644</v>
      </c>
      <c r="AD903" s="26">
        <f t="shared" si="149"/>
        <v>1.8195290720696617</v>
      </c>
      <c r="AE903" s="26">
        <f t="shared" si="149"/>
        <v>1.0747322314857184</v>
      </c>
      <c r="AF903" s="26">
        <f t="shared" si="149"/>
        <v>7.4674388362989605E-2</v>
      </c>
      <c r="AG903" s="17">
        <v>2.6</v>
      </c>
      <c r="AH903" s="17">
        <v>5.8</v>
      </c>
      <c r="AI903" s="17">
        <f t="shared" si="151"/>
        <v>1.5848931924611111E-6</v>
      </c>
      <c r="AJ903" s="17">
        <v>1</v>
      </c>
      <c r="AK903" s="17">
        <v>29</v>
      </c>
      <c r="AL903" s="17">
        <v>816</v>
      </c>
      <c r="AM903" s="17">
        <v>67.5</v>
      </c>
      <c r="AN903" s="17">
        <v>2.25</v>
      </c>
      <c r="AO903" s="17">
        <v>5.7</v>
      </c>
      <c r="AP903" s="17">
        <v>0.3</v>
      </c>
      <c r="AQ903" s="17">
        <v>23.1</v>
      </c>
      <c r="AR903" s="17">
        <v>714.0625</v>
      </c>
      <c r="AS903" s="17">
        <v>1015.5555555555557</v>
      </c>
      <c r="AT903" s="26">
        <v>536.5625</v>
      </c>
      <c r="AU903" s="26">
        <v>19.482087227414333</v>
      </c>
      <c r="AV903" s="26">
        <v>-0.11088758306925937</v>
      </c>
      <c r="AW903" s="26">
        <v>5147.300000000002</v>
      </c>
      <c r="AX903" s="26">
        <v>4007.8249999999998</v>
      </c>
      <c r="AY903" s="103">
        <v>729</v>
      </c>
      <c r="AZ903" s="103">
        <f t="shared" si="152"/>
        <v>222.345</v>
      </c>
      <c r="BA903" s="17">
        <v>200</v>
      </c>
      <c r="BB903" s="17">
        <v>200</v>
      </c>
      <c r="BC903" s="17">
        <v>0.16</v>
      </c>
      <c r="BD903" s="14">
        <v>2</v>
      </c>
      <c r="BE903" s="17" t="s">
        <v>41</v>
      </c>
      <c r="BF903" s="28"/>
      <c r="BG903" s="26"/>
      <c r="BH903" s="31"/>
      <c r="BI903" s="29"/>
    </row>
    <row r="904" spans="1:61" x14ac:dyDescent="0.25">
      <c r="A904" s="14">
        <v>2008</v>
      </c>
      <c r="B904" s="17">
        <v>2012</v>
      </c>
      <c r="C904" s="66" t="s">
        <v>185</v>
      </c>
      <c r="D904" s="17" t="s">
        <v>325</v>
      </c>
      <c r="E904" s="17">
        <v>3</v>
      </c>
      <c r="F904" s="67" t="s">
        <v>128</v>
      </c>
      <c r="G904" s="17" t="s">
        <v>129</v>
      </c>
      <c r="H904" s="70">
        <v>9980</v>
      </c>
      <c r="I904" s="45">
        <v>9</v>
      </c>
      <c r="J904" s="22">
        <v>9980005</v>
      </c>
      <c r="K904" s="17" t="s">
        <v>40</v>
      </c>
      <c r="L904" s="27">
        <v>78</v>
      </c>
      <c r="M904" s="26">
        <v>0.78</v>
      </c>
      <c r="N904" s="26">
        <v>40.622009569378001</v>
      </c>
      <c r="O904" s="26">
        <v>45.098039215686278</v>
      </c>
      <c r="P904" s="26">
        <f t="shared" si="150"/>
        <v>0.45098039215686275</v>
      </c>
      <c r="Q904" s="26">
        <v>54.901960784313729</v>
      </c>
      <c r="R904" s="26">
        <v>0.5490196078431373</v>
      </c>
      <c r="S904" s="26">
        <v>22.302279763580081</v>
      </c>
      <c r="T904" s="26">
        <v>7.4340932545266938</v>
      </c>
      <c r="U904" s="26">
        <v>9.9385425812115908</v>
      </c>
      <c r="V904" s="26">
        <v>3.3128475270705304</v>
      </c>
      <c r="W904" s="26">
        <v>18.653815643344444</v>
      </c>
      <c r="X904" s="26">
        <v>44.827309576085113</v>
      </c>
      <c r="Y904" s="26">
        <v>24.369662679829872</v>
      </c>
      <c r="Z904" s="26">
        <v>1.4692728245126432</v>
      </c>
      <c r="AA904" s="26" t="s">
        <v>45</v>
      </c>
      <c r="AB904" s="26" t="s">
        <v>45</v>
      </c>
      <c r="AC904" s="26">
        <f t="shared" si="149"/>
        <v>1.3867420504537145</v>
      </c>
      <c r="AD904" s="26">
        <f t="shared" si="149"/>
        <v>3.3325039973815418</v>
      </c>
      <c r="AE904" s="26">
        <f t="shared" si="149"/>
        <v>1.8116634494321417</v>
      </c>
      <c r="AF904" s="26">
        <f t="shared" si="149"/>
        <v>0.10922711193768823</v>
      </c>
      <c r="AG904" s="17">
        <v>2.9</v>
      </c>
      <c r="AH904" s="17">
        <v>6.2</v>
      </c>
      <c r="AI904" s="17">
        <f t="shared" si="151"/>
        <v>6.3095734448019254E-7</v>
      </c>
      <c r="AJ904" s="17">
        <v>1</v>
      </c>
      <c r="AK904" s="17">
        <v>32</v>
      </c>
      <c r="AL904" s="17">
        <v>1021</v>
      </c>
      <c r="AM904" s="17">
        <v>109</v>
      </c>
      <c r="AN904" s="17">
        <v>1.4</v>
      </c>
      <c r="AO904" s="17">
        <v>4.6500000000000004</v>
      </c>
      <c r="AP904" s="17">
        <v>0.45</v>
      </c>
      <c r="AQ904" s="17">
        <v>12.15</v>
      </c>
      <c r="AR904" s="17">
        <v>714.0625</v>
      </c>
      <c r="AS904" s="17">
        <v>1015.5555555555557</v>
      </c>
      <c r="AT904" s="26">
        <v>536.5625</v>
      </c>
      <c r="AU904" s="26">
        <v>19.482087227414333</v>
      </c>
      <c r="AV904" s="26">
        <v>-0.11088758306925937</v>
      </c>
      <c r="AW904" s="26">
        <v>5147.300000000002</v>
      </c>
      <c r="AX904" s="26">
        <v>4007.8249999999998</v>
      </c>
      <c r="AY904" s="103">
        <v>729</v>
      </c>
      <c r="AZ904" s="103">
        <f t="shared" si="152"/>
        <v>222.345</v>
      </c>
      <c r="BA904" s="17">
        <v>200</v>
      </c>
      <c r="BB904" s="17">
        <v>200</v>
      </c>
      <c r="BC904" s="17">
        <v>0.16</v>
      </c>
      <c r="BD904" s="14">
        <v>2</v>
      </c>
      <c r="BE904" s="17" t="s">
        <v>41</v>
      </c>
      <c r="BF904" s="28"/>
      <c r="BG904" s="26"/>
      <c r="BH904" s="31"/>
      <c r="BI904" s="29"/>
    </row>
    <row r="905" spans="1:61" x14ac:dyDescent="0.25">
      <c r="A905" s="14">
        <v>2008</v>
      </c>
      <c r="B905" s="17">
        <v>2012</v>
      </c>
      <c r="C905" s="66" t="s">
        <v>185</v>
      </c>
      <c r="D905" s="17" t="s">
        <v>325</v>
      </c>
      <c r="E905" s="17">
        <v>4</v>
      </c>
      <c r="F905" s="67" t="s">
        <v>128</v>
      </c>
      <c r="G905" s="17" t="s">
        <v>129</v>
      </c>
      <c r="H905" s="70">
        <v>9980</v>
      </c>
      <c r="I905" s="45">
        <v>9</v>
      </c>
      <c r="J905" s="22">
        <v>9980005</v>
      </c>
      <c r="K905" s="17" t="s">
        <v>40</v>
      </c>
      <c r="L905" s="27">
        <v>83</v>
      </c>
      <c r="M905" s="26">
        <v>0.83</v>
      </c>
      <c r="N905" s="26">
        <v>42.129186602870817</v>
      </c>
      <c r="O905" s="26">
        <v>44.736842105263165</v>
      </c>
      <c r="P905" s="26">
        <f t="shared" si="150"/>
        <v>0.44736842105263164</v>
      </c>
      <c r="Q905" s="26">
        <v>55.263157894736835</v>
      </c>
      <c r="R905" s="26">
        <v>0.55263157894736836</v>
      </c>
      <c r="S905" s="26">
        <v>23.281918912112818</v>
      </c>
      <c r="T905" s="26">
        <v>7.7606396373709394</v>
      </c>
      <c r="U905" s="26">
        <v>10.375098193244304</v>
      </c>
      <c r="V905" s="26">
        <v>3.458366064414768</v>
      </c>
      <c r="W905" s="26">
        <v>19.098043743586828</v>
      </c>
      <c r="X905" s="26">
        <v>43.51088305841111</v>
      </c>
      <c r="Y905" s="26">
        <v>24.507926723066646</v>
      </c>
      <c r="Z905" s="26">
        <v>1.5104512194883313</v>
      </c>
      <c r="AA905" s="26" t="s">
        <v>45</v>
      </c>
      <c r="AB905" s="26" t="s">
        <v>45</v>
      </c>
      <c r="AC905" s="26">
        <f t="shared" si="149"/>
        <v>1.4821303527272403</v>
      </c>
      <c r="AD905" s="26">
        <f t="shared" si="149"/>
        <v>3.3767228372011693</v>
      </c>
      <c r="AE905" s="26">
        <f t="shared" si="149"/>
        <v>1.9019718755681347</v>
      </c>
      <c r="AF905" s="26">
        <f t="shared" si="149"/>
        <v>0.11722067604276416</v>
      </c>
      <c r="AG905" s="17">
        <v>3.1</v>
      </c>
      <c r="AH905" s="17">
        <v>6.2</v>
      </c>
      <c r="AI905" s="17">
        <f t="shared" si="151"/>
        <v>6.3095734448019254E-7</v>
      </c>
      <c r="AJ905" s="17">
        <v>1</v>
      </c>
      <c r="AK905" s="17">
        <v>27</v>
      </c>
      <c r="AL905" s="17">
        <v>1246.5</v>
      </c>
      <c r="AM905" s="17">
        <v>114</v>
      </c>
      <c r="AN905" s="17">
        <v>1.5</v>
      </c>
      <c r="AO905" s="17">
        <v>4.5999999999999996</v>
      </c>
      <c r="AP905" s="17">
        <v>0.45</v>
      </c>
      <c r="AQ905" s="17">
        <v>11.35</v>
      </c>
      <c r="AR905" s="17">
        <v>714.0625</v>
      </c>
      <c r="AS905" s="17">
        <v>1015.5555555555557</v>
      </c>
      <c r="AT905" s="26">
        <v>536.5625</v>
      </c>
      <c r="AU905" s="26">
        <v>19.482087227414333</v>
      </c>
      <c r="AV905" s="26">
        <v>-0.11088758306925937</v>
      </c>
      <c r="AW905" s="26">
        <v>5147.300000000002</v>
      </c>
      <c r="AX905" s="26">
        <v>4007.8249999999998</v>
      </c>
      <c r="AY905" s="103">
        <v>729</v>
      </c>
      <c r="AZ905" s="103">
        <f t="shared" si="152"/>
        <v>222.345</v>
      </c>
      <c r="BA905" s="17">
        <v>200</v>
      </c>
      <c r="BB905" s="17">
        <v>200</v>
      </c>
      <c r="BC905" s="17">
        <v>0.16</v>
      </c>
      <c r="BD905" s="14">
        <v>2</v>
      </c>
      <c r="BE905" s="17" t="s">
        <v>41</v>
      </c>
      <c r="BF905" s="28"/>
      <c r="BG905" s="26"/>
      <c r="BH905" s="31"/>
      <c r="BI905" s="29"/>
    </row>
    <row r="906" spans="1:61" x14ac:dyDescent="0.25">
      <c r="A906" s="14">
        <v>2008</v>
      </c>
      <c r="B906" s="17">
        <v>2012</v>
      </c>
      <c r="C906" s="66" t="s">
        <v>185</v>
      </c>
      <c r="D906" s="17" t="s">
        <v>325</v>
      </c>
      <c r="E906" s="17">
        <v>1</v>
      </c>
      <c r="F906" s="67" t="s">
        <v>138</v>
      </c>
      <c r="G906" s="20" t="s">
        <v>138</v>
      </c>
      <c r="H906" s="70" t="s">
        <v>138</v>
      </c>
      <c r="I906" s="45">
        <v>4</v>
      </c>
      <c r="J906" s="22" t="s">
        <v>138</v>
      </c>
      <c r="K906" s="17" t="s">
        <v>42</v>
      </c>
      <c r="L906" s="27">
        <v>6</v>
      </c>
      <c r="M906" s="26">
        <v>0.06</v>
      </c>
      <c r="N906" s="26">
        <v>2.799043062200957</v>
      </c>
      <c r="O906" s="26">
        <v>43.589743589743584</v>
      </c>
      <c r="P906" s="26">
        <f t="shared" si="150"/>
        <v>0.43589743589743585</v>
      </c>
      <c r="Q906" s="26">
        <v>56.410256410256409</v>
      </c>
      <c r="R906" s="26">
        <v>0.5641025641025641</v>
      </c>
      <c r="S906" s="26">
        <v>1.5789473684210527</v>
      </c>
      <c r="T906" s="26">
        <v>0.52631578947368418</v>
      </c>
      <c r="U906" s="26">
        <v>0.7036247334754796</v>
      </c>
      <c r="V906" s="26">
        <v>0.23454157782515986</v>
      </c>
      <c r="W906" s="26">
        <v>18.186103157902821</v>
      </c>
      <c r="X906" s="26">
        <v>45.226321478261852</v>
      </c>
      <c r="Y906" s="26">
        <v>23.591506931748057</v>
      </c>
      <c r="Z906" s="26">
        <v>1.9400807202732011</v>
      </c>
      <c r="AA906" s="26" t="s">
        <v>45</v>
      </c>
      <c r="AB906" s="26" t="s">
        <v>45</v>
      </c>
      <c r="AC906" s="26">
        <f t="shared" si="149"/>
        <v>9.5716332410014843E-2</v>
      </c>
      <c r="AD906" s="26">
        <f t="shared" si="149"/>
        <v>0.23803327093822024</v>
      </c>
      <c r="AE906" s="26">
        <f t="shared" si="149"/>
        <v>0.12416582595656872</v>
      </c>
      <c r="AF906" s="26">
        <f t="shared" si="149"/>
        <v>1.0210951159332637E-2</v>
      </c>
      <c r="AG906" s="17">
        <v>2.7</v>
      </c>
      <c r="AH906" s="17">
        <v>6.2</v>
      </c>
      <c r="AI906" s="17">
        <f t="shared" si="151"/>
        <v>6.3095734448019254E-7</v>
      </c>
      <c r="AJ906" s="17">
        <v>1</v>
      </c>
      <c r="AK906" s="17">
        <v>33</v>
      </c>
      <c r="AL906" s="17">
        <v>951</v>
      </c>
      <c r="AM906" s="17">
        <v>112.5</v>
      </c>
      <c r="AN906" s="17">
        <v>1.1000000000000001</v>
      </c>
      <c r="AO906" s="17">
        <v>5.85</v>
      </c>
      <c r="AP906" s="17">
        <v>0.45</v>
      </c>
      <c r="AQ906" s="17">
        <v>16.95</v>
      </c>
      <c r="AR906" s="17">
        <v>714.0625</v>
      </c>
      <c r="AS906" s="17">
        <v>1015.5555555555557</v>
      </c>
      <c r="AT906" s="26">
        <v>536.5625</v>
      </c>
      <c r="AU906" s="26">
        <v>19.482087227414333</v>
      </c>
      <c r="AV906" s="26">
        <v>-0.11088758306925937</v>
      </c>
      <c r="AW906" s="26">
        <v>5147.300000000002</v>
      </c>
      <c r="AX906" s="26">
        <v>4007.8249999999998</v>
      </c>
      <c r="AY906" s="103">
        <v>729</v>
      </c>
      <c r="AZ906" s="103">
        <f t="shared" si="152"/>
        <v>222.345</v>
      </c>
      <c r="BA906" s="17">
        <v>200</v>
      </c>
      <c r="BB906" s="17">
        <v>200</v>
      </c>
      <c r="BC906" s="17">
        <v>0.16</v>
      </c>
      <c r="BD906" s="14">
        <v>2</v>
      </c>
      <c r="BE906" s="17" t="s">
        <v>41</v>
      </c>
      <c r="BF906" s="28"/>
      <c r="BG906" s="26"/>
      <c r="BH906" s="31"/>
      <c r="BI906" s="29"/>
    </row>
    <row r="907" spans="1:61" x14ac:dyDescent="0.25">
      <c r="A907" s="14">
        <v>2008</v>
      </c>
      <c r="B907" s="17">
        <v>2012</v>
      </c>
      <c r="C907" s="66" t="s">
        <v>185</v>
      </c>
      <c r="D907" s="17" t="s">
        <v>325</v>
      </c>
      <c r="E907" s="17">
        <v>2</v>
      </c>
      <c r="F907" s="67" t="s">
        <v>138</v>
      </c>
      <c r="G907" s="20" t="s">
        <v>138</v>
      </c>
      <c r="H907" s="70" t="s">
        <v>138</v>
      </c>
      <c r="I907" s="45">
        <v>4</v>
      </c>
      <c r="J907" s="22" t="s">
        <v>138</v>
      </c>
      <c r="K907" s="17" t="s">
        <v>42</v>
      </c>
      <c r="L907" s="27">
        <v>89</v>
      </c>
      <c r="M907" s="26">
        <v>0.89</v>
      </c>
      <c r="N907" s="26">
        <v>41.770334928229666</v>
      </c>
      <c r="O907" s="26">
        <v>48.305084745762713</v>
      </c>
      <c r="P907" s="26">
        <f t="shared" si="150"/>
        <v>0.48305084745762711</v>
      </c>
      <c r="Q907" s="26">
        <v>51.694915254237287</v>
      </c>
      <c r="R907" s="26">
        <v>0.51694915254237284</v>
      </c>
      <c r="S907" s="26">
        <v>21.593139242559403</v>
      </c>
      <c r="T907" s="26">
        <v>7.1977130808531342</v>
      </c>
      <c r="U907" s="26">
        <v>9.6225290014816931</v>
      </c>
      <c r="V907" s="26">
        <v>3.2075096671605645</v>
      </c>
      <c r="W907" s="26">
        <v>19.053570839434656</v>
      </c>
      <c r="X907" s="26">
        <v>44.105481944680605</v>
      </c>
      <c r="Y907" s="26">
        <v>24.869126533160426</v>
      </c>
      <c r="Z907" s="26">
        <v>1.4991967800141595</v>
      </c>
      <c r="AA907" s="26" t="s">
        <v>45</v>
      </c>
      <c r="AB907" s="26" t="s">
        <v>45</v>
      </c>
      <c r="AC907" s="26">
        <f t="shared" si="149"/>
        <v>1.3714213606796066</v>
      </c>
      <c r="AD907" s="26">
        <f t="shared" si="149"/>
        <v>3.174586043305593</v>
      </c>
      <c r="AE907" s="26">
        <f t="shared" si="149"/>
        <v>1.7900083735712056</v>
      </c>
      <c r="AF907" s="26">
        <f t="shared" si="149"/>
        <v>0.10790788274280813</v>
      </c>
      <c r="AG907" s="17">
        <v>2.6</v>
      </c>
      <c r="AH907" s="17">
        <v>5.8</v>
      </c>
      <c r="AI907" s="17">
        <f t="shared" si="151"/>
        <v>1.5848931924611111E-6</v>
      </c>
      <c r="AJ907" s="17">
        <v>1</v>
      </c>
      <c r="AK907" s="17">
        <v>29</v>
      </c>
      <c r="AL907" s="17">
        <v>816</v>
      </c>
      <c r="AM907" s="17">
        <v>67.5</v>
      </c>
      <c r="AN907" s="17">
        <v>2.25</v>
      </c>
      <c r="AO907" s="17">
        <v>5.7</v>
      </c>
      <c r="AP907" s="17">
        <v>0.3</v>
      </c>
      <c r="AQ907" s="17">
        <v>23.1</v>
      </c>
      <c r="AR907" s="17">
        <v>714.0625</v>
      </c>
      <c r="AS907" s="17">
        <v>1015.5555555555557</v>
      </c>
      <c r="AT907" s="26">
        <v>536.5625</v>
      </c>
      <c r="AU907" s="26">
        <v>19.482087227414333</v>
      </c>
      <c r="AV907" s="26">
        <v>-0.11088758306925937</v>
      </c>
      <c r="AW907" s="26">
        <v>5147.300000000002</v>
      </c>
      <c r="AX907" s="26">
        <v>4007.8249999999998</v>
      </c>
      <c r="AY907" s="103">
        <v>729</v>
      </c>
      <c r="AZ907" s="103">
        <f t="shared" si="152"/>
        <v>222.345</v>
      </c>
      <c r="BA907" s="17">
        <v>200</v>
      </c>
      <c r="BB907" s="17">
        <v>200</v>
      </c>
      <c r="BC907" s="17">
        <v>0.16</v>
      </c>
      <c r="BD907" s="14">
        <v>2</v>
      </c>
      <c r="BE907" s="17" t="s">
        <v>41</v>
      </c>
      <c r="BF907" s="28"/>
      <c r="BG907" s="26"/>
      <c r="BH907" s="31"/>
      <c r="BI907" s="29"/>
    </row>
    <row r="908" spans="1:61" x14ac:dyDescent="0.25">
      <c r="A908" s="14">
        <v>2008</v>
      </c>
      <c r="B908" s="17">
        <v>2012</v>
      </c>
      <c r="C908" s="66" t="s">
        <v>185</v>
      </c>
      <c r="D908" s="17" t="s">
        <v>325</v>
      </c>
      <c r="E908" s="17">
        <v>3</v>
      </c>
      <c r="F908" s="67" t="s">
        <v>138</v>
      </c>
      <c r="G908" s="20" t="s">
        <v>138</v>
      </c>
      <c r="H908" s="70" t="s">
        <v>138</v>
      </c>
      <c r="I908" s="45">
        <v>4</v>
      </c>
      <c r="J908" s="22" t="s">
        <v>138</v>
      </c>
      <c r="K908" s="17" t="s">
        <v>42</v>
      </c>
      <c r="L908" s="27">
        <v>17</v>
      </c>
      <c r="M908" s="26">
        <v>0.17</v>
      </c>
      <c r="N908" s="26">
        <v>29.569377990430624</v>
      </c>
      <c r="O908" s="26">
        <v>44.871794871794876</v>
      </c>
      <c r="P908" s="26">
        <f t="shared" si="150"/>
        <v>0.44871794871794873</v>
      </c>
      <c r="Q908" s="26">
        <v>55.128205128205131</v>
      </c>
      <c r="R908" s="26">
        <v>0.55128205128205132</v>
      </c>
      <c r="S908" s="26">
        <v>16.301067353698937</v>
      </c>
      <c r="T908" s="26">
        <v>5.4336891178996458</v>
      </c>
      <c r="U908" s="26">
        <v>7.2642283090044275</v>
      </c>
      <c r="V908" s="26">
        <v>2.4214094363348093</v>
      </c>
      <c r="W908" s="26">
        <v>17.995651514385401</v>
      </c>
      <c r="X908" s="26">
        <v>44.526353456423735</v>
      </c>
      <c r="Y908" s="26">
        <v>25.390481895108479</v>
      </c>
      <c r="Z908" s="26">
        <v>1.849527728680286</v>
      </c>
      <c r="AA908" s="26" t="s">
        <v>45</v>
      </c>
      <c r="AB908" s="26" t="s">
        <v>45</v>
      </c>
      <c r="AC908" s="26">
        <f t="shared" si="149"/>
        <v>0.97782775803230226</v>
      </c>
      <c r="AD908" s="26">
        <f t="shared" si="149"/>
        <v>2.4194236223592291</v>
      </c>
      <c r="AE908" s="26">
        <f t="shared" si="149"/>
        <v>1.3796398517167892</v>
      </c>
      <c r="AF908" s="26">
        <f t="shared" si="149"/>
        <v>0.10049758692583718</v>
      </c>
      <c r="AG908" s="17">
        <v>2.9</v>
      </c>
      <c r="AH908" s="17">
        <v>6.2</v>
      </c>
      <c r="AI908" s="17">
        <f t="shared" si="151"/>
        <v>6.3095734448019254E-7</v>
      </c>
      <c r="AJ908" s="17">
        <v>1</v>
      </c>
      <c r="AK908" s="17">
        <v>32</v>
      </c>
      <c r="AL908" s="17">
        <v>1021</v>
      </c>
      <c r="AM908" s="17">
        <v>109</v>
      </c>
      <c r="AN908" s="17">
        <v>1.4</v>
      </c>
      <c r="AO908" s="17">
        <v>4.6500000000000004</v>
      </c>
      <c r="AP908" s="17">
        <v>0.45</v>
      </c>
      <c r="AQ908" s="17">
        <v>12.15</v>
      </c>
      <c r="AR908" s="17">
        <v>714.0625</v>
      </c>
      <c r="AS908" s="17">
        <v>1015.5555555555557</v>
      </c>
      <c r="AT908" s="26">
        <v>536.5625</v>
      </c>
      <c r="AU908" s="26">
        <v>19.482087227414333</v>
      </c>
      <c r="AV908" s="26">
        <v>-0.11088758306925937</v>
      </c>
      <c r="AW908" s="26">
        <v>5147.300000000002</v>
      </c>
      <c r="AX908" s="26">
        <v>4007.8249999999998</v>
      </c>
      <c r="AY908" s="103">
        <v>729</v>
      </c>
      <c r="AZ908" s="103">
        <f t="shared" si="152"/>
        <v>222.345</v>
      </c>
      <c r="BA908" s="17">
        <v>200</v>
      </c>
      <c r="BB908" s="17">
        <v>200</v>
      </c>
      <c r="BC908" s="17">
        <v>0.16</v>
      </c>
      <c r="BD908" s="14">
        <v>2</v>
      </c>
      <c r="BE908" s="17" t="s">
        <v>41</v>
      </c>
      <c r="BF908" s="28"/>
      <c r="BG908" s="26"/>
      <c r="BH908" s="31"/>
      <c r="BI908" s="29"/>
    </row>
    <row r="909" spans="1:61" x14ac:dyDescent="0.25">
      <c r="A909" s="14">
        <v>2008</v>
      </c>
      <c r="B909" s="17">
        <v>2012</v>
      </c>
      <c r="C909" s="66" t="s">
        <v>185</v>
      </c>
      <c r="D909" s="17" t="s">
        <v>325</v>
      </c>
      <c r="E909" s="17">
        <v>4</v>
      </c>
      <c r="F909" s="67" t="s">
        <v>138</v>
      </c>
      <c r="G909" s="20" t="s">
        <v>138</v>
      </c>
      <c r="H909" s="70" t="s">
        <v>138</v>
      </c>
      <c r="I909" s="45">
        <v>4</v>
      </c>
      <c r="J909" s="22" t="s">
        <v>138</v>
      </c>
      <c r="K909" s="17" t="s">
        <v>42</v>
      </c>
      <c r="L909" s="27">
        <v>6</v>
      </c>
      <c r="M909" s="26">
        <v>0.06</v>
      </c>
      <c r="N909" s="26">
        <v>1.2200956937799046</v>
      </c>
      <c r="O909" s="26">
        <v>43.75</v>
      </c>
      <c r="P909" s="26">
        <f t="shared" si="150"/>
        <v>0.4375</v>
      </c>
      <c r="Q909" s="26">
        <v>56.25</v>
      </c>
      <c r="R909" s="26">
        <v>0.5625</v>
      </c>
      <c r="S909" s="26">
        <v>0.68630382775119636</v>
      </c>
      <c r="T909" s="26">
        <v>0.22876794258373212</v>
      </c>
      <c r="U909" s="26">
        <v>0.30583688699360345</v>
      </c>
      <c r="V909" s="26">
        <v>0.10194562899786781</v>
      </c>
      <c r="W909" s="26">
        <v>17.987338074609397</v>
      </c>
      <c r="X909" s="26">
        <v>42.10800557779514</v>
      </c>
      <c r="Y909" s="26">
        <v>25.625547323026282</v>
      </c>
      <c r="Z909" s="26">
        <v>2.3653200511523096</v>
      </c>
      <c r="AA909" s="26" t="s">
        <v>45</v>
      </c>
      <c r="AB909" s="26" t="s">
        <v>45</v>
      </c>
      <c r="AC909" s="26">
        <f t="shared" si="149"/>
        <v>4.1149263238864212E-2</v>
      </c>
      <c r="AD909" s="26">
        <f t="shared" si="149"/>
        <v>9.6329618023365093E-2</v>
      </c>
      <c r="AE909" s="26">
        <f t="shared" si="149"/>
        <v>5.862303738670787E-2</v>
      </c>
      <c r="AF909" s="26">
        <f t="shared" si="149"/>
        <v>5.4110940165416187E-3</v>
      </c>
      <c r="AG909" s="17">
        <v>3.1</v>
      </c>
      <c r="AH909" s="17">
        <v>6.2</v>
      </c>
      <c r="AI909" s="17">
        <f t="shared" si="151"/>
        <v>6.3095734448019254E-7</v>
      </c>
      <c r="AJ909" s="17">
        <v>1</v>
      </c>
      <c r="AK909" s="17">
        <v>27</v>
      </c>
      <c r="AL909" s="17">
        <v>1246.5</v>
      </c>
      <c r="AM909" s="17">
        <v>114</v>
      </c>
      <c r="AN909" s="17">
        <v>1.5</v>
      </c>
      <c r="AO909" s="17">
        <v>4.5999999999999996</v>
      </c>
      <c r="AP909" s="17">
        <v>0.45</v>
      </c>
      <c r="AQ909" s="17">
        <v>11.35</v>
      </c>
      <c r="AR909" s="17">
        <v>714.0625</v>
      </c>
      <c r="AS909" s="17">
        <v>1015.5555555555557</v>
      </c>
      <c r="AT909" s="26">
        <v>536.5625</v>
      </c>
      <c r="AU909" s="26">
        <v>19.482087227414333</v>
      </c>
      <c r="AV909" s="26">
        <v>-0.11088758306925937</v>
      </c>
      <c r="AW909" s="26">
        <v>5147.300000000002</v>
      </c>
      <c r="AX909" s="26">
        <v>4007.8249999999998</v>
      </c>
      <c r="AY909" s="103">
        <v>729</v>
      </c>
      <c r="AZ909" s="103">
        <f t="shared" si="152"/>
        <v>222.345</v>
      </c>
      <c r="BA909" s="17">
        <v>200</v>
      </c>
      <c r="BB909" s="17">
        <v>200</v>
      </c>
      <c r="BC909" s="17">
        <v>0.16</v>
      </c>
      <c r="BD909" s="14">
        <v>2</v>
      </c>
      <c r="BE909" s="17" t="s">
        <v>41</v>
      </c>
      <c r="BF909" s="28"/>
      <c r="BG909" s="26"/>
      <c r="BH909" s="31"/>
      <c r="BI909" s="29"/>
    </row>
    <row r="910" spans="1:61" x14ac:dyDescent="0.25">
      <c r="A910" s="14">
        <v>2008</v>
      </c>
      <c r="B910" s="17">
        <v>2012</v>
      </c>
      <c r="C910" s="66" t="s">
        <v>185</v>
      </c>
      <c r="D910" s="17" t="s">
        <v>325</v>
      </c>
      <c r="E910" s="17">
        <v>1</v>
      </c>
      <c r="F910" s="67" t="s">
        <v>141</v>
      </c>
      <c r="G910" s="20" t="s">
        <v>141</v>
      </c>
      <c r="H910" s="70" t="s">
        <v>141</v>
      </c>
      <c r="I910" s="45">
        <v>1</v>
      </c>
      <c r="J910" s="22" t="s">
        <v>141</v>
      </c>
      <c r="K910" s="17" t="s">
        <v>42</v>
      </c>
      <c r="L910" s="27">
        <v>94</v>
      </c>
      <c r="M910" s="26">
        <v>0.94</v>
      </c>
      <c r="N910" s="26">
        <v>46.79425837320575</v>
      </c>
      <c r="O910" s="26">
        <v>45.762711864406782</v>
      </c>
      <c r="P910" s="26">
        <f t="shared" si="150"/>
        <v>0.4576271186440678</v>
      </c>
      <c r="Q910" s="26">
        <v>54.237288135593218</v>
      </c>
      <c r="R910" s="26">
        <v>0.5423728813559322</v>
      </c>
      <c r="S910" s="26">
        <v>25.379936744789561</v>
      </c>
      <c r="T910" s="26">
        <v>8.4599789149298541</v>
      </c>
      <c r="U910" s="26">
        <v>11.310035777528821</v>
      </c>
      <c r="V910" s="26">
        <v>3.7700119258429403</v>
      </c>
      <c r="W910" s="26">
        <v>17.546427067487315</v>
      </c>
      <c r="X910" s="26">
        <v>46.063586100693499</v>
      </c>
      <c r="Y910" s="26">
        <v>24.7537881929414</v>
      </c>
      <c r="Z910" s="26">
        <v>1.9389785108772628</v>
      </c>
      <c r="AA910" s="26" t="s">
        <v>45</v>
      </c>
      <c r="AB910" s="26" t="s">
        <v>45</v>
      </c>
      <c r="AC910" s="26">
        <f t="shared" si="149"/>
        <v>1.4844240302329714</v>
      </c>
      <c r="AD910" s="26">
        <f t="shared" si="149"/>
        <v>3.896969671579229</v>
      </c>
      <c r="AE910" s="26">
        <f t="shared" si="149"/>
        <v>2.0941652617692381</v>
      </c>
      <c r="AF910" s="26">
        <f t="shared" si="149"/>
        <v>0.16403717318523731</v>
      </c>
      <c r="AG910" s="17">
        <v>2.7</v>
      </c>
      <c r="AH910" s="17">
        <v>6.2</v>
      </c>
      <c r="AI910" s="17">
        <f t="shared" si="151"/>
        <v>6.3095734448019254E-7</v>
      </c>
      <c r="AJ910" s="17">
        <v>1</v>
      </c>
      <c r="AK910" s="17">
        <v>33</v>
      </c>
      <c r="AL910" s="17">
        <v>951</v>
      </c>
      <c r="AM910" s="17">
        <v>112.5</v>
      </c>
      <c r="AN910" s="17">
        <v>1.1000000000000001</v>
      </c>
      <c r="AO910" s="17">
        <v>5.85</v>
      </c>
      <c r="AP910" s="17">
        <v>0.45</v>
      </c>
      <c r="AQ910" s="17">
        <v>16.95</v>
      </c>
      <c r="AR910" s="17">
        <v>714.0625</v>
      </c>
      <c r="AS910" s="17">
        <v>1015.5555555555557</v>
      </c>
      <c r="AT910" s="26">
        <v>536.5625</v>
      </c>
      <c r="AU910" s="26">
        <v>19.482087227414333</v>
      </c>
      <c r="AV910" s="26">
        <v>-0.11088758306925937</v>
      </c>
      <c r="AW910" s="26">
        <v>5147.300000000002</v>
      </c>
      <c r="AX910" s="26">
        <v>4007.8249999999998</v>
      </c>
      <c r="AY910" s="103">
        <v>729</v>
      </c>
      <c r="AZ910" s="103">
        <f t="shared" si="152"/>
        <v>222.345</v>
      </c>
      <c r="BA910" s="17">
        <v>200</v>
      </c>
      <c r="BB910" s="17">
        <v>200</v>
      </c>
      <c r="BC910" s="17">
        <v>0.16</v>
      </c>
      <c r="BD910" s="14">
        <v>2</v>
      </c>
      <c r="BE910" s="17" t="s">
        <v>41</v>
      </c>
      <c r="BF910" s="28"/>
      <c r="BG910" s="26"/>
      <c r="BH910" s="31"/>
      <c r="BI910" s="29"/>
    </row>
    <row r="911" spans="1:61" x14ac:dyDescent="0.25">
      <c r="A911" s="14">
        <v>2008</v>
      </c>
      <c r="B911" s="17">
        <v>2012</v>
      </c>
      <c r="C911" s="66" t="s">
        <v>185</v>
      </c>
      <c r="D911" s="17" t="s">
        <v>325</v>
      </c>
      <c r="E911" s="17">
        <v>2</v>
      </c>
      <c r="F911" s="67" t="s">
        <v>141</v>
      </c>
      <c r="G911" s="20" t="s">
        <v>141</v>
      </c>
      <c r="H911" s="70" t="s">
        <v>141</v>
      </c>
      <c r="I911" s="45">
        <v>1</v>
      </c>
      <c r="J911" s="22" t="s">
        <v>141</v>
      </c>
      <c r="K911" s="17" t="s">
        <v>42</v>
      </c>
      <c r="L911" s="27">
        <v>78</v>
      </c>
      <c r="M911" s="26">
        <v>0.78</v>
      </c>
      <c r="N911" s="26">
        <v>49.306220095693774</v>
      </c>
      <c r="O911" s="26">
        <v>45.098039215686278</v>
      </c>
      <c r="P911" s="26">
        <f t="shared" si="150"/>
        <v>0.45098039215686275</v>
      </c>
      <c r="Q911" s="26">
        <v>54.901960784313729</v>
      </c>
      <c r="R911" s="26">
        <v>0.5490196078431373</v>
      </c>
      <c r="S911" s="26">
        <v>27.070081621165212</v>
      </c>
      <c r="T911" s="26">
        <v>9.0233605403884045</v>
      </c>
      <c r="U911" s="26">
        <v>12.063213345039507</v>
      </c>
      <c r="V911" s="26">
        <v>4.0210711150131688</v>
      </c>
      <c r="W911" s="26">
        <v>18.056840170004151</v>
      </c>
      <c r="X911" s="26">
        <v>46.059036151414887</v>
      </c>
      <c r="Y911" s="26">
        <v>24.74474411425912</v>
      </c>
      <c r="Z911" s="26">
        <v>1.5398120932185577</v>
      </c>
      <c r="AA911" s="26" t="s">
        <v>45</v>
      </c>
      <c r="AB911" s="26" t="s">
        <v>45</v>
      </c>
      <c r="AC911" s="26">
        <f t="shared" si="149"/>
        <v>1.6293337907411571</v>
      </c>
      <c r="AD911" s="26">
        <f t="shared" si="149"/>
        <v>4.1560728933700011</v>
      </c>
      <c r="AE911" s="26">
        <f t="shared" si="149"/>
        <v>2.2328074762261396</v>
      </c>
      <c r="AF911" s="26">
        <f t="shared" si="149"/>
        <v>0.13894279681561206</v>
      </c>
      <c r="AG911" s="17">
        <v>2.6</v>
      </c>
      <c r="AH911" s="17">
        <v>5.8</v>
      </c>
      <c r="AI911" s="17">
        <f t="shared" si="151"/>
        <v>1.5848931924611111E-6</v>
      </c>
      <c r="AJ911" s="17">
        <v>1</v>
      </c>
      <c r="AK911" s="17">
        <v>29</v>
      </c>
      <c r="AL911" s="17">
        <v>816</v>
      </c>
      <c r="AM911" s="17">
        <v>67.5</v>
      </c>
      <c r="AN911" s="17">
        <v>2.25</v>
      </c>
      <c r="AO911" s="17">
        <v>5.7</v>
      </c>
      <c r="AP911" s="17">
        <v>0.3</v>
      </c>
      <c r="AQ911" s="17">
        <v>23.1</v>
      </c>
      <c r="AR911" s="17">
        <v>714.0625</v>
      </c>
      <c r="AS911" s="17">
        <v>1015.5555555555557</v>
      </c>
      <c r="AT911" s="26">
        <v>536.5625</v>
      </c>
      <c r="AU911" s="26">
        <v>19.482087227414333</v>
      </c>
      <c r="AV911" s="26">
        <v>-0.11088758306925937</v>
      </c>
      <c r="AW911" s="26">
        <v>5147.300000000002</v>
      </c>
      <c r="AX911" s="26">
        <v>4007.8249999999998</v>
      </c>
      <c r="AY911" s="103">
        <v>729</v>
      </c>
      <c r="AZ911" s="103">
        <f t="shared" si="152"/>
        <v>222.345</v>
      </c>
      <c r="BA911" s="17">
        <v>200</v>
      </c>
      <c r="BB911" s="17">
        <v>200</v>
      </c>
      <c r="BC911" s="17">
        <v>0.16</v>
      </c>
      <c r="BD911" s="14">
        <v>2</v>
      </c>
      <c r="BE911" s="17" t="s">
        <v>41</v>
      </c>
      <c r="BF911" s="28"/>
      <c r="BG911" s="26"/>
      <c r="BH911" s="31"/>
      <c r="BI911" s="29"/>
    </row>
    <row r="912" spans="1:61" x14ac:dyDescent="0.25">
      <c r="A912" s="14">
        <v>2008</v>
      </c>
      <c r="B912" s="17">
        <v>2012</v>
      </c>
      <c r="C912" s="66" t="s">
        <v>185</v>
      </c>
      <c r="D912" s="17" t="s">
        <v>325</v>
      </c>
      <c r="E912" s="17">
        <v>3</v>
      </c>
      <c r="F912" s="67" t="s">
        <v>141</v>
      </c>
      <c r="G912" s="20" t="s">
        <v>141</v>
      </c>
      <c r="H912" s="70" t="s">
        <v>141</v>
      </c>
      <c r="I912" s="45">
        <v>1</v>
      </c>
      <c r="J912" s="22" t="s">
        <v>141</v>
      </c>
      <c r="K912" s="17" t="s">
        <v>42</v>
      </c>
      <c r="L912" s="27">
        <v>100</v>
      </c>
      <c r="M912" s="26">
        <v>1</v>
      </c>
      <c r="N912" s="26">
        <v>40.909090909090921</v>
      </c>
      <c r="O912" s="26">
        <v>45.098039215686278</v>
      </c>
      <c r="P912" s="26">
        <f t="shared" si="150"/>
        <v>0.45098039215686275</v>
      </c>
      <c r="Q912" s="26">
        <v>54.901960784313729</v>
      </c>
      <c r="R912" s="26">
        <v>0.5490196078431373</v>
      </c>
      <c r="S912" s="26">
        <v>22.45989304812835</v>
      </c>
      <c r="T912" s="26">
        <v>7.4866310160427831</v>
      </c>
      <c r="U912" s="26">
        <v>10.008779631255489</v>
      </c>
      <c r="V912" s="26">
        <v>3.3362598770851633</v>
      </c>
      <c r="W912" s="26">
        <v>17.595670062920462</v>
      </c>
      <c r="X912" s="26">
        <v>46.250117474470798</v>
      </c>
      <c r="Y912" s="26">
        <v>24.6394502194767</v>
      </c>
      <c r="Z912" s="26">
        <v>1.6086724811754323</v>
      </c>
      <c r="AA912" s="26" t="s">
        <v>45</v>
      </c>
      <c r="AB912" s="26" t="s">
        <v>45</v>
      </c>
      <c r="AC912" s="26">
        <f t="shared" si="149"/>
        <v>1.317322892411158</v>
      </c>
      <c r="AD912" s="26">
        <f t="shared" si="149"/>
        <v>3.4625756397999541</v>
      </c>
      <c r="AE912" s="26">
        <f t="shared" si="149"/>
        <v>1.8446647223137642</v>
      </c>
      <c r="AF912" s="26">
        <f t="shared" si="149"/>
        <v>0.12043537292222492</v>
      </c>
      <c r="AG912" s="17">
        <v>2.9</v>
      </c>
      <c r="AH912" s="17">
        <v>6.2</v>
      </c>
      <c r="AI912" s="17">
        <f t="shared" si="151"/>
        <v>6.3095734448019254E-7</v>
      </c>
      <c r="AJ912" s="17">
        <v>1</v>
      </c>
      <c r="AK912" s="17">
        <v>32</v>
      </c>
      <c r="AL912" s="17">
        <v>1021</v>
      </c>
      <c r="AM912" s="17">
        <v>109</v>
      </c>
      <c r="AN912" s="17">
        <v>1.4</v>
      </c>
      <c r="AO912" s="17">
        <v>4.6500000000000004</v>
      </c>
      <c r="AP912" s="17">
        <v>0.45</v>
      </c>
      <c r="AQ912" s="17">
        <v>12.15</v>
      </c>
      <c r="AR912" s="17">
        <v>714.0625</v>
      </c>
      <c r="AS912" s="17">
        <v>1015.5555555555557</v>
      </c>
      <c r="AT912" s="26">
        <v>536.5625</v>
      </c>
      <c r="AU912" s="26">
        <v>19.482087227414333</v>
      </c>
      <c r="AV912" s="26">
        <v>-0.11088758306925937</v>
      </c>
      <c r="AW912" s="26">
        <v>5147.300000000002</v>
      </c>
      <c r="AX912" s="26">
        <v>4007.8249999999998</v>
      </c>
      <c r="AY912" s="103">
        <v>729</v>
      </c>
      <c r="AZ912" s="103">
        <f t="shared" si="152"/>
        <v>222.345</v>
      </c>
      <c r="BA912" s="17">
        <v>200</v>
      </c>
      <c r="BB912" s="17">
        <v>200</v>
      </c>
      <c r="BC912" s="17">
        <v>0.16</v>
      </c>
      <c r="BD912" s="14">
        <v>2</v>
      </c>
      <c r="BE912" s="17" t="s">
        <v>41</v>
      </c>
      <c r="BF912" s="28"/>
      <c r="BG912" s="26"/>
      <c r="BH912" s="31"/>
      <c r="BI912" s="29"/>
    </row>
    <row r="913" spans="1:61" x14ac:dyDescent="0.25">
      <c r="A913" s="14">
        <v>2008</v>
      </c>
      <c r="B913" s="17">
        <v>2012</v>
      </c>
      <c r="C913" s="66" t="s">
        <v>185</v>
      </c>
      <c r="D913" s="17" t="s">
        <v>325</v>
      </c>
      <c r="E913" s="17">
        <v>4</v>
      </c>
      <c r="F913" s="67" t="s">
        <v>141</v>
      </c>
      <c r="G913" s="20" t="s">
        <v>141</v>
      </c>
      <c r="H913" s="70" t="s">
        <v>141</v>
      </c>
      <c r="I913" s="45">
        <v>1</v>
      </c>
      <c r="J913" s="22" t="s">
        <v>141</v>
      </c>
      <c r="K913" s="17" t="s">
        <v>42</v>
      </c>
      <c r="L913" s="27">
        <v>94</v>
      </c>
      <c r="M913" s="26">
        <v>0.94</v>
      </c>
      <c r="N913" s="26">
        <v>31.507177033492827</v>
      </c>
      <c r="O913" s="26">
        <v>47.368421052631582</v>
      </c>
      <c r="P913" s="26">
        <f t="shared" si="150"/>
        <v>0.47368421052631582</v>
      </c>
      <c r="Q913" s="26">
        <v>52.631578947368418</v>
      </c>
      <c r="R913" s="26">
        <v>0.52631578947368418</v>
      </c>
      <c r="S913" s="26">
        <v>16.582724754469908</v>
      </c>
      <c r="T913" s="26">
        <v>5.5275749181566356</v>
      </c>
      <c r="U913" s="26">
        <v>7.3897430142520486</v>
      </c>
      <c r="V913" s="26">
        <v>2.4632476714173497</v>
      </c>
      <c r="W913" s="26">
        <v>17.939701266805415</v>
      </c>
      <c r="X913" s="26">
        <v>46.753727472880456</v>
      </c>
      <c r="Y913" s="26">
        <v>24.443612771111759</v>
      </c>
      <c r="Z913" s="26">
        <v>1.2316085685031908</v>
      </c>
      <c r="AA913" s="26" t="s">
        <v>45</v>
      </c>
      <c r="AB913" s="26" t="s">
        <v>45</v>
      </c>
      <c r="AC913" s="26">
        <f t="shared" si="149"/>
        <v>0.99163042761616427</v>
      </c>
      <c r="AD913" s="26">
        <f t="shared" si="149"/>
        <v>2.5843473130942485</v>
      </c>
      <c r="AE913" s="26">
        <f t="shared" si="149"/>
        <v>1.3511390086273056</v>
      </c>
      <c r="AF913" s="26">
        <f t="shared" si="149"/>
        <v>6.8078086322450354E-2</v>
      </c>
      <c r="AG913" s="17">
        <v>3.1</v>
      </c>
      <c r="AH913" s="17">
        <v>6.2</v>
      </c>
      <c r="AI913" s="17">
        <f t="shared" si="151"/>
        <v>6.3095734448019254E-7</v>
      </c>
      <c r="AJ913" s="17">
        <v>1</v>
      </c>
      <c r="AK913" s="17">
        <v>27</v>
      </c>
      <c r="AL913" s="17">
        <v>1246.5</v>
      </c>
      <c r="AM913" s="17">
        <v>114</v>
      </c>
      <c r="AN913" s="17">
        <v>1.5</v>
      </c>
      <c r="AO913" s="17">
        <v>4.5999999999999996</v>
      </c>
      <c r="AP913" s="17">
        <v>0.45</v>
      </c>
      <c r="AQ913" s="17">
        <v>11.35</v>
      </c>
      <c r="AR913" s="17">
        <v>714.0625</v>
      </c>
      <c r="AS913" s="17">
        <v>1015.5555555555557</v>
      </c>
      <c r="AT913" s="26">
        <v>536.5625</v>
      </c>
      <c r="AU913" s="26">
        <v>19.482087227414333</v>
      </c>
      <c r="AV913" s="26">
        <v>-0.11088758306925937</v>
      </c>
      <c r="AW913" s="26">
        <v>5147.300000000002</v>
      </c>
      <c r="AX913" s="26">
        <v>4007.8249999999998</v>
      </c>
      <c r="AY913" s="103">
        <v>729</v>
      </c>
      <c r="AZ913" s="103">
        <f t="shared" si="152"/>
        <v>222.345</v>
      </c>
      <c r="BA913" s="17">
        <v>200</v>
      </c>
      <c r="BB913" s="17">
        <v>200</v>
      </c>
      <c r="BC913" s="17">
        <v>0.16</v>
      </c>
      <c r="BD913" s="14">
        <v>2</v>
      </c>
      <c r="BE913" s="17" t="s">
        <v>41</v>
      </c>
      <c r="BF913" s="28"/>
      <c r="BG913" s="26"/>
      <c r="BH913" s="31"/>
      <c r="BI913" s="29"/>
    </row>
    <row r="914" spans="1:61" x14ac:dyDescent="0.25">
      <c r="A914" s="14">
        <v>2008</v>
      </c>
      <c r="B914" s="17">
        <v>2012</v>
      </c>
      <c r="C914" s="66" t="s">
        <v>185</v>
      </c>
      <c r="D914" s="17" t="s">
        <v>325</v>
      </c>
      <c r="E914" s="17">
        <v>1</v>
      </c>
      <c r="F914" s="67" t="s">
        <v>142</v>
      </c>
      <c r="G914" s="20" t="s">
        <v>142</v>
      </c>
      <c r="H914" s="70" t="s">
        <v>142</v>
      </c>
      <c r="I914" s="45">
        <v>5</v>
      </c>
      <c r="J914" s="22" t="s">
        <v>142</v>
      </c>
      <c r="K914" s="17" t="s">
        <v>54</v>
      </c>
      <c r="L914" s="27">
        <v>56.000000000000007</v>
      </c>
      <c r="M914" s="26">
        <v>0.56000000000000005</v>
      </c>
      <c r="N914" s="26">
        <v>22.392344497607656</v>
      </c>
      <c r="O914" s="26">
        <v>41.836734693877553</v>
      </c>
      <c r="P914" s="26">
        <f t="shared" si="150"/>
        <v>0.41836734693877553</v>
      </c>
      <c r="Q914" s="26">
        <v>58.163265306122447</v>
      </c>
      <c r="R914" s="26">
        <v>0.58163265306122447</v>
      </c>
      <c r="S914" s="26">
        <v>13.024118738404452</v>
      </c>
      <c r="T914" s="26">
        <v>4.341372912801484</v>
      </c>
      <c r="U914" s="26">
        <v>5.8039249815064622</v>
      </c>
      <c r="V914" s="26">
        <v>1.9346416605021541</v>
      </c>
      <c r="W914" s="26">
        <v>18.498798032399499</v>
      </c>
      <c r="X914" s="26">
        <v>40.926415147066379</v>
      </c>
      <c r="Y914" s="26">
        <v>24.807037895611103</v>
      </c>
      <c r="Z914" s="26">
        <v>2.7142215610696354</v>
      </c>
      <c r="AA914" s="26" t="s">
        <v>45</v>
      </c>
      <c r="AB914" s="26" t="s">
        <v>45</v>
      </c>
      <c r="AC914" s="26">
        <f t="shared" si="149"/>
        <v>0.80310180697244571</v>
      </c>
      <c r="AD914" s="26">
        <f t="shared" si="149"/>
        <v>1.7767683013754234</v>
      </c>
      <c r="AE914" s="26">
        <f t="shared" si="149"/>
        <v>1.0769660236684597</v>
      </c>
      <c r="AF914" s="26">
        <f t="shared" si="149"/>
        <v>0.11783447964569474</v>
      </c>
      <c r="AG914" s="17">
        <v>2.7</v>
      </c>
      <c r="AH914" s="17">
        <v>6.2</v>
      </c>
      <c r="AI914" s="17">
        <f t="shared" si="151"/>
        <v>6.3095734448019254E-7</v>
      </c>
      <c r="AJ914" s="17">
        <v>1</v>
      </c>
      <c r="AK914" s="17">
        <v>33</v>
      </c>
      <c r="AL914" s="17">
        <v>951</v>
      </c>
      <c r="AM914" s="17">
        <v>112.5</v>
      </c>
      <c r="AN914" s="17">
        <v>1.1000000000000001</v>
      </c>
      <c r="AO914" s="17">
        <v>5.85</v>
      </c>
      <c r="AP914" s="17">
        <v>0.45</v>
      </c>
      <c r="AQ914" s="17">
        <v>16.95</v>
      </c>
      <c r="AR914" s="17">
        <v>714.0625</v>
      </c>
      <c r="AS914" s="17">
        <v>1015.5555555555557</v>
      </c>
      <c r="AT914" s="26">
        <v>536.5625</v>
      </c>
      <c r="AU914" s="26">
        <v>19.482087227414333</v>
      </c>
      <c r="AV914" s="26">
        <v>-0.11088758306925937</v>
      </c>
      <c r="AW914" s="26">
        <v>5147.300000000002</v>
      </c>
      <c r="AX914" s="26">
        <v>4007.8249999999998</v>
      </c>
      <c r="AY914" s="103">
        <v>729</v>
      </c>
      <c r="AZ914" s="103">
        <f t="shared" si="152"/>
        <v>222.345</v>
      </c>
      <c r="BA914" s="17">
        <v>200</v>
      </c>
      <c r="BB914" s="17">
        <v>200</v>
      </c>
      <c r="BC914" s="17">
        <v>0.16</v>
      </c>
      <c r="BD914" s="14">
        <v>2</v>
      </c>
      <c r="BE914" s="17" t="s">
        <v>41</v>
      </c>
      <c r="BF914" s="28"/>
      <c r="BG914" s="26"/>
      <c r="BH914" s="31"/>
      <c r="BI914" s="29"/>
    </row>
    <row r="915" spans="1:61" x14ac:dyDescent="0.25">
      <c r="A915" s="14">
        <v>2008</v>
      </c>
      <c r="B915" s="17">
        <v>2012</v>
      </c>
      <c r="C915" s="66" t="s">
        <v>185</v>
      </c>
      <c r="D915" s="17" t="s">
        <v>325</v>
      </c>
      <c r="E915" s="17">
        <v>2</v>
      </c>
      <c r="F915" s="67" t="s">
        <v>142</v>
      </c>
      <c r="G915" s="20" t="s">
        <v>142</v>
      </c>
      <c r="H915" s="70" t="s">
        <v>142</v>
      </c>
      <c r="I915" s="45">
        <v>5</v>
      </c>
      <c r="J915" s="22" t="s">
        <v>142</v>
      </c>
      <c r="K915" s="17" t="s">
        <v>54</v>
      </c>
      <c r="L915" s="27">
        <v>39</v>
      </c>
      <c r="M915" s="26">
        <v>0.39</v>
      </c>
      <c r="N915" s="26">
        <v>17.368421052631582</v>
      </c>
      <c r="O915" s="26">
        <v>44.117647058823522</v>
      </c>
      <c r="P915" s="26">
        <f t="shared" si="150"/>
        <v>0.44117647058823523</v>
      </c>
      <c r="Q915" s="26">
        <v>55.882352941176471</v>
      </c>
      <c r="R915" s="26">
        <v>0.55882352941176472</v>
      </c>
      <c r="S915" s="26">
        <v>9.7058823529411793</v>
      </c>
      <c r="T915" s="26">
        <v>3.2352941176470598</v>
      </c>
      <c r="U915" s="26">
        <v>4.3252226263639786</v>
      </c>
      <c r="V915" s="26">
        <v>1.4417408754546595</v>
      </c>
      <c r="W915" s="26">
        <v>18.721098616531435</v>
      </c>
      <c r="X915" s="26">
        <v>41.470903273948721</v>
      </c>
      <c r="Y915" s="26">
        <v>24.687516571591743</v>
      </c>
      <c r="Z915" s="26">
        <v>2.4201451478027707</v>
      </c>
      <c r="AA915" s="26" t="s">
        <v>45</v>
      </c>
      <c r="AB915" s="26" t="s">
        <v>45</v>
      </c>
      <c r="AC915" s="26">
        <f t="shared" si="149"/>
        <v>0.60568260229954662</v>
      </c>
      <c r="AD915" s="26">
        <f t="shared" si="149"/>
        <v>1.341705694157165</v>
      </c>
      <c r="AE915" s="26">
        <f t="shared" si="149"/>
        <v>0.79871377143385081</v>
      </c>
      <c r="AF915" s="26">
        <f t="shared" si="149"/>
        <v>7.829881360538378E-2</v>
      </c>
      <c r="AG915" s="17">
        <v>2.6</v>
      </c>
      <c r="AH915" s="17">
        <v>5.8</v>
      </c>
      <c r="AI915" s="17">
        <f t="shared" si="151"/>
        <v>1.5848931924611111E-6</v>
      </c>
      <c r="AJ915" s="17">
        <v>1</v>
      </c>
      <c r="AK915" s="17">
        <v>29</v>
      </c>
      <c r="AL915" s="17">
        <v>816</v>
      </c>
      <c r="AM915" s="17">
        <v>67.5</v>
      </c>
      <c r="AN915" s="17">
        <v>2.25</v>
      </c>
      <c r="AO915" s="17">
        <v>5.7</v>
      </c>
      <c r="AP915" s="17">
        <v>0.3</v>
      </c>
      <c r="AQ915" s="17">
        <v>23.1</v>
      </c>
      <c r="AR915" s="17">
        <v>714.0625</v>
      </c>
      <c r="AS915" s="17">
        <v>1015.5555555555557</v>
      </c>
      <c r="AT915" s="26">
        <v>536.5625</v>
      </c>
      <c r="AU915" s="26">
        <v>19.482087227414333</v>
      </c>
      <c r="AV915" s="26">
        <v>-0.11088758306925937</v>
      </c>
      <c r="AW915" s="26">
        <v>5147.300000000002</v>
      </c>
      <c r="AX915" s="26">
        <v>4007.8249999999998</v>
      </c>
      <c r="AY915" s="103">
        <v>729</v>
      </c>
      <c r="AZ915" s="103">
        <f t="shared" si="152"/>
        <v>222.345</v>
      </c>
      <c r="BA915" s="17">
        <v>200</v>
      </c>
      <c r="BB915" s="17">
        <v>200</v>
      </c>
      <c r="BC915" s="17">
        <v>0.16</v>
      </c>
      <c r="BD915" s="14">
        <v>2</v>
      </c>
      <c r="BE915" s="17" t="s">
        <v>41</v>
      </c>
      <c r="BF915" s="28"/>
      <c r="BG915" s="26"/>
      <c r="BH915" s="31"/>
      <c r="BI915" s="29"/>
    </row>
    <row r="916" spans="1:61" x14ac:dyDescent="0.25">
      <c r="A916" s="14">
        <v>2008</v>
      </c>
      <c r="B916" s="17">
        <v>2012</v>
      </c>
      <c r="C916" s="66" t="s">
        <v>185</v>
      </c>
      <c r="D916" s="17" t="s">
        <v>325</v>
      </c>
      <c r="E916" s="17">
        <v>3</v>
      </c>
      <c r="F916" s="67" t="s">
        <v>142</v>
      </c>
      <c r="G916" s="20" t="s">
        <v>142</v>
      </c>
      <c r="H916" s="70" t="s">
        <v>142</v>
      </c>
      <c r="I916" s="45">
        <v>5</v>
      </c>
      <c r="J916" s="22" t="s">
        <v>142</v>
      </c>
      <c r="K916" s="17" t="s">
        <v>54</v>
      </c>
      <c r="L916" s="27">
        <v>72</v>
      </c>
      <c r="M916" s="26">
        <v>0.72</v>
      </c>
      <c r="N916" s="26">
        <v>34.377990430622013</v>
      </c>
      <c r="O916" s="26">
        <v>43.87755102040817</v>
      </c>
      <c r="P916" s="26">
        <f t="shared" si="150"/>
        <v>0.43877551020408168</v>
      </c>
      <c r="Q916" s="26">
        <v>56.12244897959183</v>
      </c>
      <c r="R916" s="26">
        <v>0.56122448979591832</v>
      </c>
      <c r="S916" s="26">
        <v>19.293770139634802</v>
      </c>
      <c r="T916" s="26">
        <v>6.4312567132116003</v>
      </c>
      <c r="U916" s="26">
        <v>8.5978634524172133</v>
      </c>
      <c r="V916" s="26">
        <v>2.8659544841390709</v>
      </c>
      <c r="W916" s="26">
        <v>18.573529731957763</v>
      </c>
      <c r="X916" s="26">
        <v>42.075039210401243</v>
      </c>
      <c r="Y916" s="26">
        <v>24.638257489017704</v>
      </c>
      <c r="Z916" s="26">
        <v>2.5612729622041002</v>
      </c>
      <c r="AA916" s="26" t="s">
        <v>45</v>
      </c>
      <c r="AB916" s="26" t="s">
        <v>45</v>
      </c>
      <c r="AC916" s="26">
        <f t="shared" si="149"/>
        <v>1.1945113777668863</v>
      </c>
      <c r="AD916" s="26">
        <f t="shared" si="149"/>
        <v>2.7059537838053429</v>
      </c>
      <c r="AE916" s="26">
        <f t="shared" si="149"/>
        <v>1.584549588780811</v>
      </c>
      <c r="AF916" s="26">
        <f t="shared" si="149"/>
        <v>0.16472203932542481</v>
      </c>
      <c r="AG916" s="17">
        <v>2.9</v>
      </c>
      <c r="AH916" s="17">
        <v>6.2</v>
      </c>
      <c r="AI916" s="17">
        <f t="shared" si="151"/>
        <v>6.3095734448019254E-7</v>
      </c>
      <c r="AJ916" s="17">
        <v>1</v>
      </c>
      <c r="AK916" s="17">
        <v>32</v>
      </c>
      <c r="AL916" s="17">
        <v>1021</v>
      </c>
      <c r="AM916" s="17">
        <v>109</v>
      </c>
      <c r="AN916" s="17">
        <v>1.4</v>
      </c>
      <c r="AO916" s="17">
        <v>4.6500000000000004</v>
      </c>
      <c r="AP916" s="17">
        <v>0.45</v>
      </c>
      <c r="AQ916" s="17">
        <v>12.15</v>
      </c>
      <c r="AR916" s="17">
        <v>714.0625</v>
      </c>
      <c r="AS916" s="17">
        <v>1015.5555555555557</v>
      </c>
      <c r="AT916" s="26">
        <v>536.5625</v>
      </c>
      <c r="AU916" s="26">
        <v>19.482087227414333</v>
      </c>
      <c r="AV916" s="26">
        <v>-0.11088758306925937</v>
      </c>
      <c r="AW916" s="26">
        <v>5147.300000000002</v>
      </c>
      <c r="AX916" s="26">
        <v>4007.8249999999998</v>
      </c>
      <c r="AY916" s="103">
        <v>729</v>
      </c>
      <c r="AZ916" s="103">
        <f t="shared" si="152"/>
        <v>222.345</v>
      </c>
      <c r="BA916" s="17">
        <v>200</v>
      </c>
      <c r="BB916" s="17">
        <v>200</v>
      </c>
      <c r="BC916" s="17">
        <v>0.16</v>
      </c>
      <c r="BD916" s="14">
        <v>2</v>
      </c>
      <c r="BE916" s="17" t="s">
        <v>41</v>
      </c>
      <c r="BF916" s="28"/>
      <c r="BG916" s="26"/>
      <c r="BH916" s="31"/>
      <c r="BI916" s="29"/>
    </row>
    <row r="917" spans="1:61" x14ac:dyDescent="0.25">
      <c r="A917" s="14">
        <v>2008</v>
      </c>
      <c r="B917" s="17">
        <v>2012</v>
      </c>
      <c r="C917" s="66" t="s">
        <v>185</v>
      </c>
      <c r="D917" s="17" t="s">
        <v>325</v>
      </c>
      <c r="E917" s="17">
        <v>4</v>
      </c>
      <c r="F917" s="67" t="s">
        <v>142</v>
      </c>
      <c r="G917" s="20" t="s">
        <v>142</v>
      </c>
      <c r="H917" s="70" t="s">
        <v>142</v>
      </c>
      <c r="I917" s="45">
        <v>5</v>
      </c>
      <c r="J917" s="22" t="s">
        <v>142</v>
      </c>
      <c r="K917" s="17" t="s">
        <v>54</v>
      </c>
      <c r="L917" s="27">
        <v>33</v>
      </c>
      <c r="M917" s="26">
        <v>0.33</v>
      </c>
      <c r="N917" s="26">
        <v>29.712918660287084</v>
      </c>
      <c r="O917" s="26">
        <v>43.396226415094333</v>
      </c>
      <c r="P917" s="26">
        <f t="shared" si="150"/>
        <v>0.4339622641509433</v>
      </c>
      <c r="Q917" s="26">
        <v>56.603773584905667</v>
      </c>
      <c r="R917" s="26">
        <v>0.5660377358490567</v>
      </c>
      <c r="S917" s="26">
        <v>16.818633203936088</v>
      </c>
      <c r="T917" s="26">
        <v>5.6062110679786956</v>
      </c>
      <c r="U917" s="26">
        <v>7.4948706601762085</v>
      </c>
      <c r="V917" s="26">
        <v>2.498290220058736</v>
      </c>
      <c r="W917" s="26">
        <v>19.975411369200259</v>
      </c>
      <c r="X917" s="26">
        <v>42.526752860673241</v>
      </c>
      <c r="Y917" s="26">
        <v>24.217135569345572</v>
      </c>
      <c r="Z917" s="26">
        <v>1.7884517024999127</v>
      </c>
      <c r="AA917" s="26" t="s">
        <v>45</v>
      </c>
      <c r="AB917" s="26" t="s">
        <v>45</v>
      </c>
      <c r="AC917" s="26">
        <f t="shared" si="149"/>
        <v>1.1198637230543795</v>
      </c>
      <c r="AD917" s="26">
        <f t="shared" si="149"/>
        <v>2.3841395257270097</v>
      </c>
      <c r="AE917" s="26">
        <f t="shared" si="149"/>
        <v>1.3576637346360569</v>
      </c>
      <c r="AF917" s="26">
        <f t="shared" si="149"/>
        <v>0.10026437729100351</v>
      </c>
      <c r="AG917" s="17">
        <v>3.1</v>
      </c>
      <c r="AH917" s="17">
        <v>6.2</v>
      </c>
      <c r="AI917" s="17">
        <f t="shared" si="151"/>
        <v>6.3095734448019254E-7</v>
      </c>
      <c r="AJ917" s="17">
        <v>1</v>
      </c>
      <c r="AK917" s="17">
        <v>27</v>
      </c>
      <c r="AL917" s="17">
        <v>1246.5</v>
      </c>
      <c r="AM917" s="17">
        <v>114</v>
      </c>
      <c r="AN917" s="17">
        <v>1.5</v>
      </c>
      <c r="AO917" s="17">
        <v>4.5999999999999996</v>
      </c>
      <c r="AP917" s="17">
        <v>0.45</v>
      </c>
      <c r="AQ917" s="17">
        <v>11.35</v>
      </c>
      <c r="AR917" s="17">
        <v>714.0625</v>
      </c>
      <c r="AS917" s="17">
        <v>1015.5555555555557</v>
      </c>
      <c r="AT917" s="26">
        <v>536.5625</v>
      </c>
      <c r="AU917" s="26">
        <v>19.482087227414333</v>
      </c>
      <c r="AV917" s="26">
        <v>-0.11088758306925937</v>
      </c>
      <c r="AW917" s="26">
        <v>5147.300000000002</v>
      </c>
      <c r="AX917" s="26">
        <v>4007.8249999999998</v>
      </c>
      <c r="AY917" s="103">
        <v>729</v>
      </c>
      <c r="AZ917" s="103">
        <f t="shared" si="152"/>
        <v>222.345</v>
      </c>
      <c r="BA917" s="17">
        <v>200</v>
      </c>
      <c r="BB917" s="17">
        <v>200</v>
      </c>
      <c r="BC917" s="17">
        <v>0.16</v>
      </c>
      <c r="BD917" s="14">
        <v>2</v>
      </c>
      <c r="BE917" s="17" t="s">
        <v>41</v>
      </c>
      <c r="BF917" s="28"/>
      <c r="BG917" s="26"/>
      <c r="BH917" s="31"/>
      <c r="BI917" s="29"/>
    </row>
    <row r="918" spans="1:61" x14ac:dyDescent="0.25">
      <c r="A918" s="14">
        <v>2008</v>
      </c>
      <c r="B918" s="17">
        <v>2012</v>
      </c>
      <c r="C918" s="66" t="s">
        <v>185</v>
      </c>
      <c r="D918" s="17" t="s">
        <v>325</v>
      </c>
      <c r="E918" s="17">
        <v>1</v>
      </c>
      <c r="F918" s="67" t="s">
        <v>143</v>
      </c>
      <c r="G918" s="20" t="s">
        <v>143</v>
      </c>
      <c r="H918" s="70" t="s">
        <v>143</v>
      </c>
      <c r="I918" s="45">
        <v>5</v>
      </c>
      <c r="J918" s="22" t="s">
        <v>143</v>
      </c>
      <c r="K918" s="17" t="s">
        <v>54</v>
      </c>
      <c r="L918" s="27">
        <v>44</v>
      </c>
      <c r="M918" s="26">
        <v>0.44</v>
      </c>
      <c r="N918" s="26">
        <v>34.37799043062202</v>
      </c>
      <c r="O918" s="26">
        <v>41.666666666666664</v>
      </c>
      <c r="P918" s="26">
        <f t="shared" si="150"/>
        <v>0.41666666666666663</v>
      </c>
      <c r="Q918" s="26">
        <v>58.333333333333336</v>
      </c>
      <c r="R918" s="26">
        <v>0.58333333333333337</v>
      </c>
      <c r="S918" s="26">
        <v>20.053827751196181</v>
      </c>
      <c r="T918" s="26">
        <v>6.6846092503987267</v>
      </c>
      <c r="U918" s="26">
        <v>8.936567164179106</v>
      </c>
      <c r="V918" s="26">
        <v>2.9788557213930353</v>
      </c>
      <c r="W918" s="26">
        <v>18.706429056614169</v>
      </c>
      <c r="X918" s="26">
        <v>43.390157120594708</v>
      </c>
      <c r="Y918" s="26">
        <v>24.874656926897231</v>
      </c>
      <c r="Z918" s="26">
        <v>1.915952291227228</v>
      </c>
      <c r="AA918" s="26" t="s">
        <v>45</v>
      </c>
      <c r="AB918" s="26" t="s">
        <v>45</v>
      </c>
      <c r="AC918" s="26">
        <f t="shared" si="149"/>
        <v>1.250451687137706</v>
      </c>
      <c r="AD918" s="26">
        <f t="shared" si="149"/>
        <v>2.9004624566458155</v>
      </c>
      <c r="AE918" s="26">
        <f t="shared" si="149"/>
        <v>1.6627736179403201</v>
      </c>
      <c r="AF918" s="26">
        <f t="shared" si="149"/>
        <v>0.12807392409260163</v>
      </c>
      <c r="AG918" s="17">
        <v>2.7</v>
      </c>
      <c r="AH918" s="17">
        <v>6.2</v>
      </c>
      <c r="AI918" s="17">
        <f t="shared" si="151"/>
        <v>6.3095734448019254E-7</v>
      </c>
      <c r="AJ918" s="17">
        <v>1</v>
      </c>
      <c r="AK918" s="17">
        <v>33</v>
      </c>
      <c r="AL918" s="17">
        <v>951</v>
      </c>
      <c r="AM918" s="17">
        <v>112.5</v>
      </c>
      <c r="AN918" s="17">
        <v>1.1000000000000001</v>
      </c>
      <c r="AO918" s="17">
        <v>5.85</v>
      </c>
      <c r="AP918" s="17">
        <v>0.45</v>
      </c>
      <c r="AQ918" s="17">
        <v>16.95</v>
      </c>
      <c r="AR918" s="17">
        <v>714.0625</v>
      </c>
      <c r="AS918" s="17">
        <v>1015.5555555555557</v>
      </c>
      <c r="AT918" s="26">
        <v>536.5625</v>
      </c>
      <c r="AU918" s="26">
        <v>19.482087227414333</v>
      </c>
      <c r="AV918" s="26">
        <v>-0.11088758306925937</v>
      </c>
      <c r="AW918" s="26">
        <v>5147.300000000002</v>
      </c>
      <c r="AX918" s="26">
        <v>4007.8249999999998</v>
      </c>
      <c r="AY918" s="103">
        <v>729</v>
      </c>
      <c r="AZ918" s="103">
        <f t="shared" si="152"/>
        <v>222.345</v>
      </c>
      <c r="BA918" s="17">
        <v>200</v>
      </c>
      <c r="BB918" s="17">
        <v>200</v>
      </c>
      <c r="BC918" s="17">
        <v>0.16</v>
      </c>
      <c r="BD918" s="14">
        <v>2</v>
      </c>
      <c r="BE918" s="17" t="s">
        <v>41</v>
      </c>
      <c r="BF918" s="28"/>
      <c r="BG918" s="26"/>
      <c r="BH918" s="31"/>
      <c r="BI918" s="29"/>
    </row>
    <row r="919" spans="1:61" x14ac:dyDescent="0.25">
      <c r="A919" s="14">
        <v>2008</v>
      </c>
      <c r="B919" s="17">
        <v>2012</v>
      </c>
      <c r="C919" s="66" t="s">
        <v>185</v>
      </c>
      <c r="D919" s="17" t="s">
        <v>325</v>
      </c>
      <c r="E919" s="17">
        <v>2</v>
      </c>
      <c r="F919" s="67" t="s">
        <v>143</v>
      </c>
      <c r="G919" s="20" t="s">
        <v>143</v>
      </c>
      <c r="H919" s="70" t="s">
        <v>143</v>
      </c>
      <c r="I919" s="45">
        <v>5</v>
      </c>
      <c r="J919" s="22" t="s">
        <v>143</v>
      </c>
      <c r="K919" s="17" t="s">
        <v>54</v>
      </c>
      <c r="L919" s="27">
        <v>56.000000000000007</v>
      </c>
      <c r="M919" s="26">
        <v>0.56000000000000005</v>
      </c>
      <c r="N919" s="26">
        <v>35.669856459330148</v>
      </c>
      <c r="O919" s="26">
        <v>43.859649122807014</v>
      </c>
      <c r="P919" s="26">
        <f t="shared" si="150"/>
        <v>0.43859649122807015</v>
      </c>
      <c r="Q919" s="26">
        <v>56.140350877192979</v>
      </c>
      <c r="R919" s="26">
        <v>0.56140350877192979</v>
      </c>
      <c r="S919" s="26">
        <v>20.025182573659031</v>
      </c>
      <c r="T919" s="26">
        <v>6.6750608578863435</v>
      </c>
      <c r="U919" s="26">
        <v>8.9238020424194815</v>
      </c>
      <c r="V919" s="26">
        <v>2.974600680806494</v>
      </c>
      <c r="W919" s="26">
        <v>18.15373499274834</v>
      </c>
      <c r="X919" s="26">
        <v>41.40098224523669</v>
      </c>
      <c r="Y919" s="26">
        <v>25.590917242173717</v>
      </c>
      <c r="Z919" s="26">
        <v>2.384143755464919</v>
      </c>
      <c r="AA919" s="26" t="s">
        <v>45</v>
      </c>
      <c r="AB919" s="26" t="s">
        <v>45</v>
      </c>
      <c r="AC919" s="26">
        <f t="shared" si="149"/>
        <v>1.2117728587453607</v>
      </c>
      <c r="AD919" s="26">
        <f t="shared" si="149"/>
        <v>2.7635407606322691</v>
      </c>
      <c r="AE919" s="26">
        <f t="shared" si="149"/>
        <v>1.7082093000064251</v>
      </c>
      <c r="AF919" s="26">
        <f t="shared" si="149"/>
        <v>0.15914304661678033</v>
      </c>
      <c r="AG919" s="17">
        <v>2.6</v>
      </c>
      <c r="AH919" s="17">
        <v>5.8</v>
      </c>
      <c r="AI919" s="17">
        <f t="shared" si="151"/>
        <v>1.5848931924611111E-6</v>
      </c>
      <c r="AJ919" s="17">
        <v>1</v>
      </c>
      <c r="AK919" s="17">
        <v>29</v>
      </c>
      <c r="AL919" s="17">
        <v>816</v>
      </c>
      <c r="AM919" s="17">
        <v>67.5</v>
      </c>
      <c r="AN919" s="17">
        <v>2.25</v>
      </c>
      <c r="AO919" s="17">
        <v>5.7</v>
      </c>
      <c r="AP919" s="17">
        <v>0.3</v>
      </c>
      <c r="AQ919" s="17">
        <v>23.1</v>
      </c>
      <c r="AR919" s="17">
        <v>714.0625</v>
      </c>
      <c r="AS919" s="17">
        <v>1015.5555555555557</v>
      </c>
      <c r="AT919" s="26">
        <v>536.5625</v>
      </c>
      <c r="AU919" s="26">
        <v>19.482087227414333</v>
      </c>
      <c r="AV919" s="26">
        <v>-0.11088758306925937</v>
      </c>
      <c r="AW919" s="26">
        <v>5147.300000000002</v>
      </c>
      <c r="AX919" s="26">
        <v>4007.8249999999998</v>
      </c>
      <c r="AY919" s="103">
        <v>729</v>
      </c>
      <c r="AZ919" s="103">
        <f t="shared" si="152"/>
        <v>222.345</v>
      </c>
      <c r="BA919" s="17">
        <v>200</v>
      </c>
      <c r="BB919" s="17">
        <v>200</v>
      </c>
      <c r="BC919" s="17">
        <v>0.16</v>
      </c>
      <c r="BD919" s="14">
        <v>2</v>
      </c>
      <c r="BE919" s="17" t="s">
        <v>41</v>
      </c>
      <c r="BF919" s="28"/>
      <c r="BG919" s="26"/>
      <c r="BH919" s="31"/>
      <c r="BI919" s="29"/>
    </row>
    <row r="920" spans="1:61" x14ac:dyDescent="0.25">
      <c r="A920" s="14">
        <v>2008</v>
      </c>
      <c r="B920" s="17">
        <v>2012</v>
      </c>
      <c r="C920" s="66" t="s">
        <v>185</v>
      </c>
      <c r="D920" s="17" t="s">
        <v>325</v>
      </c>
      <c r="E920" s="17">
        <v>3</v>
      </c>
      <c r="F920" s="67" t="s">
        <v>143</v>
      </c>
      <c r="G920" s="20" t="s">
        <v>143</v>
      </c>
      <c r="H920" s="70" t="s">
        <v>143</v>
      </c>
      <c r="I920" s="45">
        <v>5</v>
      </c>
      <c r="J920" s="22" t="s">
        <v>143</v>
      </c>
      <c r="K920" s="17" t="s">
        <v>54</v>
      </c>
      <c r="L920" s="27">
        <v>83</v>
      </c>
      <c r="M920" s="26">
        <v>0.83</v>
      </c>
      <c r="N920" s="26">
        <v>44.712918660287087</v>
      </c>
      <c r="O920" s="26">
        <v>43.859649122807014</v>
      </c>
      <c r="P920" s="26">
        <f t="shared" si="150"/>
        <v>0.43859649122807015</v>
      </c>
      <c r="Q920" s="26">
        <v>56.140350877192979</v>
      </c>
      <c r="R920" s="26">
        <v>0.56140350877192979</v>
      </c>
      <c r="S920" s="26">
        <v>25.101989423319065</v>
      </c>
      <c r="T920" s="26">
        <v>8.3673298077730216</v>
      </c>
      <c r="U920" s="26">
        <v>11.186174391201885</v>
      </c>
      <c r="V920" s="26">
        <v>3.728724797067295</v>
      </c>
      <c r="W920" s="26">
        <v>18.693008091854509</v>
      </c>
      <c r="X920" s="26">
        <v>43.006294865610897</v>
      </c>
      <c r="Y920" s="26">
        <v>24.70469257303138</v>
      </c>
      <c r="Z920" s="26">
        <v>2.2023902654544401</v>
      </c>
      <c r="AA920" s="26" t="s">
        <v>45</v>
      </c>
      <c r="AB920" s="26" t="s">
        <v>45</v>
      </c>
      <c r="AC920" s="26">
        <f t="shared" si="149"/>
        <v>1.5641056380391654</v>
      </c>
      <c r="AD920" s="26">
        <f t="shared" si="149"/>
        <v>3.5984785295090189</v>
      </c>
      <c r="AE920" s="26">
        <f t="shared" si="149"/>
        <v>2.0671231055819428</v>
      </c>
      <c r="AF920" s="26">
        <f t="shared" si="149"/>
        <v>0.18428125716486074</v>
      </c>
      <c r="AG920" s="17">
        <v>2.9</v>
      </c>
      <c r="AH920" s="17">
        <v>6.2</v>
      </c>
      <c r="AI920" s="17">
        <f t="shared" si="151"/>
        <v>6.3095734448019254E-7</v>
      </c>
      <c r="AJ920" s="17">
        <v>1</v>
      </c>
      <c r="AK920" s="17">
        <v>32</v>
      </c>
      <c r="AL920" s="17">
        <v>1021</v>
      </c>
      <c r="AM920" s="17">
        <v>109</v>
      </c>
      <c r="AN920" s="17">
        <v>1.4</v>
      </c>
      <c r="AO920" s="17">
        <v>4.6500000000000004</v>
      </c>
      <c r="AP920" s="17">
        <v>0.45</v>
      </c>
      <c r="AQ920" s="17">
        <v>12.15</v>
      </c>
      <c r="AR920" s="17">
        <v>714.0625</v>
      </c>
      <c r="AS920" s="17">
        <v>1015.5555555555557</v>
      </c>
      <c r="AT920" s="26">
        <v>536.5625</v>
      </c>
      <c r="AU920" s="26">
        <v>19.482087227414333</v>
      </c>
      <c r="AV920" s="26">
        <v>-0.11088758306925937</v>
      </c>
      <c r="AW920" s="26">
        <v>5147.300000000002</v>
      </c>
      <c r="AX920" s="26">
        <v>4007.8249999999998</v>
      </c>
      <c r="AY920" s="103">
        <v>729</v>
      </c>
      <c r="AZ920" s="103">
        <f t="shared" si="152"/>
        <v>222.345</v>
      </c>
      <c r="BA920" s="17">
        <v>200</v>
      </c>
      <c r="BB920" s="17">
        <v>200</v>
      </c>
      <c r="BC920" s="17">
        <v>0.16</v>
      </c>
      <c r="BD920" s="14">
        <v>2</v>
      </c>
      <c r="BE920" s="17" t="s">
        <v>41</v>
      </c>
      <c r="BF920" s="28"/>
      <c r="BG920" s="26"/>
      <c r="BH920" s="31"/>
      <c r="BI920" s="29"/>
    </row>
    <row r="921" spans="1:61" x14ac:dyDescent="0.25">
      <c r="A921" s="14">
        <v>2008</v>
      </c>
      <c r="B921" s="17">
        <v>2012</v>
      </c>
      <c r="C921" s="66" t="s">
        <v>185</v>
      </c>
      <c r="D921" s="17" t="s">
        <v>325</v>
      </c>
      <c r="E921" s="17">
        <v>4</v>
      </c>
      <c r="F921" s="67" t="s">
        <v>143</v>
      </c>
      <c r="G921" s="20" t="s">
        <v>143</v>
      </c>
      <c r="H921" s="70" t="s">
        <v>143</v>
      </c>
      <c r="I921" s="45">
        <v>5</v>
      </c>
      <c r="J921" s="22" t="s">
        <v>143</v>
      </c>
      <c r="K921" s="17" t="s">
        <v>54</v>
      </c>
      <c r="L921" s="27">
        <v>67</v>
      </c>
      <c r="M921" s="26">
        <v>0.67</v>
      </c>
      <c r="N921" s="26">
        <v>40.478468899521538</v>
      </c>
      <c r="O921" s="26">
        <v>43.478260869565212</v>
      </c>
      <c r="P921" s="26">
        <f t="shared" si="150"/>
        <v>0.43478260869565211</v>
      </c>
      <c r="Q921" s="26">
        <v>56.521739130434788</v>
      </c>
      <c r="R921" s="26">
        <v>0.56521739130434789</v>
      </c>
      <c r="S921" s="26">
        <v>22.879134595381743</v>
      </c>
      <c r="T921" s="26">
        <v>7.6263781984605812</v>
      </c>
      <c r="U921" s="26">
        <v>10.195605821822564</v>
      </c>
      <c r="V921" s="26">
        <v>3.3985352739408548</v>
      </c>
      <c r="W921" s="26">
        <v>19.12666261906827</v>
      </c>
      <c r="X921" s="26">
        <v>43.395526893570292</v>
      </c>
      <c r="Y921" s="26">
        <v>24.515571349125779</v>
      </c>
      <c r="Z921" s="26">
        <v>1.8777540250645046</v>
      </c>
      <c r="AA921" s="26" t="s">
        <v>45</v>
      </c>
      <c r="AB921" s="26" t="s">
        <v>45</v>
      </c>
      <c r="AC921" s="26">
        <f t="shared" si="149"/>
        <v>1.458671628073732</v>
      </c>
      <c r="AD921" s="26">
        <f t="shared" si="149"/>
        <v>3.3095070021183428</v>
      </c>
      <c r="AE921" s="26">
        <f t="shared" si="149"/>
        <v>1.869650188597777</v>
      </c>
      <c r="AF921" s="26">
        <f t="shared" si="149"/>
        <v>0.14320462358823541</v>
      </c>
      <c r="AG921" s="17">
        <v>3.1</v>
      </c>
      <c r="AH921" s="17">
        <v>6.2</v>
      </c>
      <c r="AI921" s="17">
        <f t="shared" si="151"/>
        <v>6.3095734448019254E-7</v>
      </c>
      <c r="AJ921" s="17">
        <v>1</v>
      </c>
      <c r="AK921" s="17">
        <v>27</v>
      </c>
      <c r="AL921" s="17">
        <v>1246.5</v>
      </c>
      <c r="AM921" s="17">
        <v>114</v>
      </c>
      <c r="AN921" s="17">
        <v>1.5</v>
      </c>
      <c r="AO921" s="17">
        <v>4.5999999999999996</v>
      </c>
      <c r="AP921" s="17">
        <v>0.45</v>
      </c>
      <c r="AQ921" s="17">
        <v>11.35</v>
      </c>
      <c r="AR921" s="17">
        <v>714.0625</v>
      </c>
      <c r="AS921" s="17">
        <v>1015.5555555555557</v>
      </c>
      <c r="AT921" s="26">
        <v>536.5625</v>
      </c>
      <c r="AU921" s="26">
        <v>19.482087227414333</v>
      </c>
      <c r="AV921" s="26">
        <v>-0.11088758306925937</v>
      </c>
      <c r="AW921" s="26">
        <v>5147.300000000002</v>
      </c>
      <c r="AX921" s="26">
        <v>4007.8249999999998</v>
      </c>
      <c r="AY921" s="103">
        <v>729</v>
      </c>
      <c r="AZ921" s="103">
        <f t="shared" si="152"/>
        <v>222.345</v>
      </c>
      <c r="BA921" s="17">
        <v>200</v>
      </c>
      <c r="BB921" s="17">
        <v>200</v>
      </c>
      <c r="BC921" s="17">
        <v>0.16</v>
      </c>
      <c r="BD921" s="14">
        <v>2</v>
      </c>
      <c r="BE921" s="17" t="s">
        <v>41</v>
      </c>
      <c r="BF921" s="28"/>
      <c r="BG921" s="26"/>
      <c r="BH921" s="31"/>
      <c r="BI921" s="29"/>
    </row>
    <row r="922" spans="1:61" x14ac:dyDescent="0.25">
      <c r="A922" s="14">
        <v>2008</v>
      </c>
      <c r="B922" s="17">
        <v>2012</v>
      </c>
      <c r="C922" s="66" t="s">
        <v>185</v>
      </c>
      <c r="D922" s="17" t="s">
        <v>325</v>
      </c>
      <c r="E922" s="17">
        <v>1</v>
      </c>
      <c r="F922" s="67" t="s">
        <v>144</v>
      </c>
      <c r="G922" s="62" t="s">
        <v>144</v>
      </c>
      <c r="H922" s="70" t="s">
        <v>144</v>
      </c>
      <c r="I922" s="45">
        <v>5</v>
      </c>
      <c r="J922" s="22" t="s">
        <v>144</v>
      </c>
      <c r="K922" s="17" t="s">
        <v>54</v>
      </c>
      <c r="L922" s="27">
        <v>94</v>
      </c>
      <c r="M922" s="26">
        <v>0.94</v>
      </c>
      <c r="N922" s="26">
        <v>53.253588516746412</v>
      </c>
      <c r="O922" s="26">
        <v>44.230769230769234</v>
      </c>
      <c r="P922" s="26">
        <f t="shared" si="150"/>
        <v>0.44230769230769235</v>
      </c>
      <c r="Q922" s="26">
        <v>55.769230769230774</v>
      </c>
      <c r="R922" s="26">
        <v>0.55769230769230771</v>
      </c>
      <c r="S922" s="26">
        <v>29.699116672800884</v>
      </c>
      <c r="T922" s="26">
        <v>9.8997055576002939</v>
      </c>
      <c r="U922" s="26">
        <v>13.23478760045924</v>
      </c>
      <c r="V922" s="26">
        <v>4.4115958668197468</v>
      </c>
      <c r="W922" s="26">
        <v>18.490451942659234</v>
      </c>
      <c r="X922" s="26">
        <v>45.418338764588654</v>
      </c>
      <c r="Y922" s="26">
        <v>23.954271344577677</v>
      </c>
      <c r="Z922" s="26">
        <v>1.6167890350434249</v>
      </c>
      <c r="AA922" s="26" t="s">
        <v>45</v>
      </c>
      <c r="AB922" s="26" t="s">
        <v>45</v>
      </c>
      <c r="AC922" s="26">
        <f t="shared" si="149"/>
        <v>1.8305002985928476</v>
      </c>
      <c r="AD922" s="26">
        <f t="shared" si="149"/>
        <v>4.4962818068477119</v>
      </c>
      <c r="AE922" s="26">
        <f t="shared" si="149"/>
        <v>2.3714023315818111</v>
      </c>
      <c r="AF922" s="26">
        <f t="shared" si="149"/>
        <v>0.1600573539568661</v>
      </c>
      <c r="AG922" s="17">
        <v>2.7</v>
      </c>
      <c r="AH922" s="17">
        <v>6.2</v>
      </c>
      <c r="AI922" s="17">
        <f t="shared" si="151"/>
        <v>6.3095734448019254E-7</v>
      </c>
      <c r="AJ922" s="17">
        <v>1</v>
      </c>
      <c r="AK922" s="17">
        <v>33</v>
      </c>
      <c r="AL922" s="17">
        <v>951</v>
      </c>
      <c r="AM922" s="17">
        <v>112.5</v>
      </c>
      <c r="AN922" s="17">
        <v>1.1000000000000001</v>
      </c>
      <c r="AO922" s="17">
        <v>5.85</v>
      </c>
      <c r="AP922" s="17">
        <v>0.45</v>
      </c>
      <c r="AQ922" s="17">
        <v>16.95</v>
      </c>
      <c r="AR922" s="17">
        <v>714.0625</v>
      </c>
      <c r="AS922" s="17">
        <v>1015.5555555555557</v>
      </c>
      <c r="AT922" s="26">
        <v>536.5625</v>
      </c>
      <c r="AU922" s="26">
        <v>19.482087227414333</v>
      </c>
      <c r="AV922" s="26">
        <v>-0.11088758306925937</v>
      </c>
      <c r="AW922" s="26">
        <v>5147.300000000002</v>
      </c>
      <c r="AX922" s="26">
        <v>4007.8249999999998</v>
      </c>
      <c r="AY922" s="103">
        <v>729</v>
      </c>
      <c r="AZ922" s="103">
        <f t="shared" si="152"/>
        <v>222.345</v>
      </c>
      <c r="BA922" s="17">
        <v>200</v>
      </c>
      <c r="BB922" s="17">
        <v>200</v>
      </c>
      <c r="BC922" s="17">
        <v>0.16</v>
      </c>
      <c r="BD922" s="14">
        <v>2</v>
      </c>
      <c r="BE922" s="17" t="s">
        <v>41</v>
      </c>
      <c r="BF922" s="28"/>
      <c r="BG922" s="26"/>
      <c r="BH922" s="31"/>
      <c r="BI922" s="29"/>
    </row>
    <row r="923" spans="1:61" x14ac:dyDescent="0.25">
      <c r="A923" s="14">
        <v>2008</v>
      </c>
      <c r="B923" s="17">
        <v>2012</v>
      </c>
      <c r="C923" s="66" t="s">
        <v>185</v>
      </c>
      <c r="D923" s="17" t="s">
        <v>325</v>
      </c>
      <c r="E923" s="17">
        <v>2</v>
      </c>
      <c r="F923" s="67" t="s">
        <v>144</v>
      </c>
      <c r="G923" s="62" t="s">
        <v>144</v>
      </c>
      <c r="H923" s="70" t="s">
        <v>144</v>
      </c>
      <c r="I923" s="45">
        <v>5</v>
      </c>
      <c r="J923" s="22" t="s">
        <v>144</v>
      </c>
      <c r="K923" s="17" t="s">
        <v>54</v>
      </c>
      <c r="L923" s="27">
        <v>83</v>
      </c>
      <c r="M923" s="26">
        <v>0.83</v>
      </c>
      <c r="N923" s="26">
        <v>46.866028708133967</v>
      </c>
      <c r="O923" s="26">
        <v>48.076923076923073</v>
      </c>
      <c r="P923" s="26">
        <f t="shared" si="150"/>
        <v>0.48076923076923073</v>
      </c>
      <c r="Q923" s="26">
        <v>51.923076923076927</v>
      </c>
      <c r="R923" s="26">
        <v>0.51923076923076927</v>
      </c>
      <c r="S923" s="26">
        <v>24.334284136915716</v>
      </c>
      <c r="T923" s="26">
        <v>8.1114280456385721</v>
      </c>
      <c r="U923" s="26">
        <v>10.844062653764146</v>
      </c>
      <c r="V923" s="26">
        <v>3.6146875512547152</v>
      </c>
      <c r="W923" s="26">
        <v>18.327452675106343</v>
      </c>
      <c r="X923" s="26">
        <v>42.320728049214495</v>
      </c>
      <c r="Y923" s="26">
        <v>24.599837985323774</v>
      </c>
      <c r="Z923" s="26">
        <v>2.1851115969291754</v>
      </c>
      <c r="AA923" s="26" t="s">
        <v>45</v>
      </c>
      <c r="AB923" s="26" t="s">
        <v>45</v>
      </c>
      <c r="AC923" s="26">
        <f t="shared" si="149"/>
        <v>1.4866181363397126</v>
      </c>
      <c r="AD923" s="26">
        <f t="shared" si="149"/>
        <v>3.4328154041024144</v>
      </c>
      <c r="AE923" s="26">
        <f t="shared" si="149"/>
        <v>1.9953981575232034</v>
      </c>
      <c r="AF923" s="26">
        <f t="shared" si="149"/>
        <v>0.17724375490181402</v>
      </c>
      <c r="AG923" s="17">
        <v>2.6</v>
      </c>
      <c r="AH923" s="17">
        <v>5.8</v>
      </c>
      <c r="AI923" s="17">
        <f t="shared" si="151"/>
        <v>1.5848931924611111E-6</v>
      </c>
      <c r="AJ923" s="17">
        <v>1</v>
      </c>
      <c r="AK923" s="17">
        <v>29</v>
      </c>
      <c r="AL923" s="17">
        <v>816</v>
      </c>
      <c r="AM923" s="17">
        <v>67.5</v>
      </c>
      <c r="AN923" s="17">
        <v>2.25</v>
      </c>
      <c r="AO923" s="17">
        <v>5.7</v>
      </c>
      <c r="AP923" s="17">
        <v>0.3</v>
      </c>
      <c r="AQ923" s="17">
        <v>23.1</v>
      </c>
      <c r="AR923" s="17">
        <v>714.0625</v>
      </c>
      <c r="AS923" s="17">
        <v>1015.5555555555557</v>
      </c>
      <c r="AT923" s="26">
        <v>536.5625</v>
      </c>
      <c r="AU923" s="26">
        <v>19.482087227414333</v>
      </c>
      <c r="AV923" s="26">
        <v>-0.11088758306925937</v>
      </c>
      <c r="AW923" s="26">
        <v>5147.300000000002</v>
      </c>
      <c r="AX923" s="26">
        <v>4007.8249999999998</v>
      </c>
      <c r="AY923" s="103">
        <v>729</v>
      </c>
      <c r="AZ923" s="103">
        <f t="shared" si="152"/>
        <v>222.345</v>
      </c>
      <c r="BA923" s="17">
        <v>200</v>
      </c>
      <c r="BB923" s="17">
        <v>200</v>
      </c>
      <c r="BC923" s="17">
        <v>0.16</v>
      </c>
      <c r="BD923" s="14">
        <v>2</v>
      </c>
      <c r="BE923" s="17" t="s">
        <v>41</v>
      </c>
      <c r="BF923" s="28"/>
      <c r="BG923" s="26"/>
      <c r="BH923" s="31"/>
      <c r="BI923" s="29"/>
    </row>
    <row r="924" spans="1:61" x14ac:dyDescent="0.25">
      <c r="A924" s="14">
        <v>2008</v>
      </c>
      <c r="B924" s="17">
        <v>2012</v>
      </c>
      <c r="C924" s="66" t="s">
        <v>185</v>
      </c>
      <c r="D924" s="17" t="s">
        <v>325</v>
      </c>
      <c r="E924" s="17">
        <v>3</v>
      </c>
      <c r="F924" s="67" t="s">
        <v>144</v>
      </c>
      <c r="G924" s="62" t="s">
        <v>144</v>
      </c>
      <c r="H924" s="70" t="s">
        <v>144</v>
      </c>
      <c r="I924" s="45">
        <v>5</v>
      </c>
      <c r="J924" s="22" t="s">
        <v>144</v>
      </c>
      <c r="K924" s="17" t="s">
        <v>54</v>
      </c>
      <c r="L924" s="27">
        <v>50</v>
      </c>
      <c r="M924" s="26">
        <v>0.5</v>
      </c>
      <c r="N924" s="26">
        <v>30.574162679425843</v>
      </c>
      <c r="O924" s="26">
        <v>47.058823529411761</v>
      </c>
      <c r="P924" s="26">
        <f t="shared" si="150"/>
        <v>0.47058823529411759</v>
      </c>
      <c r="Q924" s="26">
        <v>52.941176470588246</v>
      </c>
      <c r="R924" s="26">
        <v>0.52941176470588247</v>
      </c>
      <c r="S924" s="26">
        <v>16.186321418519569</v>
      </c>
      <c r="T924" s="26">
        <v>5.3954404728398559</v>
      </c>
      <c r="U924" s="26">
        <v>7.2130941929010435</v>
      </c>
      <c r="V924" s="26">
        <v>2.4043647309670146</v>
      </c>
      <c r="W924" s="26">
        <v>18.479636054256844</v>
      </c>
      <c r="X924" s="26">
        <v>44.079379493667531</v>
      </c>
      <c r="Y924" s="26">
        <v>24.118660007258924</v>
      </c>
      <c r="Z924" s="26">
        <v>1.7947941417196063</v>
      </c>
      <c r="AA924" s="26" t="s">
        <v>45</v>
      </c>
      <c r="AB924" s="26" t="s">
        <v>45</v>
      </c>
      <c r="AC924" s="26">
        <f t="shared" si="149"/>
        <v>0.99705776290487991</v>
      </c>
      <c r="AD924" s="26">
        <f t="shared" si="149"/>
        <v>2.3782766813780101</v>
      </c>
      <c r="AE924" s="26">
        <f t="shared" si="149"/>
        <v>1.3013079435382882</v>
      </c>
      <c r="AF924" s="26">
        <f t="shared" si="149"/>
        <v>9.6837049526498367E-2</v>
      </c>
      <c r="AG924" s="17">
        <v>2.9</v>
      </c>
      <c r="AH924" s="17">
        <v>6.2</v>
      </c>
      <c r="AI924" s="17">
        <f t="shared" si="151"/>
        <v>6.3095734448019254E-7</v>
      </c>
      <c r="AJ924" s="17">
        <v>1</v>
      </c>
      <c r="AK924" s="17">
        <v>32</v>
      </c>
      <c r="AL924" s="17">
        <v>1021</v>
      </c>
      <c r="AM924" s="17">
        <v>109</v>
      </c>
      <c r="AN924" s="17">
        <v>1.4</v>
      </c>
      <c r="AO924" s="17">
        <v>4.6500000000000004</v>
      </c>
      <c r="AP924" s="17">
        <v>0.45</v>
      </c>
      <c r="AQ924" s="17">
        <v>12.15</v>
      </c>
      <c r="AR924" s="17">
        <v>714.0625</v>
      </c>
      <c r="AS924" s="17">
        <v>1015.5555555555557</v>
      </c>
      <c r="AT924" s="26">
        <v>536.5625</v>
      </c>
      <c r="AU924" s="26">
        <v>19.482087227414333</v>
      </c>
      <c r="AV924" s="26">
        <v>-0.11088758306925937</v>
      </c>
      <c r="AW924" s="26">
        <v>5147.300000000002</v>
      </c>
      <c r="AX924" s="26">
        <v>4007.8249999999998</v>
      </c>
      <c r="AY924" s="103">
        <v>729</v>
      </c>
      <c r="AZ924" s="103">
        <f t="shared" si="152"/>
        <v>222.345</v>
      </c>
      <c r="BA924" s="17">
        <v>200</v>
      </c>
      <c r="BB924" s="17">
        <v>200</v>
      </c>
      <c r="BC924" s="17">
        <v>0.16</v>
      </c>
      <c r="BD924" s="14">
        <v>2</v>
      </c>
      <c r="BE924" s="17" t="s">
        <v>41</v>
      </c>
      <c r="BF924" s="28"/>
      <c r="BG924" s="26"/>
      <c r="BH924" s="31"/>
      <c r="BI924" s="29"/>
    </row>
    <row r="925" spans="1:61" x14ac:dyDescent="0.25">
      <c r="A925" s="14">
        <v>2008</v>
      </c>
      <c r="B925" s="17">
        <v>2012</v>
      </c>
      <c r="C925" s="66" t="s">
        <v>185</v>
      </c>
      <c r="D925" s="17" t="s">
        <v>325</v>
      </c>
      <c r="E925" s="17">
        <v>4</v>
      </c>
      <c r="F925" s="67" t="s">
        <v>144</v>
      </c>
      <c r="G925" s="62" t="s">
        <v>144</v>
      </c>
      <c r="H925" s="70" t="s">
        <v>144</v>
      </c>
      <c r="I925" s="45">
        <v>5</v>
      </c>
      <c r="J925" s="22" t="s">
        <v>144</v>
      </c>
      <c r="K925" s="17" t="s">
        <v>54</v>
      </c>
      <c r="L925" s="27">
        <v>72</v>
      </c>
      <c r="M925" s="26">
        <v>0.72</v>
      </c>
      <c r="N925" s="26">
        <v>45.394736842105267</v>
      </c>
      <c r="O925" s="26">
        <v>45.454545454545453</v>
      </c>
      <c r="P925" s="26">
        <f t="shared" si="150"/>
        <v>0.45454545454545453</v>
      </c>
      <c r="Q925" s="26">
        <v>54.54545454545454</v>
      </c>
      <c r="R925" s="26">
        <v>0.54545454545454541</v>
      </c>
      <c r="S925" s="26">
        <v>24.760765550239235</v>
      </c>
      <c r="T925" s="26">
        <v>8.2535885167464116</v>
      </c>
      <c r="U925" s="26">
        <v>11.034115138592751</v>
      </c>
      <c r="V925" s="26">
        <v>3.6780383795309173</v>
      </c>
      <c r="W925" s="26">
        <v>19.480337915254907</v>
      </c>
      <c r="X925" s="26">
        <v>43.438342028823001</v>
      </c>
      <c r="Y925" s="26">
        <v>23.85885188001275</v>
      </c>
      <c r="Z925" s="26">
        <v>1.507373062786229</v>
      </c>
      <c r="AA925" s="26" t="s">
        <v>45</v>
      </c>
      <c r="AB925" s="26" t="s">
        <v>45</v>
      </c>
      <c r="AC925" s="26">
        <f t="shared" si="149"/>
        <v>1.6078269331968764</v>
      </c>
      <c r="AD925" s="26">
        <f t="shared" si="149"/>
        <v>3.5852220095559657</v>
      </c>
      <c r="AE925" s="26">
        <f t="shared" si="149"/>
        <v>1.9692114589962677</v>
      </c>
      <c r="AF925" s="26">
        <f t="shared" si="149"/>
        <v>0.12441237001465287</v>
      </c>
      <c r="AG925" s="17">
        <v>3.1</v>
      </c>
      <c r="AH925" s="17">
        <v>6.2</v>
      </c>
      <c r="AI925" s="17">
        <f t="shared" si="151"/>
        <v>6.3095734448019254E-7</v>
      </c>
      <c r="AJ925" s="17">
        <v>1</v>
      </c>
      <c r="AK925" s="17">
        <v>27</v>
      </c>
      <c r="AL925" s="17">
        <v>1246.5</v>
      </c>
      <c r="AM925" s="17">
        <v>114</v>
      </c>
      <c r="AN925" s="17">
        <v>1.5</v>
      </c>
      <c r="AO925" s="17">
        <v>4.5999999999999996</v>
      </c>
      <c r="AP925" s="17">
        <v>0.45</v>
      </c>
      <c r="AQ925" s="17">
        <v>11.35</v>
      </c>
      <c r="AR925" s="17">
        <v>714.0625</v>
      </c>
      <c r="AS925" s="17">
        <v>1015.5555555555557</v>
      </c>
      <c r="AT925" s="26">
        <v>536.5625</v>
      </c>
      <c r="AU925" s="26">
        <v>19.482087227414333</v>
      </c>
      <c r="AV925" s="26">
        <v>-0.11088758306925937</v>
      </c>
      <c r="AW925" s="26">
        <v>5147.300000000002</v>
      </c>
      <c r="AX925" s="26">
        <v>4007.8249999999998</v>
      </c>
      <c r="AY925" s="103">
        <v>729</v>
      </c>
      <c r="AZ925" s="103">
        <f t="shared" si="152"/>
        <v>222.345</v>
      </c>
      <c r="BA925" s="17">
        <v>200</v>
      </c>
      <c r="BB925" s="17">
        <v>200</v>
      </c>
      <c r="BC925" s="17">
        <v>0.16</v>
      </c>
      <c r="BD925" s="14">
        <v>2</v>
      </c>
      <c r="BE925" s="17" t="s">
        <v>41</v>
      </c>
      <c r="BF925" s="28"/>
      <c r="BG925" s="26"/>
      <c r="BH925" s="31"/>
      <c r="BI925" s="29"/>
    </row>
    <row r="926" spans="1:61" x14ac:dyDescent="0.25">
      <c r="A926" s="14">
        <v>2008</v>
      </c>
      <c r="B926" s="17">
        <v>2012</v>
      </c>
      <c r="C926" s="20" t="s">
        <v>187</v>
      </c>
      <c r="D926" s="17" t="s">
        <v>326</v>
      </c>
      <c r="E926" s="32">
        <v>1</v>
      </c>
      <c r="F926" s="44">
        <v>9879</v>
      </c>
      <c r="G926" s="62" t="s">
        <v>39</v>
      </c>
      <c r="H926" s="70">
        <v>9879</v>
      </c>
      <c r="I926" s="21">
        <v>9</v>
      </c>
      <c r="J926" s="22">
        <v>9879</v>
      </c>
      <c r="K926" s="17" t="s">
        <v>40</v>
      </c>
      <c r="L926" s="23">
        <v>94.444444444444443</v>
      </c>
      <c r="M926" s="25">
        <v>0.94444444444444442</v>
      </c>
      <c r="N926" s="25">
        <v>48.651674641148333</v>
      </c>
      <c r="O926" s="26">
        <v>46.88796680497925</v>
      </c>
      <c r="P926" s="26">
        <f t="shared" si="150"/>
        <v>0.46887966804979248</v>
      </c>
      <c r="Q926" s="63">
        <v>53.11203319502075</v>
      </c>
      <c r="R926" s="26">
        <v>0.53112033195020747</v>
      </c>
      <c r="S926" s="24" t="s">
        <v>45</v>
      </c>
      <c r="T926" s="25">
        <v>9.2899999999999991</v>
      </c>
      <c r="U926" s="25" t="s">
        <v>45</v>
      </c>
      <c r="V926" s="25">
        <v>4.1433399999999994</v>
      </c>
      <c r="W926" s="26">
        <v>19.287367298469988</v>
      </c>
      <c r="X926" s="26">
        <v>41.79079179454142</v>
      </c>
      <c r="Y926" s="26">
        <v>24.406497150023995</v>
      </c>
      <c r="Z926" s="26">
        <v>2.2575400352517221</v>
      </c>
      <c r="AA926" s="26">
        <v>0.40227586206896548</v>
      </c>
      <c r="AB926" s="26">
        <v>69.280816046631244</v>
      </c>
      <c r="AC926" s="26">
        <f t="shared" si="149"/>
        <v>1.7917964220278617</v>
      </c>
      <c r="AD926" s="26">
        <f t="shared" si="149"/>
        <v>3.8823645577128976</v>
      </c>
      <c r="AE926" s="26">
        <f t="shared" si="149"/>
        <v>2.2673635852372289</v>
      </c>
      <c r="AF926" s="26">
        <f t="shared" si="149"/>
        <v>0.20972546927488495</v>
      </c>
      <c r="AG926" s="17">
        <v>3.6</v>
      </c>
      <c r="AH926" s="17">
        <v>4.9000000000000004</v>
      </c>
      <c r="AI926" s="17">
        <f t="shared" si="151"/>
        <v>1.2589254117941658E-5</v>
      </c>
      <c r="AJ926" s="17">
        <v>10.5</v>
      </c>
      <c r="AK926" s="17">
        <v>137.5</v>
      </c>
      <c r="AL926" s="17">
        <v>945</v>
      </c>
      <c r="AM926" s="17">
        <v>162.5</v>
      </c>
      <c r="AN926" s="17">
        <v>18</v>
      </c>
      <c r="AO926" s="17">
        <v>38</v>
      </c>
      <c r="AP926" s="17">
        <v>1</v>
      </c>
      <c r="AQ926" s="17">
        <v>99</v>
      </c>
      <c r="AR926" s="17">
        <v>908.56874999999923</v>
      </c>
      <c r="AS926" s="17">
        <v>1476.6208333333336</v>
      </c>
      <c r="AT926" s="26">
        <v>661.63749999999993</v>
      </c>
      <c r="AU926" s="26">
        <v>21.1683800623053</v>
      </c>
      <c r="AV926" s="26">
        <v>4.9395962563731484</v>
      </c>
      <c r="AW926" s="26">
        <v>5082.4499999999989</v>
      </c>
      <c r="AX926" s="26">
        <v>3895.4749999999999</v>
      </c>
      <c r="AY926" s="103">
        <v>837</v>
      </c>
      <c r="AZ926" s="103">
        <f t="shared" si="152"/>
        <v>255.285</v>
      </c>
      <c r="BA926" s="17">
        <v>30</v>
      </c>
      <c r="BB926" s="17">
        <v>90</v>
      </c>
      <c r="BC926" s="17">
        <v>0.19</v>
      </c>
      <c r="BD926" s="14">
        <v>3</v>
      </c>
      <c r="BE926" s="17" t="s">
        <v>149</v>
      </c>
      <c r="BF926" s="28"/>
      <c r="BG926" s="26"/>
      <c r="BH926" s="31"/>
      <c r="BI926" s="29"/>
    </row>
    <row r="927" spans="1:61" x14ac:dyDescent="0.25">
      <c r="A927" s="14">
        <v>2008</v>
      </c>
      <c r="B927" s="17">
        <v>2012</v>
      </c>
      <c r="C927" s="20" t="s">
        <v>187</v>
      </c>
      <c r="D927" s="17" t="s">
        <v>326</v>
      </c>
      <c r="E927" s="32">
        <v>2</v>
      </c>
      <c r="F927" s="44">
        <v>9879</v>
      </c>
      <c r="G927" s="62" t="s">
        <v>39</v>
      </c>
      <c r="H927" s="70">
        <v>9879</v>
      </c>
      <c r="I927" s="21">
        <v>9</v>
      </c>
      <c r="J927" s="22">
        <v>9879</v>
      </c>
      <c r="K927" s="17" t="s">
        <v>40</v>
      </c>
      <c r="L927" s="23">
        <v>100</v>
      </c>
      <c r="M927" s="25">
        <v>1</v>
      </c>
      <c r="N927" s="25">
        <v>54.258373205741634</v>
      </c>
      <c r="O927" s="26">
        <v>46.835443037974692</v>
      </c>
      <c r="P927" s="26">
        <f t="shared" si="150"/>
        <v>0.46835443037974689</v>
      </c>
      <c r="Q927" s="63">
        <v>53.164556962025308</v>
      </c>
      <c r="R927" s="26">
        <v>0.53164556962025311</v>
      </c>
      <c r="S927" s="24" t="s">
        <v>45</v>
      </c>
      <c r="T927" s="25">
        <v>10.29</v>
      </c>
      <c r="U927" s="25" t="s">
        <v>45</v>
      </c>
      <c r="V927" s="25">
        <v>4.58934</v>
      </c>
      <c r="W927" s="26">
        <v>19.230501228700149</v>
      </c>
      <c r="X927" s="26">
        <v>42.936284779713276</v>
      </c>
      <c r="Y927" s="26">
        <v>25.252435998425881</v>
      </c>
      <c r="Z927" s="26">
        <v>1.2955642696782803</v>
      </c>
      <c r="AA927" s="26">
        <v>0.44406976744186044</v>
      </c>
      <c r="AB927" s="26">
        <v>69.516103692065983</v>
      </c>
      <c r="AC927" s="26">
        <f t="shared" si="149"/>
        <v>1.9788185764332451</v>
      </c>
      <c r="AD927" s="26">
        <f t="shared" si="149"/>
        <v>4.4181437038324951</v>
      </c>
      <c r="AE927" s="26">
        <f t="shared" si="149"/>
        <v>2.5984756642380229</v>
      </c>
      <c r="AF927" s="26">
        <f t="shared" si="149"/>
        <v>0.13331356334989503</v>
      </c>
      <c r="AG927" s="17">
        <v>3.6</v>
      </c>
      <c r="AH927" s="17">
        <v>4.9000000000000004</v>
      </c>
      <c r="AI927" s="17">
        <f t="shared" si="151"/>
        <v>1.2589254117941658E-5</v>
      </c>
      <c r="AJ927" s="17">
        <v>9</v>
      </c>
      <c r="AK927" s="17">
        <v>137.5</v>
      </c>
      <c r="AL927" s="17">
        <v>900</v>
      </c>
      <c r="AM927" s="17">
        <v>162.5</v>
      </c>
      <c r="AN927" s="17">
        <v>19</v>
      </c>
      <c r="AO927" s="17">
        <v>36</v>
      </c>
      <c r="AP927" s="17">
        <v>1</v>
      </c>
      <c r="AQ927" s="17">
        <v>95.5</v>
      </c>
      <c r="AR927" s="17">
        <v>908.56874999999923</v>
      </c>
      <c r="AS927" s="17">
        <v>1476.6208333333336</v>
      </c>
      <c r="AT927" s="26">
        <v>661.63749999999993</v>
      </c>
      <c r="AU927" s="26">
        <v>21.1683800623053</v>
      </c>
      <c r="AV927" s="26">
        <v>4.9395962563731484</v>
      </c>
      <c r="AW927" s="26">
        <v>5082.4499999999989</v>
      </c>
      <c r="AX927" s="26">
        <v>3895.4749999999999</v>
      </c>
      <c r="AY927" s="103">
        <v>837</v>
      </c>
      <c r="AZ927" s="103">
        <f t="shared" si="152"/>
        <v>255.285</v>
      </c>
      <c r="BA927" s="17">
        <v>30</v>
      </c>
      <c r="BB927" s="17">
        <v>90</v>
      </c>
      <c r="BC927" s="17">
        <v>0.19</v>
      </c>
      <c r="BD927" s="14">
        <v>3</v>
      </c>
      <c r="BE927" s="17" t="s">
        <v>149</v>
      </c>
      <c r="BF927" s="28"/>
      <c r="BG927" s="26"/>
      <c r="BH927" s="31"/>
      <c r="BI927" s="29"/>
    </row>
    <row r="928" spans="1:61" x14ac:dyDescent="0.25">
      <c r="A928" s="14">
        <v>2008</v>
      </c>
      <c r="B928" s="17">
        <v>2012</v>
      </c>
      <c r="C928" s="20" t="s">
        <v>187</v>
      </c>
      <c r="D928" s="17" t="s">
        <v>326</v>
      </c>
      <c r="E928" s="32">
        <v>3</v>
      </c>
      <c r="F928" s="44">
        <v>9879</v>
      </c>
      <c r="G928" s="62" t="s">
        <v>39</v>
      </c>
      <c r="H928" s="70">
        <v>9879</v>
      </c>
      <c r="I928" s="21">
        <v>9</v>
      </c>
      <c r="J928" s="22">
        <v>9879</v>
      </c>
      <c r="K928" s="17" t="s">
        <v>40</v>
      </c>
      <c r="L928" s="23">
        <v>77.777777777777786</v>
      </c>
      <c r="M928" s="25">
        <v>0.7777777777777779</v>
      </c>
      <c r="N928" s="25">
        <v>41.055502392344508</v>
      </c>
      <c r="O928" s="26">
        <v>48.309178743961347</v>
      </c>
      <c r="P928" s="26">
        <f t="shared" si="150"/>
        <v>0.48309178743961345</v>
      </c>
      <c r="Q928" s="63">
        <v>51.690821256038653</v>
      </c>
      <c r="R928" s="26">
        <v>0.51690821256038655</v>
      </c>
      <c r="S928" s="24" t="s">
        <v>45</v>
      </c>
      <c r="T928" s="25">
        <v>7.75</v>
      </c>
      <c r="U928" s="25" t="s">
        <v>45</v>
      </c>
      <c r="V928" s="25">
        <v>3.4565000000000001</v>
      </c>
      <c r="W928" s="26">
        <v>18.997999696811732</v>
      </c>
      <c r="X928" s="26">
        <v>41.523099619535671</v>
      </c>
      <c r="Y928" s="26">
        <v>25.627200425942561</v>
      </c>
      <c r="Z928" s="26">
        <v>1.6823429798971432</v>
      </c>
      <c r="AA928" s="26">
        <v>0.49213333333333331</v>
      </c>
      <c r="AB928" s="26">
        <v>47.243294500135462</v>
      </c>
      <c r="AC928" s="26">
        <f t="shared" si="149"/>
        <v>1.4723449765029093</v>
      </c>
      <c r="AD928" s="26">
        <f t="shared" si="149"/>
        <v>3.2180402205140144</v>
      </c>
      <c r="AE928" s="26">
        <f t="shared" si="149"/>
        <v>1.9861080330105483</v>
      </c>
      <c r="AF928" s="26">
        <f t="shared" si="149"/>
        <v>0.13038158094202859</v>
      </c>
      <c r="AG928" s="17">
        <v>3.4</v>
      </c>
      <c r="AH928" s="17">
        <v>4.8</v>
      </c>
      <c r="AI928" s="17">
        <f t="shared" si="151"/>
        <v>1.5848931924611131E-5</v>
      </c>
      <c r="AJ928" s="17">
        <v>7.5</v>
      </c>
      <c r="AK928" s="17">
        <v>112.5</v>
      </c>
      <c r="AL928" s="17">
        <v>815</v>
      </c>
      <c r="AM928" s="17">
        <v>152.5</v>
      </c>
      <c r="AN928" s="17">
        <v>23.5</v>
      </c>
      <c r="AO928" s="17">
        <v>37</v>
      </c>
      <c r="AP928" s="17">
        <v>0.75</v>
      </c>
      <c r="AQ928" s="17">
        <v>95</v>
      </c>
      <c r="AR928" s="17">
        <v>908.56874999999923</v>
      </c>
      <c r="AS928" s="17">
        <v>1476.6208333333336</v>
      </c>
      <c r="AT928" s="26">
        <v>661.63749999999993</v>
      </c>
      <c r="AU928" s="26">
        <v>21.1683800623053</v>
      </c>
      <c r="AV928" s="26">
        <v>4.9395962563731484</v>
      </c>
      <c r="AW928" s="26">
        <v>5082.4499999999989</v>
      </c>
      <c r="AX928" s="26">
        <v>3895.4749999999999</v>
      </c>
      <c r="AY928" s="103">
        <v>837</v>
      </c>
      <c r="AZ928" s="103">
        <f t="shared" si="152"/>
        <v>255.285</v>
      </c>
      <c r="BA928" s="17">
        <v>30</v>
      </c>
      <c r="BB928" s="17">
        <v>90</v>
      </c>
      <c r="BC928" s="17">
        <v>0.19</v>
      </c>
      <c r="BD928" s="14">
        <v>3</v>
      </c>
      <c r="BE928" s="17" t="s">
        <v>149</v>
      </c>
      <c r="BF928" s="28"/>
      <c r="BG928" s="26"/>
      <c r="BH928" s="31"/>
      <c r="BI928" s="29"/>
    </row>
    <row r="929" spans="1:61" x14ac:dyDescent="0.25">
      <c r="A929" s="14">
        <v>2008</v>
      </c>
      <c r="B929" s="17">
        <v>2012</v>
      </c>
      <c r="C929" s="20" t="s">
        <v>187</v>
      </c>
      <c r="D929" s="17" t="s">
        <v>326</v>
      </c>
      <c r="E929" s="32">
        <v>4</v>
      </c>
      <c r="F929" s="44">
        <v>9879</v>
      </c>
      <c r="G929" s="62" t="s">
        <v>39</v>
      </c>
      <c r="H929" s="70">
        <v>9879</v>
      </c>
      <c r="I929" s="21">
        <v>9</v>
      </c>
      <c r="J929" s="22">
        <v>9879</v>
      </c>
      <c r="K929" s="17" t="s">
        <v>40</v>
      </c>
      <c r="L929" s="23">
        <v>100</v>
      </c>
      <c r="M929" s="25">
        <v>1</v>
      </c>
      <c r="N929" s="25">
        <v>22.607655502392348</v>
      </c>
      <c r="O929" s="26">
        <v>47.857142857142854</v>
      </c>
      <c r="P929" s="26">
        <f t="shared" si="150"/>
        <v>0.47857142857142854</v>
      </c>
      <c r="Q929" s="63">
        <v>52.142857142857146</v>
      </c>
      <c r="R929" s="26">
        <v>0.52142857142857146</v>
      </c>
      <c r="S929" s="24" t="s">
        <v>45</v>
      </c>
      <c r="T929" s="25">
        <v>4.6100000000000003</v>
      </c>
      <c r="U929" s="25" t="s">
        <v>45</v>
      </c>
      <c r="V929" s="25">
        <v>2.05606</v>
      </c>
      <c r="W929" s="26">
        <v>18.397930332956889</v>
      </c>
      <c r="X929" s="26">
        <v>44.158586125570778</v>
      </c>
      <c r="Y929" s="26">
        <v>24.77538753466861</v>
      </c>
      <c r="Z929" s="26">
        <v>1.2944717375839332</v>
      </c>
      <c r="AA929" s="26">
        <v>0.4553488372093023</v>
      </c>
      <c r="AB929" s="26">
        <v>30.372318692543413</v>
      </c>
      <c r="AC929" s="26">
        <f t="shared" si="149"/>
        <v>0.84814458834931261</v>
      </c>
      <c r="AD929" s="26">
        <f t="shared" si="149"/>
        <v>2.0357108203888128</v>
      </c>
      <c r="AE929" s="26">
        <f t="shared" si="149"/>
        <v>1.142145365348223</v>
      </c>
      <c r="AF929" s="26">
        <f t="shared" ref="AF929:AF992" si="153">Z929/100*$T929</f>
        <v>5.9675147102619321E-2</v>
      </c>
      <c r="AG929" s="17">
        <v>3.6</v>
      </c>
      <c r="AH929" s="17">
        <v>4.5999999999999996</v>
      </c>
      <c r="AI929" s="17">
        <f t="shared" si="151"/>
        <v>2.5118864315095791E-5</v>
      </c>
      <c r="AJ929" s="17">
        <v>6</v>
      </c>
      <c r="AK929" s="17">
        <v>102.5</v>
      </c>
      <c r="AL929" s="17">
        <v>670</v>
      </c>
      <c r="AM929" s="17">
        <v>147.5</v>
      </c>
      <c r="AN929" s="17">
        <v>41.5</v>
      </c>
      <c r="AO929" s="17">
        <v>38</v>
      </c>
      <c r="AP929" s="17">
        <v>1</v>
      </c>
      <c r="AQ929" s="17">
        <v>129</v>
      </c>
      <c r="AR929" s="17">
        <v>908.56874999999923</v>
      </c>
      <c r="AS929" s="17">
        <v>1476.6208333333336</v>
      </c>
      <c r="AT929" s="26">
        <v>661.63749999999993</v>
      </c>
      <c r="AU929" s="26">
        <v>21.1683800623053</v>
      </c>
      <c r="AV929" s="26">
        <v>4.9395962563731484</v>
      </c>
      <c r="AW929" s="26">
        <v>5082.4499999999989</v>
      </c>
      <c r="AX929" s="26">
        <v>3895.4749999999999</v>
      </c>
      <c r="AY929" s="103">
        <v>837</v>
      </c>
      <c r="AZ929" s="103">
        <f t="shared" si="152"/>
        <v>255.285</v>
      </c>
      <c r="BA929" s="17">
        <v>30</v>
      </c>
      <c r="BB929" s="17">
        <v>90</v>
      </c>
      <c r="BC929" s="17">
        <v>0.19</v>
      </c>
      <c r="BD929" s="14">
        <v>3</v>
      </c>
      <c r="BE929" s="17" t="s">
        <v>149</v>
      </c>
      <c r="BF929" s="28"/>
      <c r="BG929" s="26"/>
      <c r="BH929" s="31"/>
      <c r="BI929" s="29"/>
    </row>
    <row r="930" spans="1:61" x14ac:dyDescent="0.25">
      <c r="A930" s="14">
        <v>2008</v>
      </c>
      <c r="B930" s="17">
        <v>2012</v>
      </c>
      <c r="C930" s="20" t="s">
        <v>187</v>
      </c>
      <c r="D930" s="17" t="s">
        <v>326</v>
      </c>
      <c r="E930" s="32">
        <v>1</v>
      </c>
      <c r="F930" s="44">
        <v>94001</v>
      </c>
      <c r="G930" s="62">
        <v>94001</v>
      </c>
      <c r="H930" s="70">
        <v>94001</v>
      </c>
      <c r="I930" s="21" t="s">
        <v>43</v>
      </c>
      <c r="J930" s="22">
        <v>94001</v>
      </c>
      <c r="K930" s="17" t="s">
        <v>42</v>
      </c>
      <c r="L930" s="23">
        <v>94.444444444444443</v>
      </c>
      <c r="M930" s="25">
        <v>0.94444444444444442</v>
      </c>
      <c r="N930" s="25">
        <v>39.608612440191401</v>
      </c>
      <c r="O930" s="26">
        <v>45.360824742268036</v>
      </c>
      <c r="P930" s="26">
        <f t="shared" si="150"/>
        <v>0.45360824742268036</v>
      </c>
      <c r="Q930" s="63">
        <v>54.639175257731964</v>
      </c>
      <c r="R930" s="26">
        <v>0.54639175257731964</v>
      </c>
      <c r="S930" s="24" t="s">
        <v>45</v>
      </c>
      <c r="T930" s="25">
        <v>7.89</v>
      </c>
      <c r="U930" s="25" t="s">
        <v>45</v>
      </c>
      <c r="V930" s="25">
        <v>3.5189399999999997</v>
      </c>
      <c r="W930" s="26">
        <v>19.476337684324747</v>
      </c>
      <c r="X930" s="26">
        <v>42.037755879918251</v>
      </c>
      <c r="Y930" s="26">
        <v>25.661396682271615</v>
      </c>
      <c r="Z930" s="26">
        <v>1.0028534381562082</v>
      </c>
      <c r="AA930" s="26">
        <v>0.51942857142857146</v>
      </c>
      <c r="AB930" s="26">
        <v>45.56930693069306</v>
      </c>
      <c r="AC930" s="26">
        <f t="shared" ref="AC930:AF993" si="154">W930/100*$T930</f>
        <v>1.5366830432932224</v>
      </c>
      <c r="AD930" s="26">
        <f t="shared" si="154"/>
        <v>3.3167789389255495</v>
      </c>
      <c r="AE930" s="26">
        <f t="shared" si="154"/>
        <v>2.0246841982312302</v>
      </c>
      <c r="AF930" s="26">
        <f t="shared" si="153"/>
        <v>7.9125136270524823E-2</v>
      </c>
      <c r="AG930" s="17">
        <v>3.6</v>
      </c>
      <c r="AH930" s="17">
        <v>4.9000000000000004</v>
      </c>
      <c r="AI930" s="17">
        <f t="shared" si="151"/>
        <v>1.2589254117941658E-5</v>
      </c>
      <c r="AJ930" s="17">
        <v>10.5</v>
      </c>
      <c r="AK930" s="17">
        <v>137.5</v>
      </c>
      <c r="AL930" s="17">
        <v>945</v>
      </c>
      <c r="AM930" s="17">
        <v>162.5</v>
      </c>
      <c r="AN930" s="17">
        <v>18</v>
      </c>
      <c r="AO930" s="17">
        <v>38</v>
      </c>
      <c r="AP930" s="17">
        <v>1</v>
      </c>
      <c r="AQ930" s="17">
        <v>99</v>
      </c>
      <c r="AR930" s="17">
        <v>908.56874999999923</v>
      </c>
      <c r="AS930" s="17">
        <v>1476.6208333333336</v>
      </c>
      <c r="AT930" s="26">
        <v>661.63749999999993</v>
      </c>
      <c r="AU930" s="26">
        <v>21.1683800623053</v>
      </c>
      <c r="AV930" s="26">
        <v>4.9395962563731484</v>
      </c>
      <c r="AW930" s="26">
        <v>5082.4499999999989</v>
      </c>
      <c r="AX930" s="26">
        <v>3895.4749999999999</v>
      </c>
      <c r="AY930" s="103">
        <v>837</v>
      </c>
      <c r="AZ930" s="103">
        <f t="shared" si="152"/>
        <v>255.285</v>
      </c>
      <c r="BA930" s="17">
        <v>30</v>
      </c>
      <c r="BB930" s="17">
        <v>90</v>
      </c>
      <c r="BC930" s="17">
        <v>0.19</v>
      </c>
      <c r="BD930" s="14">
        <v>3</v>
      </c>
      <c r="BE930" s="17" t="s">
        <v>149</v>
      </c>
      <c r="BF930" s="28"/>
      <c r="BG930" s="26"/>
      <c r="BH930" s="31"/>
      <c r="BI930" s="29"/>
    </row>
    <row r="931" spans="1:61" x14ac:dyDescent="0.25">
      <c r="A931" s="14">
        <v>2008</v>
      </c>
      <c r="B931" s="17">
        <v>2012</v>
      </c>
      <c r="C931" s="20" t="s">
        <v>187</v>
      </c>
      <c r="D931" s="17" t="s">
        <v>326</v>
      </c>
      <c r="E931" s="32">
        <v>2</v>
      </c>
      <c r="F931" s="44">
        <v>94001</v>
      </c>
      <c r="G931" s="62">
        <v>94001</v>
      </c>
      <c r="H931" s="70">
        <v>94001</v>
      </c>
      <c r="I931" s="21" t="s">
        <v>43</v>
      </c>
      <c r="J931" s="22">
        <v>94001</v>
      </c>
      <c r="K931" s="17" t="s">
        <v>42</v>
      </c>
      <c r="L931" s="23">
        <v>100</v>
      </c>
      <c r="M931" s="25">
        <v>1</v>
      </c>
      <c r="N931" s="25">
        <v>37.619138755980863</v>
      </c>
      <c r="O931" s="26">
        <v>40.127388535031848</v>
      </c>
      <c r="P931" s="26">
        <f t="shared" ref="P931:P994" si="155">O931/100</f>
        <v>0.40127388535031849</v>
      </c>
      <c r="Q931" s="63">
        <v>59.872611464968152</v>
      </c>
      <c r="R931" s="26">
        <v>0.59872611464968151</v>
      </c>
      <c r="S931" s="24" t="s">
        <v>45</v>
      </c>
      <c r="T931" s="25">
        <v>8.19</v>
      </c>
      <c r="U931" s="25" t="s">
        <v>45</v>
      </c>
      <c r="V931" s="25">
        <v>3.6527399999999997</v>
      </c>
      <c r="W931" s="26">
        <v>18.721217969030945</v>
      </c>
      <c r="X931" s="26">
        <v>41.006351896489718</v>
      </c>
      <c r="Y931" s="26">
        <v>26.905849334724294</v>
      </c>
      <c r="Z931" s="26">
        <v>1.5750513599253679</v>
      </c>
      <c r="AA931" s="26">
        <v>0.49917647058823528</v>
      </c>
      <c r="AB931" s="26">
        <v>49.221069997643184</v>
      </c>
      <c r="AC931" s="26">
        <f t="shared" si="154"/>
        <v>1.5332677516636344</v>
      </c>
      <c r="AD931" s="26">
        <f t="shared" si="154"/>
        <v>3.3584202203225075</v>
      </c>
      <c r="AE931" s="26">
        <f t="shared" si="154"/>
        <v>2.2035890605139197</v>
      </c>
      <c r="AF931" s="26">
        <f t="shared" si="153"/>
        <v>0.12899670637788763</v>
      </c>
      <c r="AG931" s="17">
        <v>3.6</v>
      </c>
      <c r="AH931" s="17">
        <v>4.9000000000000004</v>
      </c>
      <c r="AI931" s="17">
        <f t="shared" ref="AI931:AI994" si="156">10^(-AH931)</f>
        <v>1.2589254117941658E-5</v>
      </c>
      <c r="AJ931" s="17">
        <v>9</v>
      </c>
      <c r="AK931" s="17">
        <v>137.5</v>
      </c>
      <c r="AL931" s="17">
        <v>900</v>
      </c>
      <c r="AM931" s="17">
        <v>162.5</v>
      </c>
      <c r="AN931" s="17">
        <v>19</v>
      </c>
      <c r="AO931" s="17">
        <v>36</v>
      </c>
      <c r="AP931" s="17">
        <v>1</v>
      </c>
      <c r="AQ931" s="17">
        <v>95.5</v>
      </c>
      <c r="AR931" s="17">
        <v>908.56874999999923</v>
      </c>
      <c r="AS931" s="17">
        <v>1476.6208333333336</v>
      </c>
      <c r="AT931" s="26">
        <v>661.63749999999993</v>
      </c>
      <c r="AU931" s="26">
        <v>21.1683800623053</v>
      </c>
      <c r="AV931" s="26">
        <v>4.9395962563731484</v>
      </c>
      <c r="AW931" s="26">
        <v>5082.4499999999989</v>
      </c>
      <c r="AX931" s="26">
        <v>3895.4749999999999</v>
      </c>
      <c r="AY931" s="103">
        <v>837</v>
      </c>
      <c r="AZ931" s="103">
        <f t="shared" si="152"/>
        <v>255.285</v>
      </c>
      <c r="BA931" s="17">
        <v>30</v>
      </c>
      <c r="BB931" s="17">
        <v>90</v>
      </c>
      <c r="BC931" s="17">
        <v>0.19</v>
      </c>
      <c r="BD931" s="14">
        <v>3</v>
      </c>
      <c r="BE931" s="17" t="s">
        <v>149</v>
      </c>
      <c r="BF931" s="28"/>
      <c r="BG931" s="26"/>
      <c r="BH931" s="31"/>
      <c r="BI931" s="29"/>
    </row>
    <row r="932" spans="1:61" x14ac:dyDescent="0.25">
      <c r="A932" s="14">
        <v>2008</v>
      </c>
      <c r="B932" s="17">
        <v>2012</v>
      </c>
      <c r="C932" s="20" t="s">
        <v>187</v>
      </c>
      <c r="D932" s="17" t="s">
        <v>326</v>
      </c>
      <c r="E932" s="32">
        <v>3</v>
      </c>
      <c r="F932" s="44">
        <v>94001</v>
      </c>
      <c r="G932" s="62">
        <v>94001</v>
      </c>
      <c r="H932" s="70">
        <v>94001</v>
      </c>
      <c r="I932" s="21" t="s">
        <v>43</v>
      </c>
      <c r="J932" s="22">
        <v>94001</v>
      </c>
      <c r="K932" s="17" t="s">
        <v>42</v>
      </c>
      <c r="L932" s="23">
        <v>88.888888888888886</v>
      </c>
      <c r="M932" s="25">
        <v>0.88888888888888884</v>
      </c>
      <c r="N932" s="25">
        <v>29.299521531100478</v>
      </c>
      <c r="O932" s="26">
        <v>45.45454545454546</v>
      </c>
      <c r="P932" s="26">
        <f t="shared" si="155"/>
        <v>0.45454545454545459</v>
      </c>
      <c r="Q932" s="63">
        <v>54.54545454545454</v>
      </c>
      <c r="R932" s="26">
        <v>0.54545454545454541</v>
      </c>
      <c r="S932" s="24" t="s">
        <v>45</v>
      </c>
      <c r="T932" s="25">
        <v>6.01</v>
      </c>
      <c r="U932" s="25" t="s">
        <v>45</v>
      </c>
      <c r="V932" s="25">
        <v>2.6804600000000001</v>
      </c>
      <c r="W932" s="26">
        <v>18.724275780421451</v>
      </c>
      <c r="X932" s="26">
        <v>41.102184501274039</v>
      </c>
      <c r="Y932" s="26">
        <v>25.01629927426589</v>
      </c>
      <c r="Z932" s="26">
        <v>2.3048492001450995</v>
      </c>
      <c r="AA932" s="26">
        <v>0.41128571428571425</v>
      </c>
      <c r="AB932" s="26">
        <v>43.838138242445297</v>
      </c>
      <c r="AC932" s="26">
        <f t="shared" si="154"/>
        <v>1.1253289744033292</v>
      </c>
      <c r="AD932" s="26">
        <f t="shared" si="154"/>
        <v>2.4702412885265694</v>
      </c>
      <c r="AE932" s="26">
        <f t="shared" si="154"/>
        <v>1.5034795863833801</v>
      </c>
      <c r="AF932" s="26">
        <f t="shared" si="153"/>
        <v>0.13852143692872049</v>
      </c>
      <c r="AG932" s="17">
        <v>3.4</v>
      </c>
      <c r="AH932" s="17">
        <v>4.8</v>
      </c>
      <c r="AI932" s="17">
        <f t="shared" si="156"/>
        <v>1.5848931924611131E-5</v>
      </c>
      <c r="AJ932" s="17">
        <v>7.5</v>
      </c>
      <c r="AK932" s="17">
        <v>112.5</v>
      </c>
      <c r="AL932" s="17">
        <v>815</v>
      </c>
      <c r="AM932" s="17">
        <v>152.5</v>
      </c>
      <c r="AN932" s="17">
        <v>23.5</v>
      </c>
      <c r="AO932" s="17">
        <v>37</v>
      </c>
      <c r="AP932" s="17">
        <v>0.75</v>
      </c>
      <c r="AQ932" s="17">
        <v>95</v>
      </c>
      <c r="AR932" s="17">
        <v>908.56874999999923</v>
      </c>
      <c r="AS932" s="17">
        <v>1476.6208333333336</v>
      </c>
      <c r="AT932" s="26">
        <v>661.63749999999993</v>
      </c>
      <c r="AU932" s="26">
        <v>21.1683800623053</v>
      </c>
      <c r="AV932" s="26">
        <v>4.9395962563731484</v>
      </c>
      <c r="AW932" s="26">
        <v>5082.4499999999989</v>
      </c>
      <c r="AX932" s="26">
        <v>3895.4749999999999</v>
      </c>
      <c r="AY932" s="103">
        <v>837</v>
      </c>
      <c r="AZ932" s="103">
        <f t="shared" si="152"/>
        <v>255.285</v>
      </c>
      <c r="BA932" s="17">
        <v>30</v>
      </c>
      <c r="BB932" s="17">
        <v>90</v>
      </c>
      <c r="BC932" s="17">
        <v>0.19</v>
      </c>
      <c r="BD932" s="14">
        <v>3</v>
      </c>
      <c r="BE932" s="17" t="s">
        <v>149</v>
      </c>
      <c r="BF932" s="28"/>
      <c r="BG932" s="26"/>
      <c r="BH932" s="31"/>
      <c r="BI932" s="29"/>
    </row>
    <row r="933" spans="1:61" x14ac:dyDescent="0.25">
      <c r="A933" s="14">
        <v>2008</v>
      </c>
      <c r="B933" s="17">
        <v>2012</v>
      </c>
      <c r="C933" s="20" t="s">
        <v>187</v>
      </c>
      <c r="D933" s="17" t="s">
        <v>326</v>
      </c>
      <c r="E933" s="32">
        <v>4</v>
      </c>
      <c r="F933" s="44">
        <v>94001</v>
      </c>
      <c r="G933" s="62">
        <v>94001</v>
      </c>
      <c r="H933" s="70">
        <v>94001</v>
      </c>
      <c r="I933" s="21" t="s">
        <v>43</v>
      </c>
      <c r="J933" s="22">
        <v>94001</v>
      </c>
      <c r="K933" s="17" t="s">
        <v>42</v>
      </c>
      <c r="L933" s="23">
        <v>94.444444444444443</v>
      </c>
      <c r="M933" s="25">
        <v>0.94444444444444442</v>
      </c>
      <c r="N933" s="25">
        <v>13.383732057416269</v>
      </c>
      <c r="O933" s="26">
        <v>45.070422535211264</v>
      </c>
      <c r="P933" s="26">
        <f t="shared" si="155"/>
        <v>0.45070422535211263</v>
      </c>
      <c r="Q933" s="63">
        <v>54.929577464788736</v>
      </c>
      <c r="R933" s="26">
        <v>0.54929577464788737</v>
      </c>
      <c r="S933" s="24" t="s">
        <v>45</v>
      </c>
      <c r="T933" s="25">
        <v>3.13</v>
      </c>
      <c r="U933" s="25" t="s">
        <v>45</v>
      </c>
      <c r="V933" s="25">
        <v>1.39598</v>
      </c>
      <c r="W933" s="26">
        <v>18.191211839710874</v>
      </c>
      <c r="X933" s="26">
        <v>42.977972334983406</v>
      </c>
      <c r="Y933" s="26">
        <v>26.221663718615972</v>
      </c>
      <c r="Z933" s="26">
        <v>1.347220772940716</v>
      </c>
      <c r="AA933" s="26">
        <v>0.49818181818181823</v>
      </c>
      <c r="AB933" s="26">
        <v>18.8485401459854</v>
      </c>
      <c r="AC933" s="26">
        <f t="shared" si="154"/>
        <v>0.56938493058295037</v>
      </c>
      <c r="AD933" s="26">
        <f t="shared" si="154"/>
        <v>1.3452105340849805</v>
      </c>
      <c r="AE933" s="26">
        <f t="shared" si="154"/>
        <v>0.82073807439267987</v>
      </c>
      <c r="AF933" s="26">
        <f t="shared" si="153"/>
        <v>4.2168010193044406E-2</v>
      </c>
      <c r="AG933" s="17">
        <v>3.6</v>
      </c>
      <c r="AH933" s="17">
        <v>4.5999999999999996</v>
      </c>
      <c r="AI933" s="17">
        <f t="shared" si="156"/>
        <v>2.5118864315095791E-5</v>
      </c>
      <c r="AJ933" s="17">
        <v>6</v>
      </c>
      <c r="AK933" s="17">
        <v>102.5</v>
      </c>
      <c r="AL933" s="17">
        <v>670</v>
      </c>
      <c r="AM933" s="17">
        <v>147.5</v>
      </c>
      <c r="AN933" s="17">
        <v>41.5</v>
      </c>
      <c r="AO933" s="17">
        <v>38</v>
      </c>
      <c r="AP933" s="17">
        <v>1</v>
      </c>
      <c r="AQ933" s="17">
        <v>129</v>
      </c>
      <c r="AR933" s="17">
        <v>908.56874999999923</v>
      </c>
      <c r="AS933" s="17">
        <v>1476.6208333333336</v>
      </c>
      <c r="AT933" s="26">
        <v>661.63749999999993</v>
      </c>
      <c r="AU933" s="26">
        <v>21.1683800623053</v>
      </c>
      <c r="AV933" s="26">
        <v>4.9395962563731484</v>
      </c>
      <c r="AW933" s="26">
        <v>5082.4499999999989</v>
      </c>
      <c r="AX933" s="26">
        <v>3895.4749999999999</v>
      </c>
      <c r="AY933" s="103">
        <v>837</v>
      </c>
      <c r="AZ933" s="103">
        <f t="shared" si="152"/>
        <v>255.285</v>
      </c>
      <c r="BA933" s="17">
        <v>30</v>
      </c>
      <c r="BB933" s="17">
        <v>90</v>
      </c>
      <c r="BC933" s="17">
        <v>0.19</v>
      </c>
      <c r="BD933" s="14">
        <v>3</v>
      </c>
      <c r="BE933" s="17" t="s">
        <v>149</v>
      </c>
      <c r="BF933" s="28"/>
      <c r="BG933" s="26"/>
      <c r="BH933" s="31"/>
      <c r="BI933" s="29"/>
    </row>
    <row r="934" spans="1:61" x14ac:dyDescent="0.25">
      <c r="A934" s="14">
        <v>2008</v>
      </c>
      <c r="B934" s="17">
        <v>2012</v>
      </c>
      <c r="C934" s="20" t="s">
        <v>187</v>
      </c>
      <c r="D934" s="17" t="s">
        <v>326</v>
      </c>
      <c r="E934" s="32">
        <v>1</v>
      </c>
      <c r="F934" s="44" t="s">
        <v>49</v>
      </c>
      <c r="G934" s="85" t="s">
        <v>49</v>
      </c>
      <c r="H934" s="70" t="s">
        <v>155</v>
      </c>
      <c r="I934" s="21">
        <v>4</v>
      </c>
      <c r="J934" s="22" t="s">
        <v>44</v>
      </c>
      <c r="K934" s="17" t="s">
        <v>42</v>
      </c>
      <c r="L934" s="23">
        <v>72.222222222222214</v>
      </c>
      <c r="M934" s="25">
        <v>0.7222222222222221</v>
      </c>
      <c r="N934" s="25">
        <v>25.501435406698569</v>
      </c>
      <c r="O934" s="26">
        <v>50.684931506849317</v>
      </c>
      <c r="P934" s="26">
        <f t="shared" si="155"/>
        <v>0.50684931506849318</v>
      </c>
      <c r="Q934" s="63">
        <v>49.31506849315069</v>
      </c>
      <c r="R934" s="26">
        <v>0.49315068493150688</v>
      </c>
      <c r="S934" s="24" t="s">
        <v>45</v>
      </c>
      <c r="T934" s="25">
        <v>4.87</v>
      </c>
      <c r="U934" s="25" t="s">
        <v>45</v>
      </c>
      <c r="V934" s="25">
        <v>2.1720200000000003</v>
      </c>
      <c r="W934" s="26">
        <v>17.946972349535926</v>
      </c>
      <c r="X934" s="26">
        <v>43.334445479948741</v>
      </c>
      <c r="Y934" s="26">
        <v>25.327601654574266</v>
      </c>
      <c r="Z934" s="26">
        <v>1.667099779045202</v>
      </c>
      <c r="AA934" s="26">
        <v>0.41658823529411759</v>
      </c>
      <c r="AB934" s="26">
        <v>35.070601524992945</v>
      </c>
      <c r="AC934" s="26">
        <f t="shared" si="154"/>
        <v>0.87401755342239962</v>
      </c>
      <c r="AD934" s="26">
        <f t="shared" si="154"/>
        <v>2.1103874948735037</v>
      </c>
      <c r="AE934" s="26">
        <f t="shared" si="154"/>
        <v>1.2334542005777669</v>
      </c>
      <c r="AF934" s="26">
        <f t="shared" si="153"/>
        <v>8.1187759239501334E-2</v>
      </c>
      <c r="AG934" s="17">
        <v>3.6</v>
      </c>
      <c r="AH934" s="17">
        <v>4.9000000000000004</v>
      </c>
      <c r="AI934" s="17">
        <f t="shared" si="156"/>
        <v>1.2589254117941658E-5</v>
      </c>
      <c r="AJ934" s="17">
        <v>10.5</v>
      </c>
      <c r="AK934" s="17">
        <v>137.5</v>
      </c>
      <c r="AL934" s="17">
        <v>945</v>
      </c>
      <c r="AM934" s="17">
        <v>162.5</v>
      </c>
      <c r="AN934" s="17">
        <v>18</v>
      </c>
      <c r="AO934" s="17">
        <v>38</v>
      </c>
      <c r="AP934" s="17">
        <v>1</v>
      </c>
      <c r="AQ934" s="17">
        <v>99</v>
      </c>
      <c r="AR934" s="17">
        <v>908.56874999999923</v>
      </c>
      <c r="AS934" s="17">
        <v>1476.6208333333336</v>
      </c>
      <c r="AT934" s="26">
        <v>661.63749999999993</v>
      </c>
      <c r="AU934" s="26">
        <v>21.1683800623053</v>
      </c>
      <c r="AV934" s="26">
        <v>4.9395962563731484</v>
      </c>
      <c r="AW934" s="26">
        <v>5082.4499999999989</v>
      </c>
      <c r="AX934" s="26">
        <v>3895.4749999999999</v>
      </c>
      <c r="AY934" s="103">
        <v>837</v>
      </c>
      <c r="AZ934" s="103">
        <f t="shared" si="152"/>
        <v>255.285</v>
      </c>
      <c r="BA934" s="17">
        <v>30</v>
      </c>
      <c r="BB934" s="17">
        <v>90</v>
      </c>
      <c r="BC934" s="17">
        <v>0.19</v>
      </c>
      <c r="BD934" s="14">
        <v>3</v>
      </c>
      <c r="BE934" s="17" t="s">
        <v>149</v>
      </c>
      <c r="BF934" s="28"/>
      <c r="BG934" s="26"/>
      <c r="BH934" s="31"/>
      <c r="BI934" s="29"/>
    </row>
    <row r="935" spans="1:61" x14ac:dyDescent="0.25">
      <c r="A935" s="14">
        <v>2008</v>
      </c>
      <c r="B935" s="17">
        <v>2012</v>
      </c>
      <c r="C935" s="20" t="s">
        <v>187</v>
      </c>
      <c r="D935" s="17" t="s">
        <v>326</v>
      </c>
      <c r="E935" s="32">
        <v>2</v>
      </c>
      <c r="F935" s="44" t="s">
        <v>49</v>
      </c>
      <c r="G935" s="85" t="s">
        <v>49</v>
      </c>
      <c r="H935" s="70" t="s">
        <v>155</v>
      </c>
      <c r="I935" s="21">
        <v>4</v>
      </c>
      <c r="J935" s="22" t="s">
        <v>44</v>
      </c>
      <c r="K935" s="17" t="s">
        <v>42</v>
      </c>
      <c r="L935" s="23">
        <v>66.666666666666657</v>
      </c>
      <c r="M935" s="25">
        <v>0.66666666666666652</v>
      </c>
      <c r="N935" s="25">
        <v>24.235406698564596</v>
      </c>
      <c r="O935" s="26">
        <v>52.80898876404494</v>
      </c>
      <c r="P935" s="26">
        <f t="shared" si="155"/>
        <v>0.5280898876404494</v>
      </c>
      <c r="Q935" s="63">
        <v>47.191011235955052</v>
      </c>
      <c r="R935" s="26">
        <v>0.47191011235955055</v>
      </c>
      <c r="S935" s="24" t="s">
        <v>45</v>
      </c>
      <c r="T935" s="25">
        <v>4.49</v>
      </c>
      <c r="U935" s="25" t="s">
        <v>45</v>
      </c>
      <c r="V935" s="25">
        <v>2.0025400000000002</v>
      </c>
      <c r="W935" s="26">
        <v>21.313179960680429</v>
      </c>
      <c r="X935" s="26">
        <v>41.070065376860398</v>
      </c>
      <c r="Y935" s="26">
        <v>24.594199825326257</v>
      </c>
      <c r="Z935" s="26">
        <v>1.0317701351025903</v>
      </c>
      <c r="AA935" s="26">
        <v>0.42786666666666673</v>
      </c>
      <c r="AB935" s="26">
        <v>31.481770021813649</v>
      </c>
      <c r="AC935" s="26">
        <f t="shared" si="154"/>
        <v>0.95696178023455125</v>
      </c>
      <c r="AD935" s="26">
        <f t="shared" si="154"/>
        <v>1.8440459354210319</v>
      </c>
      <c r="AE935" s="26">
        <f t="shared" si="154"/>
        <v>1.104279572157149</v>
      </c>
      <c r="AF935" s="26">
        <f t="shared" si="153"/>
        <v>4.6326479066106305E-2</v>
      </c>
      <c r="AG935" s="17">
        <v>3.6</v>
      </c>
      <c r="AH935" s="17">
        <v>4.9000000000000004</v>
      </c>
      <c r="AI935" s="17">
        <f t="shared" si="156"/>
        <v>1.2589254117941658E-5</v>
      </c>
      <c r="AJ935" s="17">
        <v>9</v>
      </c>
      <c r="AK935" s="17">
        <v>137.5</v>
      </c>
      <c r="AL935" s="17">
        <v>900</v>
      </c>
      <c r="AM935" s="17">
        <v>162.5</v>
      </c>
      <c r="AN935" s="17">
        <v>19</v>
      </c>
      <c r="AO935" s="17">
        <v>36</v>
      </c>
      <c r="AP935" s="17">
        <v>1</v>
      </c>
      <c r="AQ935" s="17">
        <v>95.5</v>
      </c>
      <c r="AR935" s="17">
        <v>908.56874999999923</v>
      </c>
      <c r="AS935" s="17">
        <v>1476.6208333333336</v>
      </c>
      <c r="AT935" s="26">
        <v>661.63749999999993</v>
      </c>
      <c r="AU935" s="26">
        <v>21.1683800623053</v>
      </c>
      <c r="AV935" s="26">
        <v>4.9395962563731484</v>
      </c>
      <c r="AW935" s="26">
        <v>5082.4499999999989</v>
      </c>
      <c r="AX935" s="26">
        <v>3895.4749999999999</v>
      </c>
      <c r="AY935" s="103">
        <v>837</v>
      </c>
      <c r="AZ935" s="103">
        <f t="shared" si="152"/>
        <v>255.285</v>
      </c>
      <c r="BA935" s="17">
        <v>30</v>
      </c>
      <c r="BB935" s="17">
        <v>90</v>
      </c>
      <c r="BC935" s="17">
        <v>0.19</v>
      </c>
      <c r="BD935" s="14">
        <v>3</v>
      </c>
      <c r="BE935" s="17" t="s">
        <v>149</v>
      </c>
      <c r="BF935" s="28"/>
      <c r="BG935" s="26"/>
      <c r="BH935" s="31"/>
      <c r="BI935" s="29"/>
    </row>
    <row r="936" spans="1:61" x14ac:dyDescent="0.25">
      <c r="A936" s="14">
        <v>2008</v>
      </c>
      <c r="B936" s="17">
        <v>2012</v>
      </c>
      <c r="C936" s="20" t="s">
        <v>187</v>
      </c>
      <c r="D936" s="17" t="s">
        <v>326</v>
      </c>
      <c r="E936" s="32">
        <v>3</v>
      </c>
      <c r="F936" s="44" t="s">
        <v>49</v>
      </c>
      <c r="G936" s="85" t="s">
        <v>49</v>
      </c>
      <c r="H936" s="70" t="s">
        <v>155</v>
      </c>
      <c r="I936" s="21">
        <v>4</v>
      </c>
      <c r="J936" s="22" t="s">
        <v>44</v>
      </c>
      <c r="K936" s="17" t="s">
        <v>42</v>
      </c>
      <c r="L936" s="23">
        <v>100</v>
      </c>
      <c r="M936" s="25">
        <v>1</v>
      </c>
      <c r="N936" s="25">
        <v>28.214354066985649</v>
      </c>
      <c r="O936" s="26">
        <v>50.285714285714292</v>
      </c>
      <c r="P936" s="26">
        <f t="shared" si="155"/>
        <v>0.50285714285714289</v>
      </c>
      <c r="Q936" s="63">
        <v>49.714285714285715</v>
      </c>
      <c r="R936" s="26">
        <v>0.49714285714285716</v>
      </c>
      <c r="S936" s="24" t="s">
        <v>45</v>
      </c>
      <c r="T936" s="25">
        <v>5.35</v>
      </c>
      <c r="U936" s="25" t="s">
        <v>45</v>
      </c>
      <c r="V936" s="25">
        <v>2.3860999999999999</v>
      </c>
      <c r="W936" s="26">
        <v>18.961077161721775</v>
      </c>
      <c r="X936" s="26">
        <v>42.639028337185223</v>
      </c>
      <c r="Y936" s="26">
        <v>25.256125418531155</v>
      </c>
      <c r="Z936" s="26">
        <v>1.1611495804630323</v>
      </c>
      <c r="AA936" s="26">
        <v>0.44624999999999998</v>
      </c>
      <c r="AB936" s="26">
        <v>35.966386554621849</v>
      </c>
      <c r="AC936" s="26">
        <f t="shared" si="154"/>
        <v>1.0144176281521149</v>
      </c>
      <c r="AD936" s="26">
        <f t="shared" si="154"/>
        <v>2.2811880160394096</v>
      </c>
      <c r="AE936" s="26">
        <f t="shared" si="154"/>
        <v>1.3512027098914168</v>
      </c>
      <c r="AF936" s="26">
        <f t="shared" si="153"/>
        <v>6.212150255477223E-2</v>
      </c>
      <c r="AG936" s="17">
        <v>3.4</v>
      </c>
      <c r="AH936" s="17">
        <v>4.8</v>
      </c>
      <c r="AI936" s="17">
        <f t="shared" si="156"/>
        <v>1.5848931924611131E-5</v>
      </c>
      <c r="AJ936" s="17">
        <v>7.5</v>
      </c>
      <c r="AK936" s="17">
        <v>112.5</v>
      </c>
      <c r="AL936" s="17">
        <v>815</v>
      </c>
      <c r="AM936" s="17">
        <v>152.5</v>
      </c>
      <c r="AN936" s="17">
        <v>23.5</v>
      </c>
      <c r="AO936" s="17">
        <v>37</v>
      </c>
      <c r="AP936" s="17">
        <v>0.75</v>
      </c>
      <c r="AQ936" s="17">
        <v>95</v>
      </c>
      <c r="AR936" s="17">
        <v>908.56874999999923</v>
      </c>
      <c r="AS936" s="17">
        <v>1476.6208333333336</v>
      </c>
      <c r="AT936" s="26">
        <v>661.63749999999993</v>
      </c>
      <c r="AU936" s="26">
        <v>21.1683800623053</v>
      </c>
      <c r="AV936" s="26">
        <v>4.9395962563731484</v>
      </c>
      <c r="AW936" s="26">
        <v>5082.4499999999989</v>
      </c>
      <c r="AX936" s="26">
        <v>3895.4749999999999</v>
      </c>
      <c r="AY936" s="103">
        <v>837</v>
      </c>
      <c r="AZ936" s="103">
        <f t="shared" si="152"/>
        <v>255.285</v>
      </c>
      <c r="BA936" s="17">
        <v>30</v>
      </c>
      <c r="BB936" s="17">
        <v>90</v>
      </c>
      <c r="BC936" s="17">
        <v>0.19</v>
      </c>
      <c r="BD936" s="14">
        <v>3</v>
      </c>
      <c r="BE936" s="17" t="s">
        <v>149</v>
      </c>
      <c r="BF936" s="28"/>
      <c r="BG936" s="26"/>
      <c r="BH936" s="31"/>
      <c r="BI936" s="29"/>
    </row>
    <row r="937" spans="1:61" x14ac:dyDescent="0.25">
      <c r="A937" s="14">
        <v>2008</v>
      </c>
      <c r="B937" s="17">
        <v>2012</v>
      </c>
      <c r="C937" s="20" t="s">
        <v>187</v>
      </c>
      <c r="D937" s="17" t="s">
        <v>326</v>
      </c>
      <c r="E937" s="32">
        <v>4</v>
      </c>
      <c r="F937" s="44" t="s">
        <v>49</v>
      </c>
      <c r="G937" s="85" t="s">
        <v>49</v>
      </c>
      <c r="H937" s="70" t="s">
        <v>155</v>
      </c>
      <c r="I937" s="21">
        <v>4</v>
      </c>
      <c r="J937" s="22" t="s">
        <v>44</v>
      </c>
      <c r="K937" s="17" t="s">
        <v>42</v>
      </c>
      <c r="L937" s="23">
        <v>55.555555555555557</v>
      </c>
      <c r="M937" s="25">
        <v>0.55555555555555558</v>
      </c>
      <c r="N937" s="25">
        <v>7.4153110047846891</v>
      </c>
      <c r="O937" s="26">
        <v>52.571428571428584</v>
      </c>
      <c r="P937" s="26">
        <f t="shared" si="155"/>
        <v>0.5257142857142858</v>
      </c>
      <c r="Q937" s="63">
        <v>47.428571428571423</v>
      </c>
      <c r="R937" s="26">
        <v>0.47428571428571425</v>
      </c>
      <c r="S937" s="24" t="s">
        <v>45</v>
      </c>
      <c r="T937" s="25">
        <v>1.85</v>
      </c>
      <c r="U937" s="25" t="s">
        <v>45</v>
      </c>
      <c r="V937" s="25">
        <v>0.82510000000000006</v>
      </c>
      <c r="W937" s="26">
        <v>19.702516759696636</v>
      </c>
      <c r="X937" s="26">
        <v>41.624089960023142</v>
      </c>
      <c r="Y937" s="26">
        <v>25.764038652359773</v>
      </c>
      <c r="Z937" s="26">
        <v>0.96497789942202417</v>
      </c>
      <c r="AA937" s="26">
        <v>0.53100000000000003</v>
      </c>
      <c r="AB937" s="26">
        <v>10.451977401129943</v>
      </c>
      <c r="AC937" s="26">
        <f t="shared" si="154"/>
        <v>0.3644965600543878</v>
      </c>
      <c r="AD937" s="26">
        <f t="shared" si="154"/>
        <v>0.7700456642604282</v>
      </c>
      <c r="AE937" s="26">
        <f t="shared" si="154"/>
        <v>0.47663471506865579</v>
      </c>
      <c r="AF937" s="26">
        <f t="shared" si="153"/>
        <v>1.7852091139307448E-2</v>
      </c>
      <c r="AG937" s="17">
        <v>3.6</v>
      </c>
      <c r="AH937" s="17">
        <v>4.5999999999999996</v>
      </c>
      <c r="AI937" s="17">
        <f t="shared" si="156"/>
        <v>2.5118864315095791E-5</v>
      </c>
      <c r="AJ937" s="17">
        <v>6</v>
      </c>
      <c r="AK937" s="17">
        <v>102.5</v>
      </c>
      <c r="AL937" s="17">
        <v>670</v>
      </c>
      <c r="AM937" s="17">
        <v>147.5</v>
      </c>
      <c r="AN937" s="17">
        <v>41.5</v>
      </c>
      <c r="AO937" s="17">
        <v>38</v>
      </c>
      <c r="AP937" s="17">
        <v>1</v>
      </c>
      <c r="AQ937" s="17">
        <v>129</v>
      </c>
      <c r="AR937" s="17">
        <v>908.56874999999923</v>
      </c>
      <c r="AS937" s="17">
        <v>1476.6208333333336</v>
      </c>
      <c r="AT937" s="26">
        <v>661.63749999999993</v>
      </c>
      <c r="AU937" s="26">
        <v>21.1683800623053</v>
      </c>
      <c r="AV937" s="26">
        <v>4.9395962563731484</v>
      </c>
      <c r="AW937" s="26">
        <v>5082.4499999999989</v>
      </c>
      <c r="AX937" s="26">
        <v>3895.4749999999999</v>
      </c>
      <c r="AY937" s="103">
        <v>837</v>
      </c>
      <c r="AZ937" s="103">
        <f t="shared" si="152"/>
        <v>255.285</v>
      </c>
      <c r="BA937" s="17">
        <v>30</v>
      </c>
      <c r="BB937" s="17">
        <v>90</v>
      </c>
      <c r="BC937" s="17">
        <v>0.19</v>
      </c>
      <c r="BD937" s="14">
        <v>3</v>
      </c>
      <c r="BE937" s="17" t="s">
        <v>149</v>
      </c>
      <c r="BF937" s="28"/>
      <c r="BG937" s="26"/>
      <c r="BH937" s="31"/>
      <c r="BI937" s="29"/>
    </row>
    <row r="938" spans="1:61" x14ac:dyDescent="0.25">
      <c r="A938" s="14">
        <v>2008</v>
      </c>
      <c r="B938" s="17">
        <v>2012</v>
      </c>
      <c r="C938" s="20" t="s">
        <v>187</v>
      </c>
      <c r="D938" s="17" t="s">
        <v>326</v>
      </c>
      <c r="E938" s="32">
        <v>1</v>
      </c>
      <c r="F938" s="44" t="s">
        <v>63</v>
      </c>
      <c r="G938" s="62" t="s">
        <v>64</v>
      </c>
      <c r="H938" s="70" t="s">
        <v>156</v>
      </c>
      <c r="I938" s="21">
        <v>8</v>
      </c>
      <c r="J938" s="22" t="s">
        <v>46</v>
      </c>
      <c r="K938" s="17" t="s">
        <v>40</v>
      </c>
      <c r="L938" s="23">
        <v>100</v>
      </c>
      <c r="M938" s="25">
        <v>1</v>
      </c>
      <c r="N938" s="25">
        <v>47.023923444976077</v>
      </c>
      <c r="O938" s="26">
        <v>47.089947089947081</v>
      </c>
      <c r="P938" s="26">
        <f t="shared" si="155"/>
        <v>0.47089947089947082</v>
      </c>
      <c r="Q938" s="63">
        <v>52.910052910052919</v>
      </c>
      <c r="R938" s="26">
        <v>0.52910052910052918</v>
      </c>
      <c r="S938" s="24" t="s">
        <v>45</v>
      </c>
      <c r="T938" s="25">
        <v>8.9700000000000006</v>
      </c>
      <c r="U938" s="25" t="s">
        <v>45</v>
      </c>
      <c r="V938" s="25">
        <v>4.0006200000000005</v>
      </c>
      <c r="W938" s="26">
        <v>19.378585502662943</v>
      </c>
      <c r="X938" s="26">
        <v>42.863530671514269</v>
      </c>
      <c r="Y938" s="26">
        <v>24.252794474240417</v>
      </c>
      <c r="Z938" s="26">
        <v>1.5576528595307906</v>
      </c>
      <c r="AA938" s="26">
        <v>0.43188235294117649</v>
      </c>
      <c r="AB938" s="26">
        <v>62.308635249250884</v>
      </c>
      <c r="AC938" s="26">
        <f t="shared" si="154"/>
        <v>1.7382591195888661</v>
      </c>
      <c r="AD938" s="26">
        <f t="shared" si="154"/>
        <v>3.8448587012348305</v>
      </c>
      <c r="AE938" s="26">
        <f t="shared" si="154"/>
        <v>2.1754756643393653</v>
      </c>
      <c r="AF938" s="26">
        <f t="shared" si="153"/>
        <v>0.13972146149991194</v>
      </c>
      <c r="AG938" s="17">
        <v>3.6</v>
      </c>
      <c r="AH938" s="17">
        <v>4.9000000000000004</v>
      </c>
      <c r="AI938" s="17">
        <f t="shared" si="156"/>
        <v>1.2589254117941658E-5</v>
      </c>
      <c r="AJ938" s="17">
        <v>10.5</v>
      </c>
      <c r="AK938" s="17">
        <v>137.5</v>
      </c>
      <c r="AL938" s="17">
        <v>945</v>
      </c>
      <c r="AM938" s="17">
        <v>162.5</v>
      </c>
      <c r="AN938" s="17">
        <v>18</v>
      </c>
      <c r="AO938" s="17">
        <v>38</v>
      </c>
      <c r="AP938" s="17">
        <v>1</v>
      </c>
      <c r="AQ938" s="17">
        <v>99</v>
      </c>
      <c r="AR938" s="17">
        <v>908.56874999999923</v>
      </c>
      <c r="AS938" s="17">
        <v>1476.6208333333336</v>
      </c>
      <c r="AT938" s="26">
        <v>661.63749999999993</v>
      </c>
      <c r="AU938" s="26">
        <v>21.1683800623053</v>
      </c>
      <c r="AV938" s="26">
        <v>4.9395962563731484</v>
      </c>
      <c r="AW938" s="26">
        <v>5082.4499999999989</v>
      </c>
      <c r="AX938" s="26">
        <v>3895.4749999999999</v>
      </c>
      <c r="AY938" s="103">
        <v>837</v>
      </c>
      <c r="AZ938" s="103">
        <f t="shared" si="152"/>
        <v>255.285</v>
      </c>
      <c r="BA938" s="17">
        <v>30</v>
      </c>
      <c r="BB938" s="17">
        <v>90</v>
      </c>
      <c r="BC938" s="17">
        <v>0.19</v>
      </c>
      <c r="BD938" s="14">
        <v>3</v>
      </c>
      <c r="BE938" s="17" t="s">
        <v>149</v>
      </c>
      <c r="BF938" s="28"/>
      <c r="BG938" s="26"/>
      <c r="BH938" s="31"/>
      <c r="BI938" s="29"/>
    </row>
    <row r="939" spans="1:61" x14ac:dyDescent="0.25">
      <c r="A939" s="14">
        <v>2008</v>
      </c>
      <c r="B939" s="17">
        <v>2012</v>
      </c>
      <c r="C939" s="20" t="s">
        <v>187</v>
      </c>
      <c r="D939" s="17" t="s">
        <v>326</v>
      </c>
      <c r="E939" s="32">
        <v>2</v>
      </c>
      <c r="F939" s="44" t="s">
        <v>63</v>
      </c>
      <c r="G939" s="62" t="s">
        <v>64</v>
      </c>
      <c r="H939" s="70" t="s">
        <v>156</v>
      </c>
      <c r="I939" s="21">
        <v>8</v>
      </c>
      <c r="J939" s="22" t="s">
        <v>46</v>
      </c>
      <c r="K939" s="17" t="s">
        <v>40</v>
      </c>
      <c r="L939" s="23">
        <v>100</v>
      </c>
      <c r="M939" s="25">
        <v>1</v>
      </c>
      <c r="N939" s="25">
        <v>54.439234449760768</v>
      </c>
      <c r="O939" s="26">
        <v>49.315068493150683</v>
      </c>
      <c r="P939" s="26">
        <f t="shared" si="155"/>
        <v>0.49315068493150682</v>
      </c>
      <c r="Q939" s="63">
        <v>50.684931506849317</v>
      </c>
      <c r="R939" s="26">
        <v>0.50684931506849318</v>
      </c>
      <c r="S939" s="24" t="s">
        <v>45</v>
      </c>
      <c r="T939" s="25">
        <v>9.8800000000000008</v>
      </c>
      <c r="U939" s="25" t="s">
        <v>45</v>
      </c>
      <c r="V939" s="25">
        <v>4.4064800000000002</v>
      </c>
      <c r="W939" s="26">
        <v>19.961982898166482</v>
      </c>
      <c r="X939" s="26">
        <v>41.614290561162619</v>
      </c>
      <c r="Y939" s="26">
        <v>25.062583858559975</v>
      </c>
      <c r="Z939" s="26">
        <v>1.5533884537342573</v>
      </c>
      <c r="AA939" s="26">
        <v>0.40436708860759496</v>
      </c>
      <c r="AB939" s="26">
        <v>73.299733917671006</v>
      </c>
      <c r="AC939" s="26">
        <f t="shared" si="154"/>
        <v>1.9722439103388487</v>
      </c>
      <c r="AD939" s="26">
        <f t="shared" si="154"/>
        <v>4.1114919074428675</v>
      </c>
      <c r="AE939" s="26">
        <f t="shared" si="154"/>
        <v>2.4761832852257255</v>
      </c>
      <c r="AF939" s="26">
        <f t="shared" si="153"/>
        <v>0.15347477922894462</v>
      </c>
      <c r="AG939" s="17">
        <v>3.6</v>
      </c>
      <c r="AH939" s="17">
        <v>4.9000000000000004</v>
      </c>
      <c r="AI939" s="17">
        <f t="shared" si="156"/>
        <v>1.2589254117941658E-5</v>
      </c>
      <c r="AJ939" s="17">
        <v>9</v>
      </c>
      <c r="AK939" s="17">
        <v>137.5</v>
      </c>
      <c r="AL939" s="17">
        <v>900</v>
      </c>
      <c r="AM939" s="17">
        <v>162.5</v>
      </c>
      <c r="AN939" s="17">
        <v>19</v>
      </c>
      <c r="AO939" s="17">
        <v>36</v>
      </c>
      <c r="AP939" s="17">
        <v>1</v>
      </c>
      <c r="AQ939" s="17">
        <v>95.5</v>
      </c>
      <c r="AR939" s="17">
        <v>908.56874999999923</v>
      </c>
      <c r="AS939" s="17">
        <v>1476.6208333333336</v>
      </c>
      <c r="AT939" s="26">
        <v>661.63749999999993</v>
      </c>
      <c r="AU939" s="26">
        <v>21.1683800623053</v>
      </c>
      <c r="AV939" s="26">
        <v>4.9395962563731484</v>
      </c>
      <c r="AW939" s="26">
        <v>5082.4499999999989</v>
      </c>
      <c r="AX939" s="26">
        <v>3895.4749999999999</v>
      </c>
      <c r="AY939" s="103">
        <v>837</v>
      </c>
      <c r="AZ939" s="103">
        <f t="shared" si="152"/>
        <v>255.285</v>
      </c>
      <c r="BA939" s="17">
        <v>30</v>
      </c>
      <c r="BB939" s="17">
        <v>90</v>
      </c>
      <c r="BC939" s="17">
        <v>0.19</v>
      </c>
      <c r="BD939" s="14">
        <v>3</v>
      </c>
      <c r="BE939" s="17" t="s">
        <v>149</v>
      </c>
      <c r="BF939" s="28"/>
      <c r="BG939" s="26"/>
      <c r="BH939" s="31"/>
      <c r="BI939" s="29"/>
    </row>
    <row r="940" spans="1:61" x14ac:dyDescent="0.25">
      <c r="A940" s="14">
        <v>2008</v>
      </c>
      <c r="B940" s="17">
        <v>2012</v>
      </c>
      <c r="C940" s="20" t="s">
        <v>187</v>
      </c>
      <c r="D940" s="17" t="s">
        <v>326</v>
      </c>
      <c r="E940" s="32">
        <v>3</v>
      </c>
      <c r="F940" s="44" t="s">
        <v>63</v>
      </c>
      <c r="G940" s="62" t="s">
        <v>64</v>
      </c>
      <c r="H940" s="70" t="s">
        <v>156</v>
      </c>
      <c r="I940" s="21">
        <v>8</v>
      </c>
      <c r="J940" s="22" t="s">
        <v>46</v>
      </c>
      <c r="K940" s="17" t="s">
        <v>40</v>
      </c>
      <c r="L940" s="23">
        <v>100</v>
      </c>
      <c r="M940" s="25">
        <v>1</v>
      </c>
      <c r="N940" s="25">
        <v>47.928229665071775</v>
      </c>
      <c r="O940" s="26">
        <v>50.179211469534053</v>
      </c>
      <c r="P940" s="26">
        <f t="shared" si="155"/>
        <v>0.50179211469534057</v>
      </c>
      <c r="Q940" s="63">
        <v>49.820788530465947</v>
      </c>
      <c r="R940" s="26">
        <v>0.49820788530465948</v>
      </c>
      <c r="S940" s="24" t="s">
        <v>45</v>
      </c>
      <c r="T940" s="25">
        <v>8.64</v>
      </c>
      <c r="U940" s="25" t="s">
        <v>45</v>
      </c>
      <c r="V940" s="25">
        <v>3.8534400000000004</v>
      </c>
      <c r="W940" s="26">
        <v>18.632770978539583</v>
      </c>
      <c r="X940" s="26">
        <v>43.86241406442727</v>
      </c>
      <c r="Y940" s="26">
        <v>24.844717352780762</v>
      </c>
      <c r="Z940" s="26">
        <v>1.5158804940111992</v>
      </c>
      <c r="AA940" s="26">
        <v>0.47058823529411764</v>
      </c>
      <c r="AB940" s="26">
        <v>55.08</v>
      </c>
      <c r="AC940" s="26">
        <f t="shared" si="154"/>
        <v>1.60987141254582</v>
      </c>
      <c r="AD940" s="26">
        <f t="shared" si="154"/>
        <v>3.7897125751665164</v>
      </c>
      <c r="AE940" s="26">
        <f t="shared" si="154"/>
        <v>2.1465835792802581</v>
      </c>
      <c r="AF940" s="26">
        <f t="shared" si="153"/>
        <v>0.13097207468256761</v>
      </c>
      <c r="AG940" s="17">
        <v>3.4</v>
      </c>
      <c r="AH940" s="17">
        <v>4.8</v>
      </c>
      <c r="AI940" s="17">
        <f t="shared" si="156"/>
        <v>1.5848931924611131E-5</v>
      </c>
      <c r="AJ940" s="17">
        <v>7.5</v>
      </c>
      <c r="AK940" s="17">
        <v>112.5</v>
      </c>
      <c r="AL940" s="17">
        <v>815</v>
      </c>
      <c r="AM940" s="17">
        <v>152.5</v>
      </c>
      <c r="AN940" s="17">
        <v>23.5</v>
      </c>
      <c r="AO940" s="17">
        <v>37</v>
      </c>
      <c r="AP940" s="17">
        <v>0.75</v>
      </c>
      <c r="AQ940" s="17">
        <v>95</v>
      </c>
      <c r="AR940" s="17">
        <v>908.56874999999923</v>
      </c>
      <c r="AS940" s="17">
        <v>1476.6208333333336</v>
      </c>
      <c r="AT940" s="26">
        <v>661.63749999999993</v>
      </c>
      <c r="AU940" s="26">
        <v>21.1683800623053</v>
      </c>
      <c r="AV940" s="26">
        <v>4.9395962563731484</v>
      </c>
      <c r="AW940" s="26">
        <v>5082.4499999999989</v>
      </c>
      <c r="AX940" s="26">
        <v>3895.4749999999999</v>
      </c>
      <c r="AY940" s="103">
        <v>837</v>
      </c>
      <c r="AZ940" s="103">
        <f t="shared" si="152"/>
        <v>255.285</v>
      </c>
      <c r="BA940" s="17">
        <v>30</v>
      </c>
      <c r="BB940" s="17">
        <v>90</v>
      </c>
      <c r="BC940" s="17">
        <v>0.19</v>
      </c>
      <c r="BD940" s="14">
        <v>3</v>
      </c>
      <c r="BE940" s="17" t="s">
        <v>149</v>
      </c>
      <c r="BF940" s="28"/>
      <c r="BG940" s="26"/>
      <c r="BH940" s="31"/>
      <c r="BI940" s="29"/>
    </row>
    <row r="941" spans="1:61" x14ac:dyDescent="0.25">
      <c r="A941" s="14">
        <v>2008</v>
      </c>
      <c r="B941" s="17">
        <v>2012</v>
      </c>
      <c r="C941" s="20" t="s">
        <v>187</v>
      </c>
      <c r="D941" s="17" t="s">
        <v>326</v>
      </c>
      <c r="E941" s="32">
        <v>4</v>
      </c>
      <c r="F941" s="44" t="s">
        <v>63</v>
      </c>
      <c r="G941" s="62" t="s">
        <v>64</v>
      </c>
      <c r="H941" s="70" t="s">
        <v>156</v>
      </c>
      <c r="I941" s="21">
        <v>8</v>
      </c>
      <c r="J941" s="22" t="s">
        <v>46</v>
      </c>
      <c r="K941" s="17" t="s">
        <v>40</v>
      </c>
      <c r="L941" s="23">
        <v>88.888888888888886</v>
      </c>
      <c r="M941" s="25">
        <v>0.88888888888888884</v>
      </c>
      <c r="N941" s="25">
        <v>32.916746411483253</v>
      </c>
      <c r="O941" s="26">
        <v>49.473684210526315</v>
      </c>
      <c r="P941" s="26">
        <f t="shared" si="155"/>
        <v>0.49473684210526314</v>
      </c>
      <c r="Q941" s="63">
        <v>50.526315789473685</v>
      </c>
      <c r="R941" s="26">
        <v>0.50526315789473686</v>
      </c>
      <c r="S941" s="24" t="s">
        <v>45</v>
      </c>
      <c r="T941" s="25">
        <v>6.22</v>
      </c>
      <c r="U941" s="25" t="s">
        <v>45</v>
      </c>
      <c r="V941" s="25">
        <v>2.7741199999999999</v>
      </c>
      <c r="W941" s="26">
        <v>19.312281101231861</v>
      </c>
      <c r="X941" s="26">
        <v>41.468036674643542</v>
      </c>
      <c r="Y941" s="26">
        <v>25.072727485036978</v>
      </c>
      <c r="Z941" s="26">
        <v>1.4689321571641187</v>
      </c>
      <c r="AA941" s="26">
        <v>0.36858108108108106</v>
      </c>
      <c r="AB941" s="26">
        <v>50.626581118240139</v>
      </c>
      <c r="AC941" s="26">
        <f t="shared" si="154"/>
        <v>1.2012238844966217</v>
      </c>
      <c r="AD941" s="26">
        <f t="shared" si="154"/>
        <v>2.5793118811628282</v>
      </c>
      <c r="AE941" s="26">
        <f t="shared" si="154"/>
        <v>1.5595236495692999</v>
      </c>
      <c r="AF941" s="26">
        <f t="shared" si="153"/>
        <v>9.1367580175608185E-2</v>
      </c>
      <c r="AG941" s="17">
        <v>3.6</v>
      </c>
      <c r="AH941" s="17">
        <v>4.5999999999999996</v>
      </c>
      <c r="AI941" s="17">
        <f t="shared" si="156"/>
        <v>2.5118864315095791E-5</v>
      </c>
      <c r="AJ941" s="17">
        <v>6</v>
      </c>
      <c r="AK941" s="17">
        <v>102.5</v>
      </c>
      <c r="AL941" s="17">
        <v>670</v>
      </c>
      <c r="AM941" s="17">
        <v>147.5</v>
      </c>
      <c r="AN941" s="17">
        <v>41.5</v>
      </c>
      <c r="AO941" s="17">
        <v>38</v>
      </c>
      <c r="AP941" s="17">
        <v>1</v>
      </c>
      <c r="AQ941" s="17">
        <v>129</v>
      </c>
      <c r="AR941" s="17">
        <v>908.56874999999923</v>
      </c>
      <c r="AS941" s="17">
        <v>1476.6208333333336</v>
      </c>
      <c r="AT941" s="26">
        <v>661.63749999999993</v>
      </c>
      <c r="AU941" s="26">
        <v>21.1683800623053</v>
      </c>
      <c r="AV941" s="26">
        <v>4.9395962563731484</v>
      </c>
      <c r="AW941" s="26">
        <v>5082.4499999999989</v>
      </c>
      <c r="AX941" s="26">
        <v>3895.4749999999999</v>
      </c>
      <c r="AY941" s="103">
        <v>837</v>
      </c>
      <c r="AZ941" s="103">
        <f t="shared" si="152"/>
        <v>255.285</v>
      </c>
      <c r="BA941" s="17">
        <v>30</v>
      </c>
      <c r="BB941" s="17">
        <v>90</v>
      </c>
      <c r="BC941" s="17">
        <v>0.19</v>
      </c>
      <c r="BD941" s="14">
        <v>3</v>
      </c>
      <c r="BE941" s="17" t="s">
        <v>149</v>
      </c>
      <c r="BF941" s="28"/>
      <c r="BG941" s="26"/>
      <c r="BH941" s="31"/>
      <c r="BI941" s="29"/>
    </row>
    <row r="942" spans="1:61" x14ac:dyDescent="0.25">
      <c r="A942" s="14">
        <v>2008</v>
      </c>
      <c r="B942" s="17">
        <v>2012</v>
      </c>
      <c r="C942" s="20" t="s">
        <v>187</v>
      </c>
      <c r="D942" s="17" t="s">
        <v>326</v>
      </c>
      <c r="E942" s="32">
        <v>1</v>
      </c>
      <c r="F942" s="44" t="s">
        <v>96</v>
      </c>
      <c r="G942" s="62" t="s">
        <v>97</v>
      </c>
      <c r="H942" s="70">
        <v>9870</v>
      </c>
      <c r="I942" s="21">
        <v>5</v>
      </c>
      <c r="J942" s="22">
        <v>98701</v>
      </c>
      <c r="K942" s="17" t="s">
        <v>54</v>
      </c>
      <c r="L942" s="23">
        <v>100</v>
      </c>
      <c r="M942" s="25">
        <v>1</v>
      </c>
      <c r="N942" s="25">
        <v>44.311004784689004</v>
      </c>
      <c r="O942" s="26">
        <v>34.482758620689658</v>
      </c>
      <c r="P942" s="26">
        <f t="shared" si="155"/>
        <v>0.34482758620689657</v>
      </c>
      <c r="Q942" s="63">
        <v>65.517241379310349</v>
      </c>
      <c r="R942" s="26">
        <v>0.65517241379310354</v>
      </c>
      <c r="S942" s="24" t="s">
        <v>45</v>
      </c>
      <c r="T942" s="25">
        <v>10.35</v>
      </c>
      <c r="U942" s="25" t="s">
        <v>45</v>
      </c>
      <c r="V942" s="25">
        <v>4.6161000000000003</v>
      </c>
      <c r="W942" s="26">
        <v>18.400005189312637</v>
      </c>
      <c r="X942" s="26">
        <v>41.672515454421614</v>
      </c>
      <c r="Y942" s="26">
        <v>25.422244276800811</v>
      </c>
      <c r="Z942" s="26">
        <v>1.7071180792047613</v>
      </c>
      <c r="AA942" s="26">
        <v>0.41066666666666668</v>
      </c>
      <c r="AB942" s="26">
        <v>75.608766233766232</v>
      </c>
      <c r="AC942" s="26">
        <f t="shared" si="154"/>
        <v>1.9044005370938579</v>
      </c>
      <c r="AD942" s="26">
        <f t="shared" si="154"/>
        <v>4.3131053495326368</v>
      </c>
      <c r="AE942" s="26">
        <f t="shared" si="154"/>
        <v>2.6312022826488839</v>
      </c>
      <c r="AF942" s="26">
        <f t="shared" si="153"/>
        <v>0.1766867211976928</v>
      </c>
      <c r="AG942" s="17">
        <v>3.6</v>
      </c>
      <c r="AH942" s="17">
        <v>4.9000000000000004</v>
      </c>
      <c r="AI942" s="17">
        <f t="shared" si="156"/>
        <v>1.2589254117941658E-5</v>
      </c>
      <c r="AJ942" s="17">
        <v>10.5</v>
      </c>
      <c r="AK942" s="17">
        <v>137.5</v>
      </c>
      <c r="AL942" s="17">
        <v>945</v>
      </c>
      <c r="AM942" s="17">
        <v>162.5</v>
      </c>
      <c r="AN942" s="17">
        <v>18</v>
      </c>
      <c r="AO942" s="17">
        <v>38</v>
      </c>
      <c r="AP942" s="17">
        <v>1</v>
      </c>
      <c r="AQ942" s="17">
        <v>99</v>
      </c>
      <c r="AR942" s="17">
        <v>908.56874999999923</v>
      </c>
      <c r="AS942" s="17">
        <v>1476.6208333333336</v>
      </c>
      <c r="AT942" s="26">
        <v>661.63749999999993</v>
      </c>
      <c r="AU942" s="26">
        <v>21.1683800623053</v>
      </c>
      <c r="AV942" s="26">
        <v>4.9395962563731484</v>
      </c>
      <c r="AW942" s="26">
        <v>5082.4499999999989</v>
      </c>
      <c r="AX942" s="26">
        <v>3895.4749999999999</v>
      </c>
      <c r="AY942" s="103">
        <v>837</v>
      </c>
      <c r="AZ942" s="103">
        <f t="shared" si="152"/>
        <v>255.285</v>
      </c>
      <c r="BA942" s="17">
        <v>30</v>
      </c>
      <c r="BB942" s="17">
        <v>90</v>
      </c>
      <c r="BC942" s="17">
        <v>0.19</v>
      </c>
      <c r="BD942" s="14">
        <v>3</v>
      </c>
      <c r="BE942" s="17" t="s">
        <v>149</v>
      </c>
      <c r="BF942" s="28"/>
      <c r="BG942" s="26"/>
      <c r="BH942" s="31"/>
      <c r="BI942" s="29"/>
    </row>
    <row r="943" spans="1:61" x14ac:dyDescent="0.25">
      <c r="A943" s="14">
        <v>2008</v>
      </c>
      <c r="B943" s="17">
        <v>2012</v>
      </c>
      <c r="C943" s="20" t="s">
        <v>187</v>
      </c>
      <c r="D943" s="17" t="s">
        <v>326</v>
      </c>
      <c r="E943" s="32">
        <v>2</v>
      </c>
      <c r="F943" s="44" t="s">
        <v>96</v>
      </c>
      <c r="G943" s="62" t="s">
        <v>97</v>
      </c>
      <c r="H943" s="70">
        <v>9870</v>
      </c>
      <c r="I943" s="21">
        <v>5</v>
      </c>
      <c r="J943" s="22">
        <v>98701</v>
      </c>
      <c r="K943" s="17" t="s">
        <v>54</v>
      </c>
      <c r="L943" s="23">
        <v>72.222222222222214</v>
      </c>
      <c r="M943" s="25">
        <v>0.7222222222222221</v>
      </c>
      <c r="N943" s="25">
        <v>43.225837320574165</v>
      </c>
      <c r="O943" s="26">
        <v>46.902654867256629</v>
      </c>
      <c r="P943" s="26">
        <f t="shared" si="155"/>
        <v>0.46902654867256627</v>
      </c>
      <c r="Q943" s="63">
        <v>53.097345132743371</v>
      </c>
      <c r="R943" s="26">
        <v>0.53097345132743368</v>
      </c>
      <c r="S943" s="24" t="s">
        <v>45</v>
      </c>
      <c r="T943" s="25">
        <v>8.33</v>
      </c>
      <c r="U943" s="25" t="s">
        <v>45</v>
      </c>
      <c r="V943" s="25">
        <v>3.7151800000000001</v>
      </c>
      <c r="W943" s="26">
        <v>19.760520957811039</v>
      </c>
      <c r="X943" s="26">
        <v>42.120434260002312</v>
      </c>
      <c r="Y943" s="26">
        <v>24.826854068033583</v>
      </c>
      <c r="Z943" s="26">
        <v>1.3345102134504288</v>
      </c>
      <c r="AA943" s="26">
        <v>0.42245098039215689</v>
      </c>
      <c r="AB943" s="26">
        <v>59.154792295196103</v>
      </c>
      <c r="AC943" s="26">
        <f t="shared" si="154"/>
        <v>1.6460513957856595</v>
      </c>
      <c r="AD943" s="26">
        <f t="shared" si="154"/>
        <v>3.5086321738581927</v>
      </c>
      <c r="AE943" s="26">
        <f t="shared" si="154"/>
        <v>2.0680769438671973</v>
      </c>
      <c r="AF943" s="26">
        <f t="shared" si="153"/>
        <v>0.11116470078042072</v>
      </c>
      <c r="AG943" s="17">
        <v>3.6</v>
      </c>
      <c r="AH943" s="17">
        <v>4.9000000000000004</v>
      </c>
      <c r="AI943" s="17">
        <f t="shared" si="156"/>
        <v>1.2589254117941658E-5</v>
      </c>
      <c r="AJ943" s="17">
        <v>9</v>
      </c>
      <c r="AK943" s="17">
        <v>137.5</v>
      </c>
      <c r="AL943" s="17">
        <v>900</v>
      </c>
      <c r="AM943" s="17">
        <v>162.5</v>
      </c>
      <c r="AN943" s="17">
        <v>19</v>
      </c>
      <c r="AO943" s="17">
        <v>36</v>
      </c>
      <c r="AP943" s="17">
        <v>1</v>
      </c>
      <c r="AQ943" s="17">
        <v>95.5</v>
      </c>
      <c r="AR943" s="17">
        <v>908.56874999999923</v>
      </c>
      <c r="AS943" s="17">
        <v>1476.6208333333336</v>
      </c>
      <c r="AT943" s="26">
        <v>661.63749999999993</v>
      </c>
      <c r="AU943" s="26">
        <v>21.1683800623053</v>
      </c>
      <c r="AV943" s="26">
        <v>4.9395962563731484</v>
      </c>
      <c r="AW943" s="26">
        <v>5082.4499999999989</v>
      </c>
      <c r="AX943" s="26">
        <v>3895.4749999999999</v>
      </c>
      <c r="AY943" s="103">
        <v>837</v>
      </c>
      <c r="AZ943" s="103">
        <f t="shared" si="152"/>
        <v>255.285</v>
      </c>
      <c r="BA943" s="17">
        <v>30</v>
      </c>
      <c r="BB943" s="17">
        <v>90</v>
      </c>
      <c r="BC943" s="17">
        <v>0.19</v>
      </c>
      <c r="BD943" s="14">
        <v>3</v>
      </c>
      <c r="BE943" s="17" t="s">
        <v>149</v>
      </c>
      <c r="BF943" s="28"/>
      <c r="BG943" s="26"/>
      <c r="BH943" s="31"/>
      <c r="BI943" s="29"/>
    </row>
    <row r="944" spans="1:61" x14ac:dyDescent="0.25">
      <c r="A944" s="14">
        <v>2008</v>
      </c>
      <c r="B944" s="17">
        <v>2012</v>
      </c>
      <c r="C944" s="20" t="s">
        <v>187</v>
      </c>
      <c r="D944" s="17" t="s">
        <v>326</v>
      </c>
      <c r="E944" s="32">
        <v>3</v>
      </c>
      <c r="F944" s="44" t="s">
        <v>96</v>
      </c>
      <c r="G944" s="62" t="s">
        <v>97</v>
      </c>
      <c r="H944" s="70">
        <v>9870</v>
      </c>
      <c r="I944" s="21">
        <v>5</v>
      </c>
      <c r="J944" s="22">
        <v>98701</v>
      </c>
      <c r="K944" s="17" t="s">
        <v>54</v>
      </c>
      <c r="L944" s="23">
        <v>100</v>
      </c>
      <c r="M944" s="25">
        <v>1</v>
      </c>
      <c r="N944" s="25">
        <v>45.396172248803836</v>
      </c>
      <c r="O944" s="26">
        <v>47.087378640776699</v>
      </c>
      <c r="P944" s="26">
        <f t="shared" si="155"/>
        <v>0.470873786407767</v>
      </c>
      <c r="Q944" s="63">
        <v>52.912621359223301</v>
      </c>
      <c r="R944" s="26">
        <v>0.529126213592233</v>
      </c>
      <c r="S944" s="24" t="s">
        <v>45</v>
      </c>
      <c r="T944" s="25">
        <v>8.68</v>
      </c>
      <c r="U944" s="25" t="s">
        <v>45</v>
      </c>
      <c r="V944" s="25">
        <v>3.8712800000000001</v>
      </c>
      <c r="W944" s="26">
        <v>18.1641172775104</v>
      </c>
      <c r="X944" s="26">
        <v>44.170789441209806</v>
      </c>
      <c r="Y944" s="26">
        <v>25.388110142586299</v>
      </c>
      <c r="Z944" s="26">
        <v>1.4098500656278361</v>
      </c>
      <c r="AA944" s="26">
        <v>0.56933333333333325</v>
      </c>
      <c r="AB944" s="26">
        <v>45.73770491803279</v>
      </c>
      <c r="AC944" s="26">
        <f t="shared" si="154"/>
        <v>1.5766453796879027</v>
      </c>
      <c r="AD944" s="26">
        <f t="shared" si="154"/>
        <v>3.834024523497011</v>
      </c>
      <c r="AE944" s="26">
        <f t="shared" si="154"/>
        <v>2.2036879603764907</v>
      </c>
      <c r="AF944" s="26">
        <f t="shared" si="153"/>
        <v>0.12237498569649617</v>
      </c>
      <c r="AG944" s="17">
        <v>3.4</v>
      </c>
      <c r="AH944" s="17">
        <v>4.8</v>
      </c>
      <c r="AI944" s="17">
        <f t="shared" si="156"/>
        <v>1.5848931924611131E-5</v>
      </c>
      <c r="AJ944" s="17">
        <v>7.5</v>
      </c>
      <c r="AK944" s="17">
        <v>112.5</v>
      </c>
      <c r="AL944" s="17">
        <v>815</v>
      </c>
      <c r="AM944" s="17">
        <v>152.5</v>
      </c>
      <c r="AN944" s="17">
        <v>23.5</v>
      </c>
      <c r="AO944" s="17">
        <v>37</v>
      </c>
      <c r="AP944" s="17">
        <v>0.75</v>
      </c>
      <c r="AQ944" s="17">
        <v>95</v>
      </c>
      <c r="AR944" s="17">
        <v>908.56874999999923</v>
      </c>
      <c r="AS944" s="17">
        <v>1476.6208333333336</v>
      </c>
      <c r="AT944" s="26">
        <v>661.63749999999993</v>
      </c>
      <c r="AU944" s="26">
        <v>21.1683800623053</v>
      </c>
      <c r="AV944" s="26">
        <v>4.9395962563731484</v>
      </c>
      <c r="AW944" s="26">
        <v>5082.4499999999989</v>
      </c>
      <c r="AX944" s="26">
        <v>3895.4749999999999</v>
      </c>
      <c r="AY944" s="103">
        <v>837</v>
      </c>
      <c r="AZ944" s="103">
        <f t="shared" si="152"/>
        <v>255.285</v>
      </c>
      <c r="BA944" s="17">
        <v>30</v>
      </c>
      <c r="BB944" s="17">
        <v>90</v>
      </c>
      <c r="BC944" s="17">
        <v>0.19</v>
      </c>
      <c r="BD944" s="14">
        <v>3</v>
      </c>
      <c r="BE944" s="17" t="s">
        <v>149</v>
      </c>
      <c r="BF944" s="28"/>
      <c r="BG944" s="26"/>
      <c r="BH944" s="31"/>
      <c r="BI944" s="29"/>
    </row>
    <row r="945" spans="1:61" x14ac:dyDescent="0.25">
      <c r="A945" s="14">
        <v>2008</v>
      </c>
      <c r="B945" s="17">
        <v>2012</v>
      </c>
      <c r="C945" s="20" t="s">
        <v>187</v>
      </c>
      <c r="D945" s="17" t="s">
        <v>326</v>
      </c>
      <c r="E945" s="32">
        <v>4</v>
      </c>
      <c r="F945" s="44" t="s">
        <v>96</v>
      </c>
      <c r="G945" s="62" t="s">
        <v>97</v>
      </c>
      <c r="H945" s="70">
        <v>9870</v>
      </c>
      <c r="I945" s="21">
        <v>5</v>
      </c>
      <c r="J945" s="22">
        <v>98701</v>
      </c>
      <c r="K945" s="17" t="s">
        <v>54</v>
      </c>
      <c r="L945" s="23">
        <v>72.222222222222214</v>
      </c>
      <c r="M945" s="25">
        <v>0.7222222222222221</v>
      </c>
      <c r="N945" s="25">
        <v>21.522488038277512</v>
      </c>
      <c r="O945" s="26">
        <v>47.169811320754718</v>
      </c>
      <c r="P945" s="26">
        <f t="shared" si="155"/>
        <v>0.47169811320754718</v>
      </c>
      <c r="Q945" s="63">
        <v>52.830188679245282</v>
      </c>
      <c r="R945" s="26">
        <v>0.52830188679245282</v>
      </c>
      <c r="S945" s="24" t="s">
        <v>45</v>
      </c>
      <c r="T945" s="25">
        <v>4.47</v>
      </c>
      <c r="U945" s="25" t="s">
        <v>45</v>
      </c>
      <c r="V945" s="25">
        <v>1.9936199999999999</v>
      </c>
      <c r="W945" s="26">
        <v>18.327567151346045</v>
      </c>
      <c r="X945" s="26">
        <v>44.452186036503448</v>
      </c>
      <c r="Y945" s="26">
        <v>25.592067298501505</v>
      </c>
      <c r="Z945" s="26">
        <v>1.0190857511730229</v>
      </c>
      <c r="AA945" s="26">
        <v>0.45424242424242428</v>
      </c>
      <c r="AB945" s="26">
        <v>29.521681120747161</v>
      </c>
      <c r="AC945" s="26">
        <f t="shared" si="154"/>
        <v>0.81924225166516818</v>
      </c>
      <c r="AD945" s="26">
        <f t="shared" si="154"/>
        <v>1.9870127158317041</v>
      </c>
      <c r="AE945" s="26">
        <f t="shared" si="154"/>
        <v>1.1439654082430171</v>
      </c>
      <c r="AF945" s="26">
        <f t="shared" si="153"/>
        <v>4.5553133077434117E-2</v>
      </c>
      <c r="AG945" s="17">
        <v>3.6</v>
      </c>
      <c r="AH945" s="17">
        <v>4.5999999999999996</v>
      </c>
      <c r="AI945" s="17">
        <f t="shared" si="156"/>
        <v>2.5118864315095791E-5</v>
      </c>
      <c r="AJ945" s="17">
        <v>6</v>
      </c>
      <c r="AK945" s="17">
        <v>102.5</v>
      </c>
      <c r="AL945" s="17">
        <v>670</v>
      </c>
      <c r="AM945" s="17">
        <v>147.5</v>
      </c>
      <c r="AN945" s="17">
        <v>41.5</v>
      </c>
      <c r="AO945" s="17">
        <v>38</v>
      </c>
      <c r="AP945" s="17">
        <v>1</v>
      </c>
      <c r="AQ945" s="17">
        <v>129</v>
      </c>
      <c r="AR945" s="17">
        <v>908.56874999999923</v>
      </c>
      <c r="AS945" s="17">
        <v>1476.6208333333336</v>
      </c>
      <c r="AT945" s="26">
        <v>661.63749999999993</v>
      </c>
      <c r="AU945" s="26">
        <v>21.1683800623053</v>
      </c>
      <c r="AV945" s="26">
        <v>4.9395962563731484</v>
      </c>
      <c r="AW945" s="26">
        <v>5082.4499999999989</v>
      </c>
      <c r="AX945" s="26">
        <v>3895.4749999999999</v>
      </c>
      <c r="AY945" s="103">
        <v>837</v>
      </c>
      <c r="AZ945" s="103">
        <f t="shared" si="152"/>
        <v>255.285</v>
      </c>
      <c r="BA945" s="17">
        <v>30</v>
      </c>
      <c r="BB945" s="17">
        <v>90</v>
      </c>
      <c r="BC945" s="17">
        <v>0.19</v>
      </c>
      <c r="BD945" s="14">
        <v>3</v>
      </c>
      <c r="BE945" s="17" t="s">
        <v>149</v>
      </c>
      <c r="BF945" s="28"/>
      <c r="BG945" s="26"/>
      <c r="BH945" s="31"/>
      <c r="BI945" s="29"/>
    </row>
    <row r="946" spans="1:61" x14ac:dyDescent="0.25">
      <c r="A946" s="14">
        <v>2008</v>
      </c>
      <c r="B946" s="17">
        <v>2012</v>
      </c>
      <c r="C946" s="20" t="s">
        <v>187</v>
      </c>
      <c r="D946" s="17" t="s">
        <v>326</v>
      </c>
      <c r="E946" s="32">
        <v>1</v>
      </c>
      <c r="F946" s="44" t="s">
        <v>98</v>
      </c>
      <c r="G946" s="62" t="s">
        <v>99</v>
      </c>
      <c r="H946" s="70">
        <v>9870</v>
      </c>
      <c r="I946" s="21">
        <v>5</v>
      </c>
      <c r="J946" s="22">
        <v>987023</v>
      </c>
      <c r="K946" s="17" t="s">
        <v>54</v>
      </c>
      <c r="L946" s="23">
        <v>100</v>
      </c>
      <c r="M946" s="25">
        <v>1</v>
      </c>
      <c r="N946" s="25">
        <v>44.130143540669856</v>
      </c>
      <c r="O946" s="26">
        <v>44.680851063829785</v>
      </c>
      <c r="P946" s="26">
        <f t="shared" si="155"/>
        <v>0.44680851063829785</v>
      </c>
      <c r="Q946" s="63">
        <v>55.319148936170215</v>
      </c>
      <c r="R946" s="26">
        <v>0.55319148936170215</v>
      </c>
      <c r="S946" s="24" t="s">
        <v>45</v>
      </c>
      <c r="T946" s="25">
        <v>8.82</v>
      </c>
      <c r="U946" s="25" t="s">
        <v>45</v>
      </c>
      <c r="V946" s="25">
        <v>3.9337200000000001</v>
      </c>
      <c r="W946" s="26">
        <v>20.477084849688865</v>
      </c>
      <c r="X946" s="26">
        <v>41.416498006001518</v>
      </c>
      <c r="Y946" s="26">
        <v>25.26949837296317</v>
      </c>
      <c r="Z946" s="26">
        <v>0.83002848073537905</v>
      </c>
      <c r="AA946" s="26">
        <v>0.60973684210526324</v>
      </c>
      <c r="AB946" s="26">
        <v>43.395770392749242</v>
      </c>
      <c r="AC946" s="26">
        <f t="shared" si="154"/>
        <v>1.8060788837425579</v>
      </c>
      <c r="AD946" s="26">
        <f t="shared" si="154"/>
        <v>3.6529351241293337</v>
      </c>
      <c r="AE946" s="26">
        <f t="shared" si="154"/>
        <v>2.2287697564953519</v>
      </c>
      <c r="AF946" s="26">
        <f t="shared" si="153"/>
        <v>7.320851200086044E-2</v>
      </c>
      <c r="AG946" s="17">
        <v>3.6</v>
      </c>
      <c r="AH946" s="17">
        <v>4.9000000000000004</v>
      </c>
      <c r="AI946" s="17">
        <f t="shared" si="156"/>
        <v>1.2589254117941658E-5</v>
      </c>
      <c r="AJ946" s="17">
        <v>10.5</v>
      </c>
      <c r="AK946" s="17">
        <v>137.5</v>
      </c>
      <c r="AL946" s="17">
        <v>945</v>
      </c>
      <c r="AM946" s="17">
        <v>162.5</v>
      </c>
      <c r="AN946" s="17">
        <v>18</v>
      </c>
      <c r="AO946" s="17">
        <v>38</v>
      </c>
      <c r="AP946" s="17">
        <v>1</v>
      </c>
      <c r="AQ946" s="17">
        <v>99</v>
      </c>
      <c r="AR946" s="17">
        <v>908.56874999999923</v>
      </c>
      <c r="AS946" s="17">
        <v>1476.6208333333336</v>
      </c>
      <c r="AT946" s="26">
        <v>661.63749999999993</v>
      </c>
      <c r="AU946" s="26">
        <v>21.1683800623053</v>
      </c>
      <c r="AV946" s="26">
        <v>4.9395962563731484</v>
      </c>
      <c r="AW946" s="26">
        <v>5082.4499999999989</v>
      </c>
      <c r="AX946" s="26">
        <v>3895.4749999999999</v>
      </c>
      <c r="AY946" s="103">
        <v>837</v>
      </c>
      <c r="AZ946" s="103">
        <f t="shared" si="152"/>
        <v>255.285</v>
      </c>
      <c r="BA946" s="17">
        <v>30</v>
      </c>
      <c r="BB946" s="17">
        <v>90</v>
      </c>
      <c r="BC946" s="17">
        <v>0.19</v>
      </c>
      <c r="BD946" s="14">
        <v>3</v>
      </c>
      <c r="BE946" s="17" t="s">
        <v>149</v>
      </c>
      <c r="BF946" s="28"/>
      <c r="BG946" s="26"/>
      <c r="BH946" s="31"/>
      <c r="BI946" s="29"/>
    </row>
    <row r="947" spans="1:61" x14ac:dyDescent="0.25">
      <c r="A947" s="14">
        <v>2008</v>
      </c>
      <c r="B947" s="17">
        <v>2012</v>
      </c>
      <c r="C947" s="20" t="s">
        <v>187</v>
      </c>
      <c r="D947" s="17" t="s">
        <v>326</v>
      </c>
      <c r="E947" s="32">
        <v>2</v>
      </c>
      <c r="F947" s="44" t="s">
        <v>98</v>
      </c>
      <c r="G947" s="62" t="s">
        <v>99</v>
      </c>
      <c r="H947" s="70">
        <v>9870</v>
      </c>
      <c r="I947" s="21">
        <v>5</v>
      </c>
      <c r="J947" s="22">
        <v>987023</v>
      </c>
      <c r="K947" s="17" t="s">
        <v>54</v>
      </c>
      <c r="L947" s="23">
        <v>94.444444444444443</v>
      </c>
      <c r="M947" s="25">
        <v>0.94444444444444442</v>
      </c>
      <c r="N947" s="25">
        <v>50.460287081339715</v>
      </c>
      <c r="O947" s="26">
        <v>46.387832699619771</v>
      </c>
      <c r="P947" s="26">
        <f t="shared" si="155"/>
        <v>0.46387832699619769</v>
      </c>
      <c r="Q947" s="63">
        <v>53.612167300380229</v>
      </c>
      <c r="R947" s="26">
        <v>0.53612167300380231</v>
      </c>
      <c r="S947" s="24" t="s">
        <v>45</v>
      </c>
      <c r="T947" s="25">
        <v>9.6999999999999993</v>
      </c>
      <c r="U947" s="25" t="s">
        <v>45</v>
      </c>
      <c r="V947" s="25">
        <v>4.3262</v>
      </c>
      <c r="W947" s="26">
        <v>18.5458187676888</v>
      </c>
      <c r="X947" s="26">
        <v>40.448509279729564</v>
      </c>
      <c r="Y947" s="26">
        <v>25.70399754868852</v>
      </c>
      <c r="Z947" s="26">
        <v>1.6650170834005991</v>
      </c>
      <c r="AA947" s="26">
        <v>0.41448275862068962</v>
      </c>
      <c r="AB947" s="26">
        <v>70.207986688851904</v>
      </c>
      <c r="AC947" s="26">
        <f t="shared" si="154"/>
        <v>1.7989444204658136</v>
      </c>
      <c r="AD947" s="26">
        <f t="shared" si="154"/>
        <v>3.923505400133767</v>
      </c>
      <c r="AE947" s="26">
        <f t="shared" si="154"/>
        <v>2.4932877622227858</v>
      </c>
      <c r="AF947" s="26">
        <f t="shared" si="153"/>
        <v>0.16150665708985812</v>
      </c>
      <c r="AG947" s="17">
        <v>3.6</v>
      </c>
      <c r="AH947" s="17">
        <v>4.9000000000000004</v>
      </c>
      <c r="AI947" s="17">
        <f t="shared" si="156"/>
        <v>1.2589254117941658E-5</v>
      </c>
      <c r="AJ947" s="17">
        <v>9</v>
      </c>
      <c r="AK947" s="17">
        <v>137.5</v>
      </c>
      <c r="AL947" s="17">
        <v>900</v>
      </c>
      <c r="AM947" s="17">
        <v>162.5</v>
      </c>
      <c r="AN947" s="17">
        <v>19</v>
      </c>
      <c r="AO947" s="17">
        <v>36</v>
      </c>
      <c r="AP947" s="17">
        <v>1</v>
      </c>
      <c r="AQ947" s="17">
        <v>95.5</v>
      </c>
      <c r="AR947" s="17">
        <v>908.56874999999923</v>
      </c>
      <c r="AS947" s="17">
        <v>1476.6208333333336</v>
      </c>
      <c r="AT947" s="26">
        <v>661.63749999999993</v>
      </c>
      <c r="AU947" s="26">
        <v>21.1683800623053</v>
      </c>
      <c r="AV947" s="26">
        <v>4.9395962563731484</v>
      </c>
      <c r="AW947" s="26">
        <v>5082.4499999999989</v>
      </c>
      <c r="AX947" s="26">
        <v>3895.4749999999999</v>
      </c>
      <c r="AY947" s="103">
        <v>837</v>
      </c>
      <c r="AZ947" s="103">
        <f t="shared" si="152"/>
        <v>255.285</v>
      </c>
      <c r="BA947" s="17">
        <v>30</v>
      </c>
      <c r="BB947" s="17">
        <v>90</v>
      </c>
      <c r="BC947" s="17">
        <v>0.19</v>
      </c>
      <c r="BD947" s="14">
        <v>3</v>
      </c>
      <c r="BE947" s="17" t="s">
        <v>149</v>
      </c>
      <c r="BF947" s="28"/>
      <c r="BG947" s="26"/>
      <c r="BH947" s="31"/>
      <c r="BI947" s="29"/>
    </row>
    <row r="948" spans="1:61" x14ac:dyDescent="0.25">
      <c r="A948" s="14">
        <v>2008</v>
      </c>
      <c r="B948" s="17">
        <v>2012</v>
      </c>
      <c r="C948" s="20" t="s">
        <v>187</v>
      </c>
      <c r="D948" s="17" t="s">
        <v>326</v>
      </c>
      <c r="E948" s="32">
        <v>3</v>
      </c>
      <c r="F948" s="44" t="s">
        <v>98</v>
      </c>
      <c r="G948" s="62" t="s">
        <v>99</v>
      </c>
      <c r="H948" s="70">
        <v>9870</v>
      </c>
      <c r="I948" s="21">
        <v>5</v>
      </c>
      <c r="J948" s="22">
        <v>987023</v>
      </c>
      <c r="K948" s="17" t="s">
        <v>54</v>
      </c>
      <c r="L948" s="23">
        <v>83.333333333333343</v>
      </c>
      <c r="M948" s="25">
        <v>0.83333333333333348</v>
      </c>
      <c r="N948" s="25">
        <v>31.288995215311012</v>
      </c>
      <c r="O948" s="26">
        <v>48.99598393574297</v>
      </c>
      <c r="P948" s="26">
        <f t="shared" si="155"/>
        <v>0.48995983935742971</v>
      </c>
      <c r="Q948" s="63">
        <v>51.00401606425703</v>
      </c>
      <c r="R948" s="26">
        <v>0.51004016064257029</v>
      </c>
      <c r="S948" s="24" t="s">
        <v>45</v>
      </c>
      <c r="T948" s="25">
        <v>6</v>
      </c>
      <c r="U948" s="25" t="s">
        <v>45</v>
      </c>
      <c r="V948" s="25">
        <v>2.6760000000000002</v>
      </c>
      <c r="W948" s="26">
        <v>17.927025128669229</v>
      </c>
      <c r="X948" s="26">
        <v>44.56460572237566</v>
      </c>
      <c r="Y948" s="26">
        <v>25.805115552445983</v>
      </c>
      <c r="Z948" s="26">
        <v>1.0678582235360352</v>
      </c>
      <c r="AA948" s="26">
        <v>0.59069565217391307</v>
      </c>
      <c r="AB948" s="26">
        <v>30.47254526718681</v>
      </c>
      <c r="AC948" s="26">
        <f t="shared" si="154"/>
        <v>1.0756215077201536</v>
      </c>
      <c r="AD948" s="26">
        <f t="shared" si="154"/>
        <v>2.6738763433425397</v>
      </c>
      <c r="AE948" s="26">
        <f t="shared" si="154"/>
        <v>1.5483069331467592</v>
      </c>
      <c r="AF948" s="26">
        <f t="shared" si="153"/>
        <v>6.4071493412162117E-2</v>
      </c>
      <c r="AG948" s="17">
        <v>3.4</v>
      </c>
      <c r="AH948" s="17">
        <v>4.8</v>
      </c>
      <c r="AI948" s="17">
        <f t="shared" si="156"/>
        <v>1.5848931924611131E-5</v>
      </c>
      <c r="AJ948" s="17">
        <v>7.5</v>
      </c>
      <c r="AK948" s="17">
        <v>112.5</v>
      </c>
      <c r="AL948" s="17">
        <v>815</v>
      </c>
      <c r="AM948" s="17">
        <v>152.5</v>
      </c>
      <c r="AN948" s="17">
        <v>23.5</v>
      </c>
      <c r="AO948" s="17">
        <v>37</v>
      </c>
      <c r="AP948" s="17">
        <v>0.75</v>
      </c>
      <c r="AQ948" s="17">
        <v>95</v>
      </c>
      <c r="AR948" s="17">
        <v>908.56874999999923</v>
      </c>
      <c r="AS948" s="17">
        <v>1476.6208333333336</v>
      </c>
      <c r="AT948" s="26">
        <v>661.63749999999993</v>
      </c>
      <c r="AU948" s="26">
        <v>21.1683800623053</v>
      </c>
      <c r="AV948" s="26">
        <v>4.9395962563731484</v>
      </c>
      <c r="AW948" s="26">
        <v>5082.4499999999989</v>
      </c>
      <c r="AX948" s="26">
        <v>3895.4749999999999</v>
      </c>
      <c r="AY948" s="103">
        <v>837</v>
      </c>
      <c r="AZ948" s="103">
        <f t="shared" si="152"/>
        <v>255.285</v>
      </c>
      <c r="BA948" s="17">
        <v>30</v>
      </c>
      <c r="BB948" s="17">
        <v>90</v>
      </c>
      <c r="BC948" s="17">
        <v>0.19</v>
      </c>
      <c r="BD948" s="14">
        <v>3</v>
      </c>
      <c r="BE948" s="17" t="s">
        <v>149</v>
      </c>
      <c r="BF948" s="28"/>
      <c r="BG948" s="26"/>
      <c r="BH948" s="31"/>
      <c r="BI948" s="29"/>
    </row>
    <row r="949" spans="1:61" x14ac:dyDescent="0.25">
      <c r="A949" s="14">
        <v>2008</v>
      </c>
      <c r="B949" s="17">
        <v>2012</v>
      </c>
      <c r="C949" s="20" t="s">
        <v>187</v>
      </c>
      <c r="D949" s="17" t="s">
        <v>326</v>
      </c>
      <c r="E949" s="32">
        <v>4</v>
      </c>
      <c r="F949" s="44" t="s">
        <v>98</v>
      </c>
      <c r="G949" s="62" t="s">
        <v>99</v>
      </c>
      <c r="H949" s="70">
        <v>9870</v>
      </c>
      <c r="I949" s="21">
        <v>5</v>
      </c>
      <c r="J949" s="22">
        <v>987023</v>
      </c>
      <c r="K949" s="17" t="s">
        <v>54</v>
      </c>
      <c r="L949" s="23">
        <v>100</v>
      </c>
      <c r="M949" s="25">
        <v>1</v>
      </c>
      <c r="N949" s="25">
        <v>47.928229665071775</v>
      </c>
      <c r="O949" s="26">
        <v>45.251396648044697</v>
      </c>
      <c r="P949" s="26">
        <f t="shared" si="155"/>
        <v>0.45251396648044695</v>
      </c>
      <c r="Q949" s="63">
        <v>54.748603351955303</v>
      </c>
      <c r="R949" s="26">
        <v>0.54748603351955305</v>
      </c>
      <c r="S949" s="24" t="s">
        <v>45</v>
      </c>
      <c r="T949" s="25">
        <v>9.42</v>
      </c>
      <c r="U949" s="25" t="s">
        <v>45</v>
      </c>
      <c r="V949" s="25">
        <v>4.2013199999999999</v>
      </c>
      <c r="W949" s="26">
        <v>19.069843575480462</v>
      </c>
      <c r="X949" s="26">
        <v>44.091975746771652</v>
      </c>
      <c r="Y949" s="26">
        <v>24.869139582611183</v>
      </c>
      <c r="Z949" s="26">
        <v>1.1777650771118431</v>
      </c>
      <c r="AA949" s="26">
        <v>0.57999999999999996</v>
      </c>
      <c r="AB949" s="26">
        <v>48.724137931034491</v>
      </c>
      <c r="AC949" s="26">
        <f t="shared" si="154"/>
        <v>1.7963792648102594</v>
      </c>
      <c r="AD949" s="26">
        <f t="shared" si="154"/>
        <v>4.1534641153458898</v>
      </c>
      <c r="AE949" s="26">
        <f t="shared" si="154"/>
        <v>2.3426729486819733</v>
      </c>
      <c r="AF949" s="26">
        <f t="shared" si="153"/>
        <v>0.11094547026393561</v>
      </c>
      <c r="AG949" s="17">
        <v>3.6</v>
      </c>
      <c r="AH949" s="17">
        <v>4.5999999999999996</v>
      </c>
      <c r="AI949" s="17">
        <f t="shared" si="156"/>
        <v>2.5118864315095791E-5</v>
      </c>
      <c r="AJ949" s="17">
        <v>6</v>
      </c>
      <c r="AK949" s="17">
        <v>102.5</v>
      </c>
      <c r="AL949" s="17">
        <v>670</v>
      </c>
      <c r="AM949" s="17">
        <v>147.5</v>
      </c>
      <c r="AN949" s="17">
        <v>41.5</v>
      </c>
      <c r="AO949" s="17">
        <v>38</v>
      </c>
      <c r="AP949" s="17">
        <v>1</v>
      </c>
      <c r="AQ949" s="17">
        <v>129</v>
      </c>
      <c r="AR949" s="17">
        <v>908.56874999999923</v>
      </c>
      <c r="AS949" s="17">
        <v>1476.6208333333336</v>
      </c>
      <c r="AT949" s="26">
        <v>661.63749999999993</v>
      </c>
      <c r="AU949" s="26">
        <v>21.1683800623053</v>
      </c>
      <c r="AV949" s="26">
        <v>4.9395962563731484</v>
      </c>
      <c r="AW949" s="26">
        <v>5082.4499999999989</v>
      </c>
      <c r="AX949" s="26">
        <v>3895.4749999999999</v>
      </c>
      <c r="AY949" s="103">
        <v>837</v>
      </c>
      <c r="AZ949" s="103">
        <f t="shared" si="152"/>
        <v>255.285</v>
      </c>
      <c r="BA949" s="17">
        <v>30</v>
      </c>
      <c r="BB949" s="17">
        <v>90</v>
      </c>
      <c r="BC949" s="17">
        <v>0.19</v>
      </c>
      <c r="BD949" s="14">
        <v>3</v>
      </c>
      <c r="BE949" s="17" t="s">
        <v>149</v>
      </c>
      <c r="BF949" s="28"/>
      <c r="BG949" s="26"/>
      <c r="BH949" s="31"/>
      <c r="BI949" s="29"/>
    </row>
    <row r="950" spans="1:61" x14ac:dyDescent="0.25">
      <c r="A950" s="14">
        <v>2008</v>
      </c>
      <c r="B950" s="17">
        <v>2012</v>
      </c>
      <c r="C950" s="20" t="s">
        <v>187</v>
      </c>
      <c r="D950" s="17" t="s">
        <v>326</v>
      </c>
      <c r="E950" s="32">
        <v>1</v>
      </c>
      <c r="F950" s="44" t="s">
        <v>81</v>
      </c>
      <c r="G950" s="62" t="s">
        <v>82</v>
      </c>
      <c r="H950" s="70" t="s">
        <v>83</v>
      </c>
      <c r="I950" s="21">
        <v>5</v>
      </c>
      <c r="J950" s="22">
        <v>987131</v>
      </c>
      <c r="K950" s="17" t="s">
        <v>54</v>
      </c>
      <c r="L950" s="23">
        <v>94.444444444444443</v>
      </c>
      <c r="M950" s="25">
        <v>0.94444444444444442</v>
      </c>
      <c r="N950" s="25">
        <v>38.34258373205742</v>
      </c>
      <c r="O950" s="26">
        <v>45.679012345679013</v>
      </c>
      <c r="P950" s="26">
        <f t="shared" si="155"/>
        <v>0.45679012345679015</v>
      </c>
      <c r="Q950" s="63">
        <v>54.320987654320987</v>
      </c>
      <c r="R950" s="26">
        <v>0.54320987654320985</v>
      </c>
      <c r="S950" s="24" t="s">
        <v>45</v>
      </c>
      <c r="T950" s="25">
        <v>7.62</v>
      </c>
      <c r="U950" s="25" t="s">
        <v>45</v>
      </c>
      <c r="V950" s="25">
        <v>3.39852</v>
      </c>
      <c r="W950" s="26">
        <v>17.876676990376453</v>
      </c>
      <c r="X950" s="26">
        <v>43.260641089148933</v>
      </c>
      <c r="Y950" s="26">
        <v>26.119942202904255</v>
      </c>
      <c r="Z950" s="26">
        <v>1.6862831851903053</v>
      </c>
      <c r="AA950" s="26">
        <v>0.53224489795918362</v>
      </c>
      <c r="AB950" s="26">
        <v>42.950153374233132</v>
      </c>
      <c r="AC950" s="26">
        <f t="shared" si="154"/>
        <v>1.3622027866666857</v>
      </c>
      <c r="AD950" s="26">
        <f t="shared" si="154"/>
        <v>3.2964608509931486</v>
      </c>
      <c r="AE950" s="26">
        <f t="shared" si="154"/>
        <v>1.9903395958613044</v>
      </c>
      <c r="AF950" s="26">
        <f t="shared" si="153"/>
        <v>0.12849477871150128</v>
      </c>
      <c r="AG950" s="17">
        <v>3.6</v>
      </c>
      <c r="AH950" s="17">
        <v>4.9000000000000004</v>
      </c>
      <c r="AI950" s="17">
        <f t="shared" si="156"/>
        <v>1.2589254117941658E-5</v>
      </c>
      <c r="AJ950" s="17">
        <v>10.5</v>
      </c>
      <c r="AK950" s="17">
        <v>137.5</v>
      </c>
      <c r="AL950" s="17">
        <v>945</v>
      </c>
      <c r="AM950" s="17">
        <v>162.5</v>
      </c>
      <c r="AN950" s="17">
        <v>18</v>
      </c>
      <c r="AO950" s="17">
        <v>38</v>
      </c>
      <c r="AP950" s="17">
        <v>1</v>
      </c>
      <c r="AQ950" s="17">
        <v>99</v>
      </c>
      <c r="AR950" s="17">
        <v>908.56874999999923</v>
      </c>
      <c r="AS950" s="17">
        <v>1476.6208333333336</v>
      </c>
      <c r="AT950" s="26">
        <v>661.63749999999993</v>
      </c>
      <c r="AU950" s="26">
        <v>21.1683800623053</v>
      </c>
      <c r="AV950" s="26">
        <v>4.9395962563731484</v>
      </c>
      <c r="AW950" s="26">
        <v>5082.4499999999989</v>
      </c>
      <c r="AX950" s="26">
        <v>3895.4749999999999</v>
      </c>
      <c r="AY950" s="103">
        <v>837</v>
      </c>
      <c r="AZ950" s="103">
        <f t="shared" si="152"/>
        <v>255.285</v>
      </c>
      <c r="BA950" s="17">
        <v>30</v>
      </c>
      <c r="BB950" s="17">
        <v>90</v>
      </c>
      <c r="BC950" s="17">
        <v>0.19</v>
      </c>
      <c r="BD950" s="14">
        <v>3</v>
      </c>
      <c r="BE950" s="17" t="s">
        <v>149</v>
      </c>
      <c r="BF950" s="28"/>
      <c r="BG950" s="26"/>
      <c r="BH950" s="31"/>
      <c r="BI950" s="29"/>
    </row>
    <row r="951" spans="1:61" x14ac:dyDescent="0.25">
      <c r="A951" s="14">
        <v>2008</v>
      </c>
      <c r="B951" s="17">
        <v>2012</v>
      </c>
      <c r="C951" s="20" t="s">
        <v>187</v>
      </c>
      <c r="D951" s="17" t="s">
        <v>326</v>
      </c>
      <c r="E951" s="32">
        <v>2</v>
      </c>
      <c r="F951" s="44" t="s">
        <v>81</v>
      </c>
      <c r="G951" s="62" t="s">
        <v>82</v>
      </c>
      <c r="H951" s="70" t="s">
        <v>83</v>
      </c>
      <c r="I951" s="21">
        <v>5</v>
      </c>
      <c r="J951" s="22">
        <v>987131</v>
      </c>
      <c r="K951" s="17" t="s">
        <v>54</v>
      </c>
      <c r="L951" s="23">
        <v>100</v>
      </c>
      <c r="M951" s="25">
        <v>1</v>
      </c>
      <c r="N951" s="25">
        <v>46.119617224880393</v>
      </c>
      <c r="O951" s="26">
        <v>47.787610619469021</v>
      </c>
      <c r="P951" s="26">
        <f t="shared" si="155"/>
        <v>0.47787610619469023</v>
      </c>
      <c r="Q951" s="63">
        <v>52.212389380530979</v>
      </c>
      <c r="R951" s="26">
        <v>0.52212389380530977</v>
      </c>
      <c r="S951" s="24" t="s">
        <v>45</v>
      </c>
      <c r="T951" s="25">
        <v>8.6999999999999993</v>
      </c>
      <c r="U951" s="25" t="s">
        <v>45</v>
      </c>
      <c r="V951" s="25">
        <v>3.8801999999999999</v>
      </c>
      <c r="W951" s="26">
        <v>18.531410302708792</v>
      </c>
      <c r="X951" s="26">
        <v>43.765915602167439</v>
      </c>
      <c r="Y951" s="26">
        <v>25.228881655247534</v>
      </c>
      <c r="Z951" s="26">
        <v>1.3862490525562521</v>
      </c>
      <c r="AA951" s="26">
        <v>0.46756410256410252</v>
      </c>
      <c r="AB951" s="26">
        <v>55.821222922950369</v>
      </c>
      <c r="AC951" s="26">
        <f t="shared" si="154"/>
        <v>1.6122326963356648</v>
      </c>
      <c r="AD951" s="26">
        <f t="shared" si="154"/>
        <v>3.8076346573885669</v>
      </c>
      <c r="AE951" s="26">
        <f t="shared" si="154"/>
        <v>2.1949127040065353</v>
      </c>
      <c r="AF951" s="26">
        <f t="shared" si="153"/>
        <v>0.12060366757239392</v>
      </c>
      <c r="AG951" s="17">
        <v>3.6</v>
      </c>
      <c r="AH951" s="17">
        <v>4.9000000000000004</v>
      </c>
      <c r="AI951" s="17">
        <f t="shared" si="156"/>
        <v>1.2589254117941658E-5</v>
      </c>
      <c r="AJ951" s="17">
        <v>9</v>
      </c>
      <c r="AK951" s="17">
        <v>137.5</v>
      </c>
      <c r="AL951" s="17">
        <v>900</v>
      </c>
      <c r="AM951" s="17">
        <v>162.5</v>
      </c>
      <c r="AN951" s="17">
        <v>19</v>
      </c>
      <c r="AO951" s="17">
        <v>36</v>
      </c>
      <c r="AP951" s="17">
        <v>1</v>
      </c>
      <c r="AQ951" s="17">
        <v>95.5</v>
      </c>
      <c r="AR951" s="17">
        <v>908.56874999999923</v>
      </c>
      <c r="AS951" s="17">
        <v>1476.6208333333336</v>
      </c>
      <c r="AT951" s="26">
        <v>661.63749999999993</v>
      </c>
      <c r="AU951" s="26">
        <v>21.1683800623053</v>
      </c>
      <c r="AV951" s="26">
        <v>4.9395962563731484</v>
      </c>
      <c r="AW951" s="26">
        <v>5082.4499999999989</v>
      </c>
      <c r="AX951" s="26">
        <v>3895.4749999999999</v>
      </c>
      <c r="AY951" s="103">
        <v>837</v>
      </c>
      <c r="AZ951" s="103">
        <f t="shared" si="152"/>
        <v>255.285</v>
      </c>
      <c r="BA951" s="17">
        <v>30</v>
      </c>
      <c r="BB951" s="17">
        <v>90</v>
      </c>
      <c r="BC951" s="17">
        <v>0.19</v>
      </c>
      <c r="BD951" s="14">
        <v>3</v>
      </c>
      <c r="BE951" s="17" t="s">
        <v>149</v>
      </c>
      <c r="BF951" s="28"/>
      <c r="BG951" s="26"/>
      <c r="BH951" s="31"/>
      <c r="BI951" s="29"/>
    </row>
    <row r="952" spans="1:61" x14ac:dyDescent="0.25">
      <c r="A952" s="14">
        <v>2008</v>
      </c>
      <c r="B952" s="17">
        <v>2012</v>
      </c>
      <c r="C952" s="20" t="s">
        <v>187</v>
      </c>
      <c r="D952" s="17" t="s">
        <v>326</v>
      </c>
      <c r="E952" s="32">
        <v>3</v>
      </c>
      <c r="F952" s="44" t="s">
        <v>81</v>
      </c>
      <c r="G952" s="62" t="s">
        <v>82</v>
      </c>
      <c r="H952" s="70" t="s">
        <v>83</v>
      </c>
      <c r="I952" s="21">
        <v>5</v>
      </c>
      <c r="J952" s="22">
        <v>987131</v>
      </c>
      <c r="K952" s="17" t="s">
        <v>54</v>
      </c>
      <c r="L952" s="23">
        <v>100</v>
      </c>
      <c r="M952" s="25">
        <v>1</v>
      </c>
      <c r="N952" s="25">
        <v>34.363636363636367</v>
      </c>
      <c r="O952" s="26">
        <v>48.847926267281096</v>
      </c>
      <c r="P952" s="26">
        <f t="shared" si="155"/>
        <v>0.48847926267281094</v>
      </c>
      <c r="Q952" s="63">
        <v>51.152073732718904</v>
      </c>
      <c r="R952" s="26">
        <v>0.51152073732718906</v>
      </c>
      <c r="S952" s="24" t="s">
        <v>45</v>
      </c>
      <c r="T952" s="25">
        <v>6.54</v>
      </c>
      <c r="U952" s="25" t="s">
        <v>45</v>
      </c>
      <c r="V952" s="25">
        <v>2.9168400000000001</v>
      </c>
      <c r="W952" s="26">
        <v>19.127241113298084</v>
      </c>
      <c r="X952" s="26">
        <v>40.446574690192477</v>
      </c>
      <c r="Y952" s="26">
        <v>26.551056666554658</v>
      </c>
      <c r="Z952" s="26">
        <v>1.0437945193041145</v>
      </c>
      <c r="AA952" s="26">
        <v>0.50510638297872335</v>
      </c>
      <c r="AB952" s="26">
        <v>38.843302443133958</v>
      </c>
      <c r="AC952" s="26">
        <f t="shared" si="154"/>
        <v>1.2509215688096946</v>
      </c>
      <c r="AD952" s="26">
        <f t="shared" si="154"/>
        <v>2.6452059847385878</v>
      </c>
      <c r="AE952" s="26">
        <f t="shared" si="154"/>
        <v>1.7364391059926745</v>
      </c>
      <c r="AF952" s="26">
        <f t="shared" si="153"/>
        <v>6.8264161562489087E-2</v>
      </c>
      <c r="AG952" s="17">
        <v>3.4</v>
      </c>
      <c r="AH952" s="17">
        <v>4.8</v>
      </c>
      <c r="AI952" s="17">
        <f t="shared" si="156"/>
        <v>1.5848931924611131E-5</v>
      </c>
      <c r="AJ952" s="17">
        <v>7.5</v>
      </c>
      <c r="AK952" s="17">
        <v>112.5</v>
      </c>
      <c r="AL952" s="17">
        <v>815</v>
      </c>
      <c r="AM952" s="17">
        <v>152.5</v>
      </c>
      <c r="AN952" s="17">
        <v>23.5</v>
      </c>
      <c r="AO952" s="17">
        <v>37</v>
      </c>
      <c r="AP952" s="17">
        <v>0.75</v>
      </c>
      <c r="AQ952" s="17">
        <v>95</v>
      </c>
      <c r="AR952" s="17">
        <v>908.56874999999923</v>
      </c>
      <c r="AS952" s="17">
        <v>1476.6208333333336</v>
      </c>
      <c r="AT952" s="26">
        <v>661.63749999999993</v>
      </c>
      <c r="AU952" s="26">
        <v>21.1683800623053</v>
      </c>
      <c r="AV952" s="26">
        <v>4.9395962563731484</v>
      </c>
      <c r="AW952" s="26">
        <v>5082.4499999999989</v>
      </c>
      <c r="AX952" s="26">
        <v>3895.4749999999999</v>
      </c>
      <c r="AY952" s="103">
        <v>837</v>
      </c>
      <c r="AZ952" s="103">
        <f t="shared" si="152"/>
        <v>255.285</v>
      </c>
      <c r="BA952" s="17">
        <v>30</v>
      </c>
      <c r="BB952" s="17">
        <v>90</v>
      </c>
      <c r="BC952" s="17">
        <v>0.19</v>
      </c>
      <c r="BD952" s="14">
        <v>3</v>
      </c>
      <c r="BE952" s="17" t="s">
        <v>149</v>
      </c>
      <c r="BF952" s="28"/>
      <c r="BG952" s="26"/>
      <c r="BH952" s="31"/>
      <c r="BI952" s="29"/>
    </row>
    <row r="953" spans="1:61" x14ac:dyDescent="0.25">
      <c r="A953" s="14">
        <v>2008</v>
      </c>
      <c r="B953" s="17">
        <v>2012</v>
      </c>
      <c r="C953" s="20" t="s">
        <v>187</v>
      </c>
      <c r="D953" s="17" t="s">
        <v>326</v>
      </c>
      <c r="E953" s="32">
        <v>4</v>
      </c>
      <c r="F953" s="44" t="s">
        <v>81</v>
      </c>
      <c r="G953" s="62" t="s">
        <v>82</v>
      </c>
      <c r="H953" s="70" t="s">
        <v>83</v>
      </c>
      <c r="I953" s="21">
        <v>5</v>
      </c>
      <c r="J953" s="22">
        <v>987131</v>
      </c>
      <c r="K953" s="17" t="s">
        <v>54</v>
      </c>
      <c r="L953" s="23">
        <v>83.333333333333343</v>
      </c>
      <c r="M953" s="25">
        <v>0.83333333333333348</v>
      </c>
      <c r="N953" s="25">
        <v>26.767464114832539</v>
      </c>
      <c r="O953" s="26">
        <v>49.282296650717697</v>
      </c>
      <c r="P953" s="26">
        <f t="shared" si="155"/>
        <v>0.492822966507177</v>
      </c>
      <c r="Q953" s="63">
        <v>50.717703349282303</v>
      </c>
      <c r="R953" s="26">
        <v>0.50717703349282306</v>
      </c>
      <c r="S953" s="24" t="s">
        <v>45</v>
      </c>
      <c r="T953" s="25">
        <v>5.2</v>
      </c>
      <c r="U953" s="25" t="s">
        <v>45</v>
      </c>
      <c r="V953" s="25">
        <v>2.3191999999999999</v>
      </c>
      <c r="W953" s="26">
        <v>19.147348371351612</v>
      </c>
      <c r="X953" s="26">
        <v>43.120175303723286</v>
      </c>
      <c r="Y953" s="26">
        <v>24.299180188554161</v>
      </c>
      <c r="Z953" s="26">
        <v>1.4119162498798374</v>
      </c>
      <c r="AA953" s="26">
        <v>0.39849999999999997</v>
      </c>
      <c r="AB953" s="26">
        <v>39.146800501882062</v>
      </c>
      <c r="AC953" s="26">
        <f t="shared" si="154"/>
        <v>0.99566211531028381</v>
      </c>
      <c r="AD953" s="26">
        <f t="shared" si="154"/>
        <v>2.2422491157936109</v>
      </c>
      <c r="AE953" s="26">
        <f t="shared" si="154"/>
        <v>1.2635573698048164</v>
      </c>
      <c r="AF953" s="26">
        <f t="shared" si="153"/>
        <v>7.3419644993751559E-2</v>
      </c>
      <c r="AG953" s="17">
        <v>3.6</v>
      </c>
      <c r="AH953" s="17">
        <v>4.5999999999999996</v>
      </c>
      <c r="AI953" s="17">
        <f t="shared" si="156"/>
        <v>2.5118864315095791E-5</v>
      </c>
      <c r="AJ953" s="17">
        <v>6</v>
      </c>
      <c r="AK953" s="17">
        <v>102.5</v>
      </c>
      <c r="AL953" s="17">
        <v>670</v>
      </c>
      <c r="AM953" s="17">
        <v>147.5</v>
      </c>
      <c r="AN953" s="17">
        <v>41.5</v>
      </c>
      <c r="AO953" s="17">
        <v>38</v>
      </c>
      <c r="AP953" s="17">
        <v>1</v>
      </c>
      <c r="AQ953" s="17">
        <v>129</v>
      </c>
      <c r="AR953" s="17">
        <v>908.56874999999923</v>
      </c>
      <c r="AS953" s="17">
        <v>1476.6208333333336</v>
      </c>
      <c r="AT953" s="26">
        <v>661.63749999999993</v>
      </c>
      <c r="AU953" s="26">
        <v>21.1683800623053</v>
      </c>
      <c r="AV953" s="26">
        <v>4.9395962563731484</v>
      </c>
      <c r="AW953" s="26">
        <v>5082.4499999999989</v>
      </c>
      <c r="AX953" s="26">
        <v>3895.4749999999999</v>
      </c>
      <c r="AY953" s="103">
        <v>837</v>
      </c>
      <c r="AZ953" s="103">
        <f t="shared" si="152"/>
        <v>255.285</v>
      </c>
      <c r="BA953" s="17">
        <v>30</v>
      </c>
      <c r="BB953" s="17">
        <v>90</v>
      </c>
      <c r="BC953" s="17">
        <v>0.19</v>
      </c>
      <c r="BD953" s="14">
        <v>3</v>
      </c>
      <c r="BE953" s="17" t="s">
        <v>149</v>
      </c>
      <c r="BF953" s="28"/>
      <c r="BG953" s="26"/>
      <c r="BH953" s="31"/>
      <c r="BI953" s="29"/>
    </row>
    <row r="954" spans="1:61" x14ac:dyDescent="0.25">
      <c r="A954" s="14">
        <v>2008</v>
      </c>
      <c r="B954" s="17">
        <v>2012</v>
      </c>
      <c r="C954" s="20" t="s">
        <v>187</v>
      </c>
      <c r="D954" s="17" t="s">
        <v>326</v>
      </c>
      <c r="E954" s="32">
        <v>1</v>
      </c>
      <c r="F954" s="44" t="s">
        <v>93</v>
      </c>
      <c r="G954" s="62" t="s">
        <v>94</v>
      </c>
      <c r="H954" s="70" t="s">
        <v>95</v>
      </c>
      <c r="I954" s="21" t="s">
        <v>43</v>
      </c>
      <c r="J954" s="22">
        <v>988234</v>
      </c>
      <c r="K954" s="17" t="s">
        <v>42</v>
      </c>
      <c r="L954" s="23">
        <v>94.444444444444443</v>
      </c>
      <c r="M954" s="25">
        <v>0.94444444444444442</v>
      </c>
      <c r="N954" s="25">
        <v>45.215311004784695</v>
      </c>
      <c r="O954" s="26">
        <v>43.983402489626556</v>
      </c>
      <c r="P954" s="26">
        <f t="shared" si="155"/>
        <v>0.43983402489626555</v>
      </c>
      <c r="Q954" s="63">
        <v>56.016597510373444</v>
      </c>
      <c r="R954" s="26">
        <v>0.56016597510373445</v>
      </c>
      <c r="S954" s="24" t="s">
        <v>45</v>
      </c>
      <c r="T954" s="25">
        <v>9.1199999999999992</v>
      </c>
      <c r="U954" s="25" t="s">
        <v>45</v>
      </c>
      <c r="V954" s="25">
        <v>4.06752</v>
      </c>
      <c r="W954" s="26">
        <v>18.541964091383633</v>
      </c>
      <c r="X954" s="26">
        <v>43.984137348428675</v>
      </c>
      <c r="Y954" s="26">
        <v>25.325832881432206</v>
      </c>
      <c r="Z954" s="26">
        <v>1.1094095035727918</v>
      </c>
      <c r="AA954" s="26">
        <v>0.48710937500000001</v>
      </c>
      <c r="AB954" s="26">
        <v>56.168083400160384</v>
      </c>
      <c r="AC954" s="26">
        <f t="shared" si="154"/>
        <v>1.6910271251341873</v>
      </c>
      <c r="AD954" s="26">
        <f t="shared" si="154"/>
        <v>4.0113533261766952</v>
      </c>
      <c r="AE954" s="26">
        <f t="shared" si="154"/>
        <v>2.3097159587866165</v>
      </c>
      <c r="AF954" s="26">
        <f t="shared" si="153"/>
        <v>0.10117814672583859</v>
      </c>
      <c r="AG954" s="17">
        <v>3.6</v>
      </c>
      <c r="AH954" s="17">
        <v>4.9000000000000004</v>
      </c>
      <c r="AI954" s="17">
        <f t="shared" si="156"/>
        <v>1.2589254117941658E-5</v>
      </c>
      <c r="AJ954" s="17">
        <v>10.5</v>
      </c>
      <c r="AK954" s="17">
        <v>137.5</v>
      </c>
      <c r="AL954" s="17">
        <v>945</v>
      </c>
      <c r="AM954" s="17">
        <v>162.5</v>
      </c>
      <c r="AN954" s="17">
        <v>18</v>
      </c>
      <c r="AO954" s="17">
        <v>38</v>
      </c>
      <c r="AP954" s="17">
        <v>1</v>
      </c>
      <c r="AQ954" s="17">
        <v>99</v>
      </c>
      <c r="AR954" s="17">
        <v>908.56874999999923</v>
      </c>
      <c r="AS954" s="17">
        <v>1476.6208333333336</v>
      </c>
      <c r="AT954" s="26">
        <v>661.63749999999993</v>
      </c>
      <c r="AU954" s="26">
        <v>21.1683800623053</v>
      </c>
      <c r="AV954" s="26">
        <v>4.9395962563731484</v>
      </c>
      <c r="AW954" s="26">
        <v>5082.4499999999989</v>
      </c>
      <c r="AX954" s="26">
        <v>3895.4749999999999</v>
      </c>
      <c r="AY954" s="103">
        <v>837</v>
      </c>
      <c r="AZ954" s="103">
        <f t="shared" ref="AZ954:AZ1017" si="157">AY954*0.305</f>
        <v>255.285</v>
      </c>
      <c r="BA954" s="17">
        <v>30</v>
      </c>
      <c r="BB954" s="17">
        <v>90</v>
      </c>
      <c r="BC954" s="17">
        <v>0.19</v>
      </c>
      <c r="BD954" s="14">
        <v>3</v>
      </c>
      <c r="BE954" s="17" t="s">
        <v>149</v>
      </c>
      <c r="BF954" s="28"/>
      <c r="BG954" s="26"/>
      <c r="BH954" s="31"/>
      <c r="BI954" s="29"/>
    </row>
    <row r="955" spans="1:61" x14ac:dyDescent="0.25">
      <c r="A955" s="14">
        <v>2008</v>
      </c>
      <c r="B955" s="17">
        <v>2012</v>
      </c>
      <c r="C955" s="20" t="s">
        <v>187</v>
      </c>
      <c r="D955" s="17" t="s">
        <v>326</v>
      </c>
      <c r="E955" s="32">
        <v>2</v>
      </c>
      <c r="F955" s="44" t="s">
        <v>93</v>
      </c>
      <c r="G955" s="62" t="s">
        <v>94</v>
      </c>
      <c r="H955" s="70" t="s">
        <v>95</v>
      </c>
      <c r="I955" s="21" t="s">
        <v>43</v>
      </c>
      <c r="J955" s="22">
        <v>988234</v>
      </c>
      <c r="K955" s="17" t="s">
        <v>42</v>
      </c>
      <c r="L955" s="23">
        <v>100</v>
      </c>
      <c r="M955" s="25">
        <v>1</v>
      </c>
      <c r="N955" s="25">
        <v>46.843062200956943</v>
      </c>
      <c r="O955" s="26">
        <v>44.651162790697676</v>
      </c>
      <c r="P955" s="26">
        <f t="shared" si="155"/>
        <v>0.44651162790697674</v>
      </c>
      <c r="Q955" s="63">
        <v>55.348837209302324</v>
      </c>
      <c r="R955" s="26">
        <v>0.55348837209302326</v>
      </c>
      <c r="S955" s="24" t="s">
        <v>45</v>
      </c>
      <c r="T955" s="25">
        <v>9.32</v>
      </c>
      <c r="U955" s="25" t="s">
        <v>45</v>
      </c>
      <c r="V955" s="25">
        <v>4.15672</v>
      </c>
      <c r="W955" s="26">
        <v>19.554027272058974</v>
      </c>
      <c r="X955" s="26">
        <v>42.338941373624806</v>
      </c>
      <c r="Y955" s="26">
        <v>24.410104074305778</v>
      </c>
      <c r="Z955" s="26">
        <v>1.7476726932845992</v>
      </c>
      <c r="AA955" s="26">
        <v>0.38454545454545452</v>
      </c>
      <c r="AB955" s="26">
        <v>72.709219858156033</v>
      </c>
      <c r="AC955" s="26">
        <f t="shared" si="154"/>
        <v>1.8224353417558965</v>
      </c>
      <c r="AD955" s="26">
        <f t="shared" si="154"/>
        <v>3.9459893360218321</v>
      </c>
      <c r="AE955" s="26">
        <f t="shared" si="154"/>
        <v>2.2750216997252983</v>
      </c>
      <c r="AF955" s="26">
        <f t="shared" si="153"/>
        <v>0.16288309501412465</v>
      </c>
      <c r="AG955" s="17">
        <v>3.6</v>
      </c>
      <c r="AH955" s="17">
        <v>4.9000000000000004</v>
      </c>
      <c r="AI955" s="17">
        <f t="shared" si="156"/>
        <v>1.2589254117941658E-5</v>
      </c>
      <c r="AJ955" s="17">
        <v>9</v>
      </c>
      <c r="AK955" s="17">
        <v>137.5</v>
      </c>
      <c r="AL955" s="17">
        <v>900</v>
      </c>
      <c r="AM955" s="17">
        <v>162.5</v>
      </c>
      <c r="AN955" s="17">
        <v>19</v>
      </c>
      <c r="AO955" s="17">
        <v>36</v>
      </c>
      <c r="AP955" s="17">
        <v>1</v>
      </c>
      <c r="AQ955" s="17">
        <v>95.5</v>
      </c>
      <c r="AR955" s="17">
        <v>908.56874999999923</v>
      </c>
      <c r="AS955" s="17">
        <v>1476.6208333333336</v>
      </c>
      <c r="AT955" s="26">
        <v>661.63749999999993</v>
      </c>
      <c r="AU955" s="26">
        <v>21.1683800623053</v>
      </c>
      <c r="AV955" s="26">
        <v>4.9395962563731484</v>
      </c>
      <c r="AW955" s="26">
        <v>5082.4499999999989</v>
      </c>
      <c r="AX955" s="26">
        <v>3895.4749999999999</v>
      </c>
      <c r="AY955" s="103">
        <v>837</v>
      </c>
      <c r="AZ955" s="103">
        <f t="shared" si="157"/>
        <v>255.285</v>
      </c>
      <c r="BA955" s="17">
        <v>30</v>
      </c>
      <c r="BB955" s="17">
        <v>90</v>
      </c>
      <c r="BC955" s="17">
        <v>0.19</v>
      </c>
      <c r="BD955" s="14">
        <v>3</v>
      </c>
      <c r="BE955" s="17" t="s">
        <v>149</v>
      </c>
      <c r="BF955" s="28"/>
      <c r="BG955" s="26"/>
      <c r="BH955" s="31"/>
      <c r="BI955" s="29"/>
    </row>
    <row r="956" spans="1:61" x14ac:dyDescent="0.25">
      <c r="A956" s="14">
        <v>2008</v>
      </c>
      <c r="B956" s="17">
        <v>2012</v>
      </c>
      <c r="C956" s="20" t="s">
        <v>187</v>
      </c>
      <c r="D956" s="17" t="s">
        <v>326</v>
      </c>
      <c r="E956" s="32">
        <v>3</v>
      </c>
      <c r="F956" s="44" t="s">
        <v>93</v>
      </c>
      <c r="G956" s="62" t="s">
        <v>94</v>
      </c>
      <c r="H956" s="70" t="s">
        <v>95</v>
      </c>
      <c r="I956" s="21" t="s">
        <v>43</v>
      </c>
      <c r="J956" s="22">
        <v>988234</v>
      </c>
      <c r="K956" s="17" t="s">
        <v>42</v>
      </c>
      <c r="L956" s="23">
        <v>66.666666666666657</v>
      </c>
      <c r="M956" s="25">
        <v>0.66666666666666652</v>
      </c>
      <c r="N956" s="25">
        <v>46.481339712918661</v>
      </c>
      <c r="O956" s="26">
        <v>43.589743589743577</v>
      </c>
      <c r="P956" s="26">
        <f t="shared" si="155"/>
        <v>0.43589743589743579</v>
      </c>
      <c r="Q956" s="63">
        <v>56.410256410256423</v>
      </c>
      <c r="R956" s="26">
        <v>0.56410256410256421</v>
      </c>
      <c r="S956" s="24" t="s">
        <v>45</v>
      </c>
      <c r="T956" s="25">
        <v>9.42</v>
      </c>
      <c r="U956" s="25" t="s">
        <v>45</v>
      </c>
      <c r="V956" s="25">
        <v>4.2013199999999999</v>
      </c>
      <c r="W956" s="26">
        <v>18.30253375484078</v>
      </c>
      <c r="X956" s="26">
        <v>41.19700921768775</v>
      </c>
      <c r="Y956" s="26">
        <v>26.268781303309922</v>
      </c>
      <c r="Z956" s="26">
        <v>1.6686069570571647</v>
      </c>
      <c r="AA956" s="26">
        <v>0.44261538461538463</v>
      </c>
      <c r="AB956" s="26">
        <v>63.847758081334717</v>
      </c>
      <c r="AC956" s="26">
        <f t="shared" si="154"/>
        <v>1.7240986797060014</v>
      </c>
      <c r="AD956" s="26">
        <f t="shared" si="154"/>
        <v>3.8807582683061863</v>
      </c>
      <c r="AE956" s="26">
        <f t="shared" si="154"/>
        <v>2.4745191987717949</v>
      </c>
      <c r="AF956" s="26">
        <f t="shared" si="153"/>
        <v>0.15718277535478492</v>
      </c>
      <c r="AG956" s="17">
        <v>3.4</v>
      </c>
      <c r="AH956" s="17">
        <v>4.8</v>
      </c>
      <c r="AI956" s="17">
        <f t="shared" si="156"/>
        <v>1.5848931924611131E-5</v>
      </c>
      <c r="AJ956" s="17">
        <v>7.5</v>
      </c>
      <c r="AK956" s="17">
        <v>112.5</v>
      </c>
      <c r="AL956" s="17">
        <v>815</v>
      </c>
      <c r="AM956" s="17">
        <v>152.5</v>
      </c>
      <c r="AN956" s="17">
        <v>23.5</v>
      </c>
      <c r="AO956" s="17">
        <v>37</v>
      </c>
      <c r="AP956" s="17">
        <v>0.75</v>
      </c>
      <c r="AQ956" s="17">
        <v>95</v>
      </c>
      <c r="AR956" s="17">
        <v>908.56874999999923</v>
      </c>
      <c r="AS956" s="17">
        <v>1476.6208333333336</v>
      </c>
      <c r="AT956" s="26">
        <v>661.63749999999993</v>
      </c>
      <c r="AU956" s="26">
        <v>21.1683800623053</v>
      </c>
      <c r="AV956" s="26">
        <v>4.9395962563731484</v>
      </c>
      <c r="AW956" s="26">
        <v>5082.4499999999989</v>
      </c>
      <c r="AX956" s="26">
        <v>3895.4749999999999</v>
      </c>
      <c r="AY956" s="103">
        <v>837</v>
      </c>
      <c r="AZ956" s="103">
        <f t="shared" si="157"/>
        <v>255.285</v>
      </c>
      <c r="BA956" s="17">
        <v>30</v>
      </c>
      <c r="BB956" s="17">
        <v>90</v>
      </c>
      <c r="BC956" s="17">
        <v>0.19</v>
      </c>
      <c r="BD956" s="14">
        <v>3</v>
      </c>
      <c r="BE956" s="17" t="s">
        <v>149</v>
      </c>
      <c r="BF956" s="28"/>
      <c r="BG956" s="26"/>
      <c r="BH956" s="31"/>
      <c r="BI956" s="29"/>
    </row>
    <row r="957" spans="1:61" x14ac:dyDescent="0.25">
      <c r="A957" s="14">
        <v>2008</v>
      </c>
      <c r="B957" s="17">
        <v>2012</v>
      </c>
      <c r="C957" s="20" t="s">
        <v>187</v>
      </c>
      <c r="D957" s="17" t="s">
        <v>326</v>
      </c>
      <c r="E957" s="32">
        <v>4</v>
      </c>
      <c r="F957" s="44" t="s">
        <v>93</v>
      </c>
      <c r="G957" s="62" t="s">
        <v>94</v>
      </c>
      <c r="H957" s="70" t="s">
        <v>95</v>
      </c>
      <c r="I957" s="21" t="s">
        <v>43</v>
      </c>
      <c r="J957" s="22">
        <v>988234</v>
      </c>
      <c r="K957" s="17" t="s">
        <v>42</v>
      </c>
      <c r="L957" s="23">
        <v>88.888888888888886</v>
      </c>
      <c r="M957" s="25">
        <v>0.88888888888888884</v>
      </c>
      <c r="N957" s="25">
        <v>22.607655502392348</v>
      </c>
      <c r="O957" s="26">
        <v>45.116279069767437</v>
      </c>
      <c r="P957" s="26">
        <f t="shared" si="155"/>
        <v>0.45116279069767434</v>
      </c>
      <c r="Q957" s="63">
        <v>54.883720930232563</v>
      </c>
      <c r="R957" s="26">
        <v>0.5488372093023256</v>
      </c>
      <c r="S957" s="24" t="s">
        <v>45</v>
      </c>
      <c r="T957" s="25">
        <v>4.8099999999999996</v>
      </c>
      <c r="U957" s="25" t="s">
        <v>45</v>
      </c>
      <c r="V957" s="25">
        <v>2.1452599999999999</v>
      </c>
      <c r="W957" s="26">
        <v>19.199599430681616</v>
      </c>
      <c r="X957" s="26">
        <v>42.238625584268433</v>
      </c>
      <c r="Y957" s="26">
        <v>24.841785183799743</v>
      </c>
      <c r="Z957" s="26">
        <v>1.6280542781490936</v>
      </c>
      <c r="AA957" s="26">
        <v>0.40849999999999997</v>
      </c>
      <c r="AB957" s="26">
        <v>35.324357405140759</v>
      </c>
      <c r="AC957" s="26">
        <f t="shared" si="154"/>
        <v>0.92350073261578569</v>
      </c>
      <c r="AD957" s="26">
        <f t="shared" si="154"/>
        <v>2.0316778906033117</v>
      </c>
      <c r="AE957" s="26">
        <f t="shared" si="154"/>
        <v>1.1948898673407675</v>
      </c>
      <c r="AF957" s="26">
        <f t="shared" si="153"/>
        <v>7.8309410778971397E-2</v>
      </c>
      <c r="AG957" s="17">
        <v>3.6</v>
      </c>
      <c r="AH957" s="17">
        <v>4.5999999999999996</v>
      </c>
      <c r="AI957" s="17">
        <f t="shared" si="156"/>
        <v>2.5118864315095791E-5</v>
      </c>
      <c r="AJ957" s="17">
        <v>6</v>
      </c>
      <c r="AK957" s="17">
        <v>102.5</v>
      </c>
      <c r="AL957" s="17">
        <v>670</v>
      </c>
      <c r="AM957" s="17">
        <v>147.5</v>
      </c>
      <c r="AN957" s="17">
        <v>41.5</v>
      </c>
      <c r="AO957" s="17">
        <v>38</v>
      </c>
      <c r="AP957" s="17">
        <v>1</v>
      </c>
      <c r="AQ957" s="17">
        <v>129</v>
      </c>
      <c r="AR957" s="17">
        <v>908.56874999999923</v>
      </c>
      <c r="AS957" s="17">
        <v>1476.6208333333336</v>
      </c>
      <c r="AT957" s="26">
        <v>661.63749999999993</v>
      </c>
      <c r="AU957" s="26">
        <v>21.1683800623053</v>
      </c>
      <c r="AV957" s="26">
        <v>4.9395962563731484</v>
      </c>
      <c r="AW957" s="26">
        <v>5082.4499999999989</v>
      </c>
      <c r="AX957" s="26">
        <v>3895.4749999999999</v>
      </c>
      <c r="AY957" s="103">
        <v>837</v>
      </c>
      <c r="AZ957" s="103">
        <f t="shared" si="157"/>
        <v>255.285</v>
      </c>
      <c r="BA957" s="17">
        <v>30</v>
      </c>
      <c r="BB957" s="17">
        <v>90</v>
      </c>
      <c r="BC957" s="17">
        <v>0.19</v>
      </c>
      <c r="BD957" s="14">
        <v>3</v>
      </c>
      <c r="BE957" s="17" t="s">
        <v>149</v>
      </c>
      <c r="BF957" s="28"/>
      <c r="BG957" s="26"/>
      <c r="BH957" s="31"/>
      <c r="BI957" s="29"/>
    </row>
    <row r="958" spans="1:61" x14ac:dyDescent="0.25">
      <c r="A958" s="14">
        <v>2008</v>
      </c>
      <c r="B958" s="17">
        <v>2012</v>
      </c>
      <c r="C958" s="20" t="s">
        <v>187</v>
      </c>
      <c r="D958" s="17" t="s">
        <v>326</v>
      </c>
      <c r="E958" s="32">
        <v>1</v>
      </c>
      <c r="F958" s="44" t="s">
        <v>102</v>
      </c>
      <c r="G958" s="62" t="s">
        <v>103</v>
      </c>
      <c r="H958" s="70" t="s">
        <v>95</v>
      </c>
      <c r="I958" s="21" t="s">
        <v>43</v>
      </c>
      <c r="J958" s="22">
        <v>988241</v>
      </c>
      <c r="K958" s="17" t="s">
        <v>42</v>
      </c>
      <c r="L958" s="23">
        <v>100</v>
      </c>
      <c r="M958" s="25">
        <v>1</v>
      </c>
      <c r="N958" s="25">
        <v>50.09856459330144</v>
      </c>
      <c r="O958" s="26">
        <v>44.099378881987583</v>
      </c>
      <c r="P958" s="26">
        <f t="shared" si="155"/>
        <v>0.44099378881987583</v>
      </c>
      <c r="Q958" s="63">
        <v>55.900621118012417</v>
      </c>
      <c r="R958" s="26">
        <v>0.55900621118012417</v>
      </c>
      <c r="S958" s="24" t="s">
        <v>45</v>
      </c>
      <c r="T958" s="25">
        <v>10.01</v>
      </c>
      <c r="U958" s="25" t="s">
        <v>45</v>
      </c>
      <c r="V958" s="25">
        <v>4.4644599999999999</v>
      </c>
      <c r="W958" s="26">
        <v>19.359341788634509</v>
      </c>
      <c r="X958" s="26">
        <v>42.552356271582397</v>
      </c>
      <c r="Y958" s="26">
        <v>24.578006217008053</v>
      </c>
      <c r="Z958" s="26">
        <v>1.2410558700938878</v>
      </c>
      <c r="AA958" s="26">
        <v>0.41633333333333333</v>
      </c>
      <c r="AB958" s="26">
        <v>72.129703763010411</v>
      </c>
      <c r="AC958" s="26">
        <f t="shared" si="154"/>
        <v>1.9378701130423144</v>
      </c>
      <c r="AD958" s="26">
        <f t="shared" si="154"/>
        <v>4.2594908627853982</v>
      </c>
      <c r="AE958" s="26">
        <f t="shared" si="154"/>
        <v>2.4602584223225059</v>
      </c>
      <c r="AF958" s="26">
        <f t="shared" si="153"/>
        <v>0.12422969259639817</v>
      </c>
      <c r="AG958" s="17">
        <v>3.6</v>
      </c>
      <c r="AH958" s="17">
        <v>4.9000000000000004</v>
      </c>
      <c r="AI958" s="17">
        <f t="shared" si="156"/>
        <v>1.2589254117941658E-5</v>
      </c>
      <c r="AJ958" s="17">
        <v>10.5</v>
      </c>
      <c r="AK958" s="17">
        <v>137.5</v>
      </c>
      <c r="AL958" s="17">
        <v>945</v>
      </c>
      <c r="AM958" s="17">
        <v>162.5</v>
      </c>
      <c r="AN958" s="17">
        <v>18</v>
      </c>
      <c r="AO958" s="17">
        <v>38</v>
      </c>
      <c r="AP958" s="17">
        <v>1</v>
      </c>
      <c r="AQ958" s="17">
        <v>99</v>
      </c>
      <c r="AR958" s="17">
        <v>908.56874999999923</v>
      </c>
      <c r="AS958" s="17">
        <v>1476.6208333333336</v>
      </c>
      <c r="AT958" s="26">
        <v>661.63749999999993</v>
      </c>
      <c r="AU958" s="26">
        <v>21.1683800623053</v>
      </c>
      <c r="AV958" s="26">
        <v>4.9395962563731484</v>
      </c>
      <c r="AW958" s="26">
        <v>5082.4499999999989</v>
      </c>
      <c r="AX958" s="26">
        <v>3895.4749999999999</v>
      </c>
      <c r="AY958" s="103">
        <v>837</v>
      </c>
      <c r="AZ958" s="103">
        <f t="shared" si="157"/>
        <v>255.285</v>
      </c>
      <c r="BA958" s="17">
        <v>30</v>
      </c>
      <c r="BB958" s="17">
        <v>90</v>
      </c>
      <c r="BC958" s="17">
        <v>0.19</v>
      </c>
      <c r="BD958" s="14">
        <v>3</v>
      </c>
      <c r="BE958" s="17" t="s">
        <v>149</v>
      </c>
      <c r="BF958" s="28"/>
      <c r="BG958" s="26"/>
      <c r="BH958" s="31"/>
      <c r="BI958" s="29"/>
    </row>
    <row r="959" spans="1:61" x14ac:dyDescent="0.25">
      <c r="A959" s="14">
        <v>2008</v>
      </c>
      <c r="B959" s="17">
        <v>2012</v>
      </c>
      <c r="C959" s="20" t="s">
        <v>187</v>
      </c>
      <c r="D959" s="17" t="s">
        <v>326</v>
      </c>
      <c r="E959" s="32">
        <v>2</v>
      </c>
      <c r="F959" s="44" t="s">
        <v>102</v>
      </c>
      <c r="G959" s="62" t="s">
        <v>103</v>
      </c>
      <c r="H959" s="70" t="s">
        <v>95</v>
      </c>
      <c r="I959" s="21" t="s">
        <v>43</v>
      </c>
      <c r="J959" s="22">
        <v>988241</v>
      </c>
      <c r="K959" s="17" t="s">
        <v>42</v>
      </c>
      <c r="L959" s="23">
        <v>100</v>
      </c>
      <c r="M959" s="25">
        <v>1</v>
      </c>
      <c r="N959" s="25">
        <v>37.619138755980863</v>
      </c>
      <c r="O959" s="26">
        <v>47.27272727272728</v>
      </c>
      <c r="P959" s="26">
        <f t="shared" si="155"/>
        <v>0.47272727272727283</v>
      </c>
      <c r="Q959" s="63">
        <v>52.72727272727272</v>
      </c>
      <c r="R959" s="26">
        <v>0.52727272727272723</v>
      </c>
      <c r="S959" s="24" t="s">
        <v>45</v>
      </c>
      <c r="T959" s="25">
        <v>7.29</v>
      </c>
      <c r="U959" s="25" t="s">
        <v>45</v>
      </c>
      <c r="V959" s="25">
        <v>3.2513399999999999</v>
      </c>
      <c r="W959" s="26">
        <v>17.998931435442557</v>
      </c>
      <c r="X959" s="26">
        <v>45.321970763373017</v>
      </c>
      <c r="Y959" s="26">
        <v>25.287616537975964</v>
      </c>
      <c r="Z959" s="26">
        <v>1.1574287133556851</v>
      </c>
      <c r="AA959" s="26">
        <v>0.54795698924731184</v>
      </c>
      <c r="AB959" s="26">
        <v>39.91189167974882</v>
      </c>
      <c r="AC959" s="26">
        <f t="shared" si="154"/>
        <v>1.3121221016437625</v>
      </c>
      <c r="AD959" s="26">
        <f t="shared" si="154"/>
        <v>3.303971668649893</v>
      </c>
      <c r="AE959" s="26">
        <f t="shared" si="154"/>
        <v>1.843467245618448</v>
      </c>
      <c r="AF959" s="26">
        <f t="shared" si="153"/>
        <v>8.437655320362944E-2</v>
      </c>
      <c r="AG959" s="17">
        <v>3.6</v>
      </c>
      <c r="AH959" s="17">
        <v>4.9000000000000004</v>
      </c>
      <c r="AI959" s="17">
        <f t="shared" si="156"/>
        <v>1.2589254117941658E-5</v>
      </c>
      <c r="AJ959" s="17">
        <v>9</v>
      </c>
      <c r="AK959" s="17">
        <v>137.5</v>
      </c>
      <c r="AL959" s="17">
        <v>900</v>
      </c>
      <c r="AM959" s="17">
        <v>162.5</v>
      </c>
      <c r="AN959" s="17">
        <v>19</v>
      </c>
      <c r="AO959" s="17">
        <v>36</v>
      </c>
      <c r="AP959" s="17">
        <v>1</v>
      </c>
      <c r="AQ959" s="17">
        <v>95.5</v>
      </c>
      <c r="AR959" s="17">
        <v>908.56874999999923</v>
      </c>
      <c r="AS959" s="17">
        <v>1476.6208333333336</v>
      </c>
      <c r="AT959" s="26">
        <v>661.63749999999993</v>
      </c>
      <c r="AU959" s="26">
        <v>21.1683800623053</v>
      </c>
      <c r="AV959" s="26">
        <v>4.9395962563731484</v>
      </c>
      <c r="AW959" s="26">
        <v>5082.4499999999989</v>
      </c>
      <c r="AX959" s="26">
        <v>3895.4749999999999</v>
      </c>
      <c r="AY959" s="103">
        <v>837</v>
      </c>
      <c r="AZ959" s="103">
        <f t="shared" si="157"/>
        <v>255.285</v>
      </c>
      <c r="BA959" s="17">
        <v>30</v>
      </c>
      <c r="BB959" s="17">
        <v>90</v>
      </c>
      <c r="BC959" s="17">
        <v>0.19</v>
      </c>
      <c r="BD959" s="14">
        <v>3</v>
      </c>
      <c r="BE959" s="17" t="s">
        <v>149</v>
      </c>
      <c r="BF959" s="28"/>
      <c r="BG959" s="26"/>
      <c r="BH959" s="31"/>
      <c r="BI959" s="29"/>
    </row>
    <row r="960" spans="1:61" x14ac:dyDescent="0.25">
      <c r="A960" s="14">
        <v>2008</v>
      </c>
      <c r="B960" s="17">
        <v>2012</v>
      </c>
      <c r="C960" s="20" t="s">
        <v>187</v>
      </c>
      <c r="D960" s="17" t="s">
        <v>326</v>
      </c>
      <c r="E960" s="32">
        <v>3</v>
      </c>
      <c r="F960" s="44" t="s">
        <v>102</v>
      </c>
      <c r="G960" s="62" t="s">
        <v>103</v>
      </c>
      <c r="H960" s="70" t="s">
        <v>95</v>
      </c>
      <c r="I960" s="21" t="s">
        <v>43</v>
      </c>
      <c r="J960" s="22">
        <v>988241</v>
      </c>
      <c r="K960" s="17" t="s">
        <v>42</v>
      </c>
      <c r="L960" s="23">
        <v>100</v>
      </c>
      <c r="M960" s="25">
        <v>1</v>
      </c>
      <c r="N960" s="25">
        <v>22.245933014354069</v>
      </c>
      <c r="O960" s="26">
        <v>47.257383966244724</v>
      </c>
      <c r="P960" s="26">
        <f t="shared" si="155"/>
        <v>0.47257383966244726</v>
      </c>
      <c r="Q960" s="63">
        <v>52.742616033755276</v>
      </c>
      <c r="R960" s="26">
        <v>0.52742616033755274</v>
      </c>
      <c r="S960" s="24" t="s">
        <v>45</v>
      </c>
      <c r="T960" s="25">
        <v>4.59</v>
      </c>
      <c r="U960" s="25" t="s">
        <v>45</v>
      </c>
      <c r="V960" s="25">
        <v>2.0471400000000002</v>
      </c>
      <c r="W960" s="26">
        <v>18.898388590723044</v>
      </c>
      <c r="X960" s="26">
        <v>43.683315049235702</v>
      </c>
      <c r="Y960" s="26">
        <v>24.474024811629988</v>
      </c>
      <c r="Z960" s="26">
        <v>1.3194127848541939</v>
      </c>
      <c r="AA960" s="26">
        <v>0.47766666666666668</v>
      </c>
      <c r="AB960" s="26">
        <v>28.827634333565939</v>
      </c>
      <c r="AC960" s="26">
        <f t="shared" si="154"/>
        <v>0.86743603631418775</v>
      </c>
      <c r="AD960" s="26">
        <f t="shared" si="154"/>
        <v>2.0050641607599187</v>
      </c>
      <c r="AE960" s="26">
        <f t="shared" si="154"/>
        <v>1.1233577388538165</v>
      </c>
      <c r="AF960" s="26">
        <f t="shared" si="153"/>
        <v>6.0561046824807493E-2</v>
      </c>
      <c r="AG960" s="17">
        <v>3.4</v>
      </c>
      <c r="AH960" s="17">
        <v>4.8</v>
      </c>
      <c r="AI960" s="17">
        <f t="shared" si="156"/>
        <v>1.5848931924611131E-5</v>
      </c>
      <c r="AJ960" s="17">
        <v>7.5</v>
      </c>
      <c r="AK960" s="17">
        <v>112.5</v>
      </c>
      <c r="AL960" s="17">
        <v>815</v>
      </c>
      <c r="AM960" s="17">
        <v>152.5</v>
      </c>
      <c r="AN960" s="17">
        <v>23.5</v>
      </c>
      <c r="AO960" s="17">
        <v>37</v>
      </c>
      <c r="AP960" s="17">
        <v>0.75</v>
      </c>
      <c r="AQ960" s="17">
        <v>95</v>
      </c>
      <c r="AR960" s="17">
        <v>908.56874999999923</v>
      </c>
      <c r="AS960" s="17">
        <v>1476.6208333333336</v>
      </c>
      <c r="AT960" s="26">
        <v>661.63749999999993</v>
      </c>
      <c r="AU960" s="26">
        <v>21.1683800623053</v>
      </c>
      <c r="AV960" s="26">
        <v>4.9395962563731484</v>
      </c>
      <c r="AW960" s="26">
        <v>5082.4499999999989</v>
      </c>
      <c r="AX960" s="26">
        <v>3895.4749999999999</v>
      </c>
      <c r="AY960" s="103">
        <v>837</v>
      </c>
      <c r="AZ960" s="103">
        <f t="shared" si="157"/>
        <v>255.285</v>
      </c>
      <c r="BA960" s="17">
        <v>30</v>
      </c>
      <c r="BB960" s="17">
        <v>90</v>
      </c>
      <c r="BC960" s="17">
        <v>0.19</v>
      </c>
      <c r="BD960" s="14">
        <v>3</v>
      </c>
      <c r="BE960" s="17" t="s">
        <v>149</v>
      </c>
      <c r="BF960" s="28"/>
      <c r="BG960" s="26"/>
      <c r="BH960" s="31"/>
      <c r="BI960" s="29"/>
    </row>
    <row r="961" spans="1:61" x14ac:dyDescent="0.25">
      <c r="A961" s="14">
        <v>2008</v>
      </c>
      <c r="B961" s="17">
        <v>2012</v>
      </c>
      <c r="C961" s="20" t="s">
        <v>187</v>
      </c>
      <c r="D961" s="17" t="s">
        <v>326</v>
      </c>
      <c r="E961" s="32">
        <v>4</v>
      </c>
      <c r="F961" s="44" t="s">
        <v>102</v>
      </c>
      <c r="G961" s="62" t="s">
        <v>103</v>
      </c>
      <c r="H961" s="70" t="s">
        <v>95</v>
      </c>
      <c r="I961" s="21" t="s">
        <v>43</v>
      </c>
      <c r="J961" s="22">
        <v>988241</v>
      </c>
      <c r="K961" s="17" t="s">
        <v>42</v>
      </c>
      <c r="L961" s="23">
        <v>100</v>
      </c>
      <c r="M961" s="25">
        <v>1</v>
      </c>
      <c r="N961" s="25">
        <v>39.06602870813397</v>
      </c>
      <c r="O961" s="26">
        <v>46.288209606986896</v>
      </c>
      <c r="P961" s="26">
        <f t="shared" si="155"/>
        <v>0.46288209606986896</v>
      </c>
      <c r="Q961" s="63">
        <v>53.711790393013104</v>
      </c>
      <c r="R961" s="26">
        <v>0.53711790393013104</v>
      </c>
      <c r="S961" s="24" t="s">
        <v>45</v>
      </c>
      <c r="T961" s="25">
        <v>7.67</v>
      </c>
      <c r="U961" s="25" t="s">
        <v>45</v>
      </c>
      <c r="V961" s="25">
        <v>3.42082</v>
      </c>
      <c r="W961" s="26">
        <v>19.930033371463139</v>
      </c>
      <c r="X961" s="26">
        <v>41.870229440626218</v>
      </c>
      <c r="Y961" s="26">
        <v>24.400081301581608</v>
      </c>
      <c r="Z961" s="26">
        <v>1.4092872876468903</v>
      </c>
      <c r="AA961" s="26">
        <v>0.43564705882352944</v>
      </c>
      <c r="AB961" s="26">
        <v>52.817985417229266</v>
      </c>
      <c r="AC961" s="26">
        <f t="shared" si="154"/>
        <v>1.5286335595912228</v>
      </c>
      <c r="AD961" s="26">
        <f t="shared" si="154"/>
        <v>3.2114465980960309</v>
      </c>
      <c r="AE961" s="26">
        <f t="shared" si="154"/>
        <v>1.8714862358313094</v>
      </c>
      <c r="AF961" s="26">
        <f t="shared" si="153"/>
        <v>0.10809233496251648</v>
      </c>
      <c r="AG961" s="17">
        <v>3.6</v>
      </c>
      <c r="AH961" s="17">
        <v>4.5999999999999996</v>
      </c>
      <c r="AI961" s="17">
        <f t="shared" si="156"/>
        <v>2.5118864315095791E-5</v>
      </c>
      <c r="AJ961" s="17">
        <v>6</v>
      </c>
      <c r="AK961" s="17">
        <v>102.5</v>
      </c>
      <c r="AL961" s="17">
        <v>670</v>
      </c>
      <c r="AM961" s="17">
        <v>147.5</v>
      </c>
      <c r="AN961" s="17">
        <v>41.5</v>
      </c>
      <c r="AO961" s="17">
        <v>38</v>
      </c>
      <c r="AP961" s="17">
        <v>1</v>
      </c>
      <c r="AQ961" s="17">
        <v>129</v>
      </c>
      <c r="AR961" s="17">
        <v>908.56874999999923</v>
      </c>
      <c r="AS961" s="17">
        <v>1476.6208333333336</v>
      </c>
      <c r="AT961" s="26">
        <v>661.63749999999993</v>
      </c>
      <c r="AU961" s="26">
        <v>21.1683800623053</v>
      </c>
      <c r="AV961" s="26">
        <v>4.9395962563731484</v>
      </c>
      <c r="AW961" s="26">
        <v>5082.4499999999989</v>
      </c>
      <c r="AX961" s="26">
        <v>3895.4749999999999</v>
      </c>
      <c r="AY961" s="103">
        <v>837</v>
      </c>
      <c r="AZ961" s="103">
        <f t="shared" si="157"/>
        <v>255.285</v>
      </c>
      <c r="BA961" s="17">
        <v>30</v>
      </c>
      <c r="BB961" s="17">
        <v>90</v>
      </c>
      <c r="BC961" s="17">
        <v>0.19</v>
      </c>
      <c r="BD961" s="14">
        <v>3</v>
      </c>
      <c r="BE961" s="17" t="s">
        <v>149</v>
      </c>
      <c r="BF961" s="28"/>
      <c r="BG961" s="26"/>
      <c r="BH961" s="31"/>
      <c r="BI961" s="29"/>
    </row>
    <row r="962" spans="1:61" x14ac:dyDescent="0.25">
      <c r="A962" s="14">
        <v>2008</v>
      </c>
      <c r="B962" s="17">
        <v>2012</v>
      </c>
      <c r="C962" s="20" t="s">
        <v>187</v>
      </c>
      <c r="D962" s="17" t="s">
        <v>326</v>
      </c>
      <c r="E962" s="32">
        <v>1</v>
      </c>
      <c r="F962" s="44" t="s">
        <v>100</v>
      </c>
      <c r="G962" s="62" t="s">
        <v>101</v>
      </c>
      <c r="H962" s="70">
        <v>99113</v>
      </c>
      <c r="I962" s="21" t="s">
        <v>52</v>
      </c>
      <c r="J962" s="22">
        <v>99113012</v>
      </c>
      <c r="K962" s="17" t="s">
        <v>42</v>
      </c>
      <c r="L962" s="23">
        <v>66.666666666666657</v>
      </c>
      <c r="M962" s="25">
        <v>0.66666666666666652</v>
      </c>
      <c r="N962" s="25">
        <v>38.34258373205742</v>
      </c>
      <c r="O962" s="26">
        <v>48.333333333333329</v>
      </c>
      <c r="P962" s="26">
        <f t="shared" si="155"/>
        <v>0.48333333333333328</v>
      </c>
      <c r="Q962" s="63">
        <v>51.666666666666671</v>
      </c>
      <c r="R962" s="26">
        <v>0.51666666666666672</v>
      </c>
      <c r="S962" s="24" t="s">
        <v>45</v>
      </c>
      <c r="T962" s="25">
        <v>7.28</v>
      </c>
      <c r="U962" s="25" t="s">
        <v>45</v>
      </c>
      <c r="V962" s="25">
        <v>3.24688</v>
      </c>
      <c r="W962" s="26">
        <v>19.530938670576887</v>
      </c>
      <c r="X962" s="26">
        <v>41.703581557600529</v>
      </c>
      <c r="Y962" s="26">
        <v>24.504261149914726</v>
      </c>
      <c r="Z962" s="26">
        <v>2.0956925814506207</v>
      </c>
      <c r="AA962" s="26">
        <v>0.41923913043478261</v>
      </c>
      <c r="AB962" s="26">
        <v>52.094373865698728</v>
      </c>
      <c r="AC962" s="26">
        <f t="shared" si="154"/>
        <v>1.4218523352179973</v>
      </c>
      <c r="AD962" s="26">
        <f t="shared" si="154"/>
        <v>3.0360207373933186</v>
      </c>
      <c r="AE962" s="26">
        <f t="shared" si="154"/>
        <v>1.7839102117137919</v>
      </c>
      <c r="AF962" s="26">
        <f t="shared" si="153"/>
        <v>0.15256641992960518</v>
      </c>
      <c r="AG962" s="17">
        <v>3.6</v>
      </c>
      <c r="AH962" s="17">
        <v>4.9000000000000004</v>
      </c>
      <c r="AI962" s="17">
        <f t="shared" si="156"/>
        <v>1.2589254117941658E-5</v>
      </c>
      <c r="AJ962" s="17">
        <v>10.5</v>
      </c>
      <c r="AK962" s="17">
        <v>137.5</v>
      </c>
      <c r="AL962" s="17">
        <v>945</v>
      </c>
      <c r="AM962" s="17">
        <v>162.5</v>
      </c>
      <c r="AN962" s="17">
        <v>18</v>
      </c>
      <c r="AO962" s="17">
        <v>38</v>
      </c>
      <c r="AP962" s="17">
        <v>1</v>
      </c>
      <c r="AQ962" s="17">
        <v>99</v>
      </c>
      <c r="AR962" s="17">
        <v>908.56874999999923</v>
      </c>
      <c r="AS962" s="17">
        <v>1476.6208333333336</v>
      </c>
      <c r="AT962" s="26">
        <v>661.63749999999993</v>
      </c>
      <c r="AU962" s="26">
        <v>21.1683800623053</v>
      </c>
      <c r="AV962" s="26">
        <v>4.9395962563731484</v>
      </c>
      <c r="AW962" s="26">
        <v>5082.4499999999989</v>
      </c>
      <c r="AX962" s="26">
        <v>3895.4749999999999</v>
      </c>
      <c r="AY962" s="103">
        <v>837</v>
      </c>
      <c r="AZ962" s="103">
        <f t="shared" si="157"/>
        <v>255.285</v>
      </c>
      <c r="BA962" s="17">
        <v>30</v>
      </c>
      <c r="BB962" s="17">
        <v>90</v>
      </c>
      <c r="BC962" s="17">
        <v>0.19</v>
      </c>
      <c r="BD962" s="14">
        <v>3</v>
      </c>
      <c r="BE962" s="17" t="s">
        <v>149</v>
      </c>
      <c r="BF962" s="28"/>
      <c r="BG962" s="26"/>
      <c r="BH962" s="31"/>
      <c r="BI962" s="29"/>
    </row>
    <row r="963" spans="1:61" x14ac:dyDescent="0.25">
      <c r="A963" s="14">
        <v>2008</v>
      </c>
      <c r="B963" s="17">
        <v>2012</v>
      </c>
      <c r="C963" s="20" t="s">
        <v>187</v>
      </c>
      <c r="D963" s="17" t="s">
        <v>326</v>
      </c>
      <c r="E963" s="32">
        <v>2</v>
      </c>
      <c r="F963" s="44" t="s">
        <v>100</v>
      </c>
      <c r="G963" s="62" t="s">
        <v>101</v>
      </c>
      <c r="H963" s="70">
        <v>99113</v>
      </c>
      <c r="I963" s="21" t="s">
        <v>52</v>
      </c>
      <c r="J963" s="22">
        <v>99113012</v>
      </c>
      <c r="K963" s="17" t="s">
        <v>42</v>
      </c>
      <c r="L963" s="23">
        <v>100</v>
      </c>
      <c r="M963" s="25">
        <v>1</v>
      </c>
      <c r="N963" s="25">
        <v>44.853588516746413</v>
      </c>
      <c r="O963" s="26">
        <v>48.837209302325576</v>
      </c>
      <c r="P963" s="26">
        <f t="shared" si="155"/>
        <v>0.48837209302325574</v>
      </c>
      <c r="Q963" s="63">
        <v>51.162790697674424</v>
      </c>
      <c r="R963" s="26">
        <v>0.51162790697674421</v>
      </c>
      <c r="S963" s="24" t="s">
        <v>45</v>
      </c>
      <c r="T963" s="25">
        <v>8.33</v>
      </c>
      <c r="U963" s="25" t="s">
        <v>45</v>
      </c>
      <c r="V963" s="25">
        <v>3.7151800000000001</v>
      </c>
      <c r="W963" s="26">
        <v>18.613066214627096</v>
      </c>
      <c r="X963" s="26">
        <v>44.581682742187155</v>
      </c>
      <c r="Y963" s="26">
        <v>24.43391426247382</v>
      </c>
      <c r="Z963" s="26">
        <v>1.2039260765922819</v>
      </c>
      <c r="AA963" s="26">
        <v>0.48062500000000002</v>
      </c>
      <c r="AB963" s="26">
        <v>51.994798439531856</v>
      </c>
      <c r="AC963" s="26">
        <f t="shared" si="154"/>
        <v>1.5504684156784372</v>
      </c>
      <c r="AD963" s="26">
        <f t="shared" si="154"/>
        <v>3.71365417242419</v>
      </c>
      <c r="AE963" s="26">
        <f t="shared" si="154"/>
        <v>2.0353450580640695</v>
      </c>
      <c r="AF963" s="26">
        <f t="shared" si="153"/>
        <v>0.10028704218013709</v>
      </c>
      <c r="AG963" s="17">
        <v>3.6</v>
      </c>
      <c r="AH963" s="17">
        <v>4.9000000000000004</v>
      </c>
      <c r="AI963" s="17">
        <f t="shared" si="156"/>
        <v>1.2589254117941658E-5</v>
      </c>
      <c r="AJ963" s="17">
        <v>9</v>
      </c>
      <c r="AK963" s="17">
        <v>137.5</v>
      </c>
      <c r="AL963" s="17">
        <v>900</v>
      </c>
      <c r="AM963" s="17">
        <v>162.5</v>
      </c>
      <c r="AN963" s="17">
        <v>19</v>
      </c>
      <c r="AO963" s="17">
        <v>36</v>
      </c>
      <c r="AP963" s="17">
        <v>1</v>
      </c>
      <c r="AQ963" s="17">
        <v>95.5</v>
      </c>
      <c r="AR963" s="17">
        <v>908.56874999999923</v>
      </c>
      <c r="AS963" s="17">
        <v>1476.6208333333336</v>
      </c>
      <c r="AT963" s="26">
        <v>661.63749999999993</v>
      </c>
      <c r="AU963" s="26">
        <v>21.1683800623053</v>
      </c>
      <c r="AV963" s="26">
        <v>4.9395962563731484</v>
      </c>
      <c r="AW963" s="26">
        <v>5082.4499999999989</v>
      </c>
      <c r="AX963" s="26">
        <v>3895.4749999999999</v>
      </c>
      <c r="AY963" s="103">
        <v>837</v>
      </c>
      <c r="AZ963" s="103">
        <f t="shared" si="157"/>
        <v>255.285</v>
      </c>
      <c r="BA963" s="17">
        <v>30</v>
      </c>
      <c r="BB963" s="17">
        <v>90</v>
      </c>
      <c r="BC963" s="17">
        <v>0.19</v>
      </c>
      <c r="BD963" s="14">
        <v>3</v>
      </c>
      <c r="BE963" s="17" t="s">
        <v>149</v>
      </c>
      <c r="BF963" s="28"/>
      <c r="BG963" s="26"/>
      <c r="BH963" s="31"/>
      <c r="BI963" s="29"/>
    </row>
    <row r="964" spans="1:61" x14ac:dyDescent="0.25">
      <c r="A964" s="14">
        <v>2008</v>
      </c>
      <c r="B964" s="17">
        <v>2012</v>
      </c>
      <c r="C964" s="20" t="s">
        <v>187</v>
      </c>
      <c r="D964" s="17" t="s">
        <v>326</v>
      </c>
      <c r="E964" s="32">
        <v>3</v>
      </c>
      <c r="F964" s="44" t="s">
        <v>100</v>
      </c>
      <c r="G964" s="62" t="s">
        <v>101</v>
      </c>
      <c r="H964" s="70">
        <v>99113</v>
      </c>
      <c r="I964" s="21" t="s">
        <v>52</v>
      </c>
      <c r="J964" s="22">
        <v>99113012</v>
      </c>
      <c r="K964" s="17" t="s">
        <v>42</v>
      </c>
      <c r="L964" s="23">
        <v>83.333333333333343</v>
      </c>
      <c r="M964" s="25">
        <v>0.83333333333333348</v>
      </c>
      <c r="N964" s="25">
        <v>41.959808612440199</v>
      </c>
      <c r="O964" s="26">
        <v>49.494949494949495</v>
      </c>
      <c r="P964" s="26">
        <f t="shared" si="155"/>
        <v>0.49494949494949497</v>
      </c>
      <c r="Q964" s="63">
        <v>50.505050505050505</v>
      </c>
      <c r="R964" s="26">
        <v>0.50505050505050508</v>
      </c>
      <c r="S964" s="24" t="s">
        <v>45</v>
      </c>
      <c r="T964" s="25">
        <v>7.74</v>
      </c>
      <c r="U964" s="25" t="s">
        <v>45</v>
      </c>
      <c r="V964" s="25">
        <v>3.4520400000000002</v>
      </c>
      <c r="W964" s="26">
        <v>19.826834386430363</v>
      </c>
      <c r="X964" s="26">
        <v>40.07436455387861</v>
      </c>
      <c r="Y964" s="26">
        <v>25.92314990438733</v>
      </c>
      <c r="Z964" s="26">
        <v>1.165922322941995</v>
      </c>
      <c r="AA964" s="26">
        <v>0.51244444444444437</v>
      </c>
      <c r="AB964" s="26">
        <v>45.31222896790981</v>
      </c>
      <c r="AC964" s="26">
        <f t="shared" si="154"/>
        <v>1.5345969815097102</v>
      </c>
      <c r="AD964" s="26">
        <f t="shared" si="154"/>
        <v>3.1017558164702046</v>
      </c>
      <c r="AE964" s="26">
        <f t="shared" si="154"/>
        <v>2.0064518025995794</v>
      </c>
      <c r="AF964" s="26">
        <f t="shared" si="153"/>
        <v>9.0242387795710408E-2</v>
      </c>
      <c r="AG964" s="17">
        <v>3.4</v>
      </c>
      <c r="AH964" s="17">
        <v>4.8</v>
      </c>
      <c r="AI964" s="17">
        <f t="shared" si="156"/>
        <v>1.5848931924611131E-5</v>
      </c>
      <c r="AJ964" s="17">
        <v>7.5</v>
      </c>
      <c r="AK964" s="17">
        <v>112.5</v>
      </c>
      <c r="AL964" s="17">
        <v>815</v>
      </c>
      <c r="AM964" s="17">
        <v>152.5</v>
      </c>
      <c r="AN964" s="17">
        <v>23.5</v>
      </c>
      <c r="AO964" s="17">
        <v>37</v>
      </c>
      <c r="AP964" s="17">
        <v>0.75</v>
      </c>
      <c r="AQ964" s="17">
        <v>95</v>
      </c>
      <c r="AR964" s="17">
        <v>908.56874999999923</v>
      </c>
      <c r="AS964" s="17">
        <v>1476.6208333333336</v>
      </c>
      <c r="AT964" s="26">
        <v>661.63749999999993</v>
      </c>
      <c r="AU964" s="26">
        <v>21.1683800623053</v>
      </c>
      <c r="AV964" s="26">
        <v>4.9395962563731484</v>
      </c>
      <c r="AW964" s="26">
        <v>5082.4499999999989</v>
      </c>
      <c r="AX964" s="26">
        <v>3895.4749999999999</v>
      </c>
      <c r="AY964" s="103">
        <v>837</v>
      </c>
      <c r="AZ964" s="103">
        <f t="shared" si="157"/>
        <v>255.285</v>
      </c>
      <c r="BA964" s="17">
        <v>30</v>
      </c>
      <c r="BB964" s="17">
        <v>90</v>
      </c>
      <c r="BC964" s="17">
        <v>0.19</v>
      </c>
      <c r="BD964" s="14">
        <v>3</v>
      </c>
      <c r="BE964" s="17" t="s">
        <v>149</v>
      </c>
      <c r="BF964" s="28"/>
      <c r="BG964" s="26"/>
      <c r="BH964" s="31"/>
      <c r="BI964" s="29"/>
    </row>
    <row r="965" spans="1:61" x14ac:dyDescent="0.25">
      <c r="A965" s="14">
        <v>2008</v>
      </c>
      <c r="B965" s="17">
        <v>2012</v>
      </c>
      <c r="C965" s="20" t="s">
        <v>187</v>
      </c>
      <c r="D965" s="17" t="s">
        <v>326</v>
      </c>
      <c r="E965" s="32">
        <v>4</v>
      </c>
      <c r="F965" s="44" t="s">
        <v>100</v>
      </c>
      <c r="G965" s="62" t="s">
        <v>101</v>
      </c>
      <c r="H965" s="70">
        <v>99113</v>
      </c>
      <c r="I965" s="21" t="s">
        <v>52</v>
      </c>
      <c r="J965" s="22">
        <v>99113012</v>
      </c>
      <c r="K965" s="17" t="s">
        <v>42</v>
      </c>
      <c r="L965" s="23">
        <v>88.888888888888886</v>
      </c>
      <c r="M965" s="25">
        <v>0.88888888888888884</v>
      </c>
      <c r="N965" s="25">
        <v>20.075598086124401</v>
      </c>
      <c r="O965" s="26">
        <v>50</v>
      </c>
      <c r="P965" s="26">
        <f t="shared" si="155"/>
        <v>0.5</v>
      </c>
      <c r="Q965" s="63">
        <v>50</v>
      </c>
      <c r="R965" s="26">
        <v>0.5</v>
      </c>
      <c r="S965" s="24" t="s">
        <v>45</v>
      </c>
      <c r="T965" s="25">
        <v>4.0199999999999996</v>
      </c>
      <c r="U965" s="25" t="s">
        <v>45</v>
      </c>
      <c r="V965" s="25">
        <v>1.7929199999999998</v>
      </c>
      <c r="W965" s="26">
        <v>18.905986033500454</v>
      </c>
      <c r="X965" s="26">
        <v>40.951236944879511</v>
      </c>
      <c r="Y965" s="26">
        <v>24.645651371001392</v>
      </c>
      <c r="Z965" s="26">
        <v>2.0783084941213446</v>
      </c>
      <c r="AA965" s="26">
        <v>0.43658823529411767</v>
      </c>
      <c r="AB965" s="26">
        <v>27.623282134195634</v>
      </c>
      <c r="AC965" s="26">
        <f t="shared" si="154"/>
        <v>0.7600206385467182</v>
      </c>
      <c r="AD965" s="26">
        <f t="shared" si="154"/>
        <v>1.6462397251841561</v>
      </c>
      <c r="AE965" s="26">
        <f t="shared" si="154"/>
        <v>0.99075518511425587</v>
      </c>
      <c r="AF965" s="26">
        <f t="shared" si="153"/>
        <v>8.3548001463678037E-2</v>
      </c>
      <c r="AG965" s="17">
        <v>3.6</v>
      </c>
      <c r="AH965" s="17">
        <v>4.5999999999999996</v>
      </c>
      <c r="AI965" s="17">
        <f t="shared" si="156"/>
        <v>2.5118864315095791E-5</v>
      </c>
      <c r="AJ965" s="17">
        <v>6</v>
      </c>
      <c r="AK965" s="17">
        <v>102.5</v>
      </c>
      <c r="AL965" s="17">
        <v>670</v>
      </c>
      <c r="AM965" s="17">
        <v>147.5</v>
      </c>
      <c r="AN965" s="17">
        <v>41.5</v>
      </c>
      <c r="AO965" s="17">
        <v>38</v>
      </c>
      <c r="AP965" s="17">
        <v>1</v>
      </c>
      <c r="AQ965" s="17">
        <v>129</v>
      </c>
      <c r="AR965" s="17">
        <v>908.56874999999923</v>
      </c>
      <c r="AS965" s="17">
        <v>1476.6208333333336</v>
      </c>
      <c r="AT965" s="26">
        <v>661.63749999999993</v>
      </c>
      <c r="AU965" s="26">
        <v>21.1683800623053</v>
      </c>
      <c r="AV965" s="26">
        <v>4.9395962563731484</v>
      </c>
      <c r="AW965" s="26">
        <v>5082.4499999999989</v>
      </c>
      <c r="AX965" s="26">
        <v>3895.4749999999999</v>
      </c>
      <c r="AY965" s="103">
        <v>837</v>
      </c>
      <c r="AZ965" s="103">
        <f t="shared" si="157"/>
        <v>255.285</v>
      </c>
      <c r="BA965" s="17">
        <v>30</v>
      </c>
      <c r="BB965" s="17">
        <v>90</v>
      </c>
      <c r="BC965" s="17">
        <v>0.19</v>
      </c>
      <c r="BD965" s="14">
        <v>3</v>
      </c>
      <c r="BE965" s="17" t="s">
        <v>149</v>
      </c>
      <c r="BF965" s="28"/>
      <c r="BG965" s="26"/>
      <c r="BH965" s="31"/>
      <c r="BI965" s="29"/>
    </row>
    <row r="966" spans="1:61" x14ac:dyDescent="0.25">
      <c r="A966" s="14">
        <v>2008</v>
      </c>
      <c r="B966" s="17">
        <v>2012</v>
      </c>
      <c r="C966" s="20" t="s">
        <v>187</v>
      </c>
      <c r="D966" s="17" t="s">
        <v>326</v>
      </c>
      <c r="E966" s="32">
        <v>1</v>
      </c>
      <c r="F966" s="44" t="s">
        <v>106</v>
      </c>
      <c r="G966" s="62" t="s">
        <v>107</v>
      </c>
      <c r="H966" s="70">
        <v>99201</v>
      </c>
      <c r="I966" s="21">
        <v>8</v>
      </c>
      <c r="J966" s="22">
        <v>99201002</v>
      </c>
      <c r="K966" s="17" t="s">
        <v>40</v>
      </c>
      <c r="L966" s="23">
        <v>88.888888888888886</v>
      </c>
      <c r="M966" s="25">
        <v>0.88888888888888884</v>
      </c>
      <c r="N966" s="25">
        <v>36.714832535885165</v>
      </c>
      <c r="O966" s="26">
        <v>49.59349593495935</v>
      </c>
      <c r="P966" s="26">
        <f t="shared" si="155"/>
        <v>0.49593495934959347</v>
      </c>
      <c r="Q966" s="63">
        <v>50.40650406504065</v>
      </c>
      <c r="R966" s="26">
        <v>0.50406504065040647</v>
      </c>
      <c r="S966" s="24" t="s">
        <v>45</v>
      </c>
      <c r="T966" s="25">
        <v>6.85</v>
      </c>
      <c r="U966" s="25" t="s">
        <v>45</v>
      </c>
      <c r="V966" s="25">
        <v>3.0550999999999999</v>
      </c>
      <c r="W966" s="26">
        <v>18.337792425186933</v>
      </c>
      <c r="X966" s="26">
        <v>43.253430942880371</v>
      </c>
      <c r="Y966" s="26">
        <v>26.201906677087905</v>
      </c>
      <c r="Z966" s="26">
        <v>1.4763267314513939</v>
      </c>
      <c r="AA966" s="26">
        <v>0.46206349206349207</v>
      </c>
      <c r="AB966" s="26">
        <v>44.474407420130532</v>
      </c>
      <c r="AC966" s="26">
        <f t="shared" si="154"/>
        <v>1.2561387811253049</v>
      </c>
      <c r="AD966" s="26">
        <f t="shared" si="154"/>
        <v>2.9628600195873052</v>
      </c>
      <c r="AE966" s="26">
        <f t="shared" si="154"/>
        <v>1.7948306073805214</v>
      </c>
      <c r="AF966" s="26">
        <f t="shared" si="153"/>
        <v>0.10112838110442048</v>
      </c>
      <c r="AG966" s="17">
        <v>3.6</v>
      </c>
      <c r="AH966" s="17">
        <v>4.9000000000000004</v>
      </c>
      <c r="AI966" s="17">
        <f t="shared" si="156"/>
        <v>1.2589254117941658E-5</v>
      </c>
      <c r="AJ966" s="17">
        <v>10.5</v>
      </c>
      <c r="AK966" s="17">
        <v>137.5</v>
      </c>
      <c r="AL966" s="17">
        <v>945</v>
      </c>
      <c r="AM966" s="17">
        <v>162.5</v>
      </c>
      <c r="AN966" s="17">
        <v>18</v>
      </c>
      <c r="AO966" s="17">
        <v>38</v>
      </c>
      <c r="AP966" s="17">
        <v>1</v>
      </c>
      <c r="AQ966" s="17">
        <v>99</v>
      </c>
      <c r="AR966" s="17">
        <v>908.56874999999923</v>
      </c>
      <c r="AS966" s="17">
        <v>1476.6208333333336</v>
      </c>
      <c r="AT966" s="26">
        <v>661.63749999999993</v>
      </c>
      <c r="AU966" s="26">
        <v>21.1683800623053</v>
      </c>
      <c r="AV966" s="26">
        <v>4.9395962563731484</v>
      </c>
      <c r="AW966" s="26">
        <v>5082.4499999999989</v>
      </c>
      <c r="AX966" s="26">
        <v>3895.4749999999999</v>
      </c>
      <c r="AY966" s="103">
        <v>837</v>
      </c>
      <c r="AZ966" s="103">
        <f t="shared" si="157"/>
        <v>255.285</v>
      </c>
      <c r="BA966" s="17">
        <v>30</v>
      </c>
      <c r="BB966" s="17">
        <v>90</v>
      </c>
      <c r="BC966" s="17">
        <v>0.19</v>
      </c>
      <c r="BD966" s="14">
        <v>3</v>
      </c>
      <c r="BE966" s="17" t="s">
        <v>149</v>
      </c>
      <c r="BF966" s="28"/>
      <c r="BG966" s="26"/>
      <c r="BH966" s="31"/>
      <c r="BI966" s="29"/>
    </row>
    <row r="967" spans="1:61" x14ac:dyDescent="0.25">
      <c r="A967" s="14">
        <v>2008</v>
      </c>
      <c r="B967" s="17">
        <v>2012</v>
      </c>
      <c r="C967" s="20" t="s">
        <v>187</v>
      </c>
      <c r="D967" s="17" t="s">
        <v>326</v>
      </c>
      <c r="E967" s="32">
        <v>2</v>
      </c>
      <c r="F967" s="44" t="s">
        <v>106</v>
      </c>
      <c r="G967" s="62" t="s">
        <v>107</v>
      </c>
      <c r="H967" s="70">
        <v>99201</v>
      </c>
      <c r="I967" s="21">
        <v>8</v>
      </c>
      <c r="J967" s="22">
        <v>99201002</v>
      </c>
      <c r="K967" s="17" t="s">
        <v>40</v>
      </c>
      <c r="L967" s="23">
        <v>100</v>
      </c>
      <c r="M967" s="25">
        <v>1</v>
      </c>
      <c r="N967" s="25">
        <v>37.257416267942588</v>
      </c>
      <c r="O967" s="26">
        <v>48.633879781420774</v>
      </c>
      <c r="P967" s="26">
        <f t="shared" si="155"/>
        <v>0.48633879781420775</v>
      </c>
      <c r="Q967" s="63">
        <v>51.366120218579226</v>
      </c>
      <c r="R967" s="26">
        <v>0.51366120218579225</v>
      </c>
      <c r="S967" s="24" t="s">
        <v>45</v>
      </c>
      <c r="T967" s="25">
        <v>7.06</v>
      </c>
      <c r="U967" s="25" t="s">
        <v>45</v>
      </c>
      <c r="V967" s="25">
        <v>3.1487599999999998</v>
      </c>
      <c r="W967" s="26">
        <v>19.769519962056407</v>
      </c>
      <c r="X967" s="26">
        <v>42.039680146440446</v>
      </c>
      <c r="Y967" s="26">
        <v>25.300063491871072</v>
      </c>
      <c r="Z967" s="26">
        <v>0.94466660706412142</v>
      </c>
      <c r="AA967" s="26">
        <v>0.53500000000000003</v>
      </c>
      <c r="AB967" s="26">
        <v>39.588785046728965</v>
      </c>
      <c r="AC967" s="26">
        <f t="shared" si="154"/>
        <v>1.3957281093211822</v>
      </c>
      <c r="AD967" s="26">
        <f t="shared" si="154"/>
        <v>2.9680014183386954</v>
      </c>
      <c r="AE967" s="26">
        <f t="shared" si="154"/>
        <v>1.7861844825260975</v>
      </c>
      <c r="AF967" s="26">
        <f t="shared" si="153"/>
        <v>6.6693462458726968E-2</v>
      </c>
      <c r="AG967" s="17">
        <v>3.6</v>
      </c>
      <c r="AH967" s="17">
        <v>4.9000000000000004</v>
      </c>
      <c r="AI967" s="17">
        <f t="shared" si="156"/>
        <v>1.2589254117941658E-5</v>
      </c>
      <c r="AJ967" s="17">
        <v>9</v>
      </c>
      <c r="AK967" s="17">
        <v>137.5</v>
      </c>
      <c r="AL967" s="17">
        <v>900</v>
      </c>
      <c r="AM967" s="17">
        <v>162.5</v>
      </c>
      <c r="AN967" s="17">
        <v>19</v>
      </c>
      <c r="AO967" s="17">
        <v>36</v>
      </c>
      <c r="AP967" s="17">
        <v>1</v>
      </c>
      <c r="AQ967" s="17">
        <v>95.5</v>
      </c>
      <c r="AR967" s="17">
        <v>908.56874999999923</v>
      </c>
      <c r="AS967" s="17">
        <v>1476.6208333333336</v>
      </c>
      <c r="AT967" s="26">
        <v>661.63749999999993</v>
      </c>
      <c r="AU967" s="26">
        <v>21.1683800623053</v>
      </c>
      <c r="AV967" s="26">
        <v>4.9395962563731484</v>
      </c>
      <c r="AW967" s="26">
        <v>5082.4499999999989</v>
      </c>
      <c r="AX967" s="26">
        <v>3895.4749999999999</v>
      </c>
      <c r="AY967" s="103">
        <v>837</v>
      </c>
      <c r="AZ967" s="103">
        <f t="shared" si="157"/>
        <v>255.285</v>
      </c>
      <c r="BA967" s="17">
        <v>30</v>
      </c>
      <c r="BB967" s="17">
        <v>90</v>
      </c>
      <c r="BC967" s="17">
        <v>0.19</v>
      </c>
      <c r="BD967" s="14">
        <v>3</v>
      </c>
      <c r="BE967" s="17" t="s">
        <v>149</v>
      </c>
      <c r="BF967" s="28"/>
      <c r="BG967" s="26"/>
      <c r="BH967" s="31"/>
      <c r="BI967" s="29"/>
    </row>
    <row r="968" spans="1:61" x14ac:dyDescent="0.25">
      <c r="A968" s="14">
        <v>2008</v>
      </c>
      <c r="B968" s="17">
        <v>2012</v>
      </c>
      <c r="C968" s="20" t="s">
        <v>187</v>
      </c>
      <c r="D968" s="17" t="s">
        <v>326</v>
      </c>
      <c r="E968" s="32">
        <v>3</v>
      </c>
      <c r="F968" s="44" t="s">
        <v>106</v>
      </c>
      <c r="G968" s="62" t="s">
        <v>107</v>
      </c>
      <c r="H968" s="70">
        <v>99201</v>
      </c>
      <c r="I968" s="21">
        <v>8</v>
      </c>
      <c r="J968" s="22">
        <v>99201002</v>
      </c>
      <c r="K968" s="17" t="s">
        <v>40</v>
      </c>
      <c r="L968" s="23">
        <v>100</v>
      </c>
      <c r="M968" s="25">
        <v>1</v>
      </c>
      <c r="N968" s="25">
        <v>32.555023923444978</v>
      </c>
      <c r="O968" s="26">
        <v>50.403225806451616</v>
      </c>
      <c r="P968" s="26">
        <f t="shared" si="155"/>
        <v>0.50403225806451613</v>
      </c>
      <c r="Q968" s="63">
        <v>49.596774193548384</v>
      </c>
      <c r="R968" s="26">
        <v>0.49596774193548382</v>
      </c>
      <c r="S968" s="24" t="s">
        <v>45</v>
      </c>
      <c r="T968" s="25">
        <v>6.06</v>
      </c>
      <c r="U968" s="25" t="s">
        <v>45</v>
      </c>
      <c r="V968" s="25">
        <v>2.7027600000000001</v>
      </c>
      <c r="W968" s="26">
        <v>19.507638909522697</v>
      </c>
      <c r="X968" s="26">
        <v>42.416669692957996</v>
      </c>
      <c r="Y968" s="26">
        <v>25.396519544889799</v>
      </c>
      <c r="Z968" s="26">
        <v>1.1299693079036786</v>
      </c>
      <c r="AA968" s="26">
        <v>0.41978947368421055</v>
      </c>
      <c r="AB968" s="26">
        <v>43.307422266800394</v>
      </c>
      <c r="AC968" s="26">
        <f t="shared" si="154"/>
        <v>1.1821629179170754</v>
      </c>
      <c r="AD968" s="26">
        <f t="shared" si="154"/>
        <v>2.5704501833932545</v>
      </c>
      <c r="AE968" s="26">
        <f t="shared" si="154"/>
        <v>1.5390290844203218</v>
      </c>
      <c r="AF968" s="26">
        <f t="shared" si="153"/>
        <v>6.8476140058962909E-2</v>
      </c>
      <c r="AG968" s="17">
        <v>3.4</v>
      </c>
      <c r="AH968" s="17">
        <v>4.8</v>
      </c>
      <c r="AI968" s="17">
        <f t="shared" si="156"/>
        <v>1.5848931924611131E-5</v>
      </c>
      <c r="AJ968" s="17">
        <v>7.5</v>
      </c>
      <c r="AK968" s="17">
        <v>112.5</v>
      </c>
      <c r="AL968" s="17">
        <v>815</v>
      </c>
      <c r="AM968" s="17">
        <v>152.5</v>
      </c>
      <c r="AN968" s="17">
        <v>23.5</v>
      </c>
      <c r="AO968" s="17">
        <v>37</v>
      </c>
      <c r="AP968" s="17">
        <v>0.75</v>
      </c>
      <c r="AQ968" s="17">
        <v>95</v>
      </c>
      <c r="AR968" s="17">
        <v>908.56874999999923</v>
      </c>
      <c r="AS968" s="17">
        <v>1476.6208333333336</v>
      </c>
      <c r="AT968" s="26">
        <v>661.63749999999993</v>
      </c>
      <c r="AU968" s="26">
        <v>21.1683800623053</v>
      </c>
      <c r="AV968" s="26">
        <v>4.9395962563731484</v>
      </c>
      <c r="AW968" s="26">
        <v>5082.4499999999989</v>
      </c>
      <c r="AX968" s="26">
        <v>3895.4749999999999</v>
      </c>
      <c r="AY968" s="103">
        <v>837</v>
      </c>
      <c r="AZ968" s="103">
        <f t="shared" si="157"/>
        <v>255.285</v>
      </c>
      <c r="BA968" s="17">
        <v>30</v>
      </c>
      <c r="BB968" s="17">
        <v>90</v>
      </c>
      <c r="BC968" s="17">
        <v>0.19</v>
      </c>
      <c r="BD968" s="14">
        <v>3</v>
      </c>
      <c r="BE968" s="17" t="s">
        <v>149</v>
      </c>
      <c r="BF968" s="28"/>
      <c r="BG968" s="26"/>
      <c r="BH968" s="31"/>
      <c r="BI968" s="29"/>
    </row>
    <row r="969" spans="1:61" x14ac:dyDescent="0.25">
      <c r="A969" s="14">
        <v>2008</v>
      </c>
      <c r="B969" s="17">
        <v>2012</v>
      </c>
      <c r="C969" s="20" t="s">
        <v>187</v>
      </c>
      <c r="D969" s="17" t="s">
        <v>326</v>
      </c>
      <c r="E969" s="32">
        <v>4</v>
      </c>
      <c r="F969" s="44" t="s">
        <v>106</v>
      </c>
      <c r="G969" s="62" t="s">
        <v>107</v>
      </c>
      <c r="H969" s="70">
        <v>99201</v>
      </c>
      <c r="I969" s="21">
        <v>8</v>
      </c>
      <c r="J969" s="22">
        <v>99201002</v>
      </c>
      <c r="K969" s="17" t="s">
        <v>40</v>
      </c>
      <c r="L969" s="23">
        <v>100</v>
      </c>
      <c r="M969" s="25">
        <v>1</v>
      </c>
      <c r="N969" s="25">
        <v>27.129186602870817</v>
      </c>
      <c r="O969" s="26">
        <v>49.568965517241381</v>
      </c>
      <c r="P969" s="26">
        <f t="shared" si="155"/>
        <v>0.49568965517241381</v>
      </c>
      <c r="Q969" s="63">
        <v>50.431034482758619</v>
      </c>
      <c r="R969" s="26">
        <v>0.50431034482758619</v>
      </c>
      <c r="S969" s="24" t="s">
        <v>45</v>
      </c>
      <c r="T969" s="25">
        <v>5.24</v>
      </c>
      <c r="U969" s="25" t="s">
        <v>45</v>
      </c>
      <c r="V969" s="25">
        <v>2.33704</v>
      </c>
      <c r="W969" s="26">
        <v>17.225141041175206</v>
      </c>
      <c r="X969" s="26">
        <v>41.415734906887153</v>
      </c>
      <c r="Y969" s="26">
        <v>27.517441057772686</v>
      </c>
      <c r="Z969" s="26">
        <v>1.7433641242288758</v>
      </c>
      <c r="AA969" s="26">
        <v>0.5072619047619048</v>
      </c>
      <c r="AB969" s="26">
        <v>30.989908472189626</v>
      </c>
      <c r="AC969" s="26">
        <f t="shared" si="154"/>
        <v>0.90259739055758093</v>
      </c>
      <c r="AD969" s="26">
        <f t="shared" si="154"/>
        <v>2.1701845091208867</v>
      </c>
      <c r="AE969" s="26">
        <f t="shared" si="154"/>
        <v>1.4419139114272888</v>
      </c>
      <c r="AF969" s="26">
        <f t="shared" si="153"/>
        <v>9.1352280109593093E-2</v>
      </c>
      <c r="AG969" s="17">
        <v>3.6</v>
      </c>
      <c r="AH969" s="17">
        <v>4.5999999999999996</v>
      </c>
      <c r="AI969" s="17">
        <f t="shared" si="156"/>
        <v>2.5118864315095791E-5</v>
      </c>
      <c r="AJ969" s="17">
        <v>6</v>
      </c>
      <c r="AK969" s="17">
        <v>102.5</v>
      </c>
      <c r="AL969" s="17">
        <v>670</v>
      </c>
      <c r="AM969" s="17">
        <v>147.5</v>
      </c>
      <c r="AN969" s="17">
        <v>41.5</v>
      </c>
      <c r="AO969" s="17">
        <v>38</v>
      </c>
      <c r="AP969" s="17">
        <v>1</v>
      </c>
      <c r="AQ969" s="17">
        <v>129</v>
      </c>
      <c r="AR969" s="17">
        <v>908.56874999999923</v>
      </c>
      <c r="AS969" s="17">
        <v>1476.6208333333336</v>
      </c>
      <c r="AT969" s="26">
        <v>661.63749999999993</v>
      </c>
      <c r="AU969" s="26">
        <v>21.1683800623053</v>
      </c>
      <c r="AV969" s="26">
        <v>4.9395962563731484</v>
      </c>
      <c r="AW969" s="26">
        <v>5082.4499999999989</v>
      </c>
      <c r="AX969" s="26">
        <v>3895.4749999999999</v>
      </c>
      <c r="AY969" s="103">
        <v>837</v>
      </c>
      <c r="AZ969" s="103">
        <f t="shared" si="157"/>
        <v>255.285</v>
      </c>
      <c r="BA969" s="17">
        <v>30</v>
      </c>
      <c r="BB969" s="17">
        <v>90</v>
      </c>
      <c r="BC969" s="17">
        <v>0.19</v>
      </c>
      <c r="BD969" s="14">
        <v>3</v>
      </c>
      <c r="BE969" s="17" t="s">
        <v>149</v>
      </c>
      <c r="BF969" s="28"/>
      <c r="BG969" s="26"/>
      <c r="BH969" s="31"/>
      <c r="BI969" s="29"/>
    </row>
    <row r="970" spans="1:61" x14ac:dyDescent="0.25">
      <c r="A970" s="14">
        <v>2008</v>
      </c>
      <c r="B970" s="17">
        <v>2012</v>
      </c>
      <c r="C970" s="20" t="s">
        <v>187</v>
      </c>
      <c r="D970" s="17" t="s">
        <v>326</v>
      </c>
      <c r="E970" s="32">
        <v>1</v>
      </c>
      <c r="F970" s="44" t="s">
        <v>104</v>
      </c>
      <c r="G970" s="62" t="s">
        <v>105</v>
      </c>
      <c r="H970" s="70">
        <v>99201</v>
      </c>
      <c r="I970" s="21">
        <v>8</v>
      </c>
      <c r="J970" s="22">
        <v>99201007</v>
      </c>
      <c r="K970" s="17" t="s">
        <v>40</v>
      </c>
      <c r="L970" s="23">
        <v>100</v>
      </c>
      <c r="M970" s="25">
        <v>1</v>
      </c>
      <c r="N970" s="25">
        <v>37.980861244019145</v>
      </c>
      <c r="O970" s="26">
        <v>47.474747474747467</v>
      </c>
      <c r="P970" s="26">
        <f t="shared" si="155"/>
        <v>0.4747474747474747</v>
      </c>
      <c r="Q970" s="63">
        <v>52.525252525252533</v>
      </c>
      <c r="R970" s="26">
        <v>0.5252525252525253</v>
      </c>
      <c r="S970" s="24" t="s">
        <v>45</v>
      </c>
      <c r="T970" s="25">
        <v>7.33</v>
      </c>
      <c r="U970" s="25" t="s">
        <v>45</v>
      </c>
      <c r="V970" s="25">
        <v>3.26918</v>
      </c>
      <c r="W970" s="26">
        <v>18.783104130872701</v>
      </c>
      <c r="X970" s="26">
        <v>44.273738757121876</v>
      </c>
      <c r="Y970" s="26">
        <v>24.975967508390866</v>
      </c>
      <c r="Z970" s="26">
        <v>1.2737866841333982</v>
      </c>
      <c r="AA970" s="26">
        <v>0.47834782608695653</v>
      </c>
      <c r="AB970" s="26">
        <v>45.970732594073809</v>
      </c>
      <c r="AC970" s="26">
        <f t="shared" si="154"/>
        <v>1.376801532792969</v>
      </c>
      <c r="AD970" s="26">
        <f t="shared" si="154"/>
        <v>3.2452650508970335</v>
      </c>
      <c r="AE970" s="26">
        <f t="shared" si="154"/>
        <v>1.8307384183650506</v>
      </c>
      <c r="AF970" s="26">
        <f t="shared" si="153"/>
        <v>9.3368563946978095E-2</v>
      </c>
      <c r="AG970" s="17">
        <v>3.6</v>
      </c>
      <c r="AH970" s="17">
        <v>4.9000000000000004</v>
      </c>
      <c r="AI970" s="17">
        <f t="shared" si="156"/>
        <v>1.2589254117941658E-5</v>
      </c>
      <c r="AJ970" s="17">
        <v>10.5</v>
      </c>
      <c r="AK970" s="17">
        <v>137.5</v>
      </c>
      <c r="AL970" s="17">
        <v>945</v>
      </c>
      <c r="AM970" s="17">
        <v>162.5</v>
      </c>
      <c r="AN970" s="17">
        <v>18</v>
      </c>
      <c r="AO970" s="17">
        <v>38</v>
      </c>
      <c r="AP970" s="17">
        <v>1</v>
      </c>
      <c r="AQ970" s="17">
        <v>99</v>
      </c>
      <c r="AR970" s="17">
        <v>908.56874999999923</v>
      </c>
      <c r="AS970" s="17">
        <v>1476.6208333333336</v>
      </c>
      <c r="AT970" s="26">
        <v>661.63749999999993</v>
      </c>
      <c r="AU970" s="26">
        <v>21.1683800623053</v>
      </c>
      <c r="AV970" s="26">
        <v>4.9395962563731484</v>
      </c>
      <c r="AW970" s="26">
        <v>5082.4499999999989</v>
      </c>
      <c r="AX970" s="26">
        <v>3895.4749999999999</v>
      </c>
      <c r="AY970" s="103">
        <v>837</v>
      </c>
      <c r="AZ970" s="103">
        <f t="shared" si="157"/>
        <v>255.285</v>
      </c>
      <c r="BA970" s="17">
        <v>30</v>
      </c>
      <c r="BB970" s="17">
        <v>90</v>
      </c>
      <c r="BC970" s="17">
        <v>0.19</v>
      </c>
      <c r="BD970" s="14">
        <v>3</v>
      </c>
      <c r="BE970" s="17" t="s">
        <v>149</v>
      </c>
      <c r="BF970" s="28"/>
      <c r="BG970" s="26"/>
      <c r="BH970" s="31"/>
      <c r="BI970" s="29"/>
    </row>
    <row r="971" spans="1:61" x14ac:dyDescent="0.25">
      <c r="A971" s="14">
        <v>2008</v>
      </c>
      <c r="B971" s="17">
        <v>2012</v>
      </c>
      <c r="C971" s="20" t="s">
        <v>187</v>
      </c>
      <c r="D971" s="17" t="s">
        <v>326</v>
      </c>
      <c r="E971" s="32">
        <v>2</v>
      </c>
      <c r="F971" s="44" t="s">
        <v>104</v>
      </c>
      <c r="G971" s="62" t="s">
        <v>105</v>
      </c>
      <c r="H971" s="70">
        <v>99201</v>
      </c>
      <c r="I971" s="21">
        <v>8</v>
      </c>
      <c r="J971" s="22">
        <v>99201007</v>
      </c>
      <c r="K971" s="17" t="s">
        <v>40</v>
      </c>
      <c r="L971" s="23">
        <v>94.444444444444443</v>
      </c>
      <c r="M971" s="25">
        <v>0.94444444444444442</v>
      </c>
      <c r="N971" s="25">
        <v>38.34258373205742</v>
      </c>
      <c r="O971" s="26">
        <v>46.982758620689658</v>
      </c>
      <c r="P971" s="26">
        <f t="shared" si="155"/>
        <v>0.46982758620689657</v>
      </c>
      <c r="Q971" s="63">
        <v>53.017241379310342</v>
      </c>
      <c r="R971" s="26">
        <v>0.53017241379310343</v>
      </c>
      <c r="S971" s="24" t="s">
        <v>45</v>
      </c>
      <c r="T971" s="25">
        <v>7.45</v>
      </c>
      <c r="U971" s="25" t="s">
        <v>45</v>
      </c>
      <c r="V971" s="25">
        <v>3.3227000000000002</v>
      </c>
      <c r="W971" s="26">
        <v>18.699596559173855</v>
      </c>
      <c r="X971" s="26">
        <v>41.398003211681498</v>
      </c>
      <c r="Y971" s="26">
        <v>24.961820145835944</v>
      </c>
      <c r="Z971" s="26">
        <v>2.0290163539797135</v>
      </c>
      <c r="AA971" s="26">
        <v>0.41535087719298247</v>
      </c>
      <c r="AB971" s="26">
        <v>53.809926082365365</v>
      </c>
      <c r="AC971" s="26">
        <f t="shared" si="154"/>
        <v>1.3931199436584523</v>
      </c>
      <c r="AD971" s="26">
        <f t="shared" si="154"/>
        <v>3.0841512392702719</v>
      </c>
      <c r="AE971" s="26">
        <f t="shared" si="154"/>
        <v>1.859655600864778</v>
      </c>
      <c r="AF971" s="26">
        <f t="shared" si="153"/>
        <v>0.15116171837148865</v>
      </c>
      <c r="AG971" s="17">
        <v>3.6</v>
      </c>
      <c r="AH971" s="17">
        <v>4.9000000000000004</v>
      </c>
      <c r="AI971" s="17">
        <f t="shared" si="156"/>
        <v>1.2589254117941658E-5</v>
      </c>
      <c r="AJ971" s="17">
        <v>9</v>
      </c>
      <c r="AK971" s="17">
        <v>137.5</v>
      </c>
      <c r="AL971" s="17">
        <v>900</v>
      </c>
      <c r="AM971" s="17">
        <v>162.5</v>
      </c>
      <c r="AN971" s="17">
        <v>19</v>
      </c>
      <c r="AO971" s="17">
        <v>36</v>
      </c>
      <c r="AP971" s="17">
        <v>1</v>
      </c>
      <c r="AQ971" s="17">
        <v>95.5</v>
      </c>
      <c r="AR971" s="17">
        <v>908.56874999999923</v>
      </c>
      <c r="AS971" s="17">
        <v>1476.6208333333336</v>
      </c>
      <c r="AT971" s="26">
        <v>661.63749999999993</v>
      </c>
      <c r="AU971" s="26">
        <v>21.1683800623053</v>
      </c>
      <c r="AV971" s="26">
        <v>4.9395962563731484</v>
      </c>
      <c r="AW971" s="26">
        <v>5082.4499999999989</v>
      </c>
      <c r="AX971" s="26">
        <v>3895.4749999999999</v>
      </c>
      <c r="AY971" s="103">
        <v>837</v>
      </c>
      <c r="AZ971" s="103">
        <f t="shared" si="157"/>
        <v>255.285</v>
      </c>
      <c r="BA971" s="17">
        <v>30</v>
      </c>
      <c r="BB971" s="17">
        <v>90</v>
      </c>
      <c r="BC971" s="17">
        <v>0.19</v>
      </c>
      <c r="BD971" s="14">
        <v>3</v>
      </c>
      <c r="BE971" s="17" t="s">
        <v>149</v>
      </c>
      <c r="BF971" s="28"/>
      <c r="BG971" s="26"/>
      <c r="BH971" s="31"/>
      <c r="BI971" s="29"/>
    </row>
    <row r="972" spans="1:61" x14ac:dyDescent="0.25">
      <c r="A972" s="14">
        <v>2008</v>
      </c>
      <c r="B972" s="17">
        <v>2012</v>
      </c>
      <c r="C972" s="20" t="s">
        <v>187</v>
      </c>
      <c r="D972" s="17" t="s">
        <v>326</v>
      </c>
      <c r="E972" s="32">
        <v>3</v>
      </c>
      <c r="F972" s="44" t="s">
        <v>104</v>
      </c>
      <c r="G972" s="62" t="s">
        <v>105</v>
      </c>
      <c r="H972" s="70">
        <v>99201</v>
      </c>
      <c r="I972" s="21">
        <v>8</v>
      </c>
      <c r="J972" s="22">
        <v>99201007</v>
      </c>
      <c r="K972" s="17" t="s">
        <v>40</v>
      </c>
      <c r="L972" s="23">
        <v>100</v>
      </c>
      <c r="M972" s="25">
        <v>1</v>
      </c>
      <c r="N972" s="25">
        <v>32.555023923444978</v>
      </c>
      <c r="O972" s="26">
        <v>47.791164658634543</v>
      </c>
      <c r="P972" s="26">
        <f t="shared" si="155"/>
        <v>0.47791164658634544</v>
      </c>
      <c r="Q972" s="63">
        <v>52.208835341365457</v>
      </c>
      <c r="R972" s="26">
        <v>0.52208835341365456</v>
      </c>
      <c r="S972" s="24" t="s">
        <v>45</v>
      </c>
      <c r="T972" s="25">
        <v>6.34</v>
      </c>
      <c r="U972" s="25" t="s">
        <v>45</v>
      </c>
      <c r="V972" s="25">
        <v>2.8276400000000002</v>
      </c>
      <c r="W972" s="26">
        <v>18.287069214778072</v>
      </c>
      <c r="X972" s="26">
        <v>41.010768797989641</v>
      </c>
      <c r="Y972" s="26">
        <v>26.051484617849894</v>
      </c>
      <c r="Z972" s="26">
        <v>1.6430319381093881</v>
      </c>
      <c r="AA972" s="26">
        <v>0.40815789473684211</v>
      </c>
      <c r="AB972" s="26">
        <v>46.599613152804636</v>
      </c>
      <c r="AC972" s="26">
        <f t="shared" si="154"/>
        <v>1.1594001882169296</v>
      </c>
      <c r="AD972" s="26">
        <f t="shared" si="154"/>
        <v>2.600082741792543</v>
      </c>
      <c r="AE972" s="26">
        <f t="shared" si="154"/>
        <v>1.6516641247716835</v>
      </c>
      <c r="AF972" s="26">
        <f t="shared" si="153"/>
        <v>0.1041682248761352</v>
      </c>
      <c r="AG972" s="17">
        <v>3.4</v>
      </c>
      <c r="AH972" s="17">
        <v>4.8</v>
      </c>
      <c r="AI972" s="17">
        <f t="shared" si="156"/>
        <v>1.5848931924611131E-5</v>
      </c>
      <c r="AJ972" s="17">
        <v>7.5</v>
      </c>
      <c r="AK972" s="17">
        <v>112.5</v>
      </c>
      <c r="AL972" s="17">
        <v>815</v>
      </c>
      <c r="AM972" s="17">
        <v>152.5</v>
      </c>
      <c r="AN972" s="17">
        <v>23.5</v>
      </c>
      <c r="AO972" s="17">
        <v>37</v>
      </c>
      <c r="AP972" s="17">
        <v>0.75</v>
      </c>
      <c r="AQ972" s="17">
        <v>95</v>
      </c>
      <c r="AR972" s="17">
        <v>908.56874999999923</v>
      </c>
      <c r="AS972" s="17">
        <v>1476.6208333333336</v>
      </c>
      <c r="AT972" s="26">
        <v>661.63749999999993</v>
      </c>
      <c r="AU972" s="26">
        <v>21.1683800623053</v>
      </c>
      <c r="AV972" s="26">
        <v>4.9395962563731484</v>
      </c>
      <c r="AW972" s="26">
        <v>5082.4499999999989</v>
      </c>
      <c r="AX972" s="26">
        <v>3895.4749999999999</v>
      </c>
      <c r="AY972" s="103">
        <v>837</v>
      </c>
      <c r="AZ972" s="103">
        <f t="shared" si="157"/>
        <v>255.285</v>
      </c>
      <c r="BA972" s="17">
        <v>30</v>
      </c>
      <c r="BB972" s="17">
        <v>90</v>
      </c>
      <c r="BC972" s="17">
        <v>0.19</v>
      </c>
      <c r="BD972" s="14">
        <v>3</v>
      </c>
      <c r="BE972" s="17" t="s">
        <v>149</v>
      </c>
      <c r="BF972" s="28"/>
      <c r="BG972" s="26"/>
      <c r="BH972" s="31"/>
      <c r="BI972" s="29"/>
    </row>
    <row r="973" spans="1:61" x14ac:dyDescent="0.25">
      <c r="A973" s="14">
        <v>2008</v>
      </c>
      <c r="B973" s="17">
        <v>2012</v>
      </c>
      <c r="C973" s="20" t="s">
        <v>187</v>
      </c>
      <c r="D973" s="17" t="s">
        <v>326</v>
      </c>
      <c r="E973" s="32">
        <v>4</v>
      </c>
      <c r="F973" s="44" t="s">
        <v>104</v>
      </c>
      <c r="G973" s="62" t="s">
        <v>105</v>
      </c>
      <c r="H973" s="70">
        <v>99201</v>
      </c>
      <c r="I973" s="21">
        <v>8</v>
      </c>
      <c r="J973" s="22">
        <v>99201007</v>
      </c>
      <c r="K973" s="17" t="s">
        <v>40</v>
      </c>
      <c r="L973" s="23">
        <v>100</v>
      </c>
      <c r="M973" s="25">
        <v>1</v>
      </c>
      <c r="N973" s="25">
        <v>25.501435406698569</v>
      </c>
      <c r="O973" s="26">
        <v>48.148148148148152</v>
      </c>
      <c r="P973" s="26">
        <f t="shared" si="155"/>
        <v>0.48148148148148151</v>
      </c>
      <c r="Q973" s="63">
        <v>51.851851851851848</v>
      </c>
      <c r="R973" s="26">
        <v>0.51851851851851849</v>
      </c>
      <c r="S973" s="24" t="s">
        <v>45</v>
      </c>
      <c r="T973" s="25">
        <v>5.09</v>
      </c>
      <c r="U973" s="25" t="s">
        <v>45</v>
      </c>
      <c r="V973" s="25">
        <v>2.27014</v>
      </c>
      <c r="W973" s="26">
        <v>19.611837760536687</v>
      </c>
      <c r="X973" s="26">
        <v>41.619562996783529</v>
      </c>
      <c r="Y973" s="26">
        <v>24.309107321870584</v>
      </c>
      <c r="Z973" s="26">
        <v>1.7786144936074351</v>
      </c>
      <c r="AA973" s="26">
        <v>0.44403508771929823</v>
      </c>
      <c r="AB973" s="26">
        <v>34.389174239431057</v>
      </c>
      <c r="AC973" s="26">
        <f t="shared" si="154"/>
        <v>0.99824254201131735</v>
      </c>
      <c r="AD973" s="26">
        <f t="shared" si="154"/>
        <v>2.1184357565362815</v>
      </c>
      <c r="AE973" s="26">
        <f t="shared" si="154"/>
        <v>1.2373335626832127</v>
      </c>
      <c r="AF973" s="26">
        <f t="shared" si="153"/>
        <v>9.0531477724618434E-2</v>
      </c>
      <c r="AG973" s="17">
        <v>3.6</v>
      </c>
      <c r="AH973" s="17">
        <v>4.5999999999999996</v>
      </c>
      <c r="AI973" s="17">
        <f t="shared" si="156"/>
        <v>2.5118864315095791E-5</v>
      </c>
      <c r="AJ973" s="17">
        <v>6</v>
      </c>
      <c r="AK973" s="17">
        <v>102.5</v>
      </c>
      <c r="AL973" s="17">
        <v>670</v>
      </c>
      <c r="AM973" s="17">
        <v>147.5</v>
      </c>
      <c r="AN973" s="17">
        <v>41.5</v>
      </c>
      <c r="AO973" s="17">
        <v>38</v>
      </c>
      <c r="AP973" s="17">
        <v>1</v>
      </c>
      <c r="AQ973" s="17">
        <v>129</v>
      </c>
      <c r="AR973" s="17">
        <v>908.56874999999923</v>
      </c>
      <c r="AS973" s="17">
        <v>1476.6208333333336</v>
      </c>
      <c r="AT973" s="26">
        <v>661.63749999999993</v>
      </c>
      <c r="AU973" s="26">
        <v>21.1683800623053</v>
      </c>
      <c r="AV973" s="26">
        <v>4.9395962563731484</v>
      </c>
      <c r="AW973" s="26">
        <v>5082.4499999999989</v>
      </c>
      <c r="AX973" s="26">
        <v>3895.4749999999999</v>
      </c>
      <c r="AY973" s="103">
        <v>837</v>
      </c>
      <c r="AZ973" s="103">
        <f t="shared" si="157"/>
        <v>255.285</v>
      </c>
      <c r="BA973" s="17">
        <v>30</v>
      </c>
      <c r="BB973" s="17">
        <v>90</v>
      </c>
      <c r="BC973" s="17">
        <v>0.19</v>
      </c>
      <c r="BD973" s="14">
        <v>3</v>
      </c>
      <c r="BE973" s="17" t="s">
        <v>149</v>
      </c>
      <c r="BF973" s="28"/>
      <c r="BG973" s="26"/>
      <c r="BH973" s="31"/>
      <c r="BI973" s="29"/>
    </row>
    <row r="974" spans="1:61" x14ac:dyDescent="0.25">
      <c r="A974" s="14">
        <v>2008</v>
      </c>
      <c r="B974" s="17">
        <v>2012</v>
      </c>
      <c r="C974" s="20" t="s">
        <v>187</v>
      </c>
      <c r="D974" s="17" t="s">
        <v>326</v>
      </c>
      <c r="E974" s="32">
        <v>1</v>
      </c>
      <c r="F974" s="44" t="s">
        <v>108</v>
      </c>
      <c r="G974" s="62" t="s">
        <v>109</v>
      </c>
      <c r="H974" s="70">
        <v>99202</v>
      </c>
      <c r="I974" s="21">
        <v>8</v>
      </c>
      <c r="J974" s="22">
        <v>99202004</v>
      </c>
      <c r="K974" s="17" t="s">
        <v>40</v>
      </c>
      <c r="L974" s="23">
        <v>100</v>
      </c>
      <c r="M974" s="25">
        <v>1</v>
      </c>
      <c r="N974" s="25">
        <v>50.822009569377997</v>
      </c>
      <c r="O974" s="26">
        <v>49.75845410628019</v>
      </c>
      <c r="P974" s="26">
        <f t="shared" si="155"/>
        <v>0.49758454106280192</v>
      </c>
      <c r="Q974" s="63">
        <v>50.24154589371981</v>
      </c>
      <c r="R974" s="26">
        <v>0.50241545893719808</v>
      </c>
      <c r="S974" s="24" t="s">
        <v>45</v>
      </c>
      <c r="T974" s="25">
        <v>9.19</v>
      </c>
      <c r="U974" s="25" t="s">
        <v>45</v>
      </c>
      <c r="V974" s="25">
        <v>4.0987400000000003</v>
      </c>
      <c r="W974" s="26">
        <v>19.184075404000012</v>
      </c>
      <c r="X974" s="26">
        <v>43.311357923515118</v>
      </c>
      <c r="Y974" s="26">
        <v>24.687073960026098</v>
      </c>
      <c r="Z974" s="26">
        <v>1.6411822851377167</v>
      </c>
      <c r="AA974" s="26">
        <v>0.45960784313725483</v>
      </c>
      <c r="AB974" s="26">
        <v>59.985921501706486</v>
      </c>
      <c r="AC974" s="26">
        <f t="shared" si="154"/>
        <v>1.763016529627601</v>
      </c>
      <c r="AD974" s="26">
        <f t="shared" si="154"/>
        <v>3.9803137931710393</v>
      </c>
      <c r="AE974" s="26">
        <f t="shared" si="154"/>
        <v>2.2687420969263985</v>
      </c>
      <c r="AF974" s="26">
        <f t="shared" si="153"/>
        <v>0.15082465200415615</v>
      </c>
      <c r="AG974" s="17">
        <v>3.6</v>
      </c>
      <c r="AH974" s="17">
        <v>4.9000000000000004</v>
      </c>
      <c r="AI974" s="17">
        <f t="shared" si="156"/>
        <v>1.2589254117941658E-5</v>
      </c>
      <c r="AJ974" s="17">
        <v>10.5</v>
      </c>
      <c r="AK974" s="17">
        <v>137.5</v>
      </c>
      <c r="AL974" s="17">
        <v>945</v>
      </c>
      <c r="AM974" s="17">
        <v>162.5</v>
      </c>
      <c r="AN974" s="17">
        <v>18</v>
      </c>
      <c r="AO974" s="17">
        <v>38</v>
      </c>
      <c r="AP974" s="17">
        <v>1</v>
      </c>
      <c r="AQ974" s="17">
        <v>99</v>
      </c>
      <c r="AR974" s="17">
        <v>908.56874999999923</v>
      </c>
      <c r="AS974" s="17">
        <v>1476.6208333333336</v>
      </c>
      <c r="AT974" s="26">
        <v>661.63749999999993</v>
      </c>
      <c r="AU974" s="26">
        <v>21.1683800623053</v>
      </c>
      <c r="AV974" s="26">
        <v>4.9395962563731484</v>
      </c>
      <c r="AW974" s="26">
        <v>5082.4499999999989</v>
      </c>
      <c r="AX974" s="26">
        <v>3895.4749999999999</v>
      </c>
      <c r="AY974" s="103">
        <v>837</v>
      </c>
      <c r="AZ974" s="103">
        <f t="shared" si="157"/>
        <v>255.285</v>
      </c>
      <c r="BA974" s="17">
        <v>30</v>
      </c>
      <c r="BB974" s="17">
        <v>90</v>
      </c>
      <c r="BC974" s="17">
        <v>0.19</v>
      </c>
      <c r="BD974" s="14">
        <v>3</v>
      </c>
      <c r="BE974" s="17" t="s">
        <v>149</v>
      </c>
      <c r="BF974" s="28"/>
      <c r="BG974" s="26"/>
      <c r="BH974" s="31"/>
      <c r="BI974" s="29"/>
    </row>
    <row r="975" spans="1:61" x14ac:dyDescent="0.25">
      <c r="A975" s="14">
        <v>2008</v>
      </c>
      <c r="B975" s="17">
        <v>2012</v>
      </c>
      <c r="C975" s="20" t="s">
        <v>187</v>
      </c>
      <c r="D975" s="17" t="s">
        <v>326</v>
      </c>
      <c r="E975" s="32">
        <v>2</v>
      </c>
      <c r="F975" s="44" t="s">
        <v>108</v>
      </c>
      <c r="G975" s="62" t="s">
        <v>109</v>
      </c>
      <c r="H975" s="70">
        <v>99202</v>
      </c>
      <c r="I975" s="21">
        <v>8</v>
      </c>
      <c r="J975" s="22">
        <v>99202004</v>
      </c>
      <c r="K975" s="17" t="s">
        <v>40</v>
      </c>
      <c r="L975" s="23">
        <v>94.444444444444443</v>
      </c>
      <c r="M975" s="25">
        <v>0.94444444444444442</v>
      </c>
      <c r="N975" s="25">
        <v>51.002870813397138</v>
      </c>
      <c r="O975" s="26">
        <v>50.413223140495866</v>
      </c>
      <c r="P975" s="26">
        <f t="shared" si="155"/>
        <v>0.50413223140495866</v>
      </c>
      <c r="Q975" s="63">
        <v>49.586776859504134</v>
      </c>
      <c r="R975" s="26">
        <v>0.49586776859504134</v>
      </c>
      <c r="S975" s="24" t="s">
        <v>45</v>
      </c>
      <c r="T975" s="25">
        <v>9.11</v>
      </c>
      <c r="U975" s="25" t="s">
        <v>45</v>
      </c>
      <c r="V975" s="25">
        <v>4.0630600000000001</v>
      </c>
      <c r="W975" s="26">
        <v>18.787588908235534</v>
      </c>
      <c r="X975" s="26">
        <v>43.101513062004159</v>
      </c>
      <c r="Y975" s="26">
        <v>24.49003941082924</v>
      </c>
      <c r="Z975" s="26">
        <v>1.6206194682253994</v>
      </c>
      <c r="AA975" s="26">
        <v>0.39499999999999996</v>
      </c>
      <c r="AB975" s="26">
        <v>69.189873417721515</v>
      </c>
      <c r="AC975" s="26">
        <f t="shared" si="154"/>
        <v>1.7115493495402569</v>
      </c>
      <c r="AD975" s="26">
        <f t="shared" si="154"/>
        <v>3.9265478399485789</v>
      </c>
      <c r="AE975" s="26">
        <f t="shared" si="154"/>
        <v>2.2310425903265436</v>
      </c>
      <c r="AF975" s="26">
        <f t="shared" si="153"/>
        <v>0.14763843355533388</v>
      </c>
      <c r="AG975" s="17">
        <v>3.6</v>
      </c>
      <c r="AH975" s="17">
        <v>4.9000000000000004</v>
      </c>
      <c r="AI975" s="17">
        <f t="shared" si="156"/>
        <v>1.2589254117941658E-5</v>
      </c>
      <c r="AJ975" s="17">
        <v>9</v>
      </c>
      <c r="AK975" s="17">
        <v>137.5</v>
      </c>
      <c r="AL975" s="17">
        <v>900</v>
      </c>
      <c r="AM975" s="17">
        <v>162.5</v>
      </c>
      <c r="AN975" s="17">
        <v>19</v>
      </c>
      <c r="AO975" s="17">
        <v>36</v>
      </c>
      <c r="AP975" s="17">
        <v>1</v>
      </c>
      <c r="AQ975" s="17">
        <v>95.5</v>
      </c>
      <c r="AR975" s="17">
        <v>908.56874999999923</v>
      </c>
      <c r="AS975" s="17">
        <v>1476.6208333333336</v>
      </c>
      <c r="AT975" s="26">
        <v>661.63749999999993</v>
      </c>
      <c r="AU975" s="26">
        <v>21.1683800623053</v>
      </c>
      <c r="AV975" s="26">
        <v>4.9395962563731484</v>
      </c>
      <c r="AW975" s="26">
        <v>5082.4499999999989</v>
      </c>
      <c r="AX975" s="26">
        <v>3895.4749999999999</v>
      </c>
      <c r="AY975" s="103">
        <v>837</v>
      </c>
      <c r="AZ975" s="103">
        <f t="shared" si="157"/>
        <v>255.285</v>
      </c>
      <c r="BA975" s="17">
        <v>30</v>
      </c>
      <c r="BB975" s="17">
        <v>90</v>
      </c>
      <c r="BC975" s="17">
        <v>0.19</v>
      </c>
      <c r="BD975" s="14">
        <v>3</v>
      </c>
      <c r="BE975" s="17" t="s">
        <v>149</v>
      </c>
      <c r="BF975" s="28"/>
      <c r="BG975" s="26"/>
      <c r="BH975" s="31"/>
      <c r="BI975" s="29"/>
    </row>
    <row r="976" spans="1:61" x14ac:dyDescent="0.25">
      <c r="A976" s="14">
        <v>2008</v>
      </c>
      <c r="B976" s="17">
        <v>2012</v>
      </c>
      <c r="C976" s="20" t="s">
        <v>187</v>
      </c>
      <c r="D976" s="17" t="s">
        <v>326</v>
      </c>
      <c r="E976" s="32">
        <v>3</v>
      </c>
      <c r="F976" s="44" t="s">
        <v>108</v>
      </c>
      <c r="G976" s="62" t="s">
        <v>109</v>
      </c>
      <c r="H976" s="70">
        <v>99202</v>
      </c>
      <c r="I976" s="21">
        <v>8</v>
      </c>
      <c r="J976" s="22">
        <v>99202004</v>
      </c>
      <c r="K976" s="17" t="s">
        <v>40</v>
      </c>
      <c r="L976" s="23">
        <v>94.444444444444443</v>
      </c>
      <c r="M976" s="25">
        <v>0.94444444444444442</v>
      </c>
      <c r="N976" s="25">
        <v>53.173205741626802</v>
      </c>
      <c r="O976" s="26">
        <v>44.654088050314463</v>
      </c>
      <c r="P976" s="26">
        <f t="shared" si="155"/>
        <v>0.44654088050314461</v>
      </c>
      <c r="Q976" s="63">
        <v>55.345911949685537</v>
      </c>
      <c r="R976" s="26">
        <v>0.55345911949685533</v>
      </c>
      <c r="S976" s="24" t="s">
        <v>45</v>
      </c>
      <c r="T976" s="25">
        <v>10.49</v>
      </c>
      <c r="U976" s="25" t="s">
        <v>45</v>
      </c>
      <c r="V976" s="25">
        <v>4.6785399999999999</v>
      </c>
      <c r="W976" s="26">
        <v>18.774879808102995</v>
      </c>
      <c r="X976" s="26">
        <v>43.418260967617385</v>
      </c>
      <c r="Y976" s="26">
        <v>25.69232719531739</v>
      </c>
      <c r="Z976" s="26">
        <v>1.0115760087747816</v>
      </c>
      <c r="AA976" s="26">
        <v>0.44969999999999999</v>
      </c>
      <c r="AB976" s="26">
        <v>69.97998665777186</v>
      </c>
      <c r="AC976" s="26">
        <f t="shared" si="154"/>
        <v>1.9694848918700043</v>
      </c>
      <c r="AD976" s="26">
        <f t="shared" si="154"/>
        <v>4.5545755755030637</v>
      </c>
      <c r="AE976" s="26">
        <f t="shared" si="154"/>
        <v>2.6951251227887942</v>
      </c>
      <c r="AF976" s="26">
        <f t="shared" si="153"/>
        <v>0.10611432332047459</v>
      </c>
      <c r="AG976" s="17">
        <v>3.4</v>
      </c>
      <c r="AH976" s="17">
        <v>4.8</v>
      </c>
      <c r="AI976" s="17">
        <f t="shared" si="156"/>
        <v>1.5848931924611131E-5</v>
      </c>
      <c r="AJ976" s="17">
        <v>7.5</v>
      </c>
      <c r="AK976" s="17">
        <v>112.5</v>
      </c>
      <c r="AL976" s="17">
        <v>815</v>
      </c>
      <c r="AM976" s="17">
        <v>152.5</v>
      </c>
      <c r="AN976" s="17">
        <v>23.5</v>
      </c>
      <c r="AO976" s="17">
        <v>37</v>
      </c>
      <c r="AP976" s="17">
        <v>0.75</v>
      </c>
      <c r="AQ976" s="17">
        <v>95</v>
      </c>
      <c r="AR976" s="17">
        <v>908.56874999999923</v>
      </c>
      <c r="AS976" s="17">
        <v>1476.6208333333336</v>
      </c>
      <c r="AT976" s="26">
        <v>661.63749999999993</v>
      </c>
      <c r="AU976" s="26">
        <v>21.1683800623053</v>
      </c>
      <c r="AV976" s="26">
        <v>4.9395962563731484</v>
      </c>
      <c r="AW976" s="26">
        <v>5082.4499999999989</v>
      </c>
      <c r="AX976" s="26">
        <v>3895.4749999999999</v>
      </c>
      <c r="AY976" s="103">
        <v>837</v>
      </c>
      <c r="AZ976" s="103">
        <f t="shared" si="157"/>
        <v>255.285</v>
      </c>
      <c r="BA976" s="17">
        <v>30</v>
      </c>
      <c r="BB976" s="17">
        <v>90</v>
      </c>
      <c r="BC976" s="17">
        <v>0.19</v>
      </c>
      <c r="BD976" s="14">
        <v>3</v>
      </c>
      <c r="BE976" s="17" t="s">
        <v>149</v>
      </c>
      <c r="BF976" s="28"/>
      <c r="BG976" s="26"/>
      <c r="BH976" s="31"/>
      <c r="BI976" s="29"/>
    </row>
    <row r="977" spans="1:75" x14ac:dyDescent="0.25">
      <c r="A977" s="14">
        <v>2008</v>
      </c>
      <c r="B977" s="17">
        <v>2012</v>
      </c>
      <c r="C977" s="20" t="s">
        <v>187</v>
      </c>
      <c r="D977" s="17" t="s">
        <v>326</v>
      </c>
      <c r="E977" s="32">
        <v>4</v>
      </c>
      <c r="F977" s="44" t="s">
        <v>108</v>
      </c>
      <c r="G977" s="62" t="s">
        <v>109</v>
      </c>
      <c r="H977" s="70">
        <v>99202</v>
      </c>
      <c r="I977" s="21">
        <v>8</v>
      </c>
      <c r="J977" s="22">
        <v>99202004</v>
      </c>
      <c r="K977" s="17" t="s">
        <v>40</v>
      </c>
      <c r="L977" s="23">
        <v>94.444444444444443</v>
      </c>
      <c r="M977" s="25">
        <v>0.94444444444444442</v>
      </c>
      <c r="N977" s="25">
        <v>33.64019138755981</v>
      </c>
      <c r="O977" s="26">
        <v>50.480769230769226</v>
      </c>
      <c r="P977" s="26">
        <f t="shared" si="155"/>
        <v>0.50480769230769229</v>
      </c>
      <c r="Q977" s="63">
        <v>49.519230769230774</v>
      </c>
      <c r="R977" s="26">
        <v>0.49519230769230771</v>
      </c>
      <c r="S977" s="24" t="s">
        <v>45</v>
      </c>
      <c r="T977" s="25">
        <v>6.23</v>
      </c>
      <c r="U977" s="25" t="s">
        <v>45</v>
      </c>
      <c r="V977" s="25">
        <v>2.7785800000000003</v>
      </c>
      <c r="W977" s="26">
        <v>19.129264879080097</v>
      </c>
      <c r="X977" s="26">
        <v>43.507155793343486</v>
      </c>
      <c r="Y977" s="26">
        <v>24.163163772542035</v>
      </c>
      <c r="Z977" s="26">
        <v>1.6872914498789697</v>
      </c>
      <c r="AA977" s="26">
        <v>0.4434020618556701</v>
      </c>
      <c r="AB977" s="26">
        <v>42.15136014880261</v>
      </c>
      <c r="AC977" s="26">
        <f t="shared" si="154"/>
        <v>1.1917532019666901</v>
      </c>
      <c r="AD977" s="26">
        <f t="shared" si="154"/>
        <v>2.7104958059252997</v>
      </c>
      <c r="AE977" s="26">
        <f t="shared" si="154"/>
        <v>1.5053651030293689</v>
      </c>
      <c r="AF977" s="26">
        <f t="shared" si="153"/>
        <v>0.10511825732745982</v>
      </c>
      <c r="AG977" s="17">
        <v>3.6</v>
      </c>
      <c r="AH977" s="17">
        <v>4.5999999999999996</v>
      </c>
      <c r="AI977" s="17">
        <f t="shared" si="156"/>
        <v>2.5118864315095791E-5</v>
      </c>
      <c r="AJ977" s="17">
        <v>6</v>
      </c>
      <c r="AK977" s="17">
        <v>102.5</v>
      </c>
      <c r="AL977" s="17">
        <v>670</v>
      </c>
      <c r="AM977" s="17">
        <v>147.5</v>
      </c>
      <c r="AN977" s="17">
        <v>41.5</v>
      </c>
      <c r="AO977" s="17">
        <v>38</v>
      </c>
      <c r="AP977" s="17">
        <v>1</v>
      </c>
      <c r="AQ977" s="17">
        <v>129</v>
      </c>
      <c r="AR977" s="17">
        <v>908.56874999999923</v>
      </c>
      <c r="AS977" s="17">
        <v>1476.6208333333336</v>
      </c>
      <c r="AT977" s="26">
        <v>661.63749999999993</v>
      </c>
      <c r="AU977" s="26">
        <v>21.1683800623053</v>
      </c>
      <c r="AV977" s="26">
        <v>4.9395962563731484</v>
      </c>
      <c r="AW977" s="26">
        <v>5082.4499999999989</v>
      </c>
      <c r="AX977" s="26">
        <v>3895.4749999999999</v>
      </c>
      <c r="AY977" s="103">
        <v>837</v>
      </c>
      <c r="AZ977" s="103">
        <f t="shared" si="157"/>
        <v>255.285</v>
      </c>
      <c r="BA977" s="17">
        <v>30</v>
      </c>
      <c r="BB977" s="17">
        <v>90</v>
      </c>
      <c r="BC977" s="17">
        <v>0.19</v>
      </c>
      <c r="BD977" s="14">
        <v>3</v>
      </c>
      <c r="BE977" s="17" t="s">
        <v>149</v>
      </c>
      <c r="BF977" s="28"/>
      <c r="BG977" s="26"/>
      <c r="BH977" s="31"/>
      <c r="BI977" s="29"/>
      <c r="BW977" s="29"/>
    </row>
    <row r="978" spans="1:75" x14ac:dyDescent="0.25">
      <c r="A978" s="14">
        <v>2008</v>
      </c>
      <c r="B978" s="17">
        <v>2012</v>
      </c>
      <c r="C978" s="20" t="s">
        <v>187</v>
      </c>
      <c r="D978" s="17" t="s">
        <v>326</v>
      </c>
      <c r="E978" s="32">
        <v>1</v>
      </c>
      <c r="F978" s="44" t="s">
        <v>110</v>
      </c>
      <c r="G978" s="20" t="s">
        <v>111</v>
      </c>
      <c r="H978" s="70">
        <v>99202</v>
      </c>
      <c r="I978" s="21">
        <v>8</v>
      </c>
      <c r="J978" s="22">
        <v>99202011</v>
      </c>
      <c r="K978" s="17" t="s">
        <v>40</v>
      </c>
      <c r="L978" s="23">
        <v>100</v>
      </c>
      <c r="M978" s="25">
        <v>1</v>
      </c>
      <c r="N978" s="25">
        <v>34.182775119617233</v>
      </c>
      <c r="O978" s="26">
        <v>47.179487179487175</v>
      </c>
      <c r="P978" s="26">
        <f t="shared" si="155"/>
        <v>0.47179487179487173</v>
      </c>
      <c r="Q978" s="63">
        <v>52.820512820512825</v>
      </c>
      <c r="R978" s="26">
        <v>0.52820512820512822</v>
      </c>
      <c r="S978" s="24" t="s">
        <v>45</v>
      </c>
      <c r="T978" s="25">
        <v>6.7</v>
      </c>
      <c r="U978" s="25" t="s">
        <v>45</v>
      </c>
      <c r="V978" s="25">
        <v>2.9882</v>
      </c>
      <c r="W978" s="26">
        <v>20.467776703854199</v>
      </c>
      <c r="X978" s="26">
        <v>41.551114864761857</v>
      </c>
      <c r="Y978" s="26">
        <v>24.609827061043902</v>
      </c>
      <c r="Z978" s="26">
        <v>1.1121740243980582</v>
      </c>
      <c r="AA978" s="26">
        <v>0.45854545454545453</v>
      </c>
      <c r="AB978" s="26">
        <v>43.834258524980179</v>
      </c>
      <c r="AC978" s="26">
        <f t="shared" si="154"/>
        <v>1.3713410391582312</v>
      </c>
      <c r="AD978" s="26">
        <f t="shared" si="154"/>
        <v>2.7839246959390445</v>
      </c>
      <c r="AE978" s="26">
        <f t="shared" si="154"/>
        <v>1.6488584130899415</v>
      </c>
      <c r="AF978" s="26">
        <f t="shared" si="153"/>
        <v>7.4515659634669898E-2</v>
      </c>
      <c r="AG978" s="17">
        <v>3.6</v>
      </c>
      <c r="AH978" s="17">
        <v>4.9000000000000004</v>
      </c>
      <c r="AI978" s="17">
        <f t="shared" si="156"/>
        <v>1.2589254117941658E-5</v>
      </c>
      <c r="AJ978" s="17">
        <v>10.5</v>
      </c>
      <c r="AK978" s="17">
        <v>137.5</v>
      </c>
      <c r="AL978" s="17">
        <v>945</v>
      </c>
      <c r="AM978" s="17">
        <v>162.5</v>
      </c>
      <c r="AN978" s="17">
        <v>18</v>
      </c>
      <c r="AO978" s="17">
        <v>38</v>
      </c>
      <c r="AP978" s="17">
        <v>1</v>
      </c>
      <c r="AQ978" s="17">
        <v>99</v>
      </c>
      <c r="AR978" s="17">
        <v>908.56874999999923</v>
      </c>
      <c r="AS978" s="17">
        <v>1476.6208333333336</v>
      </c>
      <c r="AT978" s="26">
        <v>661.63749999999993</v>
      </c>
      <c r="AU978" s="26">
        <v>21.1683800623053</v>
      </c>
      <c r="AV978" s="26">
        <v>4.9395962563731484</v>
      </c>
      <c r="AW978" s="26">
        <v>5082.4499999999989</v>
      </c>
      <c r="AX978" s="26">
        <v>3895.4749999999999</v>
      </c>
      <c r="AY978" s="103">
        <v>837</v>
      </c>
      <c r="AZ978" s="103">
        <f t="shared" si="157"/>
        <v>255.285</v>
      </c>
      <c r="BA978" s="17">
        <v>30</v>
      </c>
      <c r="BB978" s="17">
        <v>90</v>
      </c>
      <c r="BC978" s="17">
        <v>0.19</v>
      </c>
      <c r="BD978" s="14">
        <v>3</v>
      </c>
      <c r="BE978" s="17" t="s">
        <v>149</v>
      </c>
      <c r="BF978" s="28"/>
      <c r="BG978" s="26"/>
      <c r="BH978" s="31"/>
      <c r="BI978" s="29"/>
      <c r="BW978" s="29"/>
    </row>
    <row r="979" spans="1:75" x14ac:dyDescent="0.25">
      <c r="A979" s="14">
        <v>2008</v>
      </c>
      <c r="B979" s="17">
        <v>2012</v>
      </c>
      <c r="C979" s="20" t="s">
        <v>187</v>
      </c>
      <c r="D979" s="17" t="s">
        <v>326</v>
      </c>
      <c r="E979" s="32">
        <v>2</v>
      </c>
      <c r="F979" s="44" t="s">
        <v>110</v>
      </c>
      <c r="G979" s="20" t="s">
        <v>111</v>
      </c>
      <c r="H979" s="70">
        <v>99202</v>
      </c>
      <c r="I979" s="21">
        <v>8</v>
      </c>
      <c r="J979" s="22">
        <v>99202011</v>
      </c>
      <c r="K979" s="17" t="s">
        <v>40</v>
      </c>
      <c r="L979" s="23">
        <v>94.444444444444443</v>
      </c>
      <c r="M979" s="25">
        <v>0.94444444444444442</v>
      </c>
      <c r="N979" s="25">
        <v>33.459330143540669</v>
      </c>
      <c r="O979" s="26">
        <v>48.677248677248677</v>
      </c>
      <c r="P979" s="26">
        <f t="shared" si="155"/>
        <v>0.48677248677248675</v>
      </c>
      <c r="Q979" s="63">
        <v>51.322751322751323</v>
      </c>
      <c r="R979" s="26">
        <v>0.51322751322751325</v>
      </c>
      <c r="S979" s="24" t="s">
        <v>45</v>
      </c>
      <c r="T979" s="25">
        <v>6.4</v>
      </c>
      <c r="U979" s="25" t="s">
        <v>45</v>
      </c>
      <c r="V979" s="25">
        <v>2.8544</v>
      </c>
      <c r="W979" s="26">
        <v>19.29387585662468</v>
      </c>
      <c r="X979" s="26">
        <v>40.945145396514292</v>
      </c>
      <c r="Y979" s="26">
        <v>24.705282830757511</v>
      </c>
      <c r="Z979" s="26">
        <v>2.0798557944236933</v>
      </c>
      <c r="AA979" s="26">
        <v>0.37451851851851853</v>
      </c>
      <c r="AB979" s="26">
        <v>51.265822784810133</v>
      </c>
      <c r="AC979" s="26">
        <f t="shared" si="154"/>
        <v>1.2348080548239797</v>
      </c>
      <c r="AD979" s="26">
        <f t="shared" si="154"/>
        <v>2.6204893053769149</v>
      </c>
      <c r="AE979" s="26">
        <f t="shared" si="154"/>
        <v>1.5811381011684809</v>
      </c>
      <c r="AF979" s="26">
        <f t="shared" si="153"/>
        <v>0.13311077084311637</v>
      </c>
      <c r="AG979" s="17">
        <v>3.6</v>
      </c>
      <c r="AH979" s="17">
        <v>4.9000000000000004</v>
      </c>
      <c r="AI979" s="17">
        <f t="shared" si="156"/>
        <v>1.2589254117941658E-5</v>
      </c>
      <c r="AJ979" s="17">
        <v>9</v>
      </c>
      <c r="AK979" s="17">
        <v>137.5</v>
      </c>
      <c r="AL979" s="17">
        <v>900</v>
      </c>
      <c r="AM979" s="17">
        <v>162.5</v>
      </c>
      <c r="AN979" s="17">
        <v>19</v>
      </c>
      <c r="AO979" s="17">
        <v>36</v>
      </c>
      <c r="AP979" s="17">
        <v>1</v>
      </c>
      <c r="AQ979" s="17">
        <v>95.5</v>
      </c>
      <c r="AR979" s="17">
        <v>908.56874999999923</v>
      </c>
      <c r="AS979" s="17">
        <v>1476.6208333333336</v>
      </c>
      <c r="AT979" s="26">
        <v>661.63749999999993</v>
      </c>
      <c r="AU979" s="26">
        <v>21.1683800623053</v>
      </c>
      <c r="AV979" s="26">
        <v>4.9395962563731484</v>
      </c>
      <c r="AW979" s="26">
        <v>5082.4499999999989</v>
      </c>
      <c r="AX979" s="26">
        <v>3895.4749999999999</v>
      </c>
      <c r="AY979" s="103">
        <v>837</v>
      </c>
      <c r="AZ979" s="103">
        <f t="shared" si="157"/>
        <v>255.285</v>
      </c>
      <c r="BA979" s="17">
        <v>30</v>
      </c>
      <c r="BB979" s="17">
        <v>90</v>
      </c>
      <c r="BC979" s="17">
        <v>0.19</v>
      </c>
      <c r="BD979" s="14">
        <v>3</v>
      </c>
      <c r="BE979" s="17" t="s">
        <v>149</v>
      </c>
      <c r="BF979" s="28"/>
      <c r="BG979" s="26"/>
      <c r="BH979" s="31"/>
      <c r="BI979" s="29"/>
      <c r="BW979" s="29"/>
    </row>
    <row r="980" spans="1:75" x14ac:dyDescent="0.25">
      <c r="A980" s="14">
        <v>2008</v>
      </c>
      <c r="B980" s="17">
        <v>2012</v>
      </c>
      <c r="C980" s="20" t="s">
        <v>187</v>
      </c>
      <c r="D980" s="17" t="s">
        <v>326</v>
      </c>
      <c r="E980" s="32">
        <v>3</v>
      </c>
      <c r="F980" s="44" t="s">
        <v>110</v>
      </c>
      <c r="G980" s="20" t="s">
        <v>111</v>
      </c>
      <c r="H980" s="70">
        <v>99202</v>
      </c>
      <c r="I980" s="21">
        <v>8</v>
      </c>
      <c r="J980" s="22">
        <v>99202011</v>
      </c>
      <c r="K980" s="17" t="s">
        <v>40</v>
      </c>
      <c r="L980" s="23">
        <v>100</v>
      </c>
      <c r="M980" s="25">
        <v>1</v>
      </c>
      <c r="N980" s="25">
        <v>28.033492822966512</v>
      </c>
      <c r="O980" s="26">
        <v>48.540145985401459</v>
      </c>
      <c r="P980" s="26">
        <f t="shared" si="155"/>
        <v>0.48540145985401462</v>
      </c>
      <c r="Q980" s="63">
        <v>51.459854014598541</v>
      </c>
      <c r="R980" s="26">
        <v>0.51459854014598538</v>
      </c>
      <c r="S980" s="24" t="s">
        <v>45</v>
      </c>
      <c r="T980" s="25">
        <v>5.49</v>
      </c>
      <c r="U980" s="25" t="s">
        <v>45</v>
      </c>
      <c r="V980" s="25">
        <v>2.4485399999999999</v>
      </c>
      <c r="W980" s="26">
        <v>18.392821173015349</v>
      </c>
      <c r="X980" s="26">
        <v>42.967207395889673</v>
      </c>
      <c r="Y980" s="26">
        <v>25.676337690048982</v>
      </c>
      <c r="Z980" s="26">
        <v>1.3769843665309196</v>
      </c>
      <c r="AA980" s="26">
        <v>0.46216666666666667</v>
      </c>
      <c r="AB980" s="26">
        <v>35.636494771006134</v>
      </c>
      <c r="AC980" s="26">
        <f t="shared" si="154"/>
        <v>1.0097658823985427</v>
      </c>
      <c r="AD980" s="26">
        <f t="shared" si="154"/>
        <v>2.3588996860343432</v>
      </c>
      <c r="AE980" s="26">
        <f t="shared" si="154"/>
        <v>1.4096309391836892</v>
      </c>
      <c r="AF980" s="26">
        <f t="shared" si="153"/>
        <v>7.5596441722547481E-2</v>
      </c>
      <c r="AG980" s="17">
        <v>3.4</v>
      </c>
      <c r="AH980" s="17">
        <v>4.8</v>
      </c>
      <c r="AI980" s="17">
        <f t="shared" si="156"/>
        <v>1.5848931924611131E-5</v>
      </c>
      <c r="AJ980" s="17">
        <v>7.5</v>
      </c>
      <c r="AK980" s="17">
        <v>112.5</v>
      </c>
      <c r="AL980" s="17">
        <v>815</v>
      </c>
      <c r="AM980" s="17">
        <v>152.5</v>
      </c>
      <c r="AN980" s="17">
        <v>23.5</v>
      </c>
      <c r="AO980" s="17">
        <v>37</v>
      </c>
      <c r="AP980" s="17">
        <v>0.75</v>
      </c>
      <c r="AQ980" s="17">
        <v>95</v>
      </c>
      <c r="AR980" s="17">
        <v>908.56874999999923</v>
      </c>
      <c r="AS980" s="17">
        <v>1476.6208333333336</v>
      </c>
      <c r="AT980" s="26">
        <v>661.63749999999993</v>
      </c>
      <c r="AU980" s="26">
        <v>21.1683800623053</v>
      </c>
      <c r="AV980" s="26">
        <v>4.9395962563731484</v>
      </c>
      <c r="AW980" s="26">
        <v>5082.4499999999989</v>
      </c>
      <c r="AX980" s="26">
        <v>3895.4749999999999</v>
      </c>
      <c r="AY980" s="103">
        <v>837</v>
      </c>
      <c r="AZ980" s="103">
        <f t="shared" si="157"/>
        <v>255.285</v>
      </c>
      <c r="BA980" s="17">
        <v>30</v>
      </c>
      <c r="BB980" s="17">
        <v>90</v>
      </c>
      <c r="BC980" s="17">
        <v>0.19</v>
      </c>
      <c r="BD980" s="14">
        <v>3</v>
      </c>
      <c r="BE980" s="17" t="s">
        <v>149</v>
      </c>
      <c r="BF980" s="28"/>
      <c r="BG980" s="26"/>
      <c r="BH980" s="31"/>
      <c r="BI980" s="29"/>
      <c r="BW980" s="29"/>
    </row>
    <row r="981" spans="1:75" x14ac:dyDescent="0.25">
      <c r="A981" s="14">
        <v>2008</v>
      </c>
      <c r="B981" s="17">
        <v>2012</v>
      </c>
      <c r="C981" s="20" t="s">
        <v>187</v>
      </c>
      <c r="D981" s="17" t="s">
        <v>326</v>
      </c>
      <c r="E981" s="32">
        <v>4</v>
      </c>
      <c r="F981" s="44" t="s">
        <v>110</v>
      </c>
      <c r="G981" s="20" t="s">
        <v>111</v>
      </c>
      <c r="H981" s="70">
        <v>99202</v>
      </c>
      <c r="I981" s="21">
        <v>8</v>
      </c>
      <c r="J981" s="22">
        <v>99202011</v>
      </c>
      <c r="K981" s="17" t="s">
        <v>40</v>
      </c>
      <c r="L981" s="23">
        <v>94.444444444444443</v>
      </c>
      <c r="M981" s="25">
        <v>0.94444444444444442</v>
      </c>
      <c r="N981" s="25">
        <v>18.628708133971294</v>
      </c>
      <c r="O981" s="26">
        <v>48.73096446700508</v>
      </c>
      <c r="P981" s="26">
        <f t="shared" si="155"/>
        <v>0.48730964467005078</v>
      </c>
      <c r="Q981" s="63">
        <v>51.26903553299492</v>
      </c>
      <c r="R981" s="26">
        <v>0.51269035532994922</v>
      </c>
      <c r="S981" s="24" t="s">
        <v>45</v>
      </c>
      <c r="T981" s="25">
        <v>3.86</v>
      </c>
      <c r="U981" s="25" t="s">
        <v>45</v>
      </c>
      <c r="V981" s="25">
        <v>1.72156</v>
      </c>
      <c r="W981" s="26">
        <v>18.623762363130169</v>
      </c>
      <c r="X981" s="26">
        <v>41.873039870474258</v>
      </c>
      <c r="Y981" s="26">
        <v>25.43342675321135</v>
      </c>
      <c r="Z981" s="26">
        <v>1.5129956008372005</v>
      </c>
      <c r="AA981" s="26">
        <v>0.4289565217391304</v>
      </c>
      <c r="AB981" s="26">
        <v>26.99574295560511</v>
      </c>
      <c r="AC981" s="26">
        <f t="shared" si="154"/>
        <v>0.71887722721682457</v>
      </c>
      <c r="AD981" s="26">
        <f t="shared" si="154"/>
        <v>1.6162993390003064</v>
      </c>
      <c r="AE981" s="26">
        <f t="shared" si="154"/>
        <v>0.98173027267395818</v>
      </c>
      <c r="AF981" s="26">
        <f t="shared" si="153"/>
        <v>5.8401630192315937E-2</v>
      </c>
      <c r="AG981" s="17">
        <v>3.6</v>
      </c>
      <c r="AH981" s="17">
        <v>4.5999999999999996</v>
      </c>
      <c r="AI981" s="17">
        <f t="shared" si="156"/>
        <v>2.5118864315095791E-5</v>
      </c>
      <c r="AJ981" s="17">
        <v>6</v>
      </c>
      <c r="AK981" s="17">
        <v>102.5</v>
      </c>
      <c r="AL981" s="17">
        <v>670</v>
      </c>
      <c r="AM981" s="17">
        <v>147.5</v>
      </c>
      <c r="AN981" s="17">
        <v>41.5</v>
      </c>
      <c r="AO981" s="17">
        <v>38</v>
      </c>
      <c r="AP981" s="17">
        <v>1</v>
      </c>
      <c r="AQ981" s="17">
        <v>129</v>
      </c>
      <c r="AR981" s="17">
        <v>908.56874999999923</v>
      </c>
      <c r="AS981" s="17">
        <v>1476.6208333333336</v>
      </c>
      <c r="AT981" s="26">
        <v>661.63749999999993</v>
      </c>
      <c r="AU981" s="26">
        <v>21.1683800623053</v>
      </c>
      <c r="AV981" s="26">
        <v>4.9395962563731484</v>
      </c>
      <c r="AW981" s="26">
        <v>5082.4499999999989</v>
      </c>
      <c r="AX981" s="26">
        <v>3895.4749999999999</v>
      </c>
      <c r="AY981" s="103">
        <v>837</v>
      </c>
      <c r="AZ981" s="103">
        <f t="shared" si="157"/>
        <v>255.285</v>
      </c>
      <c r="BA981" s="17">
        <v>30</v>
      </c>
      <c r="BB981" s="17">
        <v>90</v>
      </c>
      <c r="BC981" s="17">
        <v>0.19</v>
      </c>
      <c r="BD981" s="14">
        <v>3</v>
      </c>
      <c r="BE981" s="17" t="s">
        <v>149</v>
      </c>
      <c r="BF981" s="28"/>
      <c r="BG981" s="26"/>
      <c r="BH981" s="31"/>
      <c r="BI981" s="29"/>
      <c r="BW981" s="29"/>
    </row>
    <row r="982" spans="1:75" x14ac:dyDescent="0.25">
      <c r="A982" s="14">
        <v>2008</v>
      </c>
      <c r="B982" s="17">
        <v>2012</v>
      </c>
      <c r="C982" s="20" t="s">
        <v>187</v>
      </c>
      <c r="D982" s="17" t="s">
        <v>326</v>
      </c>
      <c r="E982" s="32">
        <v>1</v>
      </c>
      <c r="F982" s="44" t="s">
        <v>112</v>
      </c>
      <c r="G982" s="62" t="s">
        <v>113</v>
      </c>
      <c r="H982" s="70">
        <v>99202</v>
      </c>
      <c r="I982" s="21">
        <v>8</v>
      </c>
      <c r="J982" s="22">
        <v>99202043</v>
      </c>
      <c r="K982" s="17" t="s">
        <v>40</v>
      </c>
      <c r="L982" s="23">
        <v>100</v>
      </c>
      <c r="M982" s="25">
        <v>1</v>
      </c>
      <c r="N982" s="25">
        <v>37.980861244019145</v>
      </c>
      <c r="O982" s="26">
        <v>47.441860465116278</v>
      </c>
      <c r="P982" s="26">
        <f t="shared" si="155"/>
        <v>0.47441860465116276</v>
      </c>
      <c r="Q982" s="63">
        <v>52.558139534883722</v>
      </c>
      <c r="R982" s="26">
        <v>0.52558139534883719</v>
      </c>
      <c r="S982" s="24" t="s">
        <v>45</v>
      </c>
      <c r="T982" s="25">
        <v>7.33</v>
      </c>
      <c r="U982" s="25" t="s">
        <v>45</v>
      </c>
      <c r="V982" s="25">
        <v>3.26918</v>
      </c>
      <c r="W982" s="26">
        <v>19.637938722211601</v>
      </c>
      <c r="X982" s="26">
        <v>43.124514300273901</v>
      </c>
      <c r="Y982" s="26">
        <v>24.730296515701653</v>
      </c>
      <c r="Z982" s="26">
        <v>1.1806532263201461</v>
      </c>
      <c r="AA982" s="26">
        <v>0.437</v>
      </c>
      <c r="AB982" s="26">
        <v>50.320366132723116</v>
      </c>
      <c r="AC982" s="26">
        <f t="shared" si="154"/>
        <v>1.4394609083381105</v>
      </c>
      <c r="AD982" s="26">
        <f t="shared" si="154"/>
        <v>3.1610268982100771</v>
      </c>
      <c r="AE982" s="26">
        <f t="shared" si="154"/>
        <v>1.8127307346009311</v>
      </c>
      <c r="AF982" s="26">
        <f t="shared" si="153"/>
        <v>8.6541881489266712E-2</v>
      </c>
      <c r="AG982" s="17">
        <v>3.6</v>
      </c>
      <c r="AH982" s="17">
        <v>4.9000000000000004</v>
      </c>
      <c r="AI982" s="17">
        <f t="shared" si="156"/>
        <v>1.2589254117941658E-5</v>
      </c>
      <c r="AJ982" s="17">
        <v>10.5</v>
      </c>
      <c r="AK982" s="17">
        <v>137.5</v>
      </c>
      <c r="AL982" s="17">
        <v>945</v>
      </c>
      <c r="AM982" s="17">
        <v>162.5</v>
      </c>
      <c r="AN982" s="17">
        <v>18</v>
      </c>
      <c r="AO982" s="17">
        <v>38</v>
      </c>
      <c r="AP982" s="17">
        <v>1</v>
      </c>
      <c r="AQ982" s="17">
        <v>99</v>
      </c>
      <c r="AR982" s="17">
        <v>908.56874999999923</v>
      </c>
      <c r="AS982" s="17">
        <v>1476.6208333333336</v>
      </c>
      <c r="AT982" s="26">
        <v>661.63749999999993</v>
      </c>
      <c r="AU982" s="26">
        <v>21.1683800623053</v>
      </c>
      <c r="AV982" s="26">
        <v>4.9395962563731484</v>
      </c>
      <c r="AW982" s="26">
        <v>5082.4499999999989</v>
      </c>
      <c r="AX982" s="26">
        <v>3895.4749999999999</v>
      </c>
      <c r="AY982" s="103">
        <v>837</v>
      </c>
      <c r="AZ982" s="103">
        <f t="shared" si="157"/>
        <v>255.285</v>
      </c>
      <c r="BA982" s="17">
        <v>30</v>
      </c>
      <c r="BB982" s="17">
        <v>90</v>
      </c>
      <c r="BC982" s="17">
        <v>0.19</v>
      </c>
      <c r="BD982" s="14">
        <v>3</v>
      </c>
      <c r="BE982" s="17" t="s">
        <v>149</v>
      </c>
      <c r="BF982" s="28"/>
      <c r="BG982" s="26"/>
      <c r="BH982" s="31"/>
      <c r="BI982" s="29"/>
      <c r="BW982" s="29"/>
    </row>
    <row r="983" spans="1:75" x14ac:dyDescent="0.25">
      <c r="A983" s="14">
        <v>2008</v>
      </c>
      <c r="B983" s="17">
        <v>2012</v>
      </c>
      <c r="C983" s="20" t="s">
        <v>187</v>
      </c>
      <c r="D983" s="17" t="s">
        <v>326</v>
      </c>
      <c r="E983" s="32">
        <v>2</v>
      </c>
      <c r="F983" s="44" t="s">
        <v>112</v>
      </c>
      <c r="G983" s="62" t="s">
        <v>113</v>
      </c>
      <c r="H983" s="70">
        <v>99202</v>
      </c>
      <c r="I983" s="21">
        <v>8</v>
      </c>
      <c r="J983" s="22">
        <v>99202043</v>
      </c>
      <c r="K983" s="17" t="s">
        <v>40</v>
      </c>
      <c r="L983" s="23">
        <v>94.444444444444443</v>
      </c>
      <c r="M983" s="25">
        <v>0.94444444444444442</v>
      </c>
      <c r="N983" s="25">
        <v>28.576076555023928</v>
      </c>
      <c r="O983" s="26">
        <v>48.815165876777243</v>
      </c>
      <c r="P983" s="26">
        <f t="shared" si="155"/>
        <v>0.48815165876777245</v>
      </c>
      <c r="Q983" s="63">
        <v>51.184834123222757</v>
      </c>
      <c r="R983" s="26">
        <v>0.51184834123222755</v>
      </c>
      <c r="S983" s="24" t="s">
        <v>45</v>
      </c>
      <c r="T983" s="25">
        <v>5.55</v>
      </c>
      <c r="U983" s="25" t="s">
        <v>45</v>
      </c>
      <c r="V983" s="25">
        <v>2.4752999999999998</v>
      </c>
      <c r="W983" s="26">
        <v>19.596276196763299</v>
      </c>
      <c r="X983" s="26">
        <v>42.346983561086944</v>
      </c>
      <c r="Y983" s="26">
        <v>24.347310036928647</v>
      </c>
      <c r="Z983" s="26">
        <v>1.6246795949900843</v>
      </c>
      <c r="AA983" s="26">
        <v>0.42756097560975614</v>
      </c>
      <c r="AB983" s="26">
        <v>38.941814033086132</v>
      </c>
      <c r="AC983" s="26">
        <f t="shared" si="154"/>
        <v>1.087593328920363</v>
      </c>
      <c r="AD983" s="26">
        <f t="shared" si="154"/>
        <v>2.3502575876403253</v>
      </c>
      <c r="AE983" s="26">
        <f t="shared" si="154"/>
        <v>1.3512757070495398</v>
      </c>
      <c r="AF983" s="26">
        <f t="shared" si="153"/>
        <v>9.0169717521949674E-2</v>
      </c>
      <c r="AG983" s="17">
        <v>3.6</v>
      </c>
      <c r="AH983" s="17">
        <v>4.9000000000000004</v>
      </c>
      <c r="AI983" s="17">
        <f t="shared" si="156"/>
        <v>1.2589254117941658E-5</v>
      </c>
      <c r="AJ983" s="17">
        <v>9</v>
      </c>
      <c r="AK983" s="17">
        <v>137.5</v>
      </c>
      <c r="AL983" s="17">
        <v>900</v>
      </c>
      <c r="AM983" s="17">
        <v>162.5</v>
      </c>
      <c r="AN983" s="17">
        <v>19</v>
      </c>
      <c r="AO983" s="17">
        <v>36</v>
      </c>
      <c r="AP983" s="17">
        <v>1</v>
      </c>
      <c r="AQ983" s="17">
        <v>95.5</v>
      </c>
      <c r="AR983" s="17">
        <v>908.56874999999923</v>
      </c>
      <c r="AS983" s="17">
        <v>1476.6208333333336</v>
      </c>
      <c r="AT983" s="26">
        <v>661.63749999999993</v>
      </c>
      <c r="AU983" s="26">
        <v>21.1683800623053</v>
      </c>
      <c r="AV983" s="26">
        <v>4.9395962563731484</v>
      </c>
      <c r="AW983" s="26">
        <v>5082.4499999999989</v>
      </c>
      <c r="AX983" s="26">
        <v>3895.4749999999999</v>
      </c>
      <c r="AY983" s="103">
        <v>837</v>
      </c>
      <c r="AZ983" s="103">
        <f t="shared" si="157"/>
        <v>255.285</v>
      </c>
      <c r="BA983" s="17">
        <v>30</v>
      </c>
      <c r="BB983" s="17">
        <v>90</v>
      </c>
      <c r="BC983" s="17">
        <v>0.19</v>
      </c>
      <c r="BD983" s="14">
        <v>3</v>
      </c>
      <c r="BE983" s="17" t="s">
        <v>149</v>
      </c>
      <c r="BF983" s="28"/>
      <c r="BG983" s="26"/>
      <c r="BH983" s="31"/>
      <c r="BI983" s="29"/>
      <c r="BW983" s="29"/>
    </row>
    <row r="984" spans="1:75" x14ac:dyDescent="0.25">
      <c r="A984" s="14">
        <v>2008</v>
      </c>
      <c r="B984" s="17">
        <v>2012</v>
      </c>
      <c r="C984" s="20" t="s">
        <v>187</v>
      </c>
      <c r="D984" s="17" t="s">
        <v>326</v>
      </c>
      <c r="E984" s="32">
        <v>3</v>
      </c>
      <c r="F984" s="44" t="s">
        <v>112</v>
      </c>
      <c r="G984" s="62" t="s">
        <v>113</v>
      </c>
      <c r="H984" s="70">
        <v>99202</v>
      </c>
      <c r="I984" s="21">
        <v>8</v>
      </c>
      <c r="J984" s="22">
        <v>99202043</v>
      </c>
      <c r="K984" s="17" t="s">
        <v>40</v>
      </c>
      <c r="L984" s="23">
        <v>88.888888888888886</v>
      </c>
      <c r="M984" s="25">
        <v>0.88888888888888884</v>
      </c>
      <c r="N984" s="25">
        <v>35.267942583732058</v>
      </c>
      <c r="O984" s="26">
        <v>47.692307692307686</v>
      </c>
      <c r="P984" s="26">
        <f t="shared" si="155"/>
        <v>0.47692307692307684</v>
      </c>
      <c r="Q984" s="63">
        <v>52.307692307692314</v>
      </c>
      <c r="R984" s="26">
        <v>0.52307692307692311</v>
      </c>
      <c r="S984" s="24" t="s">
        <v>45</v>
      </c>
      <c r="T984" s="25">
        <v>6.83</v>
      </c>
      <c r="U984" s="25" t="s">
        <v>45</v>
      </c>
      <c r="V984" s="25">
        <v>3.0461800000000001</v>
      </c>
      <c r="W984" s="26">
        <v>19.053153590323234</v>
      </c>
      <c r="X984" s="26">
        <v>41.913458238155528</v>
      </c>
      <c r="Y984" s="26">
        <v>24.931374347563647</v>
      </c>
      <c r="Z984" s="26">
        <v>1.7494644399995281</v>
      </c>
      <c r="AA984" s="26">
        <v>0.43</v>
      </c>
      <c r="AB984" s="26">
        <v>47.651162790697683</v>
      </c>
      <c r="AC984" s="26">
        <f t="shared" si="154"/>
        <v>1.3013303902190769</v>
      </c>
      <c r="AD984" s="26">
        <f t="shared" si="154"/>
        <v>2.8626891976660227</v>
      </c>
      <c r="AE984" s="26">
        <f t="shared" si="154"/>
        <v>1.7028128679385972</v>
      </c>
      <c r="AF984" s="26">
        <f t="shared" si="153"/>
        <v>0.11948842125196776</v>
      </c>
      <c r="AG984" s="17">
        <v>3.4</v>
      </c>
      <c r="AH984" s="17">
        <v>4.8</v>
      </c>
      <c r="AI984" s="17">
        <f t="shared" si="156"/>
        <v>1.5848931924611131E-5</v>
      </c>
      <c r="AJ984" s="17">
        <v>7.5</v>
      </c>
      <c r="AK984" s="17">
        <v>112.5</v>
      </c>
      <c r="AL984" s="17">
        <v>815</v>
      </c>
      <c r="AM984" s="17">
        <v>152.5</v>
      </c>
      <c r="AN984" s="17">
        <v>23.5</v>
      </c>
      <c r="AO984" s="17">
        <v>37</v>
      </c>
      <c r="AP984" s="17">
        <v>0.75</v>
      </c>
      <c r="AQ984" s="17">
        <v>95</v>
      </c>
      <c r="AR984" s="17">
        <v>908.56874999999923</v>
      </c>
      <c r="AS984" s="17">
        <v>1476.6208333333336</v>
      </c>
      <c r="AT984" s="26">
        <v>661.63749999999993</v>
      </c>
      <c r="AU984" s="26">
        <v>21.1683800623053</v>
      </c>
      <c r="AV984" s="26">
        <v>4.9395962563731484</v>
      </c>
      <c r="AW984" s="26">
        <v>5082.4499999999989</v>
      </c>
      <c r="AX984" s="26">
        <v>3895.4749999999999</v>
      </c>
      <c r="AY984" s="103">
        <v>837</v>
      </c>
      <c r="AZ984" s="103">
        <f t="shared" si="157"/>
        <v>255.285</v>
      </c>
      <c r="BA984" s="17">
        <v>30</v>
      </c>
      <c r="BB984" s="17">
        <v>90</v>
      </c>
      <c r="BC984" s="17">
        <v>0.19</v>
      </c>
      <c r="BD984" s="14">
        <v>3</v>
      </c>
      <c r="BE984" s="17" t="s">
        <v>149</v>
      </c>
      <c r="BF984" s="28"/>
      <c r="BG984" s="26"/>
      <c r="BH984" s="31"/>
      <c r="BI984" s="29"/>
      <c r="BW984" s="29"/>
    </row>
    <row r="985" spans="1:75" x14ac:dyDescent="0.25">
      <c r="A985" s="14">
        <v>2008</v>
      </c>
      <c r="B985" s="17">
        <v>2012</v>
      </c>
      <c r="C985" s="20" t="s">
        <v>187</v>
      </c>
      <c r="D985" s="17" t="s">
        <v>326</v>
      </c>
      <c r="E985" s="32">
        <v>4</v>
      </c>
      <c r="F985" s="44" t="s">
        <v>112</v>
      </c>
      <c r="G985" s="62" t="s">
        <v>113</v>
      </c>
      <c r="H985" s="70">
        <v>99202</v>
      </c>
      <c r="I985" s="21">
        <v>8</v>
      </c>
      <c r="J985" s="22">
        <v>99202043</v>
      </c>
      <c r="K985" s="17" t="s">
        <v>40</v>
      </c>
      <c r="L985" s="23">
        <v>88.888888888888886</v>
      </c>
      <c r="M985" s="25">
        <v>0.88888888888888884</v>
      </c>
      <c r="N985" s="25">
        <v>38.523444976076554</v>
      </c>
      <c r="O985" s="26">
        <v>48.863636363636367</v>
      </c>
      <c r="P985" s="26">
        <f t="shared" si="155"/>
        <v>0.48863636363636365</v>
      </c>
      <c r="Q985" s="63">
        <v>51.136363636363633</v>
      </c>
      <c r="R985" s="26">
        <v>0.51136363636363635</v>
      </c>
      <c r="S985" s="24" t="s">
        <v>45</v>
      </c>
      <c r="T985" s="25">
        <v>7.24</v>
      </c>
      <c r="U985" s="25" t="s">
        <v>45</v>
      </c>
      <c r="V985" s="25">
        <v>3.2290400000000004</v>
      </c>
      <c r="W985" s="26">
        <v>19.361445659330712</v>
      </c>
      <c r="X985" s="26">
        <v>41.717882382884426</v>
      </c>
      <c r="Y985" s="26">
        <v>24.872972060777514</v>
      </c>
      <c r="Z985" s="26">
        <v>1.5309258508353594</v>
      </c>
      <c r="AA985" s="26">
        <v>0.4090322580645161</v>
      </c>
      <c r="AB985" s="26">
        <v>53.100946372239761</v>
      </c>
      <c r="AC985" s="26">
        <f t="shared" si="154"/>
        <v>1.4017686657355435</v>
      </c>
      <c r="AD985" s="26">
        <f t="shared" si="154"/>
        <v>3.0203746845208324</v>
      </c>
      <c r="AE985" s="26">
        <f t="shared" si="154"/>
        <v>1.8008031772002919</v>
      </c>
      <c r="AF985" s="26">
        <f t="shared" si="153"/>
        <v>0.11083903160048003</v>
      </c>
      <c r="AG985" s="17">
        <v>3.6</v>
      </c>
      <c r="AH985" s="17">
        <v>4.5999999999999996</v>
      </c>
      <c r="AI985" s="17">
        <f t="shared" si="156"/>
        <v>2.5118864315095791E-5</v>
      </c>
      <c r="AJ985" s="17">
        <v>6</v>
      </c>
      <c r="AK985" s="17">
        <v>102.5</v>
      </c>
      <c r="AL985" s="17">
        <v>670</v>
      </c>
      <c r="AM985" s="17">
        <v>147.5</v>
      </c>
      <c r="AN985" s="17">
        <v>41.5</v>
      </c>
      <c r="AO985" s="17">
        <v>38</v>
      </c>
      <c r="AP985" s="17">
        <v>1</v>
      </c>
      <c r="AQ985" s="17">
        <v>129</v>
      </c>
      <c r="AR985" s="17">
        <v>908.56874999999923</v>
      </c>
      <c r="AS985" s="17">
        <v>1476.6208333333336</v>
      </c>
      <c r="AT985" s="26">
        <v>661.63749999999993</v>
      </c>
      <c r="AU985" s="26">
        <v>21.1683800623053</v>
      </c>
      <c r="AV985" s="26">
        <v>4.9395962563731484</v>
      </c>
      <c r="AW985" s="26">
        <v>5082.4499999999989</v>
      </c>
      <c r="AX985" s="26">
        <v>3895.4749999999999</v>
      </c>
      <c r="AY985" s="103">
        <v>837</v>
      </c>
      <c r="AZ985" s="103">
        <f t="shared" si="157"/>
        <v>255.285</v>
      </c>
      <c r="BA985" s="17">
        <v>30</v>
      </c>
      <c r="BB985" s="17">
        <v>90</v>
      </c>
      <c r="BC985" s="17">
        <v>0.19</v>
      </c>
      <c r="BD985" s="14">
        <v>3</v>
      </c>
      <c r="BE985" s="17" t="s">
        <v>149</v>
      </c>
      <c r="BF985" s="28"/>
      <c r="BG985" s="26"/>
      <c r="BH985" s="31"/>
      <c r="BI985" s="29"/>
      <c r="BW985" s="29"/>
    </row>
    <row r="986" spans="1:75" x14ac:dyDescent="0.25">
      <c r="A986" s="14">
        <v>2008</v>
      </c>
      <c r="B986" s="17">
        <v>2012</v>
      </c>
      <c r="C986" s="20" t="s">
        <v>187</v>
      </c>
      <c r="D986" s="17" t="s">
        <v>326</v>
      </c>
      <c r="E986" s="32">
        <v>1</v>
      </c>
      <c r="F986" s="44" t="s">
        <v>114</v>
      </c>
      <c r="G986" s="62" t="s">
        <v>115</v>
      </c>
      <c r="H986" s="70">
        <v>99207</v>
      </c>
      <c r="I986" s="21">
        <v>8</v>
      </c>
      <c r="J986" s="22">
        <v>99207018</v>
      </c>
      <c r="K986" s="17" t="s">
        <v>40</v>
      </c>
      <c r="L986" s="23">
        <v>100</v>
      </c>
      <c r="M986" s="25">
        <v>1</v>
      </c>
      <c r="N986" s="25">
        <v>32.916746411483253</v>
      </c>
      <c r="O986" s="26">
        <v>47.767857142857153</v>
      </c>
      <c r="P986" s="26">
        <f t="shared" si="155"/>
        <v>0.47767857142857151</v>
      </c>
      <c r="Q986" s="63">
        <v>52.232142857142847</v>
      </c>
      <c r="R986" s="26">
        <v>0.52232142857142849</v>
      </c>
      <c r="S986" s="24" t="s">
        <v>45</v>
      </c>
      <c r="T986" s="25">
        <v>6.41</v>
      </c>
      <c r="U986" s="25" t="s">
        <v>45</v>
      </c>
      <c r="V986" s="25">
        <v>2.85886</v>
      </c>
      <c r="W986" s="26">
        <v>18.244484769097014</v>
      </c>
      <c r="X986" s="26">
        <v>43.447288297530207</v>
      </c>
      <c r="Y986" s="26">
        <v>25.616284065006667</v>
      </c>
      <c r="Z986" s="26">
        <v>1.5537821576714776</v>
      </c>
      <c r="AA986" s="26">
        <v>0.51517647058823524</v>
      </c>
      <c r="AB986" s="26">
        <v>37.327015300296878</v>
      </c>
      <c r="AC986" s="26">
        <f t="shared" si="154"/>
        <v>1.1694714736991185</v>
      </c>
      <c r="AD986" s="26">
        <f t="shared" si="154"/>
        <v>2.7849711798716865</v>
      </c>
      <c r="AE986" s="26">
        <f t="shared" si="154"/>
        <v>1.6420038085669273</v>
      </c>
      <c r="AF986" s="26">
        <f t="shared" si="153"/>
        <v>9.9597436306741727E-2</v>
      </c>
      <c r="AG986" s="17">
        <v>3.6</v>
      </c>
      <c r="AH986" s="17">
        <v>4.9000000000000004</v>
      </c>
      <c r="AI986" s="17">
        <f t="shared" si="156"/>
        <v>1.2589254117941658E-5</v>
      </c>
      <c r="AJ986" s="17">
        <v>10.5</v>
      </c>
      <c r="AK986" s="17">
        <v>137.5</v>
      </c>
      <c r="AL986" s="17">
        <v>945</v>
      </c>
      <c r="AM986" s="17">
        <v>162.5</v>
      </c>
      <c r="AN986" s="17">
        <v>18</v>
      </c>
      <c r="AO986" s="17">
        <v>38</v>
      </c>
      <c r="AP986" s="17">
        <v>1</v>
      </c>
      <c r="AQ986" s="17">
        <v>99</v>
      </c>
      <c r="AR986" s="17">
        <v>908.56874999999923</v>
      </c>
      <c r="AS986" s="17">
        <v>1476.6208333333336</v>
      </c>
      <c r="AT986" s="26">
        <v>661.63749999999993</v>
      </c>
      <c r="AU986" s="26">
        <v>21.1683800623053</v>
      </c>
      <c r="AV986" s="26">
        <v>4.9395962563731484</v>
      </c>
      <c r="AW986" s="26">
        <v>5082.4499999999989</v>
      </c>
      <c r="AX986" s="26">
        <v>3895.4749999999999</v>
      </c>
      <c r="AY986" s="103">
        <v>837</v>
      </c>
      <c r="AZ986" s="103">
        <f t="shared" si="157"/>
        <v>255.285</v>
      </c>
      <c r="BA986" s="17">
        <v>30</v>
      </c>
      <c r="BB986" s="17">
        <v>90</v>
      </c>
      <c r="BC986" s="17">
        <v>0.19</v>
      </c>
      <c r="BD986" s="14">
        <v>3</v>
      </c>
      <c r="BE986" s="17" t="s">
        <v>149</v>
      </c>
      <c r="BF986" s="28"/>
      <c r="BG986" s="26"/>
      <c r="BH986" s="31"/>
      <c r="BI986" s="29"/>
      <c r="BW986" s="29"/>
    </row>
    <row r="987" spans="1:75" x14ac:dyDescent="0.25">
      <c r="A987" s="14">
        <v>2008</v>
      </c>
      <c r="B987" s="17">
        <v>2012</v>
      </c>
      <c r="C987" s="20" t="s">
        <v>187</v>
      </c>
      <c r="D987" s="17" t="s">
        <v>326</v>
      </c>
      <c r="E987" s="32">
        <v>2</v>
      </c>
      <c r="F987" s="44" t="s">
        <v>114</v>
      </c>
      <c r="G987" s="62" t="s">
        <v>115</v>
      </c>
      <c r="H987" s="70">
        <v>99207</v>
      </c>
      <c r="I987" s="21">
        <v>8</v>
      </c>
      <c r="J987" s="22">
        <v>99207018</v>
      </c>
      <c r="K987" s="17" t="s">
        <v>40</v>
      </c>
      <c r="L987" s="23">
        <v>100</v>
      </c>
      <c r="M987" s="25">
        <v>1</v>
      </c>
      <c r="N987" s="25">
        <v>34.363636363636367</v>
      </c>
      <c r="O987" s="26">
        <v>47.663551401869157</v>
      </c>
      <c r="P987" s="26">
        <f t="shared" si="155"/>
        <v>0.47663551401869159</v>
      </c>
      <c r="Q987" s="63">
        <v>52.336448598130843</v>
      </c>
      <c r="R987" s="26">
        <v>0.52336448598130847</v>
      </c>
      <c r="S987" s="24" t="s">
        <v>45</v>
      </c>
      <c r="T987" s="25">
        <v>6.67</v>
      </c>
      <c r="U987" s="25" t="s">
        <v>45</v>
      </c>
      <c r="V987" s="25">
        <v>2.9748199999999998</v>
      </c>
      <c r="W987" s="26">
        <v>18.464328371774144</v>
      </c>
      <c r="X987" s="26">
        <v>43.25235822557525</v>
      </c>
      <c r="Y987" s="26">
        <v>25.110619225200963</v>
      </c>
      <c r="Z987" s="26">
        <v>1.5247466083846319</v>
      </c>
      <c r="AA987" s="26">
        <v>0.61699999999999999</v>
      </c>
      <c r="AB987" s="26">
        <v>32.431118314424637</v>
      </c>
      <c r="AC987" s="26">
        <f t="shared" si="154"/>
        <v>1.2315707023973355</v>
      </c>
      <c r="AD987" s="26">
        <f t="shared" si="154"/>
        <v>2.884932293645869</v>
      </c>
      <c r="AE987" s="26">
        <f t="shared" si="154"/>
        <v>1.6748783023209044</v>
      </c>
      <c r="AF987" s="26">
        <f t="shared" si="153"/>
        <v>0.10170059877925496</v>
      </c>
      <c r="AG987" s="17">
        <v>3.6</v>
      </c>
      <c r="AH987" s="17">
        <v>4.9000000000000004</v>
      </c>
      <c r="AI987" s="17">
        <f t="shared" si="156"/>
        <v>1.2589254117941658E-5</v>
      </c>
      <c r="AJ987" s="17">
        <v>9</v>
      </c>
      <c r="AK987" s="17">
        <v>137.5</v>
      </c>
      <c r="AL987" s="17">
        <v>900</v>
      </c>
      <c r="AM987" s="17">
        <v>162.5</v>
      </c>
      <c r="AN987" s="17">
        <v>19</v>
      </c>
      <c r="AO987" s="17">
        <v>36</v>
      </c>
      <c r="AP987" s="17">
        <v>1</v>
      </c>
      <c r="AQ987" s="17">
        <v>95.5</v>
      </c>
      <c r="AR987" s="17">
        <v>908.56874999999923</v>
      </c>
      <c r="AS987" s="17">
        <v>1476.6208333333336</v>
      </c>
      <c r="AT987" s="26">
        <v>661.63749999999993</v>
      </c>
      <c r="AU987" s="26">
        <v>21.1683800623053</v>
      </c>
      <c r="AV987" s="26">
        <v>4.9395962563731484</v>
      </c>
      <c r="AW987" s="26">
        <v>5082.4499999999989</v>
      </c>
      <c r="AX987" s="26">
        <v>3895.4749999999999</v>
      </c>
      <c r="AY987" s="103">
        <v>837</v>
      </c>
      <c r="AZ987" s="103">
        <f t="shared" si="157"/>
        <v>255.285</v>
      </c>
      <c r="BA987" s="17">
        <v>30</v>
      </c>
      <c r="BB987" s="17">
        <v>90</v>
      </c>
      <c r="BC987" s="17">
        <v>0.19</v>
      </c>
      <c r="BD987" s="14">
        <v>3</v>
      </c>
      <c r="BE987" s="17" t="s">
        <v>149</v>
      </c>
      <c r="BF987" s="28"/>
      <c r="BG987" s="26"/>
      <c r="BH987" s="31"/>
      <c r="BI987" s="29"/>
      <c r="BW987" s="29"/>
    </row>
    <row r="988" spans="1:75" x14ac:dyDescent="0.25">
      <c r="A988" s="14">
        <v>2008</v>
      </c>
      <c r="B988" s="17">
        <v>2012</v>
      </c>
      <c r="C988" s="20" t="s">
        <v>187</v>
      </c>
      <c r="D988" s="17" t="s">
        <v>326</v>
      </c>
      <c r="E988" s="32">
        <v>3</v>
      </c>
      <c r="F988" s="44" t="s">
        <v>114</v>
      </c>
      <c r="G988" s="62" t="s">
        <v>115</v>
      </c>
      <c r="H988" s="70">
        <v>99207</v>
      </c>
      <c r="I988" s="21">
        <v>8</v>
      </c>
      <c r="J988" s="22">
        <v>99207018</v>
      </c>
      <c r="K988" s="17" t="s">
        <v>40</v>
      </c>
      <c r="L988" s="23">
        <v>94.444444444444443</v>
      </c>
      <c r="M988" s="25">
        <v>0.94444444444444442</v>
      </c>
      <c r="N988" s="25">
        <v>43.044976076555024</v>
      </c>
      <c r="O988" s="26">
        <v>47.808764940239037</v>
      </c>
      <c r="P988" s="26">
        <f t="shared" si="155"/>
        <v>0.47808764940239035</v>
      </c>
      <c r="Q988" s="63">
        <v>52.191235059760963</v>
      </c>
      <c r="R988" s="26">
        <v>0.52191235059760965</v>
      </c>
      <c r="S988" s="24" t="s">
        <v>45</v>
      </c>
      <c r="T988" s="25">
        <v>8.17</v>
      </c>
      <c r="U988" s="25" t="s">
        <v>45</v>
      </c>
      <c r="V988" s="25">
        <v>3.6438199999999998</v>
      </c>
      <c r="W988" s="26">
        <v>20.33188438198232</v>
      </c>
      <c r="X988" s="26">
        <v>43.221036256805775</v>
      </c>
      <c r="Y988" s="26">
        <v>24.007165548604576</v>
      </c>
      <c r="Z988" s="26">
        <v>1.1767684948800365</v>
      </c>
      <c r="AA988" s="26">
        <v>0.40422222222222226</v>
      </c>
      <c r="AB988" s="26">
        <v>60.63496426608026</v>
      </c>
      <c r="AC988" s="26">
        <f t="shared" si="154"/>
        <v>1.6611149540079555</v>
      </c>
      <c r="AD988" s="26">
        <f t="shared" si="154"/>
        <v>3.5311586621810318</v>
      </c>
      <c r="AE988" s="26">
        <f t="shared" si="154"/>
        <v>1.9613854253209937</v>
      </c>
      <c r="AF988" s="26">
        <f t="shared" si="153"/>
        <v>9.6141986031698976E-2</v>
      </c>
      <c r="AG988" s="17">
        <v>3.4</v>
      </c>
      <c r="AH988" s="17">
        <v>4.8</v>
      </c>
      <c r="AI988" s="17">
        <f t="shared" si="156"/>
        <v>1.5848931924611131E-5</v>
      </c>
      <c r="AJ988" s="17">
        <v>7.5</v>
      </c>
      <c r="AK988" s="17">
        <v>112.5</v>
      </c>
      <c r="AL988" s="17">
        <v>815</v>
      </c>
      <c r="AM988" s="17">
        <v>152.5</v>
      </c>
      <c r="AN988" s="17">
        <v>23.5</v>
      </c>
      <c r="AO988" s="17">
        <v>37</v>
      </c>
      <c r="AP988" s="17">
        <v>0.75</v>
      </c>
      <c r="AQ988" s="17">
        <v>95</v>
      </c>
      <c r="AR988" s="17">
        <v>908.56874999999923</v>
      </c>
      <c r="AS988" s="17">
        <v>1476.6208333333336</v>
      </c>
      <c r="AT988" s="26">
        <v>661.63749999999993</v>
      </c>
      <c r="AU988" s="26">
        <v>21.1683800623053</v>
      </c>
      <c r="AV988" s="26">
        <v>4.9395962563731484</v>
      </c>
      <c r="AW988" s="26">
        <v>5082.4499999999989</v>
      </c>
      <c r="AX988" s="26">
        <v>3895.4749999999999</v>
      </c>
      <c r="AY988" s="103">
        <v>837</v>
      </c>
      <c r="AZ988" s="103">
        <f t="shared" si="157"/>
        <v>255.285</v>
      </c>
      <c r="BA988" s="17">
        <v>30</v>
      </c>
      <c r="BB988" s="17">
        <v>90</v>
      </c>
      <c r="BC988" s="17">
        <v>0.19</v>
      </c>
      <c r="BD988" s="14">
        <v>3</v>
      </c>
      <c r="BE988" s="17" t="s">
        <v>149</v>
      </c>
      <c r="BF988" s="28"/>
      <c r="BG988" s="26"/>
      <c r="BH988" s="31"/>
      <c r="BI988" s="29"/>
      <c r="BW988" s="29"/>
    </row>
    <row r="989" spans="1:75" x14ac:dyDescent="0.25">
      <c r="A989" s="14">
        <v>2008</v>
      </c>
      <c r="B989" s="17">
        <v>2012</v>
      </c>
      <c r="C989" s="20" t="s">
        <v>187</v>
      </c>
      <c r="D989" s="17" t="s">
        <v>326</v>
      </c>
      <c r="E989" s="32">
        <v>4</v>
      </c>
      <c r="F989" s="44" t="s">
        <v>114</v>
      </c>
      <c r="G989" s="62" t="s">
        <v>115</v>
      </c>
      <c r="H989" s="70">
        <v>99207</v>
      </c>
      <c r="I989" s="21">
        <v>8</v>
      </c>
      <c r="J989" s="22">
        <v>99207018</v>
      </c>
      <c r="K989" s="17" t="s">
        <v>40</v>
      </c>
      <c r="L989" s="23">
        <v>100</v>
      </c>
      <c r="M989" s="25">
        <v>1</v>
      </c>
      <c r="N989" s="25">
        <v>19.352153110047851</v>
      </c>
      <c r="O989" s="26">
        <v>48.214285714285722</v>
      </c>
      <c r="P989" s="26">
        <f t="shared" si="155"/>
        <v>0.48214285714285721</v>
      </c>
      <c r="Q989" s="63">
        <v>51.785714285714278</v>
      </c>
      <c r="R989" s="26">
        <v>0.51785714285714279</v>
      </c>
      <c r="S989" s="24" t="s">
        <v>45</v>
      </c>
      <c r="T989" s="25">
        <v>4.0199999999999996</v>
      </c>
      <c r="U989" s="25" t="s">
        <v>45</v>
      </c>
      <c r="V989" s="25">
        <v>1.7929199999999998</v>
      </c>
      <c r="W989" s="26">
        <v>20.130508724719277</v>
      </c>
      <c r="X989" s="26">
        <v>40.982939522130067</v>
      </c>
      <c r="Y989" s="26">
        <v>25.333391723413087</v>
      </c>
      <c r="Z989" s="26">
        <v>1.0064337132366603</v>
      </c>
      <c r="AA989" s="26">
        <v>0.48911111111111116</v>
      </c>
      <c r="AB989" s="26">
        <v>24.656974102680593</v>
      </c>
      <c r="AC989" s="26">
        <f t="shared" si="154"/>
        <v>0.80924645073371482</v>
      </c>
      <c r="AD989" s="26">
        <f t="shared" si="154"/>
        <v>1.6475141687896286</v>
      </c>
      <c r="AE989" s="26">
        <f t="shared" si="154"/>
        <v>1.0184023472812058</v>
      </c>
      <c r="AF989" s="26">
        <f t="shared" si="153"/>
        <v>4.0458635272113741E-2</v>
      </c>
      <c r="AG989" s="17">
        <v>3.6</v>
      </c>
      <c r="AH989" s="17">
        <v>4.5999999999999996</v>
      </c>
      <c r="AI989" s="17">
        <f t="shared" si="156"/>
        <v>2.5118864315095791E-5</v>
      </c>
      <c r="AJ989" s="17">
        <v>6</v>
      </c>
      <c r="AK989" s="17">
        <v>102.5</v>
      </c>
      <c r="AL989" s="17">
        <v>670</v>
      </c>
      <c r="AM989" s="17">
        <v>147.5</v>
      </c>
      <c r="AN989" s="17">
        <v>41.5</v>
      </c>
      <c r="AO989" s="17">
        <v>38</v>
      </c>
      <c r="AP989" s="17">
        <v>1</v>
      </c>
      <c r="AQ989" s="17">
        <v>129</v>
      </c>
      <c r="AR989" s="17">
        <v>908.56874999999923</v>
      </c>
      <c r="AS989" s="17">
        <v>1476.6208333333336</v>
      </c>
      <c r="AT989" s="26">
        <v>661.63749999999993</v>
      </c>
      <c r="AU989" s="26">
        <v>21.1683800623053</v>
      </c>
      <c r="AV989" s="26">
        <v>4.9395962563731484</v>
      </c>
      <c r="AW989" s="26">
        <v>5082.4499999999989</v>
      </c>
      <c r="AX989" s="26">
        <v>3895.4749999999999</v>
      </c>
      <c r="AY989" s="103">
        <v>837</v>
      </c>
      <c r="AZ989" s="103">
        <f t="shared" si="157"/>
        <v>255.285</v>
      </c>
      <c r="BA989" s="17">
        <v>30</v>
      </c>
      <c r="BB989" s="17">
        <v>90</v>
      </c>
      <c r="BC989" s="17">
        <v>0.19</v>
      </c>
      <c r="BD989" s="14">
        <v>3</v>
      </c>
      <c r="BE989" s="17" t="s">
        <v>149</v>
      </c>
      <c r="BF989" s="28"/>
      <c r="BG989" s="26"/>
      <c r="BH989" s="31"/>
      <c r="BI989" s="29"/>
      <c r="BW989" s="29"/>
    </row>
    <row r="990" spans="1:75" x14ac:dyDescent="0.25">
      <c r="A990" s="14">
        <v>2008</v>
      </c>
      <c r="B990" s="17">
        <v>2012</v>
      </c>
      <c r="C990" s="20" t="s">
        <v>187</v>
      </c>
      <c r="D990" s="17" t="s">
        <v>326</v>
      </c>
      <c r="E990" s="32">
        <v>1</v>
      </c>
      <c r="F990" s="44" t="s">
        <v>116</v>
      </c>
      <c r="G990" s="62" t="s">
        <v>117</v>
      </c>
      <c r="H990" s="70">
        <v>99207</v>
      </c>
      <c r="I990" s="21">
        <v>8</v>
      </c>
      <c r="J990" s="22">
        <v>99207020</v>
      </c>
      <c r="K990" s="17" t="s">
        <v>40</v>
      </c>
      <c r="L990" s="23">
        <v>100</v>
      </c>
      <c r="M990" s="25">
        <v>1</v>
      </c>
      <c r="N990" s="25">
        <v>35.087081339712924</v>
      </c>
      <c r="O990" s="26">
        <v>47.783251231527089</v>
      </c>
      <c r="P990" s="26">
        <f t="shared" si="155"/>
        <v>0.47783251231527091</v>
      </c>
      <c r="Q990" s="63">
        <v>52.216748768472911</v>
      </c>
      <c r="R990" s="26">
        <v>0.52216748768472909</v>
      </c>
      <c r="S990" s="24" t="s">
        <v>45</v>
      </c>
      <c r="T990" s="25">
        <v>6.78</v>
      </c>
      <c r="U990" s="25" t="s">
        <v>45</v>
      </c>
      <c r="V990" s="25">
        <v>3.0238800000000001</v>
      </c>
      <c r="W990" s="26">
        <v>18.801507255197279</v>
      </c>
      <c r="X990" s="26">
        <v>41.906467772893762</v>
      </c>
      <c r="Y990" s="26">
        <v>25.583906543176042</v>
      </c>
      <c r="Z990" s="26">
        <v>1.9616218141325703</v>
      </c>
      <c r="AA990" s="26">
        <v>0.48215384615384616</v>
      </c>
      <c r="AB990" s="26">
        <v>42.185705169112964</v>
      </c>
      <c r="AC990" s="26">
        <f t="shared" si="154"/>
        <v>1.2747421919023756</v>
      </c>
      <c r="AD990" s="26">
        <f t="shared" si="154"/>
        <v>2.8412585150021972</v>
      </c>
      <c r="AE990" s="26">
        <f t="shared" si="154"/>
        <v>1.7345888636273359</v>
      </c>
      <c r="AF990" s="26">
        <f t="shared" si="153"/>
        <v>0.13299795899818825</v>
      </c>
      <c r="AG990" s="17">
        <v>3.6</v>
      </c>
      <c r="AH990" s="17">
        <v>4.9000000000000004</v>
      </c>
      <c r="AI990" s="17">
        <f t="shared" si="156"/>
        <v>1.2589254117941658E-5</v>
      </c>
      <c r="AJ990" s="17">
        <v>10.5</v>
      </c>
      <c r="AK990" s="17">
        <v>137.5</v>
      </c>
      <c r="AL990" s="17">
        <v>945</v>
      </c>
      <c r="AM990" s="17">
        <v>162.5</v>
      </c>
      <c r="AN990" s="17">
        <v>18</v>
      </c>
      <c r="AO990" s="17">
        <v>38</v>
      </c>
      <c r="AP990" s="17">
        <v>1</v>
      </c>
      <c r="AQ990" s="17">
        <v>99</v>
      </c>
      <c r="AR990" s="17">
        <v>908.56874999999923</v>
      </c>
      <c r="AS990" s="17">
        <v>1476.6208333333336</v>
      </c>
      <c r="AT990" s="26">
        <v>661.63749999999993</v>
      </c>
      <c r="AU990" s="26">
        <v>21.1683800623053</v>
      </c>
      <c r="AV990" s="26">
        <v>4.9395962563731484</v>
      </c>
      <c r="AW990" s="26">
        <v>5082.4499999999989</v>
      </c>
      <c r="AX990" s="26">
        <v>3895.4749999999999</v>
      </c>
      <c r="AY990" s="103">
        <v>837</v>
      </c>
      <c r="AZ990" s="103">
        <f t="shared" si="157"/>
        <v>255.285</v>
      </c>
      <c r="BA990" s="17">
        <v>30</v>
      </c>
      <c r="BB990" s="17">
        <v>90</v>
      </c>
      <c r="BC990" s="17">
        <v>0.19</v>
      </c>
      <c r="BD990" s="14">
        <v>3</v>
      </c>
      <c r="BE990" s="17" t="s">
        <v>149</v>
      </c>
      <c r="BF990" s="28"/>
      <c r="BG990" s="26"/>
      <c r="BH990" s="31"/>
      <c r="BI990" s="29"/>
      <c r="BW990" s="29"/>
    </row>
    <row r="991" spans="1:75" x14ac:dyDescent="0.25">
      <c r="A991" s="14">
        <v>2008</v>
      </c>
      <c r="B991" s="17">
        <v>2012</v>
      </c>
      <c r="C991" s="20" t="s">
        <v>187</v>
      </c>
      <c r="D991" s="17" t="s">
        <v>326</v>
      </c>
      <c r="E991" s="32">
        <v>2</v>
      </c>
      <c r="F991" s="44" t="s">
        <v>116</v>
      </c>
      <c r="G991" s="62" t="s">
        <v>117</v>
      </c>
      <c r="H991" s="70">
        <v>99207</v>
      </c>
      <c r="I991" s="21">
        <v>8</v>
      </c>
      <c r="J991" s="22">
        <v>99207020</v>
      </c>
      <c r="K991" s="17" t="s">
        <v>40</v>
      </c>
      <c r="L991" s="23">
        <v>100</v>
      </c>
      <c r="M991" s="25">
        <v>1</v>
      </c>
      <c r="N991" s="25">
        <v>46.662200956937802</v>
      </c>
      <c r="O991" s="26">
        <v>49.579831932773111</v>
      </c>
      <c r="P991" s="26">
        <f t="shared" si="155"/>
        <v>0.49579831932773111</v>
      </c>
      <c r="Q991" s="63">
        <v>50.420168067226889</v>
      </c>
      <c r="R991" s="26">
        <v>0.50420168067226889</v>
      </c>
      <c r="S991" s="24" t="s">
        <v>45</v>
      </c>
      <c r="T991" s="25">
        <v>8.52</v>
      </c>
      <c r="U991" s="25" t="s">
        <v>45</v>
      </c>
      <c r="V991" s="25">
        <v>3.7999199999999997</v>
      </c>
      <c r="W991" s="26">
        <v>18.222955810210777</v>
      </c>
      <c r="X991" s="26">
        <v>43.803649681034642</v>
      </c>
      <c r="Y991" s="26">
        <v>25.911947021697387</v>
      </c>
      <c r="Z991" s="26">
        <v>1.3310028988036322</v>
      </c>
      <c r="AA991" s="26">
        <v>0.51130952380952388</v>
      </c>
      <c r="AB991" s="26">
        <v>49.989289871944109</v>
      </c>
      <c r="AC991" s="26">
        <f t="shared" si="154"/>
        <v>1.5525958350299582</v>
      </c>
      <c r="AD991" s="26">
        <f t="shared" si="154"/>
        <v>3.7320709528241509</v>
      </c>
      <c r="AE991" s="26">
        <f t="shared" si="154"/>
        <v>2.2076978862486172</v>
      </c>
      <c r="AF991" s="26">
        <f t="shared" si="153"/>
        <v>0.11340144697806946</v>
      </c>
      <c r="AG991" s="17">
        <v>3.6</v>
      </c>
      <c r="AH991" s="17">
        <v>4.9000000000000004</v>
      </c>
      <c r="AI991" s="17">
        <f t="shared" si="156"/>
        <v>1.2589254117941658E-5</v>
      </c>
      <c r="AJ991" s="17">
        <v>9</v>
      </c>
      <c r="AK991" s="17">
        <v>137.5</v>
      </c>
      <c r="AL991" s="17">
        <v>900</v>
      </c>
      <c r="AM991" s="17">
        <v>162.5</v>
      </c>
      <c r="AN991" s="17">
        <v>19</v>
      </c>
      <c r="AO991" s="17">
        <v>36</v>
      </c>
      <c r="AP991" s="17">
        <v>1</v>
      </c>
      <c r="AQ991" s="17">
        <v>95.5</v>
      </c>
      <c r="AR991" s="17">
        <v>908.56874999999923</v>
      </c>
      <c r="AS991" s="17">
        <v>1476.6208333333336</v>
      </c>
      <c r="AT991" s="26">
        <v>661.63749999999993</v>
      </c>
      <c r="AU991" s="26">
        <v>21.1683800623053</v>
      </c>
      <c r="AV991" s="26">
        <v>4.9395962563731484</v>
      </c>
      <c r="AW991" s="26">
        <v>5082.4499999999989</v>
      </c>
      <c r="AX991" s="26">
        <v>3895.4749999999999</v>
      </c>
      <c r="AY991" s="103">
        <v>837</v>
      </c>
      <c r="AZ991" s="103">
        <f t="shared" si="157"/>
        <v>255.285</v>
      </c>
      <c r="BA991" s="17">
        <v>30</v>
      </c>
      <c r="BB991" s="17">
        <v>90</v>
      </c>
      <c r="BC991" s="17">
        <v>0.19</v>
      </c>
      <c r="BD991" s="14">
        <v>3</v>
      </c>
      <c r="BE991" s="17" t="s">
        <v>149</v>
      </c>
      <c r="BF991" s="28"/>
      <c r="BG991" s="26"/>
      <c r="BH991" s="31"/>
      <c r="BI991" s="29"/>
      <c r="BW991" s="29"/>
    </row>
    <row r="992" spans="1:75" x14ac:dyDescent="0.25">
      <c r="A992" s="14">
        <v>2008</v>
      </c>
      <c r="B992" s="17">
        <v>2012</v>
      </c>
      <c r="C992" s="20" t="s">
        <v>187</v>
      </c>
      <c r="D992" s="17" t="s">
        <v>326</v>
      </c>
      <c r="E992" s="32">
        <v>3</v>
      </c>
      <c r="F992" s="44" t="s">
        <v>116</v>
      </c>
      <c r="G992" s="62" t="s">
        <v>117</v>
      </c>
      <c r="H992" s="70">
        <v>99207</v>
      </c>
      <c r="I992" s="21">
        <v>8</v>
      </c>
      <c r="J992" s="22">
        <v>99207020</v>
      </c>
      <c r="K992" s="17" t="s">
        <v>40</v>
      </c>
      <c r="L992" s="23">
        <v>88.888888888888886</v>
      </c>
      <c r="M992" s="25">
        <v>0.88888888888888884</v>
      </c>
      <c r="N992" s="25">
        <v>31.288995215311012</v>
      </c>
      <c r="O992" s="26">
        <v>48.672566371681413</v>
      </c>
      <c r="P992" s="26">
        <f t="shared" si="155"/>
        <v>0.48672566371681414</v>
      </c>
      <c r="Q992" s="63">
        <v>51.327433628318587</v>
      </c>
      <c r="R992" s="26">
        <v>0.51327433628318586</v>
      </c>
      <c r="S992" s="24" t="s">
        <v>45</v>
      </c>
      <c r="T992" s="25">
        <v>6.03</v>
      </c>
      <c r="U992" s="25" t="s">
        <v>45</v>
      </c>
      <c r="V992" s="25">
        <v>2.6893800000000003</v>
      </c>
      <c r="W992" s="26">
        <v>19.649564233574438</v>
      </c>
      <c r="X992" s="26">
        <v>41.180736431646224</v>
      </c>
      <c r="Y992" s="26">
        <v>24.960394564490713</v>
      </c>
      <c r="Z992" s="26">
        <v>1.3327842767124309</v>
      </c>
      <c r="AA992" s="26">
        <v>0.46385714285714286</v>
      </c>
      <c r="AB992" s="26">
        <v>38.999076070218663</v>
      </c>
      <c r="AC992" s="26">
        <f t="shared" si="154"/>
        <v>1.1848687232845387</v>
      </c>
      <c r="AD992" s="26">
        <f t="shared" si="154"/>
        <v>2.4831984068282673</v>
      </c>
      <c r="AE992" s="26">
        <f t="shared" si="154"/>
        <v>1.50511179223879</v>
      </c>
      <c r="AF992" s="26">
        <f t="shared" si="153"/>
        <v>8.0366891885759587E-2</v>
      </c>
      <c r="AG992" s="17">
        <v>3.4</v>
      </c>
      <c r="AH992" s="17">
        <v>4.8</v>
      </c>
      <c r="AI992" s="17">
        <f t="shared" si="156"/>
        <v>1.5848931924611131E-5</v>
      </c>
      <c r="AJ992" s="17">
        <v>7.5</v>
      </c>
      <c r="AK992" s="17">
        <v>112.5</v>
      </c>
      <c r="AL992" s="17">
        <v>815</v>
      </c>
      <c r="AM992" s="17">
        <v>152.5</v>
      </c>
      <c r="AN992" s="17">
        <v>23.5</v>
      </c>
      <c r="AO992" s="17">
        <v>37</v>
      </c>
      <c r="AP992" s="17">
        <v>0.75</v>
      </c>
      <c r="AQ992" s="17">
        <v>95</v>
      </c>
      <c r="AR992" s="17">
        <v>908.56874999999923</v>
      </c>
      <c r="AS992" s="17">
        <v>1476.6208333333336</v>
      </c>
      <c r="AT992" s="26">
        <v>661.63749999999993</v>
      </c>
      <c r="AU992" s="26">
        <v>21.1683800623053</v>
      </c>
      <c r="AV992" s="26">
        <v>4.9395962563731484</v>
      </c>
      <c r="AW992" s="26">
        <v>5082.4499999999989</v>
      </c>
      <c r="AX992" s="26">
        <v>3895.4749999999999</v>
      </c>
      <c r="AY992" s="103">
        <v>837</v>
      </c>
      <c r="AZ992" s="103">
        <f t="shared" si="157"/>
        <v>255.285</v>
      </c>
      <c r="BA992" s="17">
        <v>30</v>
      </c>
      <c r="BB992" s="17">
        <v>90</v>
      </c>
      <c r="BC992" s="17">
        <v>0.19</v>
      </c>
      <c r="BD992" s="14">
        <v>3</v>
      </c>
      <c r="BE992" s="17" t="s">
        <v>149</v>
      </c>
      <c r="BF992" s="28"/>
      <c r="BG992" s="26"/>
      <c r="BH992" s="31"/>
      <c r="BI992" s="29"/>
      <c r="BW992" s="29"/>
    </row>
    <row r="993" spans="1:75" x14ac:dyDescent="0.25">
      <c r="A993" s="14">
        <v>2008</v>
      </c>
      <c r="B993" s="17">
        <v>2012</v>
      </c>
      <c r="C993" s="20" t="s">
        <v>187</v>
      </c>
      <c r="D993" s="17" t="s">
        <v>326</v>
      </c>
      <c r="E993" s="32">
        <v>4</v>
      </c>
      <c r="F993" s="44" t="s">
        <v>116</v>
      </c>
      <c r="G993" s="62" t="s">
        <v>117</v>
      </c>
      <c r="H993" s="70">
        <v>99207</v>
      </c>
      <c r="I993" s="21">
        <v>8</v>
      </c>
      <c r="J993" s="22">
        <v>99207020</v>
      </c>
      <c r="K993" s="17" t="s">
        <v>40</v>
      </c>
      <c r="L993" s="23">
        <v>100</v>
      </c>
      <c r="M993" s="25">
        <v>1</v>
      </c>
      <c r="N993" s="25">
        <v>25.682296650717699</v>
      </c>
      <c r="O993" s="26">
        <v>49.27007299270074</v>
      </c>
      <c r="P993" s="26">
        <f t="shared" si="155"/>
        <v>0.49270072992700742</v>
      </c>
      <c r="Q993" s="63">
        <v>50.72992700729926</v>
      </c>
      <c r="R993" s="26">
        <v>0.50729927007299258</v>
      </c>
      <c r="S993" s="24" t="s">
        <v>45</v>
      </c>
      <c r="T993" s="25">
        <v>5.0199999999999996</v>
      </c>
      <c r="U993" s="25" t="s">
        <v>45</v>
      </c>
      <c r="V993" s="25">
        <v>2.2389199999999998</v>
      </c>
      <c r="W993" s="26">
        <v>18.415492429358167</v>
      </c>
      <c r="X993" s="26">
        <v>45.842809766052923</v>
      </c>
      <c r="Y993" s="26">
        <v>24.473678326505492</v>
      </c>
      <c r="Z993" s="26">
        <v>1.1699485286393809</v>
      </c>
      <c r="AA993" s="26">
        <v>0.54400000000000004</v>
      </c>
      <c r="AB993" s="26">
        <v>27.683823529411761</v>
      </c>
      <c r="AC993" s="26">
        <f t="shared" si="154"/>
        <v>0.92445771995378001</v>
      </c>
      <c r="AD993" s="26">
        <f t="shared" si="154"/>
        <v>2.3013090502558566</v>
      </c>
      <c r="AE993" s="26">
        <f t="shared" si="154"/>
        <v>1.2285786519905757</v>
      </c>
      <c r="AF993" s="26">
        <f t="shared" si="154"/>
        <v>5.8731416137696918E-2</v>
      </c>
      <c r="AG993" s="17">
        <v>3.6</v>
      </c>
      <c r="AH993" s="17">
        <v>4.5999999999999996</v>
      </c>
      <c r="AI993" s="17">
        <f t="shared" si="156"/>
        <v>2.5118864315095791E-5</v>
      </c>
      <c r="AJ993" s="17">
        <v>6</v>
      </c>
      <c r="AK993" s="17">
        <v>102.5</v>
      </c>
      <c r="AL993" s="17">
        <v>670</v>
      </c>
      <c r="AM993" s="17">
        <v>147.5</v>
      </c>
      <c r="AN993" s="17">
        <v>41.5</v>
      </c>
      <c r="AO993" s="17">
        <v>38</v>
      </c>
      <c r="AP993" s="17">
        <v>1</v>
      </c>
      <c r="AQ993" s="17">
        <v>129</v>
      </c>
      <c r="AR993" s="17">
        <v>908.56874999999923</v>
      </c>
      <c r="AS993" s="17">
        <v>1476.6208333333336</v>
      </c>
      <c r="AT993" s="26">
        <v>661.63749999999993</v>
      </c>
      <c r="AU993" s="26">
        <v>21.1683800623053</v>
      </c>
      <c r="AV993" s="26">
        <v>4.9395962563731484</v>
      </c>
      <c r="AW993" s="26">
        <v>5082.4499999999989</v>
      </c>
      <c r="AX993" s="26">
        <v>3895.4749999999999</v>
      </c>
      <c r="AY993" s="103">
        <v>837</v>
      </c>
      <c r="AZ993" s="103">
        <f t="shared" si="157"/>
        <v>255.285</v>
      </c>
      <c r="BA993" s="17">
        <v>30</v>
      </c>
      <c r="BB993" s="17">
        <v>90</v>
      </c>
      <c r="BC993" s="17">
        <v>0.19</v>
      </c>
      <c r="BD993" s="14">
        <v>3</v>
      </c>
      <c r="BE993" s="17" t="s">
        <v>149</v>
      </c>
      <c r="BF993" s="28"/>
      <c r="BG993" s="26"/>
      <c r="BH993" s="31"/>
      <c r="BI993" s="29"/>
      <c r="BW993" s="29"/>
    </row>
    <row r="994" spans="1:75" x14ac:dyDescent="0.25">
      <c r="A994" s="14">
        <v>2008</v>
      </c>
      <c r="B994" s="17">
        <v>2012</v>
      </c>
      <c r="C994" s="20" t="s">
        <v>187</v>
      </c>
      <c r="D994" s="17" t="s">
        <v>326</v>
      </c>
      <c r="E994" s="32">
        <v>1</v>
      </c>
      <c r="F994" s="44" t="s">
        <v>118</v>
      </c>
      <c r="G994" s="62" t="s">
        <v>119</v>
      </c>
      <c r="H994" s="70">
        <v>99208</v>
      </c>
      <c r="I994" s="21">
        <v>8</v>
      </c>
      <c r="J994" s="22">
        <v>99208038</v>
      </c>
      <c r="K994" s="17" t="s">
        <v>40</v>
      </c>
      <c r="L994" s="23">
        <v>100</v>
      </c>
      <c r="M994" s="25">
        <v>1</v>
      </c>
      <c r="N994" s="25">
        <v>37.619138755980863</v>
      </c>
      <c r="O994" s="26">
        <v>50.638297872340431</v>
      </c>
      <c r="P994" s="26">
        <f t="shared" si="155"/>
        <v>0.50638297872340432</v>
      </c>
      <c r="Q994" s="63">
        <v>49.361702127659569</v>
      </c>
      <c r="R994" s="26">
        <v>0.49361702127659568</v>
      </c>
      <c r="S994" s="24" t="s">
        <v>45</v>
      </c>
      <c r="T994" s="25">
        <v>6.87</v>
      </c>
      <c r="U994" s="25" t="s">
        <v>45</v>
      </c>
      <c r="V994" s="25">
        <v>3.0640200000000002</v>
      </c>
      <c r="W994" s="26">
        <v>19.208990170539607</v>
      </c>
      <c r="X994" s="26">
        <v>43.380424359685065</v>
      </c>
      <c r="Y994" s="26">
        <v>23.811397068095928</v>
      </c>
      <c r="Z994" s="26">
        <v>1.8322810040801301</v>
      </c>
      <c r="AA994" s="26">
        <v>0.40333333333333332</v>
      </c>
      <c r="AB994" s="26">
        <v>51.099173553719012</v>
      </c>
      <c r="AC994" s="26">
        <f t="shared" ref="AC994:AF1057" si="158">W994/100*$T994</f>
        <v>1.3196576247160712</v>
      </c>
      <c r="AD994" s="26">
        <f t="shared" si="158"/>
        <v>2.9802351535103639</v>
      </c>
      <c r="AE994" s="26">
        <f t="shared" si="158"/>
        <v>1.6358429785781905</v>
      </c>
      <c r="AF994" s="26">
        <f t="shared" si="158"/>
        <v>0.12587770498030496</v>
      </c>
      <c r="AG994" s="17">
        <v>3.6</v>
      </c>
      <c r="AH994" s="17">
        <v>4.9000000000000004</v>
      </c>
      <c r="AI994" s="17">
        <f t="shared" si="156"/>
        <v>1.2589254117941658E-5</v>
      </c>
      <c r="AJ994" s="17">
        <v>10.5</v>
      </c>
      <c r="AK994" s="17">
        <v>137.5</v>
      </c>
      <c r="AL994" s="17">
        <v>945</v>
      </c>
      <c r="AM994" s="17">
        <v>162.5</v>
      </c>
      <c r="AN994" s="17">
        <v>18</v>
      </c>
      <c r="AO994" s="17">
        <v>38</v>
      </c>
      <c r="AP994" s="17">
        <v>1</v>
      </c>
      <c r="AQ994" s="17">
        <v>99</v>
      </c>
      <c r="AR994" s="17">
        <v>908.56874999999923</v>
      </c>
      <c r="AS994" s="17">
        <v>1476.6208333333336</v>
      </c>
      <c r="AT994" s="26">
        <v>661.63749999999993</v>
      </c>
      <c r="AU994" s="26">
        <v>21.1683800623053</v>
      </c>
      <c r="AV994" s="26">
        <v>4.9395962563731484</v>
      </c>
      <c r="AW994" s="26">
        <v>5082.4499999999989</v>
      </c>
      <c r="AX994" s="26">
        <v>3895.4749999999999</v>
      </c>
      <c r="AY994" s="103">
        <v>837</v>
      </c>
      <c r="AZ994" s="103">
        <f t="shared" si="157"/>
        <v>255.285</v>
      </c>
      <c r="BA994" s="17">
        <v>30</v>
      </c>
      <c r="BB994" s="17">
        <v>90</v>
      </c>
      <c r="BC994" s="17">
        <v>0.19</v>
      </c>
      <c r="BD994" s="14">
        <v>3</v>
      </c>
      <c r="BE994" s="17" t="s">
        <v>149</v>
      </c>
      <c r="BF994" s="28"/>
      <c r="BG994" s="26"/>
      <c r="BH994" s="31"/>
      <c r="BI994" s="29"/>
      <c r="BW994" s="29"/>
    </row>
    <row r="995" spans="1:75" x14ac:dyDescent="0.25">
      <c r="A995" s="14">
        <v>2008</v>
      </c>
      <c r="B995" s="17">
        <v>2012</v>
      </c>
      <c r="C995" s="20" t="s">
        <v>187</v>
      </c>
      <c r="D995" s="17" t="s">
        <v>326</v>
      </c>
      <c r="E995" s="32">
        <v>2</v>
      </c>
      <c r="F995" s="44" t="s">
        <v>118</v>
      </c>
      <c r="G995" s="62" t="s">
        <v>119</v>
      </c>
      <c r="H995" s="70">
        <v>99208</v>
      </c>
      <c r="I995" s="21">
        <v>8</v>
      </c>
      <c r="J995" s="22">
        <v>99208038</v>
      </c>
      <c r="K995" s="17" t="s">
        <v>40</v>
      </c>
      <c r="L995" s="23">
        <v>100</v>
      </c>
      <c r="M995" s="25">
        <v>1</v>
      </c>
      <c r="N995" s="25">
        <v>39.970334928229661</v>
      </c>
      <c r="O995" s="26">
        <v>51.724137931034477</v>
      </c>
      <c r="P995" s="26">
        <f t="shared" ref="P995:P1058" si="159">O995/100</f>
        <v>0.51724137931034475</v>
      </c>
      <c r="Q995" s="63">
        <v>48.275862068965516</v>
      </c>
      <c r="R995" s="26">
        <v>0.48275862068965514</v>
      </c>
      <c r="S995" s="24" t="s">
        <v>45</v>
      </c>
      <c r="T995" s="25">
        <v>7.11</v>
      </c>
      <c r="U995" s="25" t="s">
        <v>45</v>
      </c>
      <c r="V995" s="25">
        <v>3.1710600000000002</v>
      </c>
      <c r="W995" s="26">
        <v>17.745936586242394</v>
      </c>
      <c r="X995" s="26">
        <v>42.39217864318735</v>
      </c>
      <c r="Y995" s="26">
        <v>26.30346635738438</v>
      </c>
      <c r="Z995" s="26">
        <v>1.7220053253181362</v>
      </c>
      <c r="AA995" s="26">
        <v>0.42326315789473684</v>
      </c>
      <c r="AB995" s="26">
        <v>50.394180552101467</v>
      </c>
      <c r="AC995" s="26">
        <f t="shared" si="158"/>
        <v>1.2617360912818343</v>
      </c>
      <c r="AD995" s="26">
        <f t="shared" si="158"/>
        <v>3.0140839015306207</v>
      </c>
      <c r="AE995" s="26">
        <f t="shared" si="158"/>
        <v>1.8701764580100295</v>
      </c>
      <c r="AF995" s="26">
        <f t="shared" si="158"/>
        <v>0.1224345786301195</v>
      </c>
      <c r="AG995" s="17">
        <v>3.6</v>
      </c>
      <c r="AH995" s="17">
        <v>4.9000000000000004</v>
      </c>
      <c r="AI995" s="17">
        <f t="shared" ref="AI995:AI1058" si="160">10^(-AH995)</f>
        <v>1.2589254117941658E-5</v>
      </c>
      <c r="AJ995" s="17">
        <v>9</v>
      </c>
      <c r="AK995" s="17">
        <v>137.5</v>
      </c>
      <c r="AL995" s="17">
        <v>900</v>
      </c>
      <c r="AM995" s="17">
        <v>162.5</v>
      </c>
      <c r="AN995" s="17">
        <v>19</v>
      </c>
      <c r="AO995" s="17">
        <v>36</v>
      </c>
      <c r="AP995" s="17">
        <v>1</v>
      </c>
      <c r="AQ995" s="17">
        <v>95.5</v>
      </c>
      <c r="AR995" s="17">
        <v>908.56874999999923</v>
      </c>
      <c r="AS995" s="17">
        <v>1476.6208333333336</v>
      </c>
      <c r="AT995" s="26">
        <v>661.63749999999993</v>
      </c>
      <c r="AU995" s="26">
        <v>21.1683800623053</v>
      </c>
      <c r="AV995" s="26">
        <v>4.9395962563731484</v>
      </c>
      <c r="AW995" s="26">
        <v>5082.4499999999989</v>
      </c>
      <c r="AX995" s="26">
        <v>3895.4749999999999</v>
      </c>
      <c r="AY995" s="103">
        <v>837</v>
      </c>
      <c r="AZ995" s="103">
        <f t="shared" si="157"/>
        <v>255.285</v>
      </c>
      <c r="BA995" s="17">
        <v>30</v>
      </c>
      <c r="BB995" s="17">
        <v>90</v>
      </c>
      <c r="BC995" s="17">
        <v>0.19</v>
      </c>
      <c r="BD995" s="14">
        <v>3</v>
      </c>
      <c r="BE995" s="17" t="s">
        <v>149</v>
      </c>
      <c r="BF995" s="28"/>
      <c r="BG995" s="26"/>
      <c r="BH995" s="31"/>
      <c r="BI995" s="29"/>
      <c r="BW995" s="29"/>
    </row>
    <row r="996" spans="1:75" x14ac:dyDescent="0.25">
      <c r="A996" s="14">
        <v>2008</v>
      </c>
      <c r="B996" s="17">
        <v>2012</v>
      </c>
      <c r="C996" s="20" t="s">
        <v>187</v>
      </c>
      <c r="D996" s="17" t="s">
        <v>326</v>
      </c>
      <c r="E996" s="32">
        <v>3</v>
      </c>
      <c r="F996" s="44" t="s">
        <v>118</v>
      </c>
      <c r="G996" s="62" t="s">
        <v>119</v>
      </c>
      <c r="H996" s="70">
        <v>99208</v>
      </c>
      <c r="I996" s="21">
        <v>8</v>
      </c>
      <c r="J996" s="22">
        <v>99208038</v>
      </c>
      <c r="K996" s="17" t="s">
        <v>40</v>
      </c>
      <c r="L996" s="23">
        <v>100</v>
      </c>
      <c r="M996" s="25">
        <v>1</v>
      </c>
      <c r="N996" s="25">
        <v>39.789473684210527</v>
      </c>
      <c r="O996" s="26">
        <v>50.420168067226889</v>
      </c>
      <c r="P996" s="26">
        <f t="shared" si="159"/>
        <v>0.50420168067226889</v>
      </c>
      <c r="Q996" s="63">
        <v>49.579831932773111</v>
      </c>
      <c r="R996" s="26">
        <v>0.49579831932773111</v>
      </c>
      <c r="S996" s="24" t="s">
        <v>45</v>
      </c>
      <c r="T996" s="25">
        <v>7.25</v>
      </c>
      <c r="U996" s="25" t="s">
        <v>45</v>
      </c>
      <c r="V996" s="25">
        <v>3.2335000000000003</v>
      </c>
      <c r="W996" s="26">
        <v>20.282266018686229</v>
      </c>
      <c r="X996" s="26">
        <v>40.871014554729555</v>
      </c>
      <c r="Y996" s="26">
        <v>25.63177265322058</v>
      </c>
      <c r="Z996" s="26">
        <v>0.98999198531146249</v>
      </c>
      <c r="AA996" s="26">
        <v>0.47111111111111109</v>
      </c>
      <c r="AB996" s="26">
        <v>46.16745283018868</v>
      </c>
      <c r="AC996" s="26">
        <f t="shared" si="158"/>
        <v>1.4704642863547517</v>
      </c>
      <c r="AD996" s="26">
        <f t="shared" si="158"/>
        <v>2.9631485552178929</v>
      </c>
      <c r="AE996" s="26">
        <f t="shared" si="158"/>
        <v>1.8583035173584921</v>
      </c>
      <c r="AF996" s="26">
        <f t="shared" si="158"/>
        <v>7.1774418935081019E-2</v>
      </c>
      <c r="AG996" s="17">
        <v>3.4</v>
      </c>
      <c r="AH996" s="17">
        <v>4.8</v>
      </c>
      <c r="AI996" s="17">
        <f t="shared" si="160"/>
        <v>1.5848931924611131E-5</v>
      </c>
      <c r="AJ996" s="17">
        <v>7.5</v>
      </c>
      <c r="AK996" s="17">
        <v>112.5</v>
      </c>
      <c r="AL996" s="17">
        <v>815</v>
      </c>
      <c r="AM996" s="17">
        <v>152.5</v>
      </c>
      <c r="AN996" s="17">
        <v>23.5</v>
      </c>
      <c r="AO996" s="17">
        <v>37</v>
      </c>
      <c r="AP996" s="17">
        <v>0.75</v>
      </c>
      <c r="AQ996" s="17">
        <v>95</v>
      </c>
      <c r="AR996" s="17">
        <v>908.56874999999923</v>
      </c>
      <c r="AS996" s="17">
        <v>1476.6208333333336</v>
      </c>
      <c r="AT996" s="26">
        <v>661.63749999999993</v>
      </c>
      <c r="AU996" s="26">
        <v>21.1683800623053</v>
      </c>
      <c r="AV996" s="26">
        <v>4.9395962563731484</v>
      </c>
      <c r="AW996" s="26">
        <v>5082.4499999999989</v>
      </c>
      <c r="AX996" s="26">
        <v>3895.4749999999999</v>
      </c>
      <c r="AY996" s="103">
        <v>837</v>
      </c>
      <c r="AZ996" s="103">
        <f t="shared" si="157"/>
        <v>255.285</v>
      </c>
      <c r="BA996" s="17">
        <v>30</v>
      </c>
      <c r="BB996" s="17">
        <v>90</v>
      </c>
      <c r="BC996" s="17">
        <v>0.19</v>
      </c>
      <c r="BD996" s="14">
        <v>3</v>
      </c>
      <c r="BE996" s="17" t="s">
        <v>149</v>
      </c>
      <c r="BF996" s="28"/>
      <c r="BG996" s="26"/>
      <c r="BH996" s="31"/>
      <c r="BI996" s="29"/>
      <c r="BW996" s="29"/>
    </row>
    <row r="997" spans="1:75" x14ac:dyDescent="0.25">
      <c r="A997" s="14">
        <v>2008</v>
      </c>
      <c r="B997" s="17">
        <v>2012</v>
      </c>
      <c r="C997" s="20" t="s">
        <v>187</v>
      </c>
      <c r="D997" s="17" t="s">
        <v>326</v>
      </c>
      <c r="E997" s="32">
        <v>4</v>
      </c>
      <c r="F997" s="44" t="s">
        <v>118</v>
      </c>
      <c r="G997" s="62" t="s">
        <v>119</v>
      </c>
      <c r="H997" s="70">
        <v>99208</v>
      </c>
      <c r="I997" s="21">
        <v>8</v>
      </c>
      <c r="J997" s="22">
        <v>99208038</v>
      </c>
      <c r="K997" s="17" t="s">
        <v>40</v>
      </c>
      <c r="L997" s="23">
        <v>100</v>
      </c>
      <c r="M997" s="25">
        <v>1</v>
      </c>
      <c r="N997" s="25">
        <v>25.320574162679428</v>
      </c>
      <c r="O997" s="26">
        <v>53.05343511450382</v>
      </c>
      <c r="P997" s="26">
        <f t="shared" si="159"/>
        <v>0.53053435114503822</v>
      </c>
      <c r="Q997" s="63">
        <v>46.94656488549618</v>
      </c>
      <c r="R997" s="26">
        <v>0.46946564885496178</v>
      </c>
      <c r="S997" s="24" t="s">
        <v>45</v>
      </c>
      <c r="T997" s="25">
        <v>4.6399999999999997</v>
      </c>
      <c r="U997" s="25" t="s">
        <v>45</v>
      </c>
      <c r="V997" s="25">
        <v>2.0694399999999997</v>
      </c>
      <c r="W997" s="26">
        <v>18.139759622369937</v>
      </c>
      <c r="X997" s="26">
        <v>41.639338944622594</v>
      </c>
      <c r="Y997" s="26">
        <v>25.539437271710526</v>
      </c>
      <c r="Z997" s="26">
        <v>1.5968798889005313</v>
      </c>
      <c r="AA997" s="26">
        <v>0.43858823529411767</v>
      </c>
      <c r="AB997" s="26">
        <v>31.738197424892697</v>
      </c>
      <c r="AC997" s="26">
        <f t="shared" si="158"/>
        <v>0.84168484647796493</v>
      </c>
      <c r="AD997" s="26">
        <f t="shared" si="158"/>
        <v>1.9320653270304882</v>
      </c>
      <c r="AE997" s="26">
        <f t="shared" si="158"/>
        <v>1.1850298894073683</v>
      </c>
      <c r="AF997" s="26">
        <f t="shared" si="158"/>
        <v>7.4095226844984652E-2</v>
      </c>
      <c r="AG997" s="17">
        <v>3.6</v>
      </c>
      <c r="AH997" s="17">
        <v>4.5999999999999996</v>
      </c>
      <c r="AI997" s="17">
        <f t="shared" si="160"/>
        <v>2.5118864315095791E-5</v>
      </c>
      <c r="AJ997" s="17">
        <v>6</v>
      </c>
      <c r="AK997" s="17">
        <v>102.5</v>
      </c>
      <c r="AL997" s="17">
        <v>670</v>
      </c>
      <c r="AM997" s="17">
        <v>147.5</v>
      </c>
      <c r="AN997" s="17">
        <v>41.5</v>
      </c>
      <c r="AO997" s="17">
        <v>38</v>
      </c>
      <c r="AP997" s="17">
        <v>1</v>
      </c>
      <c r="AQ997" s="17">
        <v>129</v>
      </c>
      <c r="AR997" s="17">
        <v>908.56874999999923</v>
      </c>
      <c r="AS997" s="17">
        <v>1476.6208333333336</v>
      </c>
      <c r="AT997" s="26">
        <v>661.63749999999993</v>
      </c>
      <c r="AU997" s="26">
        <v>21.1683800623053</v>
      </c>
      <c r="AV997" s="26">
        <v>4.9395962563731484</v>
      </c>
      <c r="AW997" s="26">
        <v>5082.4499999999989</v>
      </c>
      <c r="AX997" s="26">
        <v>3895.4749999999999</v>
      </c>
      <c r="AY997" s="103">
        <v>837</v>
      </c>
      <c r="AZ997" s="103">
        <f t="shared" si="157"/>
        <v>255.285</v>
      </c>
      <c r="BA997" s="17">
        <v>30</v>
      </c>
      <c r="BB997" s="17">
        <v>90</v>
      </c>
      <c r="BC997" s="17">
        <v>0.19</v>
      </c>
      <c r="BD997" s="14">
        <v>3</v>
      </c>
      <c r="BE997" s="17" t="s">
        <v>149</v>
      </c>
      <c r="BF997" s="28"/>
      <c r="BG997" s="26"/>
      <c r="BH997" s="31"/>
      <c r="BI997" s="29"/>
      <c r="BW997" s="29"/>
    </row>
    <row r="998" spans="1:75" x14ac:dyDescent="0.25">
      <c r="A998" s="14">
        <v>2008</v>
      </c>
      <c r="B998" s="17">
        <v>2012</v>
      </c>
      <c r="C998" s="20" t="s">
        <v>187</v>
      </c>
      <c r="D998" s="17" t="s">
        <v>326</v>
      </c>
      <c r="E998" s="32">
        <v>1</v>
      </c>
      <c r="F998" s="44" t="s">
        <v>120</v>
      </c>
      <c r="G998" s="62" t="s">
        <v>121</v>
      </c>
      <c r="H998" s="70">
        <v>99217</v>
      </c>
      <c r="I998" s="21">
        <v>9</v>
      </c>
      <c r="J998" s="22">
        <v>99217015</v>
      </c>
      <c r="K998" s="17" t="s">
        <v>40</v>
      </c>
      <c r="L998" s="23">
        <v>100</v>
      </c>
      <c r="M998" s="25">
        <v>1</v>
      </c>
      <c r="N998" s="25">
        <v>54.439234449760768</v>
      </c>
      <c r="O998" s="26">
        <v>48.305084745762706</v>
      </c>
      <c r="P998" s="26">
        <f t="shared" si="159"/>
        <v>0.48305084745762705</v>
      </c>
      <c r="Q998" s="63">
        <v>51.694915254237294</v>
      </c>
      <c r="R998" s="26">
        <v>0.51694915254237295</v>
      </c>
      <c r="S998" s="24" t="s">
        <v>45</v>
      </c>
      <c r="T998" s="25">
        <v>10.06</v>
      </c>
      <c r="U998" s="25" t="s">
        <v>45</v>
      </c>
      <c r="V998" s="25">
        <v>4.4867600000000003</v>
      </c>
      <c r="W998" s="26">
        <v>18.060270413234676</v>
      </c>
      <c r="X998" s="26">
        <v>43.546369010596806</v>
      </c>
      <c r="Y998" s="26">
        <v>26.051015648160529</v>
      </c>
      <c r="Z998" s="26">
        <v>1.2317411485005749</v>
      </c>
      <c r="AA998" s="26">
        <v>0.45458333333333334</v>
      </c>
      <c r="AB998" s="26">
        <v>66.390467461044921</v>
      </c>
      <c r="AC998" s="26">
        <f t="shared" si="158"/>
        <v>1.8168632035714083</v>
      </c>
      <c r="AD998" s="26">
        <f t="shared" si="158"/>
        <v>4.3807647224660391</v>
      </c>
      <c r="AE998" s="26">
        <f t="shared" si="158"/>
        <v>2.6207321742049494</v>
      </c>
      <c r="AF998" s="26">
        <f t="shared" si="158"/>
        <v>0.12391315953915785</v>
      </c>
      <c r="AG998" s="17">
        <v>3.6</v>
      </c>
      <c r="AH998" s="17">
        <v>4.9000000000000004</v>
      </c>
      <c r="AI998" s="17">
        <f t="shared" si="160"/>
        <v>1.2589254117941658E-5</v>
      </c>
      <c r="AJ998" s="17">
        <v>10.5</v>
      </c>
      <c r="AK998" s="17">
        <v>137.5</v>
      </c>
      <c r="AL998" s="17">
        <v>945</v>
      </c>
      <c r="AM998" s="17">
        <v>162.5</v>
      </c>
      <c r="AN998" s="17">
        <v>18</v>
      </c>
      <c r="AO998" s="17">
        <v>38</v>
      </c>
      <c r="AP998" s="17">
        <v>1</v>
      </c>
      <c r="AQ998" s="17">
        <v>99</v>
      </c>
      <c r="AR998" s="17">
        <v>908.56874999999923</v>
      </c>
      <c r="AS998" s="17">
        <v>1476.6208333333336</v>
      </c>
      <c r="AT998" s="26">
        <v>661.63749999999993</v>
      </c>
      <c r="AU998" s="26">
        <v>21.1683800623053</v>
      </c>
      <c r="AV998" s="26">
        <v>4.9395962563731484</v>
      </c>
      <c r="AW998" s="26">
        <v>5082.4499999999989</v>
      </c>
      <c r="AX998" s="26">
        <v>3895.4749999999999</v>
      </c>
      <c r="AY998" s="103">
        <v>837</v>
      </c>
      <c r="AZ998" s="103">
        <f t="shared" si="157"/>
        <v>255.285</v>
      </c>
      <c r="BA998" s="17">
        <v>30</v>
      </c>
      <c r="BB998" s="17">
        <v>90</v>
      </c>
      <c r="BC998" s="17">
        <v>0.19</v>
      </c>
      <c r="BD998" s="14">
        <v>3</v>
      </c>
      <c r="BE998" s="17" t="s">
        <v>149</v>
      </c>
      <c r="BF998" s="28"/>
      <c r="BG998" s="26"/>
      <c r="BH998" s="31"/>
      <c r="BI998" s="29"/>
      <c r="BW998" s="29"/>
    </row>
    <row r="999" spans="1:75" x14ac:dyDescent="0.25">
      <c r="A999" s="14">
        <v>2008</v>
      </c>
      <c r="B999" s="17">
        <v>2012</v>
      </c>
      <c r="C999" s="20" t="s">
        <v>187</v>
      </c>
      <c r="D999" s="17" t="s">
        <v>326</v>
      </c>
      <c r="E999" s="32">
        <v>2</v>
      </c>
      <c r="F999" s="44" t="s">
        <v>120</v>
      </c>
      <c r="G999" s="62" t="s">
        <v>121</v>
      </c>
      <c r="H999" s="70">
        <v>99217</v>
      </c>
      <c r="I999" s="21">
        <v>9</v>
      </c>
      <c r="J999" s="22">
        <v>99217015</v>
      </c>
      <c r="K999" s="17" t="s">
        <v>40</v>
      </c>
      <c r="L999" s="23">
        <v>88.888888888888886</v>
      </c>
      <c r="M999" s="25">
        <v>0.88888888888888884</v>
      </c>
      <c r="N999" s="25">
        <v>53.715789473684211</v>
      </c>
      <c r="O999" s="26">
        <v>49.107142857142868</v>
      </c>
      <c r="P999" s="26">
        <f t="shared" si="159"/>
        <v>0.49107142857142866</v>
      </c>
      <c r="Q999" s="63">
        <v>50.892857142857132</v>
      </c>
      <c r="R999" s="26">
        <v>0.50892857142857129</v>
      </c>
      <c r="S999" s="24" t="s">
        <v>45</v>
      </c>
      <c r="T999" s="25">
        <v>9.7899999999999991</v>
      </c>
      <c r="U999" s="25" t="s">
        <v>45</v>
      </c>
      <c r="V999" s="25">
        <v>4.3663400000000001</v>
      </c>
      <c r="W999" s="26">
        <v>19.127112858230205</v>
      </c>
      <c r="X999" s="26">
        <v>42.18657334050441</v>
      </c>
      <c r="Y999" s="26">
        <v>25.394165523813257</v>
      </c>
      <c r="Z999" s="26">
        <v>1.3000427025151851</v>
      </c>
      <c r="AA999" s="26">
        <v>0.46472000000000002</v>
      </c>
      <c r="AB999" s="26">
        <v>63.199345842657934</v>
      </c>
      <c r="AC999" s="26">
        <f t="shared" si="158"/>
        <v>1.8725443488207369</v>
      </c>
      <c r="AD999" s="26">
        <f t="shared" si="158"/>
        <v>4.130065530035381</v>
      </c>
      <c r="AE999" s="26">
        <f t="shared" si="158"/>
        <v>2.4860888047813177</v>
      </c>
      <c r="AF999" s="26">
        <f t="shared" si="158"/>
        <v>0.1272741805762366</v>
      </c>
      <c r="AG999" s="17">
        <v>3.6</v>
      </c>
      <c r="AH999" s="17">
        <v>4.9000000000000004</v>
      </c>
      <c r="AI999" s="17">
        <f t="shared" si="160"/>
        <v>1.2589254117941658E-5</v>
      </c>
      <c r="AJ999" s="17">
        <v>9</v>
      </c>
      <c r="AK999" s="17">
        <v>137.5</v>
      </c>
      <c r="AL999" s="17">
        <v>900</v>
      </c>
      <c r="AM999" s="17">
        <v>162.5</v>
      </c>
      <c r="AN999" s="17">
        <v>19</v>
      </c>
      <c r="AO999" s="17">
        <v>36</v>
      </c>
      <c r="AP999" s="17">
        <v>1</v>
      </c>
      <c r="AQ999" s="17">
        <v>95.5</v>
      </c>
      <c r="AR999" s="17">
        <v>908.56874999999923</v>
      </c>
      <c r="AS999" s="17">
        <v>1476.6208333333336</v>
      </c>
      <c r="AT999" s="26">
        <v>661.63749999999993</v>
      </c>
      <c r="AU999" s="26">
        <v>21.1683800623053</v>
      </c>
      <c r="AV999" s="26">
        <v>4.9395962563731484</v>
      </c>
      <c r="AW999" s="26">
        <v>5082.4499999999989</v>
      </c>
      <c r="AX999" s="26">
        <v>3895.4749999999999</v>
      </c>
      <c r="AY999" s="103">
        <v>837</v>
      </c>
      <c r="AZ999" s="103">
        <f t="shared" si="157"/>
        <v>255.285</v>
      </c>
      <c r="BA999" s="17">
        <v>30</v>
      </c>
      <c r="BB999" s="17">
        <v>90</v>
      </c>
      <c r="BC999" s="17">
        <v>0.19</v>
      </c>
      <c r="BD999" s="14">
        <v>3</v>
      </c>
      <c r="BE999" s="17" t="s">
        <v>149</v>
      </c>
      <c r="BF999" s="28"/>
      <c r="BG999" s="26"/>
      <c r="BH999" s="31"/>
      <c r="BI999" s="29"/>
      <c r="BW999" s="29"/>
    </row>
    <row r="1000" spans="1:75" x14ac:dyDescent="0.25">
      <c r="A1000" s="14">
        <v>2008</v>
      </c>
      <c r="B1000" s="17">
        <v>2012</v>
      </c>
      <c r="C1000" s="20" t="s">
        <v>187</v>
      </c>
      <c r="D1000" s="17" t="s">
        <v>326</v>
      </c>
      <c r="E1000" s="32">
        <v>3</v>
      </c>
      <c r="F1000" s="44" t="s">
        <v>120</v>
      </c>
      <c r="G1000" s="62" t="s">
        <v>121</v>
      </c>
      <c r="H1000" s="70">
        <v>99217</v>
      </c>
      <c r="I1000" s="21">
        <v>9</v>
      </c>
      <c r="J1000" s="22">
        <v>99217015</v>
      </c>
      <c r="K1000" s="17" t="s">
        <v>40</v>
      </c>
      <c r="L1000" s="23">
        <v>100</v>
      </c>
      <c r="M1000" s="25">
        <v>1</v>
      </c>
      <c r="N1000" s="25">
        <v>41.417224880382783</v>
      </c>
      <c r="O1000" s="26">
        <v>51</v>
      </c>
      <c r="P1000" s="26">
        <f t="shared" si="159"/>
        <v>0.51</v>
      </c>
      <c r="Q1000" s="63">
        <v>49</v>
      </c>
      <c r="R1000" s="26">
        <v>0.49</v>
      </c>
      <c r="S1000" s="24" t="s">
        <v>45</v>
      </c>
      <c r="T1000" s="25">
        <v>7.44</v>
      </c>
      <c r="U1000" s="25" t="s">
        <v>45</v>
      </c>
      <c r="V1000" s="25">
        <v>3.3182400000000003</v>
      </c>
      <c r="W1000" s="26">
        <v>19.128853539988441</v>
      </c>
      <c r="X1000" s="26">
        <v>42.570828093312045</v>
      </c>
      <c r="Y1000" s="26">
        <v>25.578740808719402</v>
      </c>
      <c r="Z1000" s="26">
        <v>1.2556728187349222</v>
      </c>
      <c r="AA1000" s="26">
        <v>0.43909090909090909</v>
      </c>
      <c r="AB1000" s="26">
        <v>50.832298136645974</v>
      </c>
      <c r="AC1000" s="26">
        <f t="shared" si="158"/>
        <v>1.4231867033751402</v>
      </c>
      <c r="AD1000" s="26">
        <f t="shared" si="158"/>
        <v>3.1672696101424163</v>
      </c>
      <c r="AE1000" s="26">
        <f t="shared" si="158"/>
        <v>1.9030583161687236</v>
      </c>
      <c r="AF1000" s="26">
        <f t="shared" si="158"/>
        <v>9.3422057713878223E-2</v>
      </c>
      <c r="AG1000" s="17">
        <v>3.4</v>
      </c>
      <c r="AH1000" s="17">
        <v>4.8</v>
      </c>
      <c r="AI1000" s="17">
        <f t="shared" si="160"/>
        <v>1.5848931924611131E-5</v>
      </c>
      <c r="AJ1000" s="17">
        <v>7.5</v>
      </c>
      <c r="AK1000" s="17">
        <v>112.5</v>
      </c>
      <c r="AL1000" s="17">
        <v>815</v>
      </c>
      <c r="AM1000" s="17">
        <v>152.5</v>
      </c>
      <c r="AN1000" s="17">
        <v>23.5</v>
      </c>
      <c r="AO1000" s="17">
        <v>37</v>
      </c>
      <c r="AP1000" s="17">
        <v>0.75</v>
      </c>
      <c r="AQ1000" s="17">
        <v>95</v>
      </c>
      <c r="AR1000" s="17">
        <v>908.56874999999923</v>
      </c>
      <c r="AS1000" s="17">
        <v>1476.6208333333336</v>
      </c>
      <c r="AT1000" s="26">
        <v>661.63749999999993</v>
      </c>
      <c r="AU1000" s="26">
        <v>21.1683800623053</v>
      </c>
      <c r="AV1000" s="26">
        <v>4.9395962563731484</v>
      </c>
      <c r="AW1000" s="26">
        <v>5082.4499999999989</v>
      </c>
      <c r="AX1000" s="26">
        <v>3895.4749999999999</v>
      </c>
      <c r="AY1000" s="103">
        <v>837</v>
      </c>
      <c r="AZ1000" s="103">
        <f t="shared" si="157"/>
        <v>255.285</v>
      </c>
      <c r="BA1000" s="17">
        <v>30</v>
      </c>
      <c r="BB1000" s="17">
        <v>90</v>
      </c>
      <c r="BC1000" s="17">
        <v>0.19</v>
      </c>
      <c r="BD1000" s="14">
        <v>3</v>
      </c>
      <c r="BE1000" s="17" t="s">
        <v>149</v>
      </c>
      <c r="BF1000" s="28"/>
      <c r="BG1000" s="26"/>
      <c r="BH1000" s="31"/>
      <c r="BI1000" s="29"/>
      <c r="BW1000" s="29"/>
    </row>
    <row r="1001" spans="1:75" x14ac:dyDescent="0.25">
      <c r="A1001" s="14">
        <v>2008</v>
      </c>
      <c r="B1001" s="17">
        <v>2012</v>
      </c>
      <c r="C1001" s="20" t="s">
        <v>187</v>
      </c>
      <c r="D1001" s="17" t="s">
        <v>326</v>
      </c>
      <c r="E1001" s="32">
        <v>4</v>
      </c>
      <c r="F1001" s="44" t="s">
        <v>120</v>
      </c>
      <c r="G1001" s="62" t="s">
        <v>121</v>
      </c>
      <c r="H1001" s="70">
        <v>99217</v>
      </c>
      <c r="I1001" s="21">
        <v>9</v>
      </c>
      <c r="J1001" s="22">
        <v>99217015</v>
      </c>
      <c r="K1001" s="17" t="s">
        <v>40</v>
      </c>
      <c r="L1001" s="23">
        <v>100</v>
      </c>
      <c r="M1001" s="25">
        <v>1</v>
      </c>
      <c r="N1001" s="25">
        <v>26.94832535885168</v>
      </c>
      <c r="O1001" s="26">
        <v>50.187265917602986</v>
      </c>
      <c r="P1001" s="26">
        <f t="shared" si="159"/>
        <v>0.50187265917602986</v>
      </c>
      <c r="Q1001" s="63">
        <v>49.812734082397007</v>
      </c>
      <c r="R1001" s="26">
        <v>0.49812734082397009</v>
      </c>
      <c r="S1001" s="24" t="s">
        <v>45</v>
      </c>
      <c r="T1001" s="25">
        <v>5.15</v>
      </c>
      <c r="U1001" s="25" t="s">
        <v>45</v>
      </c>
      <c r="V1001" s="25">
        <v>2.2969000000000004</v>
      </c>
      <c r="W1001" s="26">
        <v>19.833984507758359</v>
      </c>
      <c r="X1001" s="26">
        <v>41.549224164416771</v>
      </c>
      <c r="Y1001" s="26">
        <v>25.57860722083106</v>
      </c>
      <c r="Z1001" s="26">
        <v>0.93531758007813437</v>
      </c>
      <c r="AA1001" s="26">
        <v>0.4764516129032258</v>
      </c>
      <c r="AB1001" s="26">
        <v>32.427217332430608</v>
      </c>
      <c r="AC1001" s="26">
        <f t="shared" si="158"/>
        <v>1.0214502021495555</v>
      </c>
      <c r="AD1001" s="26">
        <f t="shared" si="158"/>
        <v>2.1397850444674638</v>
      </c>
      <c r="AE1001" s="26">
        <f t="shared" si="158"/>
        <v>1.3172982718727997</v>
      </c>
      <c r="AF1001" s="26">
        <f t="shared" si="158"/>
        <v>4.8168855374023926E-2</v>
      </c>
      <c r="AG1001" s="17">
        <v>3.6</v>
      </c>
      <c r="AH1001" s="17">
        <v>4.5999999999999996</v>
      </c>
      <c r="AI1001" s="17">
        <f t="shared" si="160"/>
        <v>2.5118864315095791E-5</v>
      </c>
      <c r="AJ1001" s="17">
        <v>6</v>
      </c>
      <c r="AK1001" s="17">
        <v>102.5</v>
      </c>
      <c r="AL1001" s="17">
        <v>670</v>
      </c>
      <c r="AM1001" s="17">
        <v>147.5</v>
      </c>
      <c r="AN1001" s="17">
        <v>41.5</v>
      </c>
      <c r="AO1001" s="17">
        <v>38</v>
      </c>
      <c r="AP1001" s="17">
        <v>1</v>
      </c>
      <c r="AQ1001" s="17">
        <v>129</v>
      </c>
      <c r="AR1001" s="17">
        <v>908.56874999999923</v>
      </c>
      <c r="AS1001" s="17">
        <v>1476.6208333333336</v>
      </c>
      <c r="AT1001" s="26">
        <v>661.63749999999993</v>
      </c>
      <c r="AU1001" s="26">
        <v>21.1683800623053</v>
      </c>
      <c r="AV1001" s="26">
        <v>4.9395962563731484</v>
      </c>
      <c r="AW1001" s="26">
        <v>5082.4499999999989</v>
      </c>
      <c r="AX1001" s="26">
        <v>3895.4749999999999</v>
      </c>
      <c r="AY1001" s="103">
        <v>837</v>
      </c>
      <c r="AZ1001" s="103">
        <f t="shared" si="157"/>
        <v>255.285</v>
      </c>
      <c r="BA1001" s="17">
        <v>30</v>
      </c>
      <c r="BB1001" s="17">
        <v>90</v>
      </c>
      <c r="BC1001" s="17">
        <v>0.19</v>
      </c>
      <c r="BD1001" s="14">
        <v>3</v>
      </c>
      <c r="BE1001" s="17" t="s">
        <v>149</v>
      </c>
      <c r="BF1001" s="28"/>
      <c r="BG1001" s="26"/>
      <c r="BH1001" s="31"/>
      <c r="BI1001" s="29"/>
      <c r="BW1001" s="29"/>
    </row>
    <row r="1002" spans="1:75" x14ac:dyDescent="0.25">
      <c r="A1002" s="14">
        <v>2008</v>
      </c>
      <c r="B1002" s="17">
        <v>2012</v>
      </c>
      <c r="C1002" s="20" t="s">
        <v>187</v>
      </c>
      <c r="D1002" s="17" t="s">
        <v>326</v>
      </c>
      <c r="E1002" s="32">
        <v>1</v>
      </c>
      <c r="F1002" s="44" t="s">
        <v>122</v>
      </c>
      <c r="G1002" s="62" t="s">
        <v>123</v>
      </c>
      <c r="H1002" s="70">
        <v>99217</v>
      </c>
      <c r="I1002" s="21">
        <v>9</v>
      </c>
      <c r="J1002" s="22">
        <v>99217023</v>
      </c>
      <c r="K1002" s="17" t="s">
        <v>40</v>
      </c>
      <c r="L1002" s="23">
        <v>94.444444444444443</v>
      </c>
      <c r="M1002" s="25">
        <v>0.94444444444444442</v>
      </c>
      <c r="N1002" s="25">
        <v>51.726315789473695</v>
      </c>
      <c r="O1002" s="26">
        <v>48.86877828054299</v>
      </c>
      <c r="P1002" s="26">
        <f t="shared" si="159"/>
        <v>0.4886877828054299</v>
      </c>
      <c r="Q1002" s="63">
        <v>51.13122171945701</v>
      </c>
      <c r="R1002" s="26">
        <v>0.5113122171945701</v>
      </c>
      <c r="S1002" s="24" t="s">
        <v>45</v>
      </c>
      <c r="T1002" s="25">
        <v>9.49</v>
      </c>
      <c r="U1002" s="25" t="s">
        <v>45</v>
      </c>
      <c r="V1002" s="25">
        <v>4.2325400000000002</v>
      </c>
      <c r="W1002" s="26">
        <v>18.926182411069234</v>
      </c>
      <c r="X1002" s="26">
        <v>41.157185388246461</v>
      </c>
      <c r="Y1002" s="26">
        <v>24.938887540632834</v>
      </c>
      <c r="Z1002" s="26">
        <v>2.2461059136789459</v>
      </c>
      <c r="AA1002" s="26">
        <v>0.38329999999999997</v>
      </c>
      <c r="AB1002" s="26">
        <v>74.276024002087141</v>
      </c>
      <c r="AC1002" s="26">
        <f t="shared" si="158"/>
        <v>1.7960947108104703</v>
      </c>
      <c r="AD1002" s="26">
        <f t="shared" si="158"/>
        <v>3.9058168933445891</v>
      </c>
      <c r="AE1002" s="26">
        <f t="shared" si="158"/>
        <v>2.3667004276060561</v>
      </c>
      <c r="AF1002" s="26">
        <f t="shared" si="158"/>
        <v>0.21315545120813198</v>
      </c>
      <c r="AG1002" s="17">
        <v>3.6</v>
      </c>
      <c r="AH1002" s="17">
        <v>4.9000000000000004</v>
      </c>
      <c r="AI1002" s="17">
        <f t="shared" si="160"/>
        <v>1.2589254117941658E-5</v>
      </c>
      <c r="AJ1002" s="17">
        <v>10.5</v>
      </c>
      <c r="AK1002" s="17">
        <v>137.5</v>
      </c>
      <c r="AL1002" s="17">
        <v>945</v>
      </c>
      <c r="AM1002" s="17">
        <v>162.5</v>
      </c>
      <c r="AN1002" s="17">
        <v>18</v>
      </c>
      <c r="AO1002" s="17">
        <v>38</v>
      </c>
      <c r="AP1002" s="17">
        <v>1</v>
      </c>
      <c r="AQ1002" s="17">
        <v>99</v>
      </c>
      <c r="AR1002" s="17">
        <v>908.56874999999923</v>
      </c>
      <c r="AS1002" s="17">
        <v>1476.6208333333336</v>
      </c>
      <c r="AT1002" s="26">
        <v>661.63749999999993</v>
      </c>
      <c r="AU1002" s="26">
        <v>21.1683800623053</v>
      </c>
      <c r="AV1002" s="26">
        <v>4.9395962563731484</v>
      </c>
      <c r="AW1002" s="26">
        <v>5082.4499999999989</v>
      </c>
      <c r="AX1002" s="26">
        <v>3895.4749999999999</v>
      </c>
      <c r="AY1002" s="103">
        <v>837</v>
      </c>
      <c r="AZ1002" s="103">
        <f t="shared" si="157"/>
        <v>255.285</v>
      </c>
      <c r="BA1002" s="17">
        <v>30</v>
      </c>
      <c r="BB1002" s="17">
        <v>90</v>
      </c>
      <c r="BC1002" s="17">
        <v>0.19</v>
      </c>
      <c r="BD1002" s="14">
        <v>3</v>
      </c>
      <c r="BE1002" s="17" t="s">
        <v>149</v>
      </c>
      <c r="BF1002" s="28"/>
      <c r="BG1002" s="26"/>
      <c r="BH1002" s="31"/>
      <c r="BI1002" s="29"/>
      <c r="BW1002" s="29"/>
    </row>
    <row r="1003" spans="1:75" x14ac:dyDescent="0.25">
      <c r="A1003" s="14">
        <v>2008</v>
      </c>
      <c r="B1003" s="17">
        <v>2012</v>
      </c>
      <c r="C1003" s="20" t="s">
        <v>187</v>
      </c>
      <c r="D1003" s="17" t="s">
        <v>326</v>
      </c>
      <c r="E1003" s="32">
        <v>2</v>
      </c>
      <c r="F1003" s="44" t="s">
        <v>122</v>
      </c>
      <c r="G1003" s="62" t="s">
        <v>123</v>
      </c>
      <c r="H1003" s="70">
        <v>99217</v>
      </c>
      <c r="I1003" s="21">
        <v>9</v>
      </c>
      <c r="J1003" s="22">
        <v>99217023</v>
      </c>
      <c r="K1003" s="17" t="s">
        <v>40</v>
      </c>
      <c r="L1003" s="23">
        <v>88.888888888888886</v>
      </c>
      <c r="M1003" s="25">
        <v>0.88888888888888884</v>
      </c>
      <c r="N1003" s="25">
        <v>54.077511961722486</v>
      </c>
      <c r="O1003" s="26">
        <v>48.18652849740932</v>
      </c>
      <c r="P1003" s="26">
        <f t="shared" si="159"/>
        <v>0.4818652849740932</v>
      </c>
      <c r="Q1003" s="63">
        <v>51.81347150259068</v>
      </c>
      <c r="R1003" s="26">
        <v>0.5181347150259068</v>
      </c>
      <c r="S1003" s="24" t="s">
        <v>45</v>
      </c>
      <c r="T1003" s="25">
        <v>10.02</v>
      </c>
      <c r="U1003" s="25" t="s">
        <v>45</v>
      </c>
      <c r="V1003" s="25">
        <v>4.4689199999999998</v>
      </c>
      <c r="W1003" s="26">
        <v>18.83456890043874</v>
      </c>
      <c r="X1003" s="26">
        <v>43.606970207433875</v>
      </c>
      <c r="Y1003" s="26">
        <v>25.135676725913754</v>
      </c>
      <c r="Z1003" s="26">
        <v>1.1902318283061533</v>
      </c>
      <c r="AA1003" s="26">
        <v>0.44529411764705884</v>
      </c>
      <c r="AB1003" s="26">
        <v>67.505944517833555</v>
      </c>
      <c r="AC1003" s="26">
        <f t="shared" si="158"/>
        <v>1.8872238038239615</v>
      </c>
      <c r="AD1003" s="26">
        <f t="shared" si="158"/>
        <v>4.3694184147848745</v>
      </c>
      <c r="AE1003" s="26">
        <f t="shared" si="158"/>
        <v>2.5185948079365579</v>
      </c>
      <c r="AF1003" s="26">
        <f t="shared" si="158"/>
        <v>0.11926122919627655</v>
      </c>
      <c r="AG1003" s="17">
        <v>3.6</v>
      </c>
      <c r="AH1003" s="17">
        <v>4.9000000000000004</v>
      </c>
      <c r="AI1003" s="17">
        <f t="shared" si="160"/>
        <v>1.2589254117941658E-5</v>
      </c>
      <c r="AJ1003" s="17">
        <v>9</v>
      </c>
      <c r="AK1003" s="17">
        <v>137.5</v>
      </c>
      <c r="AL1003" s="17">
        <v>900</v>
      </c>
      <c r="AM1003" s="17">
        <v>162.5</v>
      </c>
      <c r="AN1003" s="17">
        <v>19</v>
      </c>
      <c r="AO1003" s="17">
        <v>36</v>
      </c>
      <c r="AP1003" s="17">
        <v>1</v>
      </c>
      <c r="AQ1003" s="17">
        <v>95.5</v>
      </c>
      <c r="AR1003" s="17">
        <v>908.56874999999923</v>
      </c>
      <c r="AS1003" s="17">
        <v>1476.6208333333336</v>
      </c>
      <c r="AT1003" s="26">
        <v>661.63749999999993</v>
      </c>
      <c r="AU1003" s="26">
        <v>21.1683800623053</v>
      </c>
      <c r="AV1003" s="26">
        <v>4.9395962563731484</v>
      </c>
      <c r="AW1003" s="26">
        <v>5082.4499999999989</v>
      </c>
      <c r="AX1003" s="26">
        <v>3895.4749999999999</v>
      </c>
      <c r="AY1003" s="103">
        <v>837</v>
      </c>
      <c r="AZ1003" s="103">
        <f t="shared" si="157"/>
        <v>255.285</v>
      </c>
      <c r="BA1003" s="17">
        <v>30</v>
      </c>
      <c r="BB1003" s="17">
        <v>90</v>
      </c>
      <c r="BC1003" s="17">
        <v>0.19</v>
      </c>
      <c r="BD1003" s="14">
        <v>3</v>
      </c>
      <c r="BE1003" s="17" t="s">
        <v>149</v>
      </c>
      <c r="BF1003" s="28"/>
      <c r="BG1003" s="26"/>
      <c r="BH1003" s="31"/>
      <c r="BI1003" s="29"/>
      <c r="BW1003" s="29"/>
    </row>
    <row r="1004" spans="1:75" x14ac:dyDescent="0.25">
      <c r="A1004" s="14">
        <v>2008</v>
      </c>
      <c r="B1004" s="17">
        <v>2012</v>
      </c>
      <c r="C1004" s="20" t="s">
        <v>187</v>
      </c>
      <c r="D1004" s="17" t="s">
        <v>326</v>
      </c>
      <c r="E1004" s="32">
        <v>3</v>
      </c>
      <c r="F1004" s="44" t="s">
        <v>122</v>
      </c>
      <c r="G1004" s="62" t="s">
        <v>123</v>
      </c>
      <c r="H1004" s="70">
        <v>99217</v>
      </c>
      <c r="I1004" s="21">
        <v>9</v>
      </c>
      <c r="J1004" s="22">
        <v>99217023</v>
      </c>
      <c r="K1004" s="17" t="s">
        <v>40</v>
      </c>
      <c r="L1004" s="23">
        <v>88.888888888888886</v>
      </c>
      <c r="M1004" s="25">
        <v>0.88888888888888884</v>
      </c>
      <c r="N1004" s="25">
        <v>54.439234449760768</v>
      </c>
      <c r="O1004" s="26">
        <v>49.3723849372385</v>
      </c>
      <c r="P1004" s="26">
        <f t="shared" si="159"/>
        <v>0.493723849372385</v>
      </c>
      <c r="Q1004" s="63">
        <v>50.6276150627615</v>
      </c>
      <c r="R1004" s="26">
        <v>0.506276150627615</v>
      </c>
      <c r="S1004" s="24" t="s">
        <v>45</v>
      </c>
      <c r="T1004" s="25">
        <v>9.86</v>
      </c>
      <c r="U1004" s="25" t="s">
        <v>45</v>
      </c>
      <c r="V1004" s="25">
        <v>4.3975599999999995</v>
      </c>
      <c r="W1004" s="26">
        <v>17.941564461768209</v>
      </c>
      <c r="X1004" s="26">
        <v>43.150183670512433</v>
      </c>
      <c r="Y1004" s="26">
        <v>26.572772160493656</v>
      </c>
      <c r="Z1004" s="26">
        <v>1.2647166057272585</v>
      </c>
      <c r="AA1004" s="26">
        <v>0.50349593495934963</v>
      </c>
      <c r="AB1004" s="26">
        <v>58.749233005005642</v>
      </c>
      <c r="AC1004" s="26">
        <f t="shared" si="158"/>
        <v>1.7690382559303452</v>
      </c>
      <c r="AD1004" s="26">
        <f t="shared" si="158"/>
        <v>4.2546081099125255</v>
      </c>
      <c r="AE1004" s="26">
        <f t="shared" si="158"/>
        <v>2.6200753350246746</v>
      </c>
      <c r="AF1004" s="26">
        <f t="shared" si="158"/>
        <v>0.12470105732470768</v>
      </c>
      <c r="AG1004" s="17">
        <v>3.4</v>
      </c>
      <c r="AH1004" s="17">
        <v>4.8</v>
      </c>
      <c r="AI1004" s="17">
        <f t="shared" si="160"/>
        <v>1.5848931924611131E-5</v>
      </c>
      <c r="AJ1004" s="17">
        <v>7.5</v>
      </c>
      <c r="AK1004" s="17">
        <v>112.5</v>
      </c>
      <c r="AL1004" s="17">
        <v>815</v>
      </c>
      <c r="AM1004" s="17">
        <v>152.5</v>
      </c>
      <c r="AN1004" s="17">
        <v>23.5</v>
      </c>
      <c r="AO1004" s="17">
        <v>37</v>
      </c>
      <c r="AP1004" s="17">
        <v>0.75</v>
      </c>
      <c r="AQ1004" s="17">
        <v>95</v>
      </c>
      <c r="AR1004" s="17">
        <v>908.56874999999923</v>
      </c>
      <c r="AS1004" s="17">
        <v>1476.6208333333336</v>
      </c>
      <c r="AT1004" s="26">
        <v>661.63749999999993</v>
      </c>
      <c r="AU1004" s="26">
        <v>21.1683800623053</v>
      </c>
      <c r="AV1004" s="26">
        <v>4.9395962563731484</v>
      </c>
      <c r="AW1004" s="26">
        <v>5082.4499999999989</v>
      </c>
      <c r="AX1004" s="26">
        <v>3895.4749999999999</v>
      </c>
      <c r="AY1004" s="103">
        <v>837</v>
      </c>
      <c r="AZ1004" s="103">
        <f t="shared" si="157"/>
        <v>255.285</v>
      </c>
      <c r="BA1004" s="17">
        <v>30</v>
      </c>
      <c r="BB1004" s="17">
        <v>90</v>
      </c>
      <c r="BC1004" s="17">
        <v>0.19</v>
      </c>
      <c r="BD1004" s="14">
        <v>3</v>
      </c>
      <c r="BE1004" s="17" t="s">
        <v>149</v>
      </c>
      <c r="BF1004" s="28"/>
      <c r="BG1004" s="26"/>
      <c r="BH1004" s="31"/>
      <c r="BI1004" s="29"/>
      <c r="BW1004" s="29"/>
    </row>
    <row r="1005" spans="1:75" x14ac:dyDescent="0.25">
      <c r="A1005" s="14">
        <v>2008</v>
      </c>
      <c r="B1005" s="17">
        <v>2012</v>
      </c>
      <c r="C1005" s="20" t="s">
        <v>187</v>
      </c>
      <c r="D1005" s="17" t="s">
        <v>326</v>
      </c>
      <c r="E1005" s="32">
        <v>4</v>
      </c>
      <c r="F1005" s="44" t="s">
        <v>122</v>
      </c>
      <c r="G1005" s="62" t="s">
        <v>123</v>
      </c>
      <c r="H1005" s="70">
        <v>99217</v>
      </c>
      <c r="I1005" s="21">
        <v>9</v>
      </c>
      <c r="J1005" s="22">
        <v>99217023</v>
      </c>
      <c r="K1005" s="17" t="s">
        <v>40</v>
      </c>
      <c r="L1005" s="23">
        <v>100</v>
      </c>
      <c r="M1005" s="25">
        <v>1</v>
      </c>
      <c r="N1005" s="25">
        <v>40.332057416267943</v>
      </c>
      <c r="O1005" s="26">
        <v>50.612244897959194</v>
      </c>
      <c r="P1005" s="26">
        <f t="shared" si="159"/>
        <v>0.50612244897959191</v>
      </c>
      <c r="Q1005" s="63">
        <v>49.387755102040806</v>
      </c>
      <c r="R1005" s="26">
        <v>0.49387755102040809</v>
      </c>
      <c r="S1005" s="24" t="s">
        <v>45</v>
      </c>
      <c r="T1005" s="25">
        <v>7.32</v>
      </c>
      <c r="U1005" s="25" t="s">
        <v>45</v>
      </c>
      <c r="V1005" s="25">
        <v>3.2647200000000001</v>
      </c>
      <c r="W1005" s="26">
        <v>19.446393110591615</v>
      </c>
      <c r="X1005" s="26">
        <v>39.767699447507354</v>
      </c>
      <c r="Y1005" s="26">
        <v>25.004376985165464</v>
      </c>
      <c r="Z1005" s="26">
        <v>2.222917633363906</v>
      </c>
      <c r="AA1005" s="26">
        <v>0.41342857142857142</v>
      </c>
      <c r="AB1005" s="26">
        <v>53.116793365583973</v>
      </c>
      <c r="AC1005" s="26">
        <f t="shared" si="158"/>
        <v>1.4234759756953062</v>
      </c>
      <c r="AD1005" s="26">
        <f t="shared" si="158"/>
        <v>2.9109955995575385</v>
      </c>
      <c r="AE1005" s="26">
        <f t="shared" si="158"/>
        <v>1.8303203953141123</v>
      </c>
      <c r="AF1005" s="26">
        <f t="shared" si="158"/>
        <v>0.16271757076223792</v>
      </c>
      <c r="AG1005" s="17">
        <v>3.6</v>
      </c>
      <c r="AH1005" s="17">
        <v>4.5999999999999996</v>
      </c>
      <c r="AI1005" s="17">
        <f t="shared" si="160"/>
        <v>2.5118864315095791E-5</v>
      </c>
      <c r="AJ1005" s="17">
        <v>6</v>
      </c>
      <c r="AK1005" s="17">
        <v>102.5</v>
      </c>
      <c r="AL1005" s="17">
        <v>670</v>
      </c>
      <c r="AM1005" s="17">
        <v>147.5</v>
      </c>
      <c r="AN1005" s="17">
        <v>41.5</v>
      </c>
      <c r="AO1005" s="17">
        <v>38</v>
      </c>
      <c r="AP1005" s="17">
        <v>1</v>
      </c>
      <c r="AQ1005" s="17">
        <v>129</v>
      </c>
      <c r="AR1005" s="17">
        <v>908.56874999999923</v>
      </c>
      <c r="AS1005" s="17">
        <v>1476.6208333333336</v>
      </c>
      <c r="AT1005" s="26">
        <v>661.63749999999993</v>
      </c>
      <c r="AU1005" s="26">
        <v>21.1683800623053</v>
      </c>
      <c r="AV1005" s="26">
        <v>4.9395962563731484</v>
      </c>
      <c r="AW1005" s="26">
        <v>5082.4499999999989</v>
      </c>
      <c r="AX1005" s="26">
        <v>3895.4749999999999</v>
      </c>
      <c r="AY1005" s="103">
        <v>837</v>
      </c>
      <c r="AZ1005" s="103">
        <f t="shared" si="157"/>
        <v>255.285</v>
      </c>
      <c r="BA1005" s="17">
        <v>30</v>
      </c>
      <c r="BB1005" s="17">
        <v>90</v>
      </c>
      <c r="BC1005" s="17">
        <v>0.19</v>
      </c>
      <c r="BD1005" s="14">
        <v>3</v>
      </c>
      <c r="BE1005" s="17" t="s">
        <v>149</v>
      </c>
      <c r="BF1005" s="28"/>
      <c r="BG1005" s="26"/>
      <c r="BH1005" s="31"/>
      <c r="BI1005" s="29"/>
      <c r="BW1005" s="29"/>
    </row>
    <row r="1006" spans="1:75" x14ac:dyDescent="0.25">
      <c r="A1006" s="14">
        <v>2008</v>
      </c>
      <c r="B1006" s="17">
        <v>2012</v>
      </c>
      <c r="C1006" s="20" t="s">
        <v>187</v>
      </c>
      <c r="D1006" s="17" t="s">
        <v>326</v>
      </c>
      <c r="E1006" s="32">
        <v>1</v>
      </c>
      <c r="F1006" s="44" t="s">
        <v>124</v>
      </c>
      <c r="G1006" s="62" t="s">
        <v>125</v>
      </c>
      <c r="H1006" s="70">
        <v>99239</v>
      </c>
      <c r="I1006" s="21" t="s">
        <v>52</v>
      </c>
      <c r="J1006" s="22">
        <v>99239015</v>
      </c>
      <c r="K1006" s="17" t="s">
        <v>42</v>
      </c>
      <c r="L1006" s="23">
        <v>100</v>
      </c>
      <c r="M1006" s="25">
        <v>1</v>
      </c>
      <c r="N1006" s="25">
        <v>35.448803827751199</v>
      </c>
      <c r="O1006" s="26">
        <v>49.295774647887313</v>
      </c>
      <c r="P1006" s="26">
        <f t="shared" si="159"/>
        <v>0.49295774647887314</v>
      </c>
      <c r="Q1006" s="63">
        <v>50.704225352112687</v>
      </c>
      <c r="R1006" s="26">
        <v>0.50704225352112686</v>
      </c>
      <c r="S1006" s="24" t="s">
        <v>45</v>
      </c>
      <c r="T1006" s="25">
        <v>6.67</v>
      </c>
      <c r="U1006" s="25" t="s">
        <v>45</v>
      </c>
      <c r="V1006" s="25">
        <v>2.9748199999999998</v>
      </c>
      <c r="W1006" s="26">
        <v>19.075175439444799</v>
      </c>
      <c r="X1006" s="26">
        <v>42.681920308425291</v>
      </c>
      <c r="Y1006" s="26">
        <v>24.720866736939143</v>
      </c>
      <c r="Z1006" s="26">
        <v>2.0780849781285013</v>
      </c>
      <c r="AA1006" s="26">
        <v>0.4264893617021277</v>
      </c>
      <c r="AB1006" s="26">
        <v>46.917934647044149</v>
      </c>
      <c r="AC1006" s="26">
        <f t="shared" si="158"/>
        <v>1.2723142018109681</v>
      </c>
      <c r="AD1006" s="26">
        <f t="shared" si="158"/>
        <v>2.846884084571967</v>
      </c>
      <c r="AE1006" s="26">
        <f t="shared" si="158"/>
        <v>1.6488818113538408</v>
      </c>
      <c r="AF1006" s="26">
        <f t="shared" si="158"/>
        <v>0.13860826804117105</v>
      </c>
      <c r="AG1006" s="17">
        <v>3.6</v>
      </c>
      <c r="AH1006" s="17">
        <v>4.9000000000000004</v>
      </c>
      <c r="AI1006" s="17">
        <f t="shared" si="160"/>
        <v>1.2589254117941658E-5</v>
      </c>
      <c r="AJ1006" s="17">
        <v>10.5</v>
      </c>
      <c r="AK1006" s="17">
        <v>137.5</v>
      </c>
      <c r="AL1006" s="17">
        <v>945</v>
      </c>
      <c r="AM1006" s="17">
        <v>162.5</v>
      </c>
      <c r="AN1006" s="17">
        <v>18</v>
      </c>
      <c r="AO1006" s="17">
        <v>38</v>
      </c>
      <c r="AP1006" s="17">
        <v>1</v>
      </c>
      <c r="AQ1006" s="17">
        <v>99</v>
      </c>
      <c r="AR1006" s="17">
        <v>908.56874999999923</v>
      </c>
      <c r="AS1006" s="17">
        <v>1476.6208333333336</v>
      </c>
      <c r="AT1006" s="26">
        <v>661.63749999999993</v>
      </c>
      <c r="AU1006" s="26">
        <v>21.1683800623053</v>
      </c>
      <c r="AV1006" s="26">
        <v>4.9395962563731484</v>
      </c>
      <c r="AW1006" s="26">
        <v>5082.4499999999989</v>
      </c>
      <c r="AX1006" s="26">
        <v>3895.4749999999999</v>
      </c>
      <c r="AY1006" s="103">
        <v>837</v>
      </c>
      <c r="AZ1006" s="103">
        <f t="shared" si="157"/>
        <v>255.285</v>
      </c>
      <c r="BA1006" s="17">
        <v>30</v>
      </c>
      <c r="BB1006" s="17">
        <v>90</v>
      </c>
      <c r="BC1006" s="17">
        <v>0.19</v>
      </c>
      <c r="BD1006" s="14">
        <v>3</v>
      </c>
      <c r="BE1006" s="17" t="s">
        <v>149</v>
      </c>
      <c r="BF1006" s="28"/>
      <c r="BG1006" s="26"/>
      <c r="BH1006" s="31"/>
      <c r="BI1006" s="29"/>
      <c r="BW1006" s="29"/>
    </row>
    <row r="1007" spans="1:75" x14ac:dyDescent="0.25">
      <c r="A1007" s="14">
        <v>2008</v>
      </c>
      <c r="B1007" s="17">
        <v>2012</v>
      </c>
      <c r="C1007" s="20" t="s">
        <v>187</v>
      </c>
      <c r="D1007" s="17" t="s">
        <v>326</v>
      </c>
      <c r="E1007" s="32">
        <v>2</v>
      </c>
      <c r="F1007" s="44" t="s">
        <v>124</v>
      </c>
      <c r="G1007" s="62" t="s">
        <v>125</v>
      </c>
      <c r="H1007" s="70">
        <v>99239</v>
      </c>
      <c r="I1007" s="21" t="s">
        <v>52</v>
      </c>
      <c r="J1007" s="22">
        <v>99239015</v>
      </c>
      <c r="K1007" s="17" t="s">
        <v>42</v>
      </c>
      <c r="L1007" s="23">
        <v>94.444444444444443</v>
      </c>
      <c r="M1007" s="25">
        <v>0.94444444444444442</v>
      </c>
      <c r="N1007" s="25">
        <v>36.533971291866031</v>
      </c>
      <c r="O1007" s="26">
        <v>51.207729468599027</v>
      </c>
      <c r="P1007" s="26">
        <f t="shared" si="159"/>
        <v>0.51207729468599028</v>
      </c>
      <c r="Q1007" s="63">
        <v>48.792270531400973</v>
      </c>
      <c r="R1007" s="26">
        <v>0.48792270531400972</v>
      </c>
      <c r="S1007" s="24" t="s">
        <v>45</v>
      </c>
      <c r="T1007" s="25">
        <v>6.62</v>
      </c>
      <c r="U1007" s="25" t="s">
        <v>45</v>
      </c>
      <c r="V1007" s="25">
        <v>2.9525200000000003</v>
      </c>
      <c r="W1007" s="26">
        <v>19.291330591215981</v>
      </c>
      <c r="X1007" s="26">
        <v>42.291670126606121</v>
      </c>
      <c r="Y1007" s="26">
        <v>24.269597558297676</v>
      </c>
      <c r="Z1007" s="26">
        <v>1.7795308137593082</v>
      </c>
      <c r="AA1007" s="26">
        <v>0.42310924369747899</v>
      </c>
      <c r="AB1007" s="26">
        <v>46.938232373386299</v>
      </c>
      <c r="AC1007" s="26">
        <f t="shared" si="158"/>
        <v>1.277086085138498</v>
      </c>
      <c r="AD1007" s="26">
        <f t="shared" si="158"/>
        <v>2.7997085623813254</v>
      </c>
      <c r="AE1007" s="26">
        <f t="shared" si="158"/>
        <v>1.6066473583593062</v>
      </c>
      <c r="AF1007" s="26">
        <f t="shared" si="158"/>
        <v>0.11780493987086621</v>
      </c>
      <c r="AG1007" s="17">
        <v>3.6</v>
      </c>
      <c r="AH1007" s="17">
        <v>4.9000000000000004</v>
      </c>
      <c r="AI1007" s="17">
        <f t="shared" si="160"/>
        <v>1.2589254117941658E-5</v>
      </c>
      <c r="AJ1007" s="17">
        <v>9</v>
      </c>
      <c r="AK1007" s="17">
        <v>137.5</v>
      </c>
      <c r="AL1007" s="17">
        <v>900</v>
      </c>
      <c r="AM1007" s="17">
        <v>162.5</v>
      </c>
      <c r="AN1007" s="17">
        <v>19</v>
      </c>
      <c r="AO1007" s="17">
        <v>36</v>
      </c>
      <c r="AP1007" s="17">
        <v>1</v>
      </c>
      <c r="AQ1007" s="17">
        <v>95.5</v>
      </c>
      <c r="AR1007" s="17">
        <v>908.56874999999923</v>
      </c>
      <c r="AS1007" s="17">
        <v>1476.6208333333336</v>
      </c>
      <c r="AT1007" s="26">
        <v>661.63749999999993</v>
      </c>
      <c r="AU1007" s="26">
        <v>21.1683800623053</v>
      </c>
      <c r="AV1007" s="26">
        <v>4.9395962563731484</v>
      </c>
      <c r="AW1007" s="26">
        <v>5082.4499999999989</v>
      </c>
      <c r="AX1007" s="26">
        <v>3895.4749999999999</v>
      </c>
      <c r="AY1007" s="103">
        <v>837</v>
      </c>
      <c r="AZ1007" s="103">
        <f t="shared" si="157"/>
        <v>255.285</v>
      </c>
      <c r="BA1007" s="17">
        <v>30</v>
      </c>
      <c r="BB1007" s="17">
        <v>90</v>
      </c>
      <c r="BC1007" s="17">
        <v>0.19</v>
      </c>
      <c r="BD1007" s="14">
        <v>3</v>
      </c>
      <c r="BE1007" s="17" t="s">
        <v>149</v>
      </c>
      <c r="BF1007" s="28"/>
      <c r="BG1007" s="26"/>
      <c r="BH1007" s="31"/>
      <c r="BI1007" s="29"/>
      <c r="BW1007" s="29"/>
    </row>
    <row r="1008" spans="1:75" x14ac:dyDescent="0.25">
      <c r="A1008" s="14">
        <v>2008</v>
      </c>
      <c r="B1008" s="17">
        <v>2012</v>
      </c>
      <c r="C1008" s="20" t="s">
        <v>187</v>
      </c>
      <c r="D1008" s="17" t="s">
        <v>326</v>
      </c>
      <c r="E1008" s="32">
        <v>3</v>
      </c>
      <c r="F1008" s="44" t="s">
        <v>124</v>
      </c>
      <c r="G1008" s="62" t="s">
        <v>125</v>
      </c>
      <c r="H1008" s="70">
        <v>99239</v>
      </c>
      <c r="I1008" s="21" t="s">
        <v>52</v>
      </c>
      <c r="J1008" s="22">
        <v>99239015</v>
      </c>
      <c r="K1008" s="17" t="s">
        <v>42</v>
      </c>
      <c r="L1008" s="23">
        <v>94.444444444444443</v>
      </c>
      <c r="M1008" s="25">
        <v>0.94444444444444442</v>
      </c>
      <c r="N1008" s="25">
        <v>45.938755980861245</v>
      </c>
      <c r="O1008" s="26">
        <v>51.758793969849251</v>
      </c>
      <c r="P1008" s="26">
        <f t="shared" si="159"/>
        <v>0.51758793969849248</v>
      </c>
      <c r="Q1008" s="63">
        <v>48.241206030150749</v>
      </c>
      <c r="R1008" s="26">
        <v>0.48241206030150752</v>
      </c>
      <c r="S1008" s="24" t="s">
        <v>45</v>
      </c>
      <c r="T1008" s="25">
        <v>8.06</v>
      </c>
      <c r="U1008" s="25" t="s">
        <v>45</v>
      </c>
      <c r="V1008" s="25">
        <v>3.5947600000000004</v>
      </c>
      <c r="W1008" s="26">
        <v>19.011249630992126</v>
      </c>
      <c r="X1008" s="26">
        <v>43.9889547426028</v>
      </c>
      <c r="Y1008" s="26">
        <v>24.680604945840997</v>
      </c>
      <c r="Z1008" s="26">
        <v>1.2251588436996173</v>
      </c>
      <c r="AA1008" s="26">
        <v>0.49829545454545454</v>
      </c>
      <c r="AB1008" s="26">
        <v>48.525427594070706</v>
      </c>
      <c r="AC1008" s="26">
        <f t="shared" si="158"/>
        <v>1.5323067202579654</v>
      </c>
      <c r="AD1008" s="26">
        <f t="shared" si="158"/>
        <v>3.545509752253786</v>
      </c>
      <c r="AE1008" s="26">
        <f t="shared" si="158"/>
        <v>1.9892567586347845</v>
      </c>
      <c r="AF1008" s="26">
        <f t="shared" si="158"/>
        <v>9.8747802802189158E-2</v>
      </c>
      <c r="AG1008" s="17">
        <v>3.4</v>
      </c>
      <c r="AH1008" s="17">
        <v>4.8</v>
      </c>
      <c r="AI1008" s="17">
        <f t="shared" si="160"/>
        <v>1.5848931924611131E-5</v>
      </c>
      <c r="AJ1008" s="17">
        <v>7.5</v>
      </c>
      <c r="AK1008" s="17">
        <v>112.5</v>
      </c>
      <c r="AL1008" s="17">
        <v>815</v>
      </c>
      <c r="AM1008" s="17">
        <v>152.5</v>
      </c>
      <c r="AN1008" s="17">
        <v>23.5</v>
      </c>
      <c r="AO1008" s="17">
        <v>37</v>
      </c>
      <c r="AP1008" s="17">
        <v>0.75</v>
      </c>
      <c r="AQ1008" s="17">
        <v>95</v>
      </c>
      <c r="AR1008" s="17">
        <v>908.56874999999923</v>
      </c>
      <c r="AS1008" s="17">
        <v>1476.6208333333336</v>
      </c>
      <c r="AT1008" s="26">
        <v>661.63749999999993</v>
      </c>
      <c r="AU1008" s="26">
        <v>21.1683800623053</v>
      </c>
      <c r="AV1008" s="26">
        <v>4.9395962563731484</v>
      </c>
      <c r="AW1008" s="26">
        <v>5082.4499999999989</v>
      </c>
      <c r="AX1008" s="26">
        <v>3895.4749999999999</v>
      </c>
      <c r="AY1008" s="103">
        <v>837</v>
      </c>
      <c r="AZ1008" s="103">
        <f t="shared" si="157"/>
        <v>255.285</v>
      </c>
      <c r="BA1008" s="17">
        <v>30</v>
      </c>
      <c r="BB1008" s="17">
        <v>90</v>
      </c>
      <c r="BC1008" s="17">
        <v>0.19</v>
      </c>
      <c r="BD1008" s="14">
        <v>3</v>
      </c>
      <c r="BE1008" s="17" t="s">
        <v>149</v>
      </c>
      <c r="BF1008" s="28"/>
      <c r="BG1008" s="26"/>
      <c r="BH1008" s="31"/>
      <c r="BI1008" s="29"/>
      <c r="BW1008" s="29"/>
    </row>
    <row r="1009" spans="1:75" x14ac:dyDescent="0.25">
      <c r="A1009" s="14">
        <v>2008</v>
      </c>
      <c r="B1009" s="17">
        <v>2012</v>
      </c>
      <c r="C1009" s="20" t="s">
        <v>187</v>
      </c>
      <c r="D1009" s="17" t="s">
        <v>326</v>
      </c>
      <c r="E1009" s="32">
        <v>4</v>
      </c>
      <c r="F1009" s="44" t="s">
        <v>124</v>
      </c>
      <c r="G1009" s="62" t="s">
        <v>125</v>
      </c>
      <c r="H1009" s="70">
        <v>99239</v>
      </c>
      <c r="I1009" s="21" t="s">
        <v>52</v>
      </c>
      <c r="J1009" s="22">
        <v>99239015</v>
      </c>
      <c r="K1009" s="17" t="s">
        <v>42</v>
      </c>
      <c r="L1009" s="23">
        <v>100</v>
      </c>
      <c r="M1009" s="25">
        <v>1</v>
      </c>
      <c r="N1009" s="25">
        <v>20.43732057416268</v>
      </c>
      <c r="O1009" s="26">
        <v>52.403846153846153</v>
      </c>
      <c r="P1009" s="26">
        <f t="shared" si="159"/>
        <v>0.52403846153846156</v>
      </c>
      <c r="Q1009" s="63">
        <v>47.596153846153847</v>
      </c>
      <c r="R1009" s="26">
        <v>0.47596153846153849</v>
      </c>
      <c r="S1009" s="24" t="s">
        <v>45</v>
      </c>
      <c r="T1009" s="25">
        <v>3.92</v>
      </c>
      <c r="U1009" s="25" t="s">
        <v>45</v>
      </c>
      <c r="V1009" s="25">
        <v>1.7483200000000001</v>
      </c>
      <c r="W1009" s="26">
        <v>19.078439789543282</v>
      </c>
      <c r="X1009" s="26">
        <v>41.528871086566866</v>
      </c>
      <c r="Y1009" s="26">
        <v>24.601929814893239</v>
      </c>
      <c r="Z1009" s="26">
        <v>1.8727448995573894</v>
      </c>
      <c r="AA1009" s="26">
        <v>0.60357142857142854</v>
      </c>
      <c r="AB1009" s="26">
        <v>19.484023668639054</v>
      </c>
      <c r="AC1009" s="26">
        <f t="shared" si="158"/>
        <v>0.74787483975009661</v>
      </c>
      <c r="AD1009" s="26">
        <f t="shared" si="158"/>
        <v>1.6279317465934211</v>
      </c>
      <c r="AE1009" s="26">
        <f t="shared" si="158"/>
        <v>0.964395648743815</v>
      </c>
      <c r="AF1009" s="26">
        <f t="shared" si="158"/>
        <v>7.3411600062649671E-2</v>
      </c>
      <c r="AG1009" s="17">
        <v>3.6</v>
      </c>
      <c r="AH1009" s="17">
        <v>4.5999999999999996</v>
      </c>
      <c r="AI1009" s="17">
        <f t="shared" si="160"/>
        <v>2.5118864315095791E-5</v>
      </c>
      <c r="AJ1009" s="17">
        <v>6</v>
      </c>
      <c r="AK1009" s="17">
        <v>102.5</v>
      </c>
      <c r="AL1009" s="17">
        <v>670</v>
      </c>
      <c r="AM1009" s="17">
        <v>147.5</v>
      </c>
      <c r="AN1009" s="17">
        <v>41.5</v>
      </c>
      <c r="AO1009" s="17">
        <v>38</v>
      </c>
      <c r="AP1009" s="17">
        <v>1</v>
      </c>
      <c r="AQ1009" s="17">
        <v>129</v>
      </c>
      <c r="AR1009" s="17">
        <v>908.56874999999923</v>
      </c>
      <c r="AS1009" s="17">
        <v>1476.6208333333336</v>
      </c>
      <c r="AT1009" s="26">
        <v>661.63749999999993</v>
      </c>
      <c r="AU1009" s="26">
        <v>21.1683800623053</v>
      </c>
      <c r="AV1009" s="26">
        <v>4.9395962563731484</v>
      </c>
      <c r="AW1009" s="26">
        <v>5082.4499999999989</v>
      </c>
      <c r="AX1009" s="26">
        <v>3895.4749999999999</v>
      </c>
      <c r="AY1009" s="103">
        <v>837</v>
      </c>
      <c r="AZ1009" s="103">
        <f t="shared" si="157"/>
        <v>255.285</v>
      </c>
      <c r="BA1009" s="17">
        <v>30</v>
      </c>
      <c r="BB1009" s="17">
        <v>90</v>
      </c>
      <c r="BC1009" s="17">
        <v>0.19</v>
      </c>
      <c r="BD1009" s="14">
        <v>3</v>
      </c>
      <c r="BE1009" s="17" t="s">
        <v>149</v>
      </c>
      <c r="BF1009" s="28"/>
      <c r="BG1009" s="26"/>
      <c r="BH1009" s="31"/>
      <c r="BI1009" s="29"/>
      <c r="BW1009" s="29"/>
    </row>
    <row r="1010" spans="1:75" x14ac:dyDescent="0.25">
      <c r="A1010" s="14">
        <v>2008</v>
      </c>
      <c r="B1010" s="17">
        <v>2012</v>
      </c>
      <c r="C1010" s="20" t="s">
        <v>187</v>
      </c>
      <c r="D1010" s="17" t="s">
        <v>326</v>
      </c>
      <c r="E1010" s="32">
        <v>1</v>
      </c>
      <c r="F1010" s="44" t="s">
        <v>126</v>
      </c>
      <c r="G1010" s="62" t="s">
        <v>127</v>
      </c>
      <c r="H1010" s="70">
        <v>9970</v>
      </c>
      <c r="I1010" s="21">
        <v>5</v>
      </c>
      <c r="J1010" s="22">
        <v>9970036</v>
      </c>
      <c r="K1010" s="17" t="s">
        <v>54</v>
      </c>
      <c r="L1010" s="23">
        <v>100</v>
      </c>
      <c r="M1010" s="25">
        <v>1</v>
      </c>
      <c r="N1010" s="25">
        <v>45.577033492822963</v>
      </c>
      <c r="O1010" s="26">
        <v>44.354838709677423</v>
      </c>
      <c r="P1010" s="26">
        <f t="shared" si="159"/>
        <v>0.44354838709677424</v>
      </c>
      <c r="Q1010" s="63">
        <v>55.645161290322577</v>
      </c>
      <c r="R1010" s="26">
        <v>0.55645161290322576</v>
      </c>
      <c r="S1010" s="24" t="s">
        <v>45</v>
      </c>
      <c r="T1010" s="25">
        <v>9.1300000000000008</v>
      </c>
      <c r="U1010" s="25" t="s">
        <v>45</v>
      </c>
      <c r="V1010" s="25">
        <v>4.0719800000000008</v>
      </c>
      <c r="W1010" s="26">
        <v>18.474228286806976</v>
      </c>
      <c r="X1010" s="26">
        <v>43.379908600746106</v>
      </c>
      <c r="Y1010" s="26">
        <v>25.111134918095814</v>
      </c>
      <c r="Z1010" s="26">
        <v>1.4758315893901681</v>
      </c>
      <c r="AA1010" s="26">
        <v>0.49755555555555558</v>
      </c>
      <c r="AB1010" s="26">
        <v>55.049129075480131</v>
      </c>
      <c r="AC1010" s="26">
        <f t="shared" si="158"/>
        <v>1.686697042585477</v>
      </c>
      <c r="AD1010" s="26">
        <f t="shared" si="158"/>
        <v>3.9605856552481193</v>
      </c>
      <c r="AE1010" s="26">
        <f t="shared" si="158"/>
        <v>2.2926466180221476</v>
      </c>
      <c r="AF1010" s="26">
        <f t="shared" si="158"/>
        <v>0.13474342411132237</v>
      </c>
      <c r="AG1010" s="17">
        <v>3.6</v>
      </c>
      <c r="AH1010" s="17">
        <v>4.9000000000000004</v>
      </c>
      <c r="AI1010" s="17">
        <f t="shared" si="160"/>
        <v>1.2589254117941658E-5</v>
      </c>
      <c r="AJ1010" s="17">
        <v>10.5</v>
      </c>
      <c r="AK1010" s="17">
        <v>137.5</v>
      </c>
      <c r="AL1010" s="17">
        <v>945</v>
      </c>
      <c r="AM1010" s="17">
        <v>162.5</v>
      </c>
      <c r="AN1010" s="17">
        <v>18</v>
      </c>
      <c r="AO1010" s="17">
        <v>38</v>
      </c>
      <c r="AP1010" s="17">
        <v>1</v>
      </c>
      <c r="AQ1010" s="17">
        <v>99</v>
      </c>
      <c r="AR1010" s="17">
        <v>908.56874999999923</v>
      </c>
      <c r="AS1010" s="17">
        <v>1476.6208333333336</v>
      </c>
      <c r="AT1010" s="26">
        <v>661.63749999999993</v>
      </c>
      <c r="AU1010" s="26">
        <v>21.1683800623053</v>
      </c>
      <c r="AV1010" s="26">
        <v>4.9395962563731484</v>
      </c>
      <c r="AW1010" s="26">
        <v>5082.4499999999989</v>
      </c>
      <c r="AX1010" s="26">
        <v>3895.4749999999999</v>
      </c>
      <c r="AY1010" s="103">
        <v>837</v>
      </c>
      <c r="AZ1010" s="103">
        <f t="shared" si="157"/>
        <v>255.285</v>
      </c>
      <c r="BA1010" s="17">
        <v>30</v>
      </c>
      <c r="BB1010" s="17">
        <v>90</v>
      </c>
      <c r="BC1010" s="17">
        <v>0.19</v>
      </c>
      <c r="BD1010" s="14">
        <v>3</v>
      </c>
      <c r="BE1010" s="17" t="s">
        <v>149</v>
      </c>
      <c r="BF1010" s="28"/>
      <c r="BG1010" s="26"/>
      <c r="BH1010" s="31"/>
      <c r="BI1010" s="29"/>
      <c r="BW1010" s="29"/>
    </row>
    <row r="1011" spans="1:75" x14ac:dyDescent="0.25">
      <c r="A1011" s="14">
        <v>2008</v>
      </c>
      <c r="B1011" s="17">
        <v>2012</v>
      </c>
      <c r="C1011" s="20" t="s">
        <v>187</v>
      </c>
      <c r="D1011" s="17" t="s">
        <v>326</v>
      </c>
      <c r="E1011" s="32">
        <v>2</v>
      </c>
      <c r="F1011" s="44" t="s">
        <v>126</v>
      </c>
      <c r="G1011" s="62" t="s">
        <v>127</v>
      </c>
      <c r="H1011" s="70">
        <v>9970</v>
      </c>
      <c r="I1011" s="21">
        <v>5</v>
      </c>
      <c r="J1011" s="22">
        <v>9970036</v>
      </c>
      <c r="K1011" s="17" t="s">
        <v>54</v>
      </c>
      <c r="L1011" s="23">
        <v>83.333333333333343</v>
      </c>
      <c r="M1011" s="25">
        <v>0.83333333333333348</v>
      </c>
      <c r="N1011" s="25">
        <v>49.917703349282299</v>
      </c>
      <c r="O1011" s="26">
        <v>46.067415730337082</v>
      </c>
      <c r="P1011" s="26">
        <f t="shared" si="159"/>
        <v>0.4606741573033708</v>
      </c>
      <c r="Q1011" s="63">
        <v>53.932584269662918</v>
      </c>
      <c r="R1011" s="26">
        <v>0.5393258426966292</v>
      </c>
      <c r="S1011" s="24" t="s">
        <v>45</v>
      </c>
      <c r="T1011" s="25">
        <v>9.65</v>
      </c>
      <c r="U1011" s="25" t="s">
        <v>45</v>
      </c>
      <c r="V1011" s="25">
        <v>4.3039000000000005</v>
      </c>
      <c r="W1011" s="26">
        <v>19.089495281339595</v>
      </c>
      <c r="X1011" s="26">
        <v>42.44508428632993</v>
      </c>
      <c r="Y1011" s="26">
        <v>25.230830940865971</v>
      </c>
      <c r="Z1011" s="26">
        <v>1.33859433261091</v>
      </c>
      <c r="AA1011" s="26">
        <v>0.46696721311475409</v>
      </c>
      <c r="AB1011" s="26">
        <v>61.995787256450768</v>
      </c>
      <c r="AC1011" s="26">
        <f t="shared" si="158"/>
        <v>1.842136294649271</v>
      </c>
      <c r="AD1011" s="26">
        <f t="shared" si="158"/>
        <v>4.0959506336308387</v>
      </c>
      <c r="AE1011" s="26">
        <f t="shared" si="158"/>
        <v>2.4347751857935664</v>
      </c>
      <c r="AF1011" s="26">
        <f t="shared" si="158"/>
        <v>0.12917435309695283</v>
      </c>
      <c r="AG1011" s="17">
        <v>3.6</v>
      </c>
      <c r="AH1011" s="17">
        <v>4.9000000000000004</v>
      </c>
      <c r="AI1011" s="17">
        <f t="shared" si="160"/>
        <v>1.2589254117941658E-5</v>
      </c>
      <c r="AJ1011" s="17">
        <v>9</v>
      </c>
      <c r="AK1011" s="17">
        <v>137.5</v>
      </c>
      <c r="AL1011" s="17">
        <v>900</v>
      </c>
      <c r="AM1011" s="17">
        <v>162.5</v>
      </c>
      <c r="AN1011" s="17">
        <v>19</v>
      </c>
      <c r="AO1011" s="17">
        <v>36</v>
      </c>
      <c r="AP1011" s="17">
        <v>1</v>
      </c>
      <c r="AQ1011" s="17">
        <v>95.5</v>
      </c>
      <c r="AR1011" s="17">
        <v>908.56874999999923</v>
      </c>
      <c r="AS1011" s="17">
        <v>1476.6208333333336</v>
      </c>
      <c r="AT1011" s="26">
        <v>661.63749999999993</v>
      </c>
      <c r="AU1011" s="26">
        <v>21.1683800623053</v>
      </c>
      <c r="AV1011" s="26">
        <v>4.9395962563731484</v>
      </c>
      <c r="AW1011" s="26">
        <v>5082.4499999999989</v>
      </c>
      <c r="AX1011" s="26">
        <v>3895.4749999999999</v>
      </c>
      <c r="AY1011" s="103">
        <v>837</v>
      </c>
      <c r="AZ1011" s="103">
        <f t="shared" si="157"/>
        <v>255.285</v>
      </c>
      <c r="BA1011" s="17">
        <v>30</v>
      </c>
      <c r="BB1011" s="17">
        <v>90</v>
      </c>
      <c r="BC1011" s="17">
        <v>0.19</v>
      </c>
      <c r="BD1011" s="14">
        <v>3</v>
      </c>
      <c r="BE1011" s="17" t="s">
        <v>149</v>
      </c>
      <c r="BF1011" s="28"/>
      <c r="BG1011" s="26"/>
      <c r="BH1011" s="31"/>
      <c r="BI1011" s="29"/>
      <c r="BW1011" s="29"/>
    </row>
    <row r="1012" spans="1:75" x14ac:dyDescent="0.25">
      <c r="A1012" s="14">
        <v>2008</v>
      </c>
      <c r="B1012" s="17">
        <v>2012</v>
      </c>
      <c r="C1012" s="20" t="s">
        <v>187</v>
      </c>
      <c r="D1012" s="17" t="s">
        <v>326</v>
      </c>
      <c r="E1012" s="32">
        <v>3</v>
      </c>
      <c r="F1012" s="44" t="s">
        <v>126</v>
      </c>
      <c r="G1012" s="62" t="s">
        <v>127</v>
      </c>
      <c r="H1012" s="70">
        <v>9970</v>
      </c>
      <c r="I1012" s="21">
        <v>5</v>
      </c>
      <c r="J1012" s="22">
        <v>9970036</v>
      </c>
      <c r="K1012" s="17" t="s">
        <v>54</v>
      </c>
      <c r="L1012" s="23">
        <v>100</v>
      </c>
      <c r="M1012" s="25">
        <v>1</v>
      </c>
      <c r="N1012" s="25">
        <v>41.598086124401917</v>
      </c>
      <c r="O1012" s="26">
        <v>49.494949494949495</v>
      </c>
      <c r="P1012" s="26">
        <f t="shared" si="159"/>
        <v>0.49494949494949497</v>
      </c>
      <c r="Q1012" s="63">
        <v>50.505050505050505</v>
      </c>
      <c r="R1012" s="26">
        <v>0.50505050505050508</v>
      </c>
      <c r="S1012" s="24" t="s">
        <v>45</v>
      </c>
      <c r="T1012" s="25">
        <v>7.68</v>
      </c>
      <c r="U1012" s="25" t="s">
        <v>45</v>
      </c>
      <c r="V1012" s="25">
        <v>3.4252799999999999</v>
      </c>
      <c r="W1012" s="26">
        <v>19.196055080644356</v>
      </c>
      <c r="X1012" s="26">
        <v>40.480368044861621</v>
      </c>
      <c r="Y1012" s="26">
        <v>25.032011722819277</v>
      </c>
      <c r="Z1012" s="26">
        <v>2.2865348259528844</v>
      </c>
      <c r="AA1012" s="26">
        <v>0.40493333333333337</v>
      </c>
      <c r="AB1012" s="26">
        <v>56.898254856766542</v>
      </c>
      <c r="AC1012" s="26">
        <f t="shared" si="158"/>
        <v>1.4742570301934865</v>
      </c>
      <c r="AD1012" s="26">
        <f t="shared" si="158"/>
        <v>3.1088922658453724</v>
      </c>
      <c r="AE1012" s="26">
        <f t="shared" si="158"/>
        <v>1.9224585003125203</v>
      </c>
      <c r="AF1012" s="26">
        <f t="shared" si="158"/>
        <v>0.1756058746331815</v>
      </c>
      <c r="AG1012" s="17">
        <v>3.4</v>
      </c>
      <c r="AH1012" s="17">
        <v>4.8</v>
      </c>
      <c r="AI1012" s="17">
        <f t="shared" si="160"/>
        <v>1.5848931924611131E-5</v>
      </c>
      <c r="AJ1012" s="17">
        <v>7.5</v>
      </c>
      <c r="AK1012" s="17">
        <v>112.5</v>
      </c>
      <c r="AL1012" s="17">
        <v>815</v>
      </c>
      <c r="AM1012" s="17">
        <v>152.5</v>
      </c>
      <c r="AN1012" s="17">
        <v>23.5</v>
      </c>
      <c r="AO1012" s="17">
        <v>37</v>
      </c>
      <c r="AP1012" s="17">
        <v>0.75</v>
      </c>
      <c r="AQ1012" s="17">
        <v>95</v>
      </c>
      <c r="AR1012" s="17">
        <v>908.56874999999923</v>
      </c>
      <c r="AS1012" s="17">
        <v>1476.6208333333336</v>
      </c>
      <c r="AT1012" s="26">
        <v>661.63749999999993</v>
      </c>
      <c r="AU1012" s="26">
        <v>21.1683800623053</v>
      </c>
      <c r="AV1012" s="26">
        <v>4.9395962563731484</v>
      </c>
      <c r="AW1012" s="26">
        <v>5082.4499999999989</v>
      </c>
      <c r="AX1012" s="26">
        <v>3895.4749999999999</v>
      </c>
      <c r="AY1012" s="103">
        <v>837</v>
      </c>
      <c r="AZ1012" s="103">
        <f t="shared" si="157"/>
        <v>255.285</v>
      </c>
      <c r="BA1012" s="17">
        <v>30</v>
      </c>
      <c r="BB1012" s="17">
        <v>90</v>
      </c>
      <c r="BC1012" s="17">
        <v>0.19</v>
      </c>
      <c r="BD1012" s="14">
        <v>3</v>
      </c>
      <c r="BE1012" s="17" t="s">
        <v>149</v>
      </c>
      <c r="BF1012" s="28"/>
      <c r="BG1012" s="26"/>
      <c r="BH1012" s="31"/>
      <c r="BI1012" s="29"/>
      <c r="BW1012" s="29"/>
    </row>
    <row r="1013" spans="1:75" x14ac:dyDescent="0.25">
      <c r="A1013" s="14">
        <v>2008</v>
      </c>
      <c r="B1013" s="17">
        <v>2012</v>
      </c>
      <c r="C1013" s="20" t="s">
        <v>187</v>
      </c>
      <c r="D1013" s="17" t="s">
        <v>326</v>
      </c>
      <c r="E1013" s="32">
        <v>4</v>
      </c>
      <c r="F1013" s="44" t="s">
        <v>126</v>
      </c>
      <c r="G1013" s="62" t="s">
        <v>127</v>
      </c>
      <c r="H1013" s="70">
        <v>9970</v>
      </c>
      <c r="I1013" s="21">
        <v>5</v>
      </c>
      <c r="J1013" s="22">
        <v>9970036</v>
      </c>
      <c r="K1013" s="17" t="s">
        <v>54</v>
      </c>
      <c r="L1013" s="23">
        <v>88.888888888888886</v>
      </c>
      <c r="M1013" s="25">
        <v>0.88888888888888884</v>
      </c>
      <c r="N1013" s="25">
        <v>22.788516746411482</v>
      </c>
      <c r="O1013" s="26">
        <v>49.484536082474229</v>
      </c>
      <c r="P1013" s="26">
        <f t="shared" si="159"/>
        <v>0.49484536082474229</v>
      </c>
      <c r="Q1013" s="63">
        <v>50.515463917525771</v>
      </c>
      <c r="R1013" s="26">
        <v>0.50515463917525771</v>
      </c>
      <c r="S1013" s="24" t="s">
        <v>45</v>
      </c>
      <c r="T1013" s="25">
        <v>4.5199999999999996</v>
      </c>
      <c r="U1013" s="25" t="s">
        <v>45</v>
      </c>
      <c r="V1013" s="25">
        <v>2.0159199999999999</v>
      </c>
      <c r="W1013" s="26">
        <v>19.261302640946838</v>
      </c>
      <c r="X1013" s="26">
        <v>41.674042927382331</v>
      </c>
      <c r="Y1013" s="26">
        <v>24.688781313770434</v>
      </c>
      <c r="Z1013" s="26">
        <v>1.4675537522216189</v>
      </c>
      <c r="AA1013" s="26">
        <v>0.44491228070175437</v>
      </c>
      <c r="AB1013" s="26">
        <v>30.477917981072558</v>
      </c>
      <c r="AC1013" s="26">
        <f t="shared" si="158"/>
        <v>0.87061087937079695</v>
      </c>
      <c r="AD1013" s="26">
        <f t="shared" si="158"/>
        <v>1.8836667403176812</v>
      </c>
      <c r="AE1013" s="26">
        <f t="shared" si="158"/>
        <v>1.1159329153824236</v>
      </c>
      <c r="AF1013" s="26">
        <f t="shared" si="158"/>
        <v>6.6333429600417174E-2</v>
      </c>
      <c r="AG1013" s="17">
        <v>3.6</v>
      </c>
      <c r="AH1013" s="17">
        <v>4.5999999999999996</v>
      </c>
      <c r="AI1013" s="17">
        <f t="shared" si="160"/>
        <v>2.5118864315095791E-5</v>
      </c>
      <c r="AJ1013" s="17">
        <v>6</v>
      </c>
      <c r="AK1013" s="17">
        <v>102.5</v>
      </c>
      <c r="AL1013" s="17">
        <v>670</v>
      </c>
      <c r="AM1013" s="17">
        <v>147.5</v>
      </c>
      <c r="AN1013" s="17">
        <v>41.5</v>
      </c>
      <c r="AO1013" s="17">
        <v>38</v>
      </c>
      <c r="AP1013" s="17">
        <v>1</v>
      </c>
      <c r="AQ1013" s="17">
        <v>129</v>
      </c>
      <c r="AR1013" s="17">
        <v>908.56874999999923</v>
      </c>
      <c r="AS1013" s="17">
        <v>1476.6208333333336</v>
      </c>
      <c r="AT1013" s="26">
        <v>661.63749999999993</v>
      </c>
      <c r="AU1013" s="26">
        <v>21.1683800623053</v>
      </c>
      <c r="AV1013" s="26">
        <v>4.9395962563731484</v>
      </c>
      <c r="AW1013" s="26">
        <v>5082.4499999999989</v>
      </c>
      <c r="AX1013" s="26">
        <v>3895.4749999999999</v>
      </c>
      <c r="AY1013" s="103">
        <v>837</v>
      </c>
      <c r="AZ1013" s="103">
        <f t="shared" si="157"/>
        <v>255.285</v>
      </c>
      <c r="BA1013" s="17">
        <v>30</v>
      </c>
      <c r="BB1013" s="17">
        <v>90</v>
      </c>
      <c r="BC1013" s="17">
        <v>0.19</v>
      </c>
      <c r="BD1013" s="14">
        <v>3</v>
      </c>
      <c r="BE1013" s="17" t="s">
        <v>149</v>
      </c>
      <c r="BF1013" s="28"/>
      <c r="BG1013" s="26"/>
      <c r="BH1013" s="31"/>
      <c r="BI1013" s="29"/>
      <c r="BW1013" s="29"/>
    </row>
    <row r="1014" spans="1:75" x14ac:dyDescent="0.25">
      <c r="A1014" s="14">
        <v>2008</v>
      </c>
      <c r="B1014" s="17">
        <v>2012</v>
      </c>
      <c r="C1014" s="20" t="s">
        <v>187</v>
      </c>
      <c r="D1014" s="17" t="s">
        <v>326</v>
      </c>
      <c r="E1014" s="32">
        <v>1</v>
      </c>
      <c r="F1014" s="44" t="s">
        <v>128</v>
      </c>
      <c r="G1014" s="62" t="s">
        <v>129</v>
      </c>
      <c r="H1014" s="70">
        <v>9980</v>
      </c>
      <c r="I1014" s="21">
        <v>9</v>
      </c>
      <c r="J1014" s="22">
        <v>9980005</v>
      </c>
      <c r="K1014" s="17" t="s">
        <v>40</v>
      </c>
      <c r="L1014" s="23">
        <v>100</v>
      </c>
      <c r="M1014" s="25">
        <v>1</v>
      </c>
      <c r="N1014" s="25">
        <v>46.30047846889952</v>
      </c>
      <c r="O1014" s="26">
        <v>45.192307692307701</v>
      </c>
      <c r="P1014" s="26">
        <f t="shared" si="159"/>
        <v>0.45192307692307698</v>
      </c>
      <c r="Q1014" s="63">
        <v>54.807692307692299</v>
      </c>
      <c r="R1014" s="26">
        <v>0.54807692307692302</v>
      </c>
      <c r="S1014" s="24" t="s">
        <v>45</v>
      </c>
      <c r="T1014" s="25">
        <v>9.14</v>
      </c>
      <c r="U1014" s="25" t="s">
        <v>45</v>
      </c>
      <c r="V1014" s="25">
        <v>4.0764400000000007</v>
      </c>
      <c r="W1014" s="26">
        <v>19.672080329738762</v>
      </c>
      <c r="X1014" s="26">
        <v>42.32498870026609</v>
      </c>
      <c r="Y1014" s="26">
        <v>24.421449911319129</v>
      </c>
      <c r="Z1014" s="26">
        <v>1.5241702932547838</v>
      </c>
      <c r="AA1014" s="26">
        <v>0.43875000000000003</v>
      </c>
      <c r="AB1014" s="26">
        <v>62.495726495726501</v>
      </c>
      <c r="AC1014" s="26">
        <f t="shared" si="158"/>
        <v>1.798028142138123</v>
      </c>
      <c r="AD1014" s="26">
        <f t="shared" si="158"/>
        <v>3.8685039672043211</v>
      </c>
      <c r="AE1014" s="26">
        <f t="shared" si="158"/>
        <v>2.2321205218945686</v>
      </c>
      <c r="AF1014" s="26">
        <f t="shared" si="158"/>
        <v>0.13930916480348726</v>
      </c>
      <c r="AG1014" s="17">
        <v>3.6</v>
      </c>
      <c r="AH1014" s="17">
        <v>4.9000000000000004</v>
      </c>
      <c r="AI1014" s="17">
        <f t="shared" si="160"/>
        <v>1.2589254117941658E-5</v>
      </c>
      <c r="AJ1014" s="17">
        <v>10.5</v>
      </c>
      <c r="AK1014" s="17">
        <v>137.5</v>
      </c>
      <c r="AL1014" s="17">
        <v>945</v>
      </c>
      <c r="AM1014" s="17">
        <v>162.5</v>
      </c>
      <c r="AN1014" s="17">
        <v>18</v>
      </c>
      <c r="AO1014" s="17">
        <v>38</v>
      </c>
      <c r="AP1014" s="17">
        <v>1</v>
      </c>
      <c r="AQ1014" s="17">
        <v>99</v>
      </c>
      <c r="AR1014" s="17">
        <v>908.56874999999923</v>
      </c>
      <c r="AS1014" s="17">
        <v>1476.6208333333336</v>
      </c>
      <c r="AT1014" s="26">
        <v>661.63749999999993</v>
      </c>
      <c r="AU1014" s="26">
        <v>21.1683800623053</v>
      </c>
      <c r="AV1014" s="26">
        <v>4.9395962563731484</v>
      </c>
      <c r="AW1014" s="26">
        <v>5082.4499999999989</v>
      </c>
      <c r="AX1014" s="26">
        <v>3895.4749999999999</v>
      </c>
      <c r="AY1014" s="103">
        <v>837</v>
      </c>
      <c r="AZ1014" s="103">
        <f t="shared" si="157"/>
        <v>255.285</v>
      </c>
      <c r="BA1014" s="17">
        <v>30</v>
      </c>
      <c r="BB1014" s="17">
        <v>90</v>
      </c>
      <c r="BC1014" s="17">
        <v>0.19</v>
      </c>
      <c r="BD1014" s="14">
        <v>3</v>
      </c>
      <c r="BE1014" s="17" t="s">
        <v>149</v>
      </c>
      <c r="BF1014" s="28"/>
      <c r="BG1014" s="26"/>
      <c r="BH1014" s="31"/>
      <c r="BI1014" s="29"/>
      <c r="BW1014" s="29"/>
    </row>
    <row r="1015" spans="1:75" x14ac:dyDescent="0.25">
      <c r="A1015" s="14">
        <v>2008</v>
      </c>
      <c r="B1015" s="17">
        <v>2012</v>
      </c>
      <c r="C1015" s="20" t="s">
        <v>187</v>
      </c>
      <c r="D1015" s="17" t="s">
        <v>326</v>
      </c>
      <c r="E1015" s="32">
        <v>2</v>
      </c>
      <c r="F1015" s="44" t="s">
        <v>128</v>
      </c>
      <c r="G1015" s="62" t="s">
        <v>129</v>
      </c>
      <c r="H1015" s="70">
        <v>9980</v>
      </c>
      <c r="I1015" s="21">
        <v>9</v>
      </c>
      <c r="J1015" s="22">
        <v>9980005</v>
      </c>
      <c r="K1015" s="17" t="s">
        <v>40</v>
      </c>
      <c r="L1015" s="23">
        <v>100</v>
      </c>
      <c r="M1015" s="25">
        <v>1</v>
      </c>
      <c r="N1015" s="25">
        <v>49.736842105263158</v>
      </c>
      <c r="O1015" s="26">
        <v>47.555555555555564</v>
      </c>
      <c r="P1015" s="26">
        <f t="shared" si="159"/>
        <v>0.47555555555555562</v>
      </c>
      <c r="Q1015" s="63">
        <v>52.444444444444436</v>
      </c>
      <c r="R1015" s="26">
        <v>0.52444444444444438</v>
      </c>
      <c r="S1015" s="24" t="s">
        <v>45</v>
      </c>
      <c r="T1015" s="25">
        <v>9.3699999999999992</v>
      </c>
      <c r="U1015" s="25" t="s">
        <v>45</v>
      </c>
      <c r="V1015" s="25">
        <v>4.1790199999999995</v>
      </c>
      <c r="W1015" s="26">
        <v>19.075002760674309</v>
      </c>
      <c r="X1015" s="26">
        <v>43.112003411812637</v>
      </c>
      <c r="Y1015" s="26">
        <v>24.67297147557089</v>
      </c>
      <c r="Z1015" s="26">
        <v>2.0510058373981934</v>
      </c>
      <c r="AA1015" s="26">
        <v>0.4102608695652174</v>
      </c>
      <c r="AB1015" s="26">
        <v>68.517380245866889</v>
      </c>
      <c r="AC1015" s="26">
        <f t="shared" si="158"/>
        <v>1.7873277586751826</v>
      </c>
      <c r="AD1015" s="26">
        <f t="shared" si="158"/>
        <v>4.0395947196868436</v>
      </c>
      <c r="AE1015" s="26">
        <f t="shared" si="158"/>
        <v>2.3118574272609922</v>
      </c>
      <c r="AF1015" s="26">
        <f t="shared" si="158"/>
        <v>0.19217924696421071</v>
      </c>
      <c r="AG1015" s="17">
        <v>3.6</v>
      </c>
      <c r="AH1015" s="17">
        <v>4.9000000000000004</v>
      </c>
      <c r="AI1015" s="17">
        <f t="shared" si="160"/>
        <v>1.2589254117941658E-5</v>
      </c>
      <c r="AJ1015" s="17">
        <v>9</v>
      </c>
      <c r="AK1015" s="17">
        <v>137.5</v>
      </c>
      <c r="AL1015" s="17">
        <v>900</v>
      </c>
      <c r="AM1015" s="17">
        <v>162.5</v>
      </c>
      <c r="AN1015" s="17">
        <v>19</v>
      </c>
      <c r="AO1015" s="17">
        <v>36</v>
      </c>
      <c r="AP1015" s="17">
        <v>1</v>
      </c>
      <c r="AQ1015" s="17">
        <v>95.5</v>
      </c>
      <c r="AR1015" s="17">
        <v>908.56874999999923</v>
      </c>
      <c r="AS1015" s="17">
        <v>1476.6208333333336</v>
      </c>
      <c r="AT1015" s="26">
        <v>661.63749999999993</v>
      </c>
      <c r="AU1015" s="26">
        <v>21.1683800623053</v>
      </c>
      <c r="AV1015" s="26">
        <v>4.9395962563731484</v>
      </c>
      <c r="AW1015" s="26">
        <v>5082.4499999999989</v>
      </c>
      <c r="AX1015" s="26">
        <v>3895.4749999999999</v>
      </c>
      <c r="AY1015" s="103">
        <v>837</v>
      </c>
      <c r="AZ1015" s="103">
        <f t="shared" si="157"/>
        <v>255.285</v>
      </c>
      <c r="BA1015" s="17">
        <v>30</v>
      </c>
      <c r="BB1015" s="17">
        <v>90</v>
      </c>
      <c r="BC1015" s="17">
        <v>0.19</v>
      </c>
      <c r="BD1015" s="14">
        <v>3</v>
      </c>
      <c r="BE1015" s="17" t="s">
        <v>149</v>
      </c>
      <c r="BF1015" s="28"/>
      <c r="BG1015" s="26"/>
      <c r="BH1015" s="31"/>
      <c r="BI1015" s="29"/>
      <c r="BW1015" s="29"/>
    </row>
    <row r="1016" spans="1:75" x14ac:dyDescent="0.25">
      <c r="A1016" s="14">
        <v>2008</v>
      </c>
      <c r="B1016" s="17">
        <v>2012</v>
      </c>
      <c r="C1016" s="20" t="s">
        <v>187</v>
      </c>
      <c r="D1016" s="17" t="s">
        <v>326</v>
      </c>
      <c r="E1016" s="32">
        <v>3</v>
      </c>
      <c r="F1016" s="44" t="s">
        <v>128</v>
      </c>
      <c r="G1016" s="62" t="s">
        <v>129</v>
      </c>
      <c r="H1016" s="70">
        <v>9980</v>
      </c>
      <c r="I1016" s="21">
        <v>9</v>
      </c>
      <c r="J1016" s="22">
        <v>9980005</v>
      </c>
      <c r="K1016" s="17" t="s">
        <v>40</v>
      </c>
      <c r="L1016" s="23">
        <v>94.444444444444443</v>
      </c>
      <c r="M1016" s="25">
        <v>0.94444444444444442</v>
      </c>
      <c r="N1016" s="25">
        <v>54.981818181818184</v>
      </c>
      <c r="O1016" s="26">
        <v>49.074074074074069</v>
      </c>
      <c r="P1016" s="26">
        <f t="shared" si="159"/>
        <v>0.4907407407407407</v>
      </c>
      <c r="Q1016" s="63">
        <v>50.925925925925931</v>
      </c>
      <c r="R1016" s="26">
        <v>0.5092592592592593</v>
      </c>
      <c r="S1016" s="24" t="s">
        <v>45</v>
      </c>
      <c r="T1016" s="25">
        <v>10.01</v>
      </c>
      <c r="U1016" s="25" t="s">
        <v>45</v>
      </c>
      <c r="V1016" s="25">
        <v>4.4644599999999999</v>
      </c>
      <c r="W1016" s="26">
        <v>19.020166220742269</v>
      </c>
      <c r="X1016" s="26">
        <v>42.411678965241634</v>
      </c>
      <c r="Y1016" s="26">
        <v>26.546460007024592</v>
      </c>
      <c r="Z1016" s="26">
        <v>1.2520676616981774</v>
      </c>
      <c r="AA1016" s="26">
        <v>0.52716312056737591</v>
      </c>
      <c r="AB1016" s="26">
        <v>56.965289923314941</v>
      </c>
      <c r="AC1016" s="26">
        <f t="shared" si="158"/>
        <v>1.903918638696301</v>
      </c>
      <c r="AD1016" s="26">
        <f t="shared" si="158"/>
        <v>4.2454090644206879</v>
      </c>
      <c r="AE1016" s="26">
        <f t="shared" si="158"/>
        <v>2.6573006467031615</v>
      </c>
      <c r="AF1016" s="26">
        <f t="shared" si="158"/>
        <v>0.12533197293598755</v>
      </c>
      <c r="AG1016" s="17">
        <v>3.4</v>
      </c>
      <c r="AH1016" s="17">
        <v>4.8</v>
      </c>
      <c r="AI1016" s="17">
        <f t="shared" si="160"/>
        <v>1.5848931924611131E-5</v>
      </c>
      <c r="AJ1016" s="17">
        <v>7.5</v>
      </c>
      <c r="AK1016" s="17">
        <v>112.5</v>
      </c>
      <c r="AL1016" s="17">
        <v>815</v>
      </c>
      <c r="AM1016" s="17">
        <v>152.5</v>
      </c>
      <c r="AN1016" s="17">
        <v>23.5</v>
      </c>
      <c r="AO1016" s="17">
        <v>37</v>
      </c>
      <c r="AP1016" s="17">
        <v>0.75</v>
      </c>
      <c r="AQ1016" s="17">
        <v>95</v>
      </c>
      <c r="AR1016" s="17">
        <v>908.56874999999923</v>
      </c>
      <c r="AS1016" s="17">
        <v>1476.6208333333336</v>
      </c>
      <c r="AT1016" s="26">
        <v>661.63749999999993</v>
      </c>
      <c r="AU1016" s="26">
        <v>21.1683800623053</v>
      </c>
      <c r="AV1016" s="26">
        <v>4.9395962563731484</v>
      </c>
      <c r="AW1016" s="26">
        <v>5082.4499999999989</v>
      </c>
      <c r="AX1016" s="26">
        <v>3895.4749999999999</v>
      </c>
      <c r="AY1016" s="103">
        <v>837</v>
      </c>
      <c r="AZ1016" s="103">
        <f t="shared" si="157"/>
        <v>255.285</v>
      </c>
      <c r="BA1016" s="17">
        <v>30</v>
      </c>
      <c r="BB1016" s="17">
        <v>90</v>
      </c>
      <c r="BC1016" s="17">
        <v>0.19</v>
      </c>
      <c r="BD1016" s="14">
        <v>3</v>
      </c>
      <c r="BE1016" s="17" t="s">
        <v>149</v>
      </c>
      <c r="BF1016" s="28"/>
      <c r="BG1016" s="26"/>
      <c r="BH1016" s="31"/>
      <c r="BI1016" s="29"/>
      <c r="BW1016" s="29"/>
    </row>
    <row r="1017" spans="1:75" x14ac:dyDescent="0.25">
      <c r="A1017" s="14">
        <v>2008</v>
      </c>
      <c r="B1017" s="17">
        <v>2012</v>
      </c>
      <c r="C1017" s="20" t="s">
        <v>187</v>
      </c>
      <c r="D1017" s="17" t="s">
        <v>326</v>
      </c>
      <c r="E1017" s="32">
        <v>4</v>
      </c>
      <c r="F1017" s="44" t="s">
        <v>128</v>
      </c>
      <c r="G1017" s="62" t="s">
        <v>129</v>
      </c>
      <c r="H1017" s="70">
        <v>9980</v>
      </c>
      <c r="I1017" s="21">
        <v>9</v>
      </c>
      <c r="J1017" s="22">
        <v>9980005</v>
      </c>
      <c r="K1017" s="17" t="s">
        <v>40</v>
      </c>
      <c r="L1017" s="23">
        <v>100</v>
      </c>
      <c r="M1017" s="25">
        <v>1</v>
      </c>
      <c r="N1017" s="25">
        <v>35.991387559808615</v>
      </c>
      <c r="O1017" s="26">
        <v>46.875</v>
      </c>
      <c r="P1017" s="26">
        <f t="shared" si="159"/>
        <v>0.46875</v>
      </c>
      <c r="Q1017" s="63">
        <v>53.125</v>
      </c>
      <c r="R1017" s="26">
        <v>0.53125</v>
      </c>
      <c r="S1017" s="24" t="s">
        <v>45</v>
      </c>
      <c r="T1017" s="25">
        <v>7.05</v>
      </c>
      <c r="U1017" s="25" t="s">
        <v>45</v>
      </c>
      <c r="V1017" s="25">
        <v>3.1442999999999999</v>
      </c>
      <c r="W1017" s="26">
        <v>19.209090670433582</v>
      </c>
      <c r="X1017" s="26">
        <v>41.741058437071842</v>
      </c>
      <c r="Y1017" s="26">
        <v>25.239741074076747</v>
      </c>
      <c r="Z1017" s="26">
        <v>1.3153851352747807</v>
      </c>
      <c r="AA1017" s="74" t="s">
        <v>45</v>
      </c>
      <c r="AB1017" s="26" t="s">
        <v>45</v>
      </c>
      <c r="AC1017" s="26">
        <f t="shared" si="158"/>
        <v>1.3542408922655675</v>
      </c>
      <c r="AD1017" s="26">
        <f t="shared" si="158"/>
        <v>2.9427446198135647</v>
      </c>
      <c r="AE1017" s="26">
        <f t="shared" si="158"/>
        <v>1.7794017457224107</v>
      </c>
      <c r="AF1017" s="26">
        <f t="shared" si="158"/>
        <v>9.2734652036872048E-2</v>
      </c>
      <c r="AG1017" s="17">
        <v>3.6</v>
      </c>
      <c r="AH1017" s="17">
        <v>4.5999999999999996</v>
      </c>
      <c r="AI1017" s="17">
        <f t="shared" si="160"/>
        <v>2.5118864315095791E-5</v>
      </c>
      <c r="AJ1017" s="17">
        <v>6</v>
      </c>
      <c r="AK1017" s="17">
        <v>102.5</v>
      </c>
      <c r="AL1017" s="17">
        <v>670</v>
      </c>
      <c r="AM1017" s="17">
        <v>147.5</v>
      </c>
      <c r="AN1017" s="17">
        <v>41.5</v>
      </c>
      <c r="AO1017" s="17">
        <v>38</v>
      </c>
      <c r="AP1017" s="17">
        <v>1</v>
      </c>
      <c r="AQ1017" s="17">
        <v>129</v>
      </c>
      <c r="AR1017" s="17">
        <v>908.56874999999923</v>
      </c>
      <c r="AS1017" s="17">
        <v>1476.6208333333336</v>
      </c>
      <c r="AT1017" s="26">
        <v>661.63749999999993</v>
      </c>
      <c r="AU1017" s="26">
        <v>21.1683800623053</v>
      </c>
      <c r="AV1017" s="26">
        <v>4.9395962563731484</v>
      </c>
      <c r="AW1017" s="26">
        <v>5082.4499999999989</v>
      </c>
      <c r="AX1017" s="26">
        <v>3895.4749999999999</v>
      </c>
      <c r="AY1017" s="103">
        <v>837</v>
      </c>
      <c r="AZ1017" s="103">
        <f t="shared" si="157"/>
        <v>255.285</v>
      </c>
      <c r="BA1017" s="17">
        <v>30</v>
      </c>
      <c r="BB1017" s="17">
        <v>90</v>
      </c>
      <c r="BC1017" s="17">
        <v>0.19</v>
      </c>
      <c r="BD1017" s="14">
        <v>3</v>
      </c>
      <c r="BE1017" s="17" t="s">
        <v>149</v>
      </c>
      <c r="BF1017" s="28"/>
      <c r="BG1017" s="26"/>
      <c r="BH1017" s="35" t="s">
        <v>189</v>
      </c>
      <c r="BI1017" s="29"/>
    </row>
    <row r="1018" spans="1:75" x14ac:dyDescent="0.25">
      <c r="A1018" s="14">
        <v>2008</v>
      </c>
      <c r="B1018" s="17">
        <v>2012</v>
      </c>
      <c r="C1018" s="20" t="s">
        <v>187</v>
      </c>
      <c r="D1018" s="17" t="s">
        <v>326</v>
      </c>
      <c r="E1018" s="32">
        <v>1</v>
      </c>
      <c r="F1018" s="44" t="s">
        <v>138</v>
      </c>
      <c r="G1018" s="62" t="s">
        <v>138</v>
      </c>
      <c r="H1018" s="70" t="s">
        <v>138</v>
      </c>
      <c r="I1018" s="21">
        <v>4</v>
      </c>
      <c r="J1018" s="22" t="s">
        <v>138</v>
      </c>
      <c r="K1018" s="17" t="s">
        <v>42</v>
      </c>
      <c r="L1018" s="23">
        <v>83.333333333333343</v>
      </c>
      <c r="M1018" s="25">
        <v>0.83333333333333348</v>
      </c>
      <c r="N1018" s="25">
        <v>24.597129186602871</v>
      </c>
      <c r="O1018" s="26">
        <v>51.528384279475979</v>
      </c>
      <c r="P1018" s="26">
        <f t="shared" si="159"/>
        <v>0.51528384279475981</v>
      </c>
      <c r="Q1018" s="63">
        <v>48.471615720524021</v>
      </c>
      <c r="R1018" s="26">
        <v>0.48471615720524019</v>
      </c>
      <c r="S1018" s="24" t="s">
        <v>45</v>
      </c>
      <c r="T1018" s="25">
        <v>4.6500000000000004</v>
      </c>
      <c r="U1018" s="25" t="s">
        <v>45</v>
      </c>
      <c r="V1018" s="25">
        <v>2.0739000000000001</v>
      </c>
      <c r="W1018" s="26">
        <v>18.980388823500803</v>
      </c>
      <c r="X1018" s="26">
        <v>43.533192442338304</v>
      </c>
      <c r="Y1018" s="26">
        <v>24.287105046507051</v>
      </c>
      <c r="Z1018" s="26">
        <v>1.5321498124157245</v>
      </c>
      <c r="AA1018" s="26">
        <v>0.41575221238938048</v>
      </c>
      <c r="AB1018" s="26">
        <v>33.553639846743309</v>
      </c>
      <c r="AC1018" s="26">
        <f t="shared" si="158"/>
        <v>0.88258808029278746</v>
      </c>
      <c r="AD1018" s="26">
        <f t="shared" si="158"/>
        <v>2.0242934485687312</v>
      </c>
      <c r="AE1018" s="26">
        <f t="shared" si="158"/>
        <v>1.1293503846625781</v>
      </c>
      <c r="AF1018" s="26">
        <f t="shared" si="158"/>
        <v>7.1244966277331193E-2</v>
      </c>
      <c r="AG1018" s="17">
        <v>3.6</v>
      </c>
      <c r="AH1018" s="17">
        <v>4.9000000000000004</v>
      </c>
      <c r="AI1018" s="17">
        <f t="shared" si="160"/>
        <v>1.2589254117941658E-5</v>
      </c>
      <c r="AJ1018" s="17">
        <v>10.5</v>
      </c>
      <c r="AK1018" s="17">
        <v>137.5</v>
      </c>
      <c r="AL1018" s="17">
        <v>945</v>
      </c>
      <c r="AM1018" s="17">
        <v>162.5</v>
      </c>
      <c r="AN1018" s="17">
        <v>18</v>
      </c>
      <c r="AO1018" s="17">
        <v>38</v>
      </c>
      <c r="AP1018" s="17">
        <v>1</v>
      </c>
      <c r="AQ1018" s="17">
        <v>99</v>
      </c>
      <c r="AR1018" s="17">
        <v>908.56874999999923</v>
      </c>
      <c r="AS1018" s="17">
        <v>1476.6208333333336</v>
      </c>
      <c r="AT1018" s="26">
        <v>661.63749999999993</v>
      </c>
      <c r="AU1018" s="26">
        <v>21.1683800623053</v>
      </c>
      <c r="AV1018" s="26">
        <v>4.9395962563731484</v>
      </c>
      <c r="AW1018" s="26">
        <v>5082.4499999999989</v>
      </c>
      <c r="AX1018" s="26">
        <v>3895.4749999999999</v>
      </c>
      <c r="AY1018" s="103">
        <v>837</v>
      </c>
      <c r="AZ1018" s="103">
        <f t="shared" ref="AZ1018:AZ1037" si="161">AY1018*0.305</f>
        <v>255.285</v>
      </c>
      <c r="BA1018" s="17">
        <v>30</v>
      </c>
      <c r="BB1018" s="17">
        <v>90</v>
      </c>
      <c r="BC1018" s="17">
        <v>0.19</v>
      </c>
      <c r="BD1018" s="14">
        <v>3</v>
      </c>
      <c r="BE1018" s="17" t="s">
        <v>149</v>
      </c>
      <c r="BF1018" s="28"/>
      <c r="BG1018" s="26"/>
      <c r="BH1018" s="31"/>
      <c r="BI1018" s="29"/>
    </row>
    <row r="1019" spans="1:75" x14ac:dyDescent="0.25">
      <c r="A1019" s="14">
        <v>2008</v>
      </c>
      <c r="B1019" s="17">
        <v>2012</v>
      </c>
      <c r="C1019" s="20" t="s">
        <v>187</v>
      </c>
      <c r="D1019" s="17" t="s">
        <v>326</v>
      </c>
      <c r="E1019" s="32">
        <v>2</v>
      </c>
      <c r="F1019" s="44" t="s">
        <v>138</v>
      </c>
      <c r="G1019" s="62" t="s">
        <v>138</v>
      </c>
      <c r="H1019" s="70" t="s">
        <v>138</v>
      </c>
      <c r="I1019" s="21">
        <v>4</v>
      </c>
      <c r="J1019" s="22" t="s">
        <v>138</v>
      </c>
      <c r="K1019" s="17" t="s">
        <v>42</v>
      </c>
      <c r="L1019" s="23">
        <v>77.777777777777786</v>
      </c>
      <c r="M1019" s="25">
        <v>0.7777777777777779</v>
      </c>
      <c r="N1019" s="25">
        <v>25.682296650717699</v>
      </c>
      <c r="O1019" s="26">
        <v>52.127659574468076</v>
      </c>
      <c r="P1019" s="26">
        <f t="shared" si="159"/>
        <v>0.52127659574468077</v>
      </c>
      <c r="Q1019" s="63">
        <v>47.872340425531917</v>
      </c>
      <c r="R1019" s="26">
        <v>0.47872340425531917</v>
      </c>
      <c r="S1019" s="24" t="s">
        <v>45</v>
      </c>
      <c r="T1019" s="25">
        <v>4.78</v>
      </c>
      <c r="U1019" s="25" t="s">
        <v>45</v>
      </c>
      <c r="V1019" s="25">
        <v>2.1318800000000002</v>
      </c>
      <c r="W1019" s="26">
        <v>18.183779704984374</v>
      </c>
      <c r="X1019" s="26">
        <v>45.113343162550692</v>
      </c>
      <c r="Y1019" s="26">
        <v>24.177775247063408</v>
      </c>
      <c r="Z1019" s="26">
        <v>1.3584801340853545</v>
      </c>
      <c r="AA1019" s="26">
        <v>0.44266666666666671</v>
      </c>
      <c r="AB1019" s="26">
        <v>32.394578313253007</v>
      </c>
      <c r="AC1019" s="26">
        <f t="shared" si="158"/>
        <v>0.86918466989825305</v>
      </c>
      <c r="AD1019" s="26">
        <f t="shared" si="158"/>
        <v>2.1564178031699233</v>
      </c>
      <c r="AE1019" s="26">
        <f t="shared" si="158"/>
        <v>1.1556976568096309</v>
      </c>
      <c r="AF1019" s="26">
        <f t="shared" si="158"/>
        <v>6.4935350409279946E-2</v>
      </c>
      <c r="AG1019" s="17">
        <v>3.6</v>
      </c>
      <c r="AH1019" s="17">
        <v>4.9000000000000004</v>
      </c>
      <c r="AI1019" s="17">
        <f t="shared" si="160"/>
        <v>1.2589254117941658E-5</v>
      </c>
      <c r="AJ1019" s="17">
        <v>9</v>
      </c>
      <c r="AK1019" s="17">
        <v>137.5</v>
      </c>
      <c r="AL1019" s="17">
        <v>900</v>
      </c>
      <c r="AM1019" s="17">
        <v>162.5</v>
      </c>
      <c r="AN1019" s="17">
        <v>19</v>
      </c>
      <c r="AO1019" s="17">
        <v>36</v>
      </c>
      <c r="AP1019" s="17">
        <v>1</v>
      </c>
      <c r="AQ1019" s="17">
        <v>95.5</v>
      </c>
      <c r="AR1019" s="17">
        <v>908.56874999999923</v>
      </c>
      <c r="AS1019" s="17">
        <v>1476.6208333333336</v>
      </c>
      <c r="AT1019" s="26">
        <v>661.63749999999993</v>
      </c>
      <c r="AU1019" s="26">
        <v>21.1683800623053</v>
      </c>
      <c r="AV1019" s="26">
        <v>4.9395962563731484</v>
      </c>
      <c r="AW1019" s="26">
        <v>5082.4499999999989</v>
      </c>
      <c r="AX1019" s="26">
        <v>3895.4749999999999</v>
      </c>
      <c r="AY1019" s="103">
        <v>837</v>
      </c>
      <c r="AZ1019" s="103">
        <f t="shared" si="161"/>
        <v>255.285</v>
      </c>
      <c r="BA1019" s="17">
        <v>30</v>
      </c>
      <c r="BB1019" s="17">
        <v>90</v>
      </c>
      <c r="BC1019" s="17">
        <v>0.19</v>
      </c>
      <c r="BD1019" s="14">
        <v>3</v>
      </c>
      <c r="BE1019" s="17" t="s">
        <v>149</v>
      </c>
      <c r="BF1019" s="28"/>
      <c r="BG1019" s="26"/>
      <c r="BH1019" s="31"/>
      <c r="BI1019" s="29"/>
    </row>
    <row r="1020" spans="1:75" x14ac:dyDescent="0.25">
      <c r="A1020" s="14">
        <v>2008</v>
      </c>
      <c r="B1020" s="17">
        <v>2012</v>
      </c>
      <c r="C1020" s="20" t="s">
        <v>187</v>
      </c>
      <c r="D1020" s="17" t="s">
        <v>326</v>
      </c>
      <c r="E1020" s="32">
        <v>3</v>
      </c>
      <c r="F1020" s="44" t="s">
        <v>138</v>
      </c>
      <c r="G1020" s="62" t="s">
        <v>138</v>
      </c>
      <c r="H1020" s="70" t="s">
        <v>138</v>
      </c>
      <c r="I1020" s="21">
        <v>4</v>
      </c>
      <c r="J1020" s="22" t="s">
        <v>138</v>
      </c>
      <c r="K1020" s="17" t="s">
        <v>42</v>
      </c>
      <c r="L1020" s="23">
        <v>100</v>
      </c>
      <c r="M1020" s="25">
        <v>1</v>
      </c>
      <c r="N1020" s="25">
        <v>23.692822966507176</v>
      </c>
      <c r="O1020" s="26">
        <v>57.297297297297291</v>
      </c>
      <c r="P1020" s="26">
        <f t="shared" si="159"/>
        <v>0.57297297297297289</v>
      </c>
      <c r="Q1020" s="63">
        <v>42.702702702702702</v>
      </c>
      <c r="R1020" s="26">
        <v>0.427027027027027</v>
      </c>
      <c r="S1020" s="24" t="s">
        <v>45</v>
      </c>
      <c r="T1020" s="25">
        <v>4.05</v>
      </c>
      <c r="U1020" s="25" t="s">
        <v>45</v>
      </c>
      <c r="V1020" s="25">
        <v>1.8063</v>
      </c>
      <c r="W1020" s="26">
        <v>18.644711093357273</v>
      </c>
      <c r="X1020" s="26">
        <v>43.477224734503395</v>
      </c>
      <c r="Y1020" s="26">
        <v>25.487206144191859</v>
      </c>
      <c r="Z1020" s="26">
        <v>1.0600836364857145</v>
      </c>
      <c r="AA1020" s="26">
        <v>0.48951612903225811</v>
      </c>
      <c r="AB1020" s="26">
        <v>24.820428336079075</v>
      </c>
      <c r="AC1020" s="26">
        <f t="shared" si="158"/>
        <v>0.75511079928096947</v>
      </c>
      <c r="AD1020" s="26">
        <f t="shared" si="158"/>
        <v>1.7608276017473874</v>
      </c>
      <c r="AE1020" s="26">
        <f t="shared" si="158"/>
        <v>1.0322318488397704</v>
      </c>
      <c r="AF1020" s="26">
        <f t="shared" si="158"/>
        <v>4.2933387277671438E-2</v>
      </c>
      <c r="AG1020" s="17">
        <v>3.4</v>
      </c>
      <c r="AH1020" s="17">
        <v>4.8</v>
      </c>
      <c r="AI1020" s="17">
        <f t="shared" si="160"/>
        <v>1.5848931924611131E-5</v>
      </c>
      <c r="AJ1020" s="17">
        <v>7.5</v>
      </c>
      <c r="AK1020" s="17">
        <v>112.5</v>
      </c>
      <c r="AL1020" s="17">
        <v>815</v>
      </c>
      <c r="AM1020" s="17">
        <v>152.5</v>
      </c>
      <c r="AN1020" s="17">
        <v>23.5</v>
      </c>
      <c r="AO1020" s="17">
        <v>37</v>
      </c>
      <c r="AP1020" s="17">
        <v>0.75</v>
      </c>
      <c r="AQ1020" s="17">
        <v>95</v>
      </c>
      <c r="AR1020" s="17">
        <v>908.56874999999923</v>
      </c>
      <c r="AS1020" s="17">
        <v>1476.6208333333336</v>
      </c>
      <c r="AT1020" s="26">
        <v>661.63749999999993</v>
      </c>
      <c r="AU1020" s="26">
        <v>21.1683800623053</v>
      </c>
      <c r="AV1020" s="26">
        <v>4.9395962563731484</v>
      </c>
      <c r="AW1020" s="26">
        <v>5082.4499999999989</v>
      </c>
      <c r="AX1020" s="26">
        <v>3895.4749999999999</v>
      </c>
      <c r="AY1020" s="103">
        <v>837</v>
      </c>
      <c r="AZ1020" s="103">
        <f t="shared" si="161"/>
        <v>255.285</v>
      </c>
      <c r="BA1020" s="17">
        <v>30</v>
      </c>
      <c r="BB1020" s="17">
        <v>90</v>
      </c>
      <c r="BC1020" s="17">
        <v>0.19</v>
      </c>
      <c r="BD1020" s="14">
        <v>3</v>
      </c>
      <c r="BE1020" s="17" t="s">
        <v>149</v>
      </c>
      <c r="BF1020" s="28"/>
      <c r="BG1020" s="26"/>
      <c r="BH1020" s="31"/>
      <c r="BI1020" s="29"/>
    </row>
    <row r="1021" spans="1:75" x14ac:dyDescent="0.25">
      <c r="A1021" s="14">
        <v>2008</v>
      </c>
      <c r="B1021" s="17">
        <v>2012</v>
      </c>
      <c r="C1021" s="20" t="s">
        <v>187</v>
      </c>
      <c r="D1021" s="17" t="s">
        <v>326</v>
      </c>
      <c r="E1021" s="32">
        <v>4</v>
      </c>
      <c r="F1021" s="44" t="s">
        <v>138</v>
      </c>
      <c r="G1021" s="62" t="s">
        <v>138</v>
      </c>
      <c r="H1021" s="70" t="s">
        <v>138</v>
      </c>
      <c r="I1021" s="21">
        <v>4</v>
      </c>
      <c r="J1021" s="22" t="s">
        <v>138</v>
      </c>
      <c r="K1021" s="17" t="s">
        <v>42</v>
      </c>
      <c r="L1021" s="23">
        <v>55.555555555555557</v>
      </c>
      <c r="M1021" s="25">
        <v>0.55555555555555558</v>
      </c>
      <c r="N1021" s="25">
        <v>8.8622009569377997</v>
      </c>
      <c r="O1021" s="26">
        <v>43.75</v>
      </c>
      <c r="P1021" s="26">
        <f t="shared" si="159"/>
        <v>0.4375</v>
      </c>
      <c r="Q1021" s="63">
        <v>56.25</v>
      </c>
      <c r="R1021" s="26">
        <v>0.5625</v>
      </c>
      <c r="S1021" s="24" t="s">
        <v>45</v>
      </c>
      <c r="T1021" s="25">
        <v>2.34</v>
      </c>
      <c r="U1021" s="25" t="s">
        <v>45</v>
      </c>
      <c r="V1021" s="25">
        <v>1.0436399999999999</v>
      </c>
      <c r="W1021" s="26">
        <v>19.580988026921503</v>
      </c>
      <c r="X1021" s="26">
        <v>41.596148535140301</v>
      </c>
      <c r="Y1021" s="26">
        <v>24.675654231774516</v>
      </c>
      <c r="Z1021" s="26">
        <v>1.3623645266079478</v>
      </c>
      <c r="AA1021" s="26">
        <v>0.473015873015873</v>
      </c>
      <c r="AB1021" s="26">
        <v>14.840939597315433</v>
      </c>
      <c r="AC1021" s="26">
        <f t="shared" si="158"/>
        <v>0.45819511982996314</v>
      </c>
      <c r="AD1021" s="26">
        <f t="shared" si="158"/>
        <v>0.97334987572228304</v>
      </c>
      <c r="AE1021" s="26">
        <f t="shared" si="158"/>
        <v>0.57741030902352364</v>
      </c>
      <c r="AF1021" s="26">
        <f t="shared" si="158"/>
        <v>3.1879329922625974E-2</v>
      </c>
      <c r="AG1021" s="17">
        <v>3.6</v>
      </c>
      <c r="AH1021" s="17">
        <v>4.5999999999999996</v>
      </c>
      <c r="AI1021" s="17">
        <f t="shared" si="160"/>
        <v>2.5118864315095791E-5</v>
      </c>
      <c r="AJ1021" s="17">
        <v>6</v>
      </c>
      <c r="AK1021" s="17">
        <v>102.5</v>
      </c>
      <c r="AL1021" s="17">
        <v>670</v>
      </c>
      <c r="AM1021" s="17">
        <v>147.5</v>
      </c>
      <c r="AN1021" s="17">
        <v>41.5</v>
      </c>
      <c r="AO1021" s="17">
        <v>38</v>
      </c>
      <c r="AP1021" s="17">
        <v>1</v>
      </c>
      <c r="AQ1021" s="17">
        <v>129</v>
      </c>
      <c r="AR1021" s="17">
        <v>908.56874999999923</v>
      </c>
      <c r="AS1021" s="17">
        <v>1476.6208333333336</v>
      </c>
      <c r="AT1021" s="26">
        <v>661.63749999999993</v>
      </c>
      <c r="AU1021" s="26">
        <v>21.1683800623053</v>
      </c>
      <c r="AV1021" s="26">
        <v>4.9395962563731484</v>
      </c>
      <c r="AW1021" s="26">
        <v>5082.4499999999989</v>
      </c>
      <c r="AX1021" s="26">
        <v>3895.4749999999999</v>
      </c>
      <c r="AY1021" s="103">
        <v>837</v>
      </c>
      <c r="AZ1021" s="103">
        <f t="shared" si="161"/>
        <v>255.285</v>
      </c>
      <c r="BA1021" s="17">
        <v>30</v>
      </c>
      <c r="BB1021" s="17">
        <v>90</v>
      </c>
      <c r="BC1021" s="17">
        <v>0.19</v>
      </c>
      <c r="BD1021" s="14">
        <v>3</v>
      </c>
      <c r="BE1021" s="17" t="s">
        <v>149</v>
      </c>
      <c r="BF1021" s="28"/>
      <c r="BG1021" s="26"/>
      <c r="BH1021" s="31"/>
      <c r="BI1021" s="29"/>
    </row>
    <row r="1022" spans="1:75" x14ac:dyDescent="0.25">
      <c r="A1022" s="14">
        <v>2008</v>
      </c>
      <c r="B1022" s="17">
        <v>2012</v>
      </c>
      <c r="C1022" s="20" t="s">
        <v>187</v>
      </c>
      <c r="D1022" s="17" t="s">
        <v>326</v>
      </c>
      <c r="E1022" s="32">
        <v>1</v>
      </c>
      <c r="F1022" s="44" t="s">
        <v>141</v>
      </c>
      <c r="G1022" s="62" t="s">
        <v>141</v>
      </c>
      <c r="H1022" s="70" t="s">
        <v>141</v>
      </c>
      <c r="I1022" s="21">
        <v>1</v>
      </c>
      <c r="J1022" s="22" t="s">
        <v>141</v>
      </c>
      <c r="K1022" s="17" t="s">
        <v>42</v>
      </c>
      <c r="L1022" s="23">
        <v>100</v>
      </c>
      <c r="M1022" s="25">
        <v>1</v>
      </c>
      <c r="N1022" s="25">
        <v>41.598086124401917</v>
      </c>
      <c r="O1022" s="26">
        <v>47.169811320754718</v>
      </c>
      <c r="P1022" s="26">
        <f t="shared" si="159"/>
        <v>0.47169811320754718</v>
      </c>
      <c r="Q1022" s="63">
        <v>52.830188679245282</v>
      </c>
      <c r="R1022" s="26">
        <v>0.52830188679245282</v>
      </c>
      <c r="S1022" s="24" t="s">
        <v>45</v>
      </c>
      <c r="T1022" s="25">
        <v>8</v>
      </c>
      <c r="U1022" s="25" t="s">
        <v>45</v>
      </c>
      <c r="V1022" s="25">
        <v>3.5680000000000001</v>
      </c>
      <c r="W1022" s="26">
        <v>19.264978705337668</v>
      </c>
      <c r="X1022" s="26">
        <v>42.483736899613277</v>
      </c>
      <c r="Y1022" s="26">
        <v>24.079214323630652</v>
      </c>
      <c r="Z1022" s="26">
        <v>1.7807879689216435</v>
      </c>
      <c r="AA1022" s="26">
        <v>0.42880000000000001</v>
      </c>
      <c r="AB1022" s="26">
        <v>55.97014925373135</v>
      </c>
      <c r="AC1022" s="26">
        <f t="shared" si="158"/>
        <v>1.5411982964270134</v>
      </c>
      <c r="AD1022" s="26">
        <f t="shared" si="158"/>
        <v>3.3986989519690622</v>
      </c>
      <c r="AE1022" s="26">
        <f t="shared" si="158"/>
        <v>1.9263371458904521</v>
      </c>
      <c r="AF1022" s="26">
        <f t="shared" si="158"/>
        <v>0.14246303751373149</v>
      </c>
      <c r="AG1022" s="17">
        <v>3.6</v>
      </c>
      <c r="AH1022" s="17">
        <v>4.9000000000000004</v>
      </c>
      <c r="AI1022" s="17">
        <f t="shared" si="160"/>
        <v>1.2589254117941658E-5</v>
      </c>
      <c r="AJ1022" s="17">
        <v>10.5</v>
      </c>
      <c r="AK1022" s="17">
        <v>137.5</v>
      </c>
      <c r="AL1022" s="17">
        <v>945</v>
      </c>
      <c r="AM1022" s="17">
        <v>162.5</v>
      </c>
      <c r="AN1022" s="17">
        <v>18</v>
      </c>
      <c r="AO1022" s="17">
        <v>38</v>
      </c>
      <c r="AP1022" s="17">
        <v>1</v>
      </c>
      <c r="AQ1022" s="17">
        <v>99</v>
      </c>
      <c r="AR1022" s="17">
        <v>908.56874999999923</v>
      </c>
      <c r="AS1022" s="17">
        <v>1476.6208333333336</v>
      </c>
      <c r="AT1022" s="26">
        <v>661.63749999999993</v>
      </c>
      <c r="AU1022" s="26">
        <v>21.1683800623053</v>
      </c>
      <c r="AV1022" s="26">
        <v>4.9395962563731484</v>
      </c>
      <c r="AW1022" s="26">
        <v>5082.4499999999989</v>
      </c>
      <c r="AX1022" s="26">
        <v>3895.4749999999999</v>
      </c>
      <c r="AY1022" s="103">
        <v>837</v>
      </c>
      <c r="AZ1022" s="103">
        <f t="shared" si="161"/>
        <v>255.285</v>
      </c>
      <c r="BA1022" s="17">
        <v>30</v>
      </c>
      <c r="BB1022" s="17">
        <v>90</v>
      </c>
      <c r="BC1022" s="17">
        <v>0.19</v>
      </c>
      <c r="BD1022" s="14">
        <v>3</v>
      </c>
      <c r="BE1022" s="17" t="s">
        <v>149</v>
      </c>
      <c r="BF1022" s="28"/>
      <c r="BG1022" s="26"/>
      <c r="BH1022" s="31"/>
      <c r="BI1022" s="29"/>
    </row>
    <row r="1023" spans="1:75" x14ac:dyDescent="0.25">
      <c r="A1023" s="14">
        <v>2008</v>
      </c>
      <c r="B1023" s="17">
        <v>2012</v>
      </c>
      <c r="C1023" s="20" t="s">
        <v>187</v>
      </c>
      <c r="D1023" s="17" t="s">
        <v>326</v>
      </c>
      <c r="E1023" s="32">
        <v>2</v>
      </c>
      <c r="F1023" s="44" t="s">
        <v>141</v>
      </c>
      <c r="G1023" s="62" t="s">
        <v>141</v>
      </c>
      <c r="H1023" s="70" t="s">
        <v>141</v>
      </c>
      <c r="I1023" s="21">
        <v>1</v>
      </c>
      <c r="J1023" s="22" t="s">
        <v>141</v>
      </c>
      <c r="K1023" s="17" t="s">
        <v>42</v>
      </c>
      <c r="L1023" s="23">
        <v>100</v>
      </c>
      <c r="M1023" s="25">
        <v>1</v>
      </c>
      <c r="N1023" s="25">
        <v>42.14066985645934</v>
      </c>
      <c r="O1023" s="26">
        <v>49.019607843137258</v>
      </c>
      <c r="P1023" s="26">
        <f t="shared" si="159"/>
        <v>0.49019607843137258</v>
      </c>
      <c r="Q1023" s="63">
        <v>50.980392156862742</v>
      </c>
      <c r="R1023" s="26">
        <v>0.50980392156862742</v>
      </c>
      <c r="S1023" s="24" t="s">
        <v>45</v>
      </c>
      <c r="T1023" s="25">
        <v>7.84</v>
      </c>
      <c r="U1023" s="25" t="s">
        <v>45</v>
      </c>
      <c r="V1023" s="25">
        <v>3.4966400000000002</v>
      </c>
      <c r="W1023" s="26">
        <v>20.356542997175751</v>
      </c>
      <c r="X1023" s="26">
        <v>40.910941445800177</v>
      </c>
      <c r="Y1023" s="26">
        <v>24.908005082092316</v>
      </c>
      <c r="Z1023" s="26">
        <v>1.0664418666855511</v>
      </c>
      <c r="AA1023" s="26">
        <v>0.46150000000000002</v>
      </c>
      <c r="AB1023" s="26">
        <v>50.964247020585049</v>
      </c>
      <c r="AC1023" s="26">
        <f t="shared" si="158"/>
        <v>1.5959529709785787</v>
      </c>
      <c r="AD1023" s="26">
        <f t="shared" si="158"/>
        <v>3.2074178093507335</v>
      </c>
      <c r="AE1023" s="26">
        <f t="shared" si="158"/>
        <v>1.9527875984360374</v>
      </c>
      <c r="AF1023" s="26">
        <f t="shared" si="158"/>
        <v>8.36090423481472E-2</v>
      </c>
      <c r="AG1023" s="17">
        <v>3.6</v>
      </c>
      <c r="AH1023" s="17">
        <v>4.9000000000000004</v>
      </c>
      <c r="AI1023" s="17">
        <f t="shared" si="160"/>
        <v>1.2589254117941658E-5</v>
      </c>
      <c r="AJ1023" s="17">
        <v>9</v>
      </c>
      <c r="AK1023" s="17">
        <v>137.5</v>
      </c>
      <c r="AL1023" s="17">
        <v>900</v>
      </c>
      <c r="AM1023" s="17">
        <v>162.5</v>
      </c>
      <c r="AN1023" s="17">
        <v>19</v>
      </c>
      <c r="AO1023" s="17">
        <v>36</v>
      </c>
      <c r="AP1023" s="17">
        <v>1</v>
      </c>
      <c r="AQ1023" s="17">
        <v>95.5</v>
      </c>
      <c r="AR1023" s="17">
        <v>908.56874999999923</v>
      </c>
      <c r="AS1023" s="17">
        <v>1476.6208333333336</v>
      </c>
      <c r="AT1023" s="26">
        <v>661.63749999999993</v>
      </c>
      <c r="AU1023" s="26">
        <v>21.1683800623053</v>
      </c>
      <c r="AV1023" s="26">
        <v>4.9395962563731484</v>
      </c>
      <c r="AW1023" s="26">
        <v>5082.4499999999989</v>
      </c>
      <c r="AX1023" s="26">
        <v>3895.4749999999999</v>
      </c>
      <c r="AY1023" s="103">
        <v>837</v>
      </c>
      <c r="AZ1023" s="103">
        <f t="shared" si="161"/>
        <v>255.285</v>
      </c>
      <c r="BA1023" s="17">
        <v>30</v>
      </c>
      <c r="BB1023" s="17">
        <v>90</v>
      </c>
      <c r="BC1023" s="17">
        <v>0.19</v>
      </c>
      <c r="BD1023" s="14">
        <v>3</v>
      </c>
      <c r="BE1023" s="17" t="s">
        <v>149</v>
      </c>
      <c r="BF1023" s="28"/>
      <c r="BG1023" s="26"/>
      <c r="BH1023" s="31"/>
      <c r="BI1023" s="29"/>
    </row>
    <row r="1024" spans="1:75" x14ac:dyDescent="0.25">
      <c r="A1024" s="14">
        <v>2008</v>
      </c>
      <c r="B1024" s="17">
        <v>2012</v>
      </c>
      <c r="C1024" s="20" t="s">
        <v>187</v>
      </c>
      <c r="D1024" s="17" t="s">
        <v>326</v>
      </c>
      <c r="E1024" s="32">
        <v>3</v>
      </c>
      <c r="F1024" s="44" t="s">
        <v>141</v>
      </c>
      <c r="G1024" s="62" t="s">
        <v>141</v>
      </c>
      <c r="H1024" s="70" t="s">
        <v>141</v>
      </c>
      <c r="I1024" s="21">
        <v>1</v>
      </c>
      <c r="J1024" s="22" t="s">
        <v>141</v>
      </c>
      <c r="K1024" s="17" t="s">
        <v>42</v>
      </c>
      <c r="L1024" s="23">
        <v>100</v>
      </c>
      <c r="M1024" s="25">
        <v>1</v>
      </c>
      <c r="N1024" s="25">
        <v>42.321531100478467</v>
      </c>
      <c r="O1024" s="26">
        <v>46.818181818181827</v>
      </c>
      <c r="P1024" s="26">
        <f t="shared" si="159"/>
        <v>0.46818181818181825</v>
      </c>
      <c r="Q1024" s="63">
        <v>53.181818181818173</v>
      </c>
      <c r="R1024" s="26">
        <v>0.53181818181818175</v>
      </c>
      <c r="S1024" s="24" t="s">
        <v>45</v>
      </c>
      <c r="T1024" s="25">
        <v>8.18</v>
      </c>
      <c r="U1024" s="25" t="s">
        <v>45</v>
      </c>
      <c r="V1024" s="25">
        <v>3.6482799999999997</v>
      </c>
      <c r="W1024" s="26">
        <v>19.221701540409896</v>
      </c>
      <c r="X1024" s="26">
        <v>42.959249725005435</v>
      </c>
      <c r="Y1024" s="26">
        <v>24.292682282424039</v>
      </c>
      <c r="Z1024" s="26">
        <v>1.9569361598693717</v>
      </c>
      <c r="AA1024" s="26">
        <v>0.42969230769230771</v>
      </c>
      <c r="AB1024" s="26">
        <v>57.11063372717507</v>
      </c>
      <c r="AC1024" s="26">
        <f t="shared" si="158"/>
        <v>1.5723351860055295</v>
      </c>
      <c r="AD1024" s="26">
        <f t="shared" si="158"/>
        <v>3.5140666275054442</v>
      </c>
      <c r="AE1024" s="26">
        <f t="shared" si="158"/>
        <v>1.9871414107022862</v>
      </c>
      <c r="AF1024" s="26">
        <f t="shared" si="158"/>
        <v>0.1600773778773146</v>
      </c>
      <c r="AG1024" s="17">
        <v>3.4</v>
      </c>
      <c r="AH1024" s="17">
        <v>4.8</v>
      </c>
      <c r="AI1024" s="17">
        <f t="shared" si="160"/>
        <v>1.5848931924611131E-5</v>
      </c>
      <c r="AJ1024" s="17">
        <v>7.5</v>
      </c>
      <c r="AK1024" s="17">
        <v>112.5</v>
      </c>
      <c r="AL1024" s="17">
        <v>815</v>
      </c>
      <c r="AM1024" s="17">
        <v>152.5</v>
      </c>
      <c r="AN1024" s="17">
        <v>23.5</v>
      </c>
      <c r="AO1024" s="17">
        <v>37</v>
      </c>
      <c r="AP1024" s="17">
        <v>0.75</v>
      </c>
      <c r="AQ1024" s="17">
        <v>95</v>
      </c>
      <c r="AR1024" s="17">
        <v>908.56874999999923</v>
      </c>
      <c r="AS1024" s="17">
        <v>1476.6208333333336</v>
      </c>
      <c r="AT1024" s="26">
        <v>661.63749999999993</v>
      </c>
      <c r="AU1024" s="26">
        <v>21.1683800623053</v>
      </c>
      <c r="AV1024" s="26">
        <v>4.9395962563731484</v>
      </c>
      <c r="AW1024" s="26">
        <v>5082.4499999999989</v>
      </c>
      <c r="AX1024" s="26">
        <v>3895.4749999999999</v>
      </c>
      <c r="AY1024" s="103">
        <v>837</v>
      </c>
      <c r="AZ1024" s="103">
        <f t="shared" si="161"/>
        <v>255.285</v>
      </c>
      <c r="BA1024" s="17">
        <v>30</v>
      </c>
      <c r="BB1024" s="17">
        <v>90</v>
      </c>
      <c r="BC1024" s="17">
        <v>0.19</v>
      </c>
      <c r="BD1024" s="14">
        <v>3</v>
      </c>
      <c r="BE1024" s="17" t="s">
        <v>149</v>
      </c>
      <c r="BF1024" s="28"/>
      <c r="BG1024" s="26"/>
      <c r="BH1024" s="31"/>
      <c r="BI1024" s="29"/>
    </row>
    <row r="1025" spans="1:61" x14ac:dyDescent="0.25">
      <c r="A1025" s="14">
        <v>2008</v>
      </c>
      <c r="B1025" s="17">
        <v>2012</v>
      </c>
      <c r="C1025" s="20" t="s">
        <v>187</v>
      </c>
      <c r="D1025" s="17" t="s">
        <v>326</v>
      </c>
      <c r="E1025" s="32">
        <v>4</v>
      </c>
      <c r="F1025" s="44" t="s">
        <v>141</v>
      </c>
      <c r="G1025" s="62" t="s">
        <v>141</v>
      </c>
      <c r="H1025" s="70" t="s">
        <v>141</v>
      </c>
      <c r="I1025" s="21">
        <v>1</v>
      </c>
      <c r="J1025" s="22" t="s">
        <v>141</v>
      </c>
      <c r="K1025" s="17" t="s">
        <v>42</v>
      </c>
      <c r="L1025" s="23">
        <v>100</v>
      </c>
      <c r="M1025" s="25">
        <v>1</v>
      </c>
      <c r="N1025" s="25">
        <v>37.257416267942588</v>
      </c>
      <c r="O1025" s="26">
        <v>47.457627118644062</v>
      </c>
      <c r="P1025" s="26">
        <f t="shared" si="159"/>
        <v>0.47457627118644063</v>
      </c>
      <c r="Q1025" s="63">
        <v>52.542372881355938</v>
      </c>
      <c r="R1025" s="26">
        <v>0.52542372881355937</v>
      </c>
      <c r="S1025" s="24" t="s">
        <v>45</v>
      </c>
      <c r="T1025" s="25">
        <v>7.2</v>
      </c>
      <c r="U1025" s="25" t="s">
        <v>45</v>
      </c>
      <c r="V1025" s="25">
        <v>3.2112000000000003</v>
      </c>
      <c r="W1025" s="26">
        <v>19.050575633300639</v>
      </c>
      <c r="X1025" s="26">
        <v>42.103655603030177</v>
      </c>
      <c r="Y1025" s="26">
        <v>25.172097713330203</v>
      </c>
      <c r="Z1025" s="26">
        <v>1.7421274637027295</v>
      </c>
      <c r="AA1025" s="26">
        <v>0.50800000000000001</v>
      </c>
      <c r="AB1025" s="26">
        <v>42.519685039370081</v>
      </c>
      <c r="AC1025" s="26">
        <f t="shared" si="158"/>
        <v>1.371641445597646</v>
      </c>
      <c r="AD1025" s="26">
        <f t="shared" si="158"/>
        <v>3.031463203418173</v>
      </c>
      <c r="AE1025" s="26">
        <f t="shared" si="158"/>
        <v>1.8123910353597747</v>
      </c>
      <c r="AF1025" s="26">
        <f t="shared" si="158"/>
        <v>0.12543317738659654</v>
      </c>
      <c r="AG1025" s="17">
        <v>3.6</v>
      </c>
      <c r="AH1025" s="17">
        <v>4.5999999999999996</v>
      </c>
      <c r="AI1025" s="17">
        <f t="shared" si="160"/>
        <v>2.5118864315095791E-5</v>
      </c>
      <c r="AJ1025" s="17">
        <v>6</v>
      </c>
      <c r="AK1025" s="17">
        <v>102.5</v>
      </c>
      <c r="AL1025" s="17">
        <v>670</v>
      </c>
      <c r="AM1025" s="17">
        <v>147.5</v>
      </c>
      <c r="AN1025" s="17">
        <v>41.5</v>
      </c>
      <c r="AO1025" s="17">
        <v>38</v>
      </c>
      <c r="AP1025" s="17">
        <v>1</v>
      </c>
      <c r="AQ1025" s="17">
        <v>129</v>
      </c>
      <c r="AR1025" s="17">
        <v>908.56874999999923</v>
      </c>
      <c r="AS1025" s="17">
        <v>1476.6208333333336</v>
      </c>
      <c r="AT1025" s="26">
        <v>661.63749999999993</v>
      </c>
      <c r="AU1025" s="26">
        <v>21.1683800623053</v>
      </c>
      <c r="AV1025" s="26">
        <v>4.9395962563731484</v>
      </c>
      <c r="AW1025" s="26">
        <v>5082.4499999999989</v>
      </c>
      <c r="AX1025" s="26">
        <v>3895.4749999999999</v>
      </c>
      <c r="AY1025" s="103">
        <v>837</v>
      </c>
      <c r="AZ1025" s="103">
        <f t="shared" si="161"/>
        <v>255.285</v>
      </c>
      <c r="BA1025" s="17">
        <v>30</v>
      </c>
      <c r="BB1025" s="17">
        <v>90</v>
      </c>
      <c r="BC1025" s="17">
        <v>0.19</v>
      </c>
      <c r="BD1025" s="14">
        <v>3</v>
      </c>
      <c r="BE1025" s="17" t="s">
        <v>149</v>
      </c>
      <c r="BF1025" s="28"/>
      <c r="BG1025" s="26"/>
      <c r="BH1025" s="31"/>
      <c r="BI1025" s="29"/>
    </row>
    <row r="1026" spans="1:61" x14ac:dyDescent="0.25">
      <c r="A1026" s="14">
        <v>2008</v>
      </c>
      <c r="B1026" s="17">
        <v>2012</v>
      </c>
      <c r="C1026" s="20" t="s">
        <v>187</v>
      </c>
      <c r="D1026" s="17" t="s">
        <v>326</v>
      </c>
      <c r="E1026" s="32">
        <v>1</v>
      </c>
      <c r="F1026" s="44" t="s">
        <v>142</v>
      </c>
      <c r="G1026" s="62" t="s">
        <v>142</v>
      </c>
      <c r="H1026" s="70" t="s">
        <v>142</v>
      </c>
      <c r="I1026" s="21">
        <v>5</v>
      </c>
      <c r="J1026" s="22" t="s">
        <v>142</v>
      </c>
      <c r="K1026" s="17" t="s">
        <v>54</v>
      </c>
      <c r="L1026" s="23">
        <v>100</v>
      </c>
      <c r="M1026" s="25">
        <v>1</v>
      </c>
      <c r="N1026" s="25">
        <v>41.959808612440199</v>
      </c>
      <c r="O1026" s="26">
        <v>44.897959183673464</v>
      </c>
      <c r="P1026" s="26">
        <f t="shared" si="159"/>
        <v>0.44897959183673464</v>
      </c>
      <c r="Q1026" s="63">
        <v>55.102040816326536</v>
      </c>
      <c r="R1026" s="26">
        <v>0.55102040816326536</v>
      </c>
      <c r="S1026" s="24" t="s">
        <v>45</v>
      </c>
      <c r="T1026" s="25">
        <v>8.3800000000000008</v>
      </c>
      <c r="U1026" s="25" t="s">
        <v>45</v>
      </c>
      <c r="V1026" s="25">
        <v>3.7374800000000006</v>
      </c>
      <c r="W1026" s="26">
        <v>20.208880131783701</v>
      </c>
      <c r="X1026" s="26">
        <v>42.304851310578343</v>
      </c>
      <c r="Y1026" s="26">
        <v>23.652242660263781</v>
      </c>
      <c r="Z1026" s="26">
        <v>1.6757246364464748</v>
      </c>
      <c r="AA1026" s="26">
        <v>0.39395522388059701</v>
      </c>
      <c r="AB1026" s="26">
        <v>63.814358780071991</v>
      </c>
      <c r="AC1026" s="26">
        <f t="shared" si="158"/>
        <v>1.6935041550434744</v>
      </c>
      <c r="AD1026" s="26">
        <f t="shared" si="158"/>
        <v>3.5451465398264657</v>
      </c>
      <c r="AE1026" s="26">
        <f t="shared" si="158"/>
        <v>1.9820579349301051</v>
      </c>
      <c r="AF1026" s="26">
        <f t="shared" si="158"/>
        <v>0.14042572453421462</v>
      </c>
      <c r="AG1026" s="17">
        <v>3.6</v>
      </c>
      <c r="AH1026" s="17">
        <v>4.9000000000000004</v>
      </c>
      <c r="AI1026" s="17">
        <f t="shared" si="160"/>
        <v>1.2589254117941658E-5</v>
      </c>
      <c r="AJ1026" s="17">
        <v>10.5</v>
      </c>
      <c r="AK1026" s="17">
        <v>137.5</v>
      </c>
      <c r="AL1026" s="17">
        <v>945</v>
      </c>
      <c r="AM1026" s="17">
        <v>162.5</v>
      </c>
      <c r="AN1026" s="17">
        <v>18</v>
      </c>
      <c r="AO1026" s="17">
        <v>38</v>
      </c>
      <c r="AP1026" s="17">
        <v>1</v>
      </c>
      <c r="AQ1026" s="17">
        <v>99</v>
      </c>
      <c r="AR1026" s="17">
        <v>908.56874999999923</v>
      </c>
      <c r="AS1026" s="17">
        <v>1476.6208333333336</v>
      </c>
      <c r="AT1026" s="26">
        <v>661.63749999999993</v>
      </c>
      <c r="AU1026" s="26">
        <v>21.1683800623053</v>
      </c>
      <c r="AV1026" s="26">
        <v>4.9395962563731484</v>
      </c>
      <c r="AW1026" s="26">
        <v>5082.4499999999989</v>
      </c>
      <c r="AX1026" s="26">
        <v>3895.4749999999999</v>
      </c>
      <c r="AY1026" s="103">
        <v>837</v>
      </c>
      <c r="AZ1026" s="103">
        <f t="shared" si="161"/>
        <v>255.285</v>
      </c>
      <c r="BA1026" s="17">
        <v>30</v>
      </c>
      <c r="BB1026" s="17">
        <v>90</v>
      </c>
      <c r="BC1026" s="17">
        <v>0.19</v>
      </c>
      <c r="BD1026" s="14">
        <v>3</v>
      </c>
      <c r="BE1026" s="17" t="s">
        <v>149</v>
      </c>
      <c r="BF1026" s="28"/>
      <c r="BG1026" s="26"/>
      <c r="BH1026" s="31"/>
      <c r="BI1026" s="29"/>
    </row>
    <row r="1027" spans="1:61" x14ac:dyDescent="0.25">
      <c r="A1027" s="14">
        <v>2008</v>
      </c>
      <c r="B1027" s="17">
        <v>2012</v>
      </c>
      <c r="C1027" s="20" t="s">
        <v>187</v>
      </c>
      <c r="D1027" s="17" t="s">
        <v>326</v>
      </c>
      <c r="E1027" s="32">
        <v>2</v>
      </c>
      <c r="F1027" s="44" t="s">
        <v>142</v>
      </c>
      <c r="G1027" s="62" t="s">
        <v>142</v>
      </c>
      <c r="H1027" s="70" t="s">
        <v>142</v>
      </c>
      <c r="I1027" s="21">
        <v>5</v>
      </c>
      <c r="J1027" s="22" t="s">
        <v>142</v>
      </c>
      <c r="K1027" s="17" t="s">
        <v>54</v>
      </c>
      <c r="L1027" s="23">
        <v>94.444444444444443</v>
      </c>
      <c r="M1027" s="25">
        <v>0.94444444444444442</v>
      </c>
      <c r="N1027" s="25">
        <v>45.577033492822963</v>
      </c>
      <c r="O1027" s="26">
        <v>45.495495495495497</v>
      </c>
      <c r="P1027" s="26">
        <f t="shared" si="159"/>
        <v>0.45495495495495497</v>
      </c>
      <c r="Q1027" s="63">
        <v>54.504504504504503</v>
      </c>
      <c r="R1027" s="26">
        <v>0.54504504504504503</v>
      </c>
      <c r="S1027" s="24" t="s">
        <v>45</v>
      </c>
      <c r="T1027" s="25">
        <v>8.9600000000000009</v>
      </c>
      <c r="U1027" s="25" t="s">
        <v>45</v>
      </c>
      <c r="V1027" s="25">
        <v>3.9961600000000006</v>
      </c>
      <c r="W1027" s="26">
        <v>18.986418021705902</v>
      </c>
      <c r="X1027" s="26">
        <v>44.855053969938552</v>
      </c>
      <c r="Y1027" s="26">
        <v>24.436327264610625</v>
      </c>
      <c r="Z1027" s="26">
        <v>1.004898777411384</v>
      </c>
      <c r="AA1027" s="26">
        <v>0.46413043478260874</v>
      </c>
      <c r="AB1027" s="26">
        <v>57.914754098360646</v>
      </c>
      <c r="AC1027" s="26">
        <f t="shared" si="158"/>
        <v>1.7011830547448488</v>
      </c>
      <c r="AD1027" s="26">
        <f t="shared" si="158"/>
        <v>4.0190128357064943</v>
      </c>
      <c r="AE1027" s="26">
        <f t="shared" si="158"/>
        <v>2.1894949229091121</v>
      </c>
      <c r="AF1027" s="26">
        <f t="shared" si="158"/>
        <v>9.0038930456060012E-2</v>
      </c>
      <c r="AG1027" s="17">
        <v>3.6</v>
      </c>
      <c r="AH1027" s="17">
        <v>4.9000000000000004</v>
      </c>
      <c r="AI1027" s="17">
        <f t="shared" si="160"/>
        <v>1.2589254117941658E-5</v>
      </c>
      <c r="AJ1027" s="17">
        <v>9</v>
      </c>
      <c r="AK1027" s="17">
        <v>137.5</v>
      </c>
      <c r="AL1027" s="17">
        <v>900</v>
      </c>
      <c r="AM1027" s="17">
        <v>162.5</v>
      </c>
      <c r="AN1027" s="17">
        <v>19</v>
      </c>
      <c r="AO1027" s="17">
        <v>36</v>
      </c>
      <c r="AP1027" s="17">
        <v>1</v>
      </c>
      <c r="AQ1027" s="17">
        <v>95.5</v>
      </c>
      <c r="AR1027" s="17">
        <v>908.56874999999923</v>
      </c>
      <c r="AS1027" s="17">
        <v>1476.6208333333336</v>
      </c>
      <c r="AT1027" s="26">
        <v>661.63749999999993</v>
      </c>
      <c r="AU1027" s="26">
        <v>21.1683800623053</v>
      </c>
      <c r="AV1027" s="26">
        <v>4.9395962563731484</v>
      </c>
      <c r="AW1027" s="26">
        <v>5082.4499999999989</v>
      </c>
      <c r="AX1027" s="26">
        <v>3895.4749999999999</v>
      </c>
      <c r="AY1027" s="103">
        <v>837</v>
      </c>
      <c r="AZ1027" s="103">
        <f t="shared" si="161"/>
        <v>255.285</v>
      </c>
      <c r="BA1027" s="17">
        <v>30</v>
      </c>
      <c r="BB1027" s="17">
        <v>90</v>
      </c>
      <c r="BC1027" s="17">
        <v>0.19</v>
      </c>
      <c r="BD1027" s="14">
        <v>3</v>
      </c>
      <c r="BE1027" s="17" t="s">
        <v>149</v>
      </c>
      <c r="BF1027" s="28"/>
      <c r="BG1027" s="26"/>
      <c r="BH1027" s="31"/>
      <c r="BI1027" s="29"/>
    </row>
    <row r="1028" spans="1:61" x14ac:dyDescent="0.25">
      <c r="A1028" s="14">
        <v>2008</v>
      </c>
      <c r="B1028" s="17">
        <v>2012</v>
      </c>
      <c r="C1028" s="20" t="s">
        <v>187</v>
      </c>
      <c r="D1028" s="17" t="s">
        <v>326</v>
      </c>
      <c r="E1028" s="32">
        <v>3</v>
      </c>
      <c r="F1028" s="44" t="s">
        <v>142</v>
      </c>
      <c r="G1028" s="62" t="s">
        <v>142</v>
      </c>
      <c r="H1028" s="70" t="s">
        <v>142</v>
      </c>
      <c r="I1028" s="21">
        <v>5</v>
      </c>
      <c r="J1028" s="22" t="s">
        <v>142</v>
      </c>
      <c r="K1028" s="17" t="s">
        <v>54</v>
      </c>
      <c r="L1028" s="23">
        <v>88.888888888888886</v>
      </c>
      <c r="M1028" s="25">
        <v>0.88888888888888884</v>
      </c>
      <c r="N1028" s="25">
        <v>27.671770334928233</v>
      </c>
      <c r="O1028" s="26">
        <v>46.783625730994146</v>
      </c>
      <c r="P1028" s="26">
        <f t="shared" si="159"/>
        <v>0.46783625730994144</v>
      </c>
      <c r="Q1028" s="63">
        <v>53.216374269005854</v>
      </c>
      <c r="R1028" s="26">
        <v>0.53216374269005851</v>
      </c>
      <c r="S1028" s="24" t="s">
        <v>45</v>
      </c>
      <c r="T1028" s="25">
        <v>5.59</v>
      </c>
      <c r="U1028" s="25" t="s">
        <v>45</v>
      </c>
      <c r="V1028" s="25">
        <v>2.4931399999999999</v>
      </c>
      <c r="W1028" s="26">
        <v>19.30912618847421</v>
      </c>
      <c r="X1028" s="26">
        <v>42.43664273548498</v>
      </c>
      <c r="Y1028" s="26">
        <v>23.968861867494553</v>
      </c>
      <c r="Z1028" s="26">
        <v>1.7799383394778232</v>
      </c>
      <c r="AA1028" s="26">
        <v>0.4002857142857143</v>
      </c>
      <c r="AB1028" s="26">
        <v>41.895074946466806</v>
      </c>
      <c r="AC1028" s="26">
        <f t="shared" si="158"/>
        <v>1.0793801539357084</v>
      </c>
      <c r="AD1028" s="26">
        <f t="shared" si="158"/>
        <v>2.3722083289136102</v>
      </c>
      <c r="AE1028" s="26">
        <f t="shared" si="158"/>
        <v>1.3398593783929456</v>
      </c>
      <c r="AF1028" s="26">
        <f t="shared" si="158"/>
        <v>9.949855317681032E-2</v>
      </c>
      <c r="AG1028" s="17">
        <v>3.4</v>
      </c>
      <c r="AH1028" s="17">
        <v>4.8</v>
      </c>
      <c r="AI1028" s="17">
        <f t="shared" si="160"/>
        <v>1.5848931924611131E-5</v>
      </c>
      <c r="AJ1028" s="17">
        <v>7.5</v>
      </c>
      <c r="AK1028" s="17">
        <v>112.5</v>
      </c>
      <c r="AL1028" s="17">
        <v>815</v>
      </c>
      <c r="AM1028" s="17">
        <v>152.5</v>
      </c>
      <c r="AN1028" s="17">
        <v>23.5</v>
      </c>
      <c r="AO1028" s="17">
        <v>37</v>
      </c>
      <c r="AP1028" s="17">
        <v>0.75</v>
      </c>
      <c r="AQ1028" s="17">
        <v>95</v>
      </c>
      <c r="AR1028" s="17">
        <v>908.56874999999923</v>
      </c>
      <c r="AS1028" s="17">
        <v>1476.6208333333336</v>
      </c>
      <c r="AT1028" s="26">
        <v>661.63749999999993</v>
      </c>
      <c r="AU1028" s="26">
        <v>21.1683800623053</v>
      </c>
      <c r="AV1028" s="26">
        <v>4.9395962563731484</v>
      </c>
      <c r="AW1028" s="26">
        <v>5082.4499999999989</v>
      </c>
      <c r="AX1028" s="26">
        <v>3895.4749999999999</v>
      </c>
      <c r="AY1028" s="103">
        <v>837</v>
      </c>
      <c r="AZ1028" s="103">
        <f t="shared" si="161"/>
        <v>255.285</v>
      </c>
      <c r="BA1028" s="17">
        <v>30</v>
      </c>
      <c r="BB1028" s="17">
        <v>90</v>
      </c>
      <c r="BC1028" s="17">
        <v>0.19</v>
      </c>
      <c r="BD1028" s="14">
        <v>3</v>
      </c>
      <c r="BE1028" s="17" t="s">
        <v>149</v>
      </c>
      <c r="BF1028" s="28"/>
      <c r="BG1028" s="26"/>
      <c r="BH1028" s="31"/>
      <c r="BI1028" s="29"/>
    </row>
    <row r="1029" spans="1:61" x14ac:dyDescent="0.25">
      <c r="A1029" s="14">
        <v>2008</v>
      </c>
      <c r="B1029" s="17">
        <v>2012</v>
      </c>
      <c r="C1029" s="20" t="s">
        <v>187</v>
      </c>
      <c r="D1029" s="17" t="s">
        <v>326</v>
      </c>
      <c r="E1029" s="32">
        <v>4</v>
      </c>
      <c r="F1029" s="44" t="s">
        <v>142</v>
      </c>
      <c r="G1029" s="62" t="s">
        <v>142</v>
      </c>
      <c r="H1029" s="70" t="s">
        <v>142</v>
      </c>
      <c r="I1029" s="21">
        <v>5</v>
      </c>
      <c r="J1029" s="22" t="s">
        <v>142</v>
      </c>
      <c r="K1029" s="17" t="s">
        <v>54</v>
      </c>
      <c r="L1029" s="23">
        <v>100</v>
      </c>
      <c r="M1029" s="25">
        <v>1</v>
      </c>
      <c r="N1029" s="25">
        <v>26.224880382775126</v>
      </c>
      <c r="O1029" s="26">
        <v>47.651006711409394</v>
      </c>
      <c r="P1029" s="26">
        <f t="shared" si="159"/>
        <v>0.47651006711409394</v>
      </c>
      <c r="Q1029" s="63">
        <v>52.348993288590606</v>
      </c>
      <c r="R1029" s="26">
        <v>0.52348993288590606</v>
      </c>
      <c r="S1029" s="24" t="s">
        <v>45</v>
      </c>
      <c r="T1029" s="25">
        <v>5.25</v>
      </c>
      <c r="U1029" s="25" t="s">
        <v>45</v>
      </c>
      <c r="V1029" s="25">
        <v>2.3414999999999999</v>
      </c>
      <c r="W1029" s="26">
        <v>18.875317070667876</v>
      </c>
      <c r="X1029" s="26">
        <v>41.080756415971052</v>
      </c>
      <c r="Y1029" s="26">
        <v>25.363483079409562</v>
      </c>
      <c r="Z1029" s="26">
        <v>1.490968095716056</v>
      </c>
      <c r="AA1029" s="26">
        <v>0.4582</v>
      </c>
      <c r="AB1029" s="26">
        <v>34.373635966826711</v>
      </c>
      <c r="AC1029" s="26">
        <f t="shared" si="158"/>
        <v>0.9909541462100635</v>
      </c>
      <c r="AD1029" s="26">
        <f t="shared" si="158"/>
        <v>2.1567397118384801</v>
      </c>
      <c r="AE1029" s="26">
        <f t="shared" si="158"/>
        <v>1.331582861669002</v>
      </c>
      <c r="AF1029" s="26">
        <f t="shared" si="158"/>
        <v>7.8275825025092949E-2</v>
      </c>
      <c r="AG1029" s="17">
        <v>3.6</v>
      </c>
      <c r="AH1029" s="17">
        <v>4.5999999999999996</v>
      </c>
      <c r="AI1029" s="17">
        <f t="shared" si="160"/>
        <v>2.5118864315095791E-5</v>
      </c>
      <c r="AJ1029" s="17">
        <v>6</v>
      </c>
      <c r="AK1029" s="17">
        <v>102.5</v>
      </c>
      <c r="AL1029" s="17">
        <v>670</v>
      </c>
      <c r="AM1029" s="17">
        <v>147.5</v>
      </c>
      <c r="AN1029" s="17">
        <v>41.5</v>
      </c>
      <c r="AO1029" s="17">
        <v>38</v>
      </c>
      <c r="AP1029" s="17">
        <v>1</v>
      </c>
      <c r="AQ1029" s="17">
        <v>129</v>
      </c>
      <c r="AR1029" s="17">
        <v>908.56874999999923</v>
      </c>
      <c r="AS1029" s="17">
        <v>1476.6208333333336</v>
      </c>
      <c r="AT1029" s="26">
        <v>661.63749999999993</v>
      </c>
      <c r="AU1029" s="26">
        <v>21.1683800623053</v>
      </c>
      <c r="AV1029" s="26">
        <v>4.9395962563731484</v>
      </c>
      <c r="AW1029" s="26">
        <v>5082.4499999999989</v>
      </c>
      <c r="AX1029" s="26">
        <v>3895.4749999999999</v>
      </c>
      <c r="AY1029" s="103">
        <v>837</v>
      </c>
      <c r="AZ1029" s="103">
        <f t="shared" si="161"/>
        <v>255.285</v>
      </c>
      <c r="BA1029" s="17">
        <v>30</v>
      </c>
      <c r="BB1029" s="17">
        <v>90</v>
      </c>
      <c r="BC1029" s="17">
        <v>0.19</v>
      </c>
      <c r="BD1029" s="14">
        <v>3</v>
      </c>
      <c r="BE1029" s="17" t="s">
        <v>149</v>
      </c>
      <c r="BF1029" s="28"/>
      <c r="BG1029" s="26"/>
      <c r="BH1029" s="31"/>
      <c r="BI1029" s="29"/>
    </row>
    <row r="1030" spans="1:61" x14ac:dyDescent="0.25">
      <c r="A1030" s="14">
        <v>2008</v>
      </c>
      <c r="B1030" s="17">
        <v>2012</v>
      </c>
      <c r="C1030" s="20" t="s">
        <v>187</v>
      </c>
      <c r="D1030" s="17" t="s">
        <v>326</v>
      </c>
      <c r="E1030" s="32">
        <v>1</v>
      </c>
      <c r="F1030" s="44" t="s">
        <v>143</v>
      </c>
      <c r="G1030" s="62" t="s">
        <v>143</v>
      </c>
      <c r="H1030" s="70" t="s">
        <v>143</v>
      </c>
      <c r="I1030" s="21">
        <v>5</v>
      </c>
      <c r="J1030" s="22" t="s">
        <v>143</v>
      </c>
      <c r="K1030" s="17" t="s">
        <v>54</v>
      </c>
      <c r="L1030" s="23">
        <v>94.444444444444443</v>
      </c>
      <c r="M1030" s="25">
        <v>0.94444444444444442</v>
      </c>
      <c r="N1030" s="25">
        <v>49.194258373205741</v>
      </c>
      <c r="O1030" s="26">
        <v>46.391752577319586</v>
      </c>
      <c r="P1030" s="26">
        <f t="shared" si="159"/>
        <v>0.46391752577319584</v>
      </c>
      <c r="Q1030" s="63">
        <v>53.608247422680414</v>
      </c>
      <c r="R1030" s="26">
        <v>0.53608247422680411</v>
      </c>
      <c r="S1030" s="24" t="s">
        <v>45</v>
      </c>
      <c r="T1030" s="25">
        <v>9.4700000000000006</v>
      </c>
      <c r="U1030" s="25" t="s">
        <v>45</v>
      </c>
      <c r="V1030" s="25">
        <v>4.2236200000000004</v>
      </c>
      <c r="W1030" s="26">
        <v>18.820765760395744</v>
      </c>
      <c r="X1030" s="26">
        <v>43.992305626214588</v>
      </c>
      <c r="Y1030" s="26">
        <v>24.808701378724919</v>
      </c>
      <c r="Z1030" s="26">
        <v>1.2228438302095697</v>
      </c>
      <c r="AA1030" s="26">
        <v>0.44204081632653064</v>
      </c>
      <c r="AB1030" s="26">
        <v>64.270083102493075</v>
      </c>
      <c r="AC1030" s="26">
        <f t="shared" si="158"/>
        <v>1.7823265175094771</v>
      </c>
      <c r="AD1030" s="26">
        <f t="shared" si="158"/>
        <v>4.166071342802522</v>
      </c>
      <c r="AE1030" s="26">
        <f t="shared" si="158"/>
        <v>2.3493840205652501</v>
      </c>
      <c r="AF1030" s="26">
        <f t="shared" si="158"/>
        <v>0.11580331072084625</v>
      </c>
      <c r="AG1030" s="17">
        <v>3.6</v>
      </c>
      <c r="AH1030" s="17">
        <v>4.9000000000000004</v>
      </c>
      <c r="AI1030" s="17">
        <f t="shared" si="160"/>
        <v>1.2589254117941658E-5</v>
      </c>
      <c r="AJ1030" s="17">
        <v>10.5</v>
      </c>
      <c r="AK1030" s="17">
        <v>137.5</v>
      </c>
      <c r="AL1030" s="17">
        <v>945</v>
      </c>
      <c r="AM1030" s="17">
        <v>162.5</v>
      </c>
      <c r="AN1030" s="17">
        <v>18</v>
      </c>
      <c r="AO1030" s="17">
        <v>38</v>
      </c>
      <c r="AP1030" s="17">
        <v>1</v>
      </c>
      <c r="AQ1030" s="17">
        <v>99</v>
      </c>
      <c r="AR1030" s="17">
        <v>908.56874999999923</v>
      </c>
      <c r="AS1030" s="17">
        <v>1476.6208333333336</v>
      </c>
      <c r="AT1030" s="26">
        <v>661.63749999999993</v>
      </c>
      <c r="AU1030" s="26">
        <v>21.1683800623053</v>
      </c>
      <c r="AV1030" s="26">
        <v>4.9395962563731484</v>
      </c>
      <c r="AW1030" s="26">
        <v>5082.4499999999989</v>
      </c>
      <c r="AX1030" s="26">
        <v>3895.4749999999999</v>
      </c>
      <c r="AY1030" s="103">
        <v>837</v>
      </c>
      <c r="AZ1030" s="103">
        <f t="shared" si="161"/>
        <v>255.285</v>
      </c>
      <c r="BA1030" s="17">
        <v>30</v>
      </c>
      <c r="BB1030" s="17">
        <v>90</v>
      </c>
      <c r="BC1030" s="17">
        <v>0.19</v>
      </c>
      <c r="BD1030" s="14">
        <v>3</v>
      </c>
      <c r="BE1030" s="17" t="s">
        <v>149</v>
      </c>
      <c r="BF1030" s="28"/>
      <c r="BG1030" s="26"/>
      <c r="BH1030" s="31"/>
      <c r="BI1030" s="29"/>
    </row>
    <row r="1031" spans="1:61" x14ac:dyDescent="0.25">
      <c r="A1031" s="14">
        <v>2008</v>
      </c>
      <c r="B1031" s="17">
        <v>2012</v>
      </c>
      <c r="C1031" s="20" t="s">
        <v>187</v>
      </c>
      <c r="D1031" s="17" t="s">
        <v>326</v>
      </c>
      <c r="E1031" s="32">
        <v>2</v>
      </c>
      <c r="F1031" s="44" t="s">
        <v>143</v>
      </c>
      <c r="G1031" s="62" t="s">
        <v>143</v>
      </c>
      <c r="H1031" s="70" t="s">
        <v>143</v>
      </c>
      <c r="I1031" s="21">
        <v>5</v>
      </c>
      <c r="J1031" s="22" t="s">
        <v>143</v>
      </c>
      <c r="K1031" s="17" t="s">
        <v>54</v>
      </c>
      <c r="L1031" s="23">
        <v>100</v>
      </c>
      <c r="M1031" s="25">
        <v>1</v>
      </c>
      <c r="N1031" s="25">
        <v>60.588516746411479</v>
      </c>
      <c r="O1031" s="26">
        <v>48.749999999999993</v>
      </c>
      <c r="P1031" s="26">
        <f t="shared" si="159"/>
        <v>0.48749999999999993</v>
      </c>
      <c r="Q1031" s="63">
        <v>51.250000000000007</v>
      </c>
      <c r="R1031" s="26">
        <v>0.51250000000000007</v>
      </c>
      <c r="S1031" s="24" t="s">
        <v>45</v>
      </c>
      <c r="T1031" s="25">
        <v>11.03</v>
      </c>
      <c r="U1031" s="25" t="s">
        <v>45</v>
      </c>
      <c r="V1031" s="25">
        <v>4.9193799999999994</v>
      </c>
      <c r="W1031" s="26">
        <v>18.853537383982683</v>
      </c>
      <c r="X1031" s="26">
        <v>43.549511622098507</v>
      </c>
      <c r="Y1031" s="26">
        <v>24.672494967964596</v>
      </c>
      <c r="Z1031" s="26">
        <v>1.471671677554383</v>
      </c>
      <c r="AA1031" s="26">
        <v>0.44372881355932203</v>
      </c>
      <c r="AB1031" s="26">
        <v>74.572574484339185</v>
      </c>
      <c r="AC1031" s="26">
        <f t="shared" si="158"/>
        <v>2.0795451734532899</v>
      </c>
      <c r="AD1031" s="26">
        <f t="shared" si="158"/>
        <v>4.8035111319174648</v>
      </c>
      <c r="AE1031" s="26">
        <f t="shared" si="158"/>
        <v>2.7213761949664947</v>
      </c>
      <c r="AF1031" s="26">
        <f t="shared" si="158"/>
        <v>0.16232538603424843</v>
      </c>
      <c r="AG1031" s="17">
        <v>3.6</v>
      </c>
      <c r="AH1031" s="17">
        <v>4.9000000000000004</v>
      </c>
      <c r="AI1031" s="17">
        <f t="shared" si="160"/>
        <v>1.2589254117941658E-5</v>
      </c>
      <c r="AJ1031" s="17">
        <v>9</v>
      </c>
      <c r="AK1031" s="17">
        <v>137.5</v>
      </c>
      <c r="AL1031" s="17">
        <v>900</v>
      </c>
      <c r="AM1031" s="17">
        <v>162.5</v>
      </c>
      <c r="AN1031" s="17">
        <v>19</v>
      </c>
      <c r="AO1031" s="17">
        <v>36</v>
      </c>
      <c r="AP1031" s="17">
        <v>1</v>
      </c>
      <c r="AQ1031" s="17">
        <v>95.5</v>
      </c>
      <c r="AR1031" s="17">
        <v>908.56874999999923</v>
      </c>
      <c r="AS1031" s="17">
        <v>1476.6208333333336</v>
      </c>
      <c r="AT1031" s="26">
        <v>661.63749999999993</v>
      </c>
      <c r="AU1031" s="26">
        <v>21.1683800623053</v>
      </c>
      <c r="AV1031" s="26">
        <v>4.9395962563731484</v>
      </c>
      <c r="AW1031" s="26">
        <v>5082.4499999999989</v>
      </c>
      <c r="AX1031" s="26">
        <v>3895.4749999999999</v>
      </c>
      <c r="AY1031" s="103">
        <v>837</v>
      </c>
      <c r="AZ1031" s="103">
        <f t="shared" si="161"/>
        <v>255.285</v>
      </c>
      <c r="BA1031" s="17">
        <v>30</v>
      </c>
      <c r="BB1031" s="17">
        <v>90</v>
      </c>
      <c r="BC1031" s="17">
        <v>0.19</v>
      </c>
      <c r="BD1031" s="14">
        <v>3</v>
      </c>
      <c r="BE1031" s="17" t="s">
        <v>149</v>
      </c>
      <c r="BF1031" s="28"/>
      <c r="BG1031" s="26"/>
      <c r="BH1031" s="31"/>
      <c r="BI1031" s="29"/>
    </row>
    <row r="1032" spans="1:61" x14ac:dyDescent="0.25">
      <c r="A1032" s="14">
        <v>2008</v>
      </c>
      <c r="B1032" s="17">
        <v>2012</v>
      </c>
      <c r="C1032" s="20" t="s">
        <v>187</v>
      </c>
      <c r="D1032" s="17" t="s">
        <v>326</v>
      </c>
      <c r="E1032" s="32">
        <v>3</v>
      </c>
      <c r="F1032" s="44" t="s">
        <v>143</v>
      </c>
      <c r="G1032" s="62" t="s">
        <v>143</v>
      </c>
      <c r="H1032" s="70" t="s">
        <v>143</v>
      </c>
      <c r="I1032" s="21">
        <v>5</v>
      </c>
      <c r="J1032" s="22" t="s">
        <v>143</v>
      </c>
      <c r="K1032" s="17" t="s">
        <v>54</v>
      </c>
      <c r="L1032" s="23">
        <v>100</v>
      </c>
      <c r="M1032" s="25">
        <v>1</v>
      </c>
      <c r="N1032" s="25">
        <v>37.800000000000004</v>
      </c>
      <c r="O1032" s="26">
        <v>48.543689320388353</v>
      </c>
      <c r="P1032" s="26">
        <f t="shared" si="159"/>
        <v>0.4854368932038835</v>
      </c>
      <c r="Q1032" s="63">
        <v>51.456310679611647</v>
      </c>
      <c r="R1032" s="26">
        <v>0.5145631067961165</v>
      </c>
      <c r="S1032" s="24" t="s">
        <v>45</v>
      </c>
      <c r="T1032" s="25">
        <v>7.16</v>
      </c>
      <c r="U1032" s="25" t="s">
        <v>45</v>
      </c>
      <c r="V1032" s="25">
        <v>3.1933600000000002</v>
      </c>
      <c r="W1032" s="26">
        <v>18.818290417925795</v>
      </c>
      <c r="X1032" s="26">
        <v>41.946404476252866</v>
      </c>
      <c r="Y1032" s="26">
        <v>26.01153572670141</v>
      </c>
      <c r="Z1032" s="26">
        <v>1.5906598482500129</v>
      </c>
      <c r="AA1032" s="26">
        <v>0.46990000000000004</v>
      </c>
      <c r="AB1032" s="26">
        <v>45.711853585869335</v>
      </c>
      <c r="AC1032" s="26">
        <f t="shared" si="158"/>
        <v>1.347389593923487</v>
      </c>
      <c r="AD1032" s="26">
        <f t="shared" si="158"/>
        <v>3.003362560499705</v>
      </c>
      <c r="AE1032" s="26">
        <f t="shared" si="158"/>
        <v>1.8624259580318212</v>
      </c>
      <c r="AF1032" s="26">
        <f t="shared" si="158"/>
        <v>0.11389124513470095</v>
      </c>
      <c r="AG1032" s="17">
        <v>3.4</v>
      </c>
      <c r="AH1032" s="17">
        <v>4.8</v>
      </c>
      <c r="AI1032" s="17">
        <f t="shared" si="160"/>
        <v>1.5848931924611131E-5</v>
      </c>
      <c r="AJ1032" s="17">
        <v>7.5</v>
      </c>
      <c r="AK1032" s="17">
        <v>112.5</v>
      </c>
      <c r="AL1032" s="17">
        <v>815</v>
      </c>
      <c r="AM1032" s="17">
        <v>152.5</v>
      </c>
      <c r="AN1032" s="17">
        <v>23.5</v>
      </c>
      <c r="AO1032" s="17">
        <v>37</v>
      </c>
      <c r="AP1032" s="17">
        <v>0.75</v>
      </c>
      <c r="AQ1032" s="17">
        <v>95</v>
      </c>
      <c r="AR1032" s="17">
        <v>908.56874999999923</v>
      </c>
      <c r="AS1032" s="17">
        <v>1476.6208333333336</v>
      </c>
      <c r="AT1032" s="26">
        <v>661.63749999999993</v>
      </c>
      <c r="AU1032" s="26">
        <v>21.1683800623053</v>
      </c>
      <c r="AV1032" s="26">
        <v>4.9395962563731484</v>
      </c>
      <c r="AW1032" s="26">
        <v>5082.4499999999989</v>
      </c>
      <c r="AX1032" s="26">
        <v>3895.4749999999999</v>
      </c>
      <c r="AY1032" s="103">
        <v>837</v>
      </c>
      <c r="AZ1032" s="103">
        <f t="shared" si="161"/>
        <v>255.285</v>
      </c>
      <c r="BA1032" s="17">
        <v>30</v>
      </c>
      <c r="BB1032" s="17">
        <v>90</v>
      </c>
      <c r="BC1032" s="17">
        <v>0.19</v>
      </c>
      <c r="BD1032" s="14">
        <v>3</v>
      </c>
      <c r="BE1032" s="17" t="s">
        <v>149</v>
      </c>
      <c r="BF1032" s="28"/>
      <c r="BG1032" s="26"/>
      <c r="BH1032" s="31"/>
      <c r="BI1032" s="29"/>
    </row>
    <row r="1033" spans="1:61" x14ac:dyDescent="0.25">
      <c r="A1033" s="14">
        <v>2008</v>
      </c>
      <c r="B1033" s="17">
        <v>2012</v>
      </c>
      <c r="C1033" s="20" t="s">
        <v>187</v>
      </c>
      <c r="D1033" s="17" t="s">
        <v>326</v>
      </c>
      <c r="E1033" s="32">
        <v>4</v>
      </c>
      <c r="F1033" s="44" t="s">
        <v>143</v>
      </c>
      <c r="G1033" s="62" t="s">
        <v>143</v>
      </c>
      <c r="H1033" s="70" t="s">
        <v>143</v>
      </c>
      <c r="I1033" s="21">
        <v>5</v>
      </c>
      <c r="J1033" s="22" t="s">
        <v>143</v>
      </c>
      <c r="K1033" s="17" t="s">
        <v>54</v>
      </c>
      <c r="L1033" s="23">
        <v>94.444444444444443</v>
      </c>
      <c r="M1033" s="25">
        <v>0.94444444444444442</v>
      </c>
      <c r="N1033" s="25">
        <v>34.906220095693783</v>
      </c>
      <c r="O1033" s="26">
        <v>47.524752475247524</v>
      </c>
      <c r="P1033" s="26">
        <f t="shared" si="159"/>
        <v>0.47524752475247523</v>
      </c>
      <c r="Q1033" s="63">
        <v>52.475247524752476</v>
      </c>
      <c r="R1033" s="26">
        <v>0.52475247524752477</v>
      </c>
      <c r="S1033" s="24" t="s">
        <v>45</v>
      </c>
      <c r="T1033" s="25">
        <v>6.78</v>
      </c>
      <c r="U1033" s="25" t="s">
        <v>45</v>
      </c>
      <c r="V1033" s="25">
        <v>3.0238800000000001</v>
      </c>
      <c r="W1033" s="26">
        <v>19.638743355871583</v>
      </c>
      <c r="X1033" s="26">
        <v>43.239948178969669</v>
      </c>
      <c r="Y1033" s="26">
        <v>24.101434751170245</v>
      </c>
      <c r="Z1033" s="26">
        <v>1.4243251214654435</v>
      </c>
      <c r="AA1033" s="26">
        <v>0.47411111111111115</v>
      </c>
      <c r="AB1033" s="26">
        <v>42.901335833138035</v>
      </c>
      <c r="AC1033" s="26">
        <f t="shared" si="158"/>
        <v>1.3315067995280934</v>
      </c>
      <c r="AD1033" s="26">
        <f t="shared" si="158"/>
        <v>2.9316684865341434</v>
      </c>
      <c r="AE1033" s="26">
        <f t="shared" si="158"/>
        <v>1.6340772761293427</v>
      </c>
      <c r="AF1033" s="26">
        <f t="shared" si="158"/>
        <v>9.6569243235357066E-2</v>
      </c>
      <c r="AG1033" s="17">
        <v>3.6</v>
      </c>
      <c r="AH1033" s="17">
        <v>4.5999999999999996</v>
      </c>
      <c r="AI1033" s="17">
        <f t="shared" si="160"/>
        <v>2.5118864315095791E-5</v>
      </c>
      <c r="AJ1033" s="17">
        <v>6</v>
      </c>
      <c r="AK1033" s="17">
        <v>102.5</v>
      </c>
      <c r="AL1033" s="17">
        <v>670</v>
      </c>
      <c r="AM1033" s="17">
        <v>147.5</v>
      </c>
      <c r="AN1033" s="17">
        <v>41.5</v>
      </c>
      <c r="AO1033" s="17">
        <v>38</v>
      </c>
      <c r="AP1033" s="17">
        <v>1</v>
      </c>
      <c r="AQ1033" s="17">
        <v>129</v>
      </c>
      <c r="AR1033" s="17">
        <v>908.56874999999923</v>
      </c>
      <c r="AS1033" s="17">
        <v>1476.6208333333336</v>
      </c>
      <c r="AT1033" s="26">
        <v>661.63749999999993</v>
      </c>
      <c r="AU1033" s="26">
        <v>21.1683800623053</v>
      </c>
      <c r="AV1033" s="26">
        <v>4.9395962563731484</v>
      </c>
      <c r="AW1033" s="26">
        <v>5082.4499999999989</v>
      </c>
      <c r="AX1033" s="26">
        <v>3895.4749999999999</v>
      </c>
      <c r="AY1033" s="103">
        <v>837</v>
      </c>
      <c r="AZ1033" s="103">
        <f t="shared" si="161"/>
        <v>255.285</v>
      </c>
      <c r="BA1033" s="17">
        <v>30</v>
      </c>
      <c r="BB1033" s="17">
        <v>90</v>
      </c>
      <c r="BC1033" s="17">
        <v>0.19</v>
      </c>
      <c r="BD1033" s="14">
        <v>3</v>
      </c>
      <c r="BE1033" s="17" t="s">
        <v>149</v>
      </c>
      <c r="BF1033" s="28"/>
      <c r="BG1033" s="26"/>
      <c r="BH1033" s="31"/>
      <c r="BI1033" s="29"/>
    </row>
    <row r="1034" spans="1:61" x14ac:dyDescent="0.25">
      <c r="A1034" s="14">
        <v>2008</v>
      </c>
      <c r="B1034" s="17">
        <v>2012</v>
      </c>
      <c r="C1034" s="20" t="s">
        <v>187</v>
      </c>
      <c r="D1034" s="17" t="s">
        <v>326</v>
      </c>
      <c r="E1034" s="32">
        <v>1</v>
      </c>
      <c r="F1034" s="44" t="s">
        <v>144</v>
      </c>
      <c r="G1034" s="62" t="s">
        <v>144</v>
      </c>
      <c r="H1034" s="70" t="s">
        <v>144</v>
      </c>
      <c r="I1034" s="21">
        <v>5</v>
      </c>
      <c r="J1034" s="22" t="s">
        <v>144</v>
      </c>
      <c r="K1034" s="17" t="s">
        <v>54</v>
      </c>
      <c r="L1034" s="23">
        <v>94.444444444444443</v>
      </c>
      <c r="M1034" s="25">
        <v>0.94444444444444442</v>
      </c>
      <c r="N1034" s="25">
        <v>54.981818181818184</v>
      </c>
      <c r="O1034" s="26">
        <v>47.290640394088655</v>
      </c>
      <c r="P1034" s="26">
        <f t="shared" si="159"/>
        <v>0.47290640394088657</v>
      </c>
      <c r="Q1034" s="63">
        <v>52.709359605911345</v>
      </c>
      <c r="R1034" s="26">
        <v>0.52709359605911343</v>
      </c>
      <c r="S1034" s="24" t="s">
        <v>45</v>
      </c>
      <c r="T1034" s="25">
        <v>10.34</v>
      </c>
      <c r="U1034" s="25" t="s">
        <v>45</v>
      </c>
      <c r="V1034" s="25">
        <v>4.6116400000000004</v>
      </c>
      <c r="W1034" s="26">
        <v>18.556054240113738</v>
      </c>
      <c r="X1034" s="26">
        <v>43.775755034869945</v>
      </c>
      <c r="Y1034" s="26">
        <v>24.972332204635094</v>
      </c>
      <c r="Z1034" s="26">
        <v>1.3687004924704524</v>
      </c>
      <c r="AA1034" s="26">
        <v>0.44854545454545458</v>
      </c>
      <c r="AB1034" s="26">
        <v>69.156870693149571</v>
      </c>
      <c r="AC1034" s="26">
        <f t="shared" si="158"/>
        <v>1.9186960084277607</v>
      </c>
      <c r="AD1034" s="26">
        <f t="shared" si="158"/>
        <v>4.5264130706055523</v>
      </c>
      <c r="AE1034" s="26">
        <f t="shared" si="158"/>
        <v>2.5821391499592687</v>
      </c>
      <c r="AF1034" s="26">
        <f t="shared" si="158"/>
        <v>0.14152363092144477</v>
      </c>
      <c r="AG1034" s="17">
        <v>3.6</v>
      </c>
      <c r="AH1034" s="17">
        <v>4.9000000000000004</v>
      </c>
      <c r="AI1034" s="17">
        <f t="shared" si="160"/>
        <v>1.2589254117941658E-5</v>
      </c>
      <c r="AJ1034" s="17">
        <v>10.5</v>
      </c>
      <c r="AK1034" s="17">
        <v>137.5</v>
      </c>
      <c r="AL1034" s="17">
        <v>945</v>
      </c>
      <c r="AM1034" s="17">
        <v>162.5</v>
      </c>
      <c r="AN1034" s="17">
        <v>18</v>
      </c>
      <c r="AO1034" s="17">
        <v>38</v>
      </c>
      <c r="AP1034" s="17">
        <v>1</v>
      </c>
      <c r="AQ1034" s="17">
        <v>99</v>
      </c>
      <c r="AR1034" s="17">
        <v>908.56874999999923</v>
      </c>
      <c r="AS1034" s="17">
        <v>1476.6208333333336</v>
      </c>
      <c r="AT1034" s="26">
        <v>661.63749999999993</v>
      </c>
      <c r="AU1034" s="26">
        <v>21.1683800623053</v>
      </c>
      <c r="AV1034" s="26">
        <v>4.9395962563731484</v>
      </c>
      <c r="AW1034" s="26">
        <v>5082.4499999999989</v>
      </c>
      <c r="AX1034" s="26">
        <v>3895.4749999999999</v>
      </c>
      <c r="AY1034" s="103">
        <v>837</v>
      </c>
      <c r="AZ1034" s="103">
        <f t="shared" si="161"/>
        <v>255.285</v>
      </c>
      <c r="BA1034" s="17">
        <v>30</v>
      </c>
      <c r="BB1034" s="17">
        <v>90</v>
      </c>
      <c r="BC1034" s="17">
        <v>0.19</v>
      </c>
      <c r="BD1034" s="14">
        <v>3</v>
      </c>
      <c r="BE1034" s="17" t="s">
        <v>149</v>
      </c>
      <c r="BF1034" s="28"/>
      <c r="BG1034" s="26"/>
      <c r="BH1034" s="31"/>
      <c r="BI1034" s="29"/>
    </row>
    <row r="1035" spans="1:61" x14ac:dyDescent="0.25">
      <c r="A1035" s="14">
        <v>2008</v>
      </c>
      <c r="B1035" s="17">
        <v>2012</v>
      </c>
      <c r="C1035" s="20" t="s">
        <v>187</v>
      </c>
      <c r="D1035" s="17" t="s">
        <v>326</v>
      </c>
      <c r="E1035" s="32">
        <v>2</v>
      </c>
      <c r="F1035" s="44" t="s">
        <v>144</v>
      </c>
      <c r="G1035" s="62" t="s">
        <v>144</v>
      </c>
      <c r="H1035" s="70" t="s">
        <v>144</v>
      </c>
      <c r="I1035" s="21">
        <v>5</v>
      </c>
      <c r="J1035" s="22" t="s">
        <v>144</v>
      </c>
      <c r="K1035" s="17" t="s">
        <v>54</v>
      </c>
      <c r="L1035" s="23">
        <v>100</v>
      </c>
      <c r="M1035" s="25">
        <v>1</v>
      </c>
      <c r="N1035" s="25">
        <v>56.066985645933023</v>
      </c>
      <c r="O1035" s="26">
        <v>46.590909090909093</v>
      </c>
      <c r="P1035" s="26">
        <f t="shared" si="159"/>
        <v>0.46590909090909094</v>
      </c>
      <c r="Q1035" s="63">
        <v>53.409090909090907</v>
      </c>
      <c r="R1035" s="26">
        <v>0.53409090909090906</v>
      </c>
      <c r="S1035" s="24" t="s">
        <v>45</v>
      </c>
      <c r="T1035" s="25">
        <v>10.66</v>
      </c>
      <c r="U1035" s="25" t="s">
        <v>45</v>
      </c>
      <c r="V1035" s="25">
        <v>4.7543600000000001</v>
      </c>
      <c r="W1035" s="26">
        <v>19.889357078375667</v>
      </c>
      <c r="X1035" s="26">
        <v>42.747414566597485</v>
      </c>
      <c r="Y1035" s="26">
        <v>24.058033341961362</v>
      </c>
      <c r="Z1035" s="26">
        <v>1.4555567039256943</v>
      </c>
      <c r="AA1035" s="26">
        <v>0.4258095238095238</v>
      </c>
      <c r="AB1035" s="26">
        <v>75.104003578617764</v>
      </c>
      <c r="AC1035" s="26">
        <f t="shared" si="158"/>
        <v>2.120205464554846</v>
      </c>
      <c r="AD1035" s="26">
        <f t="shared" si="158"/>
        <v>4.5568743927992923</v>
      </c>
      <c r="AE1035" s="26">
        <f t="shared" si="158"/>
        <v>2.5645863542530813</v>
      </c>
      <c r="AF1035" s="26">
        <f t="shared" si="158"/>
        <v>0.15516234463847903</v>
      </c>
      <c r="AG1035" s="17">
        <v>3.6</v>
      </c>
      <c r="AH1035" s="17">
        <v>4.9000000000000004</v>
      </c>
      <c r="AI1035" s="17">
        <f t="shared" si="160"/>
        <v>1.2589254117941658E-5</v>
      </c>
      <c r="AJ1035" s="17">
        <v>9</v>
      </c>
      <c r="AK1035" s="17">
        <v>137.5</v>
      </c>
      <c r="AL1035" s="17">
        <v>900</v>
      </c>
      <c r="AM1035" s="17">
        <v>162.5</v>
      </c>
      <c r="AN1035" s="17">
        <v>19</v>
      </c>
      <c r="AO1035" s="17">
        <v>36</v>
      </c>
      <c r="AP1035" s="17">
        <v>1</v>
      </c>
      <c r="AQ1035" s="17">
        <v>95.5</v>
      </c>
      <c r="AR1035" s="17">
        <v>908.56874999999923</v>
      </c>
      <c r="AS1035" s="17">
        <v>1476.6208333333336</v>
      </c>
      <c r="AT1035" s="26">
        <v>661.63749999999993</v>
      </c>
      <c r="AU1035" s="26">
        <v>21.1683800623053</v>
      </c>
      <c r="AV1035" s="26">
        <v>4.9395962563731484</v>
      </c>
      <c r="AW1035" s="26">
        <v>5082.4499999999989</v>
      </c>
      <c r="AX1035" s="26">
        <v>3895.4749999999999</v>
      </c>
      <c r="AY1035" s="103">
        <v>837</v>
      </c>
      <c r="AZ1035" s="103">
        <f t="shared" si="161"/>
        <v>255.285</v>
      </c>
      <c r="BA1035" s="17">
        <v>30</v>
      </c>
      <c r="BB1035" s="17">
        <v>90</v>
      </c>
      <c r="BC1035" s="17">
        <v>0.19</v>
      </c>
      <c r="BD1035" s="14">
        <v>3</v>
      </c>
      <c r="BE1035" s="17" t="s">
        <v>149</v>
      </c>
      <c r="BF1035" s="28"/>
      <c r="BG1035" s="26"/>
      <c r="BH1035" s="31"/>
      <c r="BI1035" s="29"/>
    </row>
    <row r="1036" spans="1:61" x14ac:dyDescent="0.25">
      <c r="A1036" s="14">
        <v>2008</v>
      </c>
      <c r="B1036" s="17">
        <v>2012</v>
      </c>
      <c r="C1036" s="20" t="s">
        <v>187</v>
      </c>
      <c r="D1036" s="17" t="s">
        <v>326</v>
      </c>
      <c r="E1036" s="32">
        <v>3</v>
      </c>
      <c r="F1036" s="44" t="s">
        <v>144</v>
      </c>
      <c r="G1036" s="62" t="s">
        <v>144</v>
      </c>
      <c r="H1036" s="70" t="s">
        <v>144</v>
      </c>
      <c r="I1036" s="21">
        <v>5</v>
      </c>
      <c r="J1036" s="22" t="s">
        <v>144</v>
      </c>
      <c r="K1036" s="17" t="s">
        <v>54</v>
      </c>
      <c r="L1036" s="23">
        <v>100</v>
      </c>
      <c r="M1036" s="25">
        <v>1</v>
      </c>
      <c r="N1036" s="25">
        <v>53.896650717703359</v>
      </c>
      <c r="O1036" s="26">
        <v>49.238578680203048</v>
      </c>
      <c r="P1036" s="26">
        <f t="shared" si="159"/>
        <v>0.49238578680203049</v>
      </c>
      <c r="Q1036" s="63">
        <v>50.761421319796952</v>
      </c>
      <c r="R1036" s="26">
        <v>0.50761421319796951</v>
      </c>
      <c r="S1036" s="24" t="s">
        <v>45</v>
      </c>
      <c r="T1036" s="25">
        <v>9.8000000000000007</v>
      </c>
      <c r="U1036" s="25" t="s">
        <v>45</v>
      </c>
      <c r="V1036" s="25">
        <v>4.3708</v>
      </c>
      <c r="W1036" s="26">
        <v>19.02141441364364</v>
      </c>
      <c r="X1036" s="26">
        <v>41.837978410905777</v>
      </c>
      <c r="Y1036" s="26">
        <v>25.032426420260094</v>
      </c>
      <c r="Z1036" s="26">
        <v>1.5046602284394197</v>
      </c>
      <c r="AA1036" s="26">
        <v>0.40736363636363637</v>
      </c>
      <c r="AB1036" s="26">
        <v>72.171390314661906</v>
      </c>
      <c r="AC1036" s="26">
        <f t="shared" si="158"/>
        <v>1.8640986125370769</v>
      </c>
      <c r="AD1036" s="26">
        <f t="shared" si="158"/>
        <v>4.1001218842687663</v>
      </c>
      <c r="AE1036" s="26">
        <f t="shared" si="158"/>
        <v>2.4531777891854896</v>
      </c>
      <c r="AF1036" s="26">
        <f t="shared" si="158"/>
        <v>0.14745670238706313</v>
      </c>
      <c r="AG1036" s="17">
        <v>3.4</v>
      </c>
      <c r="AH1036" s="17">
        <v>4.8</v>
      </c>
      <c r="AI1036" s="17">
        <f t="shared" si="160"/>
        <v>1.5848931924611131E-5</v>
      </c>
      <c r="AJ1036" s="17">
        <v>7.5</v>
      </c>
      <c r="AK1036" s="17">
        <v>112.5</v>
      </c>
      <c r="AL1036" s="17">
        <v>815</v>
      </c>
      <c r="AM1036" s="17">
        <v>152.5</v>
      </c>
      <c r="AN1036" s="17">
        <v>23.5</v>
      </c>
      <c r="AO1036" s="17">
        <v>37</v>
      </c>
      <c r="AP1036" s="17">
        <v>0.75</v>
      </c>
      <c r="AQ1036" s="17">
        <v>95</v>
      </c>
      <c r="AR1036" s="17">
        <v>908.56874999999923</v>
      </c>
      <c r="AS1036" s="17">
        <v>1476.6208333333336</v>
      </c>
      <c r="AT1036" s="26">
        <v>661.63749999999993</v>
      </c>
      <c r="AU1036" s="26">
        <v>21.1683800623053</v>
      </c>
      <c r="AV1036" s="26">
        <v>4.9395962563731484</v>
      </c>
      <c r="AW1036" s="26">
        <v>5082.4499999999989</v>
      </c>
      <c r="AX1036" s="26">
        <v>3895.4749999999999</v>
      </c>
      <c r="AY1036" s="103">
        <v>837</v>
      </c>
      <c r="AZ1036" s="103">
        <f t="shared" si="161"/>
        <v>255.285</v>
      </c>
      <c r="BA1036" s="17">
        <v>30</v>
      </c>
      <c r="BB1036" s="17">
        <v>90</v>
      </c>
      <c r="BC1036" s="17">
        <v>0.19</v>
      </c>
      <c r="BD1036" s="14">
        <v>3</v>
      </c>
      <c r="BE1036" s="17" t="s">
        <v>149</v>
      </c>
      <c r="BF1036" s="28"/>
      <c r="BG1036" s="26"/>
      <c r="BH1036" s="31"/>
      <c r="BI1036" s="29"/>
    </row>
    <row r="1037" spans="1:61" x14ac:dyDescent="0.25">
      <c r="A1037" s="14">
        <v>2008</v>
      </c>
      <c r="B1037" s="17">
        <v>2012</v>
      </c>
      <c r="C1037" s="20" t="s">
        <v>187</v>
      </c>
      <c r="D1037" s="17" t="s">
        <v>326</v>
      </c>
      <c r="E1037" s="32">
        <v>4</v>
      </c>
      <c r="F1037" s="44" t="s">
        <v>144</v>
      </c>
      <c r="G1037" s="62" t="s">
        <v>144</v>
      </c>
      <c r="H1037" s="70" t="s">
        <v>144</v>
      </c>
      <c r="I1037" s="21">
        <v>5</v>
      </c>
      <c r="J1037" s="22" t="s">
        <v>144</v>
      </c>
      <c r="K1037" s="17" t="s">
        <v>54</v>
      </c>
      <c r="L1037" s="23">
        <v>94.444444444444443</v>
      </c>
      <c r="M1037" s="25">
        <v>0.94444444444444442</v>
      </c>
      <c r="N1037" s="25">
        <v>38.704306220095702</v>
      </c>
      <c r="O1037" s="26">
        <v>46.632124352331608</v>
      </c>
      <c r="P1037" s="26">
        <f t="shared" si="159"/>
        <v>0.46632124352331611</v>
      </c>
      <c r="Q1037" s="63">
        <v>53.367875647668392</v>
      </c>
      <c r="R1037" s="26">
        <v>0.53367875647668395</v>
      </c>
      <c r="S1037" s="24" t="s">
        <v>45</v>
      </c>
      <c r="T1037" s="25">
        <v>7.56</v>
      </c>
      <c r="U1037" s="25" t="s">
        <v>45</v>
      </c>
      <c r="V1037" s="25">
        <v>3.3717600000000001</v>
      </c>
      <c r="W1037" s="26">
        <v>18.772700829180437</v>
      </c>
      <c r="X1037" s="26">
        <v>43.055897834878849</v>
      </c>
      <c r="Y1037" s="26">
        <v>25.011876975699323</v>
      </c>
      <c r="Z1037" s="26">
        <v>1.1347575891386441</v>
      </c>
      <c r="AA1037" s="26">
        <v>0.48542857142857138</v>
      </c>
      <c r="AB1037" s="26">
        <v>46.721600941730436</v>
      </c>
      <c r="AC1037" s="26">
        <f t="shared" si="158"/>
        <v>1.4192161826860408</v>
      </c>
      <c r="AD1037" s="26">
        <f t="shared" si="158"/>
        <v>3.2550258763168407</v>
      </c>
      <c r="AE1037" s="26">
        <f t="shared" si="158"/>
        <v>1.8908978993628685</v>
      </c>
      <c r="AF1037" s="26">
        <f t="shared" si="158"/>
        <v>8.5787673738881493E-2</v>
      </c>
      <c r="AG1037" s="17">
        <v>3.6</v>
      </c>
      <c r="AH1037" s="17">
        <v>4.5999999999999996</v>
      </c>
      <c r="AI1037" s="17">
        <f t="shared" si="160"/>
        <v>2.5118864315095791E-5</v>
      </c>
      <c r="AJ1037" s="17">
        <v>6</v>
      </c>
      <c r="AK1037" s="17">
        <v>102.5</v>
      </c>
      <c r="AL1037" s="17">
        <v>670</v>
      </c>
      <c r="AM1037" s="17">
        <v>147.5</v>
      </c>
      <c r="AN1037" s="17">
        <v>41.5</v>
      </c>
      <c r="AO1037" s="17">
        <v>38</v>
      </c>
      <c r="AP1037" s="17">
        <v>1</v>
      </c>
      <c r="AQ1037" s="17">
        <v>129</v>
      </c>
      <c r="AR1037" s="17">
        <v>908.56874999999923</v>
      </c>
      <c r="AS1037" s="17">
        <v>1476.6208333333336</v>
      </c>
      <c r="AT1037" s="26">
        <v>661.63749999999993</v>
      </c>
      <c r="AU1037" s="26">
        <v>21.1683800623053</v>
      </c>
      <c r="AV1037" s="26">
        <v>4.9395962563731484</v>
      </c>
      <c r="AW1037" s="26">
        <v>5082.4499999999989</v>
      </c>
      <c r="AX1037" s="26">
        <v>3895.4749999999999</v>
      </c>
      <c r="AY1037" s="103">
        <v>837</v>
      </c>
      <c r="AZ1037" s="103">
        <f t="shared" si="161"/>
        <v>255.285</v>
      </c>
      <c r="BA1037" s="17">
        <v>30</v>
      </c>
      <c r="BB1037" s="17">
        <v>90</v>
      </c>
      <c r="BC1037" s="17">
        <v>0.19</v>
      </c>
      <c r="BD1037" s="14">
        <v>3</v>
      </c>
      <c r="BE1037" s="17" t="s">
        <v>149</v>
      </c>
      <c r="BF1037" s="28"/>
      <c r="BG1037" s="26"/>
      <c r="BH1037" s="31"/>
      <c r="BI1037" s="29"/>
    </row>
    <row r="1038" spans="1:61" x14ac:dyDescent="0.25">
      <c r="A1038" s="14">
        <v>2008</v>
      </c>
      <c r="B1038" s="31">
        <v>2011</v>
      </c>
      <c r="C1038" s="20" t="s">
        <v>190</v>
      </c>
      <c r="D1038" s="17" t="s">
        <v>327</v>
      </c>
      <c r="E1038" s="69">
        <v>1</v>
      </c>
      <c r="F1038" s="76" t="s">
        <v>55</v>
      </c>
      <c r="G1038" s="45" t="s">
        <v>56</v>
      </c>
      <c r="H1038" s="20" t="s">
        <v>192</v>
      </c>
      <c r="I1038" s="45" t="s">
        <v>52</v>
      </c>
      <c r="J1038" s="22" t="s">
        <v>57</v>
      </c>
      <c r="K1038" s="17" t="s">
        <v>42</v>
      </c>
      <c r="L1038" s="71">
        <v>100</v>
      </c>
      <c r="M1038" s="24">
        <f>L1038/100</f>
        <v>1</v>
      </c>
      <c r="N1038" s="24">
        <v>77.561717352415016</v>
      </c>
      <c r="O1038" s="26">
        <v>47.703809184763266</v>
      </c>
      <c r="P1038" s="26">
        <f t="shared" si="159"/>
        <v>0.47703809184763268</v>
      </c>
      <c r="Q1038" s="25">
        <v>52.296190815236734</v>
      </c>
      <c r="R1038" s="25">
        <v>0.52296190815236743</v>
      </c>
      <c r="S1038" s="24" t="s">
        <v>45</v>
      </c>
      <c r="T1038" s="25">
        <v>13.520607902064517</v>
      </c>
      <c r="U1038" s="25" t="s">
        <v>45</v>
      </c>
      <c r="V1038" s="25">
        <f>T1038/2.242</f>
        <v>6.0306012052027285</v>
      </c>
      <c r="W1038" s="80">
        <v>18.202810429454971</v>
      </c>
      <c r="X1038" s="80">
        <v>42.501189384884938</v>
      </c>
      <c r="Y1038" s="80">
        <v>25.777207904477891</v>
      </c>
      <c r="Z1038" s="80">
        <v>1.7994232933777425</v>
      </c>
      <c r="AA1038" s="80">
        <v>0.40891566265060236</v>
      </c>
      <c r="AB1038" s="26">
        <v>99.193617195464498</v>
      </c>
      <c r="AC1038" s="26">
        <f t="shared" si="158"/>
        <v>2.461130625322713</v>
      </c>
      <c r="AD1038" s="26">
        <f t="shared" si="158"/>
        <v>5.7464191704441587</v>
      </c>
      <c r="AE1038" s="26">
        <f t="shared" si="158"/>
        <v>3.4852352088644367</v>
      </c>
      <c r="AF1038" s="26">
        <f t="shared" si="158"/>
        <v>0.24329296799602065</v>
      </c>
      <c r="AG1038" s="17">
        <v>5.22</v>
      </c>
      <c r="AH1038" s="17">
        <v>6.41</v>
      </c>
      <c r="AI1038" s="17">
        <f t="shared" si="160"/>
        <v>3.8904514499428027E-7</v>
      </c>
      <c r="AJ1038" s="17">
        <v>1.6</v>
      </c>
      <c r="AK1038" s="17">
        <v>64.8</v>
      </c>
      <c r="AL1038" s="17">
        <v>2560.8000000000002</v>
      </c>
      <c r="AM1038" s="17">
        <v>323.7</v>
      </c>
      <c r="AN1038" s="17">
        <v>1.4</v>
      </c>
      <c r="AO1038" s="17">
        <v>9</v>
      </c>
      <c r="AP1038" s="17">
        <v>0.7</v>
      </c>
      <c r="AQ1038" s="17">
        <v>9.4</v>
      </c>
      <c r="AR1038" s="17">
        <v>931.99999999999909</v>
      </c>
      <c r="AS1038" s="17">
        <v>1421.6958333333332</v>
      </c>
      <c r="AT1038" s="26">
        <v>670.55</v>
      </c>
      <c r="AU1038" s="26">
        <v>21.214628764278302</v>
      </c>
      <c r="AV1038" s="26">
        <v>4.083030603588095</v>
      </c>
      <c r="AW1038" s="27">
        <v>4891.8250000000025</v>
      </c>
      <c r="AX1038" s="27">
        <v>3700</v>
      </c>
      <c r="AY1038" s="103">
        <v>615</v>
      </c>
      <c r="AZ1038" s="103"/>
      <c r="BA1038" s="17">
        <v>25</v>
      </c>
      <c r="BB1038" s="17">
        <v>45</v>
      </c>
      <c r="BC1038" s="17">
        <v>0.18</v>
      </c>
      <c r="BD1038" s="14">
        <v>3</v>
      </c>
      <c r="BE1038" s="17" t="s">
        <v>149</v>
      </c>
      <c r="BF1038" s="28"/>
      <c r="BG1038" s="26"/>
      <c r="BH1038" s="31"/>
      <c r="BI1038" s="29"/>
    </row>
    <row r="1039" spans="1:61" x14ac:dyDescent="0.25">
      <c r="A1039" s="14">
        <v>2008</v>
      </c>
      <c r="B1039" s="31">
        <v>2011</v>
      </c>
      <c r="C1039" s="20" t="s">
        <v>190</v>
      </c>
      <c r="D1039" s="17" t="s">
        <v>327</v>
      </c>
      <c r="E1039" s="69">
        <v>2</v>
      </c>
      <c r="F1039" s="76" t="s">
        <v>55</v>
      </c>
      <c r="G1039" s="45" t="s">
        <v>56</v>
      </c>
      <c r="H1039" s="20" t="s">
        <v>192</v>
      </c>
      <c r="I1039" s="45" t="s">
        <v>52</v>
      </c>
      <c r="J1039" s="22" t="s">
        <v>57</v>
      </c>
      <c r="K1039" s="17" t="s">
        <v>42</v>
      </c>
      <c r="L1039" s="71">
        <v>87.5</v>
      </c>
      <c r="M1039" s="24">
        <f t="shared" ref="M1039:M1102" si="162">L1039/100</f>
        <v>0.875</v>
      </c>
      <c r="N1039" s="24">
        <v>57.663685152057255</v>
      </c>
      <c r="O1039" s="26">
        <v>48.320120800302</v>
      </c>
      <c r="P1039" s="26">
        <f t="shared" si="159"/>
        <v>0.48320120800302002</v>
      </c>
      <c r="Q1039" s="25">
        <v>51.679879199698</v>
      </c>
      <c r="R1039" s="25">
        <v>0.51679879199697998</v>
      </c>
      <c r="S1039" s="24" t="s">
        <v>45</v>
      </c>
      <c r="T1039" s="25">
        <v>9.9335076095591255</v>
      </c>
      <c r="U1039" s="25" t="s">
        <v>45</v>
      </c>
      <c r="V1039" s="25">
        <f t="shared" ref="V1039:V1076" si="163">T1039/2.242</f>
        <v>4.4306456777694585</v>
      </c>
      <c r="W1039" s="80">
        <v>18.672913391453491</v>
      </c>
      <c r="X1039" s="80">
        <v>42.173252822638275</v>
      </c>
      <c r="Y1039" s="80">
        <v>24.905638130627423</v>
      </c>
      <c r="Z1039" s="80">
        <v>1.9459143204230429</v>
      </c>
      <c r="AA1039" s="80">
        <v>0.3992405063291139</v>
      </c>
      <c r="AB1039" s="26">
        <v>74.643034352108856</v>
      </c>
      <c r="AC1039" s="26">
        <f t="shared" si="158"/>
        <v>1.8548752726664175</v>
      </c>
      <c r="AD1039" s="26">
        <f t="shared" si="158"/>
        <v>4.1892832783353819</v>
      </c>
      <c r="AE1039" s="26">
        <f t="shared" si="158"/>
        <v>2.4740034589151341</v>
      </c>
      <c r="AF1039" s="26">
        <f t="shared" si="158"/>
        <v>0.19329754709472372</v>
      </c>
      <c r="AG1039" s="17">
        <v>4.88</v>
      </c>
      <c r="AH1039" s="17">
        <v>6.63</v>
      </c>
      <c r="AI1039" s="17">
        <f t="shared" si="160"/>
        <v>2.3442288153199206E-7</v>
      </c>
      <c r="AJ1039" s="17">
        <v>2</v>
      </c>
      <c r="AK1039" s="17">
        <v>64.599999999999994</v>
      </c>
      <c r="AL1039" s="17">
        <v>2702.6</v>
      </c>
      <c r="AM1039" s="17">
        <v>346.5</v>
      </c>
      <c r="AN1039" s="17">
        <v>1.4</v>
      </c>
      <c r="AO1039" s="17">
        <v>8.1</v>
      </c>
      <c r="AP1039" s="17">
        <v>0.6</v>
      </c>
      <c r="AQ1039" s="17">
        <v>11</v>
      </c>
      <c r="AR1039" s="17">
        <v>931.99999999999909</v>
      </c>
      <c r="AS1039" s="17">
        <v>1421.6958333333332</v>
      </c>
      <c r="AT1039" s="26">
        <v>670.55</v>
      </c>
      <c r="AU1039" s="26">
        <v>21.214628764278302</v>
      </c>
      <c r="AV1039" s="26">
        <v>4.083030603588095</v>
      </c>
      <c r="AW1039" s="27">
        <v>4891.8250000000025</v>
      </c>
      <c r="AX1039" s="27">
        <v>3700</v>
      </c>
      <c r="AY1039" s="103">
        <v>615</v>
      </c>
      <c r="AZ1039" s="103"/>
      <c r="BA1039" s="17">
        <v>25</v>
      </c>
      <c r="BB1039" s="17">
        <v>45</v>
      </c>
      <c r="BC1039" s="17">
        <v>0.18</v>
      </c>
      <c r="BD1039" s="14">
        <v>3</v>
      </c>
      <c r="BE1039" s="17" t="s">
        <v>149</v>
      </c>
      <c r="BF1039" s="28"/>
      <c r="BG1039" s="26"/>
      <c r="BH1039" s="31"/>
      <c r="BI1039" s="29"/>
    </row>
    <row r="1040" spans="1:61" x14ac:dyDescent="0.25">
      <c r="A1040" s="14">
        <v>2008</v>
      </c>
      <c r="B1040" s="31">
        <v>2011</v>
      </c>
      <c r="C1040" s="20" t="s">
        <v>190</v>
      </c>
      <c r="D1040" s="17" t="s">
        <v>327</v>
      </c>
      <c r="E1040" s="69">
        <v>3</v>
      </c>
      <c r="F1040" s="76" t="s">
        <v>55</v>
      </c>
      <c r="G1040" s="45" t="s">
        <v>56</v>
      </c>
      <c r="H1040" s="20" t="s">
        <v>192</v>
      </c>
      <c r="I1040" s="45" t="s">
        <v>52</v>
      </c>
      <c r="J1040" s="22" t="s">
        <v>57</v>
      </c>
      <c r="K1040" s="17" t="s">
        <v>42</v>
      </c>
      <c r="L1040" s="71">
        <v>87.5</v>
      </c>
      <c r="M1040" s="24">
        <f t="shared" si="162"/>
        <v>0.875</v>
      </c>
      <c r="N1040" s="24">
        <v>58.069767441860463</v>
      </c>
      <c r="O1040" s="26">
        <v>48.646528050215764</v>
      </c>
      <c r="P1040" s="26">
        <f t="shared" si="159"/>
        <v>0.48646528050215765</v>
      </c>
      <c r="Q1040" s="25">
        <v>51.353471949784236</v>
      </c>
      <c r="R1040" s="25">
        <v>0.51353471949784235</v>
      </c>
      <c r="S1040" s="24" t="s">
        <v>45</v>
      </c>
      <c r="T1040" s="25">
        <v>9.9402805781869166</v>
      </c>
      <c r="U1040" s="25" t="s">
        <v>45</v>
      </c>
      <c r="V1040" s="25">
        <f t="shared" si="163"/>
        <v>4.4336666272020144</v>
      </c>
      <c r="W1040" s="80">
        <v>18.896565492360224</v>
      </c>
      <c r="X1040" s="80">
        <v>42.069474449744391</v>
      </c>
      <c r="Y1040" s="80">
        <v>25.129451776432589</v>
      </c>
      <c r="Z1040" s="80">
        <v>2.069303330410051</v>
      </c>
      <c r="AA1040" s="80">
        <v>0.40666666666666668</v>
      </c>
      <c r="AB1040" s="26">
        <v>73.329938691542822</v>
      </c>
      <c r="AC1040" s="26">
        <f t="shared" si="158"/>
        <v>1.8783716295814541</v>
      </c>
      <c r="AD1040" s="26">
        <f t="shared" si="158"/>
        <v>4.1818237980732489</v>
      </c>
      <c r="AE1040" s="26">
        <f t="shared" si="158"/>
        <v>2.4979380143375756</v>
      </c>
      <c r="AF1040" s="26">
        <f t="shared" si="158"/>
        <v>0.20569455705652531</v>
      </c>
      <c r="AG1040" s="17">
        <v>5.5</v>
      </c>
      <c r="AH1040" s="17">
        <v>6.32</v>
      </c>
      <c r="AI1040" s="17">
        <f t="shared" si="160"/>
        <v>4.7863009232263745E-7</v>
      </c>
      <c r="AJ1040" s="17">
        <v>1</v>
      </c>
      <c r="AK1040" s="17">
        <v>64.8</v>
      </c>
      <c r="AL1040" s="17">
        <v>2765.5</v>
      </c>
      <c r="AM1040" s="17">
        <v>338.9</v>
      </c>
      <c r="AN1040" s="17">
        <v>2.1</v>
      </c>
      <c r="AO1040" s="17">
        <v>9.5</v>
      </c>
      <c r="AP1040" s="17">
        <v>0.3</v>
      </c>
      <c r="AQ1040" s="17">
        <v>14.5</v>
      </c>
      <c r="AR1040" s="17">
        <v>931.99999999999909</v>
      </c>
      <c r="AS1040" s="17">
        <v>1421.6958333333332</v>
      </c>
      <c r="AT1040" s="26">
        <v>670.55</v>
      </c>
      <c r="AU1040" s="26">
        <v>21.214628764278302</v>
      </c>
      <c r="AV1040" s="26">
        <v>4.083030603588095</v>
      </c>
      <c r="AW1040" s="27">
        <v>4891.8250000000025</v>
      </c>
      <c r="AX1040" s="27">
        <v>3700</v>
      </c>
      <c r="AY1040" s="103">
        <v>615</v>
      </c>
      <c r="AZ1040" s="103"/>
      <c r="BA1040" s="17">
        <v>25</v>
      </c>
      <c r="BB1040" s="17">
        <v>45</v>
      </c>
      <c r="BC1040" s="17">
        <v>0.18</v>
      </c>
      <c r="BD1040" s="14">
        <v>3</v>
      </c>
      <c r="BE1040" s="17" t="s">
        <v>149</v>
      </c>
      <c r="BF1040" s="28"/>
      <c r="BG1040" s="26"/>
      <c r="BH1040" s="31"/>
      <c r="BI1040" s="29"/>
    </row>
    <row r="1041" spans="1:61" x14ac:dyDescent="0.25">
      <c r="A1041" s="14">
        <v>2008</v>
      </c>
      <c r="B1041" s="31">
        <v>2011</v>
      </c>
      <c r="C1041" s="20" t="s">
        <v>190</v>
      </c>
      <c r="D1041" s="17" t="s">
        <v>327</v>
      </c>
      <c r="E1041" s="69">
        <v>1</v>
      </c>
      <c r="F1041" s="76" t="s">
        <v>58</v>
      </c>
      <c r="G1041" s="45" t="s">
        <v>59</v>
      </c>
      <c r="H1041" s="70" t="s">
        <v>193</v>
      </c>
      <c r="I1041" s="45">
        <v>8</v>
      </c>
      <c r="J1041" s="22" t="s">
        <v>60</v>
      </c>
      <c r="K1041" s="17" t="s">
        <v>40</v>
      </c>
      <c r="L1041" s="71">
        <v>100</v>
      </c>
      <c r="M1041" s="24">
        <f t="shared" si="162"/>
        <v>1</v>
      </c>
      <c r="N1041" s="24">
        <v>86.495527728085875</v>
      </c>
      <c r="O1041" s="25">
        <v>49.151955694011768</v>
      </c>
      <c r="P1041" s="26">
        <f t="shared" si="159"/>
        <v>0.49151955694011767</v>
      </c>
      <c r="Q1041" s="25">
        <v>50.848044305988232</v>
      </c>
      <c r="R1041" s="25">
        <v>0.50848044305988227</v>
      </c>
      <c r="S1041" s="24" t="s">
        <v>45</v>
      </c>
      <c r="T1041" s="25">
        <v>14.660428087291812</v>
      </c>
      <c r="U1041" s="25" t="s">
        <v>45</v>
      </c>
      <c r="V1041" s="25">
        <f t="shared" si="163"/>
        <v>6.5389955786314955</v>
      </c>
      <c r="W1041" s="80">
        <v>20.230047221092619</v>
      </c>
      <c r="X1041" s="80">
        <v>40.869067279683321</v>
      </c>
      <c r="Y1041" s="80">
        <v>26.261101936147796</v>
      </c>
      <c r="Z1041" s="80">
        <v>1.7738698888769022</v>
      </c>
      <c r="AA1041" s="80">
        <v>0.42053846153846153</v>
      </c>
      <c r="AB1041" s="26">
        <v>104.58326237504679</v>
      </c>
      <c r="AC1041" s="26">
        <f t="shared" si="158"/>
        <v>2.9658115248734589</v>
      </c>
      <c r="AD1041" s="26">
        <f t="shared" si="158"/>
        <v>5.9915802184848808</v>
      </c>
      <c r="AE1041" s="26">
        <f t="shared" si="158"/>
        <v>3.8499899642793456</v>
      </c>
      <c r="AF1041" s="26">
        <f t="shared" si="158"/>
        <v>0.26005691942092141</v>
      </c>
      <c r="AG1041" s="17">
        <v>5.22</v>
      </c>
      <c r="AH1041" s="17">
        <v>6.41</v>
      </c>
      <c r="AI1041" s="17">
        <f t="shared" si="160"/>
        <v>3.8904514499428027E-7</v>
      </c>
      <c r="AJ1041" s="17">
        <v>1.6</v>
      </c>
      <c r="AK1041" s="17">
        <v>64.8</v>
      </c>
      <c r="AL1041" s="17">
        <v>2560.8000000000002</v>
      </c>
      <c r="AM1041" s="17">
        <v>323.7</v>
      </c>
      <c r="AN1041" s="17">
        <v>1.4</v>
      </c>
      <c r="AO1041" s="17">
        <v>9</v>
      </c>
      <c r="AP1041" s="17">
        <v>0.7</v>
      </c>
      <c r="AQ1041" s="17">
        <v>9.4</v>
      </c>
      <c r="AR1041" s="17">
        <v>931.99999999999909</v>
      </c>
      <c r="AS1041" s="17">
        <v>1421.6958333333332</v>
      </c>
      <c r="AT1041" s="26">
        <v>670.55</v>
      </c>
      <c r="AU1041" s="26">
        <v>21.214628764278302</v>
      </c>
      <c r="AV1041" s="26">
        <v>4.083030603588095</v>
      </c>
      <c r="AW1041" s="27">
        <v>4891.8250000000025</v>
      </c>
      <c r="AX1041" s="27">
        <v>3700</v>
      </c>
      <c r="AY1041" s="103">
        <v>615</v>
      </c>
      <c r="AZ1041" s="103">
        <f t="shared" ref="AZ1041:AZ1076" si="164">AY1041*0.305</f>
        <v>187.57499999999999</v>
      </c>
      <c r="BA1041" s="17">
        <v>25</v>
      </c>
      <c r="BB1041" s="17">
        <v>45</v>
      </c>
      <c r="BC1041" s="17">
        <v>0.18</v>
      </c>
      <c r="BD1041" s="14">
        <v>3</v>
      </c>
      <c r="BE1041" s="17" t="s">
        <v>149</v>
      </c>
      <c r="BF1041" s="28"/>
      <c r="BG1041" s="26"/>
      <c r="BH1041" s="31"/>
      <c r="BI1041" s="29"/>
    </row>
    <row r="1042" spans="1:61" x14ac:dyDescent="0.25">
      <c r="A1042" s="14">
        <v>2008</v>
      </c>
      <c r="B1042" s="31">
        <v>2011</v>
      </c>
      <c r="C1042" s="20" t="s">
        <v>190</v>
      </c>
      <c r="D1042" s="17" t="s">
        <v>327</v>
      </c>
      <c r="E1042" s="69">
        <v>2</v>
      </c>
      <c r="F1042" s="76" t="s">
        <v>58</v>
      </c>
      <c r="G1042" s="45" t="s">
        <v>59</v>
      </c>
      <c r="H1042" s="70" t="s">
        <v>193</v>
      </c>
      <c r="I1042" s="45">
        <v>8</v>
      </c>
      <c r="J1042" s="22" t="s">
        <v>60</v>
      </c>
      <c r="K1042" s="17" t="s">
        <v>40</v>
      </c>
      <c r="L1042" s="71">
        <v>100</v>
      </c>
      <c r="M1042" s="24">
        <f t="shared" si="162"/>
        <v>1</v>
      </c>
      <c r="N1042" s="24">
        <v>90.150268336314838</v>
      </c>
      <c r="O1042" s="25">
        <v>50.017367141368531</v>
      </c>
      <c r="P1042" s="26">
        <f t="shared" si="159"/>
        <v>0.50017367141368529</v>
      </c>
      <c r="Q1042" s="25">
        <v>49.982632858631469</v>
      </c>
      <c r="R1042" s="25">
        <v>0.49982632858631471</v>
      </c>
      <c r="S1042" s="24" t="s">
        <v>45</v>
      </c>
      <c r="T1042" s="25">
        <v>15.019825881203783</v>
      </c>
      <c r="U1042" s="25" t="s">
        <v>45</v>
      </c>
      <c r="V1042" s="25">
        <f t="shared" si="163"/>
        <v>6.6992978952737658</v>
      </c>
      <c r="W1042" s="80">
        <v>18.659042086472425</v>
      </c>
      <c r="X1042" s="80">
        <v>42.00066563795346</v>
      </c>
      <c r="Y1042" s="80">
        <v>26.221258055732051</v>
      </c>
      <c r="Z1042" s="80">
        <v>1.8934918761913337</v>
      </c>
      <c r="AA1042" s="80">
        <v>0.43239316239316244</v>
      </c>
      <c r="AB1042" s="26">
        <v>104.20950552090386</v>
      </c>
      <c r="AC1042" s="26">
        <f t="shared" si="158"/>
        <v>2.8025556324886916</v>
      </c>
      <c r="AD1042" s="26">
        <f t="shared" si="158"/>
        <v>6.3084268477671976</v>
      </c>
      <c r="AE1042" s="26">
        <f t="shared" si="158"/>
        <v>3.9383873038320742</v>
      </c>
      <c r="AF1042" s="26">
        <f t="shared" si="158"/>
        <v>0.28439918287867699</v>
      </c>
      <c r="AG1042" s="17">
        <v>4.88</v>
      </c>
      <c r="AH1042" s="17">
        <v>6.63</v>
      </c>
      <c r="AI1042" s="17">
        <f t="shared" si="160"/>
        <v>2.3442288153199206E-7</v>
      </c>
      <c r="AJ1042" s="17">
        <v>2</v>
      </c>
      <c r="AK1042" s="17">
        <v>64.599999999999994</v>
      </c>
      <c r="AL1042" s="17">
        <v>2702.6</v>
      </c>
      <c r="AM1042" s="17">
        <v>346.5</v>
      </c>
      <c r="AN1042" s="17">
        <v>1.4</v>
      </c>
      <c r="AO1042" s="17">
        <v>8.1</v>
      </c>
      <c r="AP1042" s="17">
        <v>0.6</v>
      </c>
      <c r="AQ1042" s="17">
        <v>11</v>
      </c>
      <c r="AR1042" s="17">
        <v>931.99999999999909</v>
      </c>
      <c r="AS1042" s="17">
        <v>1421.6958333333332</v>
      </c>
      <c r="AT1042" s="26">
        <v>670.55</v>
      </c>
      <c r="AU1042" s="26">
        <v>21.214628764278302</v>
      </c>
      <c r="AV1042" s="26">
        <v>4.083030603588095</v>
      </c>
      <c r="AW1042" s="27">
        <v>4891.8250000000025</v>
      </c>
      <c r="AX1042" s="27">
        <v>3700</v>
      </c>
      <c r="AY1042" s="103">
        <v>615</v>
      </c>
      <c r="AZ1042" s="103">
        <f t="shared" si="164"/>
        <v>187.57499999999999</v>
      </c>
      <c r="BA1042" s="17">
        <v>25</v>
      </c>
      <c r="BB1042" s="17">
        <v>45</v>
      </c>
      <c r="BC1042" s="17">
        <v>0.18</v>
      </c>
      <c r="BD1042" s="14">
        <v>3</v>
      </c>
      <c r="BE1042" s="17" t="s">
        <v>149</v>
      </c>
      <c r="BF1042" s="28"/>
      <c r="BG1042" s="26"/>
      <c r="BH1042" s="31"/>
      <c r="BI1042" s="29"/>
    </row>
    <row r="1043" spans="1:61" x14ac:dyDescent="0.25">
      <c r="A1043" s="14">
        <v>2008</v>
      </c>
      <c r="B1043" s="31">
        <v>2011</v>
      </c>
      <c r="C1043" s="20" t="s">
        <v>190</v>
      </c>
      <c r="D1043" s="17" t="s">
        <v>327</v>
      </c>
      <c r="E1043" s="69">
        <v>3</v>
      </c>
      <c r="F1043" s="76" t="s">
        <v>58</v>
      </c>
      <c r="G1043" s="45" t="s">
        <v>59</v>
      </c>
      <c r="H1043" s="70" t="s">
        <v>193</v>
      </c>
      <c r="I1043" s="45">
        <v>8</v>
      </c>
      <c r="J1043" s="22" t="s">
        <v>60</v>
      </c>
      <c r="K1043" s="17" t="s">
        <v>40</v>
      </c>
      <c r="L1043" s="71">
        <v>100</v>
      </c>
      <c r="M1043" s="24">
        <f t="shared" si="162"/>
        <v>1</v>
      </c>
      <c r="N1043" s="24">
        <v>68.627906976744185</v>
      </c>
      <c r="O1043" s="25">
        <v>50.809780882819943</v>
      </c>
      <c r="P1043" s="26">
        <f t="shared" si="159"/>
        <v>0.50809780882819944</v>
      </c>
      <c r="Q1043" s="25">
        <v>49.190219117180057</v>
      </c>
      <c r="R1043" s="25">
        <v>0.49190219117180062</v>
      </c>
      <c r="S1043" s="24" t="s">
        <v>45</v>
      </c>
      <c r="T1043" s="25">
        <v>11.252739272464991</v>
      </c>
      <c r="U1043" s="25" t="s">
        <v>45</v>
      </c>
      <c r="V1043" s="25">
        <f t="shared" si="163"/>
        <v>5.0190630118041888</v>
      </c>
      <c r="W1043" s="80">
        <v>20.285748771661133</v>
      </c>
      <c r="X1043" s="80">
        <v>38.953690427384927</v>
      </c>
      <c r="Y1043" s="80">
        <v>26.816661706834381</v>
      </c>
      <c r="Z1043" s="80">
        <v>2.2231633186064528</v>
      </c>
      <c r="AA1043" s="80">
        <v>0.42294736842105263</v>
      </c>
      <c r="AB1043" s="26">
        <v>79.816592649390813</v>
      </c>
      <c r="AC1043" s="26">
        <f t="shared" si="158"/>
        <v>2.2827024187422968</v>
      </c>
      <c r="AD1043" s="26">
        <f t="shared" si="158"/>
        <v>4.3833572207967801</v>
      </c>
      <c r="AE1043" s="26">
        <f t="shared" si="158"/>
        <v>3.0176090234490331</v>
      </c>
      <c r="AF1043" s="26">
        <f t="shared" si="158"/>
        <v>0.25016677184386432</v>
      </c>
      <c r="AG1043" s="17">
        <v>5.5</v>
      </c>
      <c r="AH1043" s="17">
        <v>6.32</v>
      </c>
      <c r="AI1043" s="17">
        <f t="shared" si="160"/>
        <v>4.7863009232263745E-7</v>
      </c>
      <c r="AJ1043" s="17">
        <v>1</v>
      </c>
      <c r="AK1043" s="17">
        <v>64.8</v>
      </c>
      <c r="AL1043" s="17">
        <v>2765.5</v>
      </c>
      <c r="AM1043" s="17">
        <v>338.9</v>
      </c>
      <c r="AN1043" s="17">
        <v>2.1</v>
      </c>
      <c r="AO1043" s="17">
        <v>9.5</v>
      </c>
      <c r="AP1043" s="17">
        <v>0.3</v>
      </c>
      <c r="AQ1043" s="17">
        <v>14.5</v>
      </c>
      <c r="AR1043" s="17">
        <v>931.99999999999909</v>
      </c>
      <c r="AS1043" s="17">
        <v>1421.6958333333332</v>
      </c>
      <c r="AT1043" s="26">
        <v>670.55</v>
      </c>
      <c r="AU1043" s="26">
        <v>21.214628764278302</v>
      </c>
      <c r="AV1043" s="26">
        <v>4.083030603588095</v>
      </c>
      <c r="AW1043" s="27">
        <v>4891.8250000000025</v>
      </c>
      <c r="AX1043" s="27">
        <v>3700</v>
      </c>
      <c r="AY1043" s="103">
        <v>615</v>
      </c>
      <c r="AZ1043" s="103">
        <f t="shared" si="164"/>
        <v>187.57499999999999</v>
      </c>
      <c r="BA1043" s="17">
        <v>25</v>
      </c>
      <c r="BB1043" s="17">
        <v>45</v>
      </c>
      <c r="BC1043" s="17">
        <v>0.18</v>
      </c>
      <c r="BD1043" s="14">
        <v>3</v>
      </c>
      <c r="BE1043" s="17" t="s">
        <v>149</v>
      </c>
      <c r="BF1043" s="28"/>
      <c r="BG1043" s="26"/>
      <c r="BH1043" s="31"/>
      <c r="BI1043" s="29"/>
    </row>
    <row r="1044" spans="1:61" x14ac:dyDescent="0.25">
      <c r="A1044" s="14">
        <v>2008</v>
      </c>
      <c r="B1044" s="31">
        <v>2011</v>
      </c>
      <c r="C1044" s="20" t="s">
        <v>190</v>
      </c>
      <c r="D1044" s="17" t="s">
        <v>327</v>
      </c>
      <c r="E1044" s="69">
        <v>1</v>
      </c>
      <c r="F1044" s="76" t="s">
        <v>81</v>
      </c>
      <c r="G1044" s="45" t="str">
        <f>VLOOKUP(F1044,$BM$2:$BQ$56,2)</f>
        <v>Sherburne</v>
      </c>
      <c r="H1044" s="70" t="s">
        <v>83</v>
      </c>
      <c r="I1044" s="45">
        <v>5</v>
      </c>
      <c r="J1044" s="22">
        <v>987131</v>
      </c>
      <c r="K1044" s="17" t="s">
        <v>54</v>
      </c>
      <c r="L1044" s="71">
        <v>100</v>
      </c>
      <c r="M1044" s="24">
        <f t="shared" si="162"/>
        <v>1</v>
      </c>
      <c r="N1044" s="24">
        <v>85.683363148479415</v>
      </c>
      <c r="O1044" s="26">
        <v>45.864933188876847</v>
      </c>
      <c r="P1044" s="26">
        <f t="shared" si="159"/>
        <v>0.4586493318887685</v>
      </c>
      <c r="Q1044" s="25">
        <v>54.135066811123153</v>
      </c>
      <c r="R1044" s="25">
        <f>Q1044/100</f>
        <v>0.54135066811123156</v>
      </c>
      <c r="S1044" s="24" t="s">
        <v>45</v>
      </c>
      <c r="T1044" s="25">
        <v>15.461581962148871</v>
      </c>
      <c r="U1044" s="25" t="s">
        <v>45</v>
      </c>
      <c r="V1044" s="25">
        <f t="shared" si="163"/>
        <v>6.8963345058647958</v>
      </c>
      <c r="W1044" s="26">
        <v>18.275190570015454</v>
      </c>
      <c r="X1044" s="26">
        <v>44.198974052607085</v>
      </c>
      <c r="Y1044" s="26">
        <v>24.714389113239079</v>
      </c>
      <c r="Z1044" s="26">
        <v>1.736493511715679</v>
      </c>
      <c r="AA1044" s="26">
        <v>0.41321212121212125</v>
      </c>
      <c r="AB1044" s="26">
        <v>112.25407848729381</v>
      </c>
      <c r="AC1044" s="26">
        <f t="shared" si="158"/>
        <v>2.825633568721841</v>
      </c>
      <c r="AD1044" s="26">
        <f t="shared" si="158"/>
        <v>6.8338605995727573</v>
      </c>
      <c r="AE1044" s="26">
        <f t="shared" si="158"/>
        <v>3.8212355291878581</v>
      </c>
      <c r="AF1044" s="26">
        <f t="shared" si="158"/>
        <v>0.26848936758131692</v>
      </c>
      <c r="AG1044" s="17">
        <v>5.22</v>
      </c>
      <c r="AH1044" s="17">
        <v>6.41</v>
      </c>
      <c r="AI1044" s="17">
        <f t="shared" si="160"/>
        <v>3.8904514499428027E-7</v>
      </c>
      <c r="AJ1044" s="17">
        <v>1.6</v>
      </c>
      <c r="AK1044" s="17">
        <v>64.8</v>
      </c>
      <c r="AL1044" s="17">
        <v>2560.8000000000002</v>
      </c>
      <c r="AM1044" s="17">
        <v>323.7</v>
      </c>
      <c r="AN1044" s="17">
        <v>1.4</v>
      </c>
      <c r="AO1044" s="17">
        <v>9</v>
      </c>
      <c r="AP1044" s="17">
        <v>0.7</v>
      </c>
      <c r="AQ1044" s="17">
        <v>9.4</v>
      </c>
      <c r="AR1044" s="17">
        <v>931.99999999999909</v>
      </c>
      <c r="AS1044" s="17">
        <v>1421.6958333333332</v>
      </c>
      <c r="AT1044" s="26">
        <v>670.55</v>
      </c>
      <c r="AU1044" s="26">
        <v>21.214628764278302</v>
      </c>
      <c r="AV1044" s="26">
        <v>4.083030603588095</v>
      </c>
      <c r="AW1044" s="27">
        <v>4891.8250000000025</v>
      </c>
      <c r="AX1044" s="27">
        <v>3700</v>
      </c>
      <c r="AY1044" s="103">
        <v>615</v>
      </c>
      <c r="AZ1044" s="103">
        <f t="shared" si="164"/>
        <v>187.57499999999999</v>
      </c>
      <c r="BA1044" s="17">
        <v>25</v>
      </c>
      <c r="BB1044" s="17">
        <v>45</v>
      </c>
      <c r="BC1044" s="17">
        <v>0.18</v>
      </c>
      <c r="BD1044" s="14">
        <v>3</v>
      </c>
      <c r="BE1044" s="17" t="s">
        <v>149</v>
      </c>
      <c r="BF1044" s="28"/>
      <c r="BG1044" s="26"/>
      <c r="BH1044" s="31"/>
      <c r="BI1044" s="29"/>
    </row>
    <row r="1045" spans="1:61" x14ac:dyDescent="0.25">
      <c r="A1045" s="14">
        <v>2008</v>
      </c>
      <c r="B1045" s="31">
        <v>2011</v>
      </c>
      <c r="C1045" s="20" t="s">
        <v>190</v>
      </c>
      <c r="D1045" s="17" t="s">
        <v>327</v>
      </c>
      <c r="E1045" s="69">
        <v>2</v>
      </c>
      <c r="F1045" s="76" t="s">
        <v>81</v>
      </c>
      <c r="G1045" s="45" t="str">
        <f t="shared" ref="G1045:G1076" si="165">VLOOKUP(F1045,$BM$2:$BQ$56,2)</f>
        <v>Sherburne</v>
      </c>
      <c r="H1045" s="70" t="s">
        <v>83</v>
      </c>
      <c r="I1045" s="45">
        <v>5</v>
      </c>
      <c r="J1045" s="22">
        <v>987131</v>
      </c>
      <c r="K1045" s="17" t="s">
        <v>54</v>
      </c>
      <c r="L1045" s="71">
        <v>87.5</v>
      </c>
      <c r="M1045" s="24">
        <f t="shared" si="162"/>
        <v>0.875</v>
      </c>
      <c r="N1045" s="24">
        <v>67.003577817531294</v>
      </c>
      <c r="O1045" s="26">
        <v>48.65600544402858</v>
      </c>
      <c r="P1045" s="26">
        <f t="shared" si="159"/>
        <v>0.48656005444028577</v>
      </c>
      <c r="Q1045" s="25">
        <v>51.34399455597142</v>
      </c>
      <c r="R1045" s="25">
        <f t="shared" ref="R1045:R1076" si="166">Q1045/100</f>
        <v>0.51343994555971417</v>
      </c>
      <c r="S1045" s="24" t="s">
        <v>45</v>
      </c>
      <c r="T1045" s="25">
        <v>11.467437782313114</v>
      </c>
      <c r="U1045" s="25" t="s">
        <v>45</v>
      </c>
      <c r="V1045" s="25">
        <f t="shared" si="163"/>
        <v>5.1148250590156623</v>
      </c>
      <c r="W1045" s="26">
        <v>19.333379138706306</v>
      </c>
      <c r="X1045" s="26">
        <v>41.606776141508064</v>
      </c>
      <c r="Y1045" s="26">
        <v>24.472406079899827</v>
      </c>
      <c r="Z1045" s="26">
        <v>2.1442105825680073</v>
      </c>
      <c r="AA1045" s="26">
        <v>0.38628787878787879</v>
      </c>
      <c r="AB1045" s="26">
        <v>89.058744102686674</v>
      </c>
      <c r="AC1045" s="26">
        <f t="shared" si="158"/>
        <v>2.2170432239498488</v>
      </c>
      <c r="AD1045" s="26">
        <f t="shared" si="158"/>
        <v>4.7712311672537338</v>
      </c>
      <c r="AE1045" s="26">
        <f t="shared" si="158"/>
        <v>2.8063579410475246</v>
      </c>
      <c r="AF1045" s="26">
        <f t="shared" si="158"/>
        <v>0.24588601447775979</v>
      </c>
      <c r="AG1045" s="17">
        <v>4.88</v>
      </c>
      <c r="AH1045" s="17">
        <v>6.63</v>
      </c>
      <c r="AI1045" s="17">
        <f t="shared" si="160"/>
        <v>2.3442288153199206E-7</v>
      </c>
      <c r="AJ1045" s="17">
        <v>2</v>
      </c>
      <c r="AK1045" s="17">
        <v>64.599999999999994</v>
      </c>
      <c r="AL1045" s="17">
        <v>2702.6</v>
      </c>
      <c r="AM1045" s="17">
        <v>346.5</v>
      </c>
      <c r="AN1045" s="17">
        <v>1.4</v>
      </c>
      <c r="AO1045" s="17">
        <v>8.1</v>
      </c>
      <c r="AP1045" s="17">
        <v>0.6</v>
      </c>
      <c r="AQ1045" s="17">
        <v>11</v>
      </c>
      <c r="AR1045" s="17">
        <v>931.99999999999909</v>
      </c>
      <c r="AS1045" s="17">
        <v>1421.6958333333332</v>
      </c>
      <c r="AT1045" s="26">
        <v>670.55</v>
      </c>
      <c r="AU1045" s="26">
        <v>21.214628764278302</v>
      </c>
      <c r="AV1045" s="26">
        <v>4.083030603588095</v>
      </c>
      <c r="AW1045" s="27">
        <v>4891.8250000000025</v>
      </c>
      <c r="AX1045" s="27">
        <v>3700</v>
      </c>
      <c r="AY1045" s="103">
        <v>615</v>
      </c>
      <c r="AZ1045" s="103">
        <f t="shared" si="164"/>
        <v>187.57499999999999</v>
      </c>
      <c r="BA1045" s="17">
        <v>25</v>
      </c>
      <c r="BB1045" s="17">
        <v>45</v>
      </c>
      <c r="BC1045" s="17">
        <v>0.18</v>
      </c>
      <c r="BD1045" s="14">
        <v>3</v>
      </c>
      <c r="BE1045" s="17" t="s">
        <v>149</v>
      </c>
      <c r="BF1045" s="28"/>
      <c r="BG1045" s="26"/>
      <c r="BH1045" s="31"/>
      <c r="BI1045" s="29"/>
    </row>
    <row r="1046" spans="1:61" x14ac:dyDescent="0.25">
      <c r="A1046" s="14">
        <v>2008</v>
      </c>
      <c r="B1046" s="31">
        <v>2011</v>
      </c>
      <c r="C1046" s="20" t="s">
        <v>190</v>
      </c>
      <c r="D1046" s="17" t="s">
        <v>327</v>
      </c>
      <c r="E1046" s="69">
        <v>3</v>
      </c>
      <c r="F1046" s="76" t="s">
        <v>81</v>
      </c>
      <c r="G1046" s="45" t="str">
        <f t="shared" si="165"/>
        <v>Sherburne</v>
      </c>
      <c r="H1046" s="70" t="s">
        <v>83</v>
      </c>
      <c r="I1046" s="45">
        <v>5</v>
      </c>
      <c r="J1046" s="22">
        <v>987131</v>
      </c>
      <c r="K1046" s="17" t="s">
        <v>54</v>
      </c>
      <c r="L1046" s="71">
        <v>100</v>
      </c>
      <c r="M1046" s="24">
        <f t="shared" si="162"/>
        <v>1</v>
      </c>
      <c r="N1046" s="24">
        <v>62.536672629695879</v>
      </c>
      <c r="O1046" s="26">
        <v>46.018407362945183</v>
      </c>
      <c r="P1046" s="26">
        <f t="shared" si="159"/>
        <v>0.46018407362945185</v>
      </c>
      <c r="Q1046" s="25">
        <v>53.981592637054817</v>
      </c>
      <c r="R1046" s="25">
        <f t="shared" si="166"/>
        <v>0.5398159263705482</v>
      </c>
      <c r="S1046" s="24" t="s">
        <v>45</v>
      </c>
      <c r="T1046" s="25">
        <v>11.252763955910329</v>
      </c>
      <c r="U1046" s="25" t="s">
        <v>45</v>
      </c>
      <c r="V1046" s="25">
        <f t="shared" si="163"/>
        <v>5.0190740213694598</v>
      </c>
      <c r="W1046" s="26">
        <v>19.191974222872545</v>
      </c>
      <c r="X1046" s="26">
        <v>41.540012141400624</v>
      </c>
      <c r="Y1046" s="26">
        <v>24.972541755522002</v>
      </c>
      <c r="Z1046" s="26">
        <v>2.3304795853244684</v>
      </c>
      <c r="AA1046" s="26">
        <v>0.38777777777777778</v>
      </c>
      <c r="AB1046" s="26">
        <v>87.055766994148684</v>
      </c>
      <c r="AC1046" s="26">
        <f t="shared" si="158"/>
        <v>2.1596275577790034</v>
      </c>
      <c r="AD1046" s="26">
        <f t="shared" si="158"/>
        <v>4.6743995135283036</v>
      </c>
      <c r="AE1046" s="26">
        <f t="shared" si="158"/>
        <v>2.810101177540036</v>
      </c>
      <c r="AF1046" s="26">
        <f t="shared" si="158"/>
        <v>0.26224336677724025</v>
      </c>
      <c r="AG1046" s="17">
        <v>5.5</v>
      </c>
      <c r="AH1046" s="17">
        <v>6.32</v>
      </c>
      <c r="AI1046" s="17">
        <f t="shared" si="160"/>
        <v>4.7863009232263745E-7</v>
      </c>
      <c r="AJ1046" s="17">
        <v>1</v>
      </c>
      <c r="AK1046" s="17">
        <v>64.8</v>
      </c>
      <c r="AL1046" s="17">
        <v>2765.5</v>
      </c>
      <c r="AM1046" s="17">
        <v>338.9</v>
      </c>
      <c r="AN1046" s="17">
        <v>2.1</v>
      </c>
      <c r="AO1046" s="17">
        <v>9.5</v>
      </c>
      <c r="AP1046" s="17">
        <v>0.3</v>
      </c>
      <c r="AQ1046" s="17">
        <v>14.5</v>
      </c>
      <c r="AR1046" s="17">
        <v>931.99999999999909</v>
      </c>
      <c r="AS1046" s="17">
        <v>1421.6958333333332</v>
      </c>
      <c r="AT1046" s="26">
        <v>670.55</v>
      </c>
      <c r="AU1046" s="26">
        <v>21.214628764278302</v>
      </c>
      <c r="AV1046" s="26">
        <v>4.083030603588095</v>
      </c>
      <c r="AW1046" s="27">
        <v>4891.8250000000025</v>
      </c>
      <c r="AX1046" s="27">
        <v>3700</v>
      </c>
      <c r="AY1046" s="103">
        <v>615</v>
      </c>
      <c r="AZ1046" s="103">
        <f t="shared" si="164"/>
        <v>187.57499999999999</v>
      </c>
      <c r="BA1046" s="17">
        <v>25</v>
      </c>
      <c r="BB1046" s="17">
        <v>45</v>
      </c>
      <c r="BC1046" s="17">
        <v>0.18</v>
      </c>
      <c r="BD1046" s="14">
        <v>3</v>
      </c>
      <c r="BE1046" s="17" t="s">
        <v>149</v>
      </c>
      <c r="BF1046" s="28"/>
      <c r="BG1046" s="26"/>
      <c r="BH1046" s="31"/>
      <c r="BI1046" s="29"/>
    </row>
    <row r="1047" spans="1:61" x14ac:dyDescent="0.25">
      <c r="A1047" s="14">
        <v>2008</v>
      </c>
      <c r="B1047" s="31">
        <v>2011</v>
      </c>
      <c r="C1047" s="20" t="s">
        <v>190</v>
      </c>
      <c r="D1047" s="17" t="s">
        <v>327</v>
      </c>
      <c r="E1047" s="69">
        <v>1</v>
      </c>
      <c r="F1047" s="76" t="s">
        <v>93</v>
      </c>
      <c r="G1047" s="45" t="str">
        <f t="shared" si="165"/>
        <v>Fish Creek</v>
      </c>
      <c r="H1047" s="70" t="s">
        <v>95</v>
      </c>
      <c r="I1047" s="45" t="s">
        <v>43</v>
      </c>
      <c r="J1047" s="22">
        <v>988234</v>
      </c>
      <c r="K1047" s="17" t="s">
        <v>42</v>
      </c>
      <c r="L1047" s="71">
        <v>100</v>
      </c>
      <c r="M1047" s="24">
        <f t="shared" si="162"/>
        <v>1</v>
      </c>
      <c r="N1047" s="24">
        <v>64.567084078711986</v>
      </c>
      <c r="O1047" s="26">
        <v>42.145593869731805</v>
      </c>
      <c r="P1047" s="26">
        <f t="shared" si="159"/>
        <v>0.42145593869731807</v>
      </c>
      <c r="Q1047" s="25">
        <v>57.854406130268195</v>
      </c>
      <c r="R1047" s="25">
        <f t="shared" si="166"/>
        <v>0.57854406130268199</v>
      </c>
      <c r="S1047" s="24" t="s">
        <v>45</v>
      </c>
      <c r="T1047" s="25">
        <v>12.451634349789924</v>
      </c>
      <c r="U1047" s="25" t="s">
        <v>45</v>
      </c>
      <c r="V1047" s="25">
        <f t="shared" si="163"/>
        <v>5.5538065788536679</v>
      </c>
      <c r="W1047" s="26">
        <v>19.389794139341518</v>
      </c>
      <c r="X1047" s="26">
        <v>42.708241131898347</v>
      </c>
      <c r="Y1047" s="26">
        <v>25.004331791054781</v>
      </c>
      <c r="Z1047" s="26">
        <v>1.3071615369141085</v>
      </c>
      <c r="AA1047" s="26">
        <v>0.39574999999999999</v>
      </c>
      <c r="AB1047" s="26">
        <v>94.390152999039231</v>
      </c>
      <c r="AC1047" s="26">
        <f t="shared" si="158"/>
        <v>2.4143462674078018</v>
      </c>
      <c r="AD1047" s="26">
        <f t="shared" si="158"/>
        <v>5.3178740229705639</v>
      </c>
      <c r="AE1047" s="26">
        <f t="shared" si="158"/>
        <v>3.1134479662304191</v>
      </c>
      <c r="AF1047" s="26">
        <f t="shared" si="158"/>
        <v>0.16276297493763903</v>
      </c>
      <c r="AG1047" s="17">
        <v>5.22</v>
      </c>
      <c r="AH1047" s="17">
        <v>6.41</v>
      </c>
      <c r="AI1047" s="17">
        <f t="shared" si="160"/>
        <v>3.8904514499428027E-7</v>
      </c>
      <c r="AJ1047" s="17">
        <v>1.6</v>
      </c>
      <c r="AK1047" s="17">
        <v>64.8</v>
      </c>
      <c r="AL1047" s="17">
        <v>2560.8000000000002</v>
      </c>
      <c r="AM1047" s="17">
        <v>323.7</v>
      </c>
      <c r="AN1047" s="17">
        <v>1.4</v>
      </c>
      <c r="AO1047" s="17">
        <v>9</v>
      </c>
      <c r="AP1047" s="17">
        <v>0.7</v>
      </c>
      <c r="AQ1047" s="17">
        <v>9.4</v>
      </c>
      <c r="AR1047" s="17">
        <v>931.99999999999909</v>
      </c>
      <c r="AS1047" s="17">
        <v>1421.6958333333332</v>
      </c>
      <c r="AT1047" s="26">
        <v>670.55</v>
      </c>
      <c r="AU1047" s="26">
        <v>21.214628764278302</v>
      </c>
      <c r="AV1047" s="26">
        <v>4.083030603588095</v>
      </c>
      <c r="AW1047" s="27">
        <v>4891.8250000000025</v>
      </c>
      <c r="AX1047" s="27">
        <v>3700</v>
      </c>
      <c r="AY1047" s="103">
        <v>615</v>
      </c>
      <c r="AZ1047" s="103">
        <f t="shared" si="164"/>
        <v>187.57499999999999</v>
      </c>
      <c r="BA1047" s="17">
        <v>25</v>
      </c>
      <c r="BB1047" s="17">
        <v>45</v>
      </c>
      <c r="BC1047" s="17">
        <v>0.18</v>
      </c>
      <c r="BD1047" s="14">
        <v>3</v>
      </c>
      <c r="BE1047" s="17" t="s">
        <v>149</v>
      </c>
      <c r="BF1047" s="28"/>
      <c r="BG1047" s="26"/>
      <c r="BH1047" s="31"/>
      <c r="BI1047" s="29"/>
    </row>
    <row r="1048" spans="1:61" x14ac:dyDescent="0.25">
      <c r="A1048" s="14">
        <v>2008</v>
      </c>
      <c r="B1048" s="31">
        <v>2011</v>
      </c>
      <c r="C1048" s="20" t="s">
        <v>190</v>
      </c>
      <c r="D1048" s="17" t="s">
        <v>327</v>
      </c>
      <c r="E1048" s="69">
        <v>2</v>
      </c>
      <c r="F1048" s="76" t="s">
        <v>93</v>
      </c>
      <c r="G1048" s="45" t="str">
        <f t="shared" si="165"/>
        <v>Fish Creek</v>
      </c>
      <c r="H1048" s="70" t="s">
        <v>95</v>
      </c>
      <c r="I1048" s="45" t="s">
        <v>43</v>
      </c>
      <c r="J1048" s="22">
        <v>988234</v>
      </c>
      <c r="K1048" s="17" t="s">
        <v>42</v>
      </c>
      <c r="L1048" s="71">
        <v>100</v>
      </c>
      <c r="M1048" s="24">
        <f t="shared" si="162"/>
        <v>1</v>
      </c>
      <c r="N1048" s="24">
        <v>52.79069767441861</v>
      </c>
      <c r="O1048" s="26">
        <v>44.843049327354265</v>
      </c>
      <c r="P1048" s="26">
        <f t="shared" si="159"/>
        <v>0.44843049327354267</v>
      </c>
      <c r="Q1048" s="25">
        <v>55.156950672645735</v>
      </c>
      <c r="R1048" s="25">
        <f t="shared" si="166"/>
        <v>0.55156950672645733</v>
      </c>
      <c r="S1048" s="24" t="s">
        <v>45</v>
      </c>
      <c r="T1048" s="25">
        <v>9.7059130253415393</v>
      </c>
      <c r="U1048" s="25" t="s">
        <v>45</v>
      </c>
      <c r="V1048" s="25">
        <f t="shared" si="163"/>
        <v>4.3291315902504639</v>
      </c>
      <c r="W1048" s="26">
        <v>19.804084187465762</v>
      </c>
      <c r="X1048" s="26">
        <v>42.968312338627655</v>
      </c>
      <c r="Y1048" s="26">
        <v>24.389953837727873</v>
      </c>
      <c r="Z1048" s="26">
        <v>1.4064001251858258</v>
      </c>
      <c r="AA1048" s="26">
        <v>0.42767441860465116</v>
      </c>
      <c r="AB1048" s="26">
        <v>68.08389234742026</v>
      </c>
      <c r="AC1048" s="26">
        <f t="shared" si="158"/>
        <v>1.9221671867008436</v>
      </c>
      <c r="AD1048" s="26">
        <f t="shared" si="158"/>
        <v>4.1704670240442976</v>
      </c>
      <c r="AE1048" s="26">
        <f t="shared" si="158"/>
        <v>2.3672677064108183</v>
      </c>
      <c r="AF1048" s="26">
        <f t="shared" si="158"/>
        <v>0.13650397293883079</v>
      </c>
      <c r="AG1048" s="17">
        <v>4.88</v>
      </c>
      <c r="AH1048" s="17">
        <v>6.63</v>
      </c>
      <c r="AI1048" s="17">
        <f t="shared" si="160"/>
        <v>2.3442288153199206E-7</v>
      </c>
      <c r="AJ1048" s="17">
        <v>2</v>
      </c>
      <c r="AK1048" s="17">
        <v>64.599999999999994</v>
      </c>
      <c r="AL1048" s="17">
        <v>2702.6</v>
      </c>
      <c r="AM1048" s="17">
        <v>346.5</v>
      </c>
      <c r="AN1048" s="17">
        <v>1.4</v>
      </c>
      <c r="AO1048" s="17">
        <v>8.1</v>
      </c>
      <c r="AP1048" s="17">
        <v>0.6</v>
      </c>
      <c r="AQ1048" s="17">
        <v>11</v>
      </c>
      <c r="AR1048" s="17">
        <v>931.99999999999909</v>
      </c>
      <c r="AS1048" s="17">
        <v>1421.6958333333332</v>
      </c>
      <c r="AT1048" s="26">
        <v>670.55</v>
      </c>
      <c r="AU1048" s="26">
        <v>21.214628764278302</v>
      </c>
      <c r="AV1048" s="26">
        <v>4.083030603588095</v>
      </c>
      <c r="AW1048" s="27">
        <v>4891.8250000000025</v>
      </c>
      <c r="AX1048" s="27">
        <v>3700</v>
      </c>
      <c r="AY1048" s="103">
        <v>615</v>
      </c>
      <c r="AZ1048" s="103">
        <f t="shared" si="164"/>
        <v>187.57499999999999</v>
      </c>
      <c r="BA1048" s="17">
        <v>25</v>
      </c>
      <c r="BB1048" s="17">
        <v>45</v>
      </c>
      <c r="BC1048" s="17">
        <v>0.18</v>
      </c>
      <c r="BD1048" s="14">
        <v>3</v>
      </c>
      <c r="BE1048" s="17" t="s">
        <v>149</v>
      </c>
      <c r="BF1048" s="28"/>
      <c r="BG1048" s="26"/>
      <c r="BH1048" s="31"/>
      <c r="BI1048" s="29"/>
    </row>
    <row r="1049" spans="1:61" x14ac:dyDescent="0.25">
      <c r="A1049" s="14">
        <v>2008</v>
      </c>
      <c r="B1049" s="31">
        <v>2011</v>
      </c>
      <c r="C1049" s="20" t="s">
        <v>190</v>
      </c>
      <c r="D1049" s="17" t="s">
        <v>327</v>
      </c>
      <c r="E1049" s="69">
        <v>3</v>
      </c>
      <c r="F1049" s="76" t="s">
        <v>93</v>
      </c>
      <c r="G1049" s="45" t="str">
        <f t="shared" si="165"/>
        <v>Fish Creek</v>
      </c>
      <c r="H1049" s="70" t="s">
        <v>95</v>
      </c>
      <c r="I1049" s="45" t="s">
        <v>43</v>
      </c>
      <c r="J1049" s="22">
        <v>988234</v>
      </c>
      <c r="K1049" s="17" t="s">
        <v>42</v>
      </c>
      <c r="L1049" s="71">
        <v>100</v>
      </c>
      <c r="M1049" s="24">
        <f t="shared" si="162"/>
        <v>1</v>
      </c>
      <c r="N1049" s="24">
        <v>56.039355992844371</v>
      </c>
      <c r="O1049" s="26">
        <v>44.185077115464779</v>
      </c>
      <c r="P1049" s="26">
        <f t="shared" si="159"/>
        <v>0.44185077115464777</v>
      </c>
      <c r="Q1049" s="25">
        <v>55.814922884535221</v>
      </c>
      <c r="R1049" s="25">
        <f t="shared" si="166"/>
        <v>0.55814922884535223</v>
      </c>
      <c r="S1049" s="24" t="s">
        <v>45</v>
      </c>
      <c r="T1049" s="25">
        <v>10.426107777465417</v>
      </c>
      <c r="U1049" s="25" t="s">
        <v>45</v>
      </c>
      <c r="V1049" s="25">
        <f t="shared" si="163"/>
        <v>4.6503602932495172</v>
      </c>
      <c r="W1049" s="26">
        <v>19.290719391122408</v>
      </c>
      <c r="X1049" s="26">
        <v>42.205285551795313</v>
      </c>
      <c r="Y1049" s="26">
        <v>25.29694016541923</v>
      </c>
      <c r="Z1049" s="26">
        <v>1.5489166303905222</v>
      </c>
      <c r="AA1049" s="26">
        <v>0.45482758620689656</v>
      </c>
      <c r="AB1049" s="26">
        <v>68.769626735367041</v>
      </c>
      <c r="AC1049" s="26">
        <f t="shared" si="158"/>
        <v>2.0112711947668425</v>
      </c>
      <c r="AD1049" s="26">
        <f t="shared" si="158"/>
        <v>4.4003685594172186</v>
      </c>
      <c r="AE1049" s="26">
        <f t="shared" si="158"/>
        <v>2.6374862460475472</v>
      </c>
      <c r="AF1049" s="26">
        <f t="shared" si="158"/>
        <v>0.1614917172676015</v>
      </c>
      <c r="AG1049" s="17">
        <v>5.5</v>
      </c>
      <c r="AH1049" s="17">
        <v>6.32</v>
      </c>
      <c r="AI1049" s="17">
        <f t="shared" si="160"/>
        <v>4.7863009232263745E-7</v>
      </c>
      <c r="AJ1049" s="17">
        <v>1</v>
      </c>
      <c r="AK1049" s="17">
        <v>64.8</v>
      </c>
      <c r="AL1049" s="17">
        <v>2765.5</v>
      </c>
      <c r="AM1049" s="17">
        <v>338.9</v>
      </c>
      <c r="AN1049" s="17">
        <v>2.1</v>
      </c>
      <c r="AO1049" s="17">
        <v>9.5</v>
      </c>
      <c r="AP1049" s="17">
        <v>0.3</v>
      </c>
      <c r="AQ1049" s="17">
        <v>14.5</v>
      </c>
      <c r="AR1049" s="17">
        <v>931.99999999999909</v>
      </c>
      <c r="AS1049" s="17">
        <v>1421.6958333333332</v>
      </c>
      <c r="AT1049" s="26">
        <v>670.55</v>
      </c>
      <c r="AU1049" s="26">
        <v>21.214628764278302</v>
      </c>
      <c r="AV1049" s="26">
        <v>4.083030603588095</v>
      </c>
      <c r="AW1049" s="27">
        <v>4891.8250000000025</v>
      </c>
      <c r="AX1049" s="27">
        <v>3700</v>
      </c>
      <c r="AY1049" s="103">
        <v>615</v>
      </c>
      <c r="AZ1049" s="103">
        <f t="shared" si="164"/>
        <v>187.57499999999999</v>
      </c>
      <c r="BA1049" s="17">
        <v>25</v>
      </c>
      <c r="BB1049" s="17">
        <v>45</v>
      </c>
      <c r="BC1049" s="17">
        <v>0.18</v>
      </c>
      <c r="BD1049" s="14">
        <v>3</v>
      </c>
      <c r="BE1049" s="17" t="s">
        <v>149</v>
      </c>
      <c r="BF1049" s="28"/>
      <c r="BG1049" s="26"/>
      <c r="BH1049" s="31"/>
      <c r="BI1049" s="29"/>
    </row>
    <row r="1050" spans="1:61" x14ac:dyDescent="0.25">
      <c r="A1050" s="14">
        <v>2008</v>
      </c>
      <c r="B1050" s="31">
        <v>2011</v>
      </c>
      <c r="C1050" s="20" t="s">
        <v>190</v>
      </c>
      <c r="D1050" s="17" t="s">
        <v>327</v>
      </c>
      <c r="E1050" s="69">
        <v>1</v>
      </c>
      <c r="F1050" s="76" t="s">
        <v>100</v>
      </c>
      <c r="G1050" s="45" t="str">
        <f t="shared" si="165"/>
        <v>Onondaga</v>
      </c>
      <c r="H1050" s="70">
        <v>99113</v>
      </c>
      <c r="I1050" s="45" t="s">
        <v>52</v>
      </c>
      <c r="J1050" s="22">
        <v>99113012</v>
      </c>
      <c r="K1050" s="17" t="s">
        <v>42</v>
      </c>
      <c r="L1050" s="71">
        <v>87.5</v>
      </c>
      <c r="M1050" s="24">
        <f t="shared" si="162"/>
        <v>0.875</v>
      </c>
      <c r="N1050" s="24">
        <v>56.039355992844371</v>
      </c>
      <c r="O1050" s="26">
        <v>48.802667474992418</v>
      </c>
      <c r="P1050" s="26">
        <f t="shared" si="159"/>
        <v>0.48802667474992417</v>
      </c>
      <c r="Q1050" s="25">
        <v>51.197332525007582</v>
      </c>
      <c r="R1050" s="25">
        <f t="shared" si="166"/>
        <v>0.51197332525007577</v>
      </c>
      <c r="S1050" s="24" t="s">
        <v>45</v>
      </c>
      <c r="T1050" s="25">
        <v>9.5635518108430961</v>
      </c>
      <c r="U1050" s="25" t="s">
        <v>45</v>
      </c>
      <c r="V1050" s="25">
        <f t="shared" si="163"/>
        <v>4.2656341707596326</v>
      </c>
      <c r="W1050" s="26">
        <v>18.180867371379293</v>
      </c>
      <c r="X1050" s="26">
        <v>44.066601730910477</v>
      </c>
      <c r="Y1050" s="26">
        <v>24.633874109794661</v>
      </c>
      <c r="Z1050" s="26">
        <v>1.8438428128892212</v>
      </c>
      <c r="AA1050" s="26">
        <v>0.43721311475409841</v>
      </c>
      <c r="AB1050" s="26">
        <v>65.621671592961604</v>
      </c>
      <c r="AC1050" s="26">
        <f t="shared" si="158"/>
        <v>1.7387366707225258</v>
      </c>
      <c r="AD1050" s="26">
        <f t="shared" si="158"/>
        <v>4.2143322878135043</v>
      </c>
      <c r="AE1050" s="26">
        <f t="shared" si="158"/>
        <v>2.3558733135080763</v>
      </c>
      <c r="AF1050" s="26">
        <f t="shared" si="158"/>
        <v>0.17633686272116741</v>
      </c>
      <c r="AG1050" s="17">
        <v>5.22</v>
      </c>
      <c r="AH1050" s="17">
        <v>6.41</v>
      </c>
      <c r="AI1050" s="17">
        <f t="shared" si="160"/>
        <v>3.8904514499428027E-7</v>
      </c>
      <c r="AJ1050" s="17">
        <v>1.6</v>
      </c>
      <c r="AK1050" s="17">
        <v>64.8</v>
      </c>
      <c r="AL1050" s="17">
        <v>2560.8000000000002</v>
      </c>
      <c r="AM1050" s="17">
        <v>323.7</v>
      </c>
      <c r="AN1050" s="17">
        <v>1.4</v>
      </c>
      <c r="AO1050" s="17">
        <v>9</v>
      </c>
      <c r="AP1050" s="17">
        <v>0.7</v>
      </c>
      <c r="AQ1050" s="17">
        <v>9.4</v>
      </c>
      <c r="AR1050" s="17">
        <v>931.99999999999909</v>
      </c>
      <c r="AS1050" s="17">
        <v>1421.6958333333332</v>
      </c>
      <c r="AT1050" s="26">
        <v>670.55</v>
      </c>
      <c r="AU1050" s="26">
        <v>21.214628764278302</v>
      </c>
      <c r="AV1050" s="26">
        <v>4.083030603588095</v>
      </c>
      <c r="AW1050" s="27">
        <v>4891.8250000000025</v>
      </c>
      <c r="AX1050" s="27">
        <v>3700</v>
      </c>
      <c r="AY1050" s="103">
        <v>615</v>
      </c>
      <c r="AZ1050" s="103">
        <f t="shared" si="164"/>
        <v>187.57499999999999</v>
      </c>
      <c r="BA1050" s="17">
        <v>25</v>
      </c>
      <c r="BB1050" s="17">
        <v>45</v>
      </c>
      <c r="BC1050" s="17">
        <v>0.18</v>
      </c>
      <c r="BD1050" s="14">
        <v>3</v>
      </c>
      <c r="BE1050" s="17" t="s">
        <v>149</v>
      </c>
      <c r="BF1050" s="28"/>
      <c r="BG1050" s="26"/>
      <c r="BH1050" s="31"/>
      <c r="BI1050" s="29"/>
    </row>
    <row r="1051" spans="1:61" x14ac:dyDescent="0.25">
      <c r="A1051" s="14">
        <v>2008</v>
      </c>
      <c r="B1051" s="31">
        <v>2011</v>
      </c>
      <c r="C1051" s="20" t="s">
        <v>190</v>
      </c>
      <c r="D1051" s="17" t="s">
        <v>327</v>
      </c>
      <c r="E1051" s="69">
        <v>2</v>
      </c>
      <c r="F1051" s="76" t="s">
        <v>100</v>
      </c>
      <c r="G1051" s="45" t="str">
        <f t="shared" si="165"/>
        <v>Onondaga</v>
      </c>
      <c r="H1051" s="70">
        <v>99113</v>
      </c>
      <c r="I1051" s="45" t="s">
        <v>52</v>
      </c>
      <c r="J1051" s="22">
        <v>99113012</v>
      </c>
      <c r="K1051" s="17" t="s">
        <v>42</v>
      </c>
      <c r="L1051" s="71">
        <v>100</v>
      </c>
      <c r="M1051" s="24">
        <f t="shared" si="162"/>
        <v>1</v>
      </c>
      <c r="N1051" s="24">
        <v>79.998211091234353</v>
      </c>
      <c r="O1051" s="26">
        <v>48.780487804878049</v>
      </c>
      <c r="P1051" s="26">
        <f t="shared" si="159"/>
        <v>0.48780487804878048</v>
      </c>
      <c r="Q1051" s="25">
        <v>51.219512195121951</v>
      </c>
      <c r="R1051" s="25">
        <f t="shared" si="166"/>
        <v>0.51219512195121952</v>
      </c>
      <c r="S1051" s="24" t="s">
        <v>45</v>
      </c>
      <c r="T1051" s="25">
        <v>13.658231161918062</v>
      </c>
      <c r="U1051" s="25" t="s">
        <v>45</v>
      </c>
      <c r="V1051" s="25">
        <f t="shared" si="163"/>
        <v>6.0919853532194743</v>
      </c>
      <c r="W1051" s="26">
        <v>17.229351948342384</v>
      </c>
      <c r="X1051" s="26">
        <v>40.60118104428679</v>
      </c>
      <c r="Y1051" s="26">
        <v>27.89990625877337</v>
      </c>
      <c r="Z1051" s="26">
        <v>2.4566958358909972</v>
      </c>
      <c r="AA1051" s="26">
        <v>0.45459459459459461</v>
      </c>
      <c r="AB1051" s="26">
        <v>90.134581389590053</v>
      </c>
      <c r="AC1051" s="26">
        <f t="shared" si="158"/>
        <v>2.3532247168050362</v>
      </c>
      <c r="AD1051" s="26">
        <f t="shared" si="158"/>
        <v>5.5454031614975472</v>
      </c>
      <c r="AE1051" s="26">
        <f t="shared" si="158"/>
        <v>3.8106336907817124</v>
      </c>
      <c r="AF1051" s="26">
        <f t="shared" si="158"/>
        <v>0.33554119621120759</v>
      </c>
      <c r="AG1051" s="17">
        <v>4.88</v>
      </c>
      <c r="AH1051" s="17">
        <v>6.63</v>
      </c>
      <c r="AI1051" s="17">
        <f t="shared" si="160"/>
        <v>2.3442288153199206E-7</v>
      </c>
      <c r="AJ1051" s="17">
        <v>2</v>
      </c>
      <c r="AK1051" s="17">
        <v>64.599999999999994</v>
      </c>
      <c r="AL1051" s="17">
        <v>2702.6</v>
      </c>
      <c r="AM1051" s="17">
        <v>346.5</v>
      </c>
      <c r="AN1051" s="17">
        <v>1.4</v>
      </c>
      <c r="AO1051" s="17">
        <v>8.1</v>
      </c>
      <c r="AP1051" s="17">
        <v>0.6</v>
      </c>
      <c r="AQ1051" s="17">
        <v>11</v>
      </c>
      <c r="AR1051" s="17">
        <v>931.99999999999909</v>
      </c>
      <c r="AS1051" s="17">
        <v>1421.6958333333332</v>
      </c>
      <c r="AT1051" s="26">
        <v>670.55</v>
      </c>
      <c r="AU1051" s="26">
        <v>21.214628764278302</v>
      </c>
      <c r="AV1051" s="26">
        <v>4.083030603588095</v>
      </c>
      <c r="AW1051" s="27">
        <v>4891.8250000000025</v>
      </c>
      <c r="AX1051" s="27">
        <v>3700</v>
      </c>
      <c r="AY1051" s="103">
        <v>615</v>
      </c>
      <c r="AZ1051" s="103">
        <f t="shared" si="164"/>
        <v>187.57499999999999</v>
      </c>
      <c r="BA1051" s="17">
        <v>25</v>
      </c>
      <c r="BB1051" s="17">
        <v>45</v>
      </c>
      <c r="BC1051" s="17">
        <v>0.18</v>
      </c>
      <c r="BD1051" s="14">
        <v>3</v>
      </c>
      <c r="BE1051" s="17" t="s">
        <v>149</v>
      </c>
      <c r="BF1051" s="28"/>
      <c r="BG1051" s="26"/>
      <c r="BH1051" s="31"/>
      <c r="BI1051" s="29"/>
    </row>
    <row r="1052" spans="1:61" x14ac:dyDescent="0.25">
      <c r="A1052" s="14">
        <v>2008</v>
      </c>
      <c r="B1052" s="31">
        <v>2011</v>
      </c>
      <c r="C1052" s="20" t="s">
        <v>190</v>
      </c>
      <c r="D1052" s="17" t="s">
        <v>327</v>
      </c>
      <c r="E1052" s="69">
        <v>3</v>
      </c>
      <c r="F1052" s="76" t="s">
        <v>100</v>
      </c>
      <c r="G1052" s="45" t="str">
        <f t="shared" si="165"/>
        <v>Onondaga</v>
      </c>
      <c r="H1052" s="70">
        <v>99113</v>
      </c>
      <c r="I1052" s="45" t="s">
        <v>52</v>
      </c>
      <c r="J1052" s="22">
        <v>99113012</v>
      </c>
      <c r="K1052" s="17" t="s">
        <v>42</v>
      </c>
      <c r="L1052" s="71">
        <v>100</v>
      </c>
      <c r="M1052" s="24">
        <f t="shared" si="162"/>
        <v>1</v>
      </c>
      <c r="N1052" s="24">
        <v>60.506261180679786</v>
      </c>
      <c r="O1052" s="26">
        <v>48.188767032236619</v>
      </c>
      <c r="P1052" s="26">
        <f t="shared" si="159"/>
        <v>0.48188767032236618</v>
      </c>
      <c r="Q1052" s="25">
        <v>51.811232967763381</v>
      </c>
      <c r="R1052" s="25">
        <f t="shared" si="166"/>
        <v>0.51811232967763377</v>
      </c>
      <c r="S1052" s="24" t="s">
        <v>45</v>
      </c>
      <c r="T1052" s="25">
        <v>10.449679980135128</v>
      </c>
      <c r="U1052" s="25" t="s">
        <v>45</v>
      </c>
      <c r="V1052" s="25">
        <f t="shared" si="163"/>
        <v>4.660874210586587</v>
      </c>
      <c r="W1052" s="26">
        <v>18.434460107177074</v>
      </c>
      <c r="X1052" s="26">
        <v>43.877076359750461</v>
      </c>
      <c r="Y1052" s="26">
        <v>24.905913598290198</v>
      </c>
      <c r="Z1052" s="26">
        <v>1.9323857118161953</v>
      </c>
      <c r="AA1052" s="26">
        <v>0.41842105263157897</v>
      </c>
      <c r="AB1052" s="26">
        <v>74.922233819836762</v>
      </c>
      <c r="AC1052" s="26">
        <f t="shared" si="158"/>
        <v>1.9263420872656796</v>
      </c>
      <c r="AD1052" s="26">
        <f t="shared" si="158"/>
        <v>4.5850140642334472</v>
      </c>
      <c r="AE1052" s="26">
        <f t="shared" si="158"/>
        <v>2.6025882671502831</v>
      </c>
      <c r="AF1052" s="26">
        <f t="shared" si="158"/>
        <v>0.20192812286664866</v>
      </c>
      <c r="AG1052" s="17">
        <v>5.5</v>
      </c>
      <c r="AH1052" s="17">
        <v>6.32</v>
      </c>
      <c r="AI1052" s="17">
        <f t="shared" si="160"/>
        <v>4.7863009232263745E-7</v>
      </c>
      <c r="AJ1052" s="17">
        <v>1</v>
      </c>
      <c r="AK1052" s="17">
        <v>64.8</v>
      </c>
      <c r="AL1052" s="17">
        <v>2765.5</v>
      </c>
      <c r="AM1052" s="17">
        <v>338.9</v>
      </c>
      <c r="AN1052" s="17">
        <v>2.1</v>
      </c>
      <c r="AO1052" s="17">
        <v>9.5</v>
      </c>
      <c r="AP1052" s="17">
        <v>0.3</v>
      </c>
      <c r="AQ1052" s="17">
        <v>14.5</v>
      </c>
      <c r="AR1052" s="17">
        <v>931.99999999999909</v>
      </c>
      <c r="AS1052" s="17">
        <v>1421.6958333333332</v>
      </c>
      <c r="AT1052" s="26">
        <v>670.55</v>
      </c>
      <c r="AU1052" s="26">
        <v>21.214628764278302</v>
      </c>
      <c r="AV1052" s="26">
        <v>4.083030603588095</v>
      </c>
      <c r="AW1052" s="27">
        <v>4891.8250000000025</v>
      </c>
      <c r="AX1052" s="27">
        <v>3700</v>
      </c>
      <c r="AY1052" s="103">
        <v>615</v>
      </c>
      <c r="AZ1052" s="103">
        <f t="shared" si="164"/>
        <v>187.57499999999999</v>
      </c>
      <c r="BA1052" s="17">
        <v>25</v>
      </c>
      <c r="BB1052" s="17">
        <v>45</v>
      </c>
      <c r="BC1052" s="17">
        <v>0.18</v>
      </c>
      <c r="BD1052" s="14">
        <v>3</v>
      </c>
      <c r="BE1052" s="17" t="s">
        <v>149</v>
      </c>
      <c r="BF1052" s="28"/>
      <c r="BG1052" s="26"/>
      <c r="BH1052" s="31"/>
      <c r="BI1052" s="29"/>
    </row>
    <row r="1053" spans="1:61" x14ac:dyDescent="0.25">
      <c r="A1053" s="14">
        <v>2008</v>
      </c>
      <c r="B1053" s="31">
        <v>2011</v>
      </c>
      <c r="C1053" s="20" t="s">
        <v>190</v>
      </c>
      <c r="D1053" s="17" t="s">
        <v>327</v>
      </c>
      <c r="E1053" s="69">
        <v>1</v>
      </c>
      <c r="F1053" s="76" t="s">
        <v>114</v>
      </c>
      <c r="G1053" s="45" t="str">
        <f t="shared" si="165"/>
        <v>Owasco</v>
      </c>
      <c r="H1053" s="70">
        <v>99207</v>
      </c>
      <c r="I1053" s="45">
        <v>8</v>
      </c>
      <c r="J1053" s="22">
        <v>99207018</v>
      </c>
      <c r="K1053" s="17" t="s">
        <v>40</v>
      </c>
      <c r="L1053" s="71">
        <v>100</v>
      </c>
      <c r="M1053" s="24">
        <f t="shared" si="162"/>
        <v>1</v>
      </c>
      <c r="N1053" s="24">
        <v>63.754919499105554</v>
      </c>
      <c r="O1053" s="26">
        <v>47.294998298741064</v>
      </c>
      <c r="P1053" s="26">
        <f t="shared" si="159"/>
        <v>0.47294998298741064</v>
      </c>
      <c r="Q1053" s="25">
        <v>52.705001701258936</v>
      </c>
      <c r="R1053" s="25">
        <f t="shared" si="166"/>
        <v>0.52705001701258936</v>
      </c>
      <c r="S1053" s="24" t="s">
        <v>45</v>
      </c>
      <c r="T1053" s="25">
        <v>11.200677135546613</v>
      </c>
      <c r="U1053" s="25" t="s">
        <v>45</v>
      </c>
      <c r="V1053" s="25">
        <f t="shared" si="163"/>
        <v>4.9958417196907279</v>
      </c>
      <c r="W1053" s="26">
        <v>17.528122313274451</v>
      </c>
      <c r="X1053" s="26">
        <v>43.944579052108196</v>
      </c>
      <c r="Y1053" s="26">
        <v>26.19624594924457</v>
      </c>
      <c r="Z1053" s="26">
        <v>1.7336692178660087</v>
      </c>
      <c r="AA1053" s="26">
        <v>0.46933333333333332</v>
      </c>
      <c r="AB1053" s="26">
        <v>71.595237372101934</v>
      </c>
      <c r="AC1053" s="26">
        <f t="shared" si="158"/>
        <v>1.9632683882335755</v>
      </c>
      <c r="AD1053" s="26">
        <f t="shared" si="158"/>
        <v>4.9220904182016891</v>
      </c>
      <c r="AE1053" s="26">
        <f t="shared" si="158"/>
        <v>2.9341569304085922</v>
      </c>
      <c r="AF1053" s="26">
        <f t="shared" si="158"/>
        <v>0.19418269169152783</v>
      </c>
      <c r="AG1053" s="17">
        <v>5.22</v>
      </c>
      <c r="AH1053" s="17">
        <v>6.41</v>
      </c>
      <c r="AI1053" s="17">
        <f t="shared" si="160"/>
        <v>3.8904514499428027E-7</v>
      </c>
      <c r="AJ1053" s="17">
        <v>1.6</v>
      </c>
      <c r="AK1053" s="17">
        <v>64.8</v>
      </c>
      <c r="AL1053" s="17">
        <v>2560.8000000000002</v>
      </c>
      <c r="AM1053" s="17">
        <v>323.7</v>
      </c>
      <c r="AN1053" s="17">
        <v>1.4</v>
      </c>
      <c r="AO1053" s="17">
        <v>9</v>
      </c>
      <c r="AP1053" s="17">
        <v>0.7</v>
      </c>
      <c r="AQ1053" s="17">
        <v>9.4</v>
      </c>
      <c r="AR1053" s="17">
        <v>931.99999999999909</v>
      </c>
      <c r="AS1053" s="17">
        <v>1421.6958333333332</v>
      </c>
      <c r="AT1053" s="26">
        <v>670.55</v>
      </c>
      <c r="AU1053" s="26">
        <v>21.214628764278302</v>
      </c>
      <c r="AV1053" s="26">
        <v>4.083030603588095</v>
      </c>
      <c r="AW1053" s="27">
        <v>4891.8250000000025</v>
      </c>
      <c r="AX1053" s="27">
        <v>3700</v>
      </c>
      <c r="AY1053" s="103">
        <v>615</v>
      </c>
      <c r="AZ1053" s="103">
        <f t="shared" si="164"/>
        <v>187.57499999999999</v>
      </c>
      <c r="BA1053" s="17">
        <v>25</v>
      </c>
      <c r="BB1053" s="17">
        <v>45</v>
      </c>
      <c r="BC1053" s="17">
        <v>0.18</v>
      </c>
      <c r="BD1053" s="14">
        <v>3</v>
      </c>
      <c r="BE1053" s="17" t="s">
        <v>149</v>
      </c>
      <c r="BF1053" s="28"/>
      <c r="BG1053" s="26"/>
      <c r="BH1053" s="31"/>
      <c r="BI1053" s="29"/>
    </row>
    <row r="1054" spans="1:61" x14ac:dyDescent="0.25">
      <c r="A1054" s="14">
        <v>2008</v>
      </c>
      <c r="B1054" s="31">
        <v>2011</v>
      </c>
      <c r="C1054" s="20" t="s">
        <v>190</v>
      </c>
      <c r="D1054" s="17" t="s">
        <v>327</v>
      </c>
      <c r="E1054" s="69">
        <v>2</v>
      </c>
      <c r="F1054" s="76" t="s">
        <v>114</v>
      </c>
      <c r="G1054" s="45" t="str">
        <f t="shared" si="165"/>
        <v>Owasco</v>
      </c>
      <c r="H1054" s="70">
        <v>99207</v>
      </c>
      <c r="I1054" s="45">
        <v>8</v>
      </c>
      <c r="J1054" s="22">
        <v>99207018</v>
      </c>
      <c r="K1054" s="17" t="s">
        <v>40</v>
      </c>
      <c r="L1054" s="71">
        <v>100</v>
      </c>
      <c r="M1054" s="24">
        <f t="shared" si="162"/>
        <v>1</v>
      </c>
      <c r="N1054" s="24">
        <v>74.719141323792485</v>
      </c>
      <c r="O1054" s="26">
        <v>47.210300429184549</v>
      </c>
      <c r="P1054" s="26">
        <f t="shared" si="159"/>
        <v>0.47210300429184548</v>
      </c>
      <c r="Q1054" s="25">
        <v>52.789699570815451</v>
      </c>
      <c r="R1054" s="25">
        <f t="shared" si="166"/>
        <v>0.52789699570815452</v>
      </c>
      <c r="S1054" s="24" t="s">
        <v>45</v>
      </c>
      <c r="T1054" s="25">
        <v>13.148003408907693</v>
      </c>
      <c r="U1054" s="25" t="s">
        <v>45</v>
      </c>
      <c r="V1054" s="25">
        <f t="shared" si="163"/>
        <v>5.8644083001372405</v>
      </c>
      <c r="W1054" s="26">
        <v>19.60383124177163</v>
      </c>
      <c r="X1054" s="26">
        <v>45.305279431836041</v>
      </c>
      <c r="Y1054" s="26">
        <v>22.519850712016719</v>
      </c>
      <c r="Z1054" s="26">
        <v>1.5911006969188151</v>
      </c>
      <c r="AA1054" s="26">
        <v>0.37091666666666667</v>
      </c>
      <c r="AB1054" s="26">
        <v>106.34197320167982</v>
      </c>
      <c r="AC1054" s="26">
        <f t="shared" si="158"/>
        <v>2.577512399944645</v>
      </c>
      <c r="AD1054" s="26">
        <f t="shared" si="158"/>
        <v>5.956739684112959</v>
      </c>
      <c r="AE1054" s="26">
        <f t="shared" si="158"/>
        <v>2.9609107392968816</v>
      </c>
      <c r="AF1054" s="26">
        <f t="shared" si="158"/>
        <v>0.20919797387003988</v>
      </c>
      <c r="AG1054" s="17">
        <v>4.88</v>
      </c>
      <c r="AH1054" s="17">
        <v>6.63</v>
      </c>
      <c r="AI1054" s="17">
        <f t="shared" si="160"/>
        <v>2.3442288153199206E-7</v>
      </c>
      <c r="AJ1054" s="17">
        <v>2</v>
      </c>
      <c r="AK1054" s="17">
        <v>64.599999999999994</v>
      </c>
      <c r="AL1054" s="17">
        <v>2702.6</v>
      </c>
      <c r="AM1054" s="17">
        <v>346.5</v>
      </c>
      <c r="AN1054" s="17">
        <v>1.4</v>
      </c>
      <c r="AO1054" s="17">
        <v>8.1</v>
      </c>
      <c r="AP1054" s="17">
        <v>0.6</v>
      </c>
      <c r="AQ1054" s="17">
        <v>11</v>
      </c>
      <c r="AR1054" s="17">
        <v>931.99999999999909</v>
      </c>
      <c r="AS1054" s="17">
        <v>1421.6958333333332</v>
      </c>
      <c r="AT1054" s="26">
        <v>670.55</v>
      </c>
      <c r="AU1054" s="26">
        <v>21.214628764278302</v>
      </c>
      <c r="AV1054" s="26">
        <v>4.083030603588095</v>
      </c>
      <c r="AW1054" s="27">
        <v>4891.8250000000025</v>
      </c>
      <c r="AX1054" s="27">
        <v>3700</v>
      </c>
      <c r="AY1054" s="103">
        <v>615</v>
      </c>
      <c r="AZ1054" s="103">
        <f t="shared" si="164"/>
        <v>187.57499999999999</v>
      </c>
      <c r="BA1054" s="17">
        <v>25</v>
      </c>
      <c r="BB1054" s="17">
        <v>45</v>
      </c>
      <c r="BC1054" s="17">
        <v>0.18</v>
      </c>
      <c r="BD1054" s="14">
        <v>3</v>
      </c>
      <c r="BE1054" s="17" t="s">
        <v>149</v>
      </c>
      <c r="BF1054" s="28"/>
      <c r="BG1054" s="26"/>
      <c r="BH1054" s="31"/>
      <c r="BI1054" s="29"/>
    </row>
    <row r="1055" spans="1:61" x14ac:dyDescent="0.25">
      <c r="A1055" s="14">
        <v>2008</v>
      </c>
      <c r="B1055" s="31">
        <v>2011</v>
      </c>
      <c r="C1055" s="20" t="s">
        <v>190</v>
      </c>
      <c r="D1055" s="17" t="s">
        <v>327</v>
      </c>
      <c r="E1055" s="69">
        <v>3</v>
      </c>
      <c r="F1055" s="76" t="s">
        <v>114</v>
      </c>
      <c r="G1055" s="45" t="str">
        <f t="shared" si="165"/>
        <v>Owasco</v>
      </c>
      <c r="H1055" s="70">
        <v>99207</v>
      </c>
      <c r="I1055" s="45">
        <v>8</v>
      </c>
      <c r="J1055" s="22">
        <v>99207018</v>
      </c>
      <c r="K1055" s="17" t="s">
        <v>40</v>
      </c>
      <c r="L1055" s="71">
        <v>100</v>
      </c>
      <c r="M1055" s="24">
        <f t="shared" si="162"/>
        <v>1</v>
      </c>
      <c r="N1055" s="24">
        <v>63.348837209302324</v>
      </c>
      <c r="O1055" s="26">
        <v>47.006830052229802</v>
      </c>
      <c r="P1055" s="26">
        <f t="shared" si="159"/>
        <v>0.47006830052229803</v>
      </c>
      <c r="Q1055" s="25">
        <v>52.993169947770198</v>
      </c>
      <c r="R1055" s="25">
        <f t="shared" si="166"/>
        <v>0.52993169947770202</v>
      </c>
      <c r="S1055" s="24" t="s">
        <v>45</v>
      </c>
      <c r="T1055" s="25">
        <v>11.190185654087291</v>
      </c>
      <c r="U1055" s="25" t="s">
        <v>45</v>
      </c>
      <c r="V1055" s="25">
        <f t="shared" si="163"/>
        <v>4.9911622007525827</v>
      </c>
      <c r="W1055" s="26">
        <v>18.396216149554945</v>
      </c>
      <c r="X1055" s="26">
        <v>42.258050475520321</v>
      </c>
      <c r="Y1055" s="26">
        <v>26.688158782435849</v>
      </c>
      <c r="Z1055" s="26">
        <v>1.8583450006891553</v>
      </c>
      <c r="AA1055" s="26">
        <v>0.46833333333333332</v>
      </c>
      <c r="AB1055" s="26">
        <v>71.680904545754899</v>
      </c>
      <c r="AC1055" s="26">
        <f t="shared" si="158"/>
        <v>2.058570740462387</v>
      </c>
      <c r="AD1055" s="26">
        <f t="shared" si="158"/>
        <v>4.7287543020086407</v>
      </c>
      <c r="AE1055" s="26">
        <f t="shared" si="158"/>
        <v>2.986454515412174</v>
      </c>
      <c r="AF1055" s="26">
        <f t="shared" si="158"/>
        <v>0.20795225567056624</v>
      </c>
      <c r="AG1055" s="17">
        <v>5.5</v>
      </c>
      <c r="AH1055" s="17">
        <v>6.32</v>
      </c>
      <c r="AI1055" s="17">
        <f t="shared" si="160"/>
        <v>4.7863009232263745E-7</v>
      </c>
      <c r="AJ1055" s="17">
        <v>1</v>
      </c>
      <c r="AK1055" s="17">
        <v>64.8</v>
      </c>
      <c r="AL1055" s="17">
        <v>2765.5</v>
      </c>
      <c r="AM1055" s="17">
        <v>338.9</v>
      </c>
      <c r="AN1055" s="17">
        <v>2.1</v>
      </c>
      <c r="AO1055" s="17">
        <v>9.5</v>
      </c>
      <c r="AP1055" s="17">
        <v>0.3</v>
      </c>
      <c r="AQ1055" s="17">
        <v>14.5</v>
      </c>
      <c r="AR1055" s="17">
        <v>931.99999999999909</v>
      </c>
      <c r="AS1055" s="17">
        <v>1421.6958333333332</v>
      </c>
      <c r="AT1055" s="26">
        <v>670.55</v>
      </c>
      <c r="AU1055" s="26">
        <v>21.214628764278302</v>
      </c>
      <c r="AV1055" s="26">
        <v>4.083030603588095</v>
      </c>
      <c r="AW1055" s="27">
        <v>4891.8250000000025</v>
      </c>
      <c r="AX1055" s="27">
        <v>3700</v>
      </c>
      <c r="AY1055" s="103">
        <v>615</v>
      </c>
      <c r="AZ1055" s="103">
        <f t="shared" si="164"/>
        <v>187.57499999999999</v>
      </c>
      <c r="BA1055" s="17">
        <v>25</v>
      </c>
      <c r="BB1055" s="17">
        <v>45</v>
      </c>
      <c r="BC1055" s="17">
        <v>0.18</v>
      </c>
      <c r="BD1055" s="14">
        <v>3</v>
      </c>
      <c r="BE1055" s="17" t="s">
        <v>149</v>
      </c>
      <c r="BF1055" s="28"/>
      <c r="BG1055" s="26"/>
      <c r="BH1055" s="31"/>
      <c r="BI1055" s="29"/>
    </row>
    <row r="1056" spans="1:61" x14ac:dyDescent="0.25">
      <c r="A1056" s="14">
        <v>2008</v>
      </c>
      <c r="B1056" s="31">
        <v>2011</v>
      </c>
      <c r="C1056" s="20" t="s">
        <v>190</v>
      </c>
      <c r="D1056" s="17" t="s">
        <v>327</v>
      </c>
      <c r="E1056" s="69">
        <v>1</v>
      </c>
      <c r="F1056" s="76" t="s">
        <v>120</v>
      </c>
      <c r="G1056" s="45" t="str">
        <f t="shared" si="165"/>
        <v>Millbrook</v>
      </c>
      <c r="H1056" s="70">
        <v>99217</v>
      </c>
      <c r="I1056" s="45">
        <v>9</v>
      </c>
      <c r="J1056" s="22">
        <v>99217015</v>
      </c>
      <c r="K1056" s="17" t="s">
        <v>40</v>
      </c>
      <c r="L1056" s="71">
        <v>100</v>
      </c>
      <c r="M1056" s="24">
        <f t="shared" si="162"/>
        <v>1</v>
      </c>
      <c r="N1056" s="24">
        <v>67.003577817531294</v>
      </c>
      <c r="O1056" s="26">
        <v>49.241251161350263</v>
      </c>
      <c r="P1056" s="26">
        <f t="shared" si="159"/>
        <v>0.49241251161350263</v>
      </c>
      <c r="Q1056" s="25">
        <v>50.758748838649737</v>
      </c>
      <c r="R1056" s="25">
        <f t="shared" si="166"/>
        <v>0.50758748838649737</v>
      </c>
      <c r="S1056" s="24" t="s">
        <v>45</v>
      </c>
      <c r="T1056" s="25">
        <v>11.336725925769983</v>
      </c>
      <c r="U1056" s="25" t="s">
        <v>45</v>
      </c>
      <c r="V1056" s="25">
        <f t="shared" si="163"/>
        <v>5.0565236064986543</v>
      </c>
      <c r="W1056" s="26">
        <v>18.787861731244149</v>
      </c>
      <c r="X1056" s="26">
        <v>44.85460391616067</v>
      </c>
      <c r="Y1056" s="26">
        <v>23.933862899197209</v>
      </c>
      <c r="Z1056" s="26">
        <v>1.5020157744021247</v>
      </c>
      <c r="AA1056" s="26">
        <v>0.38112000000000001</v>
      </c>
      <c r="AB1056" s="26">
        <v>89.23745218647656</v>
      </c>
      <c r="AC1056" s="26">
        <f t="shared" si="158"/>
        <v>2.1299283917837726</v>
      </c>
      <c r="AD1056" s="26">
        <f t="shared" si="158"/>
        <v>5.0850435110648249</v>
      </c>
      <c r="AE1056" s="26">
        <f t="shared" si="158"/>
        <v>2.7133164403315333</v>
      </c>
      <c r="AF1056" s="26">
        <f t="shared" si="158"/>
        <v>0.17027941170580044</v>
      </c>
      <c r="AG1056" s="17">
        <v>5.22</v>
      </c>
      <c r="AH1056" s="17">
        <v>6.41</v>
      </c>
      <c r="AI1056" s="17">
        <f t="shared" si="160"/>
        <v>3.8904514499428027E-7</v>
      </c>
      <c r="AJ1056" s="17">
        <v>1.6</v>
      </c>
      <c r="AK1056" s="17">
        <v>64.8</v>
      </c>
      <c r="AL1056" s="17">
        <v>2560.8000000000002</v>
      </c>
      <c r="AM1056" s="17">
        <v>323.7</v>
      </c>
      <c r="AN1056" s="17">
        <v>1.4</v>
      </c>
      <c r="AO1056" s="17">
        <v>9</v>
      </c>
      <c r="AP1056" s="17">
        <v>0.7</v>
      </c>
      <c r="AQ1056" s="17">
        <v>9.4</v>
      </c>
      <c r="AR1056" s="17">
        <v>931.99999999999909</v>
      </c>
      <c r="AS1056" s="17">
        <v>1421.6958333333332</v>
      </c>
      <c r="AT1056" s="26">
        <v>670.55</v>
      </c>
      <c r="AU1056" s="26">
        <v>21.214628764278302</v>
      </c>
      <c r="AV1056" s="26">
        <v>4.083030603588095</v>
      </c>
      <c r="AW1056" s="27">
        <v>4891.8250000000025</v>
      </c>
      <c r="AX1056" s="27">
        <v>3700</v>
      </c>
      <c r="AY1056" s="103">
        <v>615</v>
      </c>
      <c r="AZ1056" s="103">
        <f t="shared" si="164"/>
        <v>187.57499999999999</v>
      </c>
      <c r="BA1056" s="17">
        <v>25</v>
      </c>
      <c r="BB1056" s="17">
        <v>45</v>
      </c>
      <c r="BC1056" s="17">
        <v>0.18</v>
      </c>
      <c r="BD1056" s="14">
        <v>3</v>
      </c>
      <c r="BE1056" s="17" t="s">
        <v>149</v>
      </c>
      <c r="BF1056" s="28"/>
      <c r="BG1056" s="26"/>
      <c r="BH1056" s="31"/>
      <c r="BI1056" s="29"/>
    </row>
    <row r="1057" spans="1:61" x14ac:dyDescent="0.25">
      <c r="A1057" s="14">
        <v>2008</v>
      </c>
      <c r="B1057" s="31">
        <v>2011</v>
      </c>
      <c r="C1057" s="20" t="s">
        <v>190</v>
      </c>
      <c r="D1057" s="17" t="s">
        <v>327</v>
      </c>
      <c r="E1057" s="69">
        <v>2</v>
      </c>
      <c r="F1057" s="76" t="s">
        <v>120</v>
      </c>
      <c r="G1057" s="45" t="str">
        <f t="shared" si="165"/>
        <v>Millbrook</v>
      </c>
      <c r="H1057" s="70">
        <v>99217</v>
      </c>
      <c r="I1057" s="45">
        <v>9</v>
      </c>
      <c r="J1057" s="22">
        <v>99217015</v>
      </c>
      <c r="K1057" s="17" t="s">
        <v>40</v>
      </c>
      <c r="L1057" s="71">
        <v>100</v>
      </c>
      <c r="M1057" s="24">
        <f t="shared" si="162"/>
        <v>1</v>
      </c>
      <c r="N1057" s="24">
        <v>62.536672629695879</v>
      </c>
      <c r="O1057" s="26">
        <v>48.717115946735952</v>
      </c>
      <c r="P1057" s="26">
        <f t="shared" si="159"/>
        <v>0.4871711594673595</v>
      </c>
      <c r="Q1057" s="25">
        <v>51.282884053264048</v>
      </c>
      <c r="R1057" s="25">
        <f t="shared" si="166"/>
        <v>0.51282884053264044</v>
      </c>
      <c r="S1057" s="24" t="s">
        <v>45</v>
      </c>
      <c r="T1057" s="25">
        <v>10.690203105152086</v>
      </c>
      <c r="U1057" s="25" t="s">
        <v>45</v>
      </c>
      <c r="V1057" s="25">
        <f t="shared" si="163"/>
        <v>4.7681548194255514</v>
      </c>
      <c r="W1057" s="26">
        <v>18.882377306966546</v>
      </c>
      <c r="X1057" s="26">
        <v>43.586057714434745</v>
      </c>
      <c r="Y1057" s="26">
        <v>24.148712087507477</v>
      </c>
      <c r="Z1057" s="26">
        <v>1.6053495543316529</v>
      </c>
      <c r="AA1057" s="26">
        <v>0.34953125000000002</v>
      </c>
      <c r="AB1057" s="26">
        <v>91.753196074617819</v>
      </c>
      <c r="AC1057" s="26">
        <f t="shared" si="158"/>
        <v>2.0185644851958706</v>
      </c>
      <c r="AD1057" s="26">
        <f t="shared" si="158"/>
        <v>4.6594380952018835</v>
      </c>
      <c r="AE1057" s="26">
        <f t="shared" si="158"/>
        <v>2.5815463694329615</v>
      </c>
      <c r="AF1057" s="26">
        <f t="shared" ref="AF1057:AF1120" si="167">Z1057/100*$T1057</f>
        <v>0.17161512790570754</v>
      </c>
      <c r="AG1057" s="17">
        <v>4.88</v>
      </c>
      <c r="AH1057" s="17">
        <v>6.63</v>
      </c>
      <c r="AI1057" s="17">
        <f t="shared" si="160"/>
        <v>2.3442288153199206E-7</v>
      </c>
      <c r="AJ1057" s="17">
        <v>2</v>
      </c>
      <c r="AK1057" s="17">
        <v>64.599999999999994</v>
      </c>
      <c r="AL1057" s="17">
        <v>2702.6</v>
      </c>
      <c r="AM1057" s="17">
        <v>346.5</v>
      </c>
      <c r="AN1057" s="17">
        <v>1.4</v>
      </c>
      <c r="AO1057" s="17">
        <v>8.1</v>
      </c>
      <c r="AP1057" s="17">
        <v>0.6</v>
      </c>
      <c r="AQ1057" s="17">
        <v>11</v>
      </c>
      <c r="AR1057" s="17">
        <v>931.99999999999909</v>
      </c>
      <c r="AS1057" s="17">
        <v>1421.6958333333332</v>
      </c>
      <c r="AT1057" s="26">
        <v>670.55</v>
      </c>
      <c r="AU1057" s="26">
        <v>21.214628764278302</v>
      </c>
      <c r="AV1057" s="26">
        <v>4.083030603588095</v>
      </c>
      <c r="AW1057" s="27">
        <v>4891.8250000000025</v>
      </c>
      <c r="AX1057" s="27">
        <v>3700</v>
      </c>
      <c r="AY1057" s="103">
        <v>615</v>
      </c>
      <c r="AZ1057" s="103">
        <f t="shared" si="164"/>
        <v>187.57499999999999</v>
      </c>
      <c r="BA1057" s="17">
        <v>25</v>
      </c>
      <c r="BB1057" s="17">
        <v>45</v>
      </c>
      <c r="BC1057" s="17">
        <v>0.18</v>
      </c>
      <c r="BD1057" s="14">
        <v>3</v>
      </c>
      <c r="BE1057" s="17" t="s">
        <v>149</v>
      </c>
      <c r="BF1057" s="28"/>
      <c r="BG1057" s="26"/>
      <c r="BH1057" s="31"/>
      <c r="BI1057" s="29"/>
    </row>
    <row r="1058" spans="1:61" x14ac:dyDescent="0.25">
      <c r="A1058" s="14">
        <v>2008</v>
      </c>
      <c r="B1058" s="31">
        <v>2011</v>
      </c>
      <c r="C1058" s="20" t="s">
        <v>190</v>
      </c>
      <c r="D1058" s="17" t="s">
        <v>327</v>
      </c>
      <c r="E1058" s="69">
        <v>3</v>
      </c>
      <c r="F1058" s="76" t="s">
        <v>120</v>
      </c>
      <c r="G1058" s="45" t="str">
        <f t="shared" si="165"/>
        <v>Millbrook</v>
      </c>
      <c r="H1058" s="70">
        <v>99217</v>
      </c>
      <c r="I1058" s="45">
        <v>9</v>
      </c>
      <c r="J1058" s="22">
        <v>99217015</v>
      </c>
      <c r="K1058" s="17" t="s">
        <v>40</v>
      </c>
      <c r="L1058" s="71">
        <v>100</v>
      </c>
      <c r="M1058" s="24">
        <f t="shared" si="162"/>
        <v>1</v>
      </c>
      <c r="N1058" s="24">
        <v>69.846153846153854</v>
      </c>
      <c r="O1058" s="26">
        <v>47.218887555022008</v>
      </c>
      <c r="P1058" s="26">
        <f t="shared" si="159"/>
        <v>0.4721888755502201</v>
      </c>
      <c r="Q1058" s="25">
        <v>52.781112444977992</v>
      </c>
      <c r="R1058" s="25">
        <f t="shared" si="166"/>
        <v>0.52781112444977996</v>
      </c>
      <c r="S1058" s="24" t="s">
        <v>45</v>
      </c>
      <c r="T1058" s="25">
        <v>12.288525666676929</v>
      </c>
      <c r="U1058" s="25" t="s">
        <v>45</v>
      </c>
      <c r="V1058" s="25">
        <f t="shared" si="163"/>
        <v>5.4810551590887284</v>
      </c>
      <c r="W1058" s="26">
        <v>18.375999062885768</v>
      </c>
      <c r="X1058" s="26">
        <v>43.355905171248608</v>
      </c>
      <c r="Y1058" s="26">
        <v>25.627343911911268</v>
      </c>
      <c r="Z1058" s="26">
        <v>1.5862911001180464</v>
      </c>
      <c r="AA1058" s="26">
        <v>0.39383333333333331</v>
      </c>
      <c r="AB1058" s="26">
        <v>93.607051206172116</v>
      </c>
      <c r="AC1058" s="26">
        <f t="shared" ref="AC1058:AF1121" si="168">W1058/100*$T1058</f>
        <v>2.2581393613510294</v>
      </c>
      <c r="AD1058" s="26">
        <f t="shared" si="168"/>
        <v>5.3278015349889953</v>
      </c>
      <c r="AE1058" s="26">
        <f t="shared" si="168"/>
        <v>3.149222734302783</v>
      </c>
      <c r="AF1058" s="26">
        <f t="shared" si="167"/>
        <v>0.19493178898621796</v>
      </c>
      <c r="AG1058" s="17">
        <v>5.5</v>
      </c>
      <c r="AH1058" s="17">
        <v>6.32</v>
      </c>
      <c r="AI1058" s="17">
        <f t="shared" si="160"/>
        <v>4.7863009232263745E-7</v>
      </c>
      <c r="AJ1058" s="17">
        <v>1</v>
      </c>
      <c r="AK1058" s="17">
        <v>64.8</v>
      </c>
      <c r="AL1058" s="17">
        <v>2765.5</v>
      </c>
      <c r="AM1058" s="17">
        <v>338.9</v>
      </c>
      <c r="AN1058" s="17">
        <v>2.1</v>
      </c>
      <c r="AO1058" s="17">
        <v>9.5</v>
      </c>
      <c r="AP1058" s="17">
        <v>0.3</v>
      </c>
      <c r="AQ1058" s="17">
        <v>14.5</v>
      </c>
      <c r="AR1058" s="17">
        <v>931.99999999999909</v>
      </c>
      <c r="AS1058" s="17">
        <v>1421.6958333333332</v>
      </c>
      <c r="AT1058" s="26">
        <v>670.55</v>
      </c>
      <c r="AU1058" s="26">
        <v>21.214628764278302</v>
      </c>
      <c r="AV1058" s="26">
        <v>4.083030603588095</v>
      </c>
      <c r="AW1058" s="27">
        <v>4891.8250000000025</v>
      </c>
      <c r="AX1058" s="27">
        <v>3700</v>
      </c>
      <c r="AY1058" s="103">
        <v>615</v>
      </c>
      <c r="AZ1058" s="103">
        <f t="shared" si="164"/>
        <v>187.57499999999999</v>
      </c>
      <c r="BA1058" s="17">
        <v>25</v>
      </c>
      <c r="BB1058" s="17">
        <v>45</v>
      </c>
      <c r="BC1058" s="17">
        <v>0.18</v>
      </c>
      <c r="BD1058" s="14">
        <v>3</v>
      </c>
      <c r="BE1058" s="17" t="s">
        <v>149</v>
      </c>
      <c r="BF1058" s="28"/>
      <c r="BG1058" s="26"/>
      <c r="BH1058" s="31"/>
      <c r="BI1058" s="29"/>
    </row>
    <row r="1059" spans="1:61" x14ac:dyDescent="0.25">
      <c r="A1059" s="14">
        <v>2008</v>
      </c>
      <c r="B1059" s="31">
        <v>2011</v>
      </c>
      <c r="C1059" s="20" t="s">
        <v>190</v>
      </c>
      <c r="D1059" s="17" t="s">
        <v>327</v>
      </c>
      <c r="E1059" s="69">
        <v>1</v>
      </c>
      <c r="F1059" s="76" t="s">
        <v>124</v>
      </c>
      <c r="G1059" s="45" t="str">
        <f t="shared" si="165"/>
        <v>Allegany</v>
      </c>
      <c r="H1059" s="70">
        <v>99239</v>
      </c>
      <c r="I1059" s="45" t="s">
        <v>52</v>
      </c>
      <c r="J1059" s="22">
        <v>99239015</v>
      </c>
      <c r="K1059" s="17" t="s">
        <v>42</v>
      </c>
      <c r="L1059" s="71">
        <v>100</v>
      </c>
      <c r="M1059" s="24">
        <f t="shared" si="162"/>
        <v>1</v>
      </c>
      <c r="N1059" s="24">
        <v>55.633273703041148</v>
      </c>
      <c r="O1059" s="26">
        <v>49.072035231204786</v>
      </c>
      <c r="P1059" s="26">
        <f t="shared" ref="P1059:P1148" si="169">O1059/100</f>
        <v>0.49072035231204786</v>
      </c>
      <c r="Q1059" s="25">
        <v>50.927964768795214</v>
      </c>
      <c r="R1059" s="25">
        <f t="shared" si="166"/>
        <v>0.50927964768795209</v>
      </c>
      <c r="S1059" s="24" t="s">
        <v>45</v>
      </c>
      <c r="T1059" s="25">
        <v>9.4442980104040686</v>
      </c>
      <c r="U1059" s="25" t="s">
        <v>45</v>
      </c>
      <c r="V1059" s="25">
        <f t="shared" si="163"/>
        <v>4.2124433587886125</v>
      </c>
      <c r="W1059" s="26">
        <v>18.516081750959302</v>
      </c>
      <c r="X1059" s="26">
        <v>41.70781113618024</v>
      </c>
      <c r="Y1059" s="26">
        <v>25.110208988653014</v>
      </c>
      <c r="Z1059" s="26">
        <v>1.9523723258839567</v>
      </c>
      <c r="AA1059" s="26">
        <v>0.36885714285714288</v>
      </c>
      <c r="AB1059" s="26">
        <v>76.812648419243004</v>
      </c>
      <c r="AC1059" s="26">
        <f t="shared" si="168"/>
        <v>1.7487139404106402</v>
      </c>
      <c r="AD1059" s="26">
        <f t="shared" si="168"/>
        <v>3.9390099773173568</v>
      </c>
      <c r="AE1059" s="26">
        <f t="shared" si="168"/>
        <v>2.3714829679236602</v>
      </c>
      <c r="AF1059" s="26">
        <f t="shared" si="167"/>
        <v>0.18438786072913815</v>
      </c>
      <c r="AG1059" s="17">
        <v>5.22</v>
      </c>
      <c r="AH1059" s="17">
        <v>6.41</v>
      </c>
      <c r="AI1059" s="17">
        <f t="shared" ref="AI1059:AI1122" si="170">10^(-AH1059)</f>
        <v>3.8904514499428027E-7</v>
      </c>
      <c r="AJ1059" s="17">
        <v>1.6</v>
      </c>
      <c r="AK1059" s="17">
        <v>64.8</v>
      </c>
      <c r="AL1059" s="17">
        <v>2560.8000000000002</v>
      </c>
      <c r="AM1059" s="17">
        <v>323.7</v>
      </c>
      <c r="AN1059" s="17">
        <v>1.4</v>
      </c>
      <c r="AO1059" s="17">
        <v>9</v>
      </c>
      <c r="AP1059" s="17">
        <v>0.7</v>
      </c>
      <c r="AQ1059" s="17">
        <v>9.4</v>
      </c>
      <c r="AR1059" s="17">
        <v>931.99999999999909</v>
      </c>
      <c r="AS1059" s="17">
        <v>1421.6958333333332</v>
      </c>
      <c r="AT1059" s="26">
        <v>670.55</v>
      </c>
      <c r="AU1059" s="26">
        <v>21.214628764278302</v>
      </c>
      <c r="AV1059" s="26">
        <v>4.083030603588095</v>
      </c>
      <c r="AW1059" s="27">
        <v>4891.8250000000025</v>
      </c>
      <c r="AX1059" s="27">
        <v>3700</v>
      </c>
      <c r="AY1059" s="103">
        <v>615</v>
      </c>
      <c r="AZ1059" s="103">
        <f t="shared" si="164"/>
        <v>187.57499999999999</v>
      </c>
      <c r="BA1059" s="17">
        <v>25</v>
      </c>
      <c r="BB1059" s="17">
        <v>45</v>
      </c>
      <c r="BC1059" s="17">
        <v>0.18</v>
      </c>
      <c r="BD1059" s="14">
        <v>3</v>
      </c>
      <c r="BE1059" s="17" t="s">
        <v>149</v>
      </c>
      <c r="BF1059" s="28"/>
      <c r="BG1059" s="26"/>
      <c r="BH1059" s="31"/>
      <c r="BI1059" s="29"/>
    </row>
    <row r="1060" spans="1:61" x14ac:dyDescent="0.25">
      <c r="A1060" s="14">
        <v>2008</v>
      </c>
      <c r="B1060" s="31">
        <v>2011</v>
      </c>
      <c r="C1060" s="20" t="s">
        <v>190</v>
      </c>
      <c r="D1060" s="17" t="s">
        <v>327</v>
      </c>
      <c r="E1060" s="69">
        <v>2</v>
      </c>
      <c r="F1060" s="76" t="s">
        <v>124</v>
      </c>
      <c r="G1060" s="45" t="str">
        <f t="shared" si="165"/>
        <v>Allegany</v>
      </c>
      <c r="H1060" s="70">
        <v>99239</v>
      </c>
      <c r="I1060" s="45" t="s">
        <v>52</v>
      </c>
      <c r="J1060" s="22">
        <v>99239015</v>
      </c>
      <c r="K1060" s="17" t="s">
        <v>42</v>
      </c>
      <c r="L1060" s="71">
        <v>100</v>
      </c>
      <c r="M1060" s="24">
        <f t="shared" si="162"/>
        <v>1</v>
      </c>
      <c r="N1060" s="24">
        <v>62.942754919499109</v>
      </c>
      <c r="O1060" s="26">
        <v>50.341019811627149</v>
      </c>
      <c r="P1060" s="26">
        <f t="shared" si="169"/>
        <v>0.50341019811627152</v>
      </c>
      <c r="Q1060" s="25">
        <v>49.658980188372851</v>
      </c>
      <c r="R1060" s="25">
        <f t="shared" si="166"/>
        <v>0.49658980188372853</v>
      </c>
      <c r="S1060" s="24" t="s">
        <v>45</v>
      </c>
      <c r="T1060" s="25">
        <v>10.418910065163379</v>
      </c>
      <c r="U1060" s="25" t="s">
        <v>45</v>
      </c>
      <c r="V1060" s="25">
        <f t="shared" si="163"/>
        <v>4.6471498952557448</v>
      </c>
      <c r="W1060" s="26">
        <v>19.408775120063424</v>
      </c>
      <c r="X1060" s="26">
        <v>43.227397771250054</v>
      </c>
      <c r="Y1060" s="26">
        <v>24.053956264279378</v>
      </c>
      <c r="Z1060" s="26">
        <v>1.5034830046160295</v>
      </c>
      <c r="AA1060" s="26">
        <v>0.36423076923076925</v>
      </c>
      <c r="AB1060" s="26">
        <v>85.815732321303429</v>
      </c>
      <c r="AC1060" s="26">
        <f t="shared" si="168"/>
        <v>2.0221828245092137</v>
      </c>
      <c r="AD1060" s="26">
        <f t="shared" si="168"/>
        <v>4.5038236972969816</v>
      </c>
      <c r="AE1060" s="26">
        <f t="shared" si="168"/>
        <v>2.5061600702890012</v>
      </c>
      <c r="AF1060" s="26">
        <f t="shared" si="167"/>
        <v>0.15664654209596029</v>
      </c>
      <c r="AG1060" s="17">
        <v>4.88</v>
      </c>
      <c r="AH1060" s="17">
        <v>6.63</v>
      </c>
      <c r="AI1060" s="17">
        <f t="shared" si="170"/>
        <v>2.3442288153199206E-7</v>
      </c>
      <c r="AJ1060" s="17">
        <v>2</v>
      </c>
      <c r="AK1060" s="17">
        <v>64.599999999999994</v>
      </c>
      <c r="AL1060" s="17">
        <v>2702.6</v>
      </c>
      <c r="AM1060" s="17">
        <v>346.5</v>
      </c>
      <c r="AN1060" s="17">
        <v>1.4</v>
      </c>
      <c r="AO1060" s="17">
        <v>8.1</v>
      </c>
      <c r="AP1060" s="17">
        <v>0.6</v>
      </c>
      <c r="AQ1060" s="17">
        <v>11</v>
      </c>
      <c r="AR1060" s="17">
        <v>931.99999999999909</v>
      </c>
      <c r="AS1060" s="17">
        <v>1421.6958333333332</v>
      </c>
      <c r="AT1060" s="26">
        <v>670.55</v>
      </c>
      <c r="AU1060" s="26">
        <v>21.214628764278302</v>
      </c>
      <c r="AV1060" s="26">
        <v>4.083030603588095</v>
      </c>
      <c r="AW1060" s="27">
        <v>4891.8250000000025</v>
      </c>
      <c r="AX1060" s="27">
        <v>3700</v>
      </c>
      <c r="AY1060" s="103">
        <v>615</v>
      </c>
      <c r="AZ1060" s="103">
        <f t="shared" si="164"/>
        <v>187.57499999999999</v>
      </c>
      <c r="BA1060" s="17">
        <v>25</v>
      </c>
      <c r="BB1060" s="17">
        <v>45</v>
      </c>
      <c r="BC1060" s="17">
        <v>0.18</v>
      </c>
      <c r="BD1060" s="14">
        <v>3</v>
      </c>
      <c r="BE1060" s="17" t="s">
        <v>149</v>
      </c>
      <c r="BF1060" s="28"/>
      <c r="BG1060" s="26"/>
      <c r="BH1060" s="31"/>
      <c r="BI1060" s="29"/>
    </row>
    <row r="1061" spans="1:61" x14ac:dyDescent="0.25">
      <c r="A1061" s="14">
        <v>2008</v>
      </c>
      <c r="B1061" s="31">
        <v>2011</v>
      </c>
      <c r="C1061" s="20" t="s">
        <v>190</v>
      </c>
      <c r="D1061" s="17" t="s">
        <v>327</v>
      </c>
      <c r="E1061" s="69">
        <v>3</v>
      </c>
      <c r="F1061" s="76" t="s">
        <v>124</v>
      </c>
      <c r="G1061" s="45" t="str">
        <f t="shared" si="165"/>
        <v>Allegany</v>
      </c>
      <c r="H1061" s="70">
        <v>99239</v>
      </c>
      <c r="I1061" s="45" t="s">
        <v>52</v>
      </c>
      <c r="J1061" s="22">
        <v>99239015</v>
      </c>
      <c r="K1061" s="17" t="s">
        <v>42</v>
      </c>
      <c r="L1061" s="71">
        <v>100</v>
      </c>
      <c r="M1061" s="24">
        <f t="shared" si="162"/>
        <v>1</v>
      </c>
      <c r="N1061" s="24">
        <v>43.044722719141326</v>
      </c>
      <c r="O1061" s="26">
        <v>47.674872997264558</v>
      </c>
      <c r="P1061" s="26">
        <f t="shared" si="169"/>
        <v>0.47674872997264556</v>
      </c>
      <c r="Q1061" s="25">
        <v>52.325127002735442</v>
      </c>
      <c r="R1061" s="25">
        <f t="shared" si="166"/>
        <v>0.52325127002735439</v>
      </c>
      <c r="S1061" s="24" t="s">
        <v>45</v>
      </c>
      <c r="T1061" s="25">
        <v>7.5077352769220038</v>
      </c>
      <c r="U1061" s="25" t="s">
        <v>45</v>
      </c>
      <c r="V1061" s="25">
        <f t="shared" si="163"/>
        <v>3.3486776435869778</v>
      </c>
      <c r="W1061" s="26">
        <v>19.005313315433199</v>
      </c>
      <c r="X1061" s="26">
        <v>42.423514729796153</v>
      </c>
      <c r="Y1061" s="26">
        <v>25.198842793934119</v>
      </c>
      <c r="Z1061" s="26">
        <v>1.7639639980335033</v>
      </c>
      <c r="AA1061" s="26">
        <v>0.39455555555555555</v>
      </c>
      <c r="AB1061" s="26">
        <v>57.085004921682376</v>
      </c>
      <c r="AC1061" s="26">
        <f t="shared" si="168"/>
        <v>1.4268686122723331</v>
      </c>
      <c r="AD1061" s="26">
        <f t="shared" si="168"/>
        <v>3.1850451810791083</v>
      </c>
      <c r="AE1061" s="26">
        <f t="shared" si="168"/>
        <v>1.8918624098163099</v>
      </c>
      <c r="AF1061" s="26">
        <f t="shared" si="167"/>
        <v>0.13243374735256511</v>
      </c>
      <c r="AG1061" s="17">
        <v>5.5</v>
      </c>
      <c r="AH1061" s="17">
        <v>6.32</v>
      </c>
      <c r="AI1061" s="17">
        <f t="shared" si="170"/>
        <v>4.7863009232263745E-7</v>
      </c>
      <c r="AJ1061" s="17">
        <v>1</v>
      </c>
      <c r="AK1061" s="17">
        <v>64.8</v>
      </c>
      <c r="AL1061" s="17">
        <v>2765.5</v>
      </c>
      <c r="AM1061" s="17">
        <v>338.9</v>
      </c>
      <c r="AN1061" s="17">
        <v>2.1</v>
      </c>
      <c r="AO1061" s="17">
        <v>9.5</v>
      </c>
      <c r="AP1061" s="17">
        <v>0.3</v>
      </c>
      <c r="AQ1061" s="17">
        <v>14.5</v>
      </c>
      <c r="AR1061" s="17">
        <v>931.99999999999909</v>
      </c>
      <c r="AS1061" s="17">
        <v>1421.6958333333332</v>
      </c>
      <c r="AT1061" s="26">
        <v>670.55</v>
      </c>
      <c r="AU1061" s="26">
        <v>21.214628764278302</v>
      </c>
      <c r="AV1061" s="26">
        <v>4.083030603588095</v>
      </c>
      <c r="AW1061" s="27">
        <v>4891.8250000000025</v>
      </c>
      <c r="AX1061" s="27">
        <v>3700</v>
      </c>
      <c r="AY1061" s="103">
        <v>615</v>
      </c>
      <c r="AZ1061" s="103">
        <f t="shared" si="164"/>
        <v>187.57499999999999</v>
      </c>
      <c r="BA1061" s="17">
        <v>25</v>
      </c>
      <c r="BB1061" s="17">
        <v>45</v>
      </c>
      <c r="BC1061" s="17">
        <v>0.18</v>
      </c>
      <c r="BD1061" s="14">
        <v>3</v>
      </c>
      <c r="BE1061" s="17" t="s">
        <v>149</v>
      </c>
      <c r="BF1061" s="28"/>
      <c r="BG1061" s="26"/>
      <c r="BH1061" s="31"/>
      <c r="BI1061" s="29"/>
    </row>
    <row r="1062" spans="1:61" x14ac:dyDescent="0.25">
      <c r="A1062" s="14">
        <v>2008</v>
      </c>
      <c r="B1062" s="31">
        <v>2011</v>
      </c>
      <c r="C1062" s="20" t="s">
        <v>190</v>
      </c>
      <c r="D1062" s="17" t="s">
        <v>327</v>
      </c>
      <c r="E1062" s="69">
        <v>1</v>
      </c>
      <c r="F1062" s="76" t="s">
        <v>138</v>
      </c>
      <c r="G1062" s="45" t="str">
        <f t="shared" si="165"/>
        <v>S25</v>
      </c>
      <c r="H1062" s="70" t="s">
        <v>138</v>
      </c>
      <c r="I1062" s="45">
        <v>4</v>
      </c>
      <c r="J1062" s="22" t="s">
        <v>138</v>
      </c>
      <c r="K1062" s="17" t="s">
        <v>42</v>
      </c>
      <c r="L1062" s="71">
        <v>75</v>
      </c>
      <c r="M1062" s="24">
        <f t="shared" si="162"/>
        <v>0.75</v>
      </c>
      <c r="N1062" s="24">
        <v>27.20751341681574</v>
      </c>
      <c r="O1062" s="26">
        <v>46.65920119447555</v>
      </c>
      <c r="P1062" s="26">
        <f t="shared" si="169"/>
        <v>0.46659201194475552</v>
      </c>
      <c r="Q1062" s="25">
        <v>53.34079880552445</v>
      </c>
      <c r="R1062" s="25">
        <f t="shared" si="166"/>
        <v>0.53340798805524448</v>
      </c>
      <c r="S1062" s="24" t="s">
        <v>45</v>
      </c>
      <c r="T1062" s="25">
        <v>4.8375683305499191</v>
      </c>
      <c r="U1062" s="25" t="s">
        <v>45</v>
      </c>
      <c r="V1062" s="25">
        <f t="shared" si="163"/>
        <v>2.1577021991748078</v>
      </c>
      <c r="W1062" s="26">
        <v>18.078435357664901</v>
      </c>
      <c r="X1062" s="26">
        <v>43.116621198027019</v>
      </c>
      <c r="Y1062" s="26">
        <v>25.383585951362889</v>
      </c>
      <c r="Z1062" s="26">
        <v>2.1938761950174666</v>
      </c>
      <c r="AA1062" s="26">
        <v>0.34</v>
      </c>
      <c r="AB1062" s="26">
        <v>42.684426446028695</v>
      </c>
      <c r="AC1062" s="26">
        <f t="shared" si="168"/>
        <v>0.87455666352133632</v>
      </c>
      <c r="AD1062" s="26">
        <f t="shared" si="168"/>
        <v>2.0857960122789279</v>
      </c>
      <c r="AE1062" s="26">
        <f t="shared" si="168"/>
        <v>1.2279483151410495</v>
      </c>
      <c r="AF1062" s="26">
        <f t="shared" si="167"/>
        <v>0.10613026002163854</v>
      </c>
      <c r="AG1062" s="17">
        <v>5.22</v>
      </c>
      <c r="AH1062" s="17">
        <v>6.41</v>
      </c>
      <c r="AI1062" s="17">
        <f t="shared" si="170"/>
        <v>3.8904514499428027E-7</v>
      </c>
      <c r="AJ1062" s="17">
        <v>1.6</v>
      </c>
      <c r="AK1062" s="17">
        <v>64.8</v>
      </c>
      <c r="AL1062" s="17">
        <v>2560.8000000000002</v>
      </c>
      <c r="AM1062" s="17">
        <v>323.7</v>
      </c>
      <c r="AN1062" s="17">
        <v>1.4</v>
      </c>
      <c r="AO1062" s="17">
        <v>9</v>
      </c>
      <c r="AP1062" s="17">
        <v>0.7</v>
      </c>
      <c r="AQ1062" s="17">
        <v>9.4</v>
      </c>
      <c r="AR1062" s="17">
        <v>931.99999999999909</v>
      </c>
      <c r="AS1062" s="17">
        <v>1421.6958333333332</v>
      </c>
      <c r="AT1062" s="26">
        <v>670.55</v>
      </c>
      <c r="AU1062" s="26">
        <v>21.214628764278302</v>
      </c>
      <c r="AV1062" s="26">
        <v>4.083030603588095</v>
      </c>
      <c r="AW1062" s="27">
        <v>4891.8250000000025</v>
      </c>
      <c r="AX1062" s="27">
        <v>3700</v>
      </c>
      <c r="AY1062" s="103">
        <v>615</v>
      </c>
      <c r="AZ1062" s="103">
        <f t="shared" si="164"/>
        <v>187.57499999999999</v>
      </c>
      <c r="BA1062" s="17">
        <v>25</v>
      </c>
      <c r="BB1062" s="17">
        <v>45</v>
      </c>
      <c r="BC1062" s="17">
        <v>0.18</v>
      </c>
      <c r="BD1062" s="14">
        <v>3</v>
      </c>
      <c r="BE1062" s="17" t="s">
        <v>149</v>
      </c>
      <c r="BF1062" s="28"/>
      <c r="BG1062" s="26"/>
      <c r="BH1062" s="31"/>
      <c r="BI1062" s="29"/>
    </row>
    <row r="1063" spans="1:61" x14ac:dyDescent="0.25">
      <c r="A1063" s="14">
        <v>2008</v>
      </c>
      <c r="B1063" s="31">
        <v>2011</v>
      </c>
      <c r="C1063" s="20" t="s">
        <v>190</v>
      </c>
      <c r="D1063" s="17" t="s">
        <v>327</v>
      </c>
      <c r="E1063" s="69">
        <v>2</v>
      </c>
      <c r="F1063" s="76" t="s">
        <v>138</v>
      </c>
      <c r="G1063" s="45" t="str">
        <f t="shared" si="165"/>
        <v>S25</v>
      </c>
      <c r="H1063" s="70" t="s">
        <v>138</v>
      </c>
      <c r="I1063" s="45">
        <v>4</v>
      </c>
      <c r="J1063" s="22" t="s">
        <v>138</v>
      </c>
      <c r="K1063" s="17" t="s">
        <v>42</v>
      </c>
      <c r="L1063" s="71">
        <v>100</v>
      </c>
      <c r="M1063" s="24">
        <f t="shared" si="162"/>
        <v>1</v>
      </c>
      <c r="N1063" s="24">
        <v>38.577817531305904</v>
      </c>
      <c r="O1063" s="26">
        <v>44.110959527057759</v>
      </c>
      <c r="P1063" s="26">
        <f t="shared" si="169"/>
        <v>0.44110959527057758</v>
      </c>
      <c r="Q1063" s="25">
        <v>55.889040472942241</v>
      </c>
      <c r="R1063" s="25">
        <f t="shared" si="166"/>
        <v>0.55889040472942242</v>
      </c>
      <c r="S1063" s="24" t="s">
        <v>45</v>
      </c>
      <c r="T1063" s="25">
        <v>7.1869240178831229</v>
      </c>
      <c r="U1063" s="25" t="s">
        <v>45</v>
      </c>
      <c r="V1063" s="25">
        <f t="shared" si="163"/>
        <v>3.2055860918301171</v>
      </c>
      <c r="W1063" s="26">
        <v>17.948156956004766</v>
      </c>
      <c r="X1063" s="26">
        <v>43.245422116527948</v>
      </c>
      <c r="Y1063" s="26">
        <v>25.216004756242569</v>
      </c>
      <c r="Z1063" s="26">
        <v>1.8669758224336164</v>
      </c>
      <c r="AA1063" s="26">
        <v>0.39484848484848484</v>
      </c>
      <c r="AB1063" s="26">
        <v>54.605178647001473</v>
      </c>
      <c r="AC1063" s="26">
        <f t="shared" si="168"/>
        <v>1.2899204030384668</v>
      </c>
      <c r="AD1063" s="26">
        <f t="shared" si="168"/>
        <v>3.1080156287276872</v>
      </c>
      <c r="AE1063" s="26">
        <f t="shared" si="168"/>
        <v>1.812255102176948</v>
      </c>
      <c r="AF1063" s="26">
        <f t="shared" si="167"/>
        <v>0.13417813379055252</v>
      </c>
      <c r="AG1063" s="17">
        <v>4.88</v>
      </c>
      <c r="AH1063" s="17">
        <v>6.63</v>
      </c>
      <c r="AI1063" s="17">
        <f t="shared" si="170"/>
        <v>2.3442288153199206E-7</v>
      </c>
      <c r="AJ1063" s="17">
        <v>2</v>
      </c>
      <c r="AK1063" s="17">
        <v>64.599999999999994</v>
      </c>
      <c r="AL1063" s="17">
        <v>2702.6</v>
      </c>
      <c r="AM1063" s="17">
        <v>346.5</v>
      </c>
      <c r="AN1063" s="17">
        <v>1.4</v>
      </c>
      <c r="AO1063" s="17">
        <v>8.1</v>
      </c>
      <c r="AP1063" s="17">
        <v>0.6</v>
      </c>
      <c r="AQ1063" s="17">
        <v>11</v>
      </c>
      <c r="AR1063" s="17">
        <v>931.99999999999909</v>
      </c>
      <c r="AS1063" s="17">
        <v>1421.6958333333332</v>
      </c>
      <c r="AT1063" s="26">
        <v>670.55</v>
      </c>
      <c r="AU1063" s="26">
        <v>21.214628764278302</v>
      </c>
      <c r="AV1063" s="26">
        <v>4.083030603588095</v>
      </c>
      <c r="AW1063" s="27">
        <v>4891.8250000000025</v>
      </c>
      <c r="AX1063" s="27">
        <v>3700</v>
      </c>
      <c r="AY1063" s="103">
        <v>615</v>
      </c>
      <c r="AZ1063" s="103">
        <f t="shared" si="164"/>
        <v>187.57499999999999</v>
      </c>
      <c r="BA1063" s="17">
        <v>25</v>
      </c>
      <c r="BB1063" s="17">
        <v>45</v>
      </c>
      <c r="BC1063" s="17">
        <v>0.18</v>
      </c>
      <c r="BD1063" s="14">
        <v>3</v>
      </c>
      <c r="BE1063" s="17" t="s">
        <v>149</v>
      </c>
      <c r="BF1063" s="28"/>
      <c r="BG1063" s="26"/>
      <c r="BH1063" s="31"/>
      <c r="BI1063" s="29"/>
    </row>
    <row r="1064" spans="1:61" x14ac:dyDescent="0.25">
      <c r="A1064" s="14">
        <v>2008</v>
      </c>
      <c r="B1064" s="31">
        <v>2011</v>
      </c>
      <c r="C1064" s="20" t="s">
        <v>190</v>
      </c>
      <c r="D1064" s="17" t="s">
        <v>327</v>
      </c>
      <c r="E1064" s="69">
        <v>3</v>
      </c>
      <c r="F1064" s="76" t="s">
        <v>138</v>
      </c>
      <c r="G1064" s="45" t="str">
        <f t="shared" si="165"/>
        <v>S25</v>
      </c>
      <c r="H1064" s="70" t="s">
        <v>138</v>
      </c>
      <c r="I1064" s="45">
        <v>4</v>
      </c>
      <c r="J1064" s="22" t="s">
        <v>138</v>
      </c>
      <c r="K1064" s="17" t="s">
        <v>42</v>
      </c>
      <c r="L1064" s="71">
        <v>75</v>
      </c>
      <c r="M1064" s="24">
        <f t="shared" si="162"/>
        <v>0.75</v>
      </c>
      <c r="N1064" s="24">
        <v>20.304114490161002</v>
      </c>
      <c r="O1064" s="26">
        <v>43.180621379673504</v>
      </c>
      <c r="P1064" s="26">
        <f t="shared" si="169"/>
        <v>0.43180621379673506</v>
      </c>
      <c r="Q1064" s="25">
        <v>56.819378620326496</v>
      </c>
      <c r="R1064" s="25">
        <f t="shared" si="166"/>
        <v>0.56819378620326499</v>
      </c>
      <c r="S1064" s="24" t="s">
        <v>45</v>
      </c>
      <c r="T1064" s="25">
        <v>3.8455572292230515</v>
      </c>
      <c r="U1064" s="25" t="s">
        <v>45</v>
      </c>
      <c r="V1064" s="25">
        <f t="shared" si="163"/>
        <v>1.7152351602243763</v>
      </c>
      <c r="W1064" s="26">
        <v>17.514599218895285</v>
      </c>
      <c r="X1064" s="26">
        <v>44.08986423656313</v>
      </c>
      <c r="Y1064" s="26">
        <v>25.238378277850103</v>
      </c>
      <c r="Z1064" s="26">
        <v>1.7473237864980433</v>
      </c>
      <c r="AA1064" s="26">
        <v>0.39333333333333337</v>
      </c>
      <c r="AB1064" s="26">
        <v>29.33052123983683</v>
      </c>
      <c r="AC1064" s="26">
        <f t="shared" si="168"/>
        <v>0.67353393643167181</v>
      </c>
      <c r="AD1064" s="26">
        <f t="shared" si="168"/>
        <v>1.6955009615037824</v>
      </c>
      <c r="AE1064" s="26">
        <f t="shared" si="168"/>
        <v>0.97055628040252495</v>
      </c>
      <c r="AF1064" s="26">
        <f t="shared" si="167"/>
        <v>6.719433618960946E-2</v>
      </c>
      <c r="AG1064" s="17">
        <v>5.5</v>
      </c>
      <c r="AH1064" s="17">
        <v>6.32</v>
      </c>
      <c r="AI1064" s="17">
        <f t="shared" si="170"/>
        <v>4.7863009232263745E-7</v>
      </c>
      <c r="AJ1064" s="17">
        <v>1</v>
      </c>
      <c r="AK1064" s="17">
        <v>64.8</v>
      </c>
      <c r="AL1064" s="17">
        <v>2765.5</v>
      </c>
      <c r="AM1064" s="17">
        <v>338.9</v>
      </c>
      <c r="AN1064" s="17">
        <v>2.1</v>
      </c>
      <c r="AO1064" s="17">
        <v>9.5</v>
      </c>
      <c r="AP1064" s="17">
        <v>0.3</v>
      </c>
      <c r="AQ1064" s="17">
        <v>14.5</v>
      </c>
      <c r="AR1064" s="17">
        <v>931.99999999999909</v>
      </c>
      <c r="AS1064" s="17">
        <v>1421.6958333333332</v>
      </c>
      <c r="AT1064" s="26">
        <v>670.55</v>
      </c>
      <c r="AU1064" s="26">
        <v>21.214628764278302</v>
      </c>
      <c r="AV1064" s="26">
        <v>4.083030603588095</v>
      </c>
      <c r="AW1064" s="27">
        <v>4891.8250000000025</v>
      </c>
      <c r="AX1064" s="27">
        <v>3700</v>
      </c>
      <c r="AY1064" s="103">
        <v>615</v>
      </c>
      <c r="AZ1064" s="103">
        <f t="shared" si="164"/>
        <v>187.57499999999999</v>
      </c>
      <c r="BA1064" s="17">
        <v>25</v>
      </c>
      <c r="BB1064" s="17">
        <v>45</v>
      </c>
      <c r="BC1064" s="17">
        <v>0.18</v>
      </c>
      <c r="BD1064" s="14">
        <v>3</v>
      </c>
      <c r="BE1064" s="17" t="s">
        <v>149</v>
      </c>
      <c r="BF1064" s="28"/>
      <c r="BG1064" s="26"/>
      <c r="BH1064" s="31"/>
      <c r="BI1064" s="29"/>
    </row>
    <row r="1065" spans="1:61" x14ac:dyDescent="0.25">
      <c r="A1065" s="14">
        <v>2008</v>
      </c>
      <c r="B1065" s="31">
        <v>2011</v>
      </c>
      <c r="C1065" s="20" t="s">
        <v>190</v>
      </c>
      <c r="D1065" s="17" t="s">
        <v>327</v>
      </c>
      <c r="E1065" s="69">
        <v>1</v>
      </c>
      <c r="F1065" s="76" t="s">
        <v>141</v>
      </c>
      <c r="G1065" s="45" t="str">
        <f t="shared" si="165"/>
        <v>SV1</v>
      </c>
      <c r="H1065" s="70" t="s">
        <v>141</v>
      </c>
      <c r="I1065" s="45">
        <v>1</v>
      </c>
      <c r="J1065" s="22" t="s">
        <v>141</v>
      </c>
      <c r="K1065" s="17" t="s">
        <v>42</v>
      </c>
      <c r="L1065" s="71">
        <v>75</v>
      </c>
      <c r="M1065" s="24">
        <f t="shared" si="162"/>
        <v>0.75</v>
      </c>
      <c r="N1065" s="24">
        <v>81.216457960644007</v>
      </c>
      <c r="O1065" s="26">
        <v>49.701163888015103</v>
      </c>
      <c r="P1065" s="26">
        <f t="shared" si="169"/>
        <v>0.49701163888015104</v>
      </c>
      <c r="Q1065" s="25">
        <v>50.298836111984897</v>
      </c>
      <c r="R1065" s="25">
        <f t="shared" si="166"/>
        <v>0.50298836111984901</v>
      </c>
      <c r="S1065" s="24" t="s">
        <v>45</v>
      </c>
      <c r="T1065" s="25">
        <v>13.616977695194482</v>
      </c>
      <c r="U1065" s="25" t="s">
        <v>45</v>
      </c>
      <c r="V1065" s="25">
        <f t="shared" si="163"/>
        <v>6.0735850558405362</v>
      </c>
      <c r="W1065" s="26">
        <v>18.658607646193204</v>
      </c>
      <c r="X1065" s="26">
        <v>46.602569800400985</v>
      </c>
      <c r="Y1065" s="26">
        <v>23.748442021470979</v>
      </c>
      <c r="Z1065" s="26">
        <v>1.2872309956248245</v>
      </c>
      <c r="AA1065" s="26">
        <v>0.47592857142857142</v>
      </c>
      <c r="AB1065" s="26">
        <v>85.834168272274994</v>
      </c>
      <c r="AC1065" s="26">
        <f t="shared" si="168"/>
        <v>2.5407384414159808</v>
      </c>
      <c r="AD1065" s="26">
        <f t="shared" si="168"/>
        <v>6.3458615351080416</v>
      </c>
      <c r="AE1065" s="26">
        <f t="shared" si="168"/>
        <v>3.2338200530198966</v>
      </c>
      <c r="AF1065" s="26">
        <f t="shared" si="167"/>
        <v>0.1752819575598622</v>
      </c>
      <c r="AG1065" s="17">
        <v>5.22</v>
      </c>
      <c r="AH1065" s="17">
        <v>6.41</v>
      </c>
      <c r="AI1065" s="17">
        <f t="shared" si="170"/>
        <v>3.8904514499428027E-7</v>
      </c>
      <c r="AJ1065" s="17">
        <v>1.6</v>
      </c>
      <c r="AK1065" s="17">
        <v>64.8</v>
      </c>
      <c r="AL1065" s="17">
        <v>2560.8000000000002</v>
      </c>
      <c r="AM1065" s="17">
        <v>323.7</v>
      </c>
      <c r="AN1065" s="17">
        <v>1.4</v>
      </c>
      <c r="AO1065" s="17">
        <v>9</v>
      </c>
      <c r="AP1065" s="17">
        <v>0.7</v>
      </c>
      <c r="AQ1065" s="17">
        <v>9.4</v>
      </c>
      <c r="AR1065" s="17">
        <v>931.99999999999909</v>
      </c>
      <c r="AS1065" s="17">
        <v>1421.6958333333332</v>
      </c>
      <c r="AT1065" s="26">
        <v>670.55</v>
      </c>
      <c r="AU1065" s="26">
        <v>21.214628764278302</v>
      </c>
      <c r="AV1065" s="26">
        <v>4.083030603588095</v>
      </c>
      <c r="AW1065" s="27">
        <v>4891.8250000000025</v>
      </c>
      <c r="AX1065" s="27">
        <v>3700</v>
      </c>
      <c r="AY1065" s="103">
        <v>615</v>
      </c>
      <c r="AZ1065" s="103">
        <f t="shared" si="164"/>
        <v>187.57499999999999</v>
      </c>
      <c r="BA1065" s="17">
        <v>25</v>
      </c>
      <c r="BB1065" s="17">
        <v>45</v>
      </c>
      <c r="BC1065" s="17">
        <v>0.18</v>
      </c>
      <c r="BD1065" s="14">
        <v>3</v>
      </c>
      <c r="BE1065" s="17" t="s">
        <v>149</v>
      </c>
      <c r="BF1065" s="28"/>
      <c r="BG1065" s="26"/>
      <c r="BH1065" s="31"/>
      <c r="BI1065" s="29"/>
    </row>
    <row r="1066" spans="1:61" x14ac:dyDescent="0.25">
      <c r="A1066" s="14">
        <v>2008</v>
      </c>
      <c r="B1066" s="31">
        <v>2011</v>
      </c>
      <c r="C1066" s="20" t="s">
        <v>190</v>
      </c>
      <c r="D1066" s="17" t="s">
        <v>327</v>
      </c>
      <c r="E1066" s="69">
        <v>2</v>
      </c>
      <c r="F1066" s="76" t="s">
        <v>141</v>
      </c>
      <c r="G1066" s="45" t="str">
        <f t="shared" si="165"/>
        <v>SV1</v>
      </c>
      <c r="H1066" s="70" t="s">
        <v>141</v>
      </c>
      <c r="I1066" s="45">
        <v>1</v>
      </c>
      <c r="J1066" s="22" t="s">
        <v>141</v>
      </c>
      <c r="K1066" s="17" t="s">
        <v>42</v>
      </c>
      <c r="L1066" s="71">
        <v>100</v>
      </c>
      <c r="M1066" s="24">
        <f t="shared" si="162"/>
        <v>1</v>
      </c>
      <c r="N1066" s="24">
        <v>99.490161001788906</v>
      </c>
      <c r="O1066" s="26">
        <v>48.789048789048792</v>
      </c>
      <c r="P1066" s="26">
        <f t="shared" si="169"/>
        <v>0.48789048789048794</v>
      </c>
      <c r="Q1066" s="25">
        <v>51.210951210951208</v>
      </c>
      <c r="R1066" s="25">
        <f t="shared" si="166"/>
        <v>0.51210951210951206</v>
      </c>
      <c r="S1066" s="24" t="s">
        <v>45</v>
      </c>
      <c r="T1066" s="25">
        <v>16.983285936774308</v>
      </c>
      <c r="U1066" s="25" t="s">
        <v>45</v>
      </c>
      <c r="V1066" s="25">
        <f t="shared" si="163"/>
        <v>7.5750606319243126</v>
      </c>
      <c r="W1066" s="26">
        <v>17.716715980977881</v>
      </c>
      <c r="X1066" s="26">
        <v>46.812536514577545</v>
      </c>
      <c r="Y1066" s="26">
        <v>24.45450205109843</v>
      </c>
      <c r="Z1066" s="26">
        <v>1.2282404528121731</v>
      </c>
      <c r="AA1066" s="26">
        <v>0.47790909090909089</v>
      </c>
      <c r="AB1066" s="26">
        <v>106.6099364492205</v>
      </c>
      <c r="AC1066" s="26">
        <f t="shared" si="168"/>
        <v>3.0088805336556632</v>
      </c>
      <c r="AD1066" s="26">
        <f t="shared" si="168"/>
        <v>7.950306930527586</v>
      </c>
      <c r="AE1066" s="26">
        <f t="shared" si="168"/>
        <v>4.153178007752385</v>
      </c>
      <c r="AF1066" s="26">
        <f t="shared" si="167"/>
        <v>0.20859558809222287</v>
      </c>
      <c r="AG1066" s="17">
        <v>4.88</v>
      </c>
      <c r="AH1066" s="17">
        <v>6.63</v>
      </c>
      <c r="AI1066" s="17">
        <f t="shared" si="170"/>
        <v>2.3442288153199206E-7</v>
      </c>
      <c r="AJ1066" s="17">
        <v>2</v>
      </c>
      <c r="AK1066" s="17">
        <v>64.599999999999994</v>
      </c>
      <c r="AL1066" s="17">
        <v>2702.6</v>
      </c>
      <c r="AM1066" s="17">
        <v>346.5</v>
      </c>
      <c r="AN1066" s="17">
        <v>1.4</v>
      </c>
      <c r="AO1066" s="17">
        <v>8.1</v>
      </c>
      <c r="AP1066" s="17">
        <v>0.6</v>
      </c>
      <c r="AQ1066" s="17">
        <v>11</v>
      </c>
      <c r="AR1066" s="17">
        <v>931.99999999999909</v>
      </c>
      <c r="AS1066" s="17">
        <v>1421.6958333333332</v>
      </c>
      <c r="AT1066" s="26">
        <v>670.55</v>
      </c>
      <c r="AU1066" s="26">
        <v>21.214628764278302</v>
      </c>
      <c r="AV1066" s="26">
        <v>4.083030603588095</v>
      </c>
      <c r="AW1066" s="27">
        <v>4891.8250000000025</v>
      </c>
      <c r="AX1066" s="27">
        <v>3700</v>
      </c>
      <c r="AY1066" s="103">
        <v>615</v>
      </c>
      <c r="AZ1066" s="103">
        <f t="shared" si="164"/>
        <v>187.57499999999999</v>
      </c>
      <c r="BA1066" s="17">
        <v>25</v>
      </c>
      <c r="BB1066" s="17">
        <v>45</v>
      </c>
      <c r="BC1066" s="17">
        <v>0.18</v>
      </c>
      <c r="BD1066" s="14">
        <v>3</v>
      </c>
      <c r="BE1066" s="17" t="s">
        <v>149</v>
      </c>
      <c r="BF1066" s="28"/>
      <c r="BG1066" s="26"/>
      <c r="BH1066" s="31"/>
      <c r="BI1066" s="29"/>
    </row>
    <row r="1067" spans="1:61" x14ac:dyDescent="0.25">
      <c r="A1067" s="14">
        <v>2008</v>
      </c>
      <c r="B1067" s="31">
        <v>2011</v>
      </c>
      <c r="C1067" s="20" t="s">
        <v>190</v>
      </c>
      <c r="D1067" s="17" t="s">
        <v>327</v>
      </c>
      <c r="E1067" s="69">
        <v>3</v>
      </c>
      <c r="F1067" s="76" t="s">
        <v>141</v>
      </c>
      <c r="G1067" s="45" t="str">
        <f t="shared" si="165"/>
        <v>SV1</v>
      </c>
      <c r="H1067" s="70" t="s">
        <v>141</v>
      </c>
      <c r="I1067" s="45">
        <v>1</v>
      </c>
      <c r="J1067" s="22" t="s">
        <v>141</v>
      </c>
      <c r="K1067" s="17" t="s">
        <v>42</v>
      </c>
      <c r="L1067" s="71">
        <v>75</v>
      </c>
      <c r="M1067" s="24">
        <f t="shared" si="162"/>
        <v>0.75</v>
      </c>
      <c r="N1067" s="24">
        <v>66.191413237924863</v>
      </c>
      <c r="O1067" s="26">
        <v>48.164365106096326</v>
      </c>
      <c r="P1067" s="26">
        <f t="shared" si="169"/>
        <v>0.48164365106096324</v>
      </c>
      <c r="Q1067" s="25">
        <v>51.835634893903674</v>
      </c>
      <c r="R1067" s="25">
        <f t="shared" si="166"/>
        <v>0.5183563489390367</v>
      </c>
      <c r="S1067" s="24" t="s">
        <v>45</v>
      </c>
      <c r="T1067" s="25">
        <v>11.43691309904192</v>
      </c>
      <c r="U1067" s="25" t="s">
        <v>45</v>
      </c>
      <c r="V1067" s="25">
        <f t="shared" si="163"/>
        <v>5.1012101244611596</v>
      </c>
      <c r="W1067" s="26">
        <v>18.585140630294816</v>
      </c>
      <c r="X1067" s="26">
        <v>45.674262961707896</v>
      </c>
      <c r="Y1067" s="26">
        <v>24.847272111148754</v>
      </c>
      <c r="Z1067" s="26">
        <v>1.1985767536428398</v>
      </c>
      <c r="AA1067" s="26">
        <v>0.50090909090909097</v>
      </c>
      <c r="AB1067" s="26">
        <v>68.496938705695698</v>
      </c>
      <c r="AC1067" s="26">
        <f t="shared" si="168"/>
        <v>2.1255663832215501</v>
      </c>
      <c r="AD1067" s="26">
        <f t="shared" si="168"/>
        <v>5.2237257635584227</v>
      </c>
      <c r="AE1067" s="26">
        <f t="shared" si="168"/>
        <v>2.8417609188345616</v>
      </c>
      <c r="AF1067" s="26">
        <f t="shared" si="167"/>
        <v>0.13708018173944936</v>
      </c>
      <c r="AG1067" s="17">
        <v>5.5</v>
      </c>
      <c r="AH1067" s="17">
        <v>6.32</v>
      </c>
      <c r="AI1067" s="17">
        <f t="shared" si="170"/>
        <v>4.7863009232263745E-7</v>
      </c>
      <c r="AJ1067" s="17">
        <v>1</v>
      </c>
      <c r="AK1067" s="17">
        <v>64.8</v>
      </c>
      <c r="AL1067" s="17">
        <v>2765.5</v>
      </c>
      <c r="AM1067" s="17">
        <v>338.9</v>
      </c>
      <c r="AN1067" s="17">
        <v>2.1</v>
      </c>
      <c r="AO1067" s="17">
        <v>9.5</v>
      </c>
      <c r="AP1067" s="17">
        <v>0.3</v>
      </c>
      <c r="AQ1067" s="17">
        <v>14.5</v>
      </c>
      <c r="AR1067" s="17">
        <v>931.99999999999909</v>
      </c>
      <c r="AS1067" s="17">
        <v>1421.6958333333332</v>
      </c>
      <c r="AT1067" s="26">
        <v>670.55</v>
      </c>
      <c r="AU1067" s="26">
        <v>21.214628764278302</v>
      </c>
      <c r="AV1067" s="26">
        <v>4.083030603588095</v>
      </c>
      <c r="AW1067" s="27">
        <v>4891.8250000000025</v>
      </c>
      <c r="AX1067" s="27">
        <v>3700</v>
      </c>
      <c r="AY1067" s="103">
        <v>615</v>
      </c>
      <c r="AZ1067" s="103">
        <f t="shared" si="164"/>
        <v>187.57499999999999</v>
      </c>
      <c r="BA1067" s="17">
        <v>25</v>
      </c>
      <c r="BB1067" s="17">
        <v>45</v>
      </c>
      <c r="BC1067" s="17">
        <v>0.18</v>
      </c>
      <c r="BD1067" s="14">
        <v>3</v>
      </c>
      <c r="BE1067" s="17" t="s">
        <v>149</v>
      </c>
      <c r="BF1067" s="28"/>
      <c r="BG1067" s="26"/>
      <c r="BH1067" s="31"/>
      <c r="BI1067" s="29"/>
    </row>
    <row r="1068" spans="1:61" x14ac:dyDescent="0.25">
      <c r="A1068" s="14">
        <v>2008</v>
      </c>
      <c r="B1068" s="31">
        <v>2011</v>
      </c>
      <c r="C1068" s="20" t="s">
        <v>190</v>
      </c>
      <c r="D1068" s="17" t="s">
        <v>327</v>
      </c>
      <c r="E1068" s="69">
        <v>1</v>
      </c>
      <c r="F1068" s="76" t="s">
        <v>142</v>
      </c>
      <c r="G1068" s="45" t="str">
        <f t="shared" si="165"/>
        <v>SX61</v>
      </c>
      <c r="H1068" s="70" t="s">
        <v>142</v>
      </c>
      <c r="I1068" s="45">
        <v>5</v>
      </c>
      <c r="J1068" s="22" t="s">
        <v>142</v>
      </c>
      <c r="K1068" s="17" t="s">
        <v>54</v>
      </c>
      <c r="L1068" s="71">
        <v>100</v>
      </c>
      <c r="M1068" s="24">
        <f t="shared" si="162"/>
        <v>1</v>
      </c>
      <c r="N1068" s="24">
        <v>91.774597495527729</v>
      </c>
      <c r="O1068" s="26">
        <v>45.177482968806018</v>
      </c>
      <c r="P1068" s="26">
        <f t="shared" si="169"/>
        <v>0.45177482968806015</v>
      </c>
      <c r="Q1068" s="25">
        <v>54.822517031193982</v>
      </c>
      <c r="R1068" s="25">
        <f t="shared" si="166"/>
        <v>0.54822517031193985</v>
      </c>
      <c r="S1068" s="24" t="s">
        <v>45</v>
      </c>
      <c r="T1068" s="25">
        <v>16.77104811409847</v>
      </c>
      <c r="U1068" s="25" t="s">
        <v>45</v>
      </c>
      <c r="V1068" s="25">
        <f t="shared" si="163"/>
        <v>7.4803961258244733</v>
      </c>
      <c r="W1068" s="26">
        <v>19.755075085422249</v>
      </c>
      <c r="X1068" s="26">
        <v>43.035575846326125</v>
      </c>
      <c r="Y1068" s="26">
        <v>23.816071821670917</v>
      </c>
      <c r="Z1068" s="26">
        <v>1.795273781835931</v>
      </c>
      <c r="AA1068" s="26">
        <v>0.35335025380710661</v>
      </c>
      <c r="AB1068" s="26">
        <v>142.38887279747445</v>
      </c>
      <c r="AC1068" s="26">
        <f t="shared" si="168"/>
        <v>3.313133147552445</v>
      </c>
      <c r="AD1068" s="26">
        <f t="shared" si="168"/>
        <v>7.2175171313666944</v>
      </c>
      <c r="AE1068" s="26">
        <f t="shared" si="168"/>
        <v>3.9942048641006775</v>
      </c>
      <c r="AF1068" s="26">
        <f t="shared" si="167"/>
        <v>0.30108622973149918</v>
      </c>
      <c r="AG1068" s="17">
        <v>5.22</v>
      </c>
      <c r="AH1068" s="17">
        <v>6.41</v>
      </c>
      <c r="AI1068" s="17">
        <f t="shared" si="170"/>
        <v>3.8904514499428027E-7</v>
      </c>
      <c r="AJ1068" s="17">
        <v>1.6</v>
      </c>
      <c r="AK1068" s="17">
        <v>64.8</v>
      </c>
      <c r="AL1068" s="17">
        <v>2560.8000000000002</v>
      </c>
      <c r="AM1068" s="17">
        <v>323.7</v>
      </c>
      <c r="AN1068" s="17">
        <v>1.4</v>
      </c>
      <c r="AO1068" s="17">
        <v>9</v>
      </c>
      <c r="AP1068" s="17">
        <v>0.7</v>
      </c>
      <c r="AQ1068" s="17">
        <v>9.4</v>
      </c>
      <c r="AR1068" s="17">
        <v>931.99999999999909</v>
      </c>
      <c r="AS1068" s="17">
        <v>1421.6958333333332</v>
      </c>
      <c r="AT1068" s="26">
        <v>670.55</v>
      </c>
      <c r="AU1068" s="26">
        <v>21.214628764278302</v>
      </c>
      <c r="AV1068" s="26">
        <v>4.083030603588095</v>
      </c>
      <c r="AW1068" s="27">
        <v>4891.8250000000025</v>
      </c>
      <c r="AX1068" s="27">
        <v>3700</v>
      </c>
      <c r="AY1068" s="103">
        <v>615</v>
      </c>
      <c r="AZ1068" s="103">
        <f t="shared" si="164"/>
        <v>187.57499999999999</v>
      </c>
      <c r="BA1068" s="17">
        <v>25</v>
      </c>
      <c r="BB1068" s="17">
        <v>45</v>
      </c>
      <c r="BC1068" s="17">
        <v>0.18</v>
      </c>
      <c r="BD1068" s="14">
        <v>3</v>
      </c>
      <c r="BE1068" s="17" t="s">
        <v>149</v>
      </c>
      <c r="BF1068" s="28"/>
      <c r="BG1068" s="26"/>
      <c r="BH1068" s="31"/>
      <c r="BI1068" s="29"/>
    </row>
    <row r="1069" spans="1:61" x14ac:dyDescent="0.25">
      <c r="A1069" s="14">
        <v>2008</v>
      </c>
      <c r="B1069" s="31">
        <v>2011</v>
      </c>
      <c r="C1069" s="20" t="s">
        <v>190</v>
      </c>
      <c r="D1069" s="17" t="s">
        <v>327</v>
      </c>
      <c r="E1069" s="69">
        <v>2</v>
      </c>
      <c r="F1069" s="76" t="s">
        <v>142</v>
      </c>
      <c r="G1069" s="45" t="str">
        <f t="shared" si="165"/>
        <v>SX61</v>
      </c>
      <c r="H1069" s="70" t="s">
        <v>142</v>
      </c>
      <c r="I1069" s="45">
        <v>5</v>
      </c>
      <c r="J1069" s="22" t="s">
        <v>142</v>
      </c>
      <c r="K1069" s="17" t="s">
        <v>54</v>
      </c>
      <c r="L1069" s="71">
        <v>87.5</v>
      </c>
      <c r="M1069" s="24">
        <f t="shared" si="162"/>
        <v>0.875</v>
      </c>
      <c r="N1069" s="24">
        <v>80.404293381037562</v>
      </c>
      <c r="O1069" s="26">
        <v>46.279814880740474</v>
      </c>
      <c r="P1069" s="26">
        <f t="shared" si="169"/>
        <v>0.46279814880740472</v>
      </c>
      <c r="Q1069" s="25">
        <v>53.720185119259526</v>
      </c>
      <c r="R1069" s="25">
        <f t="shared" si="166"/>
        <v>0.53720185119259523</v>
      </c>
      <c r="S1069" s="24" t="s">
        <v>45</v>
      </c>
      <c r="T1069" s="25">
        <v>14.397778416041971</v>
      </c>
      <c r="U1069" s="25" t="s">
        <v>45</v>
      </c>
      <c r="V1069" s="25">
        <f t="shared" si="163"/>
        <v>6.4218458590731364</v>
      </c>
      <c r="W1069" s="26">
        <v>19.853974121996302</v>
      </c>
      <c r="X1069" s="26">
        <v>42.035813308687622</v>
      </c>
      <c r="Y1069" s="26">
        <v>24.213971041281582</v>
      </c>
      <c r="Z1069" s="26">
        <v>1.8263786198398009</v>
      </c>
      <c r="AA1069" s="26">
        <v>0.34718749999999998</v>
      </c>
      <c r="AB1069" s="26">
        <v>124.40924643924654</v>
      </c>
      <c r="AC1069" s="26">
        <f t="shared" si="168"/>
        <v>2.8585312008633421</v>
      </c>
      <c r="AD1069" s="26">
        <f t="shared" si="168"/>
        <v>6.0522232555659246</v>
      </c>
      <c r="AE1069" s="26">
        <f t="shared" si="168"/>
        <v>3.4862738962482931</v>
      </c>
      <c r="AF1069" s="26">
        <f t="shared" si="167"/>
        <v>0.26295794672250011</v>
      </c>
      <c r="AG1069" s="17">
        <v>4.88</v>
      </c>
      <c r="AH1069" s="17">
        <v>6.63</v>
      </c>
      <c r="AI1069" s="17">
        <f t="shared" si="170"/>
        <v>2.3442288153199206E-7</v>
      </c>
      <c r="AJ1069" s="17">
        <v>2</v>
      </c>
      <c r="AK1069" s="17">
        <v>64.599999999999994</v>
      </c>
      <c r="AL1069" s="17">
        <v>2702.6</v>
      </c>
      <c r="AM1069" s="17">
        <v>346.5</v>
      </c>
      <c r="AN1069" s="17">
        <v>1.4</v>
      </c>
      <c r="AO1069" s="17">
        <v>8.1</v>
      </c>
      <c r="AP1069" s="17">
        <v>0.6</v>
      </c>
      <c r="AQ1069" s="17">
        <v>11</v>
      </c>
      <c r="AR1069" s="17">
        <v>931.99999999999909</v>
      </c>
      <c r="AS1069" s="17">
        <v>1421.6958333333332</v>
      </c>
      <c r="AT1069" s="26">
        <v>670.55</v>
      </c>
      <c r="AU1069" s="26">
        <v>21.214628764278302</v>
      </c>
      <c r="AV1069" s="26">
        <v>4.083030603588095</v>
      </c>
      <c r="AW1069" s="27">
        <v>4891.8250000000025</v>
      </c>
      <c r="AX1069" s="27">
        <v>3700</v>
      </c>
      <c r="AY1069" s="103">
        <v>615</v>
      </c>
      <c r="AZ1069" s="103">
        <f t="shared" si="164"/>
        <v>187.57499999999999</v>
      </c>
      <c r="BA1069" s="17">
        <v>25</v>
      </c>
      <c r="BB1069" s="17">
        <v>45</v>
      </c>
      <c r="BC1069" s="17">
        <v>0.18</v>
      </c>
      <c r="BD1069" s="14">
        <v>3</v>
      </c>
      <c r="BE1069" s="17" t="s">
        <v>149</v>
      </c>
      <c r="BF1069" s="28"/>
      <c r="BG1069" s="26"/>
      <c r="BH1069" s="31"/>
      <c r="BI1069" s="29"/>
    </row>
    <row r="1070" spans="1:61" x14ac:dyDescent="0.25">
      <c r="A1070" s="14">
        <v>2008</v>
      </c>
      <c r="B1070" s="31">
        <v>2011</v>
      </c>
      <c r="C1070" s="20" t="s">
        <v>190</v>
      </c>
      <c r="D1070" s="17" t="s">
        <v>327</v>
      </c>
      <c r="E1070" s="69">
        <v>3</v>
      </c>
      <c r="F1070" s="76" t="s">
        <v>142</v>
      </c>
      <c r="G1070" s="45" t="str">
        <f t="shared" si="165"/>
        <v>SX61</v>
      </c>
      <c r="H1070" s="70" t="s">
        <v>142</v>
      </c>
      <c r="I1070" s="45">
        <v>5</v>
      </c>
      <c r="J1070" s="22" t="s">
        <v>142</v>
      </c>
      <c r="K1070" s="17" t="s">
        <v>54</v>
      </c>
      <c r="L1070" s="71">
        <v>87.5</v>
      </c>
      <c r="M1070" s="24">
        <f t="shared" si="162"/>
        <v>0.875</v>
      </c>
      <c r="N1070" s="24">
        <v>66.5974955277281</v>
      </c>
      <c r="O1070" s="26">
        <v>47.238624522403612</v>
      </c>
      <c r="P1070" s="26">
        <f t="shared" si="169"/>
        <v>0.47238624522403611</v>
      </c>
      <c r="Q1070" s="25">
        <v>52.761375477596388</v>
      </c>
      <c r="R1070" s="25">
        <f t="shared" si="166"/>
        <v>0.52761375477596384</v>
      </c>
      <c r="S1070" s="24" t="s">
        <v>45</v>
      </c>
      <c r="T1070" s="25">
        <v>11.712584891353362</v>
      </c>
      <c r="U1070" s="25" t="s">
        <v>45</v>
      </c>
      <c r="V1070" s="25">
        <f t="shared" si="163"/>
        <v>5.2241681049747379</v>
      </c>
      <c r="W1070" s="26">
        <v>19.937268003390784</v>
      </c>
      <c r="X1070" s="26">
        <v>41.499803111407175</v>
      </c>
      <c r="Y1070" s="26">
        <v>23.982449112526083</v>
      </c>
      <c r="Z1070" s="26">
        <v>2.5121963121121098</v>
      </c>
      <c r="AA1070" s="26">
        <v>0.39200000000000002</v>
      </c>
      <c r="AB1070" s="26">
        <v>89.637129270561445</v>
      </c>
      <c r="AC1070" s="26">
        <f t="shared" si="168"/>
        <v>2.335169439913777</v>
      </c>
      <c r="AD1070" s="26">
        <f t="shared" si="168"/>
        <v>4.8606996691680688</v>
      </c>
      <c r="AE1070" s="26">
        <f t="shared" si="168"/>
        <v>2.8089647113302387</v>
      </c>
      <c r="AF1070" s="26">
        <f t="shared" si="167"/>
        <v>0.2942431256935793</v>
      </c>
      <c r="AG1070" s="17">
        <v>5.5</v>
      </c>
      <c r="AH1070" s="17">
        <v>6.32</v>
      </c>
      <c r="AI1070" s="17">
        <f t="shared" si="170"/>
        <v>4.7863009232263745E-7</v>
      </c>
      <c r="AJ1070" s="17">
        <v>1</v>
      </c>
      <c r="AK1070" s="17">
        <v>64.8</v>
      </c>
      <c r="AL1070" s="17">
        <v>2765.5</v>
      </c>
      <c r="AM1070" s="17">
        <v>338.9</v>
      </c>
      <c r="AN1070" s="17">
        <v>2.1</v>
      </c>
      <c r="AO1070" s="17">
        <v>9.5</v>
      </c>
      <c r="AP1070" s="17">
        <v>0.3</v>
      </c>
      <c r="AQ1070" s="17">
        <v>14.5</v>
      </c>
      <c r="AR1070" s="17">
        <v>931.99999999999909</v>
      </c>
      <c r="AS1070" s="17">
        <v>1421.6958333333332</v>
      </c>
      <c r="AT1070" s="26">
        <v>670.55</v>
      </c>
      <c r="AU1070" s="26">
        <v>21.214628764278302</v>
      </c>
      <c r="AV1070" s="26">
        <v>4.083030603588095</v>
      </c>
      <c r="AW1070" s="27">
        <v>4891.8250000000025</v>
      </c>
      <c r="AX1070" s="27">
        <v>3700</v>
      </c>
      <c r="AY1070" s="103">
        <v>615</v>
      </c>
      <c r="AZ1070" s="103">
        <f t="shared" si="164"/>
        <v>187.57499999999999</v>
      </c>
      <c r="BA1070" s="17">
        <v>25</v>
      </c>
      <c r="BB1070" s="17">
        <v>45</v>
      </c>
      <c r="BC1070" s="17">
        <v>0.18</v>
      </c>
      <c r="BD1070" s="14">
        <v>3</v>
      </c>
      <c r="BE1070" s="17" t="s">
        <v>149</v>
      </c>
      <c r="BF1070" s="28"/>
      <c r="BG1070" s="26"/>
      <c r="BH1070" s="31"/>
      <c r="BI1070" s="29"/>
    </row>
    <row r="1071" spans="1:61" x14ac:dyDescent="0.25">
      <c r="A1071" s="14">
        <v>2008</v>
      </c>
      <c r="B1071" s="31">
        <v>2011</v>
      </c>
      <c r="C1071" s="20" t="s">
        <v>190</v>
      </c>
      <c r="D1071" s="17" t="s">
        <v>327</v>
      </c>
      <c r="E1071" s="69">
        <v>1</v>
      </c>
      <c r="F1071" s="76" t="s">
        <v>143</v>
      </c>
      <c r="G1071" s="45" t="str">
        <f t="shared" si="165"/>
        <v>SX64</v>
      </c>
      <c r="H1071" s="70" t="s">
        <v>143</v>
      </c>
      <c r="I1071" s="45">
        <v>5</v>
      </c>
      <c r="J1071" s="22" t="s">
        <v>143</v>
      </c>
      <c r="K1071" s="17" t="s">
        <v>54</v>
      </c>
      <c r="L1071" s="71">
        <v>100</v>
      </c>
      <c r="M1071" s="24">
        <f t="shared" si="162"/>
        <v>1</v>
      </c>
      <c r="N1071" s="24">
        <v>78.373881932021462</v>
      </c>
      <c r="O1071" s="26">
        <v>47.034047034047035</v>
      </c>
      <c r="P1071" s="26">
        <f t="shared" si="169"/>
        <v>0.47034047034047033</v>
      </c>
      <c r="Q1071" s="25">
        <v>52.965952965952965</v>
      </c>
      <c r="R1071" s="25">
        <f t="shared" si="166"/>
        <v>0.52965952965952967</v>
      </c>
      <c r="S1071" s="24" t="s">
        <v>45</v>
      </c>
      <c r="T1071" s="25">
        <v>13.837157813902</v>
      </c>
      <c r="U1071" s="25" t="s">
        <v>45</v>
      </c>
      <c r="V1071" s="25">
        <f t="shared" si="163"/>
        <v>6.1717920668608386</v>
      </c>
      <c r="W1071" s="26">
        <v>19.404198623234194</v>
      </c>
      <c r="X1071" s="26">
        <v>44.542473053994513</v>
      </c>
      <c r="Y1071" s="26">
        <v>23.892369711152483</v>
      </c>
      <c r="Z1071" s="26">
        <v>1.5738602394820873</v>
      </c>
      <c r="AA1071" s="26">
        <v>0.40724324324324324</v>
      </c>
      <c r="AB1071" s="26">
        <v>101.9328721358589</v>
      </c>
      <c r="AC1071" s="26">
        <f t="shared" si="168"/>
        <v>2.6849895860199147</v>
      </c>
      <c r="AD1071" s="26">
        <f t="shared" si="168"/>
        <v>6.1634122906959945</v>
      </c>
      <c r="AE1071" s="26">
        <f t="shared" si="168"/>
        <v>3.3060249024130903</v>
      </c>
      <c r="AF1071" s="26">
        <f t="shared" si="167"/>
        <v>0.2177775251073924</v>
      </c>
      <c r="AG1071" s="17">
        <v>5.22</v>
      </c>
      <c r="AH1071" s="17">
        <v>6.41</v>
      </c>
      <c r="AI1071" s="17">
        <f t="shared" si="170"/>
        <v>3.8904514499428027E-7</v>
      </c>
      <c r="AJ1071" s="17">
        <v>1.6</v>
      </c>
      <c r="AK1071" s="17">
        <v>64.8</v>
      </c>
      <c r="AL1071" s="17">
        <v>2560.8000000000002</v>
      </c>
      <c r="AM1071" s="17">
        <v>323.7</v>
      </c>
      <c r="AN1071" s="17">
        <v>1.4</v>
      </c>
      <c r="AO1071" s="17">
        <v>9</v>
      </c>
      <c r="AP1071" s="17">
        <v>0.7</v>
      </c>
      <c r="AQ1071" s="17">
        <v>9.4</v>
      </c>
      <c r="AR1071" s="17">
        <v>931.99999999999909</v>
      </c>
      <c r="AS1071" s="17">
        <v>1421.6958333333332</v>
      </c>
      <c r="AT1071" s="26">
        <v>670.55</v>
      </c>
      <c r="AU1071" s="26">
        <v>21.214628764278302</v>
      </c>
      <c r="AV1071" s="26">
        <v>4.083030603588095</v>
      </c>
      <c r="AW1071" s="27">
        <v>4891.8250000000025</v>
      </c>
      <c r="AX1071" s="27">
        <v>3700</v>
      </c>
      <c r="AY1071" s="103">
        <v>615</v>
      </c>
      <c r="AZ1071" s="103">
        <f t="shared" si="164"/>
        <v>187.57499999999999</v>
      </c>
      <c r="BA1071" s="17">
        <v>25</v>
      </c>
      <c r="BB1071" s="17">
        <v>45</v>
      </c>
      <c r="BC1071" s="17">
        <v>0.18</v>
      </c>
      <c r="BD1071" s="14">
        <v>3</v>
      </c>
      <c r="BE1071" s="17" t="s">
        <v>149</v>
      </c>
      <c r="BF1071" s="28"/>
      <c r="BG1071" s="26"/>
      <c r="BH1071" s="31"/>
      <c r="BI1071" s="29"/>
    </row>
    <row r="1072" spans="1:61" x14ac:dyDescent="0.25">
      <c r="A1072" s="14">
        <v>2008</v>
      </c>
      <c r="B1072" s="31">
        <v>2011</v>
      </c>
      <c r="C1072" s="20" t="s">
        <v>190</v>
      </c>
      <c r="D1072" s="17" t="s">
        <v>327</v>
      </c>
      <c r="E1072" s="69">
        <v>2</v>
      </c>
      <c r="F1072" s="76" t="s">
        <v>143</v>
      </c>
      <c r="G1072" s="45" t="str">
        <f t="shared" si="165"/>
        <v>SX64</v>
      </c>
      <c r="H1072" s="70" t="s">
        <v>143</v>
      </c>
      <c r="I1072" s="45">
        <v>5</v>
      </c>
      <c r="J1072" s="22" t="s">
        <v>143</v>
      </c>
      <c r="K1072" s="17" t="s">
        <v>54</v>
      </c>
      <c r="L1072" s="71">
        <v>87.5</v>
      </c>
      <c r="M1072" s="24">
        <f t="shared" si="162"/>
        <v>0.875</v>
      </c>
      <c r="N1072" s="24">
        <v>64.567084078711986</v>
      </c>
      <c r="O1072" s="26">
        <v>45.093680533502692</v>
      </c>
      <c r="P1072" s="26">
        <f t="shared" si="169"/>
        <v>0.45093680533502689</v>
      </c>
      <c r="Q1072" s="25">
        <v>54.906319466497308</v>
      </c>
      <c r="R1072" s="25">
        <f t="shared" si="166"/>
        <v>0.54906319466497311</v>
      </c>
      <c r="S1072" s="24" t="s">
        <v>45</v>
      </c>
      <c r="T1072" s="25">
        <v>11.817136484819841</v>
      </c>
      <c r="U1072" s="25" t="s">
        <v>45</v>
      </c>
      <c r="V1072" s="25">
        <f t="shared" si="163"/>
        <v>5.2708012867171457</v>
      </c>
      <c r="W1072" s="26">
        <v>18.76688887480482</v>
      </c>
      <c r="X1072" s="26">
        <v>42.583817793167825</v>
      </c>
      <c r="Y1072" s="26">
        <v>25.619113740990201</v>
      </c>
      <c r="Z1072" s="26">
        <v>1.7716076768398494</v>
      </c>
      <c r="AA1072" s="26">
        <v>0.42568</v>
      </c>
      <c r="AB1072" s="26">
        <v>83.281830141090779</v>
      </c>
      <c r="AC1072" s="26">
        <f t="shared" si="168"/>
        <v>2.2177088722901561</v>
      </c>
      <c r="AD1072" s="26">
        <f t="shared" si="168"/>
        <v>5.0321878690656376</v>
      </c>
      <c r="AE1072" s="26">
        <f t="shared" si="168"/>
        <v>3.0274456369740461</v>
      </c>
      <c r="AF1072" s="26">
        <f t="shared" si="167"/>
        <v>0.20935329714771103</v>
      </c>
      <c r="AG1072" s="17">
        <v>4.88</v>
      </c>
      <c r="AH1072" s="17">
        <v>6.63</v>
      </c>
      <c r="AI1072" s="17">
        <f t="shared" si="170"/>
        <v>2.3442288153199206E-7</v>
      </c>
      <c r="AJ1072" s="17">
        <v>2</v>
      </c>
      <c r="AK1072" s="17">
        <v>64.599999999999994</v>
      </c>
      <c r="AL1072" s="17">
        <v>2702.6</v>
      </c>
      <c r="AM1072" s="17">
        <v>346.5</v>
      </c>
      <c r="AN1072" s="17">
        <v>1.4</v>
      </c>
      <c r="AO1072" s="17">
        <v>8.1</v>
      </c>
      <c r="AP1072" s="17">
        <v>0.6</v>
      </c>
      <c r="AQ1072" s="17">
        <v>11</v>
      </c>
      <c r="AR1072" s="17">
        <v>931.99999999999909</v>
      </c>
      <c r="AS1072" s="17">
        <v>1421.6958333333332</v>
      </c>
      <c r="AT1072" s="26">
        <v>670.55</v>
      </c>
      <c r="AU1072" s="26">
        <v>21.214628764278302</v>
      </c>
      <c r="AV1072" s="26">
        <v>4.083030603588095</v>
      </c>
      <c r="AW1072" s="27">
        <v>4891.8250000000025</v>
      </c>
      <c r="AX1072" s="27">
        <v>3700</v>
      </c>
      <c r="AY1072" s="103">
        <v>615</v>
      </c>
      <c r="AZ1072" s="103">
        <f t="shared" si="164"/>
        <v>187.57499999999999</v>
      </c>
      <c r="BA1072" s="17">
        <v>25</v>
      </c>
      <c r="BB1072" s="17">
        <v>45</v>
      </c>
      <c r="BC1072" s="17">
        <v>0.18</v>
      </c>
      <c r="BD1072" s="14">
        <v>3</v>
      </c>
      <c r="BE1072" s="17" t="s">
        <v>149</v>
      </c>
      <c r="BF1072" s="28"/>
      <c r="BG1072" s="26"/>
      <c r="BH1072" s="31"/>
      <c r="BI1072" s="29"/>
    </row>
    <row r="1073" spans="1:61" x14ac:dyDescent="0.25">
      <c r="A1073" s="14">
        <v>2008</v>
      </c>
      <c r="B1073" s="31">
        <v>2011</v>
      </c>
      <c r="C1073" s="20" t="s">
        <v>190</v>
      </c>
      <c r="D1073" s="17" t="s">
        <v>327</v>
      </c>
      <c r="E1073" s="69">
        <v>3</v>
      </c>
      <c r="F1073" s="76" t="s">
        <v>143</v>
      </c>
      <c r="G1073" s="45" t="str">
        <f t="shared" si="165"/>
        <v>SX64</v>
      </c>
      <c r="H1073" s="70" t="s">
        <v>143</v>
      </c>
      <c r="I1073" s="45">
        <v>5</v>
      </c>
      <c r="J1073" s="22" t="s">
        <v>143</v>
      </c>
      <c r="K1073" s="17" t="s">
        <v>54</v>
      </c>
      <c r="L1073" s="71">
        <v>100</v>
      </c>
      <c r="M1073" s="24">
        <f t="shared" si="162"/>
        <v>1</v>
      </c>
      <c r="N1073" s="24">
        <v>80.404293381037562</v>
      </c>
      <c r="O1073" s="26">
        <v>45.741911491260687</v>
      </c>
      <c r="P1073" s="26">
        <f t="shared" si="169"/>
        <v>0.45741911491260689</v>
      </c>
      <c r="Q1073" s="25">
        <v>54.258088508739313</v>
      </c>
      <c r="R1073" s="25">
        <f t="shared" si="166"/>
        <v>0.54258088508739311</v>
      </c>
      <c r="S1073" s="24" t="s">
        <v>45</v>
      </c>
      <c r="T1073" s="25">
        <v>14.541944222503261</v>
      </c>
      <c r="U1073" s="25" t="s">
        <v>45</v>
      </c>
      <c r="V1073" s="25">
        <f t="shared" si="163"/>
        <v>6.4861481813127835</v>
      </c>
      <c r="W1073" s="26">
        <v>19.417312398042398</v>
      </c>
      <c r="X1073" s="26">
        <v>42.365840810222949</v>
      </c>
      <c r="Y1073" s="26">
        <v>24.893054989124536</v>
      </c>
      <c r="Z1073" s="26">
        <v>1.9358771750951576</v>
      </c>
      <c r="AA1073" s="26">
        <v>0.4087058823529412</v>
      </c>
      <c r="AB1073" s="26">
        <v>106.74138678003257</v>
      </c>
      <c r="AC1073" s="26">
        <f t="shared" si="168"/>
        <v>2.8236547384325359</v>
      </c>
      <c r="AD1073" s="26">
        <f t="shared" si="168"/>
        <v>6.1608169400171446</v>
      </c>
      <c r="AE1073" s="26">
        <f t="shared" si="168"/>
        <v>3.6199341717955553</v>
      </c>
      <c r="AF1073" s="26">
        <f t="shared" si="167"/>
        <v>0.28151417901850961</v>
      </c>
      <c r="AG1073" s="17">
        <v>5.5</v>
      </c>
      <c r="AH1073" s="17">
        <v>6.32</v>
      </c>
      <c r="AI1073" s="17">
        <f t="shared" si="170"/>
        <v>4.7863009232263745E-7</v>
      </c>
      <c r="AJ1073" s="17">
        <v>1</v>
      </c>
      <c r="AK1073" s="17">
        <v>64.8</v>
      </c>
      <c r="AL1073" s="17">
        <v>2765.5</v>
      </c>
      <c r="AM1073" s="17">
        <v>338.9</v>
      </c>
      <c r="AN1073" s="17">
        <v>2.1</v>
      </c>
      <c r="AO1073" s="17">
        <v>9.5</v>
      </c>
      <c r="AP1073" s="17">
        <v>0.3</v>
      </c>
      <c r="AQ1073" s="17">
        <v>14.5</v>
      </c>
      <c r="AR1073" s="17">
        <v>931.99999999999909</v>
      </c>
      <c r="AS1073" s="17">
        <v>1421.6958333333332</v>
      </c>
      <c r="AT1073" s="26">
        <v>670.55</v>
      </c>
      <c r="AU1073" s="26">
        <v>21.214628764278302</v>
      </c>
      <c r="AV1073" s="26">
        <v>4.083030603588095</v>
      </c>
      <c r="AW1073" s="27">
        <v>4891.8250000000025</v>
      </c>
      <c r="AX1073" s="27">
        <v>3700</v>
      </c>
      <c r="AY1073" s="103">
        <v>615</v>
      </c>
      <c r="AZ1073" s="103">
        <f t="shared" si="164"/>
        <v>187.57499999999999</v>
      </c>
      <c r="BA1073" s="17">
        <v>25</v>
      </c>
      <c r="BB1073" s="17">
        <v>45</v>
      </c>
      <c r="BC1073" s="17">
        <v>0.18</v>
      </c>
      <c r="BD1073" s="14">
        <v>3</v>
      </c>
      <c r="BE1073" s="17" t="s">
        <v>149</v>
      </c>
      <c r="BF1073" s="28"/>
      <c r="BG1073" s="26"/>
      <c r="BH1073" s="31"/>
      <c r="BI1073" s="29"/>
    </row>
    <row r="1074" spans="1:61" x14ac:dyDescent="0.25">
      <c r="A1074" s="14">
        <v>2008</v>
      </c>
      <c r="B1074" s="31">
        <v>2011</v>
      </c>
      <c r="C1074" s="20" t="s">
        <v>190</v>
      </c>
      <c r="D1074" s="17" t="s">
        <v>327</v>
      </c>
      <c r="E1074" s="69">
        <v>1</v>
      </c>
      <c r="F1074" s="76" t="s">
        <v>144</v>
      </c>
      <c r="G1074" s="45" t="str">
        <f t="shared" si="165"/>
        <v>SX67</v>
      </c>
      <c r="H1074" s="70" t="s">
        <v>144</v>
      </c>
      <c r="I1074" s="45">
        <v>5</v>
      </c>
      <c r="J1074" s="22" t="s">
        <v>144</v>
      </c>
      <c r="K1074" s="17" t="s">
        <v>54</v>
      </c>
      <c r="L1074" s="71">
        <v>100</v>
      </c>
      <c r="M1074" s="24">
        <f t="shared" si="162"/>
        <v>1</v>
      </c>
      <c r="N1074" s="24">
        <v>114.10912343470484</v>
      </c>
      <c r="O1074" s="26">
        <v>48.247024766806049</v>
      </c>
      <c r="P1074" s="26">
        <f t="shared" si="169"/>
        <v>0.48247024766806051</v>
      </c>
      <c r="Q1074" s="25">
        <v>51.752975233193951</v>
      </c>
      <c r="R1074" s="25">
        <f t="shared" si="166"/>
        <v>0.51752975233193954</v>
      </c>
      <c r="S1074" s="24" t="s">
        <v>45</v>
      </c>
      <c r="T1074" s="25">
        <v>19.684955463325839</v>
      </c>
      <c r="U1074" s="25" t="s">
        <v>45</v>
      </c>
      <c r="V1074" s="25">
        <f t="shared" si="163"/>
        <v>8.780087182571739</v>
      </c>
      <c r="W1074" s="26">
        <v>18.152749931056064</v>
      </c>
      <c r="X1074" s="26">
        <v>36.759113641953689</v>
      </c>
      <c r="Y1074" s="26">
        <v>24.699613168662921</v>
      </c>
      <c r="Z1074" s="26">
        <v>1.7993619891627617</v>
      </c>
      <c r="AA1074" s="26">
        <v>0.37143589743589744</v>
      </c>
      <c r="AB1074" s="26">
        <v>158.9907351380038</v>
      </c>
      <c r="AC1074" s="26">
        <f t="shared" si="168"/>
        <v>3.5733607392972981</v>
      </c>
      <c r="AD1074" s="26">
        <f t="shared" si="168"/>
        <v>7.2360151491319167</v>
      </c>
      <c r="AE1074" s="26">
        <f t="shared" si="168"/>
        <v>4.8621078518650602</v>
      </c>
      <c r="AF1074" s="26">
        <f t="shared" si="167"/>
        <v>0.35420360619070357</v>
      </c>
      <c r="AG1074" s="17">
        <v>5.22</v>
      </c>
      <c r="AH1074" s="17">
        <v>6.41</v>
      </c>
      <c r="AI1074" s="17">
        <f t="shared" si="170"/>
        <v>3.8904514499428027E-7</v>
      </c>
      <c r="AJ1074" s="17">
        <v>1.6</v>
      </c>
      <c r="AK1074" s="17">
        <v>64.8</v>
      </c>
      <c r="AL1074" s="17">
        <v>2560.8000000000002</v>
      </c>
      <c r="AM1074" s="17">
        <v>323.7</v>
      </c>
      <c r="AN1074" s="17">
        <v>1.4</v>
      </c>
      <c r="AO1074" s="17">
        <v>9</v>
      </c>
      <c r="AP1074" s="17">
        <v>0.7</v>
      </c>
      <c r="AQ1074" s="17">
        <v>9.4</v>
      </c>
      <c r="AR1074" s="17">
        <v>931.99999999999909</v>
      </c>
      <c r="AS1074" s="17">
        <v>1421.6958333333332</v>
      </c>
      <c r="AT1074" s="26">
        <v>670.55</v>
      </c>
      <c r="AU1074" s="26">
        <v>21.214628764278302</v>
      </c>
      <c r="AV1074" s="26">
        <v>4.083030603588095</v>
      </c>
      <c r="AW1074" s="27">
        <v>4891.8250000000025</v>
      </c>
      <c r="AX1074" s="27">
        <v>3700</v>
      </c>
      <c r="AY1074" s="103">
        <v>615</v>
      </c>
      <c r="AZ1074" s="103">
        <f t="shared" si="164"/>
        <v>187.57499999999999</v>
      </c>
      <c r="BA1074" s="17">
        <v>25</v>
      </c>
      <c r="BB1074" s="17">
        <v>45</v>
      </c>
      <c r="BC1074" s="17">
        <v>0.18</v>
      </c>
      <c r="BD1074" s="14">
        <v>3</v>
      </c>
      <c r="BE1074" s="17" t="s">
        <v>149</v>
      </c>
      <c r="BF1074" s="28"/>
      <c r="BG1074" s="26"/>
      <c r="BH1074" s="31"/>
      <c r="BI1074" s="29"/>
    </row>
    <row r="1075" spans="1:61" x14ac:dyDescent="0.25">
      <c r="A1075" s="14">
        <v>2008</v>
      </c>
      <c r="B1075" s="31">
        <v>2011</v>
      </c>
      <c r="C1075" s="20" t="s">
        <v>190</v>
      </c>
      <c r="D1075" s="17" t="s">
        <v>327</v>
      </c>
      <c r="E1075" s="69">
        <v>2</v>
      </c>
      <c r="F1075" s="76" t="s">
        <v>144</v>
      </c>
      <c r="G1075" s="45" t="str">
        <f t="shared" si="165"/>
        <v>SX67</v>
      </c>
      <c r="H1075" s="70" t="s">
        <v>144</v>
      </c>
      <c r="I1075" s="45">
        <v>5</v>
      </c>
      <c r="J1075" s="22" t="s">
        <v>144</v>
      </c>
      <c r="K1075" s="17" t="s">
        <v>54</v>
      </c>
      <c r="L1075" s="71">
        <v>100</v>
      </c>
      <c r="M1075" s="24">
        <f t="shared" si="162"/>
        <v>1</v>
      </c>
      <c r="N1075" s="24">
        <v>62.536672629695879</v>
      </c>
      <c r="O1075" s="26">
        <v>45.912653975363945</v>
      </c>
      <c r="P1075" s="26">
        <f t="shared" si="169"/>
        <v>0.45912653975363943</v>
      </c>
      <c r="Q1075" s="25">
        <v>54.087346024636055</v>
      </c>
      <c r="R1075" s="25">
        <f t="shared" si="166"/>
        <v>0.54087346024636052</v>
      </c>
      <c r="S1075" s="24" t="s">
        <v>45</v>
      </c>
      <c r="T1075" s="25">
        <v>11.274808839172493</v>
      </c>
      <c r="U1075" s="25" t="s">
        <v>45</v>
      </c>
      <c r="V1075" s="25">
        <f t="shared" si="163"/>
        <v>5.0289067079270708</v>
      </c>
      <c r="W1075" s="26">
        <v>17.139755903623566</v>
      </c>
      <c r="X1075" s="26">
        <v>37.40663376708612</v>
      </c>
      <c r="Y1075" s="26">
        <v>25.091258472062705</v>
      </c>
      <c r="Z1075" s="26">
        <v>2.0506430563794424</v>
      </c>
      <c r="AA1075" s="26">
        <v>0.43209999999999998</v>
      </c>
      <c r="AB1075" s="26">
        <v>78.279163428644949</v>
      </c>
      <c r="AC1075" s="26">
        <f t="shared" si="168"/>
        <v>1.932474713634339</v>
      </c>
      <c r="AD1075" s="26">
        <f t="shared" si="168"/>
        <v>4.2175264504083092</v>
      </c>
      <c r="AE1075" s="26">
        <f t="shared" si="168"/>
        <v>2.8289914280677428</v>
      </c>
      <c r="AF1075" s="26">
        <f t="shared" si="167"/>
        <v>0.23120608458054634</v>
      </c>
      <c r="AG1075" s="17">
        <v>4.88</v>
      </c>
      <c r="AH1075" s="17">
        <v>6.63</v>
      </c>
      <c r="AI1075" s="17">
        <f t="shared" si="170"/>
        <v>2.3442288153199206E-7</v>
      </c>
      <c r="AJ1075" s="17">
        <v>2</v>
      </c>
      <c r="AK1075" s="17">
        <v>64.599999999999994</v>
      </c>
      <c r="AL1075" s="17">
        <v>2702.6</v>
      </c>
      <c r="AM1075" s="17">
        <v>346.5</v>
      </c>
      <c r="AN1075" s="17">
        <v>1.4</v>
      </c>
      <c r="AO1075" s="17">
        <v>8.1</v>
      </c>
      <c r="AP1075" s="17">
        <v>0.6</v>
      </c>
      <c r="AQ1075" s="17">
        <v>11</v>
      </c>
      <c r="AR1075" s="17">
        <v>931.99999999999909</v>
      </c>
      <c r="AS1075" s="17">
        <v>1421.6958333333332</v>
      </c>
      <c r="AT1075" s="26">
        <v>670.55</v>
      </c>
      <c r="AU1075" s="26">
        <v>21.214628764278302</v>
      </c>
      <c r="AV1075" s="26">
        <v>4.083030603588095</v>
      </c>
      <c r="AW1075" s="27">
        <v>4891.8250000000025</v>
      </c>
      <c r="AX1075" s="27">
        <v>3700</v>
      </c>
      <c r="AY1075" s="103">
        <v>615</v>
      </c>
      <c r="AZ1075" s="103">
        <f t="shared" si="164"/>
        <v>187.57499999999999</v>
      </c>
      <c r="BA1075" s="17">
        <v>25</v>
      </c>
      <c r="BB1075" s="17">
        <v>45</v>
      </c>
      <c r="BC1075" s="17">
        <v>0.18</v>
      </c>
      <c r="BD1075" s="14">
        <v>3</v>
      </c>
      <c r="BE1075" s="17" t="s">
        <v>149</v>
      </c>
      <c r="BF1075" s="28"/>
      <c r="BG1075" s="26"/>
      <c r="BH1075" s="31"/>
      <c r="BI1075" s="29"/>
    </row>
    <row r="1076" spans="1:61" x14ac:dyDescent="0.25">
      <c r="A1076" s="14">
        <v>2008</v>
      </c>
      <c r="B1076" s="31">
        <v>2011</v>
      </c>
      <c r="C1076" s="20" t="s">
        <v>190</v>
      </c>
      <c r="D1076" s="17" t="s">
        <v>327</v>
      </c>
      <c r="E1076" s="69">
        <v>3</v>
      </c>
      <c r="F1076" s="76" t="s">
        <v>144</v>
      </c>
      <c r="G1076" s="45" t="str">
        <f t="shared" si="165"/>
        <v>SX67</v>
      </c>
      <c r="H1076" s="70" t="s">
        <v>144</v>
      </c>
      <c r="I1076" s="45">
        <v>5</v>
      </c>
      <c r="J1076" s="22" t="s">
        <v>144</v>
      </c>
      <c r="K1076" s="17" t="s">
        <v>54</v>
      </c>
      <c r="L1076" s="71">
        <v>100</v>
      </c>
      <c r="M1076" s="24">
        <f t="shared" si="162"/>
        <v>1</v>
      </c>
      <c r="N1076" s="24">
        <v>77.561717352415016</v>
      </c>
      <c r="O1076" s="26">
        <v>46.756071040231959</v>
      </c>
      <c r="P1076" s="26">
        <f t="shared" si="169"/>
        <v>0.46756071040231961</v>
      </c>
      <c r="Q1076" s="25">
        <v>53.243928959768041</v>
      </c>
      <c r="R1076" s="25">
        <f t="shared" si="166"/>
        <v>0.53243928959768039</v>
      </c>
      <c r="S1076" s="24" t="s">
        <v>45</v>
      </c>
      <c r="T1076" s="25">
        <v>13.765635229031979</v>
      </c>
      <c r="U1076" s="25" t="s">
        <v>45</v>
      </c>
      <c r="V1076" s="25">
        <f t="shared" si="163"/>
        <v>6.1398908247243442</v>
      </c>
      <c r="W1076" s="26">
        <v>17.430919453894745</v>
      </c>
      <c r="X1076" s="26">
        <v>37.079220607078156</v>
      </c>
      <c r="Y1076" s="26">
        <v>24.664313171033442</v>
      </c>
      <c r="Z1076" s="26">
        <v>2.2785136747227455</v>
      </c>
      <c r="AA1076" s="26">
        <v>0.38173469387755099</v>
      </c>
      <c r="AB1076" s="26">
        <v>108.1822175176531</v>
      </c>
      <c r="AC1076" s="26">
        <f t="shared" si="168"/>
        <v>2.3994767890895234</v>
      </c>
      <c r="AD1076" s="26">
        <f t="shared" si="168"/>
        <v>5.1041902545384357</v>
      </c>
      <c r="AE1076" s="26">
        <f t="shared" si="168"/>
        <v>3.3951993828705538</v>
      </c>
      <c r="AF1076" s="26">
        <f t="shared" si="167"/>
        <v>0.31365188110594533</v>
      </c>
      <c r="AG1076" s="17">
        <v>5.5</v>
      </c>
      <c r="AH1076" s="17">
        <v>6.32</v>
      </c>
      <c r="AI1076" s="17">
        <f t="shared" si="170"/>
        <v>4.7863009232263745E-7</v>
      </c>
      <c r="AJ1076" s="17">
        <v>1</v>
      </c>
      <c r="AK1076" s="17">
        <v>64.8</v>
      </c>
      <c r="AL1076" s="17">
        <v>2765.5</v>
      </c>
      <c r="AM1076" s="17">
        <v>338.9</v>
      </c>
      <c r="AN1076" s="17">
        <v>2.1</v>
      </c>
      <c r="AO1076" s="17">
        <v>9.5</v>
      </c>
      <c r="AP1076" s="17">
        <v>0.3</v>
      </c>
      <c r="AQ1076" s="17">
        <v>14.5</v>
      </c>
      <c r="AR1076" s="17">
        <v>931.99999999999909</v>
      </c>
      <c r="AS1076" s="17">
        <v>1421.6958333333332</v>
      </c>
      <c r="AT1076" s="26">
        <v>670.55</v>
      </c>
      <c r="AU1076" s="26">
        <v>21.214628764278302</v>
      </c>
      <c r="AV1076" s="26">
        <v>4.083030603588095</v>
      </c>
      <c r="AW1076" s="27">
        <v>4891.8250000000025</v>
      </c>
      <c r="AX1076" s="27">
        <v>3700</v>
      </c>
      <c r="AY1076" s="103">
        <v>615</v>
      </c>
      <c r="AZ1076" s="103">
        <f t="shared" si="164"/>
        <v>187.57499999999999</v>
      </c>
      <c r="BA1076" s="17">
        <v>25</v>
      </c>
      <c r="BB1076" s="17">
        <v>45</v>
      </c>
      <c r="BC1076" s="17">
        <v>0.18</v>
      </c>
      <c r="BD1076" s="14">
        <v>3</v>
      </c>
      <c r="BE1076" s="17" t="s">
        <v>149</v>
      </c>
      <c r="BF1076" s="28"/>
      <c r="BG1076" s="26"/>
      <c r="BH1076" s="31"/>
      <c r="BI1076" s="29"/>
    </row>
    <row r="1077" spans="1:61" x14ac:dyDescent="0.25">
      <c r="A1077" s="14">
        <v>2008</v>
      </c>
      <c r="B1077" s="31">
        <v>2011</v>
      </c>
      <c r="C1077" s="20" t="s">
        <v>190</v>
      </c>
      <c r="D1077" s="17" t="s">
        <v>327</v>
      </c>
      <c r="E1077" s="69">
        <v>1</v>
      </c>
      <c r="F1077" s="76" t="s">
        <v>51</v>
      </c>
      <c r="G1077" s="76" t="s">
        <v>51</v>
      </c>
      <c r="H1077" s="20" t="s">
        <v>192</v>
      </c>
      <c r="I1077" s="45" t="s">
        <v>52</v>
      </c>
      <c r="J1077" s="108" t="s">
        <v>53</v>
      </c>
      <c r="K1077" s="17" t="s">
        <v>42</v>
      </c>
      <c r="L1077" s="71">
        <v>100</v>
      </c>
      <c r="M1077" s="24">
        <f t="shared" si="162"/>
        <v>1</v>
      </c>
      <c r="N1077" s="24">
        <v>69.033989266547408</v>
      </c>
      <c r="O1077" s="26">
        <f>P1077*100</f>
        <v>45.197740112994353</v>
      </c>
      <c r="P1077" s="26">
        <v>0.4519774011299435</v>
      </c>
      <c r="Q1077" s="25">
        <f>100-O1077</f>
        <v>54.802259887005647</v>
      </c>
      <c r="R1077" s="25">
        <f>Q1077/100</f>
        <v>0.54802259887005644</v>
      </c>
      <c r="S1077" s="78"/>
      <c r="T1077" s="25">
        <f>N1077*R1077/3</f>
        <v>12.61072873607363</v>
      </c>
      <c r="U1077" s="25"/>
      <c r="V1077" s="25"/>
      <c r="W1077" s="26">
        <v>18.416457850865342</v>
      </c>
      <c r="X1077" s="26">
        <v>43.787614239898289</v>
      </c>
      <c r="Y1077" s="26">
        <v>24.670375430111847</v>
      </c>
      <c r="Z1077" s="26">
        <v>1.7952996354550947</v>
      </c>
      <c r="AA1077" s="26">
        <v>0.39838709677419354</v>
      </c>
      <c r="AB1077" s="26">
        <v>94.963382385007918</v>
      </c>
      <c r="AC1077" s="26">
        <f t="shared" si="168"/>
        <v>2.3224495423659639</v>
      </c>
      <c r="AD1077" s="26">
        <f t="shared" si="168"/>
        <v>5.5219372517919219</v>
      </c>
      <c r="AE1077" s="26">
        <f t="shared" si="168"/>
        <v>3.1111141236623632</v>
      </c>
      <c r="AF1077" s="26">
        <f t="shared" si="167"/>
        <v>0.22640036702696076</v>
      </c>
      <c r="AG1077" s="17">
        <v>5.22</v>
      </c>
      <c r="AH1077" s="17">
        <v>6.41</v>
      </c>
      <c r="AI1077" s="17">
        <f t="shared" si="170"/>
        <v>3.8904514499428027E-7</v>
      </c>
      <c r="AJ1077" s="17">
        <v>1.6</v>
      </c>
      <c r="AK1077" s="17">
        <v>64.8</v>
      </c>
      <c r="AL1077" s="17">
        <v>2560.8000000000002</v>
      </c>
      <c r="AM1077" s="17">
        <v>323.7</v>
      </c>
      <c r="AN1077" s="17">
        <v>1.4</v>
      </c>
      <c r="AO1077" s="17">
        <v>9</v>
      </c>
      <c r="AP1077" s="17">
        <v>0.7</v>
      </c>
      <c r="AQ1077" s="17">
        <v>9.4</v>
      </c>
      <c r="AR1077" s="17">
        <v>931.99999999999909</v>
      </c>
      <c r="AS1077" s="17">
        <v>1421.6958333333332</v>
      </c>
      <c r="AT1077" s="26">
        <v>670.55</v>
      </c>
      <c r="AU1077" s="26">
        <v>21.214628764278302</v>
      </c>
      <c r="AV1077" s="26">
        <v>4.083030603588095</v>
      </c>
      <c r="AW1077" s="27">
        <v>4891.8250000000025</v>
      </c>
      <c r="AX1077" s="27">
        <v>3700</v>
      </c>
      <c r="AY1077" s="103">
        <v>615</v>
      </c>
      <c r="AZ1077" s="103"/>
      <c r="BA1077" s="17">
        <v>25</v>
      </c>
      <c r="BB1077" s="17">
        <v>45</v>
      </c>
      <c r="BC1077" s="17">
        <v>0.18</v>
      </c>
      <c r="BD1077" s="14">
        <v>3</v>
      </c>
      <c r="BE1077" s="17" t="s">
        <v>149</v>
      </c>
      <c r="BF1077" s="28"/>
      <c r="BG1077" s="26"/>
      <c r="BH1077" s="31"/>
      <c r="BI1077" s="29"/>
    </row>
    <row r="1078" spans="1:61" x14ac:dyDescent="0.25">
      <c r="A1078" s="14">
        <v>2008</v>
      </c>
      <c r="B1078" s="31">
        <v>2011</v>
      </c>
      <c r="C1078" s="20" t="s">
        <v>190</v>
      </c>
      <c r="D1078" s="17" t="s">
        <v>327</v>
      </c>
      <c r="E1078" s="69">
        <v>2</v>
      </c>
      <c r="F1078" s="76" t="s">
        <v>51</v>
      </c>
      <c r="G1078" s="76" t="s">
        <v>51</v>
      </c>
      <c r="H1078" s="20" t="s">
        <v>192</v>
      </c>
      <c r="I1078" s="45" t="s">
        <v>52</v>
      </c>
      <c r="J1078" s="108" t="s">
        <v>53</v>
      </c>
      <c r="K1078" s="17" t="s">
        <v>42</v>
      </c>
      <c r="L1078" s="71">
        <v>100</v>
      </c>
      <c r="M1078" s="24">
        <f t="shared" si="162"/>
        <v>1</v>
      </c>
      <c r="N1078" s="24">
        <v>78.779964221824699</v>
      </c>
      <c r="O1078" s="26">
        <f t="shared" ref="O1078:O1109" si="171">P1078*100</f>
        <v>44.379774463441244</v>
      </c>
      <c r="P1078" s="26">
        <v>0.44379774463441246</v>
      </c>
      <c r="Q1078" s="25">
        <f t="shared" ref="Q1078:Q1109" si="172">100-O1078</f>
        <v>55.620225536558756</v>
      </c>
      <c r="R1078" s="25">
        <f t="shared" ref="R1078:R1109" si="173">Q1078/100</f>
        <v>0.55620225536558754</v>
      </c>
      <c r="S1078" s="78"/>
      <c r="T1078" s="25">
        <f t="shared" ref="T1078:T1109" si="174">N1078*R1078/3</f>
        <v>14.60586459259973</v>
      </c>
      <c r="U1078" s="25"/>
      <c r="V1078" s="25"/>
      <c r="W1078" s="26">
        <v>18.499499524758804</v>
      </c>
      <c r="X1078" s="26">
        <v>43.275126801080006</v>
      </c>
      <c r="Y1078" s="26">
        <v>25.065053370006808</v>
      </c>
      <c r="Z1078" s="26">
        <v>1.6775509517440952</v>
      </c>
      <c r="AA1078" s="26">
        <v>0.40476923076923077</v>
      </c>
      <c r="AB1078" s="26">
        <v>108.25327235108122</v>
      </c>
      <c r="AC1078" s="26">
        <f t="shared" si="168"/>
        <v>2.7020118508949014</v>
      </c>
      <c r="AD1078" s="26">
        <f t="shared" si="168"/>
        <v>6.3207064228415808</v>
      </c>
      <c r="AE1078" s="26">
        <f t="shared" si="168"/>
        <v>3.6609677552860496</v>
      </c>
      <c r="AF1078" s="26">
        <f t="shared" si="167"/>
        <v>0.24502082048361057</v>
      </c>
      <c r="AG1078" s="17">
        <v>4.88</v>
      </c>
      <c r="AH1078" s="17">
        <v>6.63</v>
      </c>
      <c r="AI1078" s="17">
        <f t="shared" si="170"/>
        <v>2.3442288153199206E-7</v>
      </c>
      <c r="AJ1078" s="17">
        <v>2</v>
      </c>
      <c r="AK1078" s="17">
        <v>64.599999999999994</v>
      </c>
      <c r="AL1078" s="17">
        <v>2702.6</v>
      </c>
      <c r="AM1078" s="17">
        <v>346.5</v>
      </c>
      <c r="AN1078" s="17">
        <v>1.4</v>
      </c>
      <c r="AO1078" s="17">
        <v>8.1</v>
      </c>
      <c r="AP1078" s="17">
        <v>0.6</v>
      </c>
      <c r="AQ1078" s="17">
        <v>11</v>
      </c>
      <c r="AR1078" s="17">
        <v>931.99999999999909</v>
      </c>
      <c r="AS1078" s="17">
        <v>1421.6958333333332</v>
      </c>
      <c r="AT1078" s="26">
        <v>670.55</v>
      </c>
      <c r="AU1078" s="26">
        <v>21.214628764278302</v>
      </c>
      <c r="AV1078" s="26">
        <v>4.083030603588095</v>
      </c>
      <c r="AW1078" s="27">
        <v>4891.8250000000025</v>
      </c>
      <c r="AX1078" s="27">
        <v>3700</v>
      </c>
      <c r="AY1078" s="103">
        <v>615</v>
      </c>
      <c r="AZ1078" s="103"/>
      <c r="BA1078" s="17">
        <v>25</v>
      </c>
      <c r="BB1078" s="17">
        <v>45</v>
      </c>
      <c r="BC1078" s="17">
        <v>0.18</v>
      </c>
      <c r="BD1078" s="14">
        <v>3</v>
      </c>
      <c r="BE1078" s="17" t="s">
        <v>149</v>
      </c>
      <c r="BF1078" s="28"/>
      <c r="BG1078" s="26"/>
      <c r="BH1078" s="31"/>
      <c r="BI1078" s="29"/>
    </row>
    <row r="1079" spans="1:61" x14ac:dyDescent="0.25">
      <c r="A1079" s="14">
        <v>2008</v>
      </c>
      <c r="B1079" s="31">
        <v>2011</v>
      </c>
      <c r="C1079" s="20" t="s">
        <v>190</v>
      </c>
      <c r="D1079" s="17" t="s">
        <v>327</v>
      </c>
      <c r="E1079" s="69">
        <v>3</v>
      </c>
      <c r="F1079" s="76" t="s">
        <v>51</v>
      </c>
      <c r="G1079" s="76" t="s">
        <v>51</v>
      </c>
      <c r="H1079" s="20" t="s">
        <v>192</v>
      </c>
      <c r="I1079" s="45" t="s">
        <v>52</v>
      </c>
      <c r="J1079" s="108" t="s">
        <v>53</v>
      </c>
      <c r="K1079" s="17" t="s">
        <v>42</v>
      </c>
      <c r="L1079" s="71">
        <v>100</v>
      </c>
      <c r="M1079" s="24">
        <f t="shared" si="162"/>
        <v>1</v>
      </c>
      <c r="N1079" s="24">
        <v>63.754919499105554</v>
      </c>
      <c r="O1079" s="26">
        <f t="shared" si="171"/>
        <v>46.018407362945183</v>
      </c>
      <c r="P1079" s="26">
        <v>0.4601840736294518</v>
      </c>
      <c r="Q1079" s="25">
        <f t="shared" si="172"/>
        <v>53.981592637054817</v>
      </c>
      <c r="R1079" s="25">
        <f t="shared" si="173"/>
        <v>0.5398159263705482</v>
      </c>
      <c r="S1079" s="78"/>
      <c r="T1079" s="25">
        <f t="shared" si="174"/>
        <v>11.47197364336313</v>
      </c>
      <c r="U1079" s="25"/>
      <c r="V1079" s="25"/>
      <c r="W1079" s="26">
        <v>17.950485793462661</v>
      </c>
      <c r="X1079" s="26">
        <v>43.835514673967481</v>
      </c>
      <c r="Y1079" s="26">
        <v>25.454266969383326</v>
      </c>
      <c r="Z1079" s="26">
        <v>1.78157657507262</v>
      </c>
      <c r="AA1079" s="26">
        <v>0.46200000000000002</v>
      </c>
      <c r="AB1079" s="26">
        <v>74.493335346513831</v>
      </c>
      <c r="AC1079" s="26">
        <f t="shared" si="168"/>
        <v>2.0592749990816794</v>
      </c>
      <c r="AD1079" s="26">
        <f t="shared" si="168"/>
        <v>5.0287986898301265</v>
      </c>
      <c r="AE1079" s="26">
        <f t="shared" si="168"/>
        <v>2.9201067978389421</v>
      </c>
      <c r="AF1079" s="26">
        <f t="shared" si="167"/>
        <v>0.20438199512866254</v>
      </c>
      <c r="AG1079" s="17">
        <v>5.5</v>
      </c>
      <c r="AH1079" s="17">
        <v>6.32</v>
      </c>
      <c r="AI1079" s="17">
        <f t="shared" si="170"/>
        <v>4.7863009232263745E-7</v>
      </c>
      <c r="AJ1079" s="17">
        <v>1</v>
      </c>
      <c r="AK1079" s="17">
        <v>64.8</v>
      </c>
      <c r="AL1079" s="17">
        <v>2765.5</v>
      </c>
      <c r="AM1079" s="17">
        <v>338.9</v>
      </c>
      <c r="AN1079" s="17">
        <v>2.1</v>
      </c>
      <c r="AO1079" s="17">
        <v>9.5</v>
      </c>
      <c r="AP1079" s="17">
        <v>0.3</v>
      </c>
      <c r="AQ1079" s="17">
        <v>14.5</v>
      </c>
      <c r="AR1079" s="17">
        <v>931.99999999999909</v>
      </c>
      <c r="AS1079" s="17">
        <v>1421.6958333333332</v>
      </c>
      <c r="AT1079" s="26">
        <v>670.55</v>
      </c>
      <c r="AU1079" s="26">
        <v>21.214628764278302</v>
      </c>
      <c r="AV1079" s="26">
        <v>4.083030603588095</v>
      </c>
      <c r="AW1079" s="27">
        <v>4891.8250000000025</v>
      </c>
      <c r="AX1079" s="27">
        <v>3700</v>
      </c>
      <c r="AY1079" s="103">
        <v>615</v>
      </c>
      <c r="AZ1079" s="103"/>
      <c r="BA1079" s="17">
        <v>25</v>
      </c>
      <c r="BB1079" s="17">
        <v>45</v>
      </c>
      <c r="BC1079" s="17">
        <v>0.18</v>
      </c>
      <c r="BD1079" s="14">
        <v>3</v>
      </c>
      <c r="BE1079" s="17" t="s">
        <v>149</v>
      </c>
      <c r="BF1079" s="28"/>
      <c r="BG1079" s="26"/>
      <c r="BH1079" s="31"/>
      <c r="BI1079" s="29"/>
    </row>
    <row r="1080" spans="1:61" x14ac:dyDescent="0.25">
      <c r="A1080" s="14">
        <v>2008</v>
      </c>
      <c r="B1080" s="31">
        <v>2011</v>
      </c>
      <c r="C1080" s="20" t="s">
        <v>190</v>
      </c>
      <c r="D1080" s="17" t="s">
        <v>327</v>
      </c>
      <c r="E1080" s="69">
        <v>1</v>
      </c>
      <c r="F1080" s="76" t="s">
        <v>67</v>
      </c>
      <c r="G1080" s="76" t="s">
        <v>67</v>
      </c>
      <c r="H1080" s="20" t="s">
        <v>328</v>
      </c>
      <c r="I1080" s="45">
        <v>8</v>
      </c>
      <c r="J1080" s="108" t="s">
        <v>68</v>
      </c>
      <c r="K1080" s="17" t="s">
        <v>40</v>
      </c>
      <c r="L1080" s="71">
        <v>100</v>
      </c>
      <c r="M1080" s="24">
        <f t="shared" si="162"/>
        <v>1</v>
      </c>
      <c r="N1080" s="24">
        <v>98.677996422182474</v>
      </c>
      <c r="O1080" s="26">
        <f t="shared" si="171"/>
        <v>49.504950495049506</v>
      </c>
      <c r="P1080" s="26">
        <v>0.49504950495049505</v>
      </c>
      <c r="Q1080" s="25">
        <f t="shared" si="172"/>
        <v>50.495049504950494</v>
      </c>
      <c r="R1080" s="25">
        <f t="shared" si="173"/>
        <v>0.50495049504950495</v>
      </c>
      <c r="S1080" s="78"/>
      <c r="T1080" s="25">
        <f t="shared" si="174"/>
        <v>16.609167714624771</v>
      </c>
      <c r="U1080" s="25"/>
      <c r="V1080" s="25"/>
      <c r="W1080" s="26">
        <v>19.393544311997914</v>
      </c>
      <c r="X1080" s="26">
        <v>43.86304742161181</v>
      </c>
      <c r="Y1080" s="26">
        <v>23.856852487691114</v>
      </c>
      <c r="Z1080" s="26">
        <v>1.6988452319253753</v>
      </c>
      <c r="AA1080" s="26">
        <v>0.40107142857142858</v>
      </c>
      <c r="AB1080" s="26">
        <v>124.23598290547469</v>
      </c>
      <c r="AC1080" s="26">
        <f t="shared" si="168"/>
        <v>3.2211063005898066</v>
      </c>
      <c r="AD1080" s="26">
        <f t="shared" si="168"/>
        <v>7.2852871110009021</v>
      </c>
      <c r="AE1080" s="26">
        <f t="shared" si="168"/>
        <v>3.9624246411112489</v>
      </c>
      <c r="AF1080" s="26">
        <f t="shared" si="167"/>
        <v>0.28216405378239173</v>
      </c>
      <c r="AG1080" s="17">
        <v>5.22</v>
      </c>
      <c r="AH1080" s="17">
        <v>6.41</v>
      </c>
      <c r="AI1080" s="17">
        <f t="shared" si="170"/>
        <v>3.8904514499428027E-7</v>
      </c>
      <c r="AJ1080" s="17">
        <v>1.6</v>
      </c>
      <c r="AK1080" s="17">
        <v>64.8</v>
      </c>
      <c r="AL1080" s="17">
        <v>2560.8000000000002</v>
      </c>
      <c r="AM1080" s="17">
        <v>323.7</v>
      </c>
      <c r="AN1080" s="17">
        <v>1.4</v>
      </c>
      <c r="AO1080" s="17">
        <v>9</v>
      </c>
      <c r="AP1080" s="17">
        <v>0.7</v>
      </c>
      <c r="AQ1080" s="17">
        <v>9.4</v>
      </c>
      <c r="AR1080" s="17">
        <v>931.99999999999909</v>
      </c>
      <c r="AS1080" s="17">
        <v>1421.6958333333332</v>
      </c>
      <c r="AT1080" s="26">
        <v>670.55</v>
      </c>
      <c r="AU1080" s="26">
        <v>21.214628764278302</v>
      </c>
      <c r="AV1080" s="26">
        <v>4.083030603588095</v>
      </c>
      <c r="AW1080" s="27">
        <v>4891.8250000000025</v>
      </c>
      <c r="AX1080" s="27">
        <v>3700</v>
      </c>
      <c r="AY1080" s="103">
        <v>615</v>
      </c>
      <c r="AZ1080" s="103"/>
      <c r="BA1080" s="17">
        <v>25</v>
      </c>
      <c r="BB1080" s="17">
        <v>45</v>
      </c>
      <c r="BC1080" s="17">
        <v>0.18</v>
      </c>
      <c r="BD1080" s="14">
        <v>3</v>
      </c>
      <c r="BE1080" s="17" t="s">
        <v>149</v>
      </c>
      <c r="BF1080" s="28"/>
      <c r="BG1080" s="26"/>
      <c r="BH1080" s="31"/>
      <c r="BI1080" s="29"/>
    </row>
    <row r="1081" spans="1:61" x14ac:dyDescent="0.25">
      <c r="A1081" s="14">
        <v>2008</v>
      </c>
      <c r="B1081" s="31">
        <v>2011</v>
      </c>
      <c r="C1081" s="20" t="s">
        <v>190</v>
      </c>
      <c r="D1081" s="17" t="s">
        <v>327</v>
      </c>
      <c r="E1081" s="69">
        <v>2</v>
      </c>
      <c r="F1081" s="76" t="s">
        <v>67</v>
      </c>
      <c r="G1081" s="76" t="s">
        <v>67</v>
      </c>
      <c r="H1081" s="20" t="s">
        <v>328</v>
      </c>
      <c r="I1081" s="45">
        <v>8</v>
      </c>
      <c r="J1081" s="108" t="s">
        <v>68</v>
      </c>
      <c r="K1081" s="17" t="s">
        <v>40</v>
      </c>
      <c r="L1081" s="71">
        <v>100</v>
      </c>
      <c r="M1081" s="24">
        <f t="shared" si="162"/>
        <v>1</v>
      </c>
      <c r="N1081" s="24">
        <v>102.33273703041145</v>
      </c>
      <c r="O1081" s="26">
        <f t="shared" si="171"/>
        <v>50.930161634644712</v>
      </c>
      <c r="P1081" s="26">
        <v>0.50930161634644711</v>
      </c>
      <c r="Q1081" s="25">
        <f t="shared" si="172"/>
        <v>49.069838365355288</v>
      </c>
      <c r="R1081" s="25">
        <f t="shared" si="173"/>
        <v>0.49069838365355289</v>
      </c>
      <c r="S1081" s="78"/>
      <c r="T1081" s="25">
        <f t="shared" si="174"/>
        <v>16.738169551888991</v>
      </c>
      <c r="U1081" s="25"/>
      <c r="V1081" s="25"/>
      <c r="W1081" s="26">
        <v>20.422857601799052</v>
      </c>
      <c r="X1081" s="26">
        <v>41.271544454260692</v>
      </c>
      <c r="Y1081" s="26">
        <v>25.199654646213148</v>
      </c>
      <c r="Z1081" s="26">
        <v>1.9372419885952894</v>
      </c>
      <c r="AA1081" s="26">
        <v>0.40875862068965518</v>
      </c>
      <c r="AB1081" s="26">
        <v>122.84635996409162</v>
      </c>
      <c r="AC1081" s="26">
        <f t="shared" si="168"/>
        <v>3.4184125327299753</v>
      </c>
      <c r="AD1081" s="26">
        <f t="shared" si="168"/>
        <v>6.9081010874373918</v>
      </c>
      <c r="AE1081" s="26">
        <f t="shared" si="168"/>
        <v>4.2179609211736286</v>
      </c>
      <c r="AF1081" s="26">
        <f t="shared" si="167"/>
        <v>0.32425884868146548</v>
      </c>
      <c r="AG1081" s="17">
        <v>4.88</v>
      </c>
      <c r="AH1081" s="17">
        <v>6.63</v>
      </c>
      <c r="AI1081" s="17">
        <f t="shared" si="170"/>
        <v>2.3442288153199206E-7</v>
      </c>
      <c r="AJ1081" s="17">
        <v>2</v>
      </c>
      <c r="AK1081" s="17">
        <v>64.599999999999994</v>
      </c>
      <c r="AL1081" s="17">
        <v>2702.6</v>
      </c>
      <c r="AM1081" s="17">
        <v>346.5</v>
      </c>
      <c r="AN1081" s="17">
        <v>1.4</v>
      </c>
      <c r="AO1081" s="17">
        <v>8.1</v>
      </c>
      <c r="AP1081" s="17">
        <v>0.6</v>
      </c>
      <c r="AQ1081" s="17">
        <v>11</v>
      </c>
      <c r="AR1081" s="17">
        <v>931.99999999999909</v>
      </c>
      <c r="AS1081" s="17">
        <v>1421.6958333333332</v>
      </c>
      <c r="AT1081" s="26">
        <v>670.55</v>
      </c>
      <c r="AU1081" s="26">
        <v>21.214628764278302</v>
      </c>
      <c r="AV1081" s="26">
        <v>4.083030603588095</v>
      </c>
      <c r="AW1081" s="27">
        <v>4891.8250000000025</v>
      </c>
      <c r="AX1081" s="27">
        <v>3700</v>
      </c>
      <c r="AY1081" s="103">
        <v>615</v>
      </c>
      <c r="AZ1081" s="103"/>
      <c r="BA1081" s="17">
        <v>25</v>
      </c>
      <c r="BB1081" s="17">
        <v>45</v>
      </c>
      <c r="BC1081" s="17">
        <v>0.18</v>
      </c>
      <c r="BD1081" s="14">
        <v>3</v>
      </c>
      <c r="BE1081" s="17" t="s">
        <v>149</v>
      </c>
      <c r="BF1081" s="28"/>
      <c r="BG1081" s="26"/>
      <c r="BH1081" s="31"/>
      <c r="BI1081" s="29"/>
    </row>
    <row r="1082" spans="1:61" x14ac:dyDescent="0.25">
      <c r="A1082" s="14">
        <v>2008</v>
      </c>
      <c r="B1082" s="31">
        <v>2011</v>
      </c>
      <c r="C1082" s="20" t="s">
        <v>190</v>
      </c>
      <c r="D1082" s="17" t="s">
        <v>327</v>
      </c>
      <c r="E1082" s="69">
        <v>3</v>
      </c>
      <c r="F1082" s="76" t="s">
        <v>67</v>
      </c>
      <c r="G1082" s="76" t="s">
        <v>67</v>
      </c>
      <c r="H1082" s="20" t="s">
        <v>328</v>
      </c>
      <c r="I1082" s="45">
        <v>8</v>
      </c>
      <c r="J1082" s="108" t="s">
        <v>68</v>
      </c>
      <c r="K1082" s="17" t="s">
        <v>40</v>
      </c>
      <c r="L1082" s="71">
        <v>100</v>
      </c>
      <c r="M1082" s="24">
        <f t="shared" si="162"/>
        <v>1</v>
      </c>
      <c r="N1082" s="24">
        <v>92.992844364937383</v>
      </c>
      <c r="O1082" s="26">
        <f t="shared" si="171"/>
        <v>47.911077041011886</v>
      </c>
      <c r="P1082" s="26">
        <v>0.47911077041011885</v>
      </c>
      <c r="Q1082" s="25">
        <f t="shared" si="172"/>
        <v>52.088922958988114</v>
      </c>
      <c r="R1082" s="25">
        <f t="shared" si="173"/>
        <v>0.52088922958988115</v>
      </c>
      <c r="S1082" s="78"/>
      <c r="T1082" s="25">
        <f t="shared" si="174"/>
        <v>16.146323686207985</v>
      </c>
      <c r="U1082" s="25"/>
      <c r="V1082" s="25"/>
      <c r="W1082" s="26">
        <v>19.516526887025151</v>
      </c>
      <c r="X1082" s="26">
        <v>43.022002960039487</v>
      </c>
      <c r="Y1082" s="26">
        <v>24.102269363591518</v>
      </c>
      <c r="Z1082" s="26">
        <v>1.7806512086827837</v>
      </c>
      <c r="AA1082" s="26">
        <v>0.39377483443708611</v>
      </c>
      <c r="AB1082" s="26">
        <v>123.01185048523742</v>
      </c>
      <c r="AC1082" s="26">
        <f t="shared" si="168"/>
        <v>3.1512016034848918</v>
      </c>
      <c r="AD1082" s="26">
        <f t="shared" si="168"/>
        <v>6.9464718542179558</v>
      </c>
      <c r="AE1082" s="26">
        <f t="shared" si="168"/>
        <v>3.8916304271672275</v>
      </c>
      <c r="AF1082" s="26">
        <f t="shared" si="167"/>
        <v>0.28750970787629709</v>
      </c>
      <c r="AG1082" s="17">
        <v>5.5</v>
      </c>
      <c r="AH1082" s="17">
        <v>6.32</v>
      </c>
      <c r="AI1082" s="17">
        <f t="shared" si="170"/>
        <v>4.7863009232263745E-7</v>
      </c>
      <c r="AJ1082" s="17">
        <v>1</v>
      </c>
      <c r="AK1082" s="17">
        <v>64.8</v>
      </c>
      <c r="AL1082" s="17">
        <v>2765.5</v>
      </c>
      <c r="AM1082" s="17">
        <v>338.9</v>
      </c>
      <c r="AN1082" s="17">
        <v>2.1</v>
      </c>
      <c r="AO1082" s="17">
        <v>9.5</v>
      </c>
      <c r="AP1082" s="17">
        <v>0.3</v>
      </c>
      <c r="AQ1082" s="17">
        <v>14.5</v>
      </c>
      <c r="AR1082" s="17">
        <v>931.99999999999909</v>
      </c>
      <c r="AS1082" s="17">
        <v>1421.6958333333332</v>
      </c>
      <c r="AT1082" s="26">
        <v>670.55</v>
      </c>
      <c r="AU1082" s="26">
        <v>21.214628764278302</v>
      </c>
      <c r="AV1082" s="26">
        <v>4.083030603588095</v>
      </c>
      <c r="AW1082" s="27">
        <v>4891.8250000000025</v>
      </c>
      <c r="AX1082" s="27">
        <v>3700</v>
      </c>
      <c r="AY1082" s="103">
        <v>615</v>
      </c>
      <c r="AZ1082" s="103"/>
      <c r="BA1082" s="17">
        <v>25</v>
      </c>
      <c r="BB1082" s="17">
        <v>45</v>
      </c>
      <c r="BC1082" s="17">
        <v>0.18</v>
      </c>
      <c r="BD1082" s="14">
        <v>3</v>
      </c>
      <c r="BE1082" s="17" t="s">
        <v>149</v>
      </c>
      <c r="BF1082" s="28"/>
      <c r="BG1082" s="26"/>
      <c r="BH1082" s="31"/>
      <c r="BI1082" s="29"/>
    </row>
    <row r="1083" spans="1:61" x14ac:dyDescent="0.25">
      <c r="A1083" s="14">
        <v>2008</v>
      </c>
      <c r="B1083" s="31">
        <v>2011</v>
      </c>
      <c r="C1083" s="20" t="s">
        <v>190</v>
      </c>
      <c r="D1083" s="17" t="s">
        <v>327</v>
      </c>
      <c r="E1083" s="69">
        <v>1</v>
      </c>
      <c r="F1083" s="76" t="s">
        <v>69</v>
      </c>
      <c r="G1083" s="76" t="s">
        <v>69</v>
      </c>
      <c r="H1083" s="20" t="s">
        <v>329</v>
      </c>
      <c r="I1083" s="45">
        <v>10</v>
      </c>
      <c r="J1083" s="108" t="s">
        <v>70</v>
      </c>
      <c r="K1083" s="17" t="s">
        <v>40</v>
      </c>
      <c r="L1083" s="71">
        <v>100</v>
      </c>
      <c r="M1083" s="24">
        <f t="shared" si="162"/>
        <v>1</v>
      </c>
      <c r="N1083" s="24">
        <v>97.45974955277282</v>
      </c>
      <c r="O1083" s="26">
        <f t="shared" si="171"/>
        <v>47.462577583059506</v>
      </c>
      <c r="P1083" s="26">
        <v>0.47462577583059506</v>
      </c>
      <c r="Q1083" s="25">
        <f t="shared" si="172"/>
        <v>52.537422416940494</v>
      </c>
      <c r="R1083" s="25">
        <f t="shared" si="173"/>
        <v>0.52537422416940494</v>
      </c>
      <c r="S1083" s="78"/>
      <c r="T1083" s="25">
        <f t="shared" si="174"/>
        <v>17.067613436344178</v>
      </c>
      <c r="U1083" s="25"/>
      <c r="V1083" s="25"/>
      <c r="W1083" s="26">
        <v>19.095624927468947</v>
      </c>
      <c r="X1083" s="26">
        <v>44.632470697458515</v>
      </c>
      <c r="Y1083" s="26">
        <v>23.683915515840781</v>
      </c>
      <c r="Z1083" s="26">
        <v>1.7068933503539512</v>
      </c>
      <c r="AA1083" s="26">
        <v>0.42216666666666663</v>
      </c>
      <c r="AB1083" s="26">
        <v>121.28584360607786</v>
      </c>
      <c r="AC1083" s="26">
        <f t="shared" si="168"/>
        <v>3.2591674458745783</v>
      </c>
      <c r="AD1083" s="26">
        <f t="shared" si="168"/>
        <v>7.6176975657318078</v>
      </c>
      <c r="AE1083" s="26">
        <f t="shared" si="168"/>
        <v>4.0422791468340451</v>
      </c>
      <c r="AF1083" s="26">
        <f t="shared" si="167"/>
        <v>0.29132595880907625</v>
      </c>
      <c r="AG1083" s="17">
        <v>5.22</v>
      </c>
      <c r="AH1083" s="17">
        <v>6.41</v>
      </c>
      <c r="AI1083" s="17">
        <f t="shared" si="170"/>
        <v>3.8904514499428027E-7</v>
      </c>
      <c r="AJ1083" s="17">
        <v>1.6</v>
      </c>
      <c r="AK1083" s="17">
        <v>64.8</v>
      </c>
      <c r="AL1083" s="17">
        <v>2560.8000000000002</v>
      </c>
      <c r="AM1083" s="17">
        <v>323.7</v>
      </c>
      <c r="AN1083" s="17">
        <v>1.4</v>
      </c>
      <c r="AO1083" s="17">
        <v>9</v>
      </c>
      <c r="AP1083" s="17">
        <v>0.7</v>
      </c>
      <c r="AQ1083" s="17">
        <v>9.4</v>
      </c>
      <c r="AR1083" s="17">
        <v>931.99999999999909</v>
      </c>
      <c r="AS1083" s="17">
        <v>1421.6958333333332</v>
      </c>
      <c r="AT1083" s="26">
        <v>670.55</v>
      </c>
      <c r="AU1083" s="26">
        <v>21.214628764278302</v>
      </c>
      <c r="AV1083" s="26">
        <v>4.083030603588095</v>
      </c>
      <c r="AW1083" s="27">
        <v>4891.8250000000025</v>
      </c>
      <c r="AX1083" s="27">
        <v>3700</v>
      </c>
      <c r="AY1083" s="103">
        <v>615</v>
      </c>
      <c r="AZ1083" s="103"/>
      <c r="BA1083" s="17">
        <v>25</v>
      </c>
      <c r="BB1083" s="17">
        <v>45</v>
      </c>
      <c r="BC1083" s="17">
        <v>0.18</v>
      </c>
      <c r="BD1083" s="14">
        <v>3</v>
      </c>
      <c r="BE1083" s="17" t="s">
        <v>149</v>
      </c>
      <c r="BF1083" s="28"/>
      <c r="BG1083" s="26"/>
      <c r="BH1083" s="31"/>
      <c r="BI1083" s="29"/>
    </row>
    <row r="1084" spans="1:61" x14ac:dyDescent="0.25">
      <c r="A1084" s="14">
        <v>2008</v>
      </c>
      <c r="B1084" s="31">
        <v>2011</v>
      </c>
      <c r="C1084" s="20" t="s">
        <v>190</v>
      </c>
      <c r="D1084" s="17" t="s">
        <v>327</v>
      </c>
      <c r="E1084" s="69">
        <v>2</v>
      </c>
      <c r="F1084" s="76" t="s">
        <v>69</v>
      </c>
      <c r="G1084" s="76" t="s">
        <v>69</v>
      </c>
      <c r="H1084" s="20" t="s">
        <v>329</v>
      </c>
      <c r="I1084" s="45">
        <v>10</v>
      </c>
      <c r="J1084" s="108" t="s">
        <v>70</v>
      </c>
      <c r="K1084" s="17" t="s">
        <v>40</v>
      </c>
      <c r="L1084" s="71">
        <v>87.5</v>
      </c>
      <c r="M1084" s="24">
        <f t="shared" si="162"/>
        <v>0.875</v>
      </c>
      <c r="N1084" s="24">
        <v>62.942754919499109</v>
      </c>
      <c r="O1084" s="26">
        <f t="shared" si="171"/>
        <v>47.827551364095648</v>
      </c>
      <c r="P1084" s="26">
        <v>0.4782755136409565</v>
      </c>
      <c r="Q1084" s="25">
        <f t="shared" si="172"/>
        <v>52.172448635904352</v>
      </c>
      <c r="R1084" s="25">
        <f t="shared" si="173"/>
        <v>0.52172448635904356</v>
      </c>
      <c r="S1084" s="78"/>
      <c r="T1084" s="25">
        <f t="shared" si="174"/>
        <v>10.946258826799612</v>
      </c>
      <c r="U1084" s="25"/>
      <c r="V1084" s="25"/>
      <c r="W1084" s="26">
        <v>18.611084165939147</v>
      </c>
      <c r="X1084" s="26">
        <v>43.992466129918839</v>
      </c>
      <c r="Y1084" s="26">
        <v>24.533263814789677</v>
      </c>
      <c r="Z1084" s="26">
        <v>1.7753176835774553</v>
      </c>
      <c r="AA1084" s="26">
        <v>0.43099999999999999</v>
      </c>
      <c r="AB1084" s="26">
        <v>76.192056799069235</v>
      </c>
      <c r="AC1084" s="26">
        <f t="shared" si="168"/>
        <v>2.0372174432772185</v>
      </c>
      <c r="AD1084" s="26">
        <f t="shared" si="168"/>
        <v>4.8155292068730704</v>
      </c>
      <c r="AE1084" s="26">
        <f t="shared" si="168"/>
        <v>2.6854745558284501</v>
      </c>
      <c r="AF1084" s="26">
        <f t="shared" si="167"/>
        <v>0.19433086864233159</v>
      </c>
      <c r="AG1084" s="17">
        <v>4.88</v>
      </c>
      <c r="AH1084" s="17">
        <v>6.63</v>
      </c>
      <c r="AI1084" s="17">
        <f t="shared" si="170"/>
        <v>2.3442288153199206E-7</v>
      </c>
      <c r="AJ1084" s="17">
        <v>2</v>
      </c>
      <c r="AK1084" s="17">
        <v>64.599999999999994</v>
      </c>
      <c r="AL1084" s="17">
        <v>2702.6</v>
      </c>
      <c r="AM1084" s="17">
        <v>346.5</v>
      </c>
      <c r="AN1084" s="17">
        <v>1.4</v>
      </c>
      <c r="AO1084" s="17">
        <v>8.1</v>
      </c>
      <c r="AP1084" s="17">
        <v>0.6</v>
      </c>
      <c r="AQ1084" s="17">
        <v>11</v>
      </c>
      <c r="AR1084" s="17">
        <v>931.99999999999909</v>
      </c>
      <c r="AS1084" s="17">
        <v>1421.6958333333332</v>
      </c>
      <c r="AT1084" s="26">
        <v>670.55</v>
      </c>
      <c r="AU1084" s="26">
        <v>21.214628764278302</v>
      </c>
      <c r="AV1084" s="26">
        <v>4.083030603588095</v>
      </c>
      <c r="AW1084" s="27">
        <v>4891.8250000000025</v>
      </c>
      <c r="AX1084" s="27">
        <v>3700</v>
      </c>
      <c r="AY1084" s="103">
        <v>615</v>
      </c>
      <c r="AZ1084" s="103"/>
      <c r="BA1084" s="17">
        <v>25</v>
      </c>
      <c r="BB1084" s="17">
        <v>45</v>
      </c>
      <c r="BC1084" s="17">
        <v>0.18</v>
      </c>
      <c r="BD1084" s="14">
        <v>3</v>
      </c>
      <c r="BE1084" s="17" t="s">
        <v>149</v>
      </c>
      <c r="BF1084" s="28"/>
      <c r="BG1084" s="26"/>
      <c r="BH1084" s="31"/>
      <c r="BI1084" s="29"/>
    </row>
    <row r="1085" spans="1:61" x14ac:dyDescent="0.25">
      <c r="A1085" s="14">
        <v>2008</v>
      </c>
      <c r="B1085" s="31">
        <v>2011</v>
      </c>
      <c r="C1085" s="20" t="s">
        <v>190</v>
      </c>
      <c r="D1085" s="17" t="s">
        <v>327</v>
      </c>
      <c r="E1085" s="69">
        <v>3</v>
      </c>
      <c r="F1085" s="76" t="s">
        <v>69</v>
      </c>
      <c r="G1085" s="76" t="s">
        <v>69</v>
      </c>
      <c r="H1085" s="20" t="s">
        <v>329</v>
      </c>
      <c r="I1085" s="45">
        <v>10</v>
      </c>
      <c r="J1085" s="108" t="s">
        <v>70</v>
      </c>
      <c r="K1085" s="17" t="s">
        <v>40</v>
      </c>
      <c r="L1085" s="71">
        <v>100</v>
      </c>
      <c r="M1085" s="24">
        <f t="shared" si="162"/>
        <v>1</v>
      </c>
      <c r="N1085" s="24">
        <v>69.846153846153854</v>
      </c>
      <c r="O1085" s="26">
        <f t="shared" si="171"/>
        <v>48.735800659582267</v>
      </c>
      <c r="P1085" s="26">
        <v>0.48735800659582268</v>
      </c>
      <c r="Q1085" s="25">
        <f t="shared" si="172"/>
        <v>51.264199340417733</v>
      </c>
      <c r="R1085" s="25">
        <f t="shared" si="173"/>
        <v>0.51264199340417738</v>
      </c>
      <c r="S1085" s="78"/>
      <c r="T1085" s="25">
        <f t="shared" si="174"/>
        <v>11.935357179769055</v>
      </c>
      <c r="U1085" s="25"/>
      <c r="V1085" s="25"/>
      <c r="W1085" s="26">
        <v>18.644860851782695</v>
      </c>
      <c r="X1085" s="26">
        <v>44.556881835156034</v>
      </c>
      <c r="Y1085" s="26">
        <v>24.4717369076198</v>
      </c>
      <c r="Z1085" s="26">
        <v>1.6662665599715467</v>
      </c>
      <c r="AA1085" s="26">
        <v>0.43390624999999999</v>
      </c>
      <c r="AB1085" s="26">
        <v>82.520294509026229</v>
      </c>
      <c r="AC1085" s="26">
        <f t="shared" si="168"/>
        <v>2.2253307383311958</v>
      </c>
      <c r="AD1085" s="26">
        <f t="shared" si="168"/>
        <v>5.318022995193509</v>
      </c>
      <c r="AE1085" s="26">
        <f t="shared" si="168"/>
        <v>2.9207892080177937</v>
      </c>
      <c r="AF1085" s="26">
        <f t="shared" si="167"/>
        <v>0.19887486549965486</v>
      </c>
      <c r="AG1085" s="17">
        <v>5.5</v>
      </c>
      <c r="AH1085" s="17">
        <v>6.32</v>
      </c>
      <c r="AI1085" s="17">
        <f t="shared" si="170"/>
        <v>4.7863009232263745E-7</v>
      </c>
      <c r="AJ1085" s="17">
        <v>1</v>
      </c>
      <c r="AK1085" s="17">
        <v>64.8</v>
      </c>
      <c r="AL1085" s="17">
        <v>2765.5</v>
      </c>
      <c r="AM1085" s="17">
        <v>338.9</v>
      </c>
      <c r="AN1085" s="17">
        <v>2.1</v>
      </c>
      <c r="AO1085" s="17">
        <v>9.5</v>
      </c>
      <c r="AP1085" s="17">
        <v>0.3</v>
      </c>
      <c r="AQ1085" s="17">
        <v>14.5</v>
      </c>
      <c r="AR1085" s="17">
        <v>931.99999999999909</v>
      </c>
      <c r="AS1085" s="17">
        <v>1421.6958333333332</v>
      </c>
      <c r="AT1085" s="26">
        <v>670.55</v>
      </c>
      <c r="AU1085" s="26">
        <v>21.214628764278302</v>
      </c>
      <c r="AV1085" s="26">
        <v>4.083030603588095</v>
      </c>
      <c r="AW1085" s="27">
        <v>4891.8250000000025</v>
      </c>
      <c r="AX1085" s="27">
        <v>3700</v>
      </c>
      <c r="AY1085" s="103">
        <v>615</v>
      </c>
      <c r="AZ1085" s="103"/>
      <c r="BA1085" s="17">
        <v>25</v>
      </c>
      <c r="BB1085" s="17">
        <v>45</v>
      </c>
      <c r="BC1085" s="17">
        <v>0.18</v>
      </c>
      <c r="BD1085" s="14">
        <v>3</v>
      </c>
      <c r="BE1085" s="17" t="s">
        <v>149</v>
      </c>
      <c r="BF1085" s="28"/>
      <c r="BG1085" s="26"/>
      <c r="BH1085" s="31"/>
      <c r="BI1085" s="29"/>
    </row>
    <row r="1086" spans="1:61" x14ac:dyDescent="0.25">
      <c r="A1086" s="14">
        <v>2008</v>
      </c>
      <c r="B1086" s="31">
        <v>2011</v>
      </c>
      <c r="C1086" s="20" t="s">
        <v>190</v>
      </c>
      <c r="D1086" s="17" t="s">
        <v>327</v>
      </c>
      <c r="E1086" s="69">
        <v>1</v>
      </c>
      <c r="F1086" s="76" t="s">
        <v>73</v>
      </c>
      <c r="G1086" s="76" t="s">
        <v>73</v>
      </c>
      <c r="H1086" s="20" t="s">
        <v>329</v>
      </c>
      <c r="I1086" s="45">
        <v>10</v>
      </c>
      <c r="J1086" s="108" t="s">
        <v>74</v>
      </c>
      <c r="K1086" s="17" t="s">
        <v>40</v>
      </c>
      <c r="L1086" s="71">
        <v>100</v>
      </c>
      <c r="M1086" s="24">
        <f t="shared" si="162"/>
        <v>1</v>
      </c>
      <c r="N1086" s="24">
        <v>99.490161001788906</v>
      </c>
      <c r="O1086" s="26">
        <f t="shared" si="171"/>
        <v>50.853128136500494</v>
      </c>
      <c r="P1086" s="26">
        <v>0.50853128136500492</v>
      </c>
      <c r="Q1086" s="25">
        <f t="shared" si="172"/>
        <v>49.146871863499506</v>
      </c>
      <c r="R1086" s="25">
        <f t="shared" si="173"/>
        <v>0.49146871863499508</v>
      </c>
      <c r="S1086" s="78"/>
      <c r="T1086" s="25">
        <f t="shared" si="174"/>
        <v>16.298767314779518</v>
      </c>
      <c r="U1086" s="25"/>
      <c r="V1086" s="25"/>
      <c r="W1086" s="26">
        <v>21.719246686259225</v>
      </c>
      <c r="X1086" s="26">
        <v>39.763489873847931</v>
      </c>
      <c r="Y1086" s="26">
        <v>25.118155101061589</v>
      </c>
      <c r="Z1086" s="26">
        <v>2.174853555648852</v>
      </c>
      <c r="AA1086" s="26">
        <v>0.38782857142857147</v>
      </c>
      <c r="AB1086" s="26">
        <v>126.07710093206492</v>
      </c>
      <c r="AC1086" s="26">
        <f t="shared" si="168"/>
        <v>3.5399694799163521</v>
      </c>
      <c r="AD1086" s="26">
        <f t="shared" si="168"/>
        <v>6.4809586907743899</v>
      </c>
      <c r="AE1086" s="26">
        <f t="shared" si="168"/>
        <v>4.0939496536874502</v>
      </c>
      <c r="AF1086" s="26">
        <f t="shared" si="167"/>
        <v>0.35447432047241528</v>
      </c>
      <c r="AG1086" s="17">
        <v>5.22</v>
      </c>
      <c r="AH1086" s="17">
        <v>6.41</v>
      </c>
      <c r="AI1086" s="17">
        <f t="shared" si="170"/>
        <v>3.8904514499428027E-7</v>
      </c>
      <c r="AJ1086" s="17">
        <v>1.6</v>
      </c>
      <c r="AK1086" s="17">
        <v>64.8</v>
      </c>
      <c r="AL1086" s="17">
        <v>2560.8000000000002</v>
      </c>
      <c r="AM1086" s="17">
        <v>323.7</v>
      </c>
      <c r="AN1086" s="17">
        <v>1.4</v>
      </c>
      <c r="AO1086" s="17">
        <v>9</v>
      </c>
      <c r="AP1086" s="17">
        <v>0.7</v>
      </c>
      <c r="AQ1086" s="17">
        <v>9.4</v>
      </c>
      <c r="AR1086" s="17">
        <v>931.99999999999909</v>
      </c>
      <c r="AS1086" s="17">
        <v>1421.6958333333332</v>
      </c>
      <c r="AT1086" s="26">
        <v>670.55</v>
      </c>
      <c r="AU1086" s="26">
        <v>21.214628764278302</v>
      </c>
      <c r="AV1086" s="26">
        <v>4.083030603588095</v>
      </c>
      <c r="AW1086" s="27">
        <v>4891.8250000000025</v>
      </c>
      <c r="AX1086" s="27">
        <v>3700</v>
      </c>
      <c r="AY1086" s="103">
        <v>615</v>
      </c>
      <c r="AZ1086" s="103"/>
      <c r="BA1086" s="17">
        <v>25</v>
      </c>
      <c r="BB1086" s="17">
        <v>45</v>
      </c>
      <c r="BC1086" s="17">
        <v>0.18</v>
      </c>
      <c r="BD1086" s="14">
        <v>3</v>
      </c>
      <c r="BE1086" s="17" t="s">
        <v>149</v>
      </c>
      <c r="BF1086" s="28"/>
      <c r="BG1086" s="26"/>
      <c r="BH1086" s="31"/>
      <c r="BI1086" s="29"/>
    </row>
    <row r="1087" spans="1:61" x14ac:dyDescent="0.25">
      <c r="A1087" s="14">
        <v>2008</v>
      </c>
      <c r="B1087" s="31">
        <v>2011</v>
      </c>
      <c r="C1087" s="20" t="s">
        <v>190</v>
      </c>
      <c r="D1087" s="17" t="s">
        <v>327</v>
      </c>
      <c r="E1087" s="69">
        <v>2</v>
      </c>
      <c r="F1087" s="76" t="s">
        <v>73</v>
      </c>
      <c r="G1087" s="76" t="s">
        <v>73</v>
      </c>
      <c r="H1087" s="20" t="s">
        <v>329</v>
      </c>
      <c r="I1087" s="45">
        <v>10</v>
      </c>
      <c r="J1087" s="108" t="s">
        <v>74</v>
      </c>
      <c r="K1087" s="17" t="s">
        <v>40</v>
      </c>
      <c r="L1087" s="71">
        <v>100</v>
      </c>
      <c r="M1087" s="24">
        <f t="shared" si="162"/>
        <v>1</v>
      </c>
      <c r="N1087" s="24">
        <v>76.749552772808585</v>
      </c>
      <c r="O1087" s="26">
        <f t="shared" si="171"/>
        <v>47.827674333698425</v>
      </c>
      <c r="P1087" s="26">
        <v>0.47827674333698428</v>
      </c>
      <c r="Q1087" s="25">
        <f t="shared" si="172"/>
        <v>52.172325666301575</v>
      </c>
      <c r="R1087" s="25">
        <f t="shared" si="173"/>
        <v>0.52172325666301578</v>
      </c>
      <c r="S1087" s="78"/>
      <c r="T1087" s="25">
        <f t="shared" si="174"/>
        <v>13.347342206686562</v>
      </c>
      <c r="U1087" s="25"/>
      <c r="V1087" s="25"/>
      <c r="W1087" s="26">
        <v>20.877822359872852</v>
      </c>
      <c r="X1087" s="26">
        <v>39.75010419135252</v>
      </c>
      <c r="Y1087" s="26">
        <v>25.543388547940282</v>
      </c>
      <c r="Z1087" s="26">
        <v>2.544483578625659</v>
      </c>
      <c r="AA1087" s="26">
        <v>0.39427083333333335</v>
      </c>
      <c r="AB1087" s="26">
        <v>101.55969763608269</v>
      </c>
      <c r="AC1087" s="26">
        <f t="shared" si="168"/>
        <v>2.7866343956763537</v>
      </c>
      <c r="AD1087" s="26">
        <f t="shared" si="168"/>
        <v>5.305582433934279</v>
      </c>
      <c r="AE1087" s="26">
        <f t="shared" si="168"/>
        <v>3.4093634806771753</v>
      </c>
      <c r="AF1087" s="26">
        <f t="shared" si="167"/>
        <v>0.33962093063211124</v>
      </c>
      <c r="AG1087" s="17">
        <v>4.88</v>
      </c>
      <c r="AH1087" s="17">
        <v>6.63</v>
      </c>
      <c r="AI1087" s="17">
        <f t="shared" si="170"/>
        <v>2.3442288153199206E-7</v>
      </c>
      <c r="AJ1087" s="17">
        <v>2</v>
      </c>
      <c r="AK1087" s="17">
        <v>64.599999999999994</v>
      </c>
      <c r="AL1087" s="17">
        <v>2702.6</v>
      </c>
      <c r="AM1087" s="17">
        <v>346.5</v>
      </c>
      <c r="AN1087" s="17">
        <v>1.4</v>
      </c>
      <c r="AO1087" s="17">
        <v>8.1</v>
      </c>
      <c r="AP1087" s="17">
        <v>0.6</v>
      </c>
      <c r="AQ1087" s="17">
        <v>11</v>
      </c>
      <c r="AR1087" s="17">
        <v>931.99999999999909</v>
      </c>
      <c r="AS1087" s="17">
        <v>1421.6958333333332</v>
      </c>
      <c r="AT1087" s="26">
        <v>670.55</v>
      </c>
      <c r="AU1087" s="26">
        <v>21.214628764278302</v>
      </c>
      <c r="AV1087" s="26">
        <v>4.083030603588095</v>
      </c>
      <c r="AW1087" s="27">
        <v>4891.8250000000025</v>
      </c>
      <c r="AX1087" s="27">
        <v>3700</v>
      </c>
      <c r="AY1087" s="103">
        <v>615</v>
      </c>
      <c r="AZ1087" s="103"/>
      <c r="BA1087" s="17">
        <v>25</v>
      </c>
      <c r="BB1087" s="17">
        <v>45</v>
      </c>
      <c r="BC1087" s="17">
        <v>0.18</v>
      </c>
      <c r="BD1087" s="14">
        <v>3</v>
      </c>
      <c r="BE1087" s="17" t="s">
        <v>149</v>
      </c>
      <c r="BF1087" s="28"/>
      <c r="BG1087" s="26"/>
      <c r="BH1087" s="31"/>
      <c r="BI1087" s="29"/>
    </row>
    <row r="1088" spans="1:61" x14ac:dyDescent="0.25">
      <c r="A1088" s="14">
        <v>2008</v>
      </c>
      <c r="B1088" s="31">
        <v>2011</v>
      </c>
      <c r="C1088" s="20" t="s">
        <v>190</v>
      </c>
      <c r="D1088" s="17" t="s">
        <v>327</v>
      </c>
      <c r="E1088" s="69">
        <v>3</v>
      </c>
      <c r="F1088" s="76" t="s">
        <v>73</v>
      </c>
      <c r="G1088" s="76" t="s">
        <v>73</v>
      </c>
      <c r="H1088" s="20" t="s">
        <v>329</v>
      </c>
      <c r="I1088" s="45">
        <v>10</v>
      </c>
      <c r="J1088" s="108" t="s">
        <v>74</v>
      </c>
      <c r="K1088" s="17" t="s">
        <v>40</v>
      </c>
      <c r="L1088" s="71">
        <v>100</v>
      </c>
      <c r="M1088" s="24">
        <f t="shared" si="162"/>
        <v>1</v>
      </c>
      <c r="N1088" s="24">
        <v>59.694096601073348</v>
      </c>
      <c r="O1088" s="26">
        <f t="shared" si="171"/>
        <v>44.422507403751233</v>
      </c>
      <c r="P1088" s="26">
        <v>0.44422507403751232</v>
      </c>
      <c r="Q1088" s="25">
        <f t="shared" si="172"/>
        <v>55.577492596248767</v>
      </c>
      <c r="R1088" s="25">
        <f t="shared" si="173"/>
        <v>0.55577492596248768</v>
      </c>
      <c r="S1088" s="78"/>
      <c r="T1088" s="25">
        <f t="shared" si="174"/>
        <v>11.058827372953042</v>
      </c>
      <c r="U1088" s="25"/>
      <c r="V1088" s="25"/>
      <c r="W1088" s="26">
        <v>20.355791472547125</v>
      </c>
      <c r="X1088" s="26">
        <v>40.098622817754887</v>
      </c>
      <c r="Y1088" s="26">
        <v>25.3223974792771</v>
      </c>
      <c r="Z1088" s="26">
        <v>2.59448056632489</v>
      </c>
      <c r="AA1088" s="26">
        <v>0.4122972972972973</v>
      </c>
      <c r="AB1088" s="26">
        <v>80.467377148330883</v>
      </c>
      <c r="AC1088" s="26">
        <f t="shared" si="168"/>
        <v>2.2511118393472827</v>
      </c>
      <c r="AD1088" s="26">
        <f t="shared" si="168"/>
        <v>4.434437476347072</v>
      </c>
      <c r="AE1088" s="26">
        <f t="shared" si="168"/>
        <v>2.8003602239262668</v>
      </c>
      <c r="AF1088" s="26">
        <f t="shared" si="167"/>
        <v>0.28691912705468403</v>
      </c>
      <c r="AG1088" s="17">
        <v>5.5</v>
      </c>
      <c r="AH1088" s="17">
        <v>6.32</v>
      </c>
      <c r="AI1088" s="17">
        <f t="shared" si="170"/>
        <v>4.7863009232263745E-7</v>
      </c>
      <c r="AJ1088" s="17">
        <v>1</v>
      </c>
      <c r="AK1088" s="17">
        <v>64.8</v>
      </c>
      <c r="AL1088" s="17">
        <v>2765.5</v>
      </c>
      <c r="AM1088" s="17">
        <v>338.9</v>
      </c>
      <c r="AN1088" s="17">
        <v>2.1</v>
      </c>
      <c r="AO1088" s="17">
        <v>9.5</v>
      </c>
      <c r="AP1088" s="17">
        <v>0.3</v>
      </c>
      <c r="AQ1088" s="17">
        <v>14.5</v>
      </c>
      <c r="AR1088" s="17">
        <v>931.99999999999909</v>
      </c>
      <c r="AS1088" s="17">
        <v>1421.6958333333332</v>
      </c>
      <c r="AT1088" s="26">
        <v>670.55</v>
      </c>
      <c r="AU1088" s="26">
        <v>21.214628764278302</v>
      </c>
      <c r="AV1088" s="26">
        <v>4.083030603588095</v>
      </c>
      <c r="AW1088" s="27">
        <v>4891.8250000000025</v>
      </c>
      <c r="AX1088" s="27">
        <v>3700</v>
      </c>
      <c r="AY1088" s="103">
        <v>615</v>
      </c>
      <c r="AZ1088" s="103"/>
      <c r="BA1088" s="17">
        <v>25</v>
      </c>
      <c r="BB1088" s="17">
        <v>45</v>
      </c>
      <c r="BC1088" s="17">
        <v>0.18</v>
      </c>
      <c r="BD1088" s="14">
        <v>3</v>
      </c>
      <c r="BE1088" s="17" t="s">
        <v>149</v>
      </c>
      <c r="BF1088" s="28"/>
      <c r="BG1088" s="26"/>
      <c r="BH1088" s="31"/>
      <c r="BI1088" s="29"/>
    </row>
    <row r="1089" spans="1:61" x14ac:dyDescent="0.25">
      <c r="A1089" s="14">
        <v>2008</v>
      </c>
      <c r="B1089" s="31">
        <v>2011</v>
      </c>
      <c r="C1089" s="20" t="s">
        <v>190</v>
      </c>
      <c r="D1089" s="17" t="s">
        <v>327</v>
      </c>
      <c r="E1089" s="69">
        <v>1</v>
      </c>
      <c r="F1089" s="76" t="s">
        <v>75</v>
      </c>
      <c r="G1089" s="76" t="s">
        <v>75</v>
      </c>
      <c r="H1089" s="20" t="s">
        <v>330</v>
      </c>
      <c r="I1089" s="45">
        <v>9</v>
      </c>
      <c r="J1089" s="108" t="s">
        <v>76</v>
      </c>
      <c r="K1089" s="17" t="s">
        <v>40</v>
      </c>
      <c r="L1089" s="71">
        <v>87.5</v>
      </c>
      <c r="M1089" s="24">
        <f t="shared" si="162"/>
        <v>0.875</v>
      </c>
      <c r="N1089" s="24">
        <v>84.059033989266553</v>
      </c>
      <c r="O1089" s="26">
        <f t="shared" si="171"/>
        <v>46.170758519604249</v>
      </c>
      <c r="P1089" s="26">
        <v>0.46170758519604249</v>
      </c>
      <c r="Q1089" s="25">
        <f t="shared" si="172"/>
        <v>53.829241480395751</v>
      </c>
      <c r="R1089" s="25">
        <f t="shared" si="173"/>
        <v>0.53829241480395751</v>
      </c>
      <c r="S1089" s="78"/>
      <c r="T1089" s="25">
        <f t="shared" si="174"/>
        <v>15.082780130723412</v>
      </c>
      <c r="U1089" s="25"/>
      <c r="V1089" s="25"/>
      <c r="W1089" s="26">
        <v>19.14964308036447</v>
      </c>
      <c r="X1089" s="26">
        <v>43.522895489983227</v>
      </c>
      <c r="Y1089" s="26">
        <v>24.294072173426756</v>
      </c>
      <c r="Z1089" s="26">
        <v>1.5726997598605266</v>
      </c>
      <c r="AA1089" s="26">
        <v>0.38579617834394903</v>
      </c>
      <c r="AB1089" s="26">
        <v>117.28561072429797</v>
      </c>
      <c r="AC1089" s="26">
        <f t="shared" si="168"/>
        <v>2.888298561629663</v>
      </c>
      <c r="AD1089" s="26">
        <f t="shared" si="168"/>
        <v>6.5644626332787057</v>
      </c>
      <c r="AE1089" s="26">
        <f t="shared" si="168"/>
        <v>3.6642214907172161</v>
      </c>
      <c r="AF1089" s="26">
        <f t="shared" si="167"/>
        <v>0.23720684689617832</v>
      </c>
      <c r="AG1089" s="17">
        <v>5.22</v>
      </c>
      <c r="AH1089" s="17">
        <v>6.41</v>
      </c>
      <c r="AI1089" s="17">
        <f t="shared" si="170"/>
        <v>3.8904514499428027E-7</v>
      </c>
      <c r="AJ1089" s="17">
        <v>1.6</v>
      </c>
      <c r="AK1089" s="17">
        <v>64.8</v>
      </c>
      <c r="AL1089" s="17">
        <v>2560.8000000000002</v>
      </c>
      <c r="AM1089" s="17">
        <v>323.7</v>
      </c>
      <c r="AN1089" s="17">
        <v>1.4</v>
      </c>
      <c r="AO1089" s="17">
        <v>9</v>
      </c>
      <c r="AP1089" s="17">
        <v>0.7</v>
      </c>
      <c r="AQ1089" s="17">
        <v>9.4</v>
      </c>
      <c r="AR1089" s="17">
        <v>931.99999999999909</v>
      </c>
      <c r="AS1089" s="17">
        <v>1421.6958333333332</v>
      </c>
      <c r="AT1089" s="26">
        <v>670.55</v>
      </c>
      <c r="AU1089" s="26">
        <v>21.214628764278302</v>
      </c>
      <c r="AV1089" s="26">
        <v>4.083030603588095</v>
      </c>
      <c r="AW1089" s="27">
        <v>4891.8250000000025</v>
      </c>
      <c r="AX1089" s="27">
        <v>3700</v>
      </c>
      <c r="AY1089" s="103">
        <v>615</v>
      </c>
      <c r="AZ1089" s="103"/>
      <c r="BA1089" s="17">
        <v>25</v>
      </c>
      <c r="BB1089" s="17">
        <v>45</v>
      </c>
      <c r="BC1089" s="17">
        <v>0.18</v>
      </c>
      <c r="BD1089" s="14">
        <v>3</v>
      </c>
      <c r="BE1089" s="17" t="s">
        <v>149</v>
      </c>
      <c r="BF1089" s="28"/>
      <c r="BG1089" s="26"/>
      <c r="BH1089" s="31"/>
      <c r="BI1089" s="29"/>
    </row>
    <row r="1090" spans="1:61" x14ac:dyDescent="0.25">
      <c r="A1090" s="14">
        <v>2008</v>
      </c>
      <c r="B1090" s="31">
        <v>2011</v>
      </c>
      <c r="C1090" s="20" t="s">
        <v>190</v>
      </c>
      <c r="D1090" s="17" t="s">
        <v>327</v>
      </c>
      <c r="E1090" s="69">
        <v>2</v>
      </c>
      <c r="F1090" s="76" t="s">
        <v>75</v>
      </c>
      <c r="G1090" s="76" t="s">
        <v>75</v>
      </c>
      <c r="H1090" s="20" t="s">
        <v>330</v>
      </c>
      <c r="I1090" s="45">
        <v>9</v>
      </c>
      <c r="J1090" s="108" t="s">
        <v>76</v>
      </c>
      <c r="K1090" s="17" t="s">
        <v>40</v>
      </c>
      <c r="L1090" s="71">
        <v>87.5</v>
      </c>
      <c r="M1090" s="24">
        <f t="shared" si="162"/>
        <v>0.875</v>
      </c>
      <c r="N1090" s="24">
        <v>60.10017889087657</v>
      </c>
      <c r="O1090" s="26">
        <f t="shared" si="171"/>
        <v>45.920459204592042</v>
      </c>
      <c r="P1090" s="26">
        <v>0.4592045920459204</v>
      </c>
      <c r="Q1090" s="25">
        <f t="shared" si="172"/>
        <v>54.079540795407958</v>
      </c>
      <c r="R1090" s="25">
        <f t="shared" si="173"/>
        <v>0.54079540795407954</v>
      </c>
      <c r="S1090" s="78"/>
      <c r="T1090" s="25">
        <f t="shared" si="174"/>
        <v>10.833966920468251</v>
      </c>
      <c r="U1090" s="25"/>
      <c r="V1090" s="25"/>
      <c r="W1090" s="26">
        <v>18.860106054808</v>
      </c>
      <c r="X1090" s="26">
        <v>42.332346716440057</v>
      </c>
      <c r="Y1090" s="26">
        <v>24.749654423766273</v>
      </c>
      <c r="Z1090" s="26">
        <v>1.9069091817848118</v>
      </c>
      <c r="AA1090" s="26">
        <v>0.37827956989247313</v>
      </c>
      <c r="AB1090" s="26">
        <v>85.920317532991518</v>
      </c>
      <c r="AC1090" s="26">
        <f t="shared" si="168"/>
        <v>2.0432976511431287</v>
      </c>
      <c r="AD1090" s="26">
        <f t="shared" si="168"/>
        <v>4.5862724399170434</v>
      </c>
      <c r="AE1090" s="26">
        <f t="shared" si="168"/>
        <v>2.6813693732010453</v>
      </c>
      <c r="AF1090" s="26">
        <f t="shared" si="167"/>
        <v>0.2065939099579383</v>
      </c>
      <c r="AG1090" s="17">
        <v>4.88</v>
      </c>
      <c r="AH1090" s="17">
        <v>6.63</v>
      </c>
      <c r="AI1090" s="17">
        <f t="shared" si="170"/>
        <v>2.3442288153199206E-7</v>
      </c>
      <c r="AJ1090" s="17">
        <v>2</v>
      </c>
      <c r="AK1090" s="17">
        <v>64.599999999999994</v>
      </c>
      <c r="AL1090" s="17">
        <v>2702.6</v>
      </c>
      <c r="AM1090" s="17">
        <v>346.5</v>
      </c>
      <c r="AN1090" s="17">
        <v>1.4</v>
      </c>
      <c r="AO1090" s="17">
        <v>8.1</v>
      </c>
      <c r="AP1090" s="17">
        <v>0.6</v>
      </c>
      <c r="AQ1090" s="17">
        <v>11</v>
      </c>
      <c r="AR1090" s="17">
        <v>931.99999999999909</v>
      </c>
      <c r="AS1090" s="17">
        <v>1421.6958333333332</v>
      </c>
      <c r="AT1090" s="26">
        <v>670.55</v>
      </c>
      <c r="AU1090" s="26">
        <v>21.214628764278302</v>
      </c>
      <c r="AV1090" s="26">
        <v>4.083030603588095</v>
      </c>
      <c r="AW1090" s="27">
        <v>4891.8250000000025</v>
      </c>
      <c r="AX1090" s="27">
        <v>3700</v>
      </c>
      <c r="AY1090" s="103">
        <v>615</v>
      </c>
      <c r="AZ1090" s="103"/>
      <c r="BA1090" s="17">
        <v>25</v>
      </c>
      <c r="BB1090" s="17">
        <v>45</v>
      </c>
      <c r="BC1090" s="17">
        <v>0.18</v>
      </c>
      <c r="BD1090" s="14">
        <v>3</v>
      </c>
      <c r="BE1090" s="17" t="s">
        <v>149</v>
      </c>
      <c r="BF1090" s="28"/>
      <c r="BG1090" s="26"/>
      <c r="BH1090" s="31"/>
      <c r="BI1090" s="29"/>
    </row>
    <row r="1091" spans="1:61" x14ac:dyDescent="0.25">
      <c r="A1091" s="14">
        <v>2008</v>
      </c>
      <c r="B1091" s="31">
        <v>2011</v>
      </c>
      <c r="C1091" s="20" t="s">
        <v>190</v>
      </c>
      <c r="D1091" s="17" t="s">
        <v>327</v>
      </c>
      <c r="E1091" s="69">
        <v>3</v>
      </c>
      <c r="F1091" s="76" t="s">
        <v>75</v>
      </c>
      <c r="G1091" s="76" t="s">
        <v>75</v>
      </c>
      <c r="H1091" s="20" t="s">
        <v>330</v>
      </c>
      <c r="I1091" s="45">
        <v>9</v>
      </c>
      <c r="J1091" s="108" t="s">
        <v>76</v>
      </c>
      <c r="K1091" s="17" t="s">
        <v>40</v>
      </c>
      <c r="L1091" s="71">
        <v>100</v>
      </c>
      <c r="M1091" s="24">
        <f t="shared" si="162"/>
        <v>1</v>
      </c>
      <c r="N1091" s="24">
        <v>95.429338103756706</v>
      </c>
      <c r="O1091" s="26">
        <f t="shared" si="171"/>
        <v>46.637377492396077</v>
      </c>
      <c r="P1091" s="26">
        <v>0.46637377492396076</v>
      </c>
      <c r="Q1091" s="25">
        <f t="shared" si="172"/>
        <v>53.362622507603923</v>
      </c>
      <c r="R1091" s="25">
        <f t="shared" si="173"/>
        <v>0.53362622507603918</v>
      </c>
      <c r="S1091" s="78"/>
      <c r="T1091" s="25">
        <f t="shared" si="174"/>
        <v>16.974532484604239</v>
      </c>
      <c r="U1091" s="25"/>
      <c r="V1091" s="25"/>
      <c r="W1091" s="26">
        <v>19.426749723740699</v>
      </c>
      <c r="X1091" s="26">
        <v>43.256828249836204</v>
      </c>
      <c r="Y1091" s="26">
        <v>24.284356389168678</v>
      </c>
      <c r="Z1091" s="26">
        <v>1.6800575010512517</v>
      </c>
      <c r="AA1091" s="26">
        <v>0.39954545454545454</v>
      </c>
      <c r="AB1091" s="26">
        <v>127.45382752945164</v>
      </c>
      <c r="AC1091" s="26">
        <f t="shared" si="168"/>
        <v>3.2975999425591294</v>
      </c>
      <c r="AD1091" s="26">
        <f t="shared" si="168"/>
        <v>7.3426443630779099</v>
      </c>
      <c r="AE1091" s="26">
        <f t="shared" si="168"/>
        <v>4.1221559639565024</v>
      </c>
      <c r="AF1091" s="26">
        <f t="shared" si="167"/>
        <v>0.28518190627597489</v>
      </c>
      <c r="AG1091" s="17">
        <v>5.5</v>
      </c>
      <c r="AH1091" s="17">
        <v>6.32</v>
      </c>
      <c r="AI1091" s="17">
        <f t="shared" si="170"/>
        <v>4.7863009232263745E-7</v>
      </c>
      <c r="AJ1091" s="17">
        <v>1</v>
      </c>
      <c r="AK1091" s="17">
        <v>64.8</v>
      </c>
      <c r="AL1091" s="17">
        <v>2765.5</v>
      </c>
      <c r="AM1091" s="17">
        <v>338.9</v>
      </c>
      <c r="AN1091" s="17">
        <v>2.1</v>
      </c>
      <c r="AO1091" s="17">
        <v>9.5</v>
      </c>
      <c r="AP1091" s="17">
        <v>0.3</v>
      </c>
      <c r="AQ1091" s="17">
        <v>14.5</v>
      </c>
      <c r="AR1091" s="17">
        <v>931.99999999999909</v>
      </c>
      <c r="AS1091" s="17">
        <v>1421.6958333333332</v>
      </c>
      <c r="AT1091" s="26">
        <v>670.55</v>
      </c>
      <c r="AU1091" s="26">
        <v>21.214628764278302</v>
      </c>
      <c r="AV1091" s="26">
        <v>4.083030603588095</v>
      </c>
      <c r="AW1091" s="27">
        <v>4891.8250000000025</v>
      </c>
      <c r="AX1091" s="27">
        <v>3700</v>
      </c>
      <c r="AY1091" s="103">
        <v>615</v>
      </c>
      <c r="AZ1091" s="103"/>
      <c r="BA1091" s="17">
        <v>25</v>
      </c>
      <c r="BB1091" s="17">
        <v>45</v>
      </c>
      <c r="BC1091" s="17">
        <v>0.18</v>
      </c>
      <c r="BD1091" s="14">
        <v>3</v>
      </c>
      <c r="BE1091" s="17" t="s">
        <v>149</v>
      </c>
      <c r="BF1091" s="28"/>
      <c r="BG1091" s="26"/>
      <c r="BH1091" s="31"/>
      <c r="BI1091" s="29"/>
    </row>
    <row r="1092" spans="1:61" x14ac:dyDescent="0.25">
      <c r="A1092" s="14">
        <v>2008</v>
      </c>
      <c r="B1092" s="31">
        <v>2011</v>
      </c>
      <c r="C1092" s="20" t="s">
        <v>190</v>
      </c>
      <c r="D1092" s="17" t="s">
        <v>327</v>
      </c>
      <c r="E1092" s="69">
        <v>1</v>
      </c>
      <c r="F1092" s="76" t="s">
        <v>77</v>
      </c>
      <c r="G1092" s="76" t="s">
        <v>77</v>
      </c>
      <c r="H1092" s="20" t="s">
        <v>330</v>
      </c>
      <c r="I1092" s="45">
        <v>9</v>
      </c>
      <c r="J1092" s="108" t="s">
        <v>78</v>
      </c>
      <c r="K1092" s="17" t="s">
        <v>40</v>
      </c>
      <c r="L1092" s="71">
        <v>100</v>
      </c>
      <c r="M1092" s="24">
        <f t="shared" si="162"/>
        <v>1</v>
      </c>
      <c r="N1092" s="24">
        <v>105.58139534883722</v>
      </c>
      <c r="O1092" s="26">
        <f t="shared" si="171"/>
        <v>49.293222181949979</v>
      </c>
      <c r="P1092" s="26">
        <v>0.49293222181949981</v>
      </c>
      <c r="Q1092" s="25">
        <f t="shared" si="172"/>
        <v>50.706777818050021</v>
      </c>
      <c r="R1092" s="25">
        <f t="shared" si="173"/>
        <v>0.50706777818050019</v>
      </c>
      <c r="S1092" s="78"/>
      <c r="T1092" s="25">
        <f t="shared" si="174"/>
        <v>17.845641185577296</v>
      </c>
      <c r="U1092" s="25"/>
      <c r="V1092" s="25"/>
      <c r="W1092" s="26">
        <v>17.688868508540637</v>
      </c>
      <c r="X1092" s="26">
        <v>42.377749754798941</v>
      </c>
      <c r="Y1092" s="26">
        <v>25.495560905396971</v>
      </c>
      <c r="Z1092" s="26">
        <v>1.898582292024912</v>
      </c>
      <c r="AA1092" s="26">
        <v>0.39713333333333334</v>
      </c>
      <c r="AB1092" s="26">
        <v>134.80843601661545</v>
      </c>
      <c r="AC1092" s="26">
        <f t="shared" si="168"/>
        <v>3.1566920038227404</v>
      </c>
      <c r="AD1092" s="26">
        <f t="shared" si="168"/>
        <v>7.5625811637632818</v>
      </c>
      <c r="AE1092" s="26">
        <f t="shared" si="168"/>
        <v>4.5498463174274653</v>
      </c>
      <c r="AF1092" s="26">
        <f t="shared" si="167"/>
        <v>0.33881418344767511</v>
      </c>
      <c r="AG1092" s="17">
        <v>5.22</v>
      </c>
      <c r="AH1092" s="17">
        <v>6.41</v>
      </c>
      <c r="AI1092" s="17">
        <f t="shared" si="170"/>
        <v>3.8904514499428027E-7</v>
      </c>
      <c r="AJ1092" s="17">
        <v>1.6</v>
      </c>
      <c r="AK1092" s="17">
        <v>64.8</v>
      </c>
      <c r="AL1092" s="17">
        <v>2560.8000000000002</v>
      </c>
      <c r="AM1092" s="17">
        <v>323.7</v>
      </c>
      <c r="AN1092" s="17">
        <v>1.4</v>
      </c>
      <c r="AO1092" s="17">
        <v>9</v>
      </c>
      <c r="AP1092" s="17">
        <v>0.7</v>
      </c>
      <c r="AQ1092" s="17">
        <v>9.4</v>
      </c>
      <c r="AR1092" s="17">
        <v>931.99999999999909</v>
      </c>
      <c r="AS1092" s="17">
        <v>1421.6958333333332</v>
      </c>
      <c r="AT1092" s="26">
        <v>670.55</v>
      </c>
      <c r="AU1092" s="26">
        <v>21.214628764278302</v>
      </c>
      <c r="AV1092" s="26">
        <v>4.083030603588095</v>
      </c>
      <c r="AW1092" s="27">
        <v>4891.8250000000025</v>
      </c>
      <c r="AX1092" s="27">
        <v>3700</v>
      </c>
      <c r="AY1092" s="103">
        <v>615</v>
      </c>
      <c r="AZ1092" s="103"/>
      <c r="BA1092" s="17">
        <v>25</v>
      </c>
      <c r="BB1092" s="17">
        <v>45</v>
      </c>
      <c r="BC1092" s="17">
        <v>0.18</v>
      </c>
      <c r="BD1092" s="14">
        <v>3</v>
      </c>
      <c r="BE1092" s="17" t="s">
        <v>149</v>
      </c>
      <c r="BF1092" s="28"/>
      <c r="BG1092" s="26"/>
      <c r="BH1092" s="31"/>
      <c r="BI1092" s="29"/>
    </row>
    <row r="1093" spans="1:61" x14ac:dyDescent="0.25">
      <c r="A1093" s="14">
        <v>2008</v>
      </c>
      <c r="B1093" s="31">
        <v>2011</v>
      </c>
      <c r="C1093" s="20" t="s">
        <v>190</v>
      </c>
      <c r="D1093" s="17" t="s">
        <v>327</v>
      </c>
      <c r="E1093" s="69">
        <v>2</v>
      </c>
      <c r="F1093" s="76" t="s">
        <v>77</v>
      </c>
      <c r="G1093" s="76" t="s">
        <v>77</v>
      </c>
      <c r="H1093" s="20" t="s">
        <v>330</v>
      </c>
      <c r="I1093" s="45">
        <v>9</v>
      </c>
      <c r="J1093" s="108" t="s">
        <v>78</v>
      </c>
      <c r="K1093" s="17" t="s">
        <v>40</v>
      </c>
      <c r="L1093" s="71">
        <v>100</v>
      </c>
      <c r="M1093" s="24">
        <f t="shared" si="162"/>
        <v>1</v>
      </c>
      <c r="N1093" s="24">
        <v>115.73345259391772</v>
      </c>
      <c r="O1093" s="26">
        <f t="shared" si="171"/>
        <v>47.703809184763266</v>
      </c>
      <c r="P1093" s="26">
        <v>0.47703809184763263</v>
      </c>
      <c r="Q1093" s="25">
        <f t="shared" si="172"/>
        <v>52.296190815236734</v>
      </c>
      <c r="R1093" s="25">
        <f t="shared" si="173"/>
        <v>0.52296190815236732</v>
      </c>
      <c r="S1093" s="78"/>
      <c r="T1093" s="25">
        <f t="shared" si="174"/>
        <v>20.174729068525583</v>
      </c>
      <c r="U1093" s="25"/>
      <c r="V1093" s="25"/>
      <c r="W1093" s="26">
        <v>17.774297587297653</v>
      </c>
      <c r="X1093" s="26">
        <v>41.757323905807439</v>
      </c>
      <c r="Y1093" s="26">
        <v>25.848048336744611</v>
      </c>
      <c r="Z1093" s="26">
        <v>1.9944179122991983</v>
      </c>
      <c r="AA1093" s="26">
        <v>0.3953913043478261</v>
      </c>
      <c r="AB1093" s="26">
        <v>153.07414841964646</v>
      </c>
      <c r="AC1093" s="26">
        <f t="shared" si="168"/>
        <v>3.5859163820707809</v>
      </c>
      <c r="AD1093" s="26">
        <f t="shared" si="168"/>
        <v>8.4244269642633167</v>
      </c>
      <c r="AE1093" s="26">
        <f t="shared" si="168"/>
        <v>5.2147737214397587</v>
      </c>
      <c r="AF1093" s="26">
        <f t="shared" si="167"/>
        <v>0.40236841030050746</v>
      </c>
      <c r="AG1093" s="17">
        <v>4.88</v>
      </c>
      <c r="AH1093" s="17">
        <v>6.63</v>
      </c>
      <c r="AI1093" s="17">
        <f t="shared" si="170"/>
        <v>2.3442288153199206E-7</v>
      </c>
      <c r="AJ1093" s="17">
        <v>2</v>
      </c>
      <c r="AK1093" s="17">
        <v>64.599999999999994</v>
      </c>
      <c r="AL1093" s="17">
        <v>2702.6</v>
      </c>
      <c r="AM1093" s="17">
        <v>346.5</v>
      </c>
      <c r="AN1093" s="17">
        <v>1.4</v>
      </c>
      <c r="AO1093" s="17">
        <v>8.1</v>
      </c>
      <c r="AP1093" s="17">
        <v>0.6</v>
      </c>
      <c r="AQ1093" s="17">
        <v>11</v>
      </c>
      <c r="AR1093" s="17">
        <v>931.99999999999909</v>
      </c>
      <c r="AS1093" s="17">
        <v>1421.6958333333332</v>
      </c>
      <c r="AT1093" s="26">
        <v>670.55</v>
      </c>
      <c r="AU1093" s="26">
        <v>21.214628764278302</v>
      </c>
      <c r="AV1093" s="26">
        <v>4.083030603588095</v>
      </c>
      <c r="AW1093" s="27">
        <v>4891.8250000000025</v>
      </c>
      <c r="AX1093" s="27">
        <v>3700</v>
      </c>
      <c r="AY1093" s="103">
        <v>615</v>
      </c>
      <c r="AZ1093" s="103"/>
      <c r="BA1093" s="17">
        <v>25</v>
      </c>
      <c r="BB1093" s="17">
        <v>45</v>
      </c>
      <c r="BC1093" s="17">
        <v>0.18</v>
      </c>
      <c r="BD1093" s="14">
        <v>3</v>
      </c>
      <c r="BE1093" s="17" t="s">
        <v>149</v>
      </c>
      <c r="BF1093" s="28"/>
      <c r="BG1093" s="26"/>
      <c r="BH1093" s="31"/>
      <c r="BI1093" s="29"/>
    </row>
    <row r="1094" spans="1:61" x14ac:dyDescent="0.25">
      <c r="A1094" s="14">
        <v>2008</v>
      </c>
      <c r="B1094" s="31">
        <v>2011</v>
      </c>
      <c r="C1094" s="20" t="s">
        <v>190</v>
      </c>
      <c r="D1094" s="17" t="s">
        <v>327</v>
      </c>
      <c r="E1094" s="69">
        <v>3</v>
      </c>
      <c r="F1094" s="76" t="s">
        <v>77</v>
      </c>
      <c r="G1094" s="76" t="s">
        <v>77</v>
      </c>
      <c r="H1094" s="20" t="s">
        <v>330</v>
      </c>
      <c r="I1094" s="45">
        <v>9</v>
      </c>
      <c r="J1094" s="108" t="s">
        <v>78</v>
      </c>
      <c r="K1094" s="17" t="s">
        <v>40</v>
      </c>
      <c r="L1094" s="71">
        <v>100</v>
      </c>
      <c r="M1094" s="24">
        <f t="shared" si="162"/>
        <v>1</v>
      </c>
      <c r="N1094" s="24">
        <v>81.622540250447216</v>
      </c>
      <c r="O1094" s="26">
        <f t="shared" si="171"/>
        <v>48.380483804838043</v>
      </c>
      <c r="P1094" s="26">
        <v>0.48380483804838043</v>
      </c>
      <c r="Q1094" s="25">
        <f t="shared" si="172"/>
        <v>51.619516195161957</v>
      </c>
      <c r="R1094" s="25">
        <f t="shared" si="173"/>
        <v>0.51619516195161952</v>
      </c>
      <c r="S1094" s="78"/>
      <c r="T1094" s="25">
        <f t="shared" si="174"/>
        <v>14.044386794494061</v>
      </c>
      <c r="U1094" s="25"/>
      <c r="V1094" s="25"/>
      <c r="W1094" s="26">
        <v>16.764169856023344</v>
      </c>
      <c r="X1094" s="26">
        <v>46.263167486786926</v>
      </c>
      <c r="Y1094" s="26">
        <v>24.49964461454347</v>
      </c>
      <c r="Z1094" s="26">
        <v>2.0226353198469127</v>
      </c>
      <c r="AA1094" s="26">
        <v>0.41724137931034483</v>
      </c>
      <c r="AB1094" s="26">
        <v>100.98030174553581</v>
      </c>
      <c r="AC1094" s="26">
        <f t="shared" si="168"/>
        <v>2.3544248574658968</v>
      </c>
      <c r="AD1094" s="26">
        <f t="shared" si="168"/>
        <v>6.4973781852289729</v>
      </c>
      <c r="AE1094" s="26">
        <f t="shared" si="168"/>
        <v>3.4408248529429186</v>
      </c>
      <c r="AF1094" s="26">
        <f t="shared" si="167"/>
        <v>0.2840667277613525</v>
      </c>
      <c r="AG1094" s="17">
        <v>5.5</v>
      </c>
      <c r="AH1094" s="17">
        <v>6.32</v>
      </c>
      <c r="AI1094" s="17">
        <f t="shared" si="170"/>
        <v>4.7863009232263745E-7</v>
      </c>
      <c r="AJ1094" s="17">
        <v>1</v>
      </c>
      <c r="AK1094" s="17">
        <v>64.8</v>
      </c>
      <c r="AL1094" s="17">
        <v>2765.5</v>
      </c>
      <c r="AM1094" s="17">
        <v>338.9</v>
      </c>
      <c r="AN1094" s="17">
        <v>2.1</v>
      </c>
      <c r="AO1094" s="17">
        <v>9.5</v>
      </c>
      <c r="AP1094" s="17">
        <v>0.3</v>
      </c>
      <c r="AQ1094" s="17">
        <v>14.5</v>
      </c>
      <c r="AR1094" s="17">
        <v>931.99999999999909</v>
      </c>
      <c r="AS1094" s="17">
        <v>1421.6958333333332</v>
      </c>
      <c r="AT1094" s="26">
        <v>670.55</v>
      </c>
      <c r="AU1094" s="26">
        <v>21.214628764278302</v>
      </c>
      <c r="AV1094" s="26">
        <v>4.083030603588095</v>
      </c>
      <c r="AW1094" s="27">
        <v>4891.8250000000025</v>
      </c>
      <c r="AX1094" s="27">
        <v>3700</v>
      </c>
      <c r="AY1094" s="103">
        <v>615</v>
      </c>
      <c r="AZ1094" s="103"/>
      <c r="BA1094" s="17">
        <v>25</v>
      </c>
      <c r="BB1094" s="17">
        <v>45</v>
      </c>
      <c r="BC1094" s="17">
        <v>0.18</v>
      </c>
      <c r="BD1094" s="14">
        <v>3</v>
      </c>
      <c r="BE1094" s="17" t="s">
        <v>149</v>
      </c>
      <c r="BF1094" s="28"/>
      <c r="BG1094" s="26"/>
      <c r="BH1094" s="31"/>
      <c r="BI1094" s="29"/>
    </row>
    <row r="1095" spans="1:61" x14ac:dyDescent="0.25">
      <c r="A1095" s="14">
        <v>2008</v>
      </c>
      <c r="B1095" s="31">
        <v>2011</v>
      </c>
      <c r="C1095" s="20" t="s">
        <v>190</v>
      </c>
      <c r="D1095" s="17" t="s">
        <v>327</v>
      </c>
      <c r="E1095" s="69">
        <v>1</v>
      </c>
      <c r="F1095" s="76" t="s">
        <v>79</v>
      </c>
      <c r="G1095" s="76" t="s">
        <v>79</v>
      </c>
      <c r="H1095" s="20" t="s">
        <v>331</v>
      </c>
      <c r="I1095" s="45">
        <v>9</v>
      </c>
      <c r="J1095" s="108" t="s">
        <v>80</v>
      </c>
      <c r="K1095" s="17" t="s">
        <v>40</v>
      </c>
      <c r="L1095" s="71">
        <v>87.5</v>
      </c>
      <c r="M1095" s="24">
        <f t="shared" si="162"/>
        <v>0.875</v>
      </c>
      <c r="N1095" s="24">
        <v>82.840787119856898</v>
      </c>
      <c r="O1095" s="26">
        <f t="shared" si="171"/>
        <v>47.599838644614763</v>
      </c>
      <c r="P1095" s="26">
        <v>0.47599838644614761</v>
      </c>
      <c r="Q1095" s="25">
        <f t="shared" si="172"/>
        <v>52.400161355385237</v>
      </c>
      <c r="R1095" s="25">
        <f t="shared" si="173"/>
        <v>0.52400161355385233</v>
      </c>
      <c r="S1095" s="78"/>
      <c r="T1095" s="25">
        <f t="shared" si="174"/>
        <v>14.469568706292067</v>
      </c>
      <c r="U1095" s="25"/>
      <c r="V1095" s="25"/>
      <c r="W1095" s="26">
        <v>18.479608482871129</v>
      </c>
      <c r="X1095" s="26">
        <v>42.700743157513145</v>
      </c>
      <c r="Y1095" s="26">
        <v>25.138510059815118</v>
      </c>
      <c r="Z1095" s="26">
        <v>1.8946383904295772</v>
      </c>
      <c r="AA1095" s="26">
        <v>0.40092857142857147</v>
      </c>
      <c r="AB1095" s="26">
        <v>108.27042324323301</v>
      </c>
      <c r="AC1095" s="26">
        <f t="shared" si="168"/>
        <v>2.6739196460828154</v>
      </c>
      <c r="AD1095" s="26">
        <f t="shared" si="168"/>
        <v>6.1786133692736733</v>
      </c>
      <c r="AE1095" s="26">
        <f t="shared" si="168"/>
        <v>3.6374339848430912</v>
      </c>
      <c r="AF1095" s="26">
        <f t="shared" si="167"/>
        <v>0.27414600363899383</v>
      </c>
      <c r="AG1095" s="17">
        <v>5.22</v>
      </c>
      <c r="AH1095" s="17">
        <v>6.41</v>
      </c>
      <c r="AI1095" s="17">
        <f t="shared" si="170"/>
        <v>3.8904514499428027E-7</v>
      </c>
      <c r="AJ1095" s="17">
        <v>1.6</v>
      </c>
      <c r="AK1095" s="17">
        <v>64.8</v>
      </c>
      <c r="AL1095" s="17">
        <v>2560.8000000000002</v>
      </c>
      <c r="AM1095" s="17">
        <v>323.7</v>
      </c>
      <c r="AN1095" s="17">
        <v>1.4</v>
      </c>
      <c r="AO1095" s="17">
        <v>9</v>
      </c>
      <c r="AP1095" s="17">
        <v>0.7</v>
      </c>
      <c r="AQ1095" s="17">
        <v>9.4</v>
      </c>
      <c r="AR1095" s="17">
        <v>931.99999999999909</v>
      </c>
      <c r="AS1095" s="17">
        <v>1421.6958333333332</v>
      </c>
      <c r="AT1095" s="26">
        <v>670.55</v>
      </c>
      <c r="AU1095" s="26">
        <v>21.214628764278302</v>
      </c>
      <c r="AV1095" s="26">
        <v>4.083030603588095</v>
      </c>
      <c r="AW1095" s="27">
        <v>4891.8250000000025</v>
      </c>
      <c r="AX1095" s="27">
        <v>3700</v>
      </c>
      <c r="AY1095" s="103">
        <v>615</v>
      </c>
      <c r="AZ1095" s="103"/>
      <c r="BA1095" s="17">
        <v>25</v>
      </c>
      <c r="BB1095" s="17">
        <v>45</v>
      </c>
      <c r="BC1095" s="17">
        <v>0.18</v>
      </c>
      <c r="BD1095" s="14">
        <v>3</v>
      </c>
      <c r="BE1095" s="17" t="s">
        <v>149</v>
      </c>
      <c r="BF1095" s="28"/>
      <c r="BG1095" s="26"/>
      <c r="BH1095" s="31"/>
      <c r="BI1095" s="29"/>
    </row>
    <row r="1096" spans="1:61" x14ac:dyDescent="0.25">
      <c r="A1096" s="14">
        <v>2008</v>
      </c>
      <c r="B1096" s="31">
        <v>2011</v>
      </c>
      <c r="C1096" s="20" t="s">
        <v>190</v>
      </c>
      <c r="D1096" s="17" t="s">
        <v>327</v>
      </c>
      <c r="E1096" s="69">
        <v>2</v>
      </c>
      <c r="F1096" s="76" t="s">
        <v>79</v>
      </c>
      <c r="G1096" s="76" t="s">
        <v>79</v>
      </c>
      <c r="H1096" s="20" t="s">
        <v>331</v>
      </c>
      <c r="I1096" s="45">
        <v>9</v>
      </c>
      <c r="J1096" s="108" t="s">
        <v>80</v>
      </c>
      <c r="K1096" s="17" t="s">
        <v>40</v>
      </c>
      <c r="L1096" s="71">
        <v>100</v>
      </c>
      <c r="M1096" s="24">
        <f t="shared" si="162"/>
        <v>1</v>
      </c>
      <c r="N1096" s="24">
        <v>79.59212880143113</v>
      </c>
      <c r="O1096" s="26">
        <f t="shared" si="171"/>
        <v>47.565118912797281</v>
      </c>
      <c r="P1096" s="26">
        <v>0.47565118912797283</v>
      </c>
      <c r="Q1096" s="25">
        <f t="shared" si="172"/>
        <v>52.434881087202719</v>
      </c>
      <c r="R1096" s="25">
        <f t="shared" si="173"/>
        <v>0.52434881087202723</v>
      </c>
      <c r="S1096" s="78"/>
      <c r="T1096" s="25">
        <f t="shared" si="174"/>
        <v>13.911346030601214</v>
      </c>
      <c r="U1096" s="25"/>
      <c r="V1096" s="25"/>
      <c r="W1096" s="26">
        <v>19.087045861933277</v>
      </c>
      <c r="X1096" s="26">
        <v>43.425086346347229</v>
      </c>
      <c r="Y1096" s="26">
        <v>24.330922922222712</v>
      </c>
      <c r="Z1096" s="26">
        <v>1.8189131290167495</v>
      </c>
      <c r="AA1096" s="26">
        <v>0.39335999999999999</v>
      </c>
      <c r="AB1096" s="26">
        <v>106.0962937050123</v>
      </c>
      <c r="AC1096" s="26">
        <f t="shared" si="168"/>
        <v>2.6552649968730884</v>
      </c>
      <c r="AD1096" s="26">
        <f t="shared" si="168"/>
        <v>6.0410140257277254</v>
      </c>
      <c r="AE1096" s="26">
        <f t="shared" si="168"/>
        <v>3.3847588801492701</v>
      </c>
      <c r="AF1096" s="26">
        <f t="shared" si="167"/>
        <v>0.2530352993735559</v>
      </c>
      <c r="AG1096" s="17">
        <v>4.88</v>
      </c>
      <c r="AH1096" s="17">
        <v>6.63</v>
      </c>
      <c r="AI1096" s="17">
        <f t="shared" si="170"/>
        <v>2.3442288153199206E-7</v>
      </c>
      <c r="AJ1096" s="17">
        <v>2</v>
      </c>
      <c r="AK1096" s="17">
        <v>64.599999999999994</v>
      </c>
      <c r="AL1096" s="17">
        <v>2702.6</v>
      </c>
      <c r="AM1096" s="17">
        <v>346.5</v>
      </c>
      <c r="AN1096" s="17">
        <v>1.4</v>
      </c>
      <c r="AO1096" s="17">
        <v>8.1</v>
      </c>
      <c r="AP1096" s="17">
        <v>0.6</v>
      </c>
      <c r="AQ1096" s="17">
        <v>11</v>
      </c>
      <c r="AR1096" s="17">
        <v>931.99999999999909</v>
      </c>
      <c r="AS1096" s="17">
        <v>1421.6958333333332</v>
      </c>
      <c r="AT1096" s="26">
        <v>670.55</v>
      </c>
      <c r="AU1096" s="26">
        <v>21.214628764278302</v>
      </c>
      <c r="AV1096" s="26">
        <v>4.083030603588095</v>
      </c>
      <c r="AW1096" s="27">
        <v>4891.8250000000025</v>
      </c>
      <c r="AX1096" s="27">
        <v>3700</v>
      </c>
      <c r="AY1096" s="103">
        <v>615</v>
      </c>
      <c r="AZ1096" s="103"/>
      <c r="BA1096" s="17">
        <v>25</v>
      </c>
      <c r="BB1096" s="17">
        <v>45</v>
      </c>
      <c r="BC1096" s="17">
        <v>0.18</v>
      </c>
      <c r="BD1096" s="14">
        <v>3</v>
      </c>
      <c r="BE1096" s="17" t="s">
        <v>149</v>
      </c>
      <c r="BF1096" s="28"/>
      <c r="BG1096" s="26"/>
      <c r="BH1096" s="31"/>
      <c r="BI1096" s="29"/>
    </row>
    <row r="1097" spans="1:61" x14ac:dyDescent="0.25">
      <c r="A1097" s="14">
        <v>2008</v>
      </c>
      <c r="B1097" s="31">
        <v>2011</v>
      </c>
      <c r="C1097" s="20" t="s">
        <v>190</v>
      </c>
      <c r="D1097" s="17" t="s">
        <v>327</v>
      </c>
      <c r="E1097" s="69">
        <v>3</v>
      </c>
      <c r="F1097" s="76" t="s">
        <v>79</v>
      </c>
      <c r="G1097" s="76" t="s">
        <v>79</v>
      </c>
      <c r="H1097" s="20" t="s">
        <v>331</v>
      </c>
      <c r="I1097" s="45">
        <v>9</v>
      </c>
      <c r="J1097" s="108" t="s">
        <v>80</v>
      </c>
      <c r="K1097" s="17" t="s">
        <v>40</v>
      </c>
      <c r="L1097" s="71">
        <v>100</v>
      </c>
      <c r="M1097" s="24">
        <f t="shared" si="162"/>
        <v>1</v>
      </c>
      <c r="N1097" s="24">
        <v>122.06833631484797</v>
      </c>
      <c r="O1097" s="26">
        <f t="shared" si="171"/>
        <v>48.514479127491548</v>
      </c>
      <c r="P1097" s="26">
        <v>0.48514479127491544</v>
      </c>
      <c r="Q1097" s="25">
        <f t="shared" si="172"/>
        <v>51.485520872508452</v>
      </c>
      <c r="R1097" s="25">
        <f t="shared" si="173"/>
        <v>0.5148552087250845</v>
      </c>
      <c r="S1097" s="78"/>
      <c r="T1097" s="25">
        <f t="shared" si="174"/>
        <v>20.949172924034954</v>
      </c>
      <c r="U1097" s="25"/>
      <c r="V1097" s="25"/>
      <c r="W1097" s="26">
        <v>18.923078365907642</v>
      </c>
      <c r="X1097" s="26">
        <v>42.728832951945066</v>
      </c>
      <c r="Y1097" s="26">
        <v>24.45402708481825</v>
      </c>
      <c r="Z1097" s="26">
        <v>2.1282589938852823</v>
      </c>
      <c r="AA1097" s="26">
        <v>0.38605633802816902</v>
      </c>
      <c r="AB1097" s="26">
        <v>162.79364585258827</v>
      </c>
      <c r="AC1097" s="26">
        <f t="shared" si="168"/>
        <v>3.9642284094246398</v>
      </c>
      <c r="AD1097" s="26">
        <f t="shared" si="168"/>
        <v>8.9513371035250007</v>
      </c>
      <c r="AE1097" s="26">
        <f t="shared" si="168"/>
        <v>5.1229164208889193</v>
      </c>
      <c r="AF1097" s="26">
        <f t="shared" si="167"/>
        <v>0.4458526569003543</v>
      </c>
      <c r="AG1097" s="17">
        <v>5.5</v>
      </c>
      <c r="AH1097" s="17">
        <v>6.32</v>
      </c>
      <c r="AI1097" s="17">
        <f t="shared" si="170"/>
        <v>4.7863009232263745E-7</v>
      </c>
      <c r="AJ1097" s="17">
        <v>1</v>
      </c>
      <c r="AK1097" s="17">
        <v>64.8</v>
      </c>
      <c r="AL1097" s="17">
        <v>2765.5</v>
      </c>
      <c r="AM1097" s="17">
        <v>338.9</v>
      </c>
      <c r="AN1097" s="17">
        <v>2.1</v>
      </c>
      <c r="AO1097" s="17">
        <v>9.5</v>
      </c>
      <c r="AP1097" s="17">
        <v>0.3</v>
      </c>
      <c r="AQ1097" s="17">
        <v>14.5</v>
      </c>
      <c r="AR1097" s="17">
        <v>931.99999999999909</v>
      </c>
      <c r="AS1097" s="17">
        <v>1421.6958333333332</v>
      </c>
      <c r="AT1097" s="26">
        <v>670.55</v>
      </c>
      <c r="AU1097" s="26">
        <v>21.214628764278302</v>
      </c>
      <c r="AV1097" s="26">
        <v>4.083030603588095</v>
      </c>
      <c r="AW1097" s="27">
        <v>4891.8250000000025</v>
      </c>
      <c r="AX1097" s="27">
        <v>3700</v>
      </c>
      <c r="AY1097" s="103">
        <v>615</v>
      </c>
      <c r="AZ1097" s="103"/>
      <c r="BA1097" s="17">
        <v>25</v>
      </c>
      <c r="BB1097" s="17">
        <v>45</v>
      </c>
      <c r="BC1097" s="17">
        <v>0.18</v>
      </c>
      <c r="BD1097" s="14">
        <v>3</v>
      </c>
      <c r="BE1097" s="17" t="s">
        <v>149</v>
      </c>
      <c r="BF1097" s="28"/>
      <c r="BG1097" s="26"/>
      <c r="BH1097" s="31"/>
      <c r="BI1097" s="29"/>
    </row>
    <row r="1098" spans="1:61" x14ac:dyDescent="0.25">
      <c r="A1098" s="14">
        <v>2008</v>
      </c>
      <c r="B1098" s="31">
        <v>2011</v>
      </c>
      <c r="C1098" s="20" t="s">
        <v>190</v>
      </c>
      <c r="D1098" s="17" t="s">
        <v>327</v>
      </c>
      <c r="E1098" s="69">
        <v>1</v>
      </c>
      <c r="F1098" s="76" t="s">
        <v>84</v>
      </c>
      <c r="G1098" s="76" t="s">
        <v>84</v>
      </c>
      <c r="H1098" s="20" t="s">
        <v>331</v>
      </c>
      <c r="I1098" s="45">
        <v>9</v>
      </c>
      <c r="J1098" s="108" t="s">
        <v>85</v>
      </c>
      <c r="K1098" s="17" t="s">
        <v>40</v>
      </c>
      <c r="L1098" s="71">
        <v>100</v>
      </c>
      <c r="M1098" s="24">
        <f t="shared" si="162"/>
        <v>1</v>
      </c>
      <c r="N1098" s="24">
        <v>97.865831842576043</v>
      </c>
      <c r="O1098" s="26">
        <f t="shared" si="171"/>
        <v>48.438048438048433</v>
      </c>
      <c r="P1098" s="26">
        <v>0.48438048438048437</v>
      </c>
      <c r="Q1098" s="25">
        <f t="shared" si="172"/>
        <v>51.561951561951567</v>
      </c>
      <c r="R1098" s="25">
        <f t="shared" si="173"/>
        <v>0.51561951561951569</v>
      </c>
      <c r="S1098" s="78"/>
      <c r="T1098" s="25">
        <f t="shared" si="174"/>
        <v>16.820510936790011</v>
      </c>
      <c r="U1098" s="25"/>
      <c r="V1098" s="25"/>
      <c r="W1098" s="26">
        <v>18.119729972845974</v>
      </c>
      <c r="X1098" s="26">
        <v>44.304293364494626</v>
      </c>
      <c r="Y1098" s="26">
        <v>24.273700935679386</v>
      </c>
      <c r="Z1098" s="26">
        <v>1.8458861211759512</v>
      </c>
      <c r="AA1098" s="26">
        <v>0.41325000000000001</v>
      </c>
      <c r="AB1098" s="26">
        <v>122.10897231789482</v>
      </c>
      <c r="AC1098" s="26">
        <f t="shared" si="168"/>
        <v>3.0478311617993747</v>
      </c>
      <c r="AD1098" s="26">
        <f t="shared" si="168"/>
        <v>7.4522085108423495</v>
      </c>
      <c r="AE1098" s="26">
        <f t="shared" si="168"/>
        <v>4.0829605206496504</v>
      </c>
      <c r="AF1098" s="26">
        <f t="shared" si="167"/>
        <v>0.31048747689308981</v>
      </c>
      <c r="AG1098" s="17">
        <v>5.22</v>
      </c>
      <c r="AH1098" s="17">
        <v>6.41</v>
      </c>
      <c r="AI1098" s="17">
        <f t="shared" si="170"/>
        <v>3.8904514499428027E-7</v>
      </c>
      <c r="AJ1098" s="17">
        <v>1.6</v>
      </c>
      <c r="AK1098" s="17">
        <v>64.8</v>
      </c>
      <c r="AL1098" s="17">
        <v>2560.8000000000002</v>
      </c>
      <c r="AM1098" s="17">
        <v>323.7</v>
      </c>
      <c r="AN1098" s="17">
        <v>1.4</v>
      </c>
      <c r="AO1098" s="17">
        <v>9</v>
      </c>
      <c r="AP1098" s="17">
        <v>0.7</v>
      </c>
      <c r="AQ1098" s="17">
        <v>9.4</v>
      </c>
      <c r="AR1098" s="17">
        <v>931.99999999999909</v>
      </c>
      <c r="AS1098" s="17">
        <v>1421.6958333333332</v>
      </c>
      <c r="AT1098" s="26">
        <v>670.55</v>
      </c>
      <c r="AU1098" s="26">
        <v>21.214628764278302</v>
      </c>
      <c r="AV1098" s="26">
        <v>4.083030603588095</v>
      </c>
      <c r="AW1098" s="27">
        <v>4891.8250000000025</v>
      </c>
      <c r="AX1098" s="27">
        <v>3700</v>
      </c>
      <c r="AY1098" s="103">
        <v>615</v>
      </c>
      <c r="AZ1098" s="103"/>
      <c r="BA1098" s="17">
        <v>25</v>
      </c>
      <c r="BB1098" s="17">
        <v>45</v>
      </c>
      <c r="BC1098" s="17">
        <v>0.18</v>
      </c>
      <c r="BD1098" s="14">
        <v>3</v>
      </c>
      <c r="BE1098" s="17" t="s">
        <v>149</v>
      </c>
      <c r="BF1098" s="28"/>
      <c r="BG1098" s="26"/>
      <c r="BH1098" s="31"/>
      <c r="BI1098" s="29"/>
    </row>
    <row r="1099" spans="1:61" x14ac:dyDescent="0.25">
      <c r="A1099" s="14">
        <v>2008</v>
      </c>
      <c r="B1099" s="31">
        <v>2011</v>
      </c>
      <c r="C1099" s="20" t="s">
        <v>190</v>
      </c>
      <c r="D1099" s="17" t="s">
        <v>327</v>
      </c>
      <c r="E1099" s="69">
        <v>2</v>
      </c>
      <c r="F1099" s="76" t="s">
        <v>84</v>
      </c>
      <c r="G1099" s="76" t="s">
        <v>84</v>
      </c>
      <c r="H1099" s="20" t="s">
        <v>331</v>
      </c>
      <c r="I1099" s="45">
        <v>9</v>
      </c>
      <c r="J1099" s="108" t="s">
        <v>85</v>
      </c>
      <c r="K1099" s="17" t="s">
        <v>40</v>
      </c>
      <c r="L1099" s="71">
        <v>100</v>
      </c>
      <c r="M1099" s="24">
        <f t="shared" si="162"/>
        <v>1</v>
      </c>
      <c r="N1099" s="24">
        <v>87.713774597495529</v>
      </c>
      <c r="O1099" s="26">
        <f t="shared" si="171"/>
        <v>47.299456695429846</v>
      </c>
      <c r="P1099" s="26">
        <v>0.47299456695429848</v>
      </c>
      <c r="Q1099" s="25">
        <f t="shared" si="172"/>
        <v>52.700543304570154</v>
      </c>
      <c r="R1099" s="25">
        <f t="shared" si="173"/>
        <v>0.52700543304570158</v>
      </c>
      <c r="S1099" s="78"/>
      <c r="T1099" s="25">
        <f t="shared" si="174"/>
        <v>15.408545255275397</v>
      </c>
      <c r="U1099" s="25"/>
      <c r="V1099" s="25"/>
      <c r="W1099" s="26">
        <v>18.880687109792689</v>
      </c>
      <c r="X1099" s="26">
        <v>45.273705632782594</v>
      </c>
      <c r="Y1099" s="26">
        <v>23.559923769445689</v>
      </c>
      <c r="Z1099" s="26">
        <v>1.6157083232727416</v>
      </c>
      <c r="AA1099" s="26">
        <v>0.41631578947368419</v>
      </c>
      <c r="AB1099" s="26">
        <v>111.03502902031576</v>
      </c>
      <c r="AC1099" s="26">
        <f t="shared" si="168"/>
        <v>2.9092392178193549</v>
      </c>
      <c r="AD1099" s="26">
        <f t="shared" si="168"/>
        <v>6.9760194211674733</v>
      </c>
      <c r="AE1099" s="26">
        <f t="shared" si="168"/>
        <v>3.6302415161234243</v>
      </c>
      <c r="AF1099" s="26">
        <f t="shared" si="167"/>
        <v>0.24895714818473172</v>
      </c>
      <c r="AG1099" s="17">
        <v>4.88</v>
      </c>
      <c r="AH1099" s="17">
        <v>6.63</v>
      </c>
      <c r="AI1099" s="17">
        <f t="shared" si="170"/>
        <v>2.3442288153199206E-7</v>
      </c>
      <c r="AJ1099" s="17">
        <v>2</v>
      </c>
      <c r="AK1099" s="17">
        <v>64.599999999999994</v>
      </c>
      <c r="AL1099" s="17">
        <v>2702.6</v>
      </c>
      <c r="AM1099" s="17">
        <v>346.5</v>
      </c>
      <c r="AN1099" s="17">
        <v>1.4</v>
      </c>
      <c r="AO1099" s="17">
        <v>8.1</v>
      </c>
      <c r="AP1099" s="17">
        <v>0.6</v>
      </c>
      <c r="AQ1099" s="17">
        <v>11</v>
      </c>
      <c r="AR1099" s="17">
        <v>931.99999999999909</v>
      </c>
      <c r="AS1099" s="17">
        <v>1421.6958333333332</v>
      </c>
      <c r="AT1099" s="26">
        <v>670.55</v>
      </c>
      <c r="AU1099" s="26">
        <v>21.214628764278302</v>
      </c>
      <c r="AV1099" s="26">
        <v>4.083030603588095</v>
      </c>
      <c r="AW1099" s="27">
        <v>4891.8250000000025</v>
      </c>
      <c r="AX1099" s="27">
        <v>3700</v>
      </c>
      <c r="AY1099" s="103">
        <v>615</v>
      </c>
      <c r="AZ1099" s="103"/>
      <c r="BA1099" s="17">
        <v>25</v>
      </c>
      <c r="BB1099" s="17">
        <v>45</v>
      </c>
      <c r="BC1099" s="17">
        <v>0.18</v>
      </c>
      <c r="BD1099" s="14">
        <v>3</v>
      </c>
      <c r="BE1099" s="17" t="s">
        <v>149</v>
      </c>
      <c r="BF1099" s="28"/>
      <c r="BG1099" s="26"/>
      <c r="BH1099" s="31"/>
      <c r="BI1099" s="29"/>
    </row>
    <row r="1100" spans="1:61" x14ac:dyDescent="0.25">
      <c r="A1100" s="14">
        <v>2008</v>
      </c>
      <c r="B1100" s="31">
        <v>2011</v>
      </c>
      <c r="C1100" s="20" t="s">
        <v>190</v>
      </c>
      <c r="D1100" s="17" t="s">
        <v>327</v>
      </c>
      <c r="E1100" s="69">
        <v>3</v>
      </c>
      <c r="F1100" s="76" t="s">
        <v>84</v>
      </c>
      <c r="G1100" s="76" t="s">
        <v>84</v>
      </c>
      <c r="H1100" s="20" t="s">
        <v>331</v>
      </c>
      <c r="I1100" s="45">
        <v>9</v>
      </c>
      <c r="J1100" s="108" t="s">
        <v>85</v>
      </c>
      <c r="K1100" s="17" t="s">
        <v>40</v>
      </c>
      <c r="L1100" s="71">
        <v>100</v>
      </c>
      <c r="M1100" s="24">
        <f t="shared" si="162"/>
        <v>1</v>
      </c>
      <c r="N1100" s="24">
        <v>73.500894454382831</v>
      </c>
      <c r="O1100" s="26">
        <f t="shared" si="171"/>
        <v>49.255092733353607</v>
      </c>
      <c r="P1100" s="26">
        <v>0.49255092733353606</v>
      </c>
      <c r="Q1100" s="25">
        <f t="shared" si="172"/>
        <v>50.744907266646393</v>
      </c>
      <c r="R1100" s="25">
        <f t="shared" si="173"/>
        <v>0.50744907266646389</v>
      </c>
      <c r="S1100" s="78"/>
      <c r="T1100" s="25">
        <f t="shared" si="174"/>
        <v>12.432653577010734</v>
      </c>
      <c r="U1100" s="25"/>
      <c r="V1100" s="25"/>
      <c r="W1100" s="26">
        <v>18.632837387100381</v>
      </c>
      <c r="X1100" s="26">
        <v>43.466251920698568</v>
      </c>
      <c r="Y1100" s="26">
        <v>24.458016339991758</v>
      </c>
      <c r="Z1100" s="26">
        <v>1.9320634861147568</v>
      </c>
      <c r="AA1100" s="26">
        <v>0.42297297297297298</v>
      </c>
      <c r="AB1100" s="26">
        <v>88.18048223950106</v>
      </c>
      <c r="AC1100" s="26">
        <f t="shared" si="168"/>
        <v>2.3165561239059289</v>
      </c>
      <c r="AD1100" s="26">
        <f t="shared" si="168"/>
        <v>5.4040085242112275</v>
      </c>
      <c r="AE1100" s="26">
        <f t="shared" si="168"/>
        <v>3.0407804433598553</v>
      </c>
      <c r="AF1100" s="26">
        <f t="shared" si="167"/>
        <v>0.24020676011656458</v>
      </c>
      <c r="AG1100" s="17">
        <v>5.5</v>
      </c>
      <c r="AH1100" s="17">
        <v>6.32</v>
      </c>
      <c r="AI1100" s="17">
        <f t="shared" si="170"/>
        <v>4.7863009232263745E-7</v>
      </c>
      <c r="AJ1100" s="17">
        <v>1</v>
      </c>
      <c r="AK1100" s="17">
        <v>64.8</v>
      </c>
      <c r="AL1100" s="17">
        <v>2765.5</v>
      </c>
      <c r="AM1100" s="17">
        <v>338.9</v>
      </c>
      <c r="AN1100" s="17">
        <v>2.1</v>
      </c>
      <c r="AO1100" s="17">
        <v>9.5</v>
      </c>
      <c r="AP1100" s="17">
        <v>0.3</v>
      </c>
      <c r="AQ1100" s="17">
        <v>14.5</v>
      </c>
      <c r="AR1100" s="17">
        <v>931.99999999999909</v>
      </c>
      <c r="AS1100" s="17">
        <v>1421.6958333333332</v>
      </c>
      <c r="AT1100" s="26">
        <v>670.55</v>
      </c>
      <c r="AU1100" s="26">
        <v>21.214628764278302</v>
      </c>
      <c r="AV1100" s="26">
        <v>4.083030603588095</v>
      </c>
      <c r="AW1100" s="27">
        <v>4891.8250000000025</v>
      </c>
      <c r="AX1100" s="27">
        <v>3700</v>
      </c>
      <c r="AY1100" s="103">
        <v>615</v>
      </c>
      <c r="AZ1100" s="103"/>
      <c r="BA1100" s="17">
        <v>25</v>
      </c>
      <c r="BB1100" s="17">
        <v>45</v>
      </c>
      <c r="BC1100" s="17">
        <v>0.18</v>
      </c>
      <c r="BD1100" s="14">
        <v>3</v>
      </c>
      <c r="BE1100" s="17" t="s">
        <v>149</v>
      </c>
      <c r="BF1100" s="28"/>
      <c r="BG1100" s="26"/>
      <c r="BH1100" s="31"/>
      <c r="BI1100" s="29"/>
    </row>
    <row r="1101" spans="1:61" x14ac:dyDescent="0.25">
      <c r="A1101" s="14">
        <v>2008</v>
      </c>
      <c r="B1101" s="31">
        <v>2011</v>
      </c>
      <c r="C1101" s="20" t="s">
        <v>190</v>
      </c>
      <c r="D1101" s="17" t="s">
        <v>327</v>
      </c>
      <c r="E1101" s="69">
        <v>1</v>
      </c>
      <c r="F1101" s="76" t="s">
        <v>86</v>
      </c>
      <c r="G1101" s="76" t="s">
        <v>86</v>
      </c>
      <c r="H1101" s="20" t="s">
        <v>332</v>
      </c>
      <c r="I1101" s="45" t="s">
        <v>43</v>
      </c>
      <c r="J1101" s="108" t="s">
        <v>87</v>
      </c>
      <c r="K1101" s="17" t="s">
        <v>42</v>
      </c>
      <c r="L1101" s="71">
        <v>100</v>
      </c>
      <c r="M1101" s="24">
        <f t="shared" si="162"/>
        <v>1</v>
      </c>
      <c r="N1101" s="24">
        <v>67.003577817531294</v>
      </c>
      <c r="O1101" s="26">
        <f t="shared" si="171"/>
        <v>44.017607042817133</v>
      </c>
      <c r="P1101" s="26">
        <v>0.44017607042817131</v>
      </c>
      <c r="Q1101" s="25">
        <f t="shared" si="172"/>
        <v>55.982392957182867</v>
      </c>
      <c r="R1101" s="25">
        <f t="shared" si="173"/>
        <v>0.55982392957182869</v>
      </c>
      <c r="S1101" s="78"/>
      <c r="T1101" s="25">
        <f t="shared" si="174"/>
        <v>12.50340207639406</v>
      </c>
      <c r="U1101" s="25"/>
      <c r="V1101" s="25"/>
      <c r="W1101" s="26">
        <v>19.37736631570499</v>
      </c>
      <c r="X1101" s="26">
        <v>42.553346622606909</v>
      </c>
      <c r="Y1101" s="26">
        <v>25.052336548624012</v>
      </c>
      <c r="Z1101" s="26">
        <v>1.3347090853144579</v>
      </c>
      <c r="AA1101" s="26">
        <v>0.44634615384615384</v>
      </c>
      <c r="AB1101" s="26">
        <v>84.038376730610651</v>
      </c>
      <c r="AC1101" s="26">
        <f t="shared" si="168"/>
        <v>2.4228300222683408</v>
      </c>
      <c r="AD1101" s="26">
        <f t="shared" si="168"/>
        <v>5.3206160251861938</v>
      </c>
      <c r="AE1101" s="26">
        <f t="shared" si="168"/>
        <v>3.1323943682058824</v>
      </c>
      <c r="AF1101" s="26">
        <f t="shared" si="167"/>
        <v>0.16688404348702809</v>
      </c>
      <c r="AG1101" s="17">
        <v>5.22</v>
      </c>
      <c r="AH1101" s="17">
        <v>6.41</v>
      </c>
      <c r="AI1101" s="17">
        <f t="shared" si="170"/>
        <v>3.8904514499428027E-7</v>
      </c>
      <c r="AJ1101" s="17">
        <v>1.6</v>
      </c>
      <c r="AK1101" s="17">
        <v>64.8</v>
      </c>
      <c r="AL1101" s="17">
        <v>2560.8000000000002</v>
      </c>
      <c r="AM1101" s="17">
        <v>323.7</v>
      </c>
      <c r="AN1101" s="17">
        <v>1.4</v>
      </c>
      <c r="AO1101" s="17">
        <v>9</v>
      </c>
      <c r="AP1101" s="17">
        <v>0.7</v>
      </c>
      <c r="AQ1101" s="17">
        <v>9.4</v>
      </c>
      <c r="AR1101" s="17">
        <v>931.99999999999909</v>
      </c>
      <c r="AS1101" s="17">
        <v>1421.6958333333332</v>
      </c>
      <c r="AT1101" s="26">
        <v>670.55</v>
      </c>
      <c r="AU1101" s="26">
        <v>21.214628764278302</v>
      </c>
      <c r="AV1101" s="26">
        <v>4.083030603588095</v>
      </c>
      <c r="AW1101" s="27">
        <v>4891.8250000000025</v>
      </c>
      <c r="AX1101" s="27">
        <v>3700</v>
      </c>
      <c r="AY1101" s="103">
        <v>615</v>
      </c>
      <c r="AZ1101" s="103"/>
      <c r="BA1101" s="17">
        <v>25</v>
      </c>
      <c r="BB1101" s="17">
        <v>45</v>
      </c>
      <c r="BC1101" s="17">
        <v>0.18</v>
      </c>
      <c r="BD1101" s="14">
        <v>3</v>
      </c>
      <c r="BE1101" s="17" t="s">
        <v>149</v>
      </c>
      <c r="BF1101" s="28"/>
      <c r="BG1101" s="26"/>
      <c r="BH1101" s="31"/>
      <c r="BI1101" s="29"/>
    </row>
    <row r="1102" spans="1:61" x14ac:dyDescent="0.25">
      <c r="A1102" s="14">
        <v>2008</v>
      </c>
      <c r="B1102" s="31">
        <v>2011</v>
      </c>
      <c r="C1102" s="20" t="s">
        <v>190</v>
      </c>
      <c r="D1102" s="17" t="s">
        <v>327</v>
      </c>
      <c r="E1102" s="69">
        <v>2</v>
      </c>
      <c r="F1102" s="76" t="s">
        <v>86</v>
      </c>
      <c r="G1102" s="76" t="s">
        <v>86</v>
      </c>
      <c r="H1102" s="20" t="s">
        <v>332</v>
      </c>
      <c r="I1102" s="45" t="s">
        <v>43</v>
      </c>
      <c r="J1102" s="108" t="s">
        <v>87</v>
      </c>
      <c r="K1102" s="17" t="s">
        <v>42</v>
      </c>
      <c r="L1102" s="71">
        <v>75</v>
      </c>
      <c r="M1102" s="24">
        <f t="shared" si="162"/>
        <v>0.75</v>
      </c>
      <c r="N1102" s="24">
        <v>55.633273703041148</v>
      </c>
      <c r="O1102" s="26">
        <f t="shared" si="171"/>
        <v>43.673012318029116</v>
      </c>
      <c r="P1102" s="26">
        <v>0.43673012318029114</v>
      </c>
      <c r="Q1102" s="25">
        <f t="shared" si="172"/>
        <v>56.326987681970884</v>
      </c>
      <c r="R1102" s="25">
        <f t="shared" si="173"/>
        <v>0.56326987681970886</v>
      </c>
      <c r="S1102" s="78"/>
      <c r="T1102" s="25">
        <f t="shared" si="174"/>
        <v>10.445515741929713</v>
      </c>
      <c r="U1102" s="25"/>
      <c r="V1102" s="25"/>
      <c r="W1102" s="26">
        <v>19.456749320134435</v>
      </c>
      <c r="X1102" s="26">
        <v>42.237499699174535</v>
      </c>
      <c r="Y1102" s="26">
        <v>24.872105056274421</v>
      </c>
      <c r="Z1102" s="26">
        <v>1.5456091515117549</v>
      </c>
      <c r="AA1102" s="26">
        <v>0.43296296296296294</v>
      </c>
      <c r="AB1102" s="26">
        <v>72.376969640402621</v>
      </c>
      <c r="AC1102" s="26">
        <f t="shared" si="168"/>
        <v>2.0323578131024447</v>
      </c>
      <c r="AD1102" s="26">
        <f t="shared" si="168"/>
        <v>4.4119246800747911</v>
      </c>
      <c r="AE1102" s="26">
        <f t="shared" si="168"/>
        <v>2.5980196490024405</v>
      </c>
      <c r="AF1102" s="26">
        <f t="shared" si="167"/>
        <v>0.16144684722986663</v>
      </c>
      <c r="AG1102" s="17">
        <v>4.88</v>
      </c>
      <c r="AH1102" s="17">
        <v>6.63</v>
      </c>
      <c r="AI1102" s="17">
        <f t="shared" si="170"/>
        <v>2.3442288153199206E-7</v>
      </c>
      <c r="AJ1102" s="17">
        <v>2</v>
      </c>
      <c r="AK1102" s="17">
        <v>64.599999999999994</v>
      </c>
      <c r="AL1102" s="17">
        <v>2702.6</v>
      </c>
      <c r="AM1102" s="17">
        <v>346.5</v>
      </c>
      <c r="AN1102" s="17">
        <v>1.4</v>
      </c>
      <c r="AO1102" s="17">
        <v>8.1</v>
      </c>
      <c r="AP1102" s="17">
        <v>0.6</v>
      </c>
      <c r="AQ1102" s="17">
        <v>11</v>
      </c>
      <c r="AR1102" s="17">
        <v>931.99999999999909</v>
      </c>
      <c r="AS1102" s="17">
        <v>1421.6958333333332</v>
      </c>
      <c r="AT1102" s="26">
        <v>670.55</v>
      </c>
      <c r="AU1102" s="26">
        <v>21.214628764278302</v>
      </c>
      <c r="AV1102" s="26">
        <v>4.083030603588095</v>
      </c>
      <c r="AW1102" s="27">
        <v>4891.8250000000025</v>
      </c>
      <c r="AX1102" s="27">
        <v>3700</v>
      </c>
      <c r="AY1102" s="103">
        <v>615</v>
      </c>
      <c r="AZ1102" s="103"/>
      <c r="BA1102" s="17">
        <v>25</v>
      </c>
      <c r="BB1102" s="17">
        <v>45</v>
      </c>
      <c r="BC1102" s="17">
        <v>0.18</v>
      </c>
      <c r="BD1102" s="14">
        <v>3</v>
      </c>
      <c r="BE1102" s="17" t="s">
        <v>149</v>
      </c>
      <c r="BF1102" s="28"/>
      <c r="BG1102" s="26"/>
      <c r="BH1102" s="31"/>
      <c r="BI1102" s="29"/>
    </row>
    <row r="1103" spans="1:61" x14ac:dyDescent="0.25">
      <c r="A1103" s="14">
        <v>2008</v>
      </c>
      <c r="B1103" s="31">
        <v>2011</v>
      </c>
      <c r="C1103" s="20" t="s">
        <v>190</v>
      </c>
      <c r="D1103" s="17" t="s">
        <v>327</v>
      </c>
      <c r="E1103" s="69">
        <v>3</v>
      </c>
      <c r="F1103" s="76" t="s">
        <v>86</v>
      </c>
      <c r="G1103" s="76" t="s">
        <v>86</v>
      </c>
      <c r="H1103" s="20" t="s">
        <v>332</v>
      </c>
      <c r="I1103" s="45" t="s">
        <v>43</v>
      </c>
      <c r="J1103" s="108" t="s">
        <v>87</v>
      </c>
      <c r="K1103" s="17" t="s">
        <v>42</v>
      </c>
      <c r="L1103" s="71">
        <v>100</v>
      </c>
      <c r="M1103" s="24">
        <f t="shared" ref="M1103:M1109" si="175">L1103/100</f>
        <v>1</v>
      </c>
      <c r="N1103" s="24">
        <v>88.119856887298752</v>
      </c>
      <c r="O1103" s="26">
        <f t="shared" si="171"/>
        <v>44.418694476631906</v>
      </c>
      <c r="P1103" s="26">
        <v>0.44418694476631904</v>
      </c>
      <c r="Q1103" s="25">
        <f t="shared" si="172"/>
        <v>55.581305523368094</v>
      </c>
      <c r="R1103" s="25">
        <f t="shared" si="173"/>
        <v>0.55581305523368096</v>
      </c>
      <c r="S1103" s="78"/>
      <c r="T1103" s="25">
        <f t="shared" si="174"/>
        <v>16.326055627761416</v>
      </c>
      <c r="U1103" s="25"/>
      <c r="V1103" s="25"/>
      <c r="W1103" s="26">
        <v>19.945300245344498</v>
      </c>
      <c r="X1103" s="26">
        <v>43.796806499617901</v>
      </c>
      <c r="Y1103" s="26">
        <v>24.630334231589103</v>
      </c>
      <c r="Z1103" s="26">
        <v>1.0607247717491788</v>
      </c>
      <c r="AA1103" s="26">
        <v>0.44910447761194028</v>
      </c>
      <c r="AB1103" s="26">
        <v>109.05740050448803</v>
      </c>
      <c r="AC1103" s="26">
        <f t="shared" si="168"/>
        <v>3.2562808131789773</v>
      </c>
      <c r="AD1103" s="26">
        <f t="shared" si="168"/>
        <v>7.1502909923106461</v>
      </c>
      <c r="AE1103" s="26">
        <f t="shared" si="168"/>
        <v>4.0211620679527993</v>
      </c>
      <c r="AF1103" s="26">
        <f t="shared" si="167"/>
        <v>0.17317451629321626</v>
      </c>
      <c r="AG1103" s="17">
        <v>5.5</v>
      </c>
      <c r="AH1103" s="17">
        <v>6.32</v>
      </c>
      <c r="AI1103" s="17">
        <f t="shared" si="170"/>
        <v>4.7863009232263745E-7</v>
      </c>
      <c r="AJ1103" s="17">
        <v>1</v>
      </c>
      <c r="AK1103" s="17">
        <v>64.8</v>
      </c>
      <c r="AL1103" s="17">
        <v>2765.5</v>
      </c>
      <c r="AM1103" s="17">
        <v>338.9</v>
      </c>
      <c r="AN1103" s="17">
        <v>2.1</v>
      </c>
      <c r="AO1103" s="17">
        <v>9.5</v>
      </c>
      <c r="AP1103" s="17">
        <v>0.3</v>
      </c>
      <c r="AQ1103" s="17">
        <v>14.5</v>
      </c>
      <c r="AR1103" s="17">
        <v>931.99999999999909</v>
      </c>
      <c r="AS1103" s="17">
        <v>1421.6958333333332</v>
      </c>
      <c r="AT1103" s="26">
        <v>670.55</v>
      </c>
      <c r="AU1103" s="26">
        <v>21.214628764278302</v>
      </c>
      <c r="AV1103" s="26">
        <v>4.083030603588095</v>
      </c>
      <c r="AW1103" s="27">
        <v>4891.8250000000025</v>
      </c>
      <c r="AX1103" s="27">
        <v>3700</v>
      </c>
      <c r="AY1103" s="103">
        <v>615</v>
      </c>
      <c r="AZ1103" s="103"/>
      <c r="BA1103" s="17">
        <v>25</v>
      </c>
      <c r="BB1103" s="17">
        <v>45</v>
      </c>
      <c r="BC1103" s="17">
        <v>0.18</v>
      </c>
      <c r="BD1103" s="14">
        <v>3</v>
      </c>
      <c r="BE1103" s="17" t="s">
        <v>149</v>
      </c>
      <c r="BF1103" s="28"/>
      <c r="BG1103" s="26"/>
      <c r="BH1103" s="31"/>
      <c r="BI1103" s="29"/>
    </row>
    <row r="1104" spans="1:61" x14ac:dyDescent="0.25">
      <c r="A1104" s="14">
        <v>2008</v>
      </c>
      <c r="B1104" s="31">
        <v>2011</v>
      </c>
      <c r="C1104" s="20" t="s">
        <v>190</v>
      </c>
      <c r="D1104" s="17" t="s">
        <v>327</v>
      </c>
      <c r="E1104" s="69">
        <v>1</v>
      </c>
      <c r="F1104" s="76" t="s">
        <v>89</v>
      </c>
      <c r="G1104" s="76" t="s">
        <v>89</v>
      </c>
      <c r="H1104" s="20" t="s">
        <v>333</v>
      </c>
      <c r="I1104" s="45">
        <v>9</v>
      </c>
      <c r="J1104" s="108" t="s">
        <v>90</v>
      </c>
      <c r="K1104" s="17" t="s">
        <v>40</v>
      </c>
      <c r="L1104" s="71">
        <v>100</v>
      </c>
      <c r="M1104" s="24">
        <f t="shared" si="175"/>
        <v>1</v>
      </c>
      <c r="N1104" s="24">
        <v>79.998211091234353</v>
      </c>
      <c r="O1104" s="26">
        <f t="shared" si="171"/>
        <v>44.12324077596044</v>
      </c>
      <c r="P1104" s="26">
        <v>0.44123240775960437</v>
      </c>
      <c r="Q1104" s="25">
        <f t="shared" si="172"/>
        <v>55.87675922403956</v>
      </c>
      <c r="R1104" s="25">
        <f t="shared" si="173"/>
        <v>0.55876759224039563</v>
      </c>
      <c r="S1104" s="78"/>
      <c r="T1104" s="25">
        <f t="shared" si="174"/>
        <v>14.900135931662644</v>
      </c>
      <c r="U1104" s="25"/>
      <c r="V1104" s="25"/>
      <c r="W1104" s="26">
        <v>18.594384282737281</v>
      </c>
      <c r="X1104" s="26">
        <v>44.619053928713384</v>
      </c>
      <c r="Y1104" s="26">
        <v>24.69221364298879</v>
      </c>
      <c r="Z1104" s="26">
        <v>1.4379705361552482</v>
      </c>
      <c r="AA1104" s="26">
        <v>0.43704761904761907</v>
      </c>
      <c r="AB1104" s="26">
        <v>102.27811763943632</v>
      </c>
      <c r="AC1104" s="26">
        <f t="shared" si="168"/>
        <v>2.770588533783569</v>
      </c>
      <c r="AD1104" s="26">
        <f t="shared" si="168"/>
        <v>6.648299686800156</v>
      </c>
      <c r="AE1104" s="26">
        <f t="shared" si="168"/>
        <v>3.6791733973418781</v>
      </c>
      <c r="AF1104" s="26">
        <f t="shared" si="167"/>
        <v>0.2142595645443901</v>
      </c>
      <c r="AG1104" s="17">
        <v>5.22</v>
      </c>
      <c r="AH1104" s="17">
        <v>6.41</v>
      </c>
      <c r="AI1104" s="17">
        <f t="shared" si="170"/>
        <v>3.8904514499428027E-7</v>
      </c>
      <c r="AJ1104" s="17">
        <v>1.6</v>
      </c>
      <c r="AK1104" s="17">
        <v>64.8</v>
      </c>
      <c r="AL1104" s="17">
        <v>2560.8000000000002</v>
      </c>
      <c r="AM1104" s="17">
        <v>323.7</v>
      </c>
      <c r="AN1104" s="17">
        <v>1.4</v>
      </c>
      <c r="AO1104" s="17">
        <v>9</v>
      </c>
      <c r="AP1104" s="17">
        <v>0.7</v>
      </c>
      <c r="AQ1104" s="17">
        <v>9.4</v>
      </c>
      <c r="AR1104" s="17">
        <v>931.99999999999909</v>
      </c>
      <c r="AS1104" s="17">
        <v>1421.6958333333332</v>
      </c>
      <c r="AT1104" s="26">
        <v>670.55</v>
      </c>
      <c r="AU1104" s="26">
        <v>21.214628764278302</v>
      </c>
      <c r="AV1104" s="26">
        <v>4.083030603588095</v>
      </c>
      <c r="AW1104" s="27">
        <v>4891.8250000000025</v>
      </c>
      <c r="AX1104" s="27">
        <v>3700</v>
      </c>
      <c r="AY1104" s="103">
        <v>615</v>
      </c>
      <c r="AZ1104" s="103"/>
      <c r="BA1104" s="17">
        <v>25</v>
      </c>
      <c r="BB1104" s="17">
        <v>45</v>
      </c>
      <c r="BC1104" s="17">
        <v>0.18</v>
      </c>
      <c r="BD1104" s="14">
        <v>3</v>
      </c>
      <c r="BE1104" s="17" t="s">
        <v>149</v>
      </c>
      <c r="BF1104" s="28"/>
      <c r="BG1104" s="26"/>
      <c r="BH1104" s="31"/>
      <c r="BI1104" s="29"/>
    </row>
    <row r="1105" spans="1:61" x14ac:dyDescent="0.25">
      <c r="A1105" s="14">
        <v>2008</v>
      </c>
      <c r="B1105" s="31">
        <v>2011</v>
      </c>
      <c r="C1105" s="20" t="s">
        <v>190</v>
      </c>
      <c r="D1105" s="17" t="s">
        <v>327</v>
      </c>
      <c r="E1105" s="69">
        <v>2</v>
      </c>
      <c r="F1105" s="76" t="s">
        <v>89</v>
      </c>
      <c r="G1105" s="76" t="s">
        <v>89</v>
      </c>
      <c r="H1105" s="20" t="s">
        <v>333</v>
      </c>
      <c r="I1105" s="45">
        <v>9</v>
      </c>
      <c r="J1105" s="108" t="s">
        <v>90</v>
      </c>
      <c r="K1105" s="17" t="s">
        <v>40</v>
      </c>
      <c r="L1105" s="71">
        <v>100</v>
      </c>
      <c r="M1105" s="24">
        <f t="shared" si="175"/>
        <v>1</v>
      </c>
      <c r="N1105" s="24">
        <v>69.033989266547408</v>
      </c>
      <c r="O1105" s="26">
        <f t="shared" si="171"/>
        <v>43.44360302909525</v>
      </c>
      <c r="P1105" s="26">
        <v>0.43443603029095251</v>
      </c>
      <c r="Q1105" s="25">
        <f t="shared" si="172"/>
        <v>56.55639697090475</v>
      </c>
      <c r="R1105" s="25">
        <f t="shared" si="173"/>
        <v>0.56556396970904754</v>
      </c>
      <c r="S1105" s="78"/>
      <c r="T1105" s="25">
        <f t="shared" si="174"/>
        <v>13.014379004813444</v>
      </c>
      <c r="U1105" s="25"/>
      <c r="V1105" s="25"/>
      <c r="W1105" s="26">
        <v>18.834796488427784</v>
      </c>
      <c r="X1105" s="26">
        <v>43.91488014970966</v>
      </c>
      <c r="Y1105" s="26">
        <v>24.530973938409886</v>
      </c>
      <c r="Z1105" s="26">
        <v>1.5599801854858697</v>
      </c>
      <c r="AA1105" s="26">
        <v>0.45027272727272727</v>
      </c>
      <c r="AB1105" s="26">
        <v>86.709975198635902</v>
      </c>
      <c r="AC1105" s="26">
        <f t="shared" si="168"/>
        <v>2.4512317997892854</v>
      </c>
      <c r="AD1105" s="26">
        <f t="shared" si="168"/>
        <v>5.715248942192801</v>
      </c>
      <c r="AE1105" s="26">
        <f t="shared" si="168"/>
        <v>3.1925539219166739</v>
      </c>
      <c r="AF1105" s="26">
        <f t="shared" si="167"/>
        <v>0.20302173373912286</v>
      </c>
      <c r="AG1105" s="17">
        <v>4.88</v>
      </c>
      <c r="AH1105" s="17">
        <v>6.63</v>
      </c>
      <c r="AI1105" s="17">
        <f t="shared" si="170"/>
        <v>2.3442288153199206E-7</v>
      </c>
      <c r="AJ1105" s="17">
        <v>2</v>
      </c>
      <c r="AK1105" s="17">
        <v>64.599999999999994</v>
      </c>
      <c r="AL1105" s="17">
        <v>2702.6</v>
      </c>
      <c r="AM1105" s="17">
        <v>346.5</v>
      </c>
      <c r="AN1105" s="17">
        <v>1.4</v>
      </c>
      <c r="AO1105" s="17">
        <v>8.1</v>
      </c>
      <c r="AP1105" s="17">
        <v>0.6</v>
      </c>
      <c r="AQ1105" s="17">
        <v>11</v>
      </c>
      <c r="AR1105" s="17">
        <v>931.99999999999909</v>
      </c>
      <c r="AS1105" s="17">
        <v>1421.6958333333332</v>
      </c>
      <c r="AT1105" s="26">
        <v>670.55</v>
      </c>
      <c r="AU1105" s="26">
        <v>21.214628764278302</v>
      </c>
      <c r="AV1105" s="26">
        <v>4.083030603588095</v>
      </c>
      <c r="AW1105" s="27">
        <v>4891.8250000000025</v>
      </c>
      <c r="AX1105" s="27">
        <v>3700</v>
      </c>
      <c r="AY1105" s="103">
        <v>615</v>
      </c>
      <c r="AZ1105" s="103"/>
      <c r="BA1105" s="17">
        <v>25</v>
      </c>
      <c r="BB1105" s="17">
        <v>45</v>
      </c>
      <c r="BC1105" s="17">
        <v>0.18</v>
      </c>
      <c r="BD1105" s="14">
        <v>3</v>
      </c>
      <c r="BE1105" s="17" t="s">
        <v>149</v>
      </c>
      <c r="BF1105" s="28"/>
      <c r="BG1105" s="26"/>
      <c r="BH1105" s="31"/>
      <c r="BI1105" s="29"/>
    </row>
    <row r="1106" spans="1:61" x14ac:dyDescent="0.25">
      <c r="A1106" s="14">
        <v>2008</v>
      </c>
      <c r="B1106" s="31">
        <v>2011</v>
      </c>
      <c r="C1106" s="20" t="s">
        <v>190</v>
      </c>
      <c r="D1106" s="17" t="s">
        <v>327</v>
      </c>
      <c r="E1106" s="69">
        <v>3</v>
      </c>
      <c r="F1106" s="76" t="s">
        <v>89</v>
      </c>
      <c r="G1106" s="76" t="s">
        <v>89</v>
      </c>
      <c r="H1106" s="20" t="s">
        <v>333</v>
      </c>
      <c r="I1106" s="45">
        <v>9</v>
      </c>
      <c r="J1106" s="108" t="s">
        <v>90</v>
      </c>
      <c r="K1106" s="17" t="s">
        <v>40</v>
      </c>
      <c r="L1106" s="71">
        <v>100</v>
      </c>
      <c r="M1106" s="24">
        <f t="shared" si="175"/>
        <v>1</v>
      </c>
      <c r="N1106" s="24">
        <v>85.683363148479415</v>
      </c>
      <c r="O1106" s="26">
        <f t="shared" si="171"/>
        <v>43.349388662467582</v>
      </c>
      <c r="P1106" s="26">
        <v>0.43349388662467581</v>
      </c>
      <c r="Q1106" s="25">
        <f t="shared" si="172"/>
        <v>56.650611337532418</v>
      </c>
      <c r="R1106" s="25">
        <f t="shared" si="173"/>
        <v>0.56650611337532419</v>
      </c>
      <c r="S1106" s="78"/>
      <c r="T1106" s="25">
        <f t="shared" si="174"/>
        <v>16.180049679390518</v>
      </c>
      <c r="U1106" s="25"/>
      <c r="V1106" s="25"/>
      <c r="W1106" s="26">
        <v>18.545282838425862</v>
      </c>
      <c r="X1106" s="26">
        <v>45.249007794194995</v>
      </c>
      <c r="Y1106" s="26">
        <v>24.95688088748625</v>
      </c>
      <c r="Z1106" s="26">
        <v>1.3835831779276049</v>
      </c>
      <c r="AA1106" s="26">
        <v>0.48492857142857143</v>
      </c>
      <c r="AB1106" s="26">
        <v>100.09752342530589</v>
      </c>
      <c r="AC1106" s="26">
        <f t="shared" si="168"/>
        <v>3.0006359764407882</v>
      </c>
      <c r="AD1106" s="26">
        <f t="shared" si="168"/>
        <v>7.3213119405320377</v>
      </c>
      <c r="AE1106" s="26">
        <f t="shared" si="168"/>
        <v>4.038035726021592</v>
      </c>
      <c r="AF1106" s="26">
        <f t="shared" si="167"/>
        <v>0.22386444554437657</v>
      </c>
      <c r="AG1106" s="17">
        <v>5.5</v>
      </c>
      <c r="AH1106" s="17">
        <v>6.32</v>
      </c>
      <c r="AI1106" s="17">
        <f t="shared" si="170"/>
        <v>4.7863009232263745E-7</v>
      </c>
      <c r="AJ1106" s="17">
        <v>1</v>
      </c>
      <c r="AK1106" s="17">
        <v>64.8</v>
      </c>
      <c r="AL1106" s="17">
        <v>2765.5</v>
      </c>
      <c r="AM1106" s="17">
        <v>338.9</v>
      </c>
      <c r="AN1106" s="17">
        <v>2.1</v>
      </c>
      <c r="AO1106" s="17">
        <v>9.5</v>
      </c>
      <c r="AP1106" s="17">
        <v>0.3</v>
      </c>
      <c r="AQ1106" s="17">
        <v>14.5</v>
      </c>
      <c r="AR1106" s="17">
        <v>931.99999999999909</v>
      </c>
      <c r="AS1106" s="17">
        <v>1421.6958333333332</v>
      </c>
      <c r="AT1106" s="26">
        <v>670.55</v>
      </c>
      <c r="AU1106" s="26">
        <v>21.214628764278302</v>
      </c>
      <c r="AV1106" s="26">
        <v>4.083030603588095</v>
      </c>
      <c r="AW1106" s="27">
        <v>4891.8250000000025</v>
      </c>
      <c r="AX1106" s="27">
        <v>3700</v>
      </c>
      <c r="AY1106" s="103">
        <v>615</v>
      </c>
      <c r="AZ1106" s="103"/>
      <c r="BA1106" s="17">
        <v>25</v>
      </c>
      <c r="BB1106" s="17">
        <v>45</v>
      </c>
      <c r="BC1106" s="17">
        <v>0.18</v>
      </c>
      <c r="BD1106" s="14">
        <v>3</v>
      </c>
      <c r="BE1106" s="17" t="s">
        <v>149</v>
      </c>
      <c r="BF1106" s="28"/>
      <c r="BG1106" s="26"/>
      <c r="BH1106" s="31"/>
      <c r="BI1106" s="29"/>
    </row>
    <row r="1107" spans="1:61" x14ac:dyDescent="0.25">
      <c r="A1107" s="14">
        <v>2008</v>
      </c>
      <c r="B1107" s="31">
        <v>2011</v>
      </c>
      <c r="C1107" s="20" t="s">
        <v>190</v>
      </c>
      <c r="D1107" s="17" t="s">
        <v>327</v>
      </c>
      <c r="E1107" s="69">
        <v>1</v>
      </c>
      <c r="F1107" s="76" t="s">
        <v>91</v>
      </c>
      <c r="G1107" s="76" t="s">
        <v>91</v>
      </c>
      <c r="H1107" s="20" t="s">
        <v>333</v>
      </c>
      <c r="I1107" s="45">
        <v>9</v>
      </c>
      <c r="J1107" s="108" t="s">
        <v>92</v>
      </c>
      <c r="K1107" s="17" t="s">
        <v>40</v>
      </c>
      <c r="L1107" s="71">
        <v>87.5</v>
      </c>
      <c r="M1107" s="24">
        <f t="shared" si="175"/>
        <v>0.875</v>
      </c>
      <c r="N1107" s="24">
        <v>67.003577817531294</v>
      </c>
      <c r="O1107" s="26">
        <f t="shared" si="171"/>
        <v>45.906132237067482</v>
      </c>
      <c r="P1107" s="26">
        <v>0.45906132237067482</v>
      </c>
      <c r="Q1107" s="25">
        <f t="shared" si="172"/>
        <v>54.093867762932518</v>
      </c>
      <c r="R1107" s="25">
        <f t="shared" si="173"/>
        <v>0.54093867762932524</v>
      </c>
      <c r="S1107" s="78"/>
      <c r="T1107" s="25">
        <f t="shared" si="174"/>
        <v>12.081608927016324</v>
      </c>
      <c r="U1107" s="25"/>
      <c r="V1107" s="25"/>
      <c r="W1107" s="26">
        <v>18.403190085109429</v>
      </c>
      <c r="X1107" s="26">
        <v>45.065972241399308</v>
      </c>
      <c r="Y1107" s="26">
        <v>24.898293945134512</v>
      </c>
      <c r="Z1107" s="26">
        <v>1.3625242321648443</v>
      </c>
      <c r="AA1107" s="26">
        <v>0.44903225806451613</v>
      </c>
      <c r="AB1107" s="26">
        <v>80.717645848600426</v>
      </c>
      <c r="AC1107" s="26">
        <f t="shared" si="168"/>
        <v>2.2234014561783639</v>
      </c>
      <c r="AD1107" s="26">
        <f t="shared" si="168"/>
        <v>5.4446945253635981</v>
      </c>
      <c r="AE1107" s="26">
        <f t="shared" si="168"/>
        <v>3.0081145039501362</v>
      </c>
      <c r="AF1107" s="26">
        <f t="shared" si="167"/>
        <v>0.16461484926598846</v>
      </c>
      <c r="AG1107" s="17">
        <v>5.22</v>
      </c>
      <c r="AH1107" s="17">
        <v>6.41</v>
      </c>
      <c r="AI1107" s="17">
        <f t="shared" si="170"/>
        <v>3.8904514499428027E-7</v>
      </c>
      <c r="AJ1107" s="17">
        <v>1.6</v>
      </c>
      <c r="AK1107" s="17">
        <v>64.8</v>
      </c>
      <c r="AL1107" s="17">
        <v>2560.8000000000002</v>
      </c>
      <c r="AM1107" s="17">
        <v>323.7</v>
      </c>
      <c r="AN1107" s="17">
        <v>1.4</v>
      </c>
      <c r="AO1107" s="17">
        <v>9</v>
      </c>
      <c r="AP1107" s="17">
        <v>0.7</v>
      </c>
      <c r="AQ1107" s="17">
        <v>9.4</v>
      </c>
      <c r="AR1107" s="17">
        <v>931.99999999999909</v>
      </c>
      <c r="AS1107" s="17">
        <v>1421.6958333333332</v>
      </c>
      <c r="AT1107" s="26">
        <v>670.55</v>
      </c>
      <c r="AU1107" s="26">
        <v>21.214628764278302</v>
      </c>
      <c r="AV1107" s="26">
        <v>4.083030603588095</v>
      </c>
      <c r="AW1107" s="27">
        <v>4891.8250000000025</v>
      </c>
      <c r="AX1107" s="27">
        <v>3700</v>
      </c>
      <c r="AY1107" s="103">
        <v>615</v>
      </c>
      <c r="AZ1107" s="103"/>
      <c r="BA1107" s="17">
        <v>25</v>
      </c>
      <c r="BB1107" s="17">
        <v>45</v>
      </c>
      <c r="BC1107" s="17">
        <v>0.18</v>
      </c>
      <c r="BD1107" s="14">
        <v>3</v>
      </c>
      <c r="BE1107" s="17" t="s">
        <v>149</v>
      </c>
      <c r="BF1107" s="28"/>
      <c r="BG1107" s="26"/>
      <c r="BH1107" s="31"/>
      <c r="BI1107" s="29"/>
    </row>
    <row r="1108" spans="1:61" x14ac:dyDescent="0.25">
      <c r="A1108" s="14">
        <v>2008</v>
      </c>
      <c r="B1108" s="31">
        <v>2011</v>
      </c>
      <c r="C1108" s="20" t="s">
        <v>190</v>
      </c>
      <c r="D1108" s="17" t="s">
        <v>327</v>
      </c>
      <c r="E1108" s="69">
        <v>2</v>
      </c>
      <c r="F1108" s="76" t="s">
        <v>91</v>
      </c>
      <c r="G1108" s="76" t="s">
        <v>91</v>
      </c>
      <c r="H1108" s="20" t="s">
        <v>333</v>
      </c>
      <c r="I1108" s="45">
        <v>9</v>
      </c>
      <c r="J1108" s="108" t="s">
        <v>92</v>
      </c>
      <c r="K1108" s="17" t="s">
        <v>40</v>
      </c>
      <c r="L1108" s="71">
        <v>100</v>
      </c>
      <c r="M1108" s="24">
        <f t="shared" si="175"/>
        <v>1</v>
      </c>
      <c r="N1108" s="24">
        <v>88.119856887298752</v>
      </c>
      <c r="O1108" s="26">
        <f t="shared" si="171"/>
        <v>45.82123265569539</v>
      </c>
      <c r="P1108" s="26">
        <v>0.45821232655695388</v>
      </c>
      <c r="Q1108" s="25">
        <f t="shared" si="172"/>
        <v>54.17876734430461</v>
      </c>
      <c r="R1108" s="25">
        <f t="shared" si="173"/>
        <v>0.54178767344304612</v>
      </c>
      <c r="S1108" s="78"/>
      <c r="T1108" s="25">
        <f t="shared" si="174"/>
        <v>15.914084082367927</v>
      </c>
      <c r="U1108" s="25"/>
      <c r="V1108" s="25"/>
      <c r="W1108" s="26">
        <v>18.659470367094201</v>
      </c>
      <c r="X1108" s="26">
        <v>43.898993808049539</v>
      </c>
      <c r="Y1108" s="26">
        <v>25.166802576293676</v>
      </c>
      <c r="Z1108" s="26">
        <v>1.426380749668283</v>
      </c>
      <c r="AA1108" s="26">
        <v>0.44007999999999997</v>
      </c>
      <c r="AB1108" s="26">
        <v>108.4853941263038</v>
      </c>
      <c r="AC1108" s="26">
        <f t="shared" si="168"/>
        <v>2.969483803543898</v>
      </c>
      <c r="AD1108" s="26">
        <f t="shared" si="168"/>
        <v>6.9861227859264936</v>
      </c>
      <c r="AE1108" s="26">
        <f t="shared" si="168"/>
        <v>4.0050661228349131</v>
      </c>
      <c r="AF1108" s="26">
        <f t="shared" si="167"/>
        <v>0.22699543183692053</v>
      </c>
      <c r="AG1108" s="17">
        <v>4.88</v>
      </c>
      <c r="AH1108" s="17">
        <v>6.63</v>
      </c>
      <c r="AI1108" s="17">
        <f t="shared" si="170"/>
        <v>2.3442288153199206E-7</v>
      </c>
      <c r="AJ1108" s="17">
        <v>2</v>
      </c>
      <c r="AK1108" s="17">
        <v>64.599999999999994</v>
      </c>
      <c r="AL1108" s="17">
        <v>2702.6</v>
      </c>
      <c r="AM1108" s="17">
        <v>346.5</v>
      </c>
      <c r="AN1108" s="17">
        <v>1.4</v>
      </c>
      <c r="AO1108" s="17">
        <v>8.1</v>
      </c>
      <c r="AP1108" s="17">
        <v>0.6</v>
      </c>
      <c r="AQ1108" s="17">
        <v>11</v>
      </c>
      <c r="AR1108" s="17">
        <v>931.99999999999909</v>
      </c>
      <c r="AS1108" s="17">
        <v>1421.6958333333332</v>
      </c>
      <c r="AT1108" s="26">
        <v>670.55</v>
      </c>
      <c r="AU1108" s="26">
        <v>21.214628764278302</v>
      </c>
      <c r="AV1108" s="26">
        <v>4.083030603588095</v>
      </c>
      <c r="AW1108" s="27">
        <v>4891.8250000000025</v>
      </c>
      <c r="AX1108" s="27">
        <v>3700</v>
      </c>
      <c r="AY1108" s="103">
        <v>615</v>
      </c>
      <c r="AZ1108" s="103"/>
      <c r="BA1108" s="17">
        <v>25</v>
      </c>
      <c r="BB1108" s="17">
        <v>45</v>
      </c>
      <c r="BC1108" s="17">
        <v>0.18</v>
      </c>
      <c r="BD1108" s="14">
        <v>3</v>
      </c>
      <c r="BE1108" s="17" t="s">
        <v>149</v>
      </c>
      <c r="BF1108" s="28"/>
      <c r="BG1108" s="26"/>
      <c r="BH1108" s="31"/>
      <c r="BI1108" s="29"/>
    </row>
    <row r="1109" spans="1:61" x14ac:dyDescent="0.25">
      <c r="A1109" s="14">
        <v>2008</v>
      </c>
      <c r="B1109" s="31">
        <v>2011</v>
      </c>
      <c r="C1109" s="20" t="s">
        <v>190</v>
      </c>
      <c r="D1109" s="17" t="s">
        <v>327</v>
      </c>
      <c r="E1109" s="69">
        <v>3</v>
      </c>
      <c r="F1109" s="76" t="s">
        <v>91</v>
      </c>
      <c r="G1109" s="76" t="s">
        <v>91</v>
      </c>
      <c r="H1109" s="20" t="s">
        <v>333</v>
      </c>
      <c r="I1109" s="45">
        <v>9</v>
      </c>
      <c r="J1109" s="108" t="s">
        <v>92</v>
      </c>
      <c r="K1109" s="17" t="s">
        <v>40</v>
      </c>
      <c r="L1109" s="71">
        <v>100</v>
      </c>
      <c r="M1109" s="24">
        <f t="shared" si="175"/>
        <v>1</v>
      </c>
      <c r="N1109" s="24">
        <v>77.561717352415016</v>
      </c>
      <c r="O1109" s="26">
        <f t="shared" si="171"/>
        <v>45.469855170090938</v>
      </c>
      <c r="P1109" s="26">
        <v>0.45469855170090939</v>
      </c>
      <c r="Q1109" s="25">
        <f t="shared" si="172"/>
        <v>54.530144829909062</v>
      </c>
      <c r="R1109" s="25">
        <f t="shared" si="173"/>
        <v>0.54530144829909066</v>
      </c>
      <c r="S1109" s="78"/>
      <c r="T1109" s="25">
        <f t="shared" si="174"/>
        <v>14.098172268278873</v>
      </c>
      <c r="U1109" s="25"/>
      <c r="V1109" s="25"/>
      <c r="W1109" s="26">
        <v>17.983233792173792</v>
      </c>
      <c r="X1109" s="26">
        <v>48.488384678204923</v>
      </c>
      <c r="Y1109" s="26">
        <v>23.2230673108144</v>
      </c>
      <c r="Z1109" s="26">
        <v>1.4607558568575172</v>
      </c>
      <c r="AA1109" s="26">
        <v>0.46</v>
      </c>
      <c r="AB1109" s="26">
        <v>91.944601749644818</v>
      </c>
      <c r="AC1109" s="26">
        <f t="shared" si="168"/>
        <v>2.5353072794280007</v>
      </c>
      <c r="AD1109" s="26">
        <f t="shared" si="168"/>
        <v>6.8359760020390681</v>
      </c>
      <c r="AE1109" s="26">
        <f t="shared" si="168"/>
        <v>3.274028035456972</v>
      </c>
      <c r="AF1109" s="26">
        <f t="shared" si="167"/>
        <v>0.20593987711874592</v>
      </c>
      <c r="AG1109" s="17">
        <v>5.5</v>
      </c>
      <c r="AH1109" s="17">
        <v>6.32</v>
      </c>
      <c r="AI1109" s="17">
        <f t="shared" si="170"/>
        <v>4.7863009232263745E-7</v>
      </c>
      <c r="AJ1109" s="17">
        <v>1</v>
      </c>
      <c r="AK1109" s="17">
        <v>64.8</v>
      </c>
      <c r="AL1109" s="17">
        <v>2765.5</v>
      </c>
      <c r="AM1109" s="17">
        <v>338.9</v>
      </c>
      <c r="AN1109" s="17">
        <v>2.1</v>
      </c>
      <c r="AO1109" s="17">
        <v>9.5</v>
      </c>
      <c r="AP1109" s="17">
        <v>0.3</v>
      </c>
      <c r="AQ1109" s="17">
        <v>14.5</v>
      </c>
      <c r="AR1109" s="17">
        <v>931.99999999999909</v>
      </c>
      <c r="AS1109" s="17">
        <v>1421.6958333333332</v>
      </c>
      <c r="AT1109" s="26">
        <v>670.55</v>
      </c>
      <c r="AU1109" s="26">
        <v>21.214628764278302</v>
      </c>
      <c r="AV1109" s="26">
        <v>4.083030603588095</v>
      </c>
      <c r="AW1109" s="27">
        <v>4891.8250000000025</v>
      </c>
      <c r="AX1109" s="27">
        <v>3700</v>
      </c>
      <c r="AY1109" s="103">
        <v>615</v>
      </c>
      <c r="AZ1109" s="103"/>
      <c r="BA1109" s="17">
        <v>25</v>
      </c>
      <c r="BB1109" s="17">
        <v>45</v>
      </c>
      <c r="BC1109" s="17">
        <v>0.18</v>
      </c>
      <c r="BD1109" s="14">
        <v>3</v>
      </c>
      <c r="BE1109" s="17" t="s">
        <v>149</v>
      </c>
      <c r="BF1109" s="28"/>
      <c r="BG1109" s="26"/>
      <c r="BH1109" s="31"/>
      <c r="BI1109" s="29"/>
    </row>
    <row r="1110" spans="1:61" x14ac:dyDescent="0.25">
      <c r="A1110" s="14">
        <v>2008</v>
      </c>
      <c r="B1110" s="15">
        <v>2011</v>
      </c>
      <c r="C1110" s="20" t="s">
        <v>194</v>
      </c>
      <c r="D1110" s="17" t="s">
        <v>334</v>
      </c>
      <c r="E1110" s="32">
        <v>1</v>
      </c>
      <c r="F1110" s="44" t="s">
        <v>81</v>
      </c>
      <c r="G1110" s="86" t="s">
        <v>82</v>
      </c>
      <c r="H1110" s="70" t="s">
        <v>83</v>
      </c>
      <c r="I1110" s="21">
        <v>5</v>
      </c>
      <c r="J1110" s="22">
        <v>987131</v>
      </c>
      <c r="K1110" s="17" t="s">
        <v>54</v>
      </c>
      <c r="L1110" s="23" t="s">
        <v>45</v>
      </c>
      <c r="M1110" s="87" t="s">
        <v>45</v>
      </c>
      <c r="N1110" s="25">
        <v>72.706220095693794</v>
      </c>
      <c r="O1110" s="26">
        <v>45.414847161572048</v>
      </c>
      <c r="P1110" s="46">
        <f t="shared" si="169"/>
        <v>0.45414847161572047</v>
      </c>
      <c r="Q1110" s="88">
        <v>54.585152838427952</v>
      </c>
      <c r="R1110" s="25">
        <v>0.54585152838427953</v>
      </c>
      <c r="S1110" s="24">
        <v>39.686801362278267</v>
      </c>
      <c r="T1110" s="25">
        <v>13.228933787426092</v>
      </c>
      <c r="U1110" s="25">
        <v>17.700313407576107</v>
      </c>
      <c r="V1110" s="25">
        <v>5.9001044691920352</v>
      </c>
      <c r="W1110" s="26">
        <v>18.569858935426964</v>
      </c>
      <c r="X1110" s="26">
        <v>46.116836341767851</v>
      </c>
      <c r="Y1110" s="26">
        <v>23.363192263245537</v>
      </c>
      <c r="Z1110" s="26">
        <v>1.4620218400683598</v>
      </c>
      <c r="AA1110" s="26">
        <v>0.43887500000000002</v>
      </c>
      <c r="AB1110" s="26">
        <v>90.428485018008033</v>
      </c>
      <c r="AC1110" s="26">
        <f t="shared" si="168"/>
        <v>2.4565943429860608</v>
      </c>
      <c r="AD1110" s="26">
        <f t="shared" si="168"/>
        <v>6.1007657445081227</v>
      </c>
      <c r="AE1110" s="26">
        <f t="shared" si="168"/>
        <v>3.0907012351338072</v>
      </c>
      <c r="AF1110" s="26">
        <f t="shared" si="167"/>
        <v>0.19340990118035192</v>
      </c>
      <c r="AG1110" s="17">
        <v>6.4</v>
      </c>
      <c r="AH1110" s="17">
        <v>5.8</v>
      </c>
      <c r="AI1110" s="17">
        <f t="shared" si="170"/>
        <v>1.5848931924611111E-6</v>
      </c>
      <c r="AJ1110" s="17">
        <v>2</v>
      </c>
      <c r="AK1110" s="17">
        <v>116</v>
      </c>
      <c r="AL1110" s="17">
        <v>631</v>
      </c>
      <c r="AM1110" s="17">
        <v>124</v>
      </c>
      <c r="AN1110" s="17">
        <v>5.2</v>
      </c>
      <c r="AO1110" s="17">
        <v>4.8</v>
      </c>
      <c r="AP1110" s="17">
        <v>0.3</v>
      </c>
      <c r="AQ1110" s="17">
        <v>205</v>
      </c>
      <c r="AR1110" s="17">
        <v>1373.4499999999994</v>
      </c>
      <c r="AS1110" s="17">
        <v>1453.8124999999998</v>
      </c>
      <c r="AT1110" s="26">
        <v>831.72499999999991</v>
      </c>
      <c r="AU1110" s="26">
        <v>20.896962616822435</v>
      </c>
      <c r="AV1110" s="26">
        <v>5.0788529069864694</v>
      </c>
      <c r="AW1110" s="26">
        <v>5237.7749999999987</v>
      </c>
      <c r="AX1110" s="26">
        <v>3882.5749999999998</v>
      </c>
      <c r="AY1110" s="103">
        <v>688</v>
      </c>
      <c r="AZ1110" s="103">
        <f t="shared" ref="AZ1110:AZ1173" si="176">AY1110*0.305</f>
        <v>209.84</v>
      </c>
      <c r="BA1110" s="17">
        <v>45</v>
      </c>
      <c r="BB1110" s="17">
        <v>75</v>
      </c>
      <c r="BC1110" s="17">
        <v>0.13</v>
      </c>
      <c r="BD1110" s="14">
        <v>2</v>
      </c>
      <c r="BE1110" s="17" t="s">
        <v>149</v>
      </c>
      <c r="BF1110" s="28"/>
      <c r="BG1110" s="26"/>
      <c r="BH1110" s="31"/>
      <c r="BI1110" s="29"/>
    </row>
    <row r="1111" spans="1:61" x14ac:dyDescent="0.25">
      <c r="A1111" s="14">
        <v>2008</v>
      </c>
      <c r="B1111" s="15">
        <v>2011</v>
      </c>
      <c r="C1111" s="20" t="s">
        <v>194</v>
      </c>
      <c r="D1111" s="17" t="s">
        <v>334</v>
      </c>
      <c r="E1111" s="32">
        <v>2</v>
      </c>
      <c r="F1111" s="44" t="s">
        <v>81</v>
      </c>
      <c r="G1111" s="86" t="s">
        <v>82</v>
      </c>
      <c r="H1111" s="70" t="s">
        <v>83</v>
      </c>
      <c r="I1111" s="21">
        <v>5</v>
      </c>
      <c r="J1111" s="22">
        <v>987131</v>
      </c>
      <c r="K1111" s="17" t="s">
        <v>54</v>
      </c>
      <c r="L1111" s="23" t="s">
        <v>45</v>
      </c>
      <c r="M1111" s="87" t="s">
        <v>45</v>
      </c>
      <c r="N1111" s="25">
        <v>67.063349282296656</v>
      </c>
      <c r="O1111" s="37">
        <f>AVERAGE(O1110,O1112:O1113)</f>
        <v>41.129617759259993</v>
      </c>
      <c r="P1111" s="37">
        <f>AVERAGE(P1110,P1112:P1113)</f>
        <v>0.41129617759260001</v>
      </c>
      <c r="Q1111" s="60">
        <f>100-O1111</f>
        <v>58.870382240740007</v>
      </c>
      <c r="R1111" s="38">
        <f>1-P1111</f>
        <v>0.58870382240739993</v>
      </c>
      <c r="S1111" s="61">
        <f>N1111*R1111</f>
        <v>39.480450065930604</v>
      </c>
      <c r="T1111" s="38">
        <f>S1111/3</f>
        <v>13.160150021976868</v>
      </c>
      <c r="U1111" s="38">
        <f>S1111/2.242</f>
        <v>17.609478173920877</v>
      </c>
      <c r="V1111" s="38">
        <f>U1111/3</f>
        <v>5.8698260579736257</v>
      </c>
      <c r="W1111" s="26">
        <v>18.206419276646159</v>
      </c>
      <c r="X1111" s="26">
        <v>43.403869496721924</v>
      </c>
      <c r="Y1111" s="26">
        <v>23.770353781503303</v>
      </c>
      <c r="Z1111" s="26">
        <v>2.51531491313186</v>
      </c>
      <c r="AA1111" s="26">
        <v>0.392625</v>
      </c>
      <c r="AB1111" s="26">
        <v>100.5551100055539</v>
      </c>
      <c r="AC1111" s="26">
        <f t="shared" si="168"/>
        <v>2.3959920904367502</v>
      </c>
      <c r="AD1111" s="26">
        <f t="shared" si="168"/>
        <v>5.7120143411116615</v>
      </c>
      <c r="AE1111" s="26">
        <f t="shared" si="168"/>
        <v>3.1282142184004864</v>
      </c>
      <c r="AF1111" s="26">
        <f t="shared" si="167"/>
        <v>0.33101921609330986</v>
      </c>
      <c r="AG1111" s="17">
        <v>6.4</v>
      </c>
      <c r="AH1111" s="17">
        <v>5.8</v>
      </c>
      <c r="AI1111" s="17">
        <f t="shared" si="170"/>
        <v>1.5848931924611111E-6</v>
      </c>
      <c r="AJ1111" s="17">
        <v>2</v>
      </c>
      <c r="AK1111" s="17">
        <v>116</v>
      </c>
      <c r="AL1111" s="17">
        <v>631</v>
      </c>
      <c r="AM1111" s="17">
        <v>124</v>
      </c>
      <c r="AN1111" s="17">
        <v>5.2</v>
      </c>
      <c r="AO1111" s="17">
        <v>4.8</v>
      </c>
      <c r="AP1111" s="17">
        <v>0.3</v>
      </c>
      <c r="AQ1111" s="17">
        <v>205</v>
      </c>
      <c r="AR1111" s="17">
        <v>1373.4499999999994</v>
      </c>
      <c r="AS1111" s="17">
        <v>1453.8124999999998</v>
      </c>
      <c r="AT1111" s="26">
        <v>831.72499999999991</v>
      </c>
      <c r="AU1111" s="26">
        <v>20.896962616822435</v>
      </c>
      <c r="AV1111" s="26">
        <v>5.0788529069864694</v>
      </c>
      <c r="AW1111" s="26">
        <v>5237.7749999999987</v>
      </c>
      <c r="AX1111" s="26">
        <v>3882.5749999999998</v>
      </c>
      <c r="AY1111" s="103">
        <v>688</v>
      </c>
      <c r="AZ1111" s="103">
        <f t="shared" si="176"/>
        <v>209.84</v>
      </c>
      <c r="BA1111" s="17">
        <v>45</v>
      </c>
      <c r="BB1111" s="17">
        <v>75</v>
      </c>
      <c r="BC1111" s="17">
        <v>0.13</v>
      </c>
      <c r="BD1111" s="14">
        <v>2</v>
      </c>
      <c r="BE1111" s="17" t="s">
        <v>149</v>
      </c>
      <c r="BF1111" s="28"/>
      <c r="BG1111" s="26"/>
      <c r="BH1111" s="39" t="s">
        <v>196</v>
      </c>
      <c r="BI1111" s="29"/>
    </row>
    <row r="1112" spans="1:61" x14ac:dyDescent="0.25">
      <c r="A1112" s="14">
        <v>2008</v>
      </c>
      <c r="B1112" s="15">
        <v>2011</v>
      </c>
      <c r="C1112" s="20" t="s">
        <v>194</v>
      </c>
      <c r="D1112" s="17" t="s">
        <v>334</v>
      </c>
      <c r="E1112" s="32">
        <v>3</v>
      </c>
      <c r="F1112" s="44" t="s">
        <v>81</v>
      </c>
      <c r="G1112" s="86" t="s">
        <v>82</v>
      </c>
      <c r="H1112" s="70" t="s">
        <v>83</v>
      </c>
      <c r="I1112" s="21">
        <v>5</v>
      </c>
      <c r="J1112" s="22">
        <v>987131</v>
      </c>
      <c r="K1112" s="17" t="s">
        <v>54</v>
      </c>
      <c r="L1112" s="23" t="s">
        <v>45</v>
      </c>
      <c r="M1112" s="87" t="s">
        <v>45</v>
      </c>
      <c r="N1112" s="25">
        <v>50.315598086124403</v>
      </c>
      <c r="O1112" s="26">
        <v>35.474006116207946</v>
      </c>
      <c r="P1112" s="46">
        <f t="shared" si="169"/>
        <v>0.35474006116207946</v>
      </c>
      <c r="Q1112" s="88">
        <v>64.525993883792054</v>
      </c>
      <c r="R1112" s="25">
        <v>0.64525993883792054</v>
      </c>
      <c r="S1112" s="24">
        <v>32.46663974364602</v>
      </c>
      <c r="T1112" s="25">
        <v>10.822213247882006</v>
      </c>
      <c r="U1112" s="25">
        <v>14.480121325666126</v>
      </c>
      <c r="V1112" s="25">
        <v>4.8267071085553752</v>
      </c>
      <c r="W1112" s="26">
        <v>18.673622389008187</v>
      </c>
      <c r="X1112" s="26">
        <v>44.20307275680031</v>
      </c>
      <c r="Y1112" s="26">
        <v>23.869178978322907</v>
      </c>
      <c r="Z1112" s="26">
        <v>1.7907152736531202</v>
      </c>
      <c r="AA1112" s="26">
        <v>0.46861538461538466</v>
      </c>
      <c r="AB1112" s="26">
        <v>69.282061173243306</v>
      </c>
      <c r="AC1112" s="26">
        <f t="shared" si="168"/>
        <v>2.0208992360427045</v>
      </c>
      <c r="AD1112" s="26">
        <f t="shared" si="168"/>
        <v>4.7837507958573653</v>
      </c>
      <c r="AE1112" s="26">
        <f t="shared" si="168"/>
        <v>2.5831734495527288</v>
      </c>
      <c r="AF1112" s="26">
        <f t="shared" si="167"/>
        <v>0.19379502557713452</v>
      </c>
      <c r="AG1112" s="17">
        <v>6.4</v>
      </c>
      <c r="AH1112" s="17">
        <v>5.8</v>
      </c>
      <c r="AI1112" s="17">
        <f t="shared" si="170"/>
        <v>1.5848931924611111E-6</v>
      </c>
      <c r="AJ1112" s="17">
        <v>2</v>
      </c>
      <c r="AK1112" s="17">
        <v>116</v>
      </c>
      <c r="AL1112" s="17">
        <v>631</v>
      </c>
      <c r="AM1112" s="17">
        <v>124</v>
      </c>
      <c r="AN1112" s="17">
        <v>5.2</v>
      </c>
      <c r="AO1112" s="17">
        <v>4.8</v>
      </c>
      <c r="AP1112" s="17">
        <v>0.3</v>
      </c>
      <c r="AQ1112" s="17">
        <v>205</v>
      </c>
      <c r="AR1112" s="17">
        <v>1373.4499999999994</v>
      </c>
      <c r="AS1112" s="17">
        <v>1453.8124999999998</v>
      </c>
      <c r="AT1112" s="26">
        <v>831.72499999999991</v>
      </c>
      <c r="AU1112" s="26">
        <v>20.896962616822435</v>
      </c>
      <c r="AV1112" s="26">
        <v>5.0788529069864694</v>
      </c>
      <c r="AW1112" s="26">
        <v>5237.7749999999987</v>
      </c>
      <c r="AX1112" s="26">
        <v>3882.5749999999998</v>
      </c>
      <c r="AY1112" s="103">
        <v>688</v>
      </c>
      <c r="AZ1112" s="103">
        <f t="shared" si="176"/>
        <v>209.84</v>
      </c>
      <c r="BA1112" s="17">
        <v>45</v>
      </c>
      <c r="BB1112" s="17">
        <v>75</v>
      </c>
      <c r="BC1112" s="17">
        <v>0.13</v>
      </c>
      <c r="BD1112" s="14">
        <v>2</v>
      </c>
      <c r="BE1112" s="17" t="s">
        <v>149</v>
      </c>
      <c r="BF1112" s="28"/>
      <c r="BG1112" s="26"/>
      <c r="BH1112" s="31"/>
      <c r="BI1112" s="29"/>
    </row>
    <row r="1113" spans="1:61" x14ac:dyDescent="0.25">
      <c r="A1113" s="14">
        <v>2008</v>
      </c>
      <c r="B1113" s="15">
        <v>2011</v>
      </c>
      <c r="C1113" s="20" t="s">
        <v>194</v>
      </c>
      <c r="D1113" s="17" t="s">
        <v>334</v>
      </c>
      <c r="E1113" s="32">
        <v>4</v>
      </c>
      <c r="F1113" s="44" t="s">
        <v>81</v>
      </c>
      <c r="G1113" s="86" t="s">
        <v>82</v>
      </c>
      <c r="H1113" s="70" t="s">
        <v>83</v>
      </c>
      <c r="I1113" s="21">
        <v>5</v>
      </c>
      <c r="J1113" s="22">
        <v>987131</v>
      </c>
      <c r="K1113" s="17" t="s">
        <v>54</v>
      </c>
      <c r="L1113" s="23" t="s">
        <v>45</v>
      </c>
      <c r="M1113" s="87" t="s">
        <v>45</v>
      </c>
      <c r="N1113" s="25">
        <v>31.108133971291867</v>
      </c>
      <c r="O1113" s="26">
        <v>42.500000000000007</v>
      </c>
      <c r="P1113" s="46">
        <f t="shared" si="169"/>
        <v>0.42500000000000004</v>
      </c>
      <c r="Q1113" s="88">
        <v>57.499999999999993</v>
      </c>
      <c r="R1113" s="25">
        <v>0.57499999999999996</v>
      </c>
      <c r="S1113" s="24">
        <v>17.887177033492822</v>
      </c>
      <c r="T1113" s="25">
        <v>5.9623923444976077</v>
      </c>
      <c r="U1113" s="25">
        <v>7.9776809569377987</v>
      </c>
      <c r="V1113" s="25">
        <v>2.6592269856459332</v>
      </c>
      <c r="W1113" s="26">
        <v>18.160040260280169</v>
      </c>
      <c r="X1113" s="26">
        <v>42.656776170770215</v>
      </c>
      <c r="Y1113" s="26">
        <v>24.450100615409156</v>
      </c>
      <c r="Z1113" s="26">
        <v>2.2309637128109472</v>
      </c>
      <c r="AA1113" s="26">
        <v>0.49275000000000002</v>
      </c>
      <c r="AB1113" s="26">
        <v>36.300714426165037</v>
      </c>
      <c r="AC1113" s="26">
        <f t="shared" si="168"/>
        <v>1.0827728502366283</v>
      </c>
      <c r="AD1113" s="26">
        <f t="shared" si="168"/>
        <v>2.5433643568154833</v>
      </c>
      <c r="AE1113" s="26">
        <f t="shared" si="168"/>
        <v>1.4578109273151181</v>
      </c>
      <c r="AF1113" s="26">
        <f t="shared" si="167"/>
        <v>0.1330188096211595</v>
      </c>
      <c r="AG1113" s="17">
        <v>6.4</v>
      </c>
      <c r="AH1113" s="17">
        <v>5.8</v>
      </c>
      <c r="AI1113" s="17">
        <f t="shared" si="170"/>
        <v>1.5848931924611111E-6</v>
      </c>
      <c r="AJ1113" s="17">
        <v>2</v>
      </c>
      <c r="AK1113" s="17">
        <v>116</v>
      </c>
      <c r="AL1113" s="17">
        <v>631</v>
      </c>
      <c r="AM1113" s="17">
        <v>124</v>
      </c>
      <c r="AN1113" s="17">
        <v>5.2</v>
      </c>
      <c r="AO1113" s="17">
        <v>4.8</v>
      </c>
      <c r="AP1113" s="17">
        <v>0.3</v>
      </c>
      <c r="AQ1113" s="17">
        <v>205</v>
      </c>
      <c r="AR1113" s="17">
        <v>1373.4499999999994</v>
      </c>
      <c r="AS1113" s="17">
        <v>1453.8124999999998</v>
      </c>
      <c r="AT1113" s="26">
        <v>831.72499999999991</v>
      </c>
      <c r="AU1113" s="26">
        <v>20.896962616822435</v>
      </c>
      <c r="AV1113" s="26">
        <v>5.0788529069864694</v>
      </c>
      <c r="AW1113" s="26">
        <v>5237.7749999999987</v>
      </c>
      <c r="AX1113" s="26">
        <v>3882.5749999999998</v>
      </c>
      <c r="AY1113" s="103">
        <v>688</v>
      </c>
      <c r="AZ1113" s="103">
        <f t="shared" si="176"/>
        <v>209.84</v>
      </c>
      <c r="BA1113" s="17">
        <v>45</v>
      </c>
      <c r="BB1113" s="17">
        <v>75</v>
      </c>
      <c r="BC1113" s="17">
        <v>0.13</v>
      </c>
      <c r="BD1113" s="14">
        <v>2</v>
      </c>
      <c r="BE1113" s="17" t="s">
        <v>149</v>
      </c>
      <c r="BF1113" s="28"/>
      <c r="BG1113" s="26"/>
      <c r="BH1113" s="31"/>
      <c r="BI1113" s="29"/>
    </row>
    <row r="1114" spans="1:61" x14ac:dyDescent="0.25">
      <c r="A1114" s="14">
        <v>2008</v>
      </c>
      <c r="B1114" s="15">
        <v>2011</v>
      </c>
      <c r="C1114" s="20" t="s">
        <v>194</v>
      </c>
      <c r="D1114" s="17" t="s">
        <v>334</v>
      </c>
      <c r="E1114" s="32">
        <v>1</v>
      </c>
      <c r="F1114" s="44" t="s">
        <v>93</v>
      </c>
      <c r="G1114" s="86" t="s">
        <v>94</v>
      </c>
      <c r="H1114" s="70" t="s">
        <v>95</v>
      </c>
      <c r="I1114" s="21" t="s">
        <v>43</v>
      </c>
      <c r="J1114" s="22">
        <v>988234</v>
      </c>
      <c r="K1114" s="17" t="s">
        <v>42</v>
      </c>
      <c r="L1114" s="23" t="s">
        <v>45</v>
      </c>
      <c r="M1114" s="87" t="s">
        <v>45</v>
      </c>
      <c r="N1114" s="25">
        <v>70.029473684210515</v>
      </c>
      <c r="O1114" s="26">
        <v>42.657342657342653</v>
      </c>
      <c r="P1114" s="46">
        <f t="shared" si="169"/>
        <v>0.42657342657342651</v>
      </c>
      <c r="Q1114" s="88">
        <v>57.342657342657347</v>
      </c>
      <c r="R1114" s="25">
        <v>0.57342657342657344</v>
      </c>
      <c r="S1114" s="24">
        <v>40.15676113360324</v>
      </c>
      <c r="T1114" s="25">
        <v>13.385587044534413</v>
      </c>
      <c r="U1114" s="25">
        <v>17.909915465587044</v>
      </c>
      <c r="V1114" s="25">
        <v>5.9699718218623481</v>
      </c>
      <c r="W1114" s="26">
        <v>20.504736965591277</v>
      </c>
      <c r="X1114" s="26">
        <v>43.964852335581583</v>
      </c>
      <c r="Y1114" s="26">
        <v>24.982467968511926</v>
      </c>
      <c r="Z1114" s="26">
        <v>0.80417643140501127</v>
      </c>
      <c r="AA1114" s="26">
        <v>0.43377777777777776</v>
      </c>
      <c r="AB1114" s="26">
        <v>92.574500564146803</v>
      </c>
      <c r="AC1114" s="26">
        <f t="shared" si="168"/>
        <v>2.7446794147820448</v>
      </c>
      <c r="AD1114" s="26">
        <f t="shared" si="168"/>
        <v>5.8849535783802933</v>
      </c>
      <c r="AE1114" s="26">
        <f t="shared" si="168"/>
        <v>3.344049995798092</v>
      </c>
      <c r="AF1114" s="26">
        <f t="shared" si="167"/>
        <v>0.10764373621734835</v>
      </c>
      <c r="AG1114" s="17">
        <v>6.4</v>
      </c>
      <c r="AH1114" s="17">
        <v>5.8</v>
      </c>
      <c r="AI1114" s="17">
        <f t="shared" si="170"/>
        <v>1.5848931924611111E-6</v>
      </c>
      <c r="AJ1114" s="17">
        <v>2</v>
      </c>
      <c r="AK1114" s="17">
        <v>116</v>
      </c>
      <c r="AL1114" s="17">
        <v>631</v>
      </c>
      <c r="AM1114" s="17">
        <v>124</v>
      </c>
      <c r="AN1114" s="17">
        <v>5.2</v>
      </c>
      <c r="AO1114" s="17">
        <v>4.8</v>
      </c>
      <c r="AP1114" s="17">
        <v>0.3</v>
      </c>
      <c r="AQ1114" s="17">
        <v>205</v>
      </c>
      <c r="AR1114" s="17">
        <v>1373.4499999999994</v>
      </c>
      <c r="AS1114" s="17">
        <v>1453.8124999999998</v>
      </c>
      <c r="AT1114" s="26">
        <v>831.72499999999991</v>
      </c>
      <c r="AU1114" s="26">
        <v>20.896962616822435</v>
      </c>
      <c r="AV1114" s="26">
        <v>5.0788529069864694</v>
      </c>
      <c r="AW1114" s="26">
        <v>5237.7749999999987</v>
      </c>
      <c r="AX1114" s="26">
        <v>3882.5749999999998</v>
      </c>
      <c r="AY1114" s="103">
        <v>688</v>
      </c>
      <c r="AZ1114" s="103">
        <f t="shared" si="176"/>
        <v>209.84</v>
      </c>
      <c r="BA1114" s="17">
        <v>45</v>
      </c>
      <c r="BB1114" s="17">
        <v>75</v>
      </c>
      <c r="BC1114" s="17">
        <v>0.13</v>
      </c>
      <c r="BD1114" s="14">
        <v>2</v>
      </c>
      <c r="BE1114" s="17" t="s">
        <v>149</v>
      </c>
      <c r="BF1114" s="28"/>
      <c r="BG1114" s="26"/>
      <c r="BH1114" s="31"/>
      <c r="BI1114" s="29"/>
    </row>
    <row r="1115" spans="1:61" x14ac:dyDescent="0.25">
      <c r="A1115" s="14">
        <v>2008</v>
      </c>
      <c r="B1115" s="15">
        <v>2011</v>
      </c>
      <c r="C1115" s="20" t="s">
        <v>194</v>
      </c>
      <c r="D1115" s="17" t="s">
        <v>334</v>
      </c>
      <c r="E1115" s="32">
        <v>2</v>
      </c>
      <c r="F1115" s="44" t="s">
        <v>93</v>
      </c>
      <c r="G1115" s="86" t="s">
        <v>94</v>
      </c>
      <c r="H1115" s="70" t="s">
        <v>95</v>
      </c>
      <c r="I1115" s="21" t="s">
        <v>43</v>
      </c>
      <c r="J1115" s="22">
        <v>988234</v>
      </c>
      <c r="K1115" s="17" t="s">
        <v>42</v>
      </c>
      <c r="L1115" s="23" t="s">
        <v>45</v>
      </c>
      <c r="M1115" s="87" t="s">
        <v>45</v>
      </c>
      <c r="N1115" s="25">
        <v>42.430047846889963</v>
      </c>
      <c r="O1115" s="26">
        <v>36.231884057971023</v>
      </c>
      <c r="P1115" s="46">
        <f t="shared" si="169"/>
        <v>0.3623188405797102</v>
      </c>
      <c r="Q1115" s="88">
        <v>63.768115942028977</v>
      </c>
      <c r="R1115" s="25">
        <v>0.6376811594202898</v>
      </c>
      <c r="S1115" s="24">
        <v>27.056842105263158</v>
      </c>
      <c r="T1115" s="25">
        <v>9.0189473684210526</v>
      </c>
      <c r="U1115" s="25">
        <v>12.067351578947369</v>
      </c>
      <c r="V1115" s="25">
        <v>4.0224505263157893</v>
      </c>
      <c r="W1115" s="26">
        <v>20.819459758160576</v>
      </c>
      <c r="X1115" s="26">
        <v>42.508773347443679</v>
      </c>
      <c r="Y1115" s="26">
        <v>25.695445157781236</v>
      </c>
      <c r="Z1115" s="26">
        <v>1.184965362763478</v>
      </c>
      <c r="AA1115" s="26">
        <v>0.33900000000000002</v>
      </c>
      <c r="AB1115" s="26">
        <v>79.813693525850013</v>
      </c>
      <c r="AC1115" s="26">
        <f t="shared" si="168"/>
        <v>1.8776961179781033</v>
      </c>
      <c r="AD1115" s="26">
        <f t="shared" si="168"/>
        <v>3.8338438951673415</v>
      </c>
      <c r="AE1115" s="26">
        <f t="shared" si="168"/>
        <v>2.3174586748617858</v>
      </c>
      <c r="AF1115" s="26">
        <f t="shared" si="167"/>
        <v>0.10687140240165767</v>
      </c>
      <c r="AG1115" s="17">
        <v>6.4</v>
      </c>
      <c r="AH1115" s="17">
        <v>5.8</v>
      </c>
      <c r="AI1115" s="17">
        <f t="shared" si="170"/>
        <v>1.5848931924611111E-6</v>
      </c>
      <c r="AJ1115" s="17">
        <v>2</v>
      </c>
      <c r="AK1115" s="17">
        <v>116</v>
      </c>
      <c r="AL1115" s="17">
        <v>631</v>
      </c>
      <c r="AM1115" s="17">
        <v>124</v>
      </c>
      <c r="AN1115" s="17">
        <v>5.2</v>
      </c>
      <c r="AO1115" s="17">
        <v>4.8</v>
      </c>
      <c r="AP1115" s="17">
        <v>0.3</v>
      </c>
      <c r="AQ1115" s="17">
        <v>205</v>
      </c>
      <c r="AR1115" s="17">
        <v>1373.4499999999994</v>
      </c>
      <c r="AS1115" s="17">
        <v>1453.8124999999998</v>
      </c>
      <c r="AT1115" s="26">
        <v>831.72499999999991</v>
      </c>
      <c r="AU1115" s="26">
        <v>20.896962616822435</v>
      </c>
      <c r="AV1115" s="26">
        <v>5.0788529069864694</v>
      </c>
      <c r="AW1115" s="26">
        <v>5237.7749999999987</v>
      </c>
      <c r="AX1115" s="26">
        <v>3882.5749999999998</v>
      </c>
      <c r="AY1115" s="103">
        <v>688</v>
      </c>
      <c r="AZ1115" s="103">
        <f t="shared" si="176"/>
        <v>209.84</v>
      </c>
      <c r="BA1115" s="17">
        <v>45</v>
      </c>
      <c r="BB1115" s="17">
        <v>75</v>
      </c>
      <c r="BC1115" s="17">
        <v>0.13</v>
      </c>
      <c r="BD1115" s="14">
        <v>2</v>
      </c>
      <c r="BE1115" s="17" t="s">
        <v>149</v>
      </c>
      <c r="BF1115" s="28"/>
      <c r="BG1115" s="26"/>
      <c r="BH1115" s="31"/>
      <c r="BI1115" s="29"/>
    </row>
    <row r="1116" spans="1:61" x14ac:dyDescent="0.25">
      <c r="A1116" s="14">
        <v>2008</v>
      </c>
      <c r="B1116" s="15">
        <v>2011</v>
      </c>
      <c r="C1116" s="20" t="s">
        <v>194</v>
      </c>
      <c r="D1116" s="17" t="s">
        <v>334</v>
      </c>
      <c r="E1116" s="32">
        <v>3</v>
      </c>
      <c r="F1116" s="44" t="s">
        <v>93</v>
      </c>
      <c r="G1116" s="86" t="s">
        <v>94</v>
      </c>
      <c r="H1116" s="70" t="s">
        <v>95</v>
      </c>
      <c r="I1116" s="21" t="s">
        <v>43</v>
      </c>
      <c r="J1116" s="22">
        <v>988234</v>
      </c>
      <c r="K1116" s="17" t="s">
        <v>42</v>
      </c>
      <c r="L1116" s="23" t="s">
        <v>45</v>
      </c>
      <c r="M1116" s="87" t="s">
        <v>45</v>
      </c>
      <c r="N1116" s="25">
        <v>43.008803827751208</v>
      </c>
      <c r="O1116" s="26">
        <v>36.301369863013697</v>
      </c>
      <c r="P1116" s="46">
        <f t="shared" si="169"/>
        <v>0.36301369863013699</v>
      </c>
      <c r="Q1116" s="88">
        <v>63.698630136986303</v>
      </c>
      <c r="R1116" s="25">
        <v>0.63698630136986301</v>
      </c>
      <c r="S1116" s="24">
        <v>27.396018876581241</v>
      </c>
      <c r="T1116" s="25">
        <v>9.1320062921937488</v>
      </c>
      <c r="U1116" s="25">
        <v>12.218624418955233</v>
      </c>
      <c r="V1116" s="25">
        <v>4.0728748063184108</v>
      </c>
      <c r="W1116" s="26">
        <v>21.619382415766594</v>
      </c>
      <c r="X1116" s="26">
        <v>42.875402392485114</v>
      </c>
      <c r="Y1116" s="26">
        <v>24.653954034107599</v>
      </c>
      <c r="Z1116" s="26">
        <v>0.78895656822562898</v>
      </c>
      <c r="AA1116" s="26">
        <v>0.45439999999999997</v>
      </c>
      <c r="AB1116" s="26">
        <v>60.2905344995186</v>
      </c>
      <c r="AC1116" s="26">
        <f t="shared" si="168"/>
        <v>1.9742833625412344</v>
      </c>
      <c r="AD1116" s="26">
        <f t="shared" si="168"/>
        <v>3.9153844442851296</v>
      </c>
      <c r="AE1116" s="26">
        <f t="shared" si="168"/>
        <v>2.2514006336692605</v>
      </c>
      <c r="AF1116" s="26">
        <f t="shared" si="167"/>
        <v>7.2047563453040295E-2</v>
      </c>
      <c r="AG1116" s="17">
        <v>6.4</v>
      </c>
      <c r="AH1116" s="17">
        <v>5.8</v>
      </c>
      <c r="AI1116" s="17">
        <f t="shared" si="170"/>
        <v>1.5848931924611111E-6</v>
      </c>
      <c r="AJ1116" s="17">
        <v>2</v>
      </c>
      <c r="AK1116" s="17">
        <v>116</v>
      </c>
      <c r="AL1116" s="17">
        <v>631</v>
      </c>
      <c r="AM1116" s="17">
        <v>124</v>
      </c>
      <c r="AN1116" s="17">
        <v>5.2</v>
      </c>
      <c r="AO1116" s="17">
        <v>4.8</v>
      </c>
      <c r="AP1116" s="17">
        <v>0.3</v>
      </c>
      <c r="AQ1116" s="17">
        <v>205</v>
      </c>
      <c r="AR1116" s="17">
        <v>1373.4499999999994</v>
      </c>
      <c r="AS1116" s="17">
        <v>1453.8124999999998</v>
      </c>
      <c r="AT1116" s="26">
        <v>831.72499999999991</v>
      </c>
      <c r="AU1116" s="26">
        <v>20.896962616822435</v>
      </c>
      <c r="AV1116" s="26">
        <v>5.0788529069864694</v>
      </c>
      <c r="AW1116" s="26">
        <v>5237.7749999999987</v>
      </c>
      <c r="AX1116" s="26">
        <v>3882.5749999999998</v>
      </c>
      <c r="AY1116" s="103">
        <v>688</v>
      </c>
      <c r="AZ1116" s="103">
        <f t="shared" si="176"/>
        <v>209.84</v>
      </c>
      <c r="BA1116" s="17">
        <v>45</v>
      </c>
      <c r="BB1116" s="17">
        <v>75</v>
      </c>
      <c r="BC1116" s="17">
        <v>0.13</v>
      </c>
      <c r="BD1116" s="14">
        <v>2</v>
      </c>
      <c r="BE1116" s="17" t="s">
        <v>149</v>
      </c>
      <c r="BF1116" s="28"/>
      <c r="BG1116" s="26"/>
      <c r="BH1116" s="31"/>
      <c r="BI1116" s="29"/>
    </row>
    <row r="1117" spans="1:61" x14ac:dyDescent="0.25">
      <c r="A1117" s="14">
        <v>2008</v>
      </c>
      <c r="B1117" s="15">
        <v>2011</v>
      </c>
      <c r="C1117" s="20" t="s">
        <v>194</v>
      </c>
      <c r="D1117" s="17" t="s">
        <v>334</v>
      </c>
      <c r="E1117" s="32">
        <v>4</v>
      </c>
      <c r="F1117" s="44" t="s">
        <v>93</v>
      </c>
      <c r="G1117" s="86" t="s">
        <v>94</v>
      </c>
      <c r="H1117" s="70" t="s">
        <v>95</v>
      </c>
      <c r="I1117" s="21" t="s">
        <v>43</v>
      </c>
      <c r="J1117" s="22">
        <v>988234</v>
      </c>
      <c r="K1117" s="17" t="s">
        <v>42</v>
      </c>
      <c r="L1117" s="23" t="s">
        <v>45</v>
      </c>
      <c r="M1117" s="87" t="s">
        <v>45</v>
      </c>
      <c r="N1117" s="25">
        <v>43.768421052631581</v>
      </c>
      <c r="O1117" s="37">
        <f>AVERAGE(O1114:O1116)</f>
        <v>38.396865526109117</v>
      </c>
      <c r="P1117" s="37">
        <f>AVERAGE(P1114:P1116)</f>
        <v>0.3839686552610912</v>
      </c>
      <c r="Q1117" s="60">
        <f>100-O1117</f>
        <v>61.603134473890883</v>
      </c>
      <c r="R1117" s="38">
        <f>1-P1117</f>
        <v>0.61603134473890875</v>
      </c>
      <c r="S1117" s="61">
        <f>N1117*R1117</f>
        <v>26.962719278151397</v>
      </c>
      <c r="T1117" s="38">
        <f>S1117/3</f>
        <v>8.9875730927171329</v>
      </c>
      <c r="U1117" s="38">
        <f>S1117/2.242</f>
        <v>12.026190579014896</v>
      </c>
      <c r="V1117" s="38">
        <f>U1117/3</f>
        <v>4.0087301930049657</v>
      </c>
      <c r="W1117" s="26">
        <v>20.308098080469321</v>
      </c>
      <c r="X1117" s="26">
        <v>42.366969585543956</v>
      </c>
      <c r="Y1117" s="26">
        <v>25.184959759802936</v>
      </c>
      <c r="Z1117" s="26">
        <v>1.0923727478069054</v>
      </c>
      <c r="AA1117" s="26">
        <v>0.49283333333333335</v>
      </c>
      <c r="AB1117" s="26">
        <v>54.70960962763219</v>
      </c>
      <c r="AC1117" s="26">
        <f t="shared" si="168"/>
        <v>1.8252051587228653</v>
      </c>
      <c r="AD1117" s="26">
        <f t="shared" si="168"/>
        <v>3.8077623586700002</v>
      </c>
      <c r="AE1117" s="26">
        <f t="shared" si="168"/>
        <v>2.2635166667836866</v>
      </c>
      <c r="AF1117" s="26">
        <f t="shared" si="167"/>
        <v>9.8177799154068213E-2</v>
      </c>
      <c r="AG1117" s="17">
        <v>6.4</v>
      </c>
      <c r="AH1117" s="17">
        <v>5.8</v>
      </c>
      <c r="AI1117" s="17">
        <f t="shared" si="170"/>
        <v>1.5848931924611111E-6</v>
      </c>
      <c r="AJ1117" s="17">
        <v>2</v>
      </c>
      <c r="AK1117" s="17">
        <v>116</v>
      </c>
      <c r="AL1117" s="17">
        <v>631</v>
      </c>
      <c r="AM1117" s="17">
        <v>124</v>
      </c>
      <c r="AN1117" s="17">
        <v>5.2</v>
      </c>
      <c r="AO1117" s="17">
        <v>4.8</v>
      </c>
      <c r="AP1117" s="17">
        <v>0.3</v>
      </c>
      <c r="AQ1117" s="17">
        <v>205</v>
      </c>
      <c r="AR1117" s="17">
        <v>1373.4499999999994</v>
      </c>
      <c r="AS1117" s="17">
        <v>1453.8124999999998</v>
      </c>
      <c r="AT1117" s="26">
        <v>831.72499999999991</v>
      </c>
      <c r="AU1117" s="26">
        <v>20.896962616822435</v>
      </c>
      <c r="AV1117" s="26">
        <v>5.0788529069864694</v>
      </c>
      <c r="AW1117" s="26">
        <v>5237.7749999999987</v>
      </c>
      <c r="AX1117" s="26">
        <v>3882.5749999999998</v>
      </c>
      <c r="AY1117" s="103">
        <v>688</v>
      </c>
      <c r="AZ1117" s="103">
        <f t="shared" si="176"/>
        <v>209.84</v>
      </c>
      <c r="BA1117" s="17">
        <v>45</v>
      </c>
      <c r="BB1117" s="17">
        <v>75</v>
      </c>
      <c r="BC1117" s="17">
        <v>0.13</v>
      </c>
      <c r="BD1117" s="14">
        <v>2</v>
      </c>
      <c r="BE1117" s="17" t="s">
        <v>149</v>
      </c>
      <c r="BF1117" s="28"/>
      <c r="BG1117" s="26"/>
      <c r="BH1117" s="39" t="s">
        <v>196</v>
      </c>
      <c r="BI1117" s="29"/>
    </row>
    <row r="1118" spans="1:61" x14ac:dyDescent="0.25">
      <c r="A1118" s="14">
        <v>2008</v>
      </c>
      <c r="B1118" s="15">
        <v>2011</v>
      </c>
      <c r="C1118" s="20" t="s">
        <v>194</v>
      </c>
      <c r="D1118" s="17" t="s">
        <v>334</v>
      </c>
      <c r="E1118" s="32">
        <v>1</v>
      </c>
      <c r="F1118" s="44" t="s">
        <v>100</v>
      </c>
      <c r="G1118" s="86" t="s">
        <v>101</v>
      </c>
      <c r="H1118" s="70">
        <v>99113</v>
      </c>
      <c r="I1118" s="21" t="s">
        <v>52</v>
      </c>
      <c r="J1118" s="22">
        <v>99113012</v>
      </c>
      <c r="K1118" s="17" t="s">
        <v>42</v>
      </c>
      <c r="L1118" s="23" t="s">
        <v>45</v>
      </c>
      <c r="M1118" s="87" t="s">
        <v>45</v>
      </c>
      <c r="N1118" s="25">
        <v>49.411291866028712</v>
      </c>
      <c r="O1118" s="26">
        <v>45.72490706319703</v>
      </c>
      <c r="P1118" s="46">
        <f t="shared" si="169"/>
        <v>0.45724907063197029</v>
      </c>
      <c r="Q1118" s="88">
        <v>54.27509293680297</v>
      </c>
      <c r="R1118" s="25">
        <v>0.54275092936802971</v>
      </c>
      <c r="S1118" s="24">
        <v>26.818024581562049</v>
      </c>
      <c r="T1118" s="25">
        <v>8.9393415271873504</v>
      </c>
      <c r="U1118" s="25">
        <v>11.960838963376673</v>
      </c>
      <c r="V1118" s="25">
        <v>3.9869463211255582</v>
      </c>
      <c r="W1118" s="26">
        <v>18.664993785937185</v>
      </c>
      <c r="X1118" s="26">
        <v>46.627459375717521</v>
      </c>
      <c r="Y1118" s="26">
        <v>24.076378635390171</v>
      </c>
      <c r="Z1118" s="26">
        <v>1.3241812430903792</v>
      </c>
      <c r="AA1118" s="26">
        <v>0.59033333333333338</v>
      </c>
      <c r="AB1118" s="26">
        <v>45.428613068710419</v>
      </c>
      <c r="AC1118" s="26">
        <f t="shared" si="168"/>
        <v>1.6685275405532212</v>
      </c>
      <c r="AD1118" s="26">
        <f t="shared" si="168"/>
        <v>4.1681878390459284</v>
      </c>
      <c r="AE1118" s="26">
        <f t="shared" si="168"/>
        <v>2.1522697135962967</v>
      </c>
      <c r="AF1118" s="26">
        <f t="shared" si="167"/>
        <v>0.11837308375880394</v>
      </c>
      <c r="AG1118" s="17">
        <v>6.4</v>
      </c>
      <c r="AH1118" s="17">
        <v>5.8</v>
      </c>
      <c r="AI1118" s="17">
        <f t="shared" si="170"/>
        <v>1.5848931924611111E-6</v>
      </c>
      <c r="AJ1118" s="17">
        <v>2</v>
      </c>
      <c r="AK1118" s="17">
        <v>116</v>
      </c>
      <c r="AL1118" s="17">
        <v>631</v>
      </c>
      <c r="AM1118" s="17">
        <v>124</v>
      </c>
      <c r="AN1118" s="17">
        <v>5.2</v>
      </c>
      <c r="AO1118" s="17">
        <v>4.8</v>
      </c>
      <c r="AP1118" s="17">
        <v>0.3</v>
      </c>
      <c r="AQ1118" s="17">
        <v>205</v>
      </c>
      <c r="AR1118" s="17">
        <v>1373.4499999999994</v>
      </c>
      <c r="AS1118" s="17">
        <v>1453.8124999999998</v>
      </c>
      <c r="AT1118" s="26">
        <v>831.72499999999991</v>
      </c>
      <c r="AU1118" s="26">
        <v>20.896962616822435</v>
      </c>
      <c r="AV1118" s="26">
        <v>5.0788529069864694</v>
      </c>
      <c r="AW1118" s="26">
        <v>5237.7749999999987</v>
      </c>
      <c r="AX1118" s="26">
        <v>3882.5749999999998</v>
      </c>
      <c r="AY1118" s="103">
        <v>688</v>
      </c>
      <c r="AZ1118" s="103">
        <f t="shared" si="176"/>
        <v>209.84</v>
      </c>
      <c r="BA1118" s="17">
        <v>45</v>
      </c>
      <c r="BB1118" s="17">
        <v>75</v>
      </c>
      <c r="BC1118" s="17">
        <v>0.13</v>
      </c>
      <c r="BD1118" s="14">
        <v>2</v>
      </c>
      <c r="BE1118" s="17" t="s">
        <v>149</v>
      </c>
      <c r="BF1118" s="28"/>
      <c r="BG1118" s="26"/>
      <c r="BH1118" s="31"/>
      <c r="BI1118" s="29"/>
    </row>
    <row r="1119" spans="1:61" x14ac:dyDescent="0.25">
      <c r="A1119" s="14">
        <v>2008</v>
      </c>
      <c r="B1119" s="15">
        <v>2011</v>
      </c>
      <c r="C1119" s="20" t="s">
        <v>194</v>
      </c>
      <c r="D1119" s="17" t="s">
        <v>334</v>
      </c>
      <c r="E1119" s="32">
        <v>2</v>
      </c>
      <c r="F1119" s="44" t="s">
        <v>100</v>
      </c>
      <c r="G1119" s="86" t="s">
        <v>101</v>
      </c>
      <c r="H1119" s="70">
        <v>99113</v>
      </c>
      <c r="I1119" s="21" t="s">
        <v>52</v>
      </c>
      <c r="J1119" s="22">
        <v>99113012</v>
      </c>
      <c r="K1119" s="17" t="s">
        <v>42</v>
      </c>
      <c r="L1119" s="23" t="s">
        <v>45</v>
      </c>
      <c r="M1119" s="87" t="s">
        <v>45</v>
      </c>
      <c r="N1119" s="25">
        <v>57.369186602870819</v>
      </c>
      <c r="O1119" s="26">
        <v>44.444444444444443</v>
      </c>
      <c r="P1119" s="46">
        <f t="shared" si="169"/>
        <v>0.44444444444444442</v>
      </c>
      <c r="Q1119" s="88">
        <v>55.555555555555557</v>
      </c>
      <c r="R1119" s="25">
        <v>0.55555555555555558</v>
      </c>
      <c r="S1119" s="24">
        <v>31.871770334928232</v>
      </c>
      <c r="T1119" s="25">
        <v>10.623923444976079</v>
      </c>
      <c r="U1119" s="25">
        <v>14.214809569377993</v>
      </c>
      <c r="V1119" s="25">
        <v>4.73826985645933</v>
      </c>
      <c r="W1119" s="26">
        <v>17.859737884183204</v>
      </c>
      <c r="X1119" s="26">
        <v>45.848523421393267</v>
      </c>
      <c r="Y1119" s="26">
        <v>24.708186880091333</v>
      </c>
      <c r="Z1119" s="26">
        <v>1.5277265623021918</v>
      </c>
      <c r="AA1119" s="26">
        <v>0.4456</v>
      </c>
      <c r="AB1119" s="26">
        <v>71.525516909623519</v>
      </c>
      <c r="AC1119" s="26">
        <f t="shared" si="168"/>
        <v>1.8974048802890142</v>
      </c>
      <c r="AD1119" s="26">
        <f t="shared" si="168"/>
        <v>4.8709120289407482</v>
      </c>
      <c r="AE1119" s="26">
        <f t="shared" si="168"/>
        <v>2.6249788587825265</v>
      </c>
      <c r="AF1119" s="26">
        <f t="shared" si="167"/>
        <v>0.16230450042754965</v>
      </c>
      <c r="AG1119" s="17">
        <v>6.4</v>
      </c>
      <c r="AH1119" s="17">
        <v>5.8</v>
      </c>
      <c r="AI1119" s="17">
        <f t="shared" si="170"/>
        <v>1.5848931924611111E-6</v>
      </c>
      <c r="AJ1119" s="17">
        <v>2</v>
      </c>
      <c r="AK1119" s="17">
        <v>116</v>
      </c>
      <c r="AL1119" s="17">
        <v>631</v>
      </c>
      <c r="AM1119" s="17">
        <v>124</v>
      </c>
      <c r="AN1119" s="17">
        <v>5.2</v>
      </c>
      <c r="AO1119" s="17">
        <v>4.8</v>
      </c>
      <c r="AP1119" s="17">
        <v>0.3</v>
      </c>
      <c r="AQ1119" s="17">
        <v>205</v>
      </c>
      <c r="AR1119" s="17">
        <v>1373.4499999999994</v>
      </c>
      <c r="AS1119" s="17">
        <v>1453.8124999999998</v>
      </c>
      <c r="AT1119" s="26">
        <v>831.72499999999991</v>
      </c>
      <c r="AU1119" s="26">
        <v>20.896962616822435</v>
      </c>
      <c r="AV1119" s="26">
        <v>5.0788529069864694</v>
      </c>
      <c r="AW1119" s="26">
        <v>5237.7749999999987</v>
      </c>
      <c r="AX1119" s="26">
        <v>3882.5749999999998</v>
      </c>
      <c r="AY1119" s="103">
        <v>688</v>
      </c>
      <c r="AZ1119" s="103">
        <f t="shared" si="176"/>
        <v>209.84</v>
      </c>
      <c r="BA1119" s="17">
        <v>45</v>
      </c>
      <c r="BB1119" s="17">
        <v>75</v>
      </c>
      <c r="BC1119" s="17">
        <v>0.13</v>
      </c>
      <c r="BD1119" s="14">
        <v>2</v>
      </c>
      <c r="BE1119" s="17" t="s">
        <v>149</v>
      </c>
      <c r="BF1119" s="28"/>
      <c r="BG1119" s="26"/>
      <c r="BH1119" s="31"/>
      <c r="BI1119" s="29"/>
    </row>
    <row r="1120" spans="1:61" x14ac:dyDescent="0.25">
      <c r="A1120" s="14">
        <v>2008</v>
      </c>
      <c r="B1120" s="15">
        <v>2011</v>
      </c>
      <c r="C1120" s="20" t="s">
        <v>194</v>
      </c>
      <c r="D1120" s="17" t="s">
        <v>334</v>
      </c>
      <c r="E1120" s="32">
        <v>3</v>
      </c>
      <c r="F1120" s="44" t="s">
        <v>100</v>
      </c>
      <c r="G1120" s="86" t="s">
        <v>101</v>
      </c>
      <c r="H1120" s="70">
        <v>99113</v>
      </c>
      <c r="I1120" s="21" t="s">
        <v>52</v>
      </c>
      <c r="J1120" s="22">
        <v>99113012</v>
      </c>
      <c r="K1120" s="17" t="s">
        <v>42</v>
      </c>
      <c r="L1120" s="23" t="s">
        <v>45</v>
      </c>
      <c r="M1120" s="87" t="s">
        <v>45</v>
      </c>
      <c r="N1120" s="25">
        <v>49.447464114832528</v>
      </c>
      <c r="O1120" s="26">
        <v>38.888888888888886</v>
      </c>
      <c r="P1120" s="46">
        <f t="shared" si="169"/>
        <v>0.38888888888888884</v>
      </c>
      <c r="Q1120" s="88">
        <v>61.111111111111114</v>
      </c>
      <c r="R1120" s="25">
        <v>0.61111111111111116</v>
      </c>
      <c r="S1120" s="24">
        <v>30.217894736842105</v>
      </c>
      <c r="T1120" s="25">
        <v>10.072631578947369</v>
      </c>
      <c r="U1120" s="25">
        <v>13.477181052631579</v>
      </c>
      <c r="V1120" s="25">
        <v>4.4923936842105263</v>
      </c>
      <c r="W1120" s="26">
        <v>19.40304723652622</v>
      </c>
      <c r="X1120" s="26">
        <v>43.938207983361451</v>
      </c>
      <c r="Y1120" s="26">
        <v>25.820815255835512</v>
      </c>
      <c r="Z1120" s="26">
        <v>1.0377549911464428</v>
      </c>
      <c r="AA1120" s="26">
        <v>0.38866666666666666</v>
      </c>
      <c r="AB1120" s="26">
        <v>77.747585086214684</v>
      </c>
      <c r="AC1120" s="26">
        <f t="shared" si="168"/>
        <v>1.9543974632244148</v>
      </c>
      <c r="AD1120" s="26">
        <f t="shared" si="168"/>
        <v>4.4257338125556398</v>
      </c>
      <c r="AE1120" s="26">
        <f t="shared" si="168"/>
        <v>2.6008355914009478</v>
      </c>
      <c r="AF1120" s="26">
        <f t="shared" si="167"/>
        <v>0.10452923695031907</v>
      </c>
      <c r="AG1120" s="17">
        <v>6.4</v>
      </c>
      <c r="AH1120" s="17">
        <v>5.8</v>
      </c>
      <c r="AI1120" s="17">
        <f t="shared" si="170"/>
        <v>1.5848931924611111E-6</v>
      </c>
      <c r="AJ1120" s="17">
        <v>2</v>
      </c>
      <c r="AK1120" s="17">
        <v>116</v>
      </c>
      <c r="AL1120" s="17">
        <v>631</v>
      </c>
      <c r="AM1120" s="17">
        <v>124</v>
      </c>
      <c r="AN1120" s="17">
        <v>5.2</v>
      </c>
      <c r="AO1120" s="17">
        <v>4.8</v>
      </c>
      <c r="AP1120" s="17">
        <v>0.3</v>
      </c>
      <c r="AQ1120" s="17">
        <v>205</v>
      </c>
      <c r="AR1120" s="17">
        <v>1373.4499999999994</v>
      </c>
      <c r="AS1120" s="17">
        <v>1453.8124999999998</v>
      </c>
      <c r="AT1120" s="26">
        <v>831.72499999999991</v>
      </c>
      <c r="AU1120" s="26">
        <v>20.896962616822435</v>
      </c>
      <c r="AV1120" s="26">
        <v>5.0788529069864694</v>
      </c>
      <c r="AW1120" s="26">
        <v>5237.7749999999987</v>
      </c>
      <c r="AX1120" s="26">
        <v>3882.5749999999998</v>
      </c>
      <c r="AY1120" s="103">
        <v>688</v>
      </c>
      <c r="AZ1120" s="103">
        <f t="shared" si="176"/>
        <v>209.84</v>
      </c>
      <c r="BA1120" s="17">
        <v>45</v>
      </c>
      <c r="BB1120" s="17">
        <v>75</v>
      </c>
      <c r="BC1120" s="17">
        <v>0.13</v>
      </c>
      <c r="BD1120" s="14">
        <v>2</v>
      </c>
      <c r="BE1120" s="17" t="s">
        <v>149</v>
      </c>
      <c r="BF1120" s="28"/>
      <c r="BG1120" s="26"/>
      <c r="BH1120" s="31"/>
      <c r="BI1120" s="29"/>
    </row>
    <row r="1121" spans="1:61" x14ac:dyDescent="0.25">
      <c r="A1121" s="14">
        <v>2008</v>
      </c>
      <c r="B1121" s="15">
        <v>2011</v>
      </c>
      <c r="C1121" s="20" t="s">
        <v>194</v>
      </c>
      <c r="D1121" s="17" t="s">
        <v>334</v>
      </c>
      <c r="E1121" s="32">
        <v>4</v>
      </c>
      <c r="F1121" s="44" t="s">
        <v>100</v>
      </c>
      <c r="G1121" s="86" t="s">
        <v>101</v>
      </c>
      <c r="H1121" s="70">
        <v>99113</v>
      </c>
      <c r="I1121" s="21" t="s">
        <v>52</v>
      </c>
      <c r="J1121" s="22">
        <v>99113012</v>
      </c>
      <c r="K1121" s="17" t="s">
        <v>42</v>
      </c>
      <c r="L1121" s="23" t="s">
        <v>45</v>
      </c>
      <c r="M1121" s="87" t="s">
        <v>45</v>
      </c>
      <c r="N1121" s="25">
        <v>44.202488038277515</v>
      </c>
      <c r="O1121" s="26">
        <v>43.229166666666664</v>
      </c>
      <c r="P1121" s="46">
        <f t="shared" si="169"/>
        <v>0.43229166666666663</v>
      </c>
      <c r="Q1121" s="88">
        <v>56.770833333333336</v>
      </c>
      <c r="R1121" s="25">
        <v>0.56770833333333337</v>
      </c>
      <c r="S1121" s="24">
        <v>25.094120813397133</v>
      </c>
      <c r="T1121" s="25">
        <v>8.3647069377990455</v>
      </c>
      <c r="U1121" s="25">
        <v>11.191977882775122</v>
      </c>
      <c r="V1121" s="25">
        <v>3.7306592942583734</v>
      </c>
      <c r="W1121" s="26">
        <v>18.485219495801516</v>
      </c>
      <c r="X1121" s="26">
        <v>45.176828102492735</v>
      </c>
      <c r="Y1121" s="26">
        <v>25.540641191133005</v>
      </c>
      <c r="Z1121" s="26">
        <v>1.8284076861234411</v>
      </c>
      <c r="AA1121" s="26">
        <v>0.49818181818181817</v>
      </c>
      <c r="AB1121" s="26">
        <v>50.371410391855562</v>
      </c>
      <c r="AC1121" s="26">
        <f t="shared" si="168"/>
        <v>1.5462344376326911</v>
      </c>
      <c r="AD1121" s="26">
        <f t="shared" si="168"/>
        <v>3.7789092745667587</v>
      </c>
      <c r="AE1121" s="26">
        <f t="shared" si="168"/>
        <v>2.1363997856730634</v>
      </c>
      <c r="AF1121" s="26">
        <f t="shared" si="168"/>
        <v>0.15294094457241847</v>
      </c>
      <c r="AG1121" s="17">
        <v>6.4</v>
      </c>
      <c r="AH1121" s="17">
        <v>5.8</v>
      </c>
      <c r="AI1121" s="17">
        <f t="shared" si="170"/>
        <v>1.5848931924611111E-6</v>
      </c>
      <c r="AJ1121" s="17">
        <v>2</v>
      </c>
      <c r="AK1121" s="17">
        <v>116</v>
      </c>
      <c r="AL1121" s="17">
        <v>631</v>
      </c>
      <c r="AM1121" s="17">
        <v>124</v>
      </c>
      <c r="AN1121" s="17">
        <v>5.2</v>
      </c>
      <c r="AO1121" s="17">
        <v>4.8</v>
      </c>
      <c r="AP1121" s="17">
        <v>0.3</v>
      </c>
      <c r="AQ1121" s="17">
        <v>205</v>
      </c>
      <c r="AR1121" s="17">
        <v>1373.4499999999994</v>
      </c>
      <c r="AS1121" s="17">
        <v>1453.8124999999998</v>
      </c>
      <c r="AT1121" s="26">
        <v>831.72499999999991</v>
      </c>
      <c r="AU1121" s="26">
        <v>20.896962616822435</v>
      </c>
      <c r="AV1121" s="26">
        <v>5.0788529069864694</v>
      </c>
      <c r="AW1121" s="26">
        <v>5237.7749999999987</v>
      </c>
      <c r="AX1121" s="26">
        <v>3882.5749999999998</v>
      </c>
      <c r="AY1121" s="103">
        <v>688</v>
      </c>
      <c r="AZ1121" s="103">
        <f t="shared" si="176"/>
        <v>209.84</v>
      </c>
      <c r="BA1121" s="17">
        <v>45</v>
      </c>
      <c r="BB1121" s="17">
        <v>75</v>
      </c>
      <c r="BC1121" s="17">
        <v>0.13</v>
      </c>
      <c r="BD1121" s="14">
        <v>2</v>
      </c>
      <c r="BE1121" s="17" t="s">
        <v>149</v>
      </c>
      <c r="BF1121" s="28"/>
      <c r="BG1121" s="26"/>
      <c r="BH1121" s="31"/>
      <c r="BI1121" s="29"/>
    </row>
    <row r="1122" spans="1:61" x14ac:dyDescent="0.25">
      <c r="A1122" s="14">
        <v>2008</v>
      </c>
      <c r="B1122" s="15">
        <v>2011</v>
      </c>
      <c r="C1122" s="20" t="s">
        <v>194</v>
      </c>
      <c r="D1122" s="17" t="s">
        <v>334</v>
      </c>
      <c r="E1122" s="32">
        <v>1</v>
      </c>
      <c r="F1122" s="44" t="s">
        <v>110</v>
      </c>
      <c r="G1122" s="86" t="s">
        <v>111</v>
      </c>
      <c r="H1122" s="70">
        <v>99202</v>
      </c>
      <c r="I1122" s="21">
        <v>8</v>
      </c>
      <c r="J1122" s="22">
        <v>99202011</v>
      </c>
      <c r="K1122" s="17" t="s">
        <v>40</v>
      </c>
      <c r="L1122" s="23" t="s">
        <v>45</v>
      </c>
      <c r="M1122" s="87" t="s">
        <v>45</v>
      </c>
      <c r="N1122" s="25">
        <v>17.832918660287078</v>
      </c>
      <c r="O1122" s="26">
        <v>46.864686468646866</v>
      </c>
      <c r="P1122" s="46">
        <f t="shared" si="169"/>
        <v>0.46864686468646866</v>
      </c>
      <c r="Q1122" s="88">
        <v>53.135313531353134</v>
      </c>
      <c r="R1122" s="25">
        <v>0.53135313531353134</v>
      </c>
      <c r="S1122" s="24">
        <v>9.4755772419347188</v>
      </c>
      <c r="T1122" s="25">
        <v>3.1585257473115731</v>
      </c>
      <c r="U1122" s="25">
        <v>4.2261074499028846</v>
      </c>
      <c r="V1122" s="25">
        <v>1.4087024833009616</v>
      </c>
      <c r="W1122" s="26">
        <v>18.934018212275419</v>
      </c>
      <c r="X1122" s="26">
        <v>43.883604982573701</v>
      </c>
      <c r="Y1122" s="26">
        <v>23.453364785366674</v>
      </c>
      <c r="Z1122" s="26">
        <v>2.0123323859351103</v>
      </c>
      <c r="AA1122" s="26">
        <v>0.39166666666666666</v>
      </c>
      <c r="AB1122" s="26">
        <v>24.192963170897158</v>
      </c>
      <c r="AC1122" s="26">
        <f t="shared" ref="AC1122:AF1149" si="177">W1122/100*$T1122</f>
        <v>0.59803584023538159</v>
      </c>
      <c r="AD1122" s="26">
        <f t="shared" si="177"/>
        <v>1.3860749622230946</v>
      </c>
      <c r="AE1122" s="26">
        <f t="shared" si="177"/>
        <v>0.740780565356712</v>
      </c>
      <c r="AF1122" s="26">
        <f t="shared" si="177"/>
        <v>6.3560036531249753E-2</v>
      </c>
      <c r="AG1122" s="17">
        <v>6.4</v>
      </c>
      <c r="AH1122" s="17">
        <v>5.8</v>
      </c>
      <c r="AI1122" s="17">
        <f t="shared" si="170"/>
        <v>1.5848931924611111E-6</v>
      </c>
      <c r="AJ1122" s="17">
        <v>2</v>
      </c>
      <c r="AK1122" s="17">
        <v>116</v>
      </c>
      <c r="AL1122" s="17">
        <v>631</v>
      </c>
      <c r="AM1122" s="17">
        <v>124</v>
      </c>
      <c r="AN1122" s="17">
        <v>5.2</v>
      </c>
      <c r="AO1122" s="17">
        <v>4.8</v>
      </c>
      <c r="AP1122" s="17">
        <v>0.3</v>
      </c>
      <c r="AQ1122" s="17">
        <v>205</v>
      </c>
      <c r="AR1122" s="17">
        <v>1373.4499999999994</v>
      </c>
      <c r="AS1122" s="17">
        <v>1453.8124999999998</v>
      </c>
      <c r="AT1122" s="26">
        <v>831.72499999999991</v>
      </c>
      <c r="AU1122" s="26">
        <v>20.896962616822435</v>
      </c>
      <c r="AV1122" s="26">
        <v>5.0788529069864694</v>
      </c>
      <c r="AW1122" s="26">
        <v>5237.7749999999987</v>
      </c>
      <c r="AX1122" s="26">
        <v>3882.5749999999998</v>
      </c>
      <c r="AY1122" s="103">
        <v>688</v>
      </c>
      <c r="AZ1122" s="103">
        <f t="shared" si="176"/>
        <v>209.84</v>
      </c>
      <c r="BA1122" s="17">
        <v>45</v>
      </c>
      <c r="BB1122" s="17">
        <v>75</v>
      </c>
      <c r="BC1122" s="17">
        <v>0.13</v>
      </c>
      <c r="BD1122" s="14">
        <v>2</v>
      </c>
      <c r="BE1122" s="17" t="s">
        <v>149</v>
      </c>
      <c r="BF1122" s="28"/>
      <c r="BG1122" s="26"/>
      <c r="BH1122" s="31"/>
      <c r="BI1122" s="29"/>
    </row>
    <row r="1123" spans="1:61" x14ac:dyDescent="0.25">
      <c r="A1123" s="14">
        <v>2008</v>
      </c>
      <c r="B1123" s="15">
        <v>2011</v>
      </c>
      <c r="C1123" s="20" t="s">
        <v>194</v>
      </c>
      <c r="D1123" s="17" t="s">
        <v>334</v>
      </c>
      <c r="E1123" s="32">
        <v>2</v>
      </c>
      <c r="F1123" s="64" t="s">
        <v>110</v>
      </c>
      <c r="G1123" s="86" t="s">
        <v>111</v>
      </c>
      <c r="H1123" s="70">
        <v>99202</v>
      </c>
      <c r="I1123" s="21">
        <v>8</v>
      </c>
      <c r="J1123" s="22">
        <v>99202011</v>
      </c>
      <c r="K1123" s="17" t="s">
        <v>40</v>
      </c>
      <c r="L1123" s="23" t="s">
        <v>45</v>
      </c>
      <c r="M1123" s="87" t="s">
        <v>45</v>
      </c>
      <c r="N1123" s="25">
        <v>93.360574162679441</v>
      </c>
      <c r="O1123" s="26">
        <v>47.802197802197796</v>
      </c>
      <c r="P1123" s="46">
        <f t="shared" si="169"/>
        <v>0.47802197802197793</v>
      </c>
      <c r="Q1123" s="88">
        <v>52.197802197802204</v>
      </c>
      <c r="R1123" s="25">
        <v>0.52197802197802201</v>
      </c>
      <c r="S1123" s="24">
        <v>48.732167832167839</v>
      </c>
      <c r="T1123" s="25">
        <v>16.244055944055948</v>
      </c>
      <c r="U1123" s="25">
        <v>21.734546853146856</v>
      </c>
      <c r="V1123" s="25">
        <v>7.2448489510489527</v>
      </c>
      <c r="W1123" s="26">
        <v>18.169161339378746</v>
      </c>
      <c r="X1123" s="26">
        <v>44.61415885174651</v>
      </c>
      <c r="Y1123" s="26">
        <v>24.807567565030453</v>
      </c>
      <c r="Z1123" s="26">
        <v>1.731098101889657</v>
      </c>
      <c r="AA1123" s="26">
        <v>0.40033333333333332</v>
      </c>
      <c r="AB1123" s="26">
        <v>121.72897876478228</v>
      </c>
      <c r="AC1123" s="26">
        <f t="shared" si="177"/>
        <v>2.9514087325344689</v>
      </c>
      <c r="AD1123" s="26">
        <f t="shared" si="177"/>
        <v>7.2471489228476917</v>
      </c>
      <c r="AE1123" s="26">
        <f t="shared" si="177"/>
        <v>4.0297551536230243</v>
      </c>
      <c r="AF1123" s="26">
        <f t="shared" si="177"/>
        <v>0.28120054411744649</v>
      </c>
      <c r="AG1123" s="17">
        <v>6.4</v>
      </c>
      <c r="AH1123" s="17">
        <v>5.8</v>
      </c>
      <c r="AI1123" s="17">
        <f t="shared" ref="AI1123:AI1186" si="178">10^(-AH1123)</f>
        <v>1.5848931924611111E-6</v>
      </c>
      <c r="AJ1123" s="17">
        <v>2</v>
      </c>
      <c r="AK1123" s="17">
        <v>116</v>
      </c>
      <c r="AL1123" s="17">
        <v>631</v>
      </c>
      <c r="AM1123" s="17">
        <v>124</v>
      </c>
      <c r="AN1123" s="17">
        <v>5.2</v>
      </c>
      <c r="AO1123" s="17">
        <v>4.8</v>
      </c>
      <c r="AP1123" s="17">
        <v>0.3</v>
      </c>
      <c r="AQ1123" s="17">
        <v>205</v>
      </c>
      <c r="AR1123" s="17">
        <v>1373.4499999999994</v>
      </c>
      <c r="AS1123" s="17">
        <v>1453.8124999999998</v>
      </c>
      <c r="AT1123" s="26">
        <v>831.72499999999991</v>
      </c>
      <c r="AU1123" s="26">
        <v>20.896962616822435</v>
      </c>
      <c r="AV1123" s="26">
        <v>5.0788529069864694</v>
      </c>
      <c r="AW1123" s="26">
        <v>5237.7749999999987</v>
      </c>
      <c r="AX1123" s="26">
        <v>3882.5749999999998</v>
      </c>
      <c r="AY1123" s="103">
        <v>688</v>
      </c>
      <c r="AZ1123" s="103">
        <f t="shared" si="176"/>
        <v>209.84</v>
      </c>
      <c r="BA1123" s="17">
        <v>45</v>
      </c>
      <c r="BB1123" s="17">
        <v>75</v>
      </c>
      <c r="BC1123" s="17">
        <v>0.13</v>
      </c>
      <c r="BD1123" s="14">
        <v>2</v>
      </c>
      <c r="BE1123" s="17" t="s">
        <v>149</v>
      </c>
      <c r="BF1123" s="28"/>
      <c r="BG1123" s="26"/>
      <c r="BH1123" s="31"/>
      <c r="BI1123" s="29"/>
    </row>
    <row r="1124" spans="1:61" x14ac:dyDescent="0.25">
      <c r="A1124" s="14">
        <v>2008</v>
      </c>
      <c r="B1124" s="15">
        <v>2011</v>
      </c>
      <c r="C1124" s="20" t="s">
        <v>194</v>
      </c>
      <c r="D1124" s="17" t="s">
        <v>334</v>
      </c>
      <c r="E1124" s="32">
        <v>3</v>
      </c>
      <c r="F1124" s="64" t="s">
        <v>110</v>
      </c>
      <c r="G1124" s="86" t="s">
        <v>111</v>
      </c>
      <c r="H1124" s="70">
        <v>99202</v>
      </c>
      <c r="I1124" s="21">
        <v>8</v>
      </c>
      <c r="J1124" s="22">
        <v>99202011</v>
      </c>
      <c r="K1124" s="17" t="s">
        <v>40</v>
      </c>
      <c r="L1124" s="23" t="s">
        <v>45</v>
      </c>
      <c r="M1124" s="87" t="s">
        <v>45</v>
      </c>
      <c r="N1124" s="25">
        <v>60.877894736842116</v>
      </c>
      <c r="O1124" s="26">
        <v>46.728971962616825</v>
      </c>
      <c r="P1124" s="46">
        <f t="shared" si="169"/>
        <v>0.46728971962616828</v>
      </c>
      <c r="Q1124" s="88">
        <v>53.271028037383175</v>
      </c>
      <c r="R1124" s="25">
        <v>0.53271028037383172</v>
      </c>
      <c r="S1124" s="24">
        <v>32.430280373831778</v>
      </c>
      <c r="T1124" s="25">
        <v>10.810093457943927</v>
      </c>
      <c r="U1124" s="25">
        <v>14.463905046728973</v>
      </c>
      <c r="V1124" s="25">
        <v>4.821301682242991</v>
      </c>
      <c r="W1124" s="26">
        <v>18.207300181808364</v>
      </c>
      <c r="X1124" s="26">
        <v>43.261983538253403</v>
      </c>
      <c r="Y1124" s="26">
        <v>24.201944923087567</v>
      </c>
      <c r="Z1124" s="26">
        <v>2.5183510567662211</v>
      </c>
      <c r="AA1124" s="26">
        <v>0.41633333333333333</v>
      </c>
      <c r="AB1124" s="26">
        <v>77.894988888306926</v>
      </c>
      <c r="AC1124" s="26">
        <f t="shared" si="177"/>
        <v>1.9682261658218787</v>
      </c>
      <c r="AD1124" s="26">
        <f t="shared" si="177"/>
        <v>4.6766608522455098</v>
      </c>
      <c r="AE1124" s="26">
        <f t="shared" si="177"/>
        <v>2.6162528648258814</v>
      </c>
      <c r="AF1124" s="26">
        <f t="shared" si="177"/>
        <v>0.272236102835547</v>
      </c>
      <c r="AG1124" s="17">
        <v>6.4</v>
      </c>
      <c r="AH1124" s="17">
        <v>5.8</v>
      </c>
      <c r="AI1124" s="17">
        <f t="shared" si="178"/>
        <v>1.5848931924611111E-6</v>
      </c>
      <c r="AJ1124" s="17">
        <v>2</v>
      </c>
      <c r="AK1124" s="17">
        <v>116</v>
      </c>
      <c r="AL1124" s="17">
        <v>631</v>
      </c>
      <c r="AM1124" s="17">
        <v>124</v>
      </c>
      <c r="AN1124" s="17">
        <v>5.2</v>
      </c>
      <c r="AO1124" s="17">
        <v>4.8</v>
      </c>
      <c r="AP1124" s="17">
        <v>0.3</v>
      </c>
      <c r="AQ1124" s="17">
        <v>205</v>
      </c>
      <c r="AR1124" s="17">
        <v>1373.4499999999994</v>
      </c>
      <c r="AS1124" s="17">
        <v>1453.8124999999998</v>
      </c>
      <c r="AT1124" s="26">
        <v>831.72499999999991</v>
      </c>
      <c r="AU1124" s="26">
        <v>20.896962616822435</v>
      </c>
      <c r="AV1124" s="26">
        <v>5.0788529069864694</v>
      </c>
      <c r="AW1124" s="26">
        <v>5237.7749999999987</v>
      </c>
      <c r="AX1124" s="26">
        <v>3882.5749999999998</v>
      </c>
      <c r="AY1124" s="103">
        <v>688</v>
      </c>
      <c r="AZ1124" s="103">
        <f t="shared" si="176"/>
        <v>209.84</v>
      </c>
      <c r="BA1124" s="17">
        <v>45</v>
      </c>
      <c r="BB1124" s="17">
        <v>75</v>
      </c>
      <c r="BC1124" s="17">
        <v>0.13</v>
      </c>
      <c r="BD1124" s="14">
        <v>2</v>
      </c>
      <c r="BE1124" s="17" t="s">
        <v>149</v>
      </c>
      <c r="BF1124" s="28"/>
      <c r="BG1124" s="26"/>
      <c r="BH1124" s="31"/>
      <c r="BI1124" s="29"/>
    </row>
    <row r="1125" spans="1:61" x14ac:dyDescent="0.25">
      <c r="A1125" s="14">
        <v>2008</v>
      </c>
      <c r="B1125" s="15">
        <v>2011</v>
      </c>
      <c r="C1125" s="20" t="s">
        <v>194</v>
      </c>
      <c r="D1125" s="17" t="s">
        <v>334</v>
      </c>
      <c r="E1125" s="32">
        <v>4</v>
      </c>
      <c r="F1125" s="64" t="s">
        <v>110</v>
      </c>
      <c r="G1125" s="86" t="s">
        <v>111</v>
      </c>
      <c r="H1125" s="70">
        <v>99202</v>
      </c>
      <c r="I1125" s="21">
        <v>8</v>
      </c>
      <c r="J1125" s="22">
        <v>99202011</v>
      </c>
      <c r="K1125" s="17" t="s">
        <v>40</v>
      </c>
      <c r="L1125" s="23" t="s">
        <v>45</v>
      </c>
      <c r="M1125" s="87" t="s">
        <v>45</v>
      </c>
      <c r="N1125" s="25">
        <v>31.903923444976076</v>
      </c>
      <c r="O1125" s="26">
        <v>41.346153846153847</v>
      </c>
      <c r="P1125" s="46">
        <f t="shared" si="169"/>
        <v>0.41346153846153849</v>
      </c>
      <c r="Q1125" s="88">
        <v>58.653846153846153</v>
      </c>
      <c r="R1125" s="25">
        <v>0.58653846153846156</v>
      </c>
      <c r="S1125" s="24">
        <v>18.712878174457124</v>
      </c>
      <c r="T1125" s="25">
        <v>6.237626058152375</v>
      </c>
      <c r="U1125" s="25">
        <v>8.3459436658078783</v>
      </c>
      <c r="V1125" s="25">
        <v>2.7819812219359594</v>
      </c>
      <c r="W1125" s="26">
        <v>17.888819575380779</v>
      </c>
      <c r="X1125" s="26">
        <v>44.438939082772009</v>
      </c>
      <c r="Y1125" s="26">
        <v>25.33484148623738</v>
      </c>
      <c r="Z1125" s="26">
        <v>1.395679509914558</v>
      </c>
      <c r="AA1125" s="26">
        <v>0.49433333333333335</v>
      </c>
      <c r="AB1125" s="26">
        <v>37.854777156690069</v>
      </c>
      <c r="AC1125" s="26">
        <f t="shared" si="177"/>
        <v>1.1158376713298146</v>
      </c>
      <c r="AD1125" s="26">
        <f t="shared" si="177"/>
        <v>2.771934844193447</v>
      </c>
      <c r="AE1125" s="26">
        <f t="shared" si="177"/>
        <v>1.5802926743371413</v>
      </c>
      <c r="AF1125" s="26">
        <f t="shared" si="177"/>
        <v>8.705726879872383E-2</v>
      </c>
      <c r="AG1125" s="17">
        <v>6.4</v>
      </c>
      <c r="AH1125" s="17">
        <v>5.8</v>
      </c>
      <c r="AI1125" s="17">
        <f t="shared" si="178"/>
        <v>1.5848931924611111E-6</v>
      </c>
      <c r="AJ1125" s="17">
        <v>2</v>
      </c>
      <c r="AK1125" s="17">
        <v>116</v>
      </c>
      <c r="AL1125" s="17">
        <v>631</v>
      </c>
      <c r="AM1125" s="17">
        <v>124</v>
      </c>
      <c r="AN1125" s="17">
        <v>5.2</v>
      </c>
      <c r="AO1125" s="17">
        <v>4.8</v>
      </c>
      <c r="AP1125" s="17">
        <v>0.3</v>
      </c>
      <c r="AQ1125" s="17">
        <v>205</v>
      </c>
      <c r="AR1125" s="17">
        <v>1373.4499999999994</v>
      </c>
      <c r="AS1125" s="17">
        <v>1453.8124999999998</v>
      </c>
      <c r="AT1125" s="26">
        <v>831.72499999999991</v>
      </c>
      <c r="AU1125" s="26">
        <v>20.896962616822435</v>
      </c>
      <c r="AV1125" s="26">
        <v>5.0788529069864694</v>
      </c>
      <c r="AW1125" s="26">
        <v>5237.7749999999987</v>
      </c>
      <c r="AX1125" s="26">
        <v>3882.5749999999998</v>
      </c>
      <c r="AY1125" s="103">
        <v>688</v>
      </c>
      <c r="AZ1125" s="103">
        <f t="shared" si="176"/>
        <v>209.84</v>
      </c>
      <c r="BA1125" s="17">
        <v>45</v>
      </c>
      <c r="BB1125" s="17">
        <v>75</v>
      </c>
      <c r="BC1125" s="17">
        <v>0.13</v>
      </c>
      <c r="BD1125" s="14">
        <v>2</v>
      </c>
      <c r="BE1125" s="17" t="s">
        <v>149</v>
      </c>
      <c r="BF1125" s="28"/>
      <c r="BG1125" s="26"/>
      <c r="BH1125" s="31"/>
      <c r="BI1125" s="29"/>
    </row>
    <row r="1126" spans="1:61" x14ac:dyDescent="0.25">
      <c r="A1126" s="14">
        <v>2008</v>
      </c>
      <c r="B1126" s="15">
        <v>2011</v>
      </c>
      <c r="C1126" s="20" t="s">
        <v>194</v>
      </c>
      <c r="D1126" s="17" t="s">
        <v>334</v>
      </c>
      <c r="E1126" s="32">
        <v>1</v>
      </c>
      <c r="F1126" s="53" t="s">
        <v>124</v>
      </c>
      <c r="G1126" s="86" t="s">
        <v>125</v>
      </c>
      <c r="H1126" s="70">
        <v>99239</v>
      </c>
      <c r="I1126" s="21" t="s">
        <v>52</v>
      </c>
      <c r="J1126" s="22">
        <v>99239015</v>
      </c>
      <c r="K1126" s="17" t="s">
        <v>42</v>
      </c>
      <c r="L1126" s="23" t="s">
        <v>45</v>
      </c>
      <c r="M1126" s="87" t="s">
        <v>45</v>
      </c>
      <c r="N1126" s="25">
        <v>49.266602870813401</v>
      </c>
      <c r="O1126" s="26">
        <v>42.021276595744681</v>
      </c>
      <c r="P1126" s="46">
        <f t="shared" si="169"/>
        <v>0.42021276595744683</v>
      </c>
      <c r="Q1126" s="88">
        <v>57.978723404255319</v>
      </c>
      <c r="R1126" s="25">
        <v>0.57978723404255317</v>
      </c>
      <c r="S1126" s="24">
        <v>28.564147409141807</v>
      </c>
      <c r="T1126" s="25">
        <v>9.5213824697139362</v>
      </c>
      <c r="U1126" s="25">
        <v>12.739609744477246</v>
      </c>
      <c r="V1126" s="25">
        <v>4.2465365814924159</v>
      </c>
      <c r="W1126" s="26">
        <v>19.382026578558801</v>
      </c>
      <c r="X1126" s="26">
        <v>42.777126581396715</v>
      </c>
      <c r="Y1126" s="26">
        <v>24.724814824688664</v>
      </c>
      <c r="Z1126" s="26">
        <v>1.8472278957050037</v>
      </c>
      <c r="AA1126" s="26">
        <v>0.36342857142857143</v>
      </c>
      <c r="AB1126" s="26">
        <v>78.596317556600894</v>
      </c>
      <c r="AC1126" s="26">
        <f t="shared" si="177"/>
        <v>1.8454368809261934</v>
      </c>
      <c r="AD1126" s="26">
        <f t="shared" si="177"/>
        <v>4.0729738313684472</v>
      </c>
      <c r="AE1126" s="26">
        <f t="shared" si="177"/>
        <v>2.3541441843871391</v>
      </c>
      <c r="AF1126" s="26">
        <f t="shared" si="177"/>
        <v>0.17588163303732188</v>
      </c>
      <c r="AG1126" s="17">
        <v>6.4</v>
      </c>
      <c r="AH1126" s="17">
        <v>5.8</v>
      </c>
      <c r="AI1126" s="17">
        <f t="shared" si="178"/>
        <v>1.5848931924611111E-6</v>
      </c>
      <c r="AJ1126" s="17">
        <v>2</v>
      </c>
      <c r="AK1126" s="17">
        <v>116</v>
      </c>
      <c r="AL1126" s="17">
        <v>631</v>
      </c>
      <c r="AM1126" s="17">
        <v>124</v>
      </c>
      <c r="AN1126" s="17">
        <v>5.2</v>
      </c>
      <c r="AO1126" s="17">
        <v>4.8</v>
      </c>
      <c r="AP1126" s="17">
        <v>0.3</v>
      </c>
      <c r="AQ1126" s="17">
        <v>205</v>
      </c>
      <c r="AR1126" s="17">
        <v>1373.4499999999994</v>
      </c>
      <c r="AS1126" s="17">
        <v>1453.8124999999998</v>
      </c>
      <c r="AT1126" s="26">
        <v>831.72499999999991</v>
      </c>
      <c r="AU1126" s="26">
        <v>20.896962616822435</v>
      </c>
      <c r="AV1126" s="26">
        <v>5.0788529069864694</v>
      </c>
      <c r="AW1126" s="26">
        <v>5237.7749999999987</v>
      </c>
      <c r="AX1126" s="26">
        <v>3882.5749999999998</v>
      </c>
      <c r="AY1126" s="103">
        <v>688</v>
      </c>
      <c r="AZ1126" s="103">
        <f t="shared" si="176"/>
        <v>209.84</v>
      </c>
      <c r="BA1126" s="17">
        <v>45</v>
      </c>
      <c r="BB1126" s="17">
        <v>75</v>
      </c>
      <c r="BC1126" s="17">
        <v>0.13</v>
      </c>
      <c r="BD1126" s="14">
        <v>2</v>
      </c>
      <c r="BE1126" s="17" t="s">
        <v>149</v>
      </c>
      <c r="BF1126" s="28"/>
      <c r="BG1126" s="26"/>
      <c r="BH1126" s="31"/>
      <c r="BI1126" s="29"/>
    </row>
    <row r="1127" spans="1:61" x14ac:dyDescent="0.25">
      <c r="A1127" s="14">
        <v>2008</v>
      </c>
      <c r="B1127" s="15">
        <v>2011</v>
      </c>
      <c r="C1127" s="20" t="s">
        <v>194</v>
      </c>
      <c r="D1127" s="17" t="s">
        <v>334</v>
      </c>
      <c r="E1127" s="32">
        <v>2</v>
      </c>
      <c r="F1127" s="53" t="s">
        <v>124</v>
      </c>
      <c r="G1127" s="86" t="s">
        <v>125</v>
      </c>
      <c r="H1127" s="70">
        <v>99239</v>
      </c>
      <c r="I1127" s="21" t="s">
        <v>52</v>
      </c>
      <c r="J1127" s="22">
        <v>99239015</v>
      </c>
      <c r="K1127" s="17" t="s">
        <v>42</v>
      </c>
      <c r="L1127" s="23" t="s">
        <v>45</v>
      </c>
      <c r="M1127" s="87" t="s">
        <v>45</v>
      </c>
      <c r="N1127" s="25">
        <v>45.830239234449763</v>
      </c>
      <c r="O1127" s="26">
        <v>39.837398373983731</v>
      </c>
      <c r="P1127" s="46">
        <f t="shared" si="169"/>
        <v>0.39837398373983729</v>
      </c>
      <c r="Q1127" s="88">
        <v>60.162601626016269</v>
      </c>
      <c r="R1127" s="25">
        <v>0.60162601626016265</v>
      </c>
      <c r="S1127" s="24">
        <v>27.572664254872219</v>
      </c>
      <c r="T1127" s="25">
        <v>9.1908880849574057</v>
      </c>
      <c r="U1127" s="25">
        <v>12.297408257673009</v>
      </c>
      <c r="V1127" s="25">
        <v>4.0991360858910033</v>
      </c>
      <c r="W1127" s="26">
        <v>18.800879026638782</v>
      </c>
      <c r="X1127" s="26">
        <v>43.02333708527631</v>
      </c>
      <c r="Y1127" s="26">
        <v>24.975014918439911</v>
      </c>
      <c r="Z1127" s="26">
        <v>1.9976344892890978</v>
      </c>
      <c r="AA1127" s="26">
        <v>0.43166666666666664</v>
      </c>
      <c r="AB1127" s="26">
        <v>63.874897887734875</v>
      </c>
      <c r="AC1127" s="26">
        <f t="shared" si="177"/>
        <v>1.7279677503265995</v>
      </c>
      <c r="AD1127" s="26">
        <f t="shared" si="177"/>
        <v>3.9542267619217211</v>
      </c>
      <c r="AE1127" s="26">
        <f t="shared" si="177"/>
        <v>2.2954256703552285</v>
      </c>
      <c r="AF1127" s="26">
        <f t="shared" si="177"/>
        <v>0.18360035025707139</v>
      </c>
      <c r="AG1127" s="17">
        <v>6.4</v>
      </c>
      <c r="AH1127" s="17">
        <v>5.8</v>
      </c>
      <c r="AI1127" s="17">
        <f t="shared" si="178"/>
        <v>1.5848931924611111E-6</v>
      </c>
      <c r="AJ1127" s="17">
        <v>2</v>
      </c>
      <c r="AK1127" s="17">
        <v>116</v>
      </c>
      <c r="AL1127" s="17">
        <v>631</v>
      </c>
      <c r="AM1127" s="17">
        <v>124</v>
      </c>
      <c r="AN1127" s="17">
        <v>5.2</v>
      </c>
      <c r="AO1127" s="17">
        <v>4.8</v>
      </c>
      <c r="AP1127" s="17">
        <v>0.3</v>
      </c>
      <c r="AQ1127" s="17">
        <v>205</v>
      </c>
      <c r="AR1127" s="17">
        <v>1373.4499999999994</v>
      </c>
      <c r="AS1127" s="17">
        <v>1453.8124999999998</v>
      </c>
      <c r="AT1127" s="26">
        <v>831.72499999999991</v>
      </c>
      <c r="AU1127" s="26">
        <v>20.896962616822435</v>
      </c>
      <c r="AV1127" s="26">
        <v>5.0788529069864694</v>
      </c>
      <c r="AW1127" s="26">
        <v>5237.7749999999987</v>
      </c>
      <c r="AX1127" s="26">
        <v>3882.5749999999998</v>
      </c>
      <c r="AY1127" s="103">
        <v>688</v>
      </c>
      <c r="AZ1127" s="103">
        <f t="shared" si="176"/>
        <v>209.84</v>
      </c>
      <c r="BA1127" s="17">
        <v>45</v>
      </c>
      <c r="BB1127" s="17">
        <v>75</v>
      </c>
      <c r="BC1127" s="17">
        <v>0.13</v>
      </c>
      <c r="BD1127" s="14">
        <v>2</v>
      </c>
      <c r="BE1127" s="17" t="s">
        <v>149</v>
      </c>
      <c r="BF1127" s="28"/>
      <c r="BG1127" s="26"/>
      <c r="BH1127" s="31"/>
      <c r="BI1127" s="29"/>
    </row>
    <row r="1128" spans="1:61" x14ac:dyDescent="0.25">
      <c r="A1128" s="14">
        <v>2008</v>
      </c>
      <c r="B1128" s="15">
        <v>2011</v>
      </c>
      <c r="C1128" s="20" t="s">
        <v>194</v>
      </c>
      <c r="D1128" s="17" t="s">
        <v>334</v>
      </c>
      <c r="E1128" s="32">
        <v>3</v>
      </c>
      <c r="F1128" s="53" t="s">
        <v>124</v>
      </c>
      <c r="G1128" s="86" t="s">
        <v>125</v>
      </c>
      <c r="H1128" s="70">
        <v>99239</v>
      </c>
      <c r="I1128" s="21" t="s">
        <v>52</v>
      </c>
      <c r="J1128" s="22">
        <v>99239015</v>
      </c>
      <c r="K1128" s="17" t="s">
        <v>42</v>
      </c>
      <c r="L1128" s="23" t="s">
        <v>45</v>
      </c>
      <c r="M1128" s="87" t="s">
        <v>45</v>
      </c>
      <c r="N1128" s="25">
        <v>42.791770334928238</v>
      </c>
      <c r="O1128" s="37">
        <f>AVERAGE(O1126:O1127)</f>
        <v>40.929337484864206</v>
      </c>
      <c r="P1128" s="37">
        <f>AVERAGE(P1126:P1127)</f>
        <v>0.40929337484864203</v>
      </c>
      <c r="Q1128" s="60">
        <f>100-O1128</f>
        <v>59.070662515135794</v>
      </c>
      <c r="R1128" s="38">
        <f>1-P1128</f>
        <v>0.59070662515135797</v>
      </c>
      <c r="S1128" s="61">
        <f>N1128*R1128</f>
        <v>25.277382238797454</v>
      </c>
      <c r="T1128" s="38">
        <f>S1128/3</f>
        <v>8.4257940795991519</v>
      </c>
      <c r="U1128" s="38">
        <f>S1128/2.242</f>
        <v>11.274479143085394</v>
      </c>
      <c r="V1128" s="38">
        <f>U1128/3</f>
        <v>3.7581597143617977</v>
      </c>
      <c r="W1128" s="26">
        <v>19.28406877577693</v>
      </c>
      <c r="X1128" s="26">
        <v>43.328321328819698</v>
      </c>
      <c r="Y1128" s="26">
        <v>25.569460336510602</v>
      </c>
      <c r="Z1128" s="26">
        <v>1.340532086152237</v>
      </c>
      <c r="AA1128" s="26">
        <v>0.42071428571428571</v>
      </c>
      <c r="AB1128" s="26">
        <v>60.082063046377655</v>
      </c>
      <c r="AC1128" s="26">
        <f t="shared" si="177"/>
        <v>1.6248359252152413</v>
      </c>
      <c r="AD1128" s="26">
        <f t="shared" si="177"/>
        <v>3.6507551333133867</v>
      </c>
      <c r="AE1128" s="26">
        <f t="shared" si="177"/>
        <v>2.1544300752191639</v>
      </c>
      <c r="AF1128" s="26">
        <f t="shared" si="177"/>
        <v>0.11295047315014219</v>
      </c>
      <c r="AG1128" s="17">
        <v>6.4</v>
      </c>
      <c r="AH1128" s="17">
        <v>5.8</v>
      </c>
      <c r="AI1128" s="17">
        <f t="shared" si="178"/>
        <v>1.5848931924611111E-6</v>
      </c>
      <c r="AJ1128" s="17">
        <v>2</v>
      </c>
      <c r="AK1128" s="17">
        <v>116</v>
      </c>
      <c r="AL1128" s="17">
        <v>631</v>
      </c>
      <c r="AM1128" s="17">
        <v>124</v>
      </c>
      <c r="AN1128" s="17">
        <v>5.2</v>
      </c>
      <c r="AO1128" s="17">
        <v>4.8</v>
      </c>
      <c r="AP1128" s="17">
        <v>0.3</v>
      </c>
      <c r="AQ1128" s="17">
        <v>205</v>
      </c>
      <c r="AR1128" s="17">
        <v>1373.4499999999994</v>
      </c>
      <c r="AS1128" s="17">
        <v>1453.8124999999998</v>
      </c>
      <c r="AT1128" s="26">
        <v>831.72499999999991</v>
      </c>
      <c r="AU1128" s="26">
        <v>20.896962616822435</v>
      </c>
      <c r="AV1128" s="26">
        <v>5.0788529069864694</v>
      </c>
      <c r="AW1128" s="26">
        <v>5237.7749999999987</v>
      </c>
      <c r="AX1128" s="26">
        <v>3882.5749999999998</v>
      </c>
      <c r="AY1128" s="103">
        <v>688</v>
      </c>
      <c r="AZ1128" s="103">
        <f t="shared" si="176"/>
        <v>209.84</v>
      </c>
      <c r="BA1128" s="17">
        <v>45</v>
      </c>
      <c r="BB1128" s="17">
        <v>75</v>
      </c>
      <c r="BC1128" s="17">
        <v>0.13</v>
      </c>
      <c r="BD1128" s="14">
        <v>2</v>
      </c>
      <c r="BE1128" s="17" t="s">
        <v>149</v>
      </c>
      <c r="BF1128" s="28"/>
      <c r="BG1128" s="26"/>
      <c r="BH1128" s="39" t="s">
        <v>196</v>
      </c>
      <c r="BI1128" s="29"/>
    </row>
    <row r="1129" spans="1:61" x14ac:dyDescent="0.25">
      <c r="A1129" s="14">
        <v>2008</v>
      </c>
      <c r="B1129" s="15">
        <v>2011</v>
      </c>
      <c r="C1129" s="20" t="s">
        <v>194</v>
      </c>
      <c r="D1129" s="17" t="s">
        <v>334</v>
      </c>
      <c r="E1129" s="32">
        <v>4</v>
      </c>
      <c r="F1129" s="53" t="s">
        <v>124</v>
      </c>
      <c r="G1129" s="86" t="s">
        <v>125</v>
      </c>
      <c r="H1129" s="70">
        <v>99239</v>
      </c>
      <c r="I1129" s="21" t="s">
        <v>52</v>
      </c>
      <c r="J1129" s="22">
        <v>99239015</v>
      </c>
      <c r="K1129" s="17" t="s">
        <v>42</v>
      </c>
      <c r="L1129" s="23" t="s">
        <v>45</v>
      </c>
      <c r="M1129" s="87" t="s">
        <v>45</v>
      </c>
      <c r="N1129" s="25">
        <v>41.85129186602871</v>
      </c>
      <c r="O1129" s="37">
        <f>AVERAGE(O1126:O1127)</f>
        <v>40.929337484864206</v>
      </c>
      <c r="P1129" s="37">
        <f>AVERAGE(P1126:P1127)</f>
        <v>0.40929337484864203</v>
      </c>
      <c r="Q1129" s="60">
        <f>100-O1129</f>
        <v>59.070662515135794</v>
      </c>
      <c r="R1129" s="38">
        <f>1-P1129</f>
        <v>0.59070662515135797</v>
      </c>
      <c r="S1129" s="61">
        <f>N1129*R1129</f>
        <v>24.721835376406297</v>
      </c>
      <c r="T1129" s="38">
        <f>S1129/3</f>
        <v>8.2406117921354323</v>
      </c>
      <c r="U1129" s="38">
        <f>S1129/2.242</f>
        <v>11.026688392687911</v>
      </c>
      <c r="V1129" s="38">
        <f>U1129/3</f>
        <v>3.675562797562637</v>
      </c>
      <c r="W1129" s="26">
        <v>18.544612600292012</v>
      </c>
      <c r="X1129" s="26">
        <v>43.117743834907913</v>
      </c>
      <c r="Y1129" s="26">
        <v>23.218109400980097</v>
      </c>
      <c r="Z1129" s="26">
        <v>2.6151085058156411</v>
      </c>
      <c r="AA1129" s="26">
        <v>0.44057142857142856</v>
      </c>
      <c r="AB1129" s="26">
        <v>56.113115316097307</v>
      </c>
      <c r="AC1129" s="26">
        <f t="shared" si="177"/>
        <v>1.5281895327454968</v>
      </c>
      <c r="AD1129" s="26">
        <f t="shared" si="177"/>
        <v>3.55316588296217</v>
      </c>
      <c r="AE1129" s="26">
        <f t="shared" si="177"/>
        <v>1.9133142612080714</v>
      </c>
      <c r="AF1129" s="26">
        <f t="shared" si="177"/>
        <v>0.21550093990738042</v>
      </c>
      <c r="AG1129" s="17">
        <v>6.4</v>
      </c>
      <c r="AH1129" s="17">
        <v>5.8</v>
      </c>
      <c r="AI1129" s="17">
        <f t="shared" si="178"/>
        <v>1.5848931924611111E-6</v>
      </c>
      <c r="AJ1129" s="17">
        <v>2</v>
      </c>
      <c r="AK1129" s="17">
        <v>116</v>
      </c>
      <c r="AL1129" s="17">
        <v>631</v>
      </c>
      <c r="AM1129" s="17">
        <v>124</v>
      </c>
      <c r="AN1129" s="17">
        <v>5.2</v>
      </c>
      <c r="AO1129" s="17">
        <v>4.8</v>
      </c>
      <c r="AP1129" s="17">
        <v>0.3</v>
      </c>
      <c r="AQ1129" s="17">
        <v>205</v>
      </c>
      <c r="AR1129" s="17">
        <v>1373.4499999999994</v>
      </c>
      <c r="AS1129" s="17">
        <v>1453.8124999999998</v>
      </c>
      <c r="AT1129" s="26">
        <v>831.72499999999991</v>
      </c>
      <c r="AU1129" s="26">
        <v>20.896962616822435</v>
      </c>
      <c r="AV1129" s="26">
        <v>5.0788529069864694</v>
      </c>
      <c r="AW1129" s="26">
        <v>5237.7749999999987</v>
      </c>
      <c r="AX1129" s="26">
        <v>3882.5749999999998</v>
      </c>
      <c r="AY1129" s="103">
        <v>688</v>
      </c>
      <c r="AZ1129" s="103">
        <f t="shared" si="176"/>
        <v>209.84</v>
      </c>
      <c r="BA1129" s="17">
        <v>45</v>
      </c>
      <c r="BB1129" s="17">
        <v>75</v>
      </c>
      <c r="BC1129" s="17">
        <v>0.13</v>
      </c>
      <c r="BD1129" s="14">
        <v>2</v>
      </c>
      <c r="BE1129" s="17" t="s">
        <v>149</v>
      </c>
      <c r="BF1129" s="28"/>
      <c r="BG1129" s="26"/>
      <c r="BH1129" s="39" t="s">
        <v>196</v>
      </c>
      <c r="BI1129" s="29"/>
    </row>
    <row r="1130" spans="1:61" x14ac:dyDescent="0.25">
      <c r="A1130" s="14">
        <v>2008</v>
      </c>
      <c r="B1130" s="15">
        <v>2011</v>
      </c>
      <c r="C1130" s="20" t="s">
        <v>194</v>
      </c>
      <c r="D1130" s="17" t="s">
        <v>334</v>
      </c>
      <c r="E1130" s="32">
        <v>1</v>
      </c>
      <c r="F1130" s="19" t="s">
        <v>128</v>
      </c>
      <c r="G1130" s="86" t="s">
        <v>129</v>
      </c>
      <c r="H1130" s="70">
        <v>9980</v>
      </c>
      <c r="I1130" s="21">
        <v>9</v>
      </c>
      <c r="J1130" s="22">
        <v>9980005</v>
      </c>
      <c r="K1130" s="17" t="s">
        <v>40</v>
      </c>
      <c r="L1130" s="23" t="s">
        <v>45</v>
      </c>
      <c r="M1130" s="87" t="s">
        <v>45</v>
      </c>
      <c r="N1130" s="25">
        <v>74.044593301435398</v>
      </c>
      <c r="O1130" s="37">
        <f>AVERAGE(O1131:O1133)</f>
        <v>39.550845238743328</v>
      </c>
      <c r="P1130" s="37">
        <f>AVERAGE(P1131:P1133)</f>
        <v>0.39550845238743326</v>
      </c>
      <c r="Q1130" s="60">
        <f>100-O1130</f>
        <v>60.449154761256672</v>
      </c>
      <c r="R1130" s="38">
        <f>1-P1130</f>
        <v>0.60449154761256674</v>
      </c>
      <c r="S1130" s="61">
        <f>N1130*R1130</f>
        <v>44.759330797127774</v>
      </c>
      <c r="T1130" s="38">
        <f>S1130/3</f>
        <v>14.919776932375925</v>
      </c>
      <c r="U1130" s="38">
        <f>S1130/2.242</f>
        <v>19.964019088817025</v>
      </c>
      <c r="V1130" s="38">
        <f>U1130/3</f>
        <v>6.6546730296056751</v>
      </c>
      <c r="W1130" s="26">
        <v>18.375127548532333</v>
      </c>
      <c r="X1130" s="26">
        <v>45.262485967139057</v>
      </c>
      <c r="Y1130" s="26">
        <v>24.923659891207919</v>
      </c>
      <c r="Z1130" s="26">
        <v>1.1204394463132559</v>
      </c>
      <c r="AA1130" s="26">
        <v>0.40350000000000003</v>
      </c>
      <c r="AB1130" s="26">
        <v>110.92770953439349</v>
      </c>
      <c r="AC1130" s="26">
        <f t="shared" si="177"/>
        <v>2.7415280412805809</v>
      </c>
      <c r="AD1130" s="26">
        <f t="shared" si="177"/>
        <v>6.7530619403451029</v>
      </c>
      <c r="AE1130" s="26">
        <f t="shared" si="177"/>
        <v>3.7185544591522697</v>
      </c>
      <c r="AF1130" s="26">
        <f t="shared" si="177"/>
        <v>0.16716706605228571</v>
      </c>
      <c r="AG1130" s="17">
        <v>6.4</v>
      </c>
      <c r="AH1130" s="17">
        <v>5.8</v>
      </c>
      <c r="AI1130" s="17">
        <f t="shared" si="178"/>
        <v>1.5848931924611111E-6</v>
      </c>
      <c r="AJ1130" s="17">
        <v>2</v>
      </c>
      <c r="AK1130" s="17">
        <v>116</v>
      </c>
      <c r="AL1130" s="17">
        <v>631</v>
      </c>
      <c r="AM1130" s="17">
        <v>124</v>
      </c>
      <c r="AN1130" s="17">
        <v>5.2</v>
      </c>
      <c r="AO1130" s="17">
        <v>4.8</v>
      </c>
      <c r="AP1130" s="17">
        <v>0.3</v>
      </c>
      <c r="AQ1130" s="17">
        <v>205</v>
      </c>
      <c r="AR1130" s="17">
        <v>1373.4499999999994</v>
      </c>
      <c r="AS1130" s="17">
        <v>1453.8124999999998</v>
      </c>
      <c r="AT1130" s="26">
        <v>831.72499999999991</v>
      </c>
      <c r="AU1130" s="26">
        <v>20.896962616822435</v>
      </c>
      <c r="AV1130" s="26">
        <v>5.0788529069864694</v>
      </c>
      <c r="AW1130" s="26">
        <v>5237.7749999999987</v>
      </c>
      <c r="AX1130" s="26">
        <v>3882.5749999999998</v>
      </c>
      <c r="AY1130" s="103">
        <v>688</v>
      </c>
      <c r="AZ1130" s="103">
        <f t="shared" si="176"/>
        <v>209.84</v>
      </c>
      <c r="BA1130" s="17">
        <v>45</v>
      </c>
      <c r="BB1130" s="17">
        <v>75</v>
      </c>
      <c r="BC1130" s="17">
        <v>0.13</v>
      </c>
      <c r="BD1130" s="14">
        <v>2</v>
      </c>
      <c r="BE1130" s="17" t="s">
        <v>149</v>
      </c>
      <c r="BF1130" s="28"/>
      <c r="BG1130" s="26"/>
      <c r="BH1130" s="39" t="s">
        <v>196</v>
      </c>
      <c r="BI1130" s="29"/>
    </row>
    <row r="1131" spans="1:61" x14ac:dyDescent="0.25">
      <c r="A1131" s="14">
        <v>2008</v>
      </c>
      <c r="B1131" s="15">
        <v>2011</v>
      </c>
      <c r="C1131" s="20" t="s">
        <v>194</v>
      </c>
      <c r="D1131" s="17" t="s">
        <v>334</v>
      </c>
      <c r="E1131" s="32">
        <v>2</v>
      </c>
      <c r="F1131" s="19" t="s">
        <v>128</v>
      </c>
      <c r="G1131" s="86" t="s">
        <v>129</v>
      </c>
      <c r="H1131" s="70">
        <v>9980</v>
      </c>
      <c r="I1131" s="21">
        <v>9</v>
      </c>
      <c r="J1131" s="22">
        <v>9980005</v>
      </c>
      <c r="K1131" s="17" t="s">
        <v>40</v>
      </c>
      <c r="L1131" s="23" t="s">
        <v>45</v>
      </c>
      <c r="M1131" s="87" t="s">
        <v>45</v>
      </c>
      <c r="N1131" s="25">
        <v>61.348133971291865</v>
      </c>
      <c r="O1131" s="26">
        <v>34.394904458598731</v>
      </c>
      <c r="P1131" s="46">
        <f t="shared" si="169"/>
        <v>0.3439490445859873</v>
      </c>
      <c r="Q1131" s="88">
        <v>65.605095541401269</v>
      </c>
      <c r="R1131" s="25">
        <v>0.6560509554140127</v>
      </c>
      <c r="S1131" s="24">
        <v>40.247501904732879</v>
      </c>
      <c r="T1131" s="25">
        <v>13.415833968244293</v>
      </c>
      <c r="U1131" s="25">
        <v>17.950385849510866</v>
      </c>
      <c r="V1131" s="25">
        <v>5.983461949836955</v>
      </c>
      <c r="W1131" s="26">
        <v>19.156222423448938</v>
      </c>
      <c r="X1131" s="26">
        <v>43.018641027563575</v>
      </c>
      <c r="Y1131" s="26">
        <v>24.052476915002217</v>
      </c>
      <c r="Z1131" s="26">
        <v>1.6956433134734112</v>
      </c>
      <c r="AA1131" s="26">
        <v>0.26461538461538459</v>
      </c>
      <c r="AB1131" s="26">
        <v>152.09811766323475</v>
      </c>
      <c r="AC1131" s="26">
        <f t="shared" si="177"/>
        <v>2.5699669949174928</v>
      </c>
      <c r="AD1131" s="26">
        <f t="shared" si="177"/>
        <v>5.7713094556529496</v>
      </c>
      <c r="AE1131" s="26">
        <f t="shared" si="177"/>
        <v>3.2268403681669842</v>
      </c>
      <c r="AF1131" s="26">
        <f t="shared" si="177"/>
        <v>0.22748469162922896</v>
      </c>
      <c r="AG1131" s="17">
        <v>6.4</v>
      </c>
      <c r="AH1131" s="17">
        <v>5.8</v>
      </c>
      <c r="AI1131" s="17">
        <f t="shared" si="178"/>
        <v>1.5848931924611111E-6</v>
      </c>
      <c r="AJ1131" s="17">
        <v>2</v>
      </c>
      <c r="AK1131" s="17">
        <v>116</v>
      </c>
      <c r="AL1131" s="17">
        <v>631</v>
      </c>
      <c r="AM1131" s="17">
        <v>124</v>
      </c>
      <c r="AN1131" s="17">
        <v>5.2</v>
      </c>
      <c r="AO1131" s="17">
        <v>4.8</v>
      </c>
      <c r="AP1131" s="17">
        <v>0.3</v>
      </c>
      <c r="AQ1131" s="17">
        <v>205</v>
      </c>
      <c r="AR1131" s="17">
        <v>1373.4499999999994</v>
      </c>
      <c r="AS1131" s="17">
        <v>1453.8124999999998</v>
      </c>
      <c r="AT1131" s="26">
        <v>831.72499999999991</v>
      </c>
      <c r="AU1131" s="26">
        <v>20.896962616822435</v>
      </c>
      <c r="AV1131" s="26">
        <v>5.0788529069864694</v>
      </c>
      <c r="AW1131" s="26">
        <v>5237.7749999999987</v>
      </c>
      <c r="AX1131" s="26">
        <v>3882.5749999999998</v>
      </c>
      <c r="AY1131" s="103">
        <v>688</v>
      </c>
      <c r="AZ1131" s="103">
        <f t="shared" si="176"/>
        <v>209.84</v>
      </c>
      <c r="BA1131" s="17">
        <v>45</v>
      </c>
      <c r="BB1131" s="17">
        <v>75</v>
      </c>
      <c r="BC1131" s="17">
        <v>0.13</v>
      </c>
      <c r="BD1131" s="14">
        <v>2</v>
      </c>
      <c r="BE1131" s="17" t="s">
        <v>149</v>
      </c>
      <c r="BF1131" s="28"/>
      <c r="BG1131" s="26"/>
      <c r="BH1131" s="31"/>
      <c r="BI1131" s="29"/>
    </row>
    <row r="1132" spans="1:61" x14ac:dyDescent="0.25">
      <c r="A1132" s="14">
        <v>2008</v>
      </c>
      <c r="B1132" s="15">
        <v>2011</v>
      </c>
      <c r="C1132" s="20" t="s">
        <v>194</v>
      </c>
      <c r="D1132" s="17" t="s">
        <v>334</v>
      </c>
      <c r="E1132" s="32">
        <v>3</v>
      </c>
      <c r="F1132" s="19" t="s">
        <v>128</v>
      </c>
      <c r="G1132" s="86" t="s">
        <v>129</v>
      </c>
      <c r="H1132" s="70">
        <v>9980</v>
      </c>
      <c r="I1132" s="21">
        <v>9</v>
      </c>
      <c r="J1132" s="22">
        <v>9980005</v>
      </c>
      <c r="K1132" s="17" t="s">
        <v>40</v>
      </c>
      <c r="L1132" s="23" t="s">
        <v>45</v>
      </c>
      <c r="M1132" s="87" t="s">
        <v>45</v>
      </c>
      <c r="N1132" s="25">
        <v>57.260669856459337</v>
      </c>
      <c r="O1132" s="26">
        <v>43.384615384615387</v>
      </c>
      <c r="P1132" s="46">
        <f t="shared" si="169"/>
        <v>0.43384615384615388</v>
      </c>
      <c r="Q1132" s="88">
        <v>56.615384615384613</v>
      </c>
      <c r="R1132" s="25">
        <v>0.56615384615384612</v>
      </c>
      <c r="S1132" s="24">
        <v>32.418348472580057</v>
      </c>
      <c r="T1132" s="25">
        <v>10.806116157526686</v>
      </c>
      <c r="U1132" s="25">
        <v>14.458583418770706</v>
      </c>
      <c r="V1132" s="25">
        <v>4.819527806256902</v>
      </c>
      <c r="W1132" s="26">
        <v>18.731265428726331</v>
      </c>
      <c r="X1132" s="26">
        <v>43.099636774636721</v>
      </c>
      <c r="Y1132" s="26">
        <v>25.321873070865493</v>
      </c>
      <c r="Z1132" s="26">
        <v>1.5914128763704412</v>
      </c>
      <c r="AA1132" s="26">
        <v>0.43174999999999997</v>
      </c>
      <c r="AB1132" s="26">
        <v>75.085925819525329</v>
      </c>
      <c r="AC1132" s="26">
        <f t="shared" si="177"/>
        <v>2.0241223000028064</v>
      </c>
      <c r="AD1132" s="26">
        <f t="shared" si="177"/>
        <v>4.6573968133393322</v>
      </c>
      <c r="AE1132" s="26">
        <f t="shared" si="177"/>
        <v>2.7363110172991947</v>
      </c>
      <c r="AF1132" s="26">
        <f t="shared" si="177"/>
        <v>0.17196992396642644</v>
      </c>
      <c r="AG1132" s="17">
        <v>6.4</v>
      </c>
      <c r="AH1132" s="17">
        <v>5.8</v>
      </c>
      <c r="AI1132" s="17">
        <f t="shared" si="178"/>
        <v>1.5848931924611111E-6</v>
      </c>
      <c r="AJ1132" s="17">
        <v>2</v>
      </c>
      <c r="AK1132" s="17">
        <v>116</v>
      </c>
      <c r="AL1132" s="17">
        <v>631</v>
      </c>
      <c r="AM1132" s="17">
        <v>124</v>
      </c>
      <c r="AN1132" s="17">
        <v>5.2</v>
      </c>
      <c r="AO1132" s="17">
        <v>4.8</v>
      </c>
      <c r="AP1132" s="17">
        <v>0.3</v>
      </c>
      <c r="AQ1132" s="17">
        <v>205</v>
      </c>
      <c r="AR1132" s="17">
        <v>1373.4499999999994</v>
      </c>
      <c r="AS1132" s="17">
        <v>1453.8124999999998</v>
      </c>
      <c r="AT1132" s="26">
        <v>831.72499999999991</v>
      </c>
      <c r="AU1132" s="26">
        <v>20.896962616822435</v>
      </c>
      <c r="AV1132" s="26">
        <v>5.0788529069864694</v>
      </c>
      <c r="AW1132" s="26">
        <v>5237.7749999999987</v>
      </c>
      <c r="AX1132" s="26">
        <v>3882.5749999999998</v>
      </c>
      <c r="AY1132" s="103">
        <v>688</v>
      </c>
      <c r="AZ1132" s="103">
        <f t="shared" si="176"/>
        <v>209.84</v>
      </c>
      <c r="BA1132" s="17">
        <v>45</v>
      </c>
      <c r="BB1132" s="17">
        <v>75</v>
      </c>
      <c r="BC1132" s="17">
        <v>0.13</v>
      </c>
      <c r="BD1132" s="14">
        <v>2</v>
      </c>
      <c r="BE1132" s="17" t="s">
        <v>149</v>
      </c>
      <c r="BF1132" s="28"/>
      <c r="BG1132" s="26"/>
      <c r="BH1132" s="31"/>
      <c r="BI1132" s="29"/>
    </row>
    <row r="1133" spans="1:61" x14ac:dyDescent="0.25">
      <c r="A1133" s="14">
        <v>2008</v>
      </c>
      <c r="B1133" s="15">
        <v>2011</v>
      </c>
      <c r="C1133" s="20" t="s">
        <v>194</v>
      </c>
      <c r="D1133" s="17" t="s">
        <v>334</v>
      </c>
      <c r="E1133" s="32">
        <v>4</v>
      </c>
      <c r="F1133" s="64" t="s">
        <v>128</v>
      </c>
      <c r="G1133" s="86" t="s">
        <v>129</v>
      </c>
      <c r="H1133" s="70">
        <v>9980</v>
      </c>
      <c r="I1133" s="21">
        <v>9</v>
      </c>
      <c r="J1133" s="22">
        <v>9980005</v>
      </c>
      <c r="K1133" s="17" t="s">
        <v>40</v>
      </c>
      <c r="L1133" s="23" t="s">
        <v>45</v>
      </c>
      <c r="M1133" s="87" t="s">
        <v>45</v>
      </c>
      <c r="N1133" s="25">
        <v>45.649377990430622</v>
      </c>
      <c r="O1133" s="26">
        <v>40.873015873015873</v>
      </c>
      <c r="P1133" s="46">
        <f t="shared" si="169"/>
        <v>0.40873015873015872</v>
      </c>
      <c r="Q1133" s="88">
        <v>59.126984126984127</v>
      </c>
      <c r="R1133" s="25">
        <v>0.59126984126984128</v>
      </c>
      <c r="S1133" s="24">
        <v>26.991100478468901</v>
      </c>
      <c r="T1133" s="25">
        <v>8.9970334928229665</v>
      </c>
      <c r="U1133" s="25">
        <v>12.03803081339713</v>
      </c>
      <c r="V1133" s="25">
        <v>4.0126769377990428</v>
      </c>
      <c r="W1133" s="26">
        <v>18.976398160831408</v>
      </c>
      <c r="X1133" s="26">
        <v>43.313038988024388</v>
      </c>
      <c r="Y1133" s="26">
        <v>25.473261865080218</v>
      </c>
      <c r="Z1133" s="26">
        <v>1.4017711428633248</v>
      </c>
      <c r="AA1133" s="26">
        <v>0.44616666666666666</v>
      </c>
      <c r="AB1133" s="26">
        <v>60.495555797838392</v>
      </c>
      <c r="AC1133" s="26">
        <f t="shared" si="177"/>
        <v>1.7073128982614434</v>
      </c>
      <c r="AD1133" s="26">
        <f t="shared" si="177"/>
        <v>3.896888624512024</v>
      </c>
      <c r="AE1133" s="26">
        <f t="shared" si="177"/>
        <v>2.2918379017157671</v>
      </c>
      <c r="AF1133" s="26">
        <f t="shared" si="177"/>
        <v>0.12611781921614063</v>
      </c>
      <c r="AG1133" s="17">
        <v>6.4</v>
      </c>
      <c r="AH1133" s="17">
        <v>5.8</v>
      </c>
      <c r="AI1133" s="17">
        <f t="shared" si="178"/>
        <v>1.5848931924611111E-6</v>
      </c>
      <c r="AJ1133" s="17">
        <v>2</v>
      </c>
      <c r="AK1133" s="17">
        <v>116</v>
      </c>
      <c r="AL1133" s="17">
        <v>631</v>
      </c>
      <c r="AM1133" s="17">
        <v>124</v>
      </c>
      <c r="AN1133" s="17">
        <v>5.2</v>
      </c>
      <c r="AO1133" s="17">
        <v>4.8</v>
      </c>
      <c r="AP1133" s="17">
        <v>0.3</v>
      </c>
      <c r="AQ1133" s="17">
        <v>205</v>
      </c>
      <c r="AR1133" s="17">
        <v>1373.4499999999994</v>
      </c>
      <c r="AS1133" s="17">
        <v>1453.8124999999998</v>
      </c>
      <c r="AT1133" s="26">
        <v>831.72499999999991</v>
      </c>
      <c r="AU1133" s="26">
        <v>20.896962616822435</v>
      </c>
      <c r="AV1133" s="26">
        <v>5.0788529069864694</v>
      </c>
      <c r="AW1133" s="26">
        <v>5237.7749999999987</v>
      </c>
      <c r="AX1133" s="26">
        <v>3882.5749999999998</v>
      </c>
      <c r="AY1133" s="103">
        <v>688</v>
      </c>
      <c r="AZ1133" s="103">
        <f t="shared" si="176"/>
        <v>209.84</v>
      </c>
      <c r="BA1133" s="17">
        <v>45</v>
      </c>
      <c r="BB1133" s="17">
        <v>75</v>
      </c>
      <c r="BC1133" s="17">
        <v>0.13</v>
      </c>
      <c r="BD1133" s="14">
        <v>2</v>
      </c>
      <c r="BE1133" s="17" t="s">
        <v>149</v>
      </c>
      <c r="BF1133" s="28"/>
      <c r="BG1133" s="26"/>
      <c r="BH1133" s="31"/>
      <c r="BI1133" s="29"/>
    </row>
    <row r="1134" spans="1:61" x14ac:dyDescent="0.25">
      <c r="A1134" s="14">
        <v>2008</v>
      </c>
      <c r="B1134" s="15">
        <v>2011</v>
      </c>
      <c r="C1134" s="20" t="s">
        <v>194</v>
      </c>
      <c r="D1134" s="17" t="s">
        <v>334</v>
      </c>
      <c r="E1134" s="32">
        <v>1</v>
      </c>
      <c r="F1134" s="64" t="s">
        <v>141</v>
      </c>
      <c r="G1134" s="86" t="s">
        <v>141</v>
      </c>
      <c r="H1134" s="70" t="s">
        <v>141</v>
      </c>
      <c r="I1134" s="21">
        <v>1</v>
      </c>
      <c r="J1134" s="22" t="s">
        <v>141</v>
      </c>
      <c r="K1134" s="17" t="s">
        <v>42</v>
      </c>
      <c r="L1134" s="23" t="s">
        <v>45</v>
      </c>
      <c r="M1134" s="87" t="s">
        <v>45</v>
      </c>
      <c r="N1134" s="25">
        <v>100.77588516746412</v>
      </c>
      <c r="O1134" s="26">
        <v>47.012578616352194</v>
      </c>
      <c r="P1134" s="46">
        <f t="shared" si="169"/>
        <v>0.47012578616352196</v>
      </c>
      <c r="Q1134" s="88">
        <v>52.987421383647806</v>
      </c>
      <c r="R1134" s="25">
        <v>0.52987421383647804</v>
      </c>
      <c r="S1134" s="24">
        <v>53.39854292678524</v>
      </c>
      <c r="T1134" s="25">
        <v>17.799514308928416</v>
      </c>
      <c r="U1134" s="25">
        <v>23.815750145346218</v>
      </c>
      <c r="V1134" s="25">
        <v>7.9385833817820721</v>
      </c>
      <c r="W1134" s="26">
        <v>16.943256135615702</v>
      </c>
      <c r="X1134" s="26">
        <v>47.999983190916382</v>
      </c>
      <c r="Y1134" s="26">
        <v>23.927455597004624</v>
      </c>
      <c r="Z1134" s="26">
        <v>1.4242810814964457</v>
      </c>
      <c r="AA1134" s="26">
        <v>0.48549999999999999</v>
      </c>
      <c r="AB1134" s="26">
        <v>109.98670015815705</v>
      </c>
      <c r="AC1134" s="26">
        <f t="shared" si="177"/>
        <v>3.015817300257309</v>
      </c>
      <c r="AD1134" s="26">
        <f t="shared" si="177"/>
        <v>8.5437638763503969</v>
      </c>
      <c r="AE1134" s="26">
        <f t="shared" si="177"/>
        <v>4.2589708827513313</v>
      </c>
      <c r="AF1134" s="26">
        <f t="shared" si="177"/>
        <v>0.25351511490032025</v>
      </c>
      <c r="AG1134" s="17">
        <v>6.4</v>
      </c>
      <c r="AH1134" s="17">
        <v>5.8</v>
      </c>
      <c r="AI1134" s="17">
        <f t="shared" si="178"/>
        <v>1.5848931924611111E-6</v>
      </c>
      <c r="AJ1134" s="17">
        <v>2</v>
      </c>
      <c r="AK1134" s="17">
        <v>116</v>
      </c>
      <c r="AL1134" s="17">
        <v>631</v>
      </c>
      <c r="AM1134" s="17">
        <v>124</v>
      </c>
      <c r="AN1134" s="17">
        <v>5.2</v>
      </c>
      <c r="AO1134" s="17">
        <v>4.8</v>
      </c>
      <c r="AP1134" s="17">
        <v>0.3</v>
      </c>
      <c r="AQ1134" s="17">
        <v>205</v>
      </c>
      <c r="AR1134" s="17">
        <v>1373.4499999999994</v>
      </c>
      <c r="AS1134" s="17">
        <v>1453.8124999999998</v>
      </c>
      <c r="AT1134" s="26">
        <v>831.72499999999991</v>
      </c>
      <c r="AU1134" s="26">
        <v>20.896962616822435</v>
      </c>
      <c r="AV1134" s="26">
        <v>5.0788529069864694</v>
      </c>
      <c r="AW1134" s="26">
        <v>5237.7749999999987</v>
      </c>
      <c r="AX1134" s="26">
        <v>3882.5749999999998</v>
      </c>
      <c r="AY1134" s="103">
        <v>688</v>
      </c>
      <c r="AZ1134" s="103">
        <f t="shared" si="176"/>
        <v>209.84</v>
      </c>
      <c r="BA1134" s="17">
        <v>45</v>
      </c>
      <c r="BB1134" s="17">
        <v>75</v>
      </c>
      <c r="BC1134" s="17">
        <v>0.13</v>
      </c>
      <c r="BD1134" s="14">
        <v>2</v>
      </c>
      <c r="BE1134" s="17" t="s">
        <v>149</v>
      </c>
      <c r="BF1134" s="28"/>
      <c r="BG1134" s="26"/>
      <c r="BH1134" s="31"/>
      <c r="BI1134" s="29"/>
    </row>
    <row r="1135" spans="1:61" x14ac:dyDescent="0.25">
      <c r="A1135" s="14">
        <v>2008</v>
      </c>
      <c r="B1135" s="15">
        <v>2011</v>
      </c>
      <c r="C1135" s="20" t="s">
        <v>194</v>
      </c>
      <c r="D1135" s="17" t="s">
        <v>334</v>
      </c>
      <c r="E1135" s="32">
        <v>2</v>
      </c>
      <c r="F1135" s="44" t="s">
        <v>141</v>
      </c>
      <c r="G1135" s="86" t="s">
        <v>141</v>
      </c>
      <c r="H1135" s="70" t="s">
        <v>141</v>
      </c>
      <c r="I1135" s="21">
        <v>1</v>
      </c>
      <c r="J1135" s="22" t="s">
        <v>141</v>
      </c>
      <c r="K1135" s="17" t="s">
        <v>42</v>
      </c>
      <c r="L1135" s="23" t="s">
        <v>45</v>
      </c>
      <c r="M1135" s="87" t="s">
        <v>45</v>
      </c>
      <c r="N1135" s="25">
        <v>83.304688995215329</v>
      </c>
      <c r="O1135" s="26">
        <v>48.739495798319332</v>
      </c>
      <c r="P1135" s="46">
        <f t="shared" si="169"/>
        <v>0.48739495798319332</v>
      </c>
      <c r="Q1135" s="88">
        <v>51.260504201680668</v>
      </c>
      <c r="R1135" s="25">
        <v>0.51260504201680668</v>
      </c>
      <c r="S1135" s="24">
        <v>42.702403602589364</v>
      </c>
      <c r="T1135" s="25">
        <v>14.234134534196457</v>
      </c>
      <c r="U1135" s="25">
        <v>19.045272006754857</v>
      </c>
      <c r="V1135" s="25">
        <v>6.348424002251619</v>
      </c>
      <c r="W1135" s="26">
        <v>17.955932549554689</v>
      </c>
      <c r="X1135" s="26">
        <v>47.581714825380757</v>
      </c>
      <c r="Y1135" s="26">
        <v>23.780560088126208</v>
      </c>
      <c r="Z1135" s="26">
        <v>1.0444201580738479</v>
      </c>
      <c r="AA1135" s="26">
        <v>0.53700000000000003</v>
      </c>
      <c r="AB1135" s="26">
        <v>79.520304660315389</v>
      </c>
      <c r="AC1135" s="26">
        <f t="shared" si="177"/>
        <v>2.5558715959731861</v>
      </c>
      <c r="AD1135" s="26">
        <f t="shared" si="177"/>
        <v>6.7728453019223975</v>
      </c>
      <c r="AE1135" s="26">
        <f t="shared" si="177"/>
        <v>3.3849569159293118</v>
      </c>
      <c r="AF1135" s="26">
        <f t="shared" si="177"/>
        <v>0.1486641704024988</v>
      </c>
      <c r="AG1135" s="17">
        <v>6.4</v>
      </c>
      <c r="AH1135" s="17">
        <v>5.8</v>
      </c>
      <c r="AI1135" s="17">
        <f t="shared" si="178"/>
        <v>1.5848931924611111E-6</v>
      </c>
      <c r="AJ1135" s="17">
        <v>2</v>
      </c>
      <c r="AK1135" s="17">
        <v>116</v>
      </c>
      <c r="AL1135" s="17">
        <v>631</v>
      </c>
      <c r="AM1135" s="17">
        <v>124</v>
      </c>
      <c r="AN1135" s="17">
        <v>5.2</v>
      </c>
      <c r="AO1135" s="17">
        <v>4.8</v>
      </c>
      <c r="AP1135" s="17">
        <v>0.3</v>
      </c>
      <c r="AQ1135" s="17">
        <v>205</v>
      </c>
      <c r="AR1135" s="17">
        <v>1373.4499999999994</v>
      </c>
      <c r="AS1135" s="17">
        <v>1453.8124999999998</v>
      </c>
      <c r="AT1135" s="26">
        <v>831.72499999999991</v>
      </c>
      <c r="AU1135" s="26">
        <v>20.896962616822435</v>
      </c>
      <c r="AV1135" s="26">
        <v>5.0788529069864694</v>
      </c>
      <c r="AW1135" s="26">
        <v>5237.7749999999987</v>
      </c>
      <c r="AX1135" s="26">
        <v>3882.5749999999998</v>
      </c>
      <c r="AY1135" s="103">
        <v>688</v>
      </c>
      <c r="AZ1135" s="103">
        <f t="shared" si="176"/>
        <v>209.84</v>
      </c>
      <c r="BA1135" s="17">
        <v>45</v>
      </c>
      <c r="BB1135" s="17">
        <v>75</v>
      </c>
      <c r="BC1135" s="17">
        <v>0.13</v>
      </c>
      <c r="BD1135" s="14">
        <v>2</v>
      </c>
      <c r="BE1135" s="17" t="s">
        <v>149</v>
      </c>
      <c r="BF1135" s="28"/>
      <c r="BG1135" s="26"/>
      <c r="BH1135" s="31"/>
      <c r="BI1135" s="29"/>
    </row>
    <row r="1136" spans="1:61" x14ac:dyDescent="0.25">
      <c r="A1136" s="14">
        <v>2008</v>
      </c>
      <c r="B1136" s="15">
        <v>2011</v>
      </c>
      <c r="C1136" s="20" t="s">
        <v>194</v>
      </c>
      <c r="D1136" s="17" t="s">
        <v>334</v>
      </c>
      <c r="E1136" s="32">
        <v>3</v>
      </c>
      <c r="F1136" s="64" t="s">
        <v>141</v>
      </c>
      <c r="G1136" s="86" t="s">
        <v>141</v>
      </c>
      <c r="H1136" s="70" t="s">
        <v>141</v>
      </c>
      <c r="I1136" s="21">
        <v>1</v>
      </c>
      <c r="J1136" s="22" t="s">
        <v>141</v>
      </c>
      <c r="K1136" s="17" t="s">
        <v>42</v>
      </c>
      <c r="L1136" s="23" t="s">
        <v>45</v>
      </c>
      <c r="M1136" s="87" t="s">
        <v>45</v>
      </c>
      <c r="N1136" s="25">
        <v>65.182392344497615</v>
      </c>
      <c r="O1136" s="37">
        <f>AVERAGE(O1134:O1135,O1137)</f>
        <v>46.664832885698587</v>
      </c>
      <c r="P1136" s="37">
        <f>AVERAGE(P1134:P1135,P1137)</f>
        <v>0.46664832885698587</v>
      </c>
      <c r="Q1136" s="60">
        <f>100-O1136</f>
        <v>53.335167114301413</v>
      </c>
      <c r="R1136" s="38">
        <f>1-P1136</f>
        <v>0.53335167114301418</v>
      </c>
      <c r="S1136" s="61">
        <f>N1136*R1136</f>
        <v>34.765137886037415</v>
      </c>
      <c r="T1136" s="38">
        <f>S1136/3</f>
        <v>11.588379295345804</v>
      </c>
      <c r="U1136" s="38">
        <f>S1136/2.242</f>
        <v>15.506305925975653</v>
      </c>
      <c r="V1136" s="38">
        <f>U1136/3</f>
        <v>5.1687686419918846</v>
      </c>
      <c r="W1136" s="26">
        <v>17.594747177221393</v>
      </c>
      <c r="X1136" s="26">
        <v>47.288810236432454</v>
      </c>
      <c r="Y1136" s="26">
        <v>23.607466704673215</v>
      </c>
      <c r="Z1136" s="26">
        <v>1.4764913614265112</v>
      </c>
      <c r="AA1136" s="26">
        <v>0.49185714285714283</v>
      </c>
      <c r="AB1136" s="26">
        <v>70.681372408440865</v>
      </c>
      <c r="AC1136" s="26">
        <f t="shared" si="177"/>
        <v>2.0389460389535641</v>
      </c>
      <c r="AD1136" s="26">
        <f t="shared" si="177"/>
        <v>5.4800066944541062</v>
      </c>
      <c r="AE1136" s="26">
        <f t="shared" si="177"/>
        <v>2.7357227837600053</v>
      </c>
      <c r="AF1136" s="26">
        <f t="shared" si="177"/>
        <v>0.17110141922511921</v>
      </c>
      <c r="AG1136" s="17">
        <v>6.4</v>
      </c>
      <c r="AH1136" s="17">
        <v>5.8</v>
      </c>
      <c r="AI1136" s="17">
        <f t="shared" si="178"/>
        <v>1.5848931924611111E-6</v>
      </c>
      <c r="AJ1136" s="17">
        <v>2</v>
      </c>
      <c r="AK1136" s="17">
        <v>116</v>
      </c>
      <c r="AL1136" s="17">
        <v>631</v>
      </c>
      <c r="AM1136" s="17">
        <v>124</v>
      </c>
      <c r="AN1136" s="17">
        <v>5.2</v>
      </c>
      <c r="AO1136" s="17">
        <v>4.8</v>
      </c>
      <c r="AP1136" s="17">
        <v>0.3</v>
      </c>
      <c r="AQ1136" s="17">
        <v>205</v>
      </c>
      <c r="AR1136" s="17">
        <v>1373.4499999999994</v>
      </c>
      <c r="AS1136" s="17">
        <v>1453.8124999999998</v>
      </c>
      <c r="AT1136" s="26">
        <v>831.72499999999991</v>
      </c>
      <c r="AU1136" s="26">
        <v>20.896962616822435</v>
      </c>
      <c r="AV1136" s="26">
        <v>5.0788529069864694</v>
      </c>
      <c r="AW1136" s="26">
        <v>5237.7749999999987</v>
      </c>
      <c r="AX1136" s="26">
        <v>3882.5749999999998</v>
      </c>
      <c r="AY1136" s="103">
        <v>688</v>
      </c>
      <c r="AZ1136" s="103">
        <f t="shared" si="176"/>
        <v>209.84</v>
      </c>
      <c r="BA1136" s="17">
        <v>45</v>
      </c>
      <c r="BB1136" s="17">
        <v>75</v>
      </c>
      <c r="BC1136" s="17">
        <v>0.13</v>
      </c>
      <c r="BD1136" s="14">
        <v>2</v>
      </c>
      <c r="BE1136" s="17" t="s">
        <v>149</v>
      </c>
      <c r="BF1136" s="28"/>
      <c r="BG1136" s="26"/>
      <c r="BH1136" s="39" t="s">
        <v>196</v>
      </c>
      <c r="BI1136" s="29"/>
    </row>
    <row r="1137" spans="1:61" x14ac:dyDescent="0.25">
      <c r="A1137" s="14">
        <v>2008</v>
      </c>
      <c r="B1137" s="15">
        <v>2011</v>
      </c>
      <c r="C1137" s="20" t="s">
        <v>194</v>
      </c>
      <c r="D1137" s="17" t="s">
        <v>334</v>
      </c>
      <c r="E1137" s="32">
        <v>4</v>
      </c>
      <c r="F1137" s="64" t="s">
        <v>141</v>
      </c>
      <c r="G1137" s="86" t="s">
        <v>141</v>
      </c>
      <c r="H1137" s="70" t="s">
        <v>141</v>
      </c>
      <c r="I1137" s="21">
        <v>1</v>
      </c>
      <c r="J1137" s="22" t="s">
        <v>141</v>
      </c>
      <c r="K1137" s="17" t="s">
        <v>42</v>
      </c>
      <c r="L1137" s="23" t="s">
        <v>45</v>
      </c>
      <c r="M1137" s="87" t="s">
        <v>45</v>
      </c>
      <c r="N1137" s="25">
        <v>57.947942583732065</v>
      </c>
      <c r="O1137" s="26">
        <v>44.242424242424235</v>
      </c>
      <c r="P1137" s="46">
        <f t="shared" si="169"/>
        <v>0.44242424242424233</v>
      </c>
      <c r="Q1137" s="88">
        <v>55.757575757575765</v>
      </c>
      <c r="R1137" s="25">
        <v>0.55757575757575761</v>
      </c>
      <c r="S1137" s="24">
        <v>32.310367986080905</v>
      </c>
      <c r="T1137" s="25">
        <v>10.770122662026969</v>
      </c>
      <c r="U1137" s="25">
        <v>14.410424121792085</v>
      </c>
      <c r="V1137" s="25">
        <v>4.8034747072640283</v>
      </c>
      <c r="W1137" s="26">
        <v>18.17921158101251</v>
      </c>
      <c r="X1137" s="26">
        <v>47.179718454420026</v>
      </c>
      <c r="Y1137" s="26">
        <v>24.670206680912258</v>
      </c>
      <c r="Z1137" s="26">
        <v>0.96193492484131582</v>
      </c>
      <c r="AA1137" s="26">
        <v>0.48500000000000004</v>
      </c>
      <c r="AB1137" s="26">
        <v>66.619315435218368</v>
      </c>
      <c r="AC1137" s="26">
        <f t="shared" si="177"/>
        <v>1.9579233862644596</v>
      </c>
      <c r="AD1137" s="26">
        <f t="shared" si="177"/>
        <v>5.0813135491400114</v>
      </c>
      <c r="AE1137" s="26">
        <f t="shared" si="177"/>
        <v>2.6570115205098221</v>
      </c>
      <c r="AF1137" s="26">
        <f t="shared" si="177"/>
        <v>0.10360157133428664</v>
      </c>
      <c r="AG1137" s="17">
        <v>6.4</v>
      </c>
      <c r="AH1137" s="17">
        <v>5.8</v>
      </c>
      <c r="AI1137" s="17">
        <f t="shared" si="178"/>
        <v>1.5848931924611111E-6</v>
      </c>
      <c r="AJ1137" s="17">
        <v>2</v>
      </c>
      <c r="AK1137" s="17">
        <v>116</v>
      </c>
      <c r="AL1137" s="17">
        <v>631</v>
      </c>
      <c r="AM1137" s="17">
        <v>124</v>
      </c>
      <c r="AN1137" s="17">
        <v>5.2</v>
      </c>
      <c r="AO1137" s="17">
        <v>4.8</v>
      </c>
      <c r="AP1137" s="17">
        <v>0.3</v>
      </c>
      <c r="AQ1137" s="17">
        <v>205</v>
      </c>
      <c r="AR1137" s="17">
        <v>1373.4499999999994</v>
      </c>
      <c r="AS1137" s="17">
        <v>1453.8124999999998</v>
      </c>
      <c r="AT1137" s="26">
        <v>831.72499999999991</v>
      </c>
      <c r="AU1137" s="26">
        <v>20.896962616822435</v>
      </c>
      <c r="AV1137" s="26">
        <v>5.0788529069864694</v>
      </c>
      <c r="AW1137" s="26">
        <v>5237.7749999999987</v>
      </c>
      <c r="AX1137" s="26">
        <v>3882.5749999999998</v>
      </c>
      <c r="AY1137" s="103">
        <v>688</v>
      </c>
      <c r="AZ1137" s="103">
        <f t="shared" si="176"/>
        <v>209.84</v>
      </c>
      <c r="BA1137" s="17">
        <v>45</v>
      </c>
      <c r="BB1137" s="17">
        <v>75</v>
      </c>
      <c r="BC1137" s="17">
        <v>0.13</v>
      </c>
      <c r="BD1137" s="14">
        <v>2</v>
      </c>
      <c r="BE1137" s="17" t="s">
        <v>149</v>
      </c>
      <c r="BF1137" s="28"/>
      <c r="BG1137" s="26"/>
      <c r="BH1137" s="31"/>
      <c r="BI1137" s="29"/>
    </row>
    <row r="1138" spans="1:61" x14ac:dyDescent="0.25">
      <c r="A1138" s="14">
        <v>2008</v>
      </c>
      <c r="B1138" s="15">
        <v>2011</v>
      </c>
      <c r="C1138" s="20" t="s">
        <v>194</v>
      </c>
      <c r="D1138" s="17" t="s">
        <v>334</v>
      </c>
      <c r="E1138" s="32">
        <v>1</v>
      </c>
      <c r="F1138" s="44" t="s">
        <v>142</v>
      </c>
      <c r="G1138" s="86" t="s">
        <v>142</v>
      </c>
      <c r="H1138" s="70" t="s">
        <v>142</v>
      </c>
      <c r="I1138" s="21">
        <v>5</v>
      </c>
      <c r="J1138" s="44" t="s">
        <v>142</v>
      </c>
      <c r="K1138" s="17" t="s">
        <v>54</v>
      </c>
      <c r="L1138" s="23" t="s">
        <v>45</v>
      </c>
      <c r="M1138" s="87" t="s">
        <v>45</v>
      </c>
      <c r="N1138" s="25">
        <v>51.292248803827754</v>
      </c>
      <c r="O1138" s="26">
        <v>44.60431654676259</v>
      </c>
      <c r="P1138" s="46">
        <f t="shared" si="169"/>
        <v>0.4460431654676259</v>
      </c>
      <c r="Q1138" s="88">
        <v>55.39568345323741</v>
      </c>
      <c r="R1138" s="25">
        <v>0.5539568345323741</v>
      </c>
      <c r="S1138" s="24">
        <v>28.413691783415373</v>
      </c>
      <c r="T1138" s="25">
        <v>9.4712305944717929</v>
      </c>
      <c r="U1138" s="25">
        <v>12.672506535403256</v>
      </c>
      <c r="V1138" s="25">
        <v>4.224168845134419</v>
      </c>
      <c r="W1138" s="26">
        <v>18.1349731773571</v>
      </c>
      <c r="X1138" s="26">
        <v>42.564497194883899</v>
      </c>
      <c r="Y1138" s="26">
        <v>24.463348359928474</v>
      </c>
      <c r="Z1138" s="26">
        <v>2.2221314104751571</v>
      </c>
      <c r="AA1138" s="26">
        <v>0.36075000000000002</v>
      </c>
      <c r="AB1138" s="26">
        <v>78.76283238645982</v>
      </c>
      <c r="AC1138" s="26">
        <f t="shared" si="177"/>
        <v>1.717605127873099</v>
      </c>
      <c r="AD1138" s="26">
        <f t="shared" si="177"/>
        <v>4.0313816807049321</v>
      </c>
      <c r="AE1138" s="26">
        <f t="shared" si="177"/>
        <v>2.3169801342977592</v>
      </c>
      <c r="AF1138" s="26">
        <f t="shared" si="177"/>
        <v>0.21046318999829067</v>
      </c>
      <c r="AG1138" s="17">
        <v>6.4</v>
      </c>
      <c r="AH1138" s="17">
        <v>5.8</v>
      </c>
      <c r="AI1138" s="17">
        <f t="shared" si="178"/>
        <v>1.5848931924611111E-6</v>
      </c>
      <c r="AJ1138" s="17">
        <v>2</v>
      </c>
      <c r="AK1138" s="17">
        <v>116</v>
      </c>
      <c r="AL1138" s="17">
        <v>631</v>
      </c>
      <c r="AM1138" s="17">
        <v>124</v>
      </c>
      <c r="AN1138" s="17">
        <v>5.2</v>
      </c>
      <c r="AO1138" s="17">
        <v>4.8</v>
      </c>
      <c r="AP1138" s="17">
        <v>0.3</v>
      </c>
      <c r="AQ1138" s="17">
        <v>205</v>
      </c>
      <c r="AR1138" s="17">
        <v>1373.4499999999994</v>
      </c>
      <c r="AS1138" s="17">
        <v>1453.8124999999998</v>
      </c>
      <c r="AT1138" s="26">
        <v>831.72499999999991</v>
      </c>
      <c r="AU1138" s="26">
        <v>20.896962616822435</v>
      </c>
      <c r="AV1138" s="26">
        <v>5.0788529069864694</v>
      </c>
      <c r="AW1138" s="26">
        <v>5237.7749999999987</v>
      </c>
      <c r="AX1138" s="26">
        <v>3882.5749999999998</v>
      </c>
      <c r="AY1138" s="103">
        <v>688</v>
      </c>
      <c r="AZ1138" s="103">
        <f t="shared" si="176"/>
        <v>209.84</v>
      </c>
      <c r="BA1138" s="17">
        <v>45</v>
      </c>
      <c r="BB1138" s="17">
        <v>75</v>
      </c>
      <c r="BC1138" s="17">
        <v>0.13</v>
      </c>
      <c r="BD1138" s="14">
        <v>2</v>
      </c>
      <c r="BE1138" s="17" t="s">
        <v>149</v>
      </c>
      <c r="BF1138" s="28"/>
      <c r="BG1138" s="26"/>
      <c r="BH1138" s="31"/>
      <c r="BI1138" s="29"/>
    </row>
    <row r="1139" spans="1:61" x14ac:dyDescent="0.25">
      <c r="A1139" s="14">
        <v>2008</v>
      </c>
      <c r="B1139" s="15">
        <v>2011</v>
      </c>
      <c r="C1139" s="20" t="s">
        <v>194</v>
      </c>
      <c r="D1139" s="17" t="s">
        <v>334</v>
      </c>
      <c r="E1139" s="32">
        <v>2</v>
      </c>
      <c r="F1139" s="44" t="s">
        <v>142</v>
      </c>
      <c r="G1139" s="86" t="s">
        <v>142</v>
      </c>
      <c r="H1139" s="70" t="s">
        <v>142</v>
      </c>
      <c r="I1139" s="21">
        <v>5</v>
      </c>
      <c r="J1139" s="44" t="s">
        <v>142</v>
      </c>
      <c r="K1139" s="17" t="s">
        <v>54</v>
      </c>
      <c r="L1139" s="23" t="s">
        <v>45</v>
      </c>
      <c r="M1139" s="87" t="s">
        <v>45</v>
      </c>
      <c r="N1139" s="25">
        <v>69.125167464114824</v>
      </c>
      <c r="O1139" s="26">
        <v>36.315789473684212</v>
      </c>
      <c r="P1139" s="46">
        <f t="shared" si="169"/>
        <v>0.36315789473684212</v>
      </c>
      <c r="Q1139" s="88">
        <v>63.684210526315788</v>
      </c>
      <c r="R1139" s="25">
        <v>0.63684210526315788</v>
      </c>
      <c r="S1139" s="24">
        <v>44.021817174515228</v>
      </c>
      <c r="T1139" s="25">
        <v>14.673939058171745</v>
      </c>
      <c r="U1139" s="25">
        <v>19.633730459833792</v>
      </c>
      <c r="V1139" s="25">
        <v>6.5445768199445968</v>
      </c>
      <c r="W1139" s="26">
        <v>18.027622305365654</v>
      </c>
      <c r="X1139" s="26">
        <v>42.679872307894613</v>
      </c>
      <c r="Y1139" s="26">
        <v>24.762648180503106</v>
      </c>
      <c r="Z1139" s="26">
        <v>2.2175354094138982</v>
      </c>
      <c r="AA1139" s="26">
        <v>0.41849999999999998</v>
      </c>
      <c r="AB1139" s="26">
        <v>105.1895272987222</v>
      </c>
      <c r="AC1139" s="26">
        <f t="shared" si="177"/>
        <v>2.6453623107267323</v>
      </c>
      <c r="AD1139" s="26">
        <f t="shared" si="177"/>
        <v>6.2628184525659742</v>
      </c>
      <c r="AE1139" s="26">
        <f t="shared" si="177"/>
        <v>3.6336559031965003</v>
      </c>
      <c r="AF1139" s="26">
        <f t="shared" si="177"/>
        <v>0.32539979457077473</v>
      </c>
      <c r="AG1139" s="17">
        <v>6.4</v>
      </c>
      <c r="AH1139" s="17">
        <v>5.8</v>
      </c>
      <c r="AI1139" s="17">
        <f t="shared" si="178"/>
        <v>1.5848931924611111E-6</v>
      </c>
      <c r="AJ1139" s="17">
        <v>2</v>
      </c>
      <c r="AK1139" s="17">
        <v>116</v>
      </c>
      <c r="AL1139" s="17">
        <v>631</v>
      </c>
      <c r="AM1139" s="17">
        <v>124</v>
      </c>
      <c r="AN1139" s="17">
        <v>5.2</v>
      </c>
      <c r="AO1139" s="17">
        <v>4.8</v>
      </c>
      <c r="AP1139" s="17">
        <v>0.3</v>
      </c>
      <c r="AQ1139" s="17">
        <v>205</v>
      </c>
      <c r="AR1139" s="17">
        <v>1373.4499999999994</v>
      </c>
      <c r="AS1139" s="17">
        <v>1453.8124999999998</v>
      </c>
      <c r="AT1139" s="26">
        <v>831.72499999999991</v>
      </c>
      <c r="AU1139" s="26">
        <v>20.896962616822435</v>
      </c>
      <c r="AV1139" s="26">
        <v>5.0788529069864694</v>
      </c>
      <c r="AW1139" s="26">
        <v>5237.7749999999987</v>
      </c>
      <c r="AX1139" s="26">
        <v>3882.5749999999998</v>
      </c>
      <c r="AY1139" s="103">
        <v>688</v>
      </c>
      <c r="AZ1139" s="103">
        <f t="shared" si="176"/>
        <v>209.84</v>
      </c>
      <c r="BA1139" s="17">
        <v>45</v>
      </c>
      <c r="BB1139" s="17">
        <v>75</v>
      </c>
      <c r="BC1139" s="17">
        <v>0.13</v>
      </c>
      <c r="BD1139" s="14">
        <v>2</v>
      </c>
      <c r="BE1139" s="17" t="s">
        <v>149</v>
      </c>
      <c r="BF1139" s="28"/>
      <c r="BG1139" s="26"/>
      <c r="BH1139" s="31"/>
      <c r="BI1139" s="29"/>
    </row>
    <row r="1140" spans="1:61" x14ac:dyDescent="0.25">
      <c r="A1140" s="14">
        <v>2008</v>
      </c>
      <c r="B1140" s="15">
        <v>2011</v>
      </c>
      <c r="C1140" s="20" t="s">
        <v>194</v>
      </c>
      <c r="D1140" s="17" t="s">
        <v>334</v>
      </c>
      <c r="E1140" s="32">
        <v>3</v>
      </c>
      <c r="F1140" s="44" t="s">
        <v>142</v>
      </c>
      <c r="G1140" s="86" t="s">
        <v>142</v>
      </c>
      <c r="H1140" s="70" t="s">
        <v>142</v>
      </c>
      <c r="I1140" s="21">
        <v>5</v>
      </c>
      <c r="J1140" s="44" t="s">
        <v>142</v>
      </c>
      <c r="K1140" s="17" t="s">
        <v>54</v>
      </c>
      <c r="L1140" s="23" t="s">
        <v>45</v>
      </c>
      <c r="M1140" s="87" t="s">
        <v>45</v>
      </c>
      <c r="N1140" s="25">
        <v>32.591196172248807</v>
      </c>
      <c r="O1140" s="26">
        <v>37.096774193548384</v>
      </c>
      <c r="P1140" s="46">
        <f t="shared" si="169"/>
        <v>0.37096774193548382</v>
      </c>
      <c r="Q1140" s="88">
        <v>62.903225806451616</v>
      </c>
      <c r="R1140" s="25">
        <v>0.62903225806451613</v>
      </c>
      <c r="S1140" s="24">
        <v>20.50091372125328</v>
      </c>
      <c r="T1140" s="25">
        <v>6.8336379070844266</v>
      </c>
      <c r="U1140" s="25">
        <v>9.1434075196789628</v>
      </c>
      <c r="V1140" s="25">
        <v>3.0478025065596541</v>
      </c>
      <c r="W1140" s="26">
        <v>19.233320916469069</v>
      </c>
      <c r="X1140" s="26">
        <v>44.124140915737712</v>
      </c>
      <c r="Y1140" s="26">
        <v>23.73879820023781</v>
      </c>
      <c r="Z1140" s="26">
        <v>1.9840260456787888</v>
      </c>
      <c r="AA1140" s="26">
        <v>0.39345454545454545</v>
      </c>
      <c r="AB1140" s="26">
        <v>52.104910104848912</v>
      </c>
      <c r="AC1140" s="26">
        <f t="shared" si="177"/>
        <v>1.3143355089390281</v>
      </c>
      <c r="AD1140" s="26">
        <f t="shared" si="177"/>
        <v>3.015284019793202</v>
      </c>
      <c r="AE1140" s="26">
        <f t="shared" si="177"/>
        <v>1.6222235124977267</v>
      </c>
      <c r="AF1140" s="26">
        <f t="shared" si="177"/>
        <v>0.13558115594393388</v>
      </c>
      <c r="AG1140" s="17">
        <v>6.4</v>
      </c>
      <c r="AH1140" s="17">
        <v>5.8</v>
      </c>
      <c r="AI1140" s="17">
        <f t="shared" si="178"/>
        <v>1.5848931924611111E-6</v>
      </c>
      <c r="AJ1140" s="17">
        <v>2</v>
      </c>
      <c r="AK1140" s="17">
        <v>116</v>
      </c>
      <c r="AL1140" s="17">
        <v>631</v>
      </c>
      <c r="AM1140" s="17">
        <v>124</v>
      </c>
      <c r="AN1140" s="17">
        <v>5.2</v>
      </c>
      <c r="AO1140" s="17">
        <v>4.8</v>
      </c>
      <c r="AP1140" s="17">
        <v>0.3</v>
      </c>
      <c r="AQ1140" s="17">
        <v>205</v>
      </c>
      <c r="AR1140" s="17">
        <v>1373.4499999999994</v>
      </c>
      <c r="AS1140" s="17">
        <v>1453.8124999999998</v>
      </c>
      <c r="AT1140" s="26">
        <v>831.72499999999991</v>
      </c>
      <c r="AU1140" s="26">
        <v>20.896962616822435</v>
      </c>
      <c r="AV1140" s="26">
        <v>5.0788529069864694</v>
      </c>
      <c r="AW1140" s="26">
        <v>5237.7749999999987</v>
      </c>
      <c r="AX1140" s="26">
        <v>3882.5749999999998</v>
      </c>
      <c r="AY1140" s="103">
        <v>688</v>
      </c>
      <c r="AZ1140" s="103">
        <f t="shared" si="176"/>
        <v>209.84</v>
      </c>
      <c r="BA1140" s="17">
        <v>45</v>
      </c>
      <c r="BB1140" s="17">
        <v>75</v>
      </c>
      <c r="BC1140" s="17">
        <v>0.13</v>
      </c>
      <c r="BD1140" s="14">
        <v>2</v>
      </c>
      <c r="BE1140" s="17" t="s">
        <v>149</v>
      </c>
      <c r="BF1140" s="28"/>
      <c r="BG1140" s="26"/>
      <c r="BH1140" s="31"/>
      <c r="BI1140" s="29"/>
    </row>
    <row r="1141" spans="1:61" x14ac:dyDescent="0.25">
      <c r="A1141" s="14">
        <v>2008</v>
      </c>
      <c r="B1141" s="15">
        <v>2011</v>
      </c>
      <c r="C1141" s="20" t="s">
        <v>194</v>
      </c>
      <c r="D1141" s="17" t="s">
        <v>334</v>
      </c>
      <c r="E1141" s="32">
        <v>4</v>
      </c>
      <c r="F1141" s="44" t="s">
        <v>142</v>
      </c>
      <c r="G1141" s="86" t="s">
        <v>142</v>
      </c>
      <c r="H1141" s="70" t="s">
        <v>142</v>
      </c>
      <c r="I1141" s="21">
        <v>5</v>
      </c>
      <c r="J1141" s="44" t="s">
        <v>142</v>
      </c>
      <c r="K1141" s="17" t="s">
        <v>54</v>
      </c>
      <c r="L1141" s="23" t="s">
        <v>45</v>
      </c>
      <c r="M1141" s="87" t="s">
        <v>45</v>
      </c>
      <c r="N1141" s="25">
        <v>42.213014354066999</v>
      </c>
      <c r="O1141" s="26">
        <v>41.666666666666664</v>
      </c>
      <c r="P1141" s="46">
        <f t="shared" si="169"/>
        <v>0.41666666666666663</v>
      </c>
      <c r="Q1141" s="88">
        <v>58.333333333333336</v>
      </c>
      <c r="R1141" s="25">
        <v>0.58333333333333337</v>
      </c>
      <c r="S1141" s="24">
        <v>24.624258373205745</v>
      </c>
      <c r="T1141" s="25">
        <v>8.2080861244019161</v>
      </c>
      <c r="U1141" s="25">
        <v>10.982419234449763</v>
      </c>
      <c r="V1141" s="25">
        <v>3.6608064114832537</v>
      </c>
      <c r="W1141" s="26">
        <v>17.948707980198549</v>
      </c>
      <c r="X1141" s="26">
        <v>43.17081789043533</v>
      </c>
      <c r="Y1141" s="26">
        <v>24.143890659962508</v>
      </c>
      <c r="Z1141" s="26">
        <v>2.4133288408539215</v>
      </c>
      <c r="AA1141" s="26">
        <v>0.41766666666666663</v>
      </c>
      <c r="AB1141" s="26">
        <v>58.956723958194146</v>
      </c>
      <c r="AC1141" s="26">
        <f t="shared" si="177"/>
        <v>1.4732454092320966</v>
      </c>
      <c r="AD1141" s="26">
        <f t="shared" si="177"/>
        <v>3.5434979130556425</v>
      </c>
      <c r="AE1141" s="26">
        <f t="shared" si="177"/>
        <v>1.9817513391511528</v>
      </c>
      <c r="AF1141" s="26">
        <f t="shared" si="177"/>
        <v>0.19808810972232033</v>
      </c>
      <c r="AG1141" s="17">
        <v>6.4</v>
      </c>
      <c r="AH1141" s="17">
        <v>5.8</v>
      </c>
      <c r="AI1141" s="17">
        <f t="shared" si="178"/>
        <v>1.5848931924611111E-6</v>
      </c>
      <c r="AJ1141" s="17">
        <v>2</v>
      </c>
      <c r="AK1141" s="17">
        <v>116</v>
      </c>
      <c r="AL1141" s="17">
        <v>631</v>
      </c>
      <c r="AM1141" s="17">
        <v>124</v>
      </c>
      <c r="AN1141" s="17">
        <v>5.2</v>
      </c>
      <c r="AO1141" s="17">
        <v>4.8</v>
      </c>
      <c r="AP1141" s="17">
        <v>0.3</v>
      </c>
      <c r="AQ1141" s="17">
        <v>205</v>
      </c>
      <c r="AR1141" s="17">
        <v>1373.4499999999994</v>
      </c>
      <c r="AS1141" s="17">
        <v>1453.8124999999998</v>
      </c>
      <c r="AT1141" s="26">
        <v>831.72499999999991</v>
      </c>
      <c r="AU1141" s="26">
        <v>20.896962616822435</v>
      </c>
      <c r="AV1141" s="26">
        <v>5.0788529069864694</v>
      </c>
      <c r="AW1141" s="26">
        <v>5237.7749999999987</v>
      </c>
      <c r="AX1141" s="26">
        <v>3882.5749999999998</v>
      </c>
      <c r="AY1141" s="103">
        <v>688</v>
      </c>
      <c r="AZ1141" s="103">
        <f t="shared" si="176"/>
        <v>209.84</v>
      </c>
      <c r="BA1141" s="17">
        <v>45</v>
      </c>
      <c r="BB1141" s="17">
        <v>75</v>
      </c>
      <c r="BC1141" s="17">
        <v>0.13</v>
      </c>
      <c r="BD1141" s="14">
        <v>2</v>
      </c>
      <c r="BE1141" s="17" t="s">
        <v>149</v>
      </c>
      <c r="BF1141" s="28"/>
      <c r="BG1141" s="26"/>
      <c r="BH1141" s="31"/>
      <c r="BI1141" s="29"/>
    </row>
    <row r="1142" spans="1:61" x14ac:dyDescent="0.25">
      <c r="A1142" s="14">
        <v>2008</v>
      </c>
      <c r="B1142" s="15">
        <v>2011</v>
      </c>
      <c r="C1142" s="20" t="s">
        <v>194</v>
      </c>
      <c r="D1142" s="17" t="s">
        <v>334</v>
      </c>
      <c r="E1142" s="32">
        <v>1</v>
      </c>
      <c r="F1142" s="44" t="s">
        <v>143</v>
      </c>
      <c r="G1142" s="86" t="s">
        <v>143</v>
      </c>
      <c r="H1142" s="70" t="s">
        <v>143</v>
      </c>
      <c r="I1142" s="21">
        <v>5</v>
      </c>
      <c r="J1142" s="44" t="s">
        <v>143</v>
      </c>
      <c r="K1142" s="17" t="s">
        <v>54</v>
      </c>
      <c r="L1142" s="23" t="s">
        <v>45</v>
      </c>
      <c r="M1142" s="87" t="s">
        <v>45</v>
      </c>
      <c r="N1142" s="25">
        <v>97.665071770334933</v>
      </c>
      <c r="O1142" s="37">
        <f>AVERAGE(O1143:O1145)</f>
        <v>41.466380287037289</v>
      </c>
      <c r="P1142" s="37">
        <f>AVERAGE(P1143:P1145)</f>
        <v>0.41466380287037286</v>
      </c>
      <c r="Q1142" s="60">
        <f>100-O1142</f>
        <v>58.533619712962711</v>
      </c>
      <c r="R1142" s="38">
        <f>1-P1142</f>
        <v>0.58533619712962714</v>
      </c>
      <c r="S1142" s="61">
        <f>N1142*R1142</f>
        <v>57.166901702439951</v>
      </c>
      <c r="T1142" s="38">
        <f>S1142/3</f>
        <v>19.055633900813316</v>
      </c>
      <c r="U1142" s="38">
        <f>S1142/2.242</f>
        <v>25.498172034986599</v>
      </c>
      <c r="V1142" s="38">
        <f>U1142/3</f>
        <v>8.4993906783288669</v>
      </c>
      <c r="W1142" s="26">
        <v>18.83495401134256</v>
      </c>
      <c r="X1142" s="26">
        <v>43.467851570318217</v>
      </c>
      <c r="Y1142" s="26">
        <v>24.415321103395343</v>
      </c>
      <c r="Z1142" s="26">
        <v>1.9620372826351229</v>
      </c>
      <c r="AA1142" s="26">
        <v>0.41785714285714287</v>
      </c>
      <c r="AB1142" s="26">
        <v>136.80967928789048</v>
      </c>
      <c r="AC1142" s="26">
        <f t="shared" si="177"/>
        <v>3.5891198817879908</v>
      </c>
      <c r="AD1142" s="26">
        <f t="shared" si="177"/>
        <v>8.2830746597887721</v>
      </c>
      <c r="AE1142" s="26">
        <f t="shared" si="177"/>
        <v>4.6524942051710303</v>
      </c>
      <c r="AF1142" s="26">
        <f t="shared" si="177"/>
        <v>0.37387864157641482</v>
      </c>
      <c r="AG1142" s="17">
        <v>6.4</v>
      </c>
      <c r="AH1142" s="17">
        <v>5.8</v>
      </c>
      <c r="AI1142" s="17">
        <f t="shared" si="178"/>
        <v>1.5848931924611111E-6</v>
      </c>
      <c r="AJ1142" s="17">
        <v>2</v>
      </c>
      <c r="AK1142" s="17">
        <v>116</v>
      </c>
      <c r="AL1142" s="17">
        <v>631</v>
      </c>
      <c r="AM1142" s="17">
        <v>124</v>
      </c>
      <c r="AN1142" s="17">
        <v>5.2</v>
      </c>
      <c r="AO1142" s="17">
        <v>4.8</v>
      </c>
      <c r="AP1142" s="17">
        <v>0.3</v>
      </c>
      <c r="AQ1142" s="17">
        <v>205</v>
      </c>
      <c r="AR1142" s="17">
        <v>1373.4499999999994</v>
      </c>
      <c r="AS1142" s="17">
        <v>1453.8124999999998</v>
      </c>
      <c r="AT1142" s="26">
        <v>831.72499999999991</v>
      </c>
      <c r="AU1142" s="26">
        <v>20.896962616822435</v>
      </c>
      <c r="AV1142" s="26">
        <v>5.0788529069864694</v>
      </c>
      <c r="AW1142" s="26">
        <v>5237.7749999999987</v>
      </c>
      <c r="AX1142" s="26">
        <v>3882.5749999999998</v>
      </c>
      <c r="AY1142" s="103">
        <v>688</v>
      </c>
      <c r="AZ1142" s="103">
        <f t="shared" si="176"/>
        <v>209.84</v>
      </c>
      <c r="BA1142" s="17">
        <v>45</v>
      </c>
      <c r="BB1142" s="17">
        <v>75</v>
      </c>
      <c r="BC1142" s="17">
        <v>0.13</v>
      </c>
      <c r="BD1142" s="14">
        <v>2</v>
      </c>
      <c r="BE1142" s="17" t="s">
        <v>149</v>
      </c>
      <c r="BF1142" s="28"/>
      <c r="BG1142" s="26"/>
      <c r="BH1142" s="39" t="s">
        <v>196</v>
      </c>
      <c r="BI1142" s="29"/>
    </row>
    <row r="1143" spans="1:61" x14ac:dyDescent="0.25">
      <c r="A1143" s="14">
        <v>2008</v>
      </c>
      <c r="B1143" s="15">
        <v>2011</v>
      </c>
      <c r="C1143" s="20" t="s">
        <v>194</v>
      </c>
      <c r="D1143" s="17" t="s">
        <v>334</v>
      </c>
      <c r="E1143" s="32">
        <v>2</v>
      </c>
      <c r="F1143" s="44" t="s">
        <v>143</v>
      </c>
      <c r="G1143" s="86" t="s">
        <v>143</v>
      </c>
      <c r="H1143" s="70" t="s">
        <v>143</v>
      </c>
      <c r="I1143" s="21">
        <v>5</v>
      </c>
      <c r="J1143" s="44" t="s">
        <v>143</v>
      </c>
      <c r="K1143" s="17" t="s">
        <v>54</v>
      </c>
      <c r="L1143" s="23" t="s">
        <v>45</v>
      </c>
      <c r="M1143" s="87" t="s">
        <v>45</v>
      </c>
      <c r="N1143" s="25">
        <v>79.072535885167468</v>
      </c>
      <c r="O1143" s="26">
        <v>42.50764525993884</v>
      </c>
      <c r="P1143" s="46">
        <f t="shared" si="169"/>
        <v>0.42507645259938842</v>
      </c>
      <c r="Q1143" s="88">
        <v>57.49235474006116</v>
      </c>
      <c r="R1143" s="25">
        <v>0.57492354740061158</v>
      </c>
      <c r="S1143" s="24">
        <v>45.460662833062635</v>
      </c>
      <c r="T1143" s="25">
        <v>15.153554277687546</v>
      </c>
      <c r="U1143" s="25">
        <v>20.275455623545934</v>
      </c>
      <c r="V1143" s="25">
        <v>6.7584852078486453</v>
      </c>
      <c r="W1143" s="26">
        <v>18.934065212007255</v>
      </c>
      <c r="X1143" s="26">
        <v>45.526169211562461</v>
      </c>
      <c r="Y1143" s="26">
        <v>23.22763145258709</v>
      </c>
      <c r="Z1143" s="26">
        <v>1.611736341718597</v>
      </c>
      <c r="AA1143" s="26">
        <v>0.49883333333333335</v>
      </c>
      <c r="AB1143" s="26">
        <v>91.133971599858256</v>
      </c>
      <c r="AC1143" s="26">
        <f t="shared" si="177"/>
        <v>2.8691838488742749</v>
      </c>
      <c r="AD1143" s="26">
        <f t="shared" si="177"/>
        <v>6.8988327620259939</v>
      </c>
      <c r="AE1143" s="26">
        <f t="shared" si="177"/>
        <v>3.5198117395890089</v>
      </c>
      <c r="AF1143" s="26">
        <f t="shared" si="177"/>
        <v>0.2442353413555432</v>
      </c>
      <c r="AG1143" s="17">
        <v>6.4</v>
      </c>
      <c r="AH1143" s="17">
        <v>5.8</v>
      </c>
      <c r="AI1143" s="17">
        <f t="shared" si="178"/>
        <v>1.5848931924611111E-6</v>
      </c>
      <c r="AJ1143" s="17">
        <v>2</v>
      </c>
      <c r="AK1143" s="17">
        <v>116</v>
      </c>
      <c r="AL1143" s="17">
        <v>631</v>
      </c>
      <c r="AM1143" s="17">
        <v>124</v>
      </c>
      <c r="AN1143" s="17">
        <v>5.2</v>
      </c>
      <c r="AO1143" s="17">
        <v>4.8</v>
      </c>
      <c r="AP1143" s="17">
        <v>0.3</v>
      </c>
      <c r="AQ1143" s="17">
        <v>205</v>
      </c>
      <c r="AR1143" s="17">
        <v>1373.4499999999994</v>
      </c>
      <c r="AS1143" s="17">
        <v>1453.8124999999998</v>
      </c>
      <c r="AT1143" s="26">
        <v>831.72499999999991</v>
      </c>
      <c r="AU1143" s="26">
        <v>20.896962616822435</v>
      </c>
      <c r="AV1143" s="26">
        <v>5.0788529069864694</v>
      </c>
      <c r="AW1143" s="26">
        <v>5237.7749999999987</v>
      </c>
      <c r="AX1143" s="26">
        <v>3882.5749999999998</v>
      </c>
      <c r="AY1143" s="103">
        <v>688</v>
      </c>
      <c r="AZ1143" s="103">
        <f t="shared" si="176"/>
        <v>209.84</v>
      </c>
      <c r="BA1143" s="17">
        <v>45</v>
      </c>
      <c r="BB1143" s="17">
        <v>75</v>
      </c>
      <c r="BC1143" s="17">
        <v>0.13</v>
      </c>
      <c r="BD1143" s="14">
        <v>2</v>
      </c>
      <c r="BE1143" s="17" t="s">
        <v>149</v>
      </c>
      <c r="BF1143" s="28"/>
      <c r="BG1143" s="26"/>
      <c r="BH1143" s="31"/>
      <c r="BI1143" s="29"/>
    </row>
    <row r="1144" spans="1:61" x14ac:dyDescent="0.25">
      <c r="A1144" s="14">
        <v>2008</v>
      </c>
      <c r="B1144" s="15">
        <v>2011</v>
      </c>
      <c r="C1144" s="20" t="s">
        <v>194</v>
      </c>
      <c r="D1144" s="17" t="s">
        <v>334</v>
      </c>
      <c r="E1144" s="32">
        <v>3</v>
      </c>
      <c r="F1144" s="44" t="s">
        <v>143</v>
      </c>
      <c r="G1144" s="86" t="s">
        <v>143</v>
      </c>
      <c r="H1144" s="70" t="s">
        <v>143</v>
      </c>
      <c r="I1144" s="21">
        <v>5</v>
      </c>
      <c r="J1144" s="44" t="s">
        <v>143</v>
      </c>
      <c r="K1144" s="17" t="s">
        <v>54</v>
      </c>
      <c r="L1144" s="23" t="s">
        <v>45</v>
      </c>
      <c r="M1144" s="87" t="s">
        <v>45</v>
      </c>
      <c r="N1144" s="25">
        <v>51.364593301435406</v>
      </c>
      <c r="O1144" s="26">
        <v>38.70967741935484</v>
      </c>
      <c r="P1144" s="46">
        <f t="shared" si="169"/>
        <v>0.38709677419354838</v>
      </c>
      <c r="Q1144" s="88">
        <v>61.29032258064516</v>
      </c>
      <c r="R1144" s="25">
        <v>0.61290322580645162</v>
      </c>
      <c r="S1144" s="24">
        <v>31.481524926686212</v>
      </c>
      <c r="T1144" s="25">
        <v>10.493841642228739</v>
      </c>
      <c r="U1144" s="25">
        <v>14.040760117302051</v>
      </c>
      <c r="V1144" s="25">
        <v>4.6802533724340174</v>
      </c>
      <c r="W1144" s="26">
        <v>17.768588418201333</v>
      </c>
      <c r="X1144" s="26">
        <v>41.29447756888014</v>
      </c>
      <c r="Y1144" s="26">
        <v>26.240444668835792</v>
      </c>
      <c r="Z1144" s="26">
        <v>2.5018191726370844</v>
      </c>
      <c r="AA1144" s="26">
        <v>0.43459999999999999</v>
      </c>
      <c r="AB1144" s="26">
        <v>72.437931262508556</v>
      </c>
      <c r="AC1144" s="26">
        <f t="shared" si="177"/>
        <v>1.8646075306654444</v>
      </c>
      <c r="AD1144" s="26">
        <f t="shared" si="177"/>
        <v>4.33337708306395</v>
      </c>
      <c r="AE1144" s="26">
        <f t="shared" si="177"/>
        <v>2.7536307097642818</v>
      </c>
      <c r="AF1144" s="26">
        <f t="shared" si="177"/>
        <v>0.2625369421514529</v>
      </c>
      <c r="AG1144" s="17">
        <v>6.4</v>
      </c>
      <c r="AH1144" s="17">
        <v>5.8</v>
      </c>
      <c r="AI1144" s="17">
        <f t="shared" si="178"/>
        <v>1.5848931924611111E-6</v>
      </c>
      <c r="AJ1144" s="17">
        <v>2</v>
      </c>
      <c r="AK1144" s="17">
        <v>116</v>
      </c>
      <c r="AL1144" s="17">
        <v>631</v>
      </c>
      <c r="AM1144" s="17">
        <v>124</v>
      </c>
      <c r="AN1144" s="17">
        <v>5.2</v>
      </c>
      <c r="AO1144" s="17">
        <v>4.8</v>
      </c>
      <c r="AP1144" s="17">
        <v>0.3</v>
      </c>
      <c r="AQ1144" s="17">
        <v>205</v>
      </c>
      <c r="AR1144" s="17">
        <v>1373.4499999999994</v>
      </c>
      <c r="AS1144" s="17">
        <v>1453.8124999999998</v>
      </c>
      <c r="AT1144" s="26">
        <v>831.72499999999991</v>
      </c>
      <c r="AU1144" s="26">
        <v>20.896962616822435</v>
      </c>
      <c r="AV1144" s="26">
        <v>5.0788529069864694</v>
      </c>
      <c r="AW1144" s="26">
        <v>5237.7749999999987</v>
      </c>
      <c r="AX1144" s="26">
        <v>3882.5749999999998</v>
      </c>
      <c r="AY1144" s="103">
        <v>688</v>
      </c>
      <c r="AZ1144" s="103">
        <f t="shared" si="176"/>
        <v>209.84</v>
      </c>
      <c r="BA1144" s="17">
        <v>45</v>
      </c>
      <c r="BB1144" s="17">
        <v>75</v>
      </c>
      <c r="BC1144" s="17">
        <v>0.13</v>
      </c>
      <c r="BD1144" s="14">
        <v>2</v>
      </c>
      <c r="BE1144" s="17" t="s">
        <v>149</v>
      </c>
      <c r="BF1144" s="28"/>
      <c r="BG1144" s="26"/>
      <c r="BH1144" s="31"/>
      <c r="BI1144" s="29"/>
    </row>
    <row r="1145" spans="1:61" x14ac:dyDescent="0.25">
      <c r="A1145" s="14">
        <v>2008</v>
      </c>
      <c r="B1145" s="15">
        <v>2011</v>
      </c>
      <c r="C1145" s="20" t="s">
        <v>194</v>
      </c>
      <c r="D1145" s="17" t="s">
        <v>334</v>
      </c>
      <c r="E1145" s="32">
        <v>4</v>
      </c>
      <c r="F1145" s="44" t="s">
        <v>143</v>
      </c>
      <c r="G1145" s="86" t="s">
        <v>143</v>
      </c>
      <c r="H1145" s="70" t="s">
        <v>143</v>
      </c>
      <c r="I1145" s="21">
        <v>5</v>
      </c>
      <c r="J1145" s="44" t="s">
        <v>143</v>
      </c>
      <c r="K1145" s="17" t="s">
        <v>54</v>
      </c>
      <c r="L1145" s="23" t="s">
        <v>45</v>
      </c>
      <c r="M1145" s="87" t="s">
        <v>45</v>
      </c>
      <c r="N1145" s="25">
        <v>47.096267942583729</v>
      </c>
      <c r="O1145" s="26">
        <v>43.18181818181818</v>
      </c>
      <c r="P1145" s="46">
        <f t="shared" si="169"/>
        <v>0.43181818181818182</v>
      </c>
      <c r="Q1145" s="88">
        <v>56.81818181818182</v>
      </c>
      <c r="R1145" s="25">
        <v>0.56818181818181823</v>
      </c>
      <c r="S1145" s="24">
        <v>26.759243149195303</v>
      </c>
      <c r="T1145" s="25">
        <v>8.9197477163984349</v>
      </c>
      <c r="U1145" s="25">
        <v>11.934622444541105</v>
      </c>
      <c r="V1145" s="25">
        <v>3.9782074815137021</v>
      </c>
      <c r="W1145" s="26">
        <v>19.474374649752932</v>
      </c>
      <c r="X1145" s="26">
        <v>44.536577116624485</v>
      </c>
      <c r="Y1145" s="26">
        <v>24.548252019404401</v>
      </c>
      <c r="Z1145" s="26">
        <v>1.4470744816343171</v>
      </c>
      <c r="AA1145" s="26">
        <v>0.52324999999999999</v>
      </c>
      <c r="AB1145" s="26">
        <v>51.140455134630301</v>
      </c>
      <c r="AC1145" s="26">
        <f t="shared" si="177"/>
        <v>1.7370650881042129</v>
      </c>
      <c r="AD1145" s="26">
        <f t="shared" si="177"/>
        <v>3.9725503203221408</v>
      </c>
      <c r="AE1145" s="26">
        <f t="shared" si="177"/>
        <v>2.189642148916557</v>
      </c>
      <c r="AF1145" s="26">
        <f t="shared" si="177"/>
        <v>0.12907539303016149</v>
      </c>
      <c r="AG1145" s="17">
        <v>6.4</v>
      </c>
      <c r="AH1145" s="17">
        <v>5.8</v>
      </c>
      <c r="AI1145" s="17">
        <f t="shared" si="178"/>
        <v>1.5848931924611111E-6</v>
      </c>
      <c r="AJ1145" s="17">
        <v>2</v>
      </c>
      <c r="AK1145" s="17">
        <v>116</v>
      </c>
      <c r="AL1145" s="17">
        <v>631</v>
      </c>
      <c r="AM1145" s="17">
        <v>124</v>
      </c>
      <c r="AN1145" s="17">
        <v>5.2</v>
      </c>
      <c r="AO1145" s="17">
        <v>4.8</v>
      </c>
      <c r="AP1145" s="17">
        <v>0.3</v>
      </c>
      <c r="AQ1145" s="17">
        <v>205</v>
      </c>
      <c r="AR1145" s="17">
        <v>1373.4499999999994</v>
      </c>
      <c r="AS1145" s="17">
        <v>1453.8124999999998</v>
      </c>
      <c r="AT1145" s="26">
        <v>831.72499999999991</v>
      </c>
      <c r="AU1145" s="26">
        <v>20.896962616822435</v>
      </c>
      <c r="AV1145" s="26">
        <v>5.0788529069864694</v>
      </c>
      <c r="AW1145" s="26">
        <v>5237.7749999999987</v>
      </c>
      <c r="AX1145" s="26">
        <v>3882.5749999999998</v>
      </c>
      <c r="AY1145" s="103">
        <v>688</v>
      </c>
      <c r="AZ1145" s="103">
        <f t="shared" si="176"/>
        <v>209.84</v>
      </c>
      <c r="BA1145" s="17">
        <v>45</v>
      </c>
      <c r="BB1145" s="17">
        <v>75</v>
      </c>
      <c r="BC1145" s="17">
        <v>0.13</v>
      </c>
      <c r="BD1145" s="14">
        <v>2</v>
      </c>
      <c r="BE1145" s="17" t="s">
        <v>149</v>
      </c>
      <c r="BF1145" s="28"/>
      <c r="BG1145" s="26"/>
      <c r="BH1145" s="31"/>
      <c r="BI1145" s="29"/>
    </row>
    <row r="1146" spans="1:61" x14ac:dyDescent="0.25">
      <c r="A1146" s="14">
        <v>2008</v>
      </c>
      <c r="B1146" s="15">
        <v>2011</v>
      </c>
      <c r="C1146" s="20" t="s">
        <v>194</v>
      </c>
      <c r="D1146" s="17" t="s">
        <v>334</v>
      </c>
      <c r="E1146" s="32">
        <v>1</v>
      </c>
      <c r="F1146" s="76" t="s">
        <v>144</v>
      </c>
      <c r="G1146" s="45" t="s">
        <v>144</v>
      </c>
      <c r="H1146" s="70" t="s">
        <v>144</v>
      </c>
      <c r="I1146" s="21">
        <v>5</v>
      </c>
      <c r="J1146" s="76" t="s">
        <v>144</v>
      </c>
      <c r="K1146" s="17" t="s">
        <v>54</v>
      </c>
      <c r="L1146" s="23" t="s">
        <v>45</v>
      </c>
      <c r="M1146" s="87" t="s">
        <v>45</v>
      </c>
      <c r="N1146" s="25">
        <v>51.256076555023924</v>
      </c>
      <c r="O1146" s="26">
        <v>46.220930232558146</v>
      </c>
      <c r="P1146" s="46">
        <f t="shared" si="169"/>
        <v>0.46220930232558144</v>
      </c>
      <c r="Q1146" s="88">
        <v>53.779069767441854</v>
      </c>
      <c r="R1146" s="25">
        <v>0.53779069767441856</v>
      </c>
      <c r="S1146" s="24">
        <v>27.565041170579729</v>
      </c>
      <c r="T1146" s="25">
        <v>9.188347056859909</v>
      </c>
      <c r="U1146" s="25">
        <v>12.294008362078559</v>
      </c>
      <c r="V1146" s="25">
        <v>4.0980027873595191</v>
      </c>
      <c r="W1146" s="26">
        <v>17.909088013505013</v>
      </c>
      <c r="X1146" s="26">
        <v>43.880365973101462</v>
      </c>
      <c r="Y1146" s="26">
        <v>24.600257996703377</v>
      </c>
      <c r="Z1146" s="26">
        <v>1.838454249380888</v>
      </c>
      <c r="AA1146" s="26">
        <v>0.4052857142857143</v>
      </c>
      <c r="AB1146" s="26">
        <v>68.013848499844229</v>
      </c>
      <c r="AC1146" s="26">
        <f t="shared" si="177"/>
        <v>1.6455491613993385</v>
      </c>
      <c r="AD1146" s="26">
        <f t="shared" si="177"/>
        <v>4.0318803154288245</v>
      </c>
      <c r="AE1146" s="26">
        <f t="shared" si="177"/>
        <v>2.2603570816200391</v>
      </c>
      <c r="AF1146" s="26">
        <f t="shared" si="177"/>
        <v>0.16892355691470476</v>
      </c>
      <c r="AG1146" s="17">
        <v>6.4</v>
      </c>
      <c r="AH1146" s="17">
        <v>5.8</v>
      </c>
      <c r="AI1146" s="17">
        <f t="shared" si="178"/>
        <v>1.5848931924611111E-6</v>
      </c>
      <c r="AJ1146" s="17">
        <v>2</v>
      </c>
      <c r="AK1146" s="17">
        <v>116</v>
      </c>
      <c r="AL1146" s="17">
        <v>631</v>
      </c>
      <c r="AM1146" s="17">
        <v>124</v>
      </c>
      <c r="AN1146" s="17">
        <v>5.2</v>
      </c>
      <c r="AO1146" s="17">
        <v>4.8</v>
      </c>
      <c r="AP1146" s="17">
        <v>0.3</v>
      </c>
      <c r="AQ1146" s="17">
        <v>205</v>
      </c>
      <c r="AR1146" s="17">
        <v>1373.4499999999994</v>
      </c>
      <c r="AS1146" s="17">
        <v>1453.8124999999998</v>
      </c>
      <c r="AT1146" s="26">
        <v>831.72499999999991</v>
      </c>
      <c r="AU1146" s="26">
        <v>20.896962616822435</v>
      </c>
      <c r="AV1146" s="26">
        <v>5.0788529069864694</v>
      </c>
      <c r="AW1146" s="26">
        <v>5237.7749999999987</v>
      </c>
      <c r="AX1146" s="26">
        <v>3882.5749999999998</v>
      </c>
      <c r="AY1146" s="103">
        <v>688</v>
      </c>
      <c r="AZ1146" s="103">
        <f t="shared" si="176"/>
        <v>209.84</v>
      </c>
      <c r="BA1146" s="17">
        <v>45</v>
      </c>
      <c r="BB1146" s="17">
        <v>75</v>
      </c>
      <c r="BC1146" s="17">
        <v>0.13</v>
      </c>
      <c r="BD1146" s="14">
        <v>2</v>
      </c>
      <c r="BE1146" s="17" t="s">
        <v>149</v>
      </c>
      <c r="BF1146" s="28"/>
      <c r="BG1146" s="26"/>
      <c r="BH1146" s="31"/>
      <c r="BI1146" s="29"/>
    </row>
    <row r="1147" spans="1:61" x14ac:dyDescent="0.25">
      <c r="A1147" s="14">
        <v>2008</v>
      </c>
      <c r="B1147" s="15">
        <v>2011</v>
      </c>
      <c r="C1147" s="20" t="s">
        <v>194</v>
      </c>
      <c r="D1147" s="17" t="s">
        <v>334</v>
      </c>
      <c r="E1147" s="32">
        <v>2</v>
      </c>
      <c r="F1147" s="76" t="s">
        <v>144</v>
      </c>
      <c r="G1147" s="45" t="s">
        <v>144</v>
      </c>
      <c r="H1147" s="70" t="s">
        <v>144</v>
      </c>
      <c r="I1147" s="21">
        <v>5</v>
      </c>
      <c r="J1147" s="76" t="s">
        <v>144</v>
      </c>
      <c r="K1147" s="17" t="s">
        <v>54</v>
      </c>
      <c r="L1147" s="23" t="s">
        <v>45</v>
      </c>
      <c r="M1147" s="87" t="s">
        <v>45</v>
      </c>
      <c r="N1147" s="25">
        <v>43.117320574162683</v>
      </c>
      <c r="O1147" s="26">
        <v>46.288209606986896</v>
      </c>
      <c r="P1147" s="46">
        <f t="shared" si="169"/>
        <v>0.46288209606986896</v>
      </c>
      <c r="Q1147" s="88">
        <v>53.711790393013104</v>
      </c>
      <c r="R1147" s="25">
        <v>0.53711790393013104</v>
      </c>
      <c r="S1147" s="24">
        <v>23.159084849877775</v>
      </c>
      <c r="T1147" s="25">
        <v>7.7196949499592593</v>
      </c>
      <c r="U1147" s="25">
        <v>10.328951843045488</v>
      </c>
      <c r="V1147" s="25">
        <v>3.4429839476818294</v>
      </c>
      <c r="W1147" s="26">
        <v>18.765506361509509</v>
      </c>
      <c r="X1147" s="26">
        <v>45.303627146546518</v>
      </c>
      <c r="Y1147" s="26">
        <v>23.771124231496202</v>
      </c>
      <c r="Z1147" s="26">
        <v>1.2952810724388968</v>
      </c>
      <c r="AA1147" s="26">
        <v>0.38624999999999998</v>
      </c>
      <c r="AB1147" s="26">
        <v>59.958795727838918</v>
      </c>
      <c r="AC1147" s="26">
        <f t="shared" si="177"/>
        <v>1.4486398469237332</v>
      </c>
      <c r="AD1147" s="26">
        <f t="shared" si="177"/>
        <v>3.4973018169803236</v>
      </c>
      <c r="AE1147" s="26">
        <f t="shared" si="177"/>
        <v>1.835058276847354</v>
      </c>
      <c r="AF1147" s="26">
        <f t="shared" si="177"/>
        <v>9.9991747536843645E-2</v>
      </c>
      <c r="AG1147" s="17">
        <v>6.4</v>
      </c>
      <c r="AH1147" s="17">
        <v>5.8</v>
      </c>
      <c r="AI1147" s="17">
        <f t="shared" si="178"/>
        <v>1.5848931924611111E-6</v>
      </c>
      <c r="AJ1147" s="17">
        <v>2</v>
      </c>
      <c r="AK1147" s="17">
        <v>116</v>
      </c>
      <c r="AL1147" s="17">
        <v>631</v>
      </c>
      <c r="AM1147" s="17">
        <v>124</v>
      </c>
      <c r="AN1147" s="17">
        <v>5.2</v>
      </c>
      <c r="AO1147" s="17">
        <v>4.8</v>
      </c>
      <c r="AP1147" s="17">
        <v>0.3</v>
      </c>
      <c r="AQ1147" s="17">
        <v>205</v>
      </c>
      <c r="AR1147" s="17">
        <v>1373.4499999999994</v>
      </c>
      <c r="AS1147" s="17">
        <v>1453.8124999999998</v>
      </c>
      <c r="AT1147" s="26">
        <v>831.72499999999991</v>
      </c>
      <c r="AU1147" s="26">
        <v>20.896962616822435</v>
      </c>
      <c r="AV1147" s="26">
        <v>5.0788529069864694</v>
      </c>
      <c r="AW1147" s="26">
        <v>5237.7749999999987</v>
      </c>
      <c r="AX1147" s="26">
        <v>3882.5749999999998</v>
      </c>
      <c r="AY1147" s="103">
        <v>688</v>
      </c>
      <c r="AZ1147" s="103">
        <f t="shared" si="176"/>
        <v>209.84</v>
      </c>
      <c r="BA1147" s="17">
        <v>45</v>
      </c>
      <c r="BB1147" s="17">
        <v>75</v>
      </c>
      <c r="BC1147" s="17">
        <v>0.13</v>
      </c>
      <c r="BD1147" s="14">
        <v>2</v>
      </c>
      <c r="BE1147" s="17" t="s">
        <v>149</v>
      </c>
      <c r="BF1147" s="28"/>
      <c r="BG1147" s="26"/>
      <c r="BH1147" s="31"/>
      <c r="BI1147" s="29"/>
    </row>
    <row r="1148" spans="1:61" x14ac:dyDescent="0.25">
      <c r="A1148" s="14">
        <v>2008</v>
      </c>
      <c r="B1148" s="15">
        <v>2011</v>
      </c>
      <c r="C1148" s="20" t="s">
        <v>194</v>
      </c>
      <c r="D1148" s="17" t="s">
        <v>334</v>
      </c>
      <c r="E1148" s="32">
        <v>3</v>
      </c>
      <c r="F1148" s="76" t="s">
        <v>144</v>
      </c>
      <c r="G1148" s="45" t="s">
        <v>144</v>
      </c>
      <c r="H1148" s="70" t="s">
        <v>144</v>
      </c>
      <c r="I1148" s="21">
        <v>5</v>
      </c>
      <c r="J1148" s="76" t="s">
        <v>144</v>
      </c>
      <c r="K1148" s="17" t="s">
        <v>54</v>
      </c>
      <c r="L1148" s="23" t="s">
        <v>45</v>
      </c>
      <c r="M1148" s="87" t="s">
        <v>45</v>
      </c>
      <c r="N1148" s="25">
        <v>40.259712918660291</v>
      </c>
      <c r="O1148" s="26">
        <v>43.252595155709336</v>
      </c>
      <c r="P1148" s="46">
        <f t="shared" si="169"/>
        <v>0.43252595155709339</v>
      </c>
      <c r="Q1148" s="88">
        <v>56.747404844290664</v>
      </c>
      <c r="R1148" s="25">
        <v>0.56747404844290661</v>
      </c>
      <c r="S1148" s="24">
        <v>22.846342279101343</v>
      </c>
      <c r="T1148" s="25">
        <v>7.6154474263671155</v>
      </c>
      <c r="U1148" s="25">
        <v>10.1894686564792</v>
      </c>
      <c r="V1148" s="25">
        <v>3.3964895521597334</v>
      </c>
      <c r="W1148" s="26">
        <v>19.006694439017608</v>
      </c>
      <c r="X1148" s="26">
        <v>42.815341494010383</v>
      </c>
      <c r="Y1148" s="26">
        <v>25.351281428901274</v>
      </c>
      <c r="Z1148" s="26">
        <v>1.4571880198682123</v>
      </c>
      <c r="AA1148" s="26">
        <v>0.50859999999999994</v>
      </c>
      <c r="AB1148" s="26">
        <v>44.920059534214211</v>
      </c>
      <c r="AC1148" s="26">
        <f t="shared" si="177"/>
        <v>1.447444822493628</v>
      </c>
      <c r="AD1148" s="26">
        <f t="shared" si="177"/>
        <v>3.2605798218959055</v>
      </c>
      <c r="AE1148" s="26">
        <f t="shared" si="177"/>
        <v>1.9306135091283465</v>
      </c>
      <c r="AF1148" s="26">
        <f t="shared" si="177"/>
        <v>0.11097138755638371</v>
      </c>
      <c r="AG1148" s="17">
        <v>6.4</v>
      </c>
      <c r="AH1148" s="17">
        <v>5.8</v>
      </c>
      <c r="AI1148" s="17">
        <f t="shared" si="178"/>
        <v>1.5848931924611111E-6</v>
      </c>
      <c r="AJ1148" s="17">
        <v>2</v>
      </c>
      <c r="AK1148" s="17">
        <v>116</v>
      </c>
      <c r="AL1148" s="17">
        <v>631</v>
      </c>
      <c r="AM1148" s="17">
        <v>124</v>
      </c>
      <c r="AN1148" s="17">
        <v>5.2</v>
      </c>
      <c r="AO1148" s="17">
        <v>4.8</v>
      </c>
      <c r="AP1148" s="17">
        <v>0.3</v>
      </c>
      <c r="AQ1148" s="17">
        <v>205</v>
      </c>
      <c r="AR1148" s="17">
        <v>1373.45</v>
      </c>
      <c r="AS1148" s="17">
        <v>1453.8125</v>
      </c>
      <c r="AT1148" s="26">
        <v>831.72499999999991</v>
      </c>
      <c r="AU1148" s="26">
        <v>20.896962616822435</v>
      </c>
      <c r="AV1148" s="26">
        <v>5.0788529069864694</v>
      </c>
      <c r="AW1148" s="26">
        <v>5237.7749999999987</v>
      </c>
      <c r="AX1148" s="26">
        <v>3882.5749999999998</v>
      </c>
      <c r="AY1148" s="103">
        <v>688</v>
      </c>
      <c r="AZ1148" s="103">
        <f t="shared" si="176"/>
        <v>209.84</v>
      </c>
      <c r="BA1148" s="17">
        <v>45</v>
      </c>
      <c r="BB1148" s="17">
        <v>75</v>
      </c>
      <c r="BC1148" s="17">
        <v>0.13</v>
      </c>
      <c r="BD1148" s="14">
        <v>2</v>
      </c>
      <c r="BE1148" s="17" t="s">
        <v>149</v>
      </c>
      <c r="BF1148" s="28"/>
      <c r="BG1148" s="26"/>
      <c r="BH1148" s="31"/>
      <c r="BI1148" s="29"/>
    </row>
    <row r="1149" spans="1:61" x14ac:dyDescent="0.25">
      <c r="A1149" s="14">
        <v>2008</v>
      </c>
      <c r="B1149" s="15">
        <v>2011</v>
      </c>
      <c r="C1149" s="20" t="s">
        <v>194</v>
      </c>
      <c r="D1149" s="17" t="s">
        <v>334</v>
      </c>
      <c r="E1149" s="32">
        <v>4</v>
      </c>
      <c r="F1149" s="76" t="s">
        <v>144</v>
      </c>
      <c r="G1149" s="45" t="s">
        <v>144</v>
      </c>
      <c r="H1149" s="70" t="s">
        <v>144</v>
      </c>
      <c r="I1149" s="21">
        <v>5</v>
      </c>
      <c r="J1149" s="76" t="s">
        <v>144</v>
      </c>
      <c r="K1149" s="17" t="s">
        <v>54</v>
      </c>
      <c r="L1149" s="23" t="s">
        <v>45</v>
      </c>
      <c r="M1149" s="87" t="s">
        <v>45</v>
      </c>
      <c r="N1149" s="25">
        <v>38.306411483253591</v>
      </c>
      <c r="O1149" s="37">
        <f>AVERAGE(O1146:O1148)</f>
        <v>45.253911665084793</v>
      </c>
      <c r="P1149" s="37">
        <f>AVERAGE(P1146:P1148)</f>
        <v>0.45253911665084789</v>
      </c>
      <c r="Q1149" s="60">
        <f>100-O1149</f>
        <v>54.746088334915207</v>
      </c>
      <c r="R1149" s="38">
        <f>1-P1149</f>
        <v>0.54746088334915211</v>
      </c>
      <c r="S1149" s="61">
        <f>N1149*R1149</f>
        <v>20.971261868558116</v>
      </c>
      <c r="T1149" s="38">
        <f>S1149/3</f>
        <v>6.9904206228527057</v>
      </c>
      <c r="U1149" s="38">
        <f>S1149/2.242</f>
        <v>9.353818853058927</v>
      </c>
      <c r="V1149" s="38">
        <f>U1149/3</f>
        <v>3.117939617686309</v>
      </c>
      <c r="W1149" s="26">
        <v>18.433771454604056</v>
      </c>
      <c r="X1149" s="26">
        <v>43.803761055284255</v>
      </c>
      <c r="Y1149" s="26">
        <v>25.267814201382862</v>
      </c>
      <c r="Z1149" s="26">
        <v>1.4641742472346948</v>
      </c>
      <c r="AA1149" s="26">
        <v>0.42099999999999999</v>
      </c>
      <c r="AB1149" s="26">
        <v>49.812973559520465</v>
      </c>
      <c r="AC1149" s="26">
        <f t="shared" si="177"/>
        <v>1.2885981613321771</v>
      </c>
      <c r="AD1149" s="26">
        <f t="shared" si="177"/>
        <v>3.0620671463937126</v>
      </c>
      <c r="AE1149" s="26">
        <f t="shared" si="177"/>
        <v>1.7663264948775721</v>
      </c>
      <c r="AF1149" s="26">
        <f t="shared" si="177"/>
        <v>0.10235193853319247</v>
      </c>
      <c r="AG1149" s="17">
        <v>6.4</v>
      </c>
      <c r="AH1149" s="17">
        <v>5.8</v>
      </c>
      <c r="AI1149" s="17">
        <f t="shared" si="178"/>
        <v>1.5848931924611111E-6</v>
      </c>
      <c r="AJ1149" s="17">
        <v>2</v>
      </c>
      <c r="AK1149" s="17">
        <v>116</v>
      </c>
      <c r="AL1149" s="17">
        <v>631</v>
      </c>
      <c r="AM1149" s="17">
        <v>124</v>
      </c>
      <c r="AN1149" s="17">
        <v>5.2</v>
      </c>
      <c r="AO1149" s="17">
        <v>4.8</v>
      </c>
      <c r="AP1149" s="17">
        <v>0.3</v>
      </c>
      <c r="AQ1149" s="17">
        <v>205</v>
      </c>
      <c r="AR1149" s="17">
        <v>1373.45</v>
      </c>
      <c r="AS1149" s="17">
        <v>1453.8125</v>
      </c>
      <c r="AT1149" s="26">
        <v>831.72499999999991</v>
      </c>
      <c r="AU1149" s="26">
        <v>20.896962616822435</v>
      </c>
      <c r="AV1149" s="26">
        <v>5.0788529069864694</v>
      </c>
      <c r="AW1149" s="26">
        <v>5237.7749999999987</v>
      </c>
      <c r="AX1149" s="26">
        <v>3882.5749999999998</v>
      </c>
      <c r="AY1149" s="103">
        <v>688</v>
      </c>
      <c r="AZ1149" s="103">
        <f t="shared" si="176"/>
        <v>209.84</v>
      </c>
      <c r="BA1149" s="17">
        <v>45</v>
      </c>
      <c r="BB1149" s="17">
        <v>75</v>
      </c>
      <c r="BC1149" s="17">
        <v>0.13</v>
      </c>
      <c r="BD1149" s="14">
        <v>2</v>
      </c>
      <c r="BE1149" s="17" t="s">
        <v>149</v>
      </c>
      <c r="BF1149" s="28"/>
      <c r="BG1149" s="26"/>
      <c r="BH1149" s="39" t="s">
        <v>196</v>
      </c>
      <c r="BI1149" s="29"/>
    </row>
    <row r="1150" spans="1:61" x14ac:dyDescent="0.25">
      <c r="A1150" s="17">
        <v>2009</v>
      </c>
      <c r="B1150" s="15">
        <v>2012</v>
      </c>
      <c r="C1150" s="66" t="s">
        <v>197</v>
      </c>
      <c r="D1150" s="52" t="s">
        <v>335</v>
      </c>
      <c r="E1150" s="17">
        <v>1</v>
      </c>
      <c r="F1150" s="67">
        <v>9879</v>
      </c>
      <c r="G1150" s="17" t="s">
        <v>39</v>
      </c>
      <c r="H1150" s="70">
        <v>9879</v>
      </c>
      <c r="I1150" s="45">
        <v>9</v>
      </c>
      <c r="J1150" s="17">
        <v>9879</v>
      </c>
      <c r="K1150" s="17" t="str">
        <f t="shared" ref="K1150:K1213" si="179">VLOOKUP(F1150,$BM$2:$BQ$56,5)</f>
        <v>Triploid</v>
      </c>
      <c r="L1150" s="26">
        <f>M1150*100</f>
        <v>77.777777777777786</v>
      </c>
      <c r="M1150" s="26">
        <v>0.77777777777777779</v>
      </c>
      <c r="N1150" s="26" t="s">
        <v>45</v>
      </c>
      <c r="O1150" s="26" t="s">
        <v>45</v>
      </c>
      <c r="P1150" s="26" t="s">
        <v>45</v>
      </c>
      <c r="Q1150" s="26" t="s">
        <v>45</v>
      </c>
      <c r="R1150" s="26" t="s">
        <v>45</v>
      </c>
      <c r="S1150" s="26" t="s">
        <v>45</v>
      </c>
      <c r="T1150" s="89">
        <v>2.4663677130044843</v>
      </c>
      <c r="U1150" s="17">
        <f t="shared" ref="U1150:U1213" si="180">V1150*3</f>
        <v>3.3000000000000003</v>
      </c>
      <c r="V1150" s="17">
        <v>1.1000000000000001</v>
      </c>
      <c r="W1150" s="26" t="s">
        <v>45</v>
      </c>
      <c r="X1150" s="26" t="s">
        <v>45</v>
      </c>
      <c r="Y1150" s="26" t="s">
        <v>45</v>
      </c>
      <c r="Z1150" s="26" t="s">
        <v>45</v>
      </c>
      <c r="AA1150" s="26" t="s">
        <v>45</v>
      </c>
      <c r="AB1150" s="26" t="s">
        <v>45</v>
      </c>
      <c r="AC1150" s="26" t="s">
        <v>45</v>
      </c>
      <c r="AD1150" s="26" t="s">
        <v>45</v>
      </c>
      <c r="AE1150" s="26" t="s">
        <v>45</v>
      </c>
      <c r="AF1150" s="26" t="s">
        <v>45</v>
      </c>
      <c r="AG1150" s="26">
        <v>3.5</v>
      </c>
      <c r="AH1150" s="17">
        <v>5.4</v>
      </c>
      <c r="AI1150" s="17">
        <f t="shared" si="178"/>
        <v>3.9810717055349657E-6</v>
      </c>
      <c r="AJ1150" s="17">
        <v>1</v>
      </c>
      <c r="AK1150" s="17">
        <v>64.5</v>
      </c>
      <c r="AL1150" s="17">
        <v>455</v>
      </c>
      <c r="AM1150" s="17">
        <v>55</v>
      </c>
      <c r="AN1150" s="17">
        <v>138.5</v>
      </c>
      <c r="AO1150" s="17">
        <v>19.8</v>
      </c>
      <c r="AP1150" s="17">
        <v>0.6</v>
      </c>
      <c r="AQ1150" s="17">
        <v>148.25</v>
      </c>
      <c r="AR1150" s="17">
        <v>790.5</v>
      </c>
      <c r="AS1150" s="17">
        <v>1020.9027777777784</v>
      </c>
      <c r="AT1150" s="26">
        <v>564.125</v>
      </c>
      <c r="AU1150" s="26">
        <v>18.699376947040502</v>
      </c>
      <c r="AV1150" s="26">
        <v>1.700211467924245</v>
      </c>
      <c r="AW1150" s="26">
        <v>4980.2249999999995</v>
      </c>
      <c r="AX1150" s="26">
        <v>3882.4750000000004</v>
      </c>
      <c r="AY1150" s="103">
        <v>655</v>
      </c>
      <c r="AZ1150" s="103">
        <f t="shared" si="176"/>
        <v>199.77500000000001</v>
      </c>
      <c r="BA1150" s="17">
        <v>15</v>
      </c>
      <c r="BB1150" s="17">
        <v>15</v>
      </c>
      <c r="BC1150" s="17">
        <v>0.2</v>
      </c>
      <c r="BD1150" s="14">
        <v>3</v>
      </c>
      <c r="BE1150" s="17" t="s">
        <v>149</v>
      </c>
      <c r="BF1150" s="28"/>
      <c r="BG1150" s="26"/>
      <c r="BH1150" s="17" t="s">
        <v>199</v>
      </c>
      <c r="BI1150" s="29"/>
    </row>
    <row r="1151" spans="1:61" x14ac:dyDescent="0.25">
      <c r="A1151" s="17">
        <v>2009</v>
      </c>
      <c r="B1151" s="15">
        <v>2012</v>
      </c>
      <c r="C1151" s="66" t="s">
        <v>197</v>
      </c>
      <c r="D1151" s="52" t="s">
        <v>335</v>
      </c>
      <c r="E1151" s="17">
        <v>2</v>
      </c>
      <c r="F1151" s="67">
        <v>9879</v>
      </c>
      <c r="G1151" s="17" t="s">
        <v>39</v>
      </c>
      <c r="H1151" s="70">
        <v>9879</v>
      </c>
      <c r="I1151" s="45">
        <v>9</v>
      </c>
      <c r="J1151" s="17">
        <v>9879</v>
      </c>
      <c r="K1151" s="17" t="str">
        <f t="shared" si="179"/>
        <v>Triploid</v>
      </c>
      <c r="L1151" s="26">
        <f t="shared" ref="L1151:L1214" si="181">M1151*100</f>
        <v>77.777777777777786</v>
      </c>
      <c r="M1151" s="26">
        <v>0.77777777777777779</v>
      </c>
      <c r="N1151" s="26" t="s">
        <v>45</v>
      </c>
      <c r="O1151" s="26" t="s">
        <v>45</v>
      </c>
      <c r="P1151" s="26" t="s">
        <v>45</v>
      </c>
      <c r="Q1151" s="26" t="s">
        <v>45</v>
      </c>
      <c r="R1151" s="26" t="s">
        <v>45</v>
      </c>
      <c r="S1151" s="26" t="s">
        <v>45</v>
      </c>
      <c r="T1151" s="89">
        <v>2.2421524663677128</v>
      </c>
      <c r="U1151" s="17">
        <f t="shared" si="180"/>
        <v>3</v>
      </c>
      <c r="V1151" s="17">
        <v>1</v>
      </c>
      <c r="W1151" s="26" t="s">
        <v>45</v>
      </c>
      <c r="X1151" s="26" t="s">
        <v>45</v>
      </c>
      <c r="Y1151" s="26" t="s">
        <v>45</v>
      </c>
      <c r="Z1151" s="26" t="s">
        <v>45</v>
      </c>
      <c r="AA1151" s="26" t="s">
        <v>45</v>
      </c>
      <c r="AB1151" s="26" t="s">
        <v>45</v>
      </c>
      <c r="AC1151" s="26" t="s">
        <v>45</v>
      </c>
      <c r="AD1151" s="26" t="s">
        <v>45</v>
      </c>
      <c r="AE1151" s="26" t="s">
        <v>45</v>
      </c>
      <c r="AF1151" s="26" t="s">
        <v>45</v>
      </c>
      <c r="AG1151" s="26">
        <v>3.7</v>
      </c>
      <c r="AH1151" s="17">
        <v>5.2</v>
      </c>
      <c r="AI1151" s="17">
        <f t="shared" si="178"/>
        <v>6.3095734448019212E-6</v>
      </c>
      <c r="AJ1151" s="17">
        <v>1</v>
      </c>
      <c r="AK1151" s="17">
        <v>58.5</v>
      </c>
      <c r="AL1151" s="17">
        <v>973</v>
      </c>
      <c r="AM1151" s="17">
        <v>193</v>
      </c>
      <c r="AN1151" s="17">
        <v>96.55</v>
      </c>
      <c r="AO1151" s="17">
        <v>13.6</v>
      </c>
      <c r="AP1151" s="17">
        <v>0.7</v>
      </c>
      <c r="AQ1151" s="17">
        <v>127.65</v>
      </c>
      <c r="AR1151" s="17">
        <v>790.5</v>
      </c>
      <c r="AS1151" s="17">
        <v>1020.9027777777784</v>
      </c>
      <c r="AT1151" s="26">
        <v>564.125</v>
      </c>
      <c r="AU1151" s="26">
        <v>18.699376947040502</v>
      </c>
      <c r="AV1151" s="26">
        <v>1.700211467924245</v>
      </c>
      <c r="AW1151" s="26">
        <v>4980.2249999999995</v>
      </c>
      <c r="AX1151" s="26">
        <v>3882.4750000000004</v>
      </c>
      <c r="AY1151" s="103">
        <v>655</v>
      </c>
      <c r="AZ1151" s="103">
        <f t="shared" si="176"/>
        <v>199.77500000000001</v>
      </c>
      <c r="BA1151" s="17">
        <v>15</v>
      </c>
      <c r="BB1151" s="17">
        <v>15</v>
      </c>
      <c r="BC1151" s="17">
        <v>0.2</v>
      </c>
      <c r="BD1151" s="14">
        <v>3</v>
      </c>
      <c r="BE1151" s="17" t="s">
        <v>149</v>
      </c>
      <c r="BF1151" s="28"/>
      <c r="BG1151" s="26"/>
      <c r="BH1151" s="17" t="s">
        <v>199</v>
      </c>
      <c r="BI1151" s="29"/>
    </row>
    <row r="1152" spans="1:61" x14ac:dyDescent="0.25">
      <c r="A1152" s="17">
        <v>2009</v>
      </c>
      <c r="B1152" s="15">
        <v>2012</v>
      </c>
      <c r="C1152" s="66" t="s">
        <v>197</v>
      </c>
      <c r="D1152" s="52" t="s">
        <v>335</v>
      </c>
      <c r="E1152" s="17">
        <v>3</v>
      </c>
      <c r="F1152" s="67">
        <v>9879</v>
      </c>
      <c r="G1152" s="17" t="s">
        <v>39</v>
      </c>
      <c r="H1152" s="70">
        <v>9879</v>
      </c>
      <c r="I1152" s="45">
        <v>9</v>
      </c>
      <c r="J1152" s="17">
        <v>9879</v>
      </c>
      <c r="K1152" s="17" t="str">
        <f t="shared" si="179"/>
        <v>Triploid</v>
      </c>
      <c r="L1152" s="26">
        <f t="shared" si="181"/>
        <v>94.444444444444443</v>
      </c>
      <c r="M1152" s="26">
        <v>0.94444444444444442</v>
      </c>
      <c r="N1152" s="26" t="s">
        <v>45</v>
      </c>
      <c r="O1152" s="26" t="s">
        <v>45</v>
      </c>
      <c r="P1152" s="26" t="s">
        <v>45</v>
      </c>
      <c r="Q1152" s="26" t="s">
        <v>45</v>
      </c>
      <c r="R1152" s="26" t="s">
        <v>45</v>
      </c>
      <c r="S1152" s="26" t="s">
        <v>45</v>
      </c>
      <c r="T1152" s="89">
        <v>2.2421524663677128</v>
      </c>
      <c r="U1152" s="17">
        <f t="shared" si="180"/>
        <v>3</v>
      </c>
      <c r="V1152" s="17">
        <v>1</v>
      </c>
      <c r="W1152" s="26" t="s">
        <v>45</v>
      </c>
      <c r="X1152" s="26" t="s">
        <v>45</v>
      </c>
      <c r="Y1152" s="26" t="s">
        <v>45</v>
      </c>
      <c r="Z1152" s="26" t="s">
        <v>45</v>
      </c>
      <c r="AA1152" s="26" t="s">
        <v>45</v>
      </c>
      <c r="AB1152" s="26" t="s">
        <v>45</v>
      </c>
      <c r="AC1152" s="26" t="s">
        <v>45</v>
      </c>
      <c r="AD1152" s="26" t="s">
        <v>45</v>
      </c>
      <c r="AE1152" s="26" t="s">
        <v>45</v>
      </c>
      <c r="AF1152" s="26" t="s">
        <v>45</v>
      </c>
      <c r="AG1152" s="26">
        <v>3.9</v>
      </c>
      <c r="AH1152" s="17">
        <v>5.3</v>
      </c>
      <c r="AI1152" s="17">
        <f t="shared" si="178"/>
        <v>5.011872336272719E-6</v>
      </c>
      <c r="AJ1152" s="17">
        <v>1</v>
      </c>
      <c r="AK1152" s="17">
        <v>68.5</v>
      </c>
      <c r="AL1152" s="17">
        <v>1394.5</v>
      </c>
      <c r="AM1152" s="17">
        <v>281</v>
      </c>
      <c r="AN1152" s="17">
        <v>87.1</v>
      </c>
      <c r="AO1152" s="17">
        <v>11.95</v>
      </c>
      <c r="AP1152" s="17">
        <v>0.6</v>
      </c>
      <c r="AQ1152" s="17">
        <v>116.4</v>
      </c>
      <c r="AR1152" s="17">
        <v>790.5</v>
      </c>
      <c r="AS1152" s="17">
        <v>1020.9027777777784</v>
      </c>
      <c r="AT1152" s="26">
        <v>564.125</v>
      </c>
      <c r="AU1152" s="26">
        <v>18.699376947040502</v>
      </c>
      <c r="AV1152" s="26">
        <v>1.700211467924245</v>
      </c>
      <c r="AW1152" s="26">
        <v>4980.2249999999995</v>
      </c>
      <c r="AX1152" s="26">
        <v>3882.4750000000004</v>
      </c>
      <c r="AY1152" s="103">
        <v>655</v>
      </c>
      <c r="AZ1152" s="103">
        <f t="shared" si="176"/>
        <v>199.77500000000001</v>
      </c>
      <c r="BA1152" s="17">
        <v>15</v>
      </c>
      <c r="BB1152" s="17">
        <v>15</v>
      </c>
      <c r="BC1152" s="17">
        <v>0.14000000000000001</v>
      </c>
      <c r="BD1152" s="14">
        <v>3</v>
      </c>
      <c r="BE1152" s="17" t="s">
        <v>149</v>
      </c>
      <c r="BF1152" s="28"/>
      <c r="BG1152" s="26"/>
      <c r="BH1152" s="17" t="s">
        <v>199</v>
      </c>
      <c r="BI1152" s="29"/>
    </row>
    <row r="1153" spans="1:61" x14ac:dyDescent="0.25">
      <c r="A1153" s="17">
        <v>2009</v>
      </c>
      <c r="B1153" s="15">
        <v>2012</v>
      </c>
      <c r="C1153" s="66" t="s">
        <v>197</v>
      </c>
      <c r="D1153" s="52" t="s">
        <v>335</v>
      </c>
      <c r="E1153" s="17">
        <v>4</v>
      </c>
      <c r="F1153" s="67">
        <v>9879</v>
      </c>
      <c r="G1153" s="17" t="s">
        <v>39</v>
      </c>
      <c r="H1153" s="70">
        <v>9879</v>
      </c>
      <c r="I1153" s="45">
        <v>9</v>
      </c>
      <c r="J1153" s="17">
        <v>9879</v>
      </c>
      <c r="K1153" s="17" t="str">
        <f t="shared" si="179"/>
        <v>Triploid</v>
      </c>
      <c r="L1153" s="26">
        <f t="shared" si="181"/>
        <v>100</v>
      </c>
      <c r="M1153" s="26">
        <v>1</v>
      </c>
      <c r="N1153" s="26" t="s">
        <v>45</v>
      </c>
      <c r="O1153" s="26" t="s">
        <v>45</v>
      </c>
      <c r="P1153" s="26" t="s">
        <v>45</v>
      </c>
      <c r="Q1153" s="26" t="s">
        <v>45</v>
      </c>
      <c r="R1153" s="26" t="s">
        <v>45</v>
      </c>
      <c r="S1153" s="26" t="s">
        <v>45</v>
      </c>
      <c r="T1153" s="89">
        <v>2.0179372197309418</v>
      </c>
      <c r="U1153" s="17">
        <f t="shared" si="180"/>
        <v>2.7</v>
      </c>
      <c r="V1153" s="17">
        <v>0.9</v>
      </c>
      <c r="W1153" s="26" t="s">
        <v>45</v>
      </c>
      <c r="X1153" s="26" t="s">
        <v>45</v>
      </c>
      <c r="Y1153" s="26" t="s">
        <v>45</v>
      </c>
      <c r="Z1153" s="26" t="s">
        <v>45</v>
      </c>
      <c r="AA1153" s="26" t="s">
        <v>45</v>
      </c>
      <c r="AB1153" s="26" t="s">
        <v>45</v>
      </c>
      <c r="AC1153" s="26" t="s">
        <v>45</v>
      </c>
      <c r="AD1153" s="26" t="s">
        <v>45</v>
      </c>
      <c r="AE1153" s="26" t="s">
        <v>45</v>
      </c>
      <c r="AF1153" s="26" t="s">
        <v>45</v>
      </c>
      <c r="AG1153" s="26">
        <v>5</v>
      </c>
      <c r="AH1153" s="17">
        <v>5.0999999999999996</v>
      </c>
      <c r="AI1153" s="17">
        <f t="shared" si="178"/>
        <v>7.9432823472428065E-6</v>
      </c>
      <c r="AJ1153" s="17">
        <v>1</v>
      </c>
      <c r="AK1153" s="17">
        <v>87</v>
      </c>
      <c r="AL1153" s="17">
        <v>1175</v>
      </c>
      <c r="AM1153" s="17">
        <v>242</v>
      </c>
      <c r="AN1153" s="17">
        <v>198.15</v>
      </c>
      <c r="AO1153" s="17">
        <v>14.6</v>
      </c>
      <c r="AP1153" s="17">
        <v>0.85</v>
      </c>
      <c r="AQ1153" s="17">
        <v>145.35</v>
      </c>
      <c r="AR1153" s="17">
        <v>790.5</v>
      </c>
      <c r="AS1153" s="17">
        <v>1020.9027777777784</v>
      </c>
      <c r="AT1153" s="26">
        <v>564.125</v>
      </c>
      <c r="AU1153" s="26">
        <v>18.699376947040502</v>
      </c>
      <c r="AV1153" s="26">
        <v>1.700211467924245</v>
      </c>
      <c r="AW1153" s="26">
        <v>4980.2249999999995</v>
      </c>
      <c r="AX1153" s="26">
        <v>3882.4750000000004</v>
      </c>
      <c r="AY1153" s="103">
        <v>655</v>
      </c>
      <c r="AZ1153" s="103">
        <f t="shared" si="176"/>
        <v>199.77500000000001</v>
      </c>
      <c r="BA1153" s="17">
        <v>15</v>
      </c>
      <c r="BB1153" s="17">
        <v>15</v>
      </c>
      <c r="BC1153" s="17">
        <v>0.14000000000000001</v>
      </c>
      <c r="BD1153" s="14">
        <v>3</v>
      </c>
      <c r="BE1153" s="17" t="s">
        <v>149</v>
      </c>
      <c r="BF1153" s="28"/>
      <c r="BG1153" s="26"/>
      <c r="BH1153" s="17" t="s">
        <v>199</v>
      </c>
      <c r="BI1153" s="29"/>
    </row>
    <row r="1154" spans="1:61" x14ac:dyDescent="0.25">
      <c r="A1154" s="17">
        <v>2009</v>
      </c>
      <c r="B1154" s="15">
        <v>2012</v>
      </c>
      <c r="C1154" s="66" t="s">
        <v>197</v>
      </c>
      <c r="D1154" s="52" t="s">
        <v>335</v>
      </c>
      <c r="E1154" s="17">
        <v>1</v>
      </c>
      <c r="F1154" s="67">
        <v>94001</v>
      </c>
      <c r="G1154" s="17">
        <v>94001</v>
      </c>
      <c r="H1154" s="70">
        <v>94001</v>
      </c>
      <c r="I1154" s="45" t="s">
        <v>43</v>
      </c>
      <c r="J1154" s="17">
        <v>94001</v>
      </c>
      <c r="K1154" s="17" t="str">
        <f t="shared" si="179"/>
        <v>Diploid</v>
      </c>
      <c r="L1154" s="26">
        <f t="shared" si="181"/>
        <v>94.444444444444443</v>
      </c>
      <c r="M1154" s="26">
        <v>0.94444444444444442</v>
      </c>
      <c r="N1154" s="26" t="s">
        <v>45</v>
      </c>
      <c r="O1154" s="26" t="s">
        <v>45</v>
      </c>
      <c r="P1154" s="26" t="s">
        <v>45</v>
      </c>
      <c r="Q1154" s="26" t="s">
        <v>45</v>
      </c>
      <c r="R1154" s="26" t="s">
        <v>45</v>
      </c>
      <c r="S1154" s="26" t="s">
        <v>45</v>
      </c>
      <c r="T1154" s="89">
        <v>1.7937219730941705</v>
      </c>
      <c r="U1154" s="17">
        <f t="shared" si="180"/>
        <v>2.4000000000000004</v>
      </c>
      <c r="V1154" s="17">
        <v>0.8</v>
      </c>
      <c r="W1154" s="26" t="s">
        <v>45</v>
      </c>
      <c r="X1154" s="26" t="s">
        <v>45</v>
      </c>
      <c r="Y1154" s="26" t="s">
        <v>45</v>
      </c>
      <c r="Z1154" s="26" t="s">
        <v>45</v>
      </c>
      <c r="AA1154" s="26" t="s">
        <v>45</v>
      </c>
      <c r="AB1154" s="26" t="s">
        <v>45</v>
      </c>
      <c r="AC1154" s="26" t="s">
        <v>45</v>
      </c>
      <c r="AD1154" s="26" t="s">
        <v>45</v>
      </c>
      <c r="AE1154" s="26" t="s">
        <v>45</v>
      </c>
      <c r="AF1154" s="26" t="s">
        <v>45</v>
      </c>
      <c r="AG1154" s="26">
        <v>3.5</v>
      </c>
      <c r="AH1154" s="17">
        <v>5.4</v>
      </c>
      <c r="AI1154" s="17">
        <f t="shared" si="178"/>
        <v>3.9810717055349657E-6</v>
      </c>
      <c r="AJ1154" s="17">
        <v>1</v>
      </c>
      <c r="AK1154" s="17">
        <v>64.5</v>
      </c>
      <c r="AL1154" s="17">
        <v>455</v>
      </c>
      <c r="AM1154" s="17">
        <v>55</v>
      </c>
      <c r="AN1154" s="17">
        <v>138.5</v>
      </c>
      <c r="AO1154" s="17">
        <v>19.8</v>
      </c>
      <c r="AP1154" s="17">
        <v>0.6</v>
      </c>
      <c r="AQ1154" s="17">
        <v>148.25</v>
      </c>
      <c r="AR1154" s="17">
        <v>790.5</v>
      </c>
      <c r="AS1154" s="17">
        <v>1020.9027777777784</v>
      </c>
      <c r="AT1154" s="26">
        <v>564.125</v>
      </c>
      <c r="AU1154" s="26">
        <v>18.699376947040502</v>
      </c>
      <c r="AV1154" s="26">
        <v>1.700211467924245</v>
      </c>
      <c r="AW1154" s="26">
        <v>4980.2249999999995</v>
      </c>
      <c r="AX1154" s="26">
        <v>3882.4750000000004</v>
      </c>
      <c r="AY1154" s="103">
        <v>655</v>
      </c>
      <c r="AZ1154" s="103">
        <f t="shared" si="176"/>
        <v>199.77500000000001</v>
      </c>
      <c r="BA1154" s="17">
        <v>15</v>
      </c>
      <c r="BB1154" s="17">
        <v>15</v>
      </c>
      <c r="BC1154" s="17">
        <v>0.2</v>
      </c>
      <c r="BD1154" s="14">
        <v>3</v>
      </c>
      <c r="BE1154" s="17" t="s">
        <v>149</v>
      </c>
      <c r="BF1154" s="28"/>
      <c r="BG1154" s="26"/>
      <c r="BH1154" s="17" t="s">
        <v>199</v>
      </c>
      <c r="BI1154" s="29"/>
    </row>
    <row r="1155" spans="1:61" x14ac:dyDescent="0.25">
      <c r="A1155" s="17">
        <v>2009</v>
      </c>
      <c r="B1155" s="15">
        <v>2012</v>
      </c>
      <c r="C1155" s="66" t="s">
        <v>197</v>
      </c>
      <c r="D1155" s="52" t="s">
        <v>335</v>
      </c>
      <c r="E1155" s="17">
        <v>2</v>
      </c>
      <c r="F1155" s="67">
        <v>94001</v>
      </c>
      <c r="G1155" s="17">
        <v>94001</v>
      </c>
      <c r="H1155" s="70">
        <v>94001</v>
      </c>
      <c r="I1155" s="45" t="s">
        <v>43</v>
      </c>
      <c r="J1155" s="17">
        <v>94001</v>
      </c>
      <c r="K1155" s="17" t="str">
        <f t="shared" si="179"/>
        <v>Diploid</v>
      </c>
      <c r="L1155" s="26">
        <f t="shared" si="181"/>
        <v>72.222222222222214</v>
      </c>
      <c r="M1155" s="26">
        <v>0.72222222222222221</v>
      </c>
      <c r="N1155" s="26" t="s">
        <v>45</v>
      </c>
      <c r="O1155" s="26" t="s">
        <v>45</v>
      </c>
      <c r="P1155" s="26" t="s">
        <v>45</v>
      </c>
      <c r="Q1155" s="26" t="s">
        <v>45</v>
      </c>
      <c r="R1155" s="26" t="s">
        <v>45</v>
      </c>
      <c r="S1155" s="26" t="s">
        <v>45</v>
      </c>
      <c r="T1155" s="89">
        <v>1.3452914798206277</v>
      </c>
      <c r="U1155" s="17">
        <f t="shared" si="180"/>
        <v>1.7999999999999998</v>
      </c>
      <c r="V1155" s="17">
        <v>0.6</v>
      </c>
      <c r="W1155" s="26" t="s">
        <v>45</v>
      </c>
      <c r="X1155" s="26" t="s">
        <v>45</v>
      </c>
      <c r="Y1155" s="26" t="s">
        <v>45</v>
      </c>
      <c r="Z1155" s="26" t="s">
        <v>45</v>
      </c>
      <c r="AA1155" s="26" t="s">
        <v>45</v>
      </c>
      <c r="AB1155" s="26" t="s">
        <v>45</v>
      </c>
      <c r="AC1155" s="26" t="s">
        <v>45</v>
      </c>
      <c r="AD1155" s="26" t="s">
        <v>45</v>
      </c>
      <c r="AE1155" s="26" t="s">
        <v>45</v>
      </c>
      <c r="AF1155" s="26" t="s">
        <v>45</v>
      </c>
      <c r="AG1155" s="26">
        <v>3.7</v>
      </c>
      <c r="AH1155" s="17">
        <v>5.2</v>
      </c>
      <c r="AI1155" s="17">
        <f t="shared" si="178"/>
        <v>6.3095734448019212E-6</v>
      </c>
      <c r="AJ1155" s="17">
        <v>1</v>
      </c>
      <c r="AK1155" s="17">
        <v>58.5</v>
      </c>
      <c r="AL1155" s="17">
        <v>973</v>
      </c>
      <c r="AM1155" s="17">
        <v>193</v>
      </c>
      <c r="AN1155" s="17">
        <v>96.55</v>
      </c>
      <c r="AO1155" s="17">
        <v>13.6</v>
      </c>
      <c r="AP1155" s="17">
        <v>0.7</v>
      </c>
      <c r="AQ1155" s="17">
        <v>127.65</v>
      </c>
      <c r="AR1155" s="17">
        <v>790.5</v>
      </c>
      <c r="AS1155" s="17">
        <v>1020.9027777777784</v>
      </c>
      <c r="AT1155" s="26">
        <v>564.125</v>
      </c>
      <c r="AU1155" s="26">
        <v>18.699376947040502</v>
      </c>
      <c r="AV1155" s="26">
        <v>1.700211467924245</v>
      </c>
      <c r="AW1155" s="26">
        <v>4980.2249999999995</v>
      </c>
      <c r="AX1155" s="26">
        <v>3882.4750000000004</v>
      </c>
      <c r="AY1155" s="103">
        <v>655</v>
      </c>
      <c r="AZ1155" s="103">
        <f t="shared" si="176"/>
        <v>199.77500000000001</v>
      </c>
      <c r="BA1155" s="17">
        <v>15</v>
      </c>
      <c r="BB1155" s="17">
        <v>15</v>
      </c>
      <c r="BC1155" s="17">
        <v>0.2</v>
      </c>
      <c r="BD1155" s="14">
        <v>3</v>
      </c>
      <c r="BE1155" s="17" t="s">
        <v>149</v>
      </c>
      <c r="BF1155" s="28"/>
      <c r="BG1155" s="26"/>
      <c r="BH1155" s="17" t="s">
        <v>199</v>
      </c>
      <c r="BI1155" s="29"/>
    </row>
    <row r="1156" spans="1:61" x14ac:dyDescent="0.25">
      <c r="A1156" s="17">
        <v>2009</v>
      </c>
      <c r="B1156" s="15">
        <v>2012</v>
      </c>
      <c r="C1156" s="66" t="s">
        <v>197</v>
      </c>
      <c r="D1156" s="52" t="s">
        <v>335</v>
      </c>
      <c r="E1156" s="17">
        <v>3</v>
      </c>
      <c r="F1156" s="67">
        <v>94001</v>
      </c>
      <c r="G1156" s="17">
        <v>94001</v>
      </c>
      <c r="H1156" s="70">
        <v>94001</v>
      </c>
      <c r="I1156" s="45" t="s">
        <v>43</v>
      </c>
      <c r="J1156" s="17">
        <v>94001</v>
      </c>
      <c r="K1156" s="17" t="str">
        <f t="shared" si="179"/>
        <v>Diploid</v>
      </c>
      <c r="L1156" s="26">
        <f t="shared" si="181"/>
        <v>94.444444444444443</v>
      </c>
      <c r="M1156" s="26">
        <v>0.94444444444444442</v>
      </c>
      <c r="N1156" s="26" t="s">
        <v>45</v>
      </c>
      <c r="O1156" s="26" t="s">
        <v>45</v>
      </c>
      <c r="P1156" s="26" t="s">
        <v>45</v>
      </c>
      <c r="Q1156" s="26" t="s">
        <v>45</v>
      </c>
      <c r="R1156" s="26" t="s">
        <v>45</v>
      </c>
      <c r="S1156" s="26" t="s">
        <v>45</v>
      </c>
      <c r="T1156" s="89">
        <v>0.89686098654708524</v>
      </c>
      <c r="U1156" s="17">
        <f t="shared" si="180"/>
        <v>1.2000000000000002</v>
      </c>
      <c r="V1156" s="17">
        <v>0.4</v>
      </c>
      <c r="W1156" s="26" t="s">
        <v>45</v>
      </c>
      <c r="X1156" s="26" t="s">
        <v>45</v>
      </c>
      <c r="Y1156" s="26" t="s">
        <v>45</v>
      </c>
      <c r="Z1156" s="26" t="s">
        <v>45</v>
      </c>
      <c r="AA1156" s="26" t="s">
        <v>45</v>
      </c>
      <c r="AB1156" s="26" t="s">
        <v>45</v>
      </c>
      <c r="AC1156" s="26" t="s">
        <v>45</v>
      </c>
      <c r="AD1156" s="26" t="s">
        <v>45</v>
      </c>
      <c r="AE1156" s="26" t="s">
        <v>45</v>
      </c>
      <c r="AF1156" s="26" t="s">
        <v>45</v>
      </c>
      <c r="AG1156" s="26">
        <v>3.9</v>
      </c>
      <c r="AH1156" s="17">
        <v>5.3</v>
      </c>
      <c r="AI1156" s="17">
        <f t="shared" si="178"/>
        <v>5.011872336272719E-6</v>
      </c>
      <c r="AJ1156" s="17">
        <v>1</v>
      </c>
      <c r="AK1156" s="17">
        <v>68.5</v>
      </c>
      <c r="AL1156" s="17">
        <v>1394.5</v>
      </c>
      <c r="AM1156" s="17">
        <v>281</v>
      </c>
      <c r="AN1156" s="17">
        <v>87.1</v>
      </c>
      <c r="AO1156" s="17">
        <v>11.95</v>
      </c>
      <c r="AP1156" s="17">
        <v>0.6</v>
      </c>
      <c r="AQ1156" s="17">
        <v>116.4</v>
      </c>
      <c r="AR1156" s="17">
        <v>790.5</v>
      </c>
      <c r="AS1156" s="17">
        <v>1020.9027777777784</v>
      </c>
      <c r="AT1156" s="26">
        <v>564.125</v>
      </c>
      <c r="AU1156" s="26">
        <v>18.699376947040502</v>
      </c>
      <c r="AV1156" s="26">
        <v>1.700211467924245</v>
      </c>
      <c r="AW1156" s="26">
        <v>4980.2249999999995</v>
      </c>
      <c r="AX1156" s="26">
        <v>3882.4750000000004</v>
      </c>
      <c r="AY1156" s="103">
        <v>655</v>
      </c>
      <c r="AZ1156" s="103">
        <f t="shared" si="176"/>
        <v>199.77500000000001</v>
      </c>
      <c r="BA1156" s="17">
        <v>15</v>
      </c>
      <c r="BB1156" s="17">
        <v>15</v>
      </c>
      <c r="BC1156" s="17">
        <v>0.14000000000000001</v>
      </c>
      <c r="BD1156" s="14">
        <v>3</v>
      </c>
      <c r="BE1156" s="17" t="s">
        <v>149</v>
      </c>
      <c r="BF1156" s="28"/>
      <c r="BG1156" s="26"/>
      <c r="BH1156" s="17" t="s">
        <v>199</v>
      </c>
      <c r="BI1156" s="29"/>
    </row>
    <row r="1157" spans="1:61" x14ac:dyDescent="0.25">
      <c r="A1157" s="17">
        <v>2009</v>
      </c>
      <c r="B1157" s="15">
        <v>2012</v>
      </c>
      <c r="C1157" s="66" t="s">
        <v>197</v>
      </c>
      <c r="D1157" s="52" t="s">
        <v>335</v>
      </c>
      <c r="E1157" s="17">
        <v>4</v>
      </c>
      <c r="F1157" s="67">
        <v>94001</v>
      </c>
      <c r="G1157" s="17">
        <v>94001</v>
      </c>
      <c r="H1157" s="70">
        <v>94001</v>
      </c>
      <c r="I1157" s="45" t="s">
        <v>43</v>
      </c>
      <c r="J1157" s="17">
        <v>94001</v>
      </c>
      <c r="K1157" s="17" t="str">
        <f t="shared" si="179"/>
        <v>Diploid</v>
      </c>
      <c r="L1157" s="26">
        <f t="shared" si="181"/>
        <v>100</v>
      </c>
      <c r="M1157" s="26">
        <v>1</v>
      </c>
      <c r="N1157" s="26" t="s">
        <v>45</v>
      </c>
      <c r="O1157" s="26" t="s">
        <v>45</v>
      </c>
      <c r="P1157" s="26" t="s">
        <v>45</v>
      </c>
      <c r="Q1157" s="26" t="s">
        <v>45</v>
      </c>
      <c r="R1157" s="26" t="s">
        <v>45</v>
      </c>
      <c r="S1157" s="26" t="s">
        <v>45</v>
      </c>
      <c r="T1157" s="89">
        <v>2.6905829596412554</v>
      </c>
      <c r="U1157" s="17">
        <f t="shared" si="180"/>
        <v>3.5999999999999996</v>
      </c>
      <c r="V1157" s="17">
        <v>1.2</v>
      </c>
      <c r="W1157" s="26" t="s">
        <v>45</v>
      </c>
      <c r="X1157" s="26" t="s">
        <v>45</v>
      </c>
      <c r="Y1157" s="26" t="s">
        <v>45</v>
      </c>
      <c r="Z1157" s="26" t="s">
        <v>45</v>
      </c>
      <c r="AA1157" s="26" t="s">
        <v>45</v>
      </c>
      <c r="AB1157" s="26" t="s">
        <v>45</v>
      </c>
      <c r="AC1157" s="26" t="s">
        <v>45</v>
      </c>
      <c r="AD1157" s="26" t="s">
        <v>45</v>
      </c>
      <c r="AE1157" s="26" t="s">
        <v>45</v>
      </c>
      <c r="AF1157" s="26" t="s">
        <v>45</v>
      </c>
      <c r="AG1157" s="26">
        <v>5</v>
      </c>
      <c r="AH1157" s="17">
        <v>5.0999999999999996</v>
      </c>
      <c r="AI1157" s="17">
        <f t="shared" si="178"/>
        <v>7.9432823472428065E-6</v>
      </c>
      <c r="AJ1157" s="17">
        <v>1</v>
      </c>
      <c r="AK1157" s="17">
        <v>87</v>
      </c>
      <c r="AL1157" s="17">
        <v>1175</v>
      </c>
      <c r="AM1157" s="17">
        <v>242</v>
      </c>
      <c r="AN1157" s="17">
        <v>198.15</v>
      </c>
      <c r="AO1157" s="17">
        <v>14.6</v>
      </c>
      <c r="AP1157" s="17">
        <v>0.85</v>
      </c>
      <c r="AQ1157" s="17">
        <v>145.35</v>
      </c>
      <c r="AR1157" s="17">
        <v>790.5</v>
      </c>
      <c r="AS1157" s="17">
        <v>1020.9027777777784</v>
      </c>
      <c r="AT1157" s="26">
        <v>564.125</v>
      </c>
      <c r="AU1157" s="26">
        <v>18.699376947040502</v>
      </c>
      <c r="AV1157" s="26">
        <v>1.700211467924245</v>
      </c>
      <c r="AW1157" s="26">
        <v>4980.2249999999995</v>
      </c>
      <c r="AX1157" s="26">
        <v>3882.4750000000004</v>
      </c>
      <c r="AY1157" s="103">
        <v>655</v>
      </c>
      <c r="AZ1157" s="103">
        <f t="shared" si="176"/>
        <v>199.77500000000001</v>
      </c>
      <c r="BA1157" s="17">
        <v>15</v>
      </c>
      <c r="BB1157" s="17">
        <v>15</v>
      </c>
      <c r="BC1157" s="17">
        <v>0.14000000000000001</v>
      </c>
      <c r="BD1157" s="14">
        <v>3</v>
      </c>
      <c r="BE1157" s="17" t="s">
        <v>149</v>
      </c>
      <c r="BF1157" s="26"/>
      <c r="BG1157" s="17"/>
      <c r="BH1157" s="17" t="s">
        <v>199</v>
      </c>
      <c r="BI1157" s="29"/>
    </row>
    <row r="1158" spans="1:61" x14ac:dyDescent="0.25">
      <c r="A1158" s="17">
        <v>2009</v>
      </c>
      <c r="B1158" s="15">
        <v>2012</v>
      </c>
      <c r="C1158" s="66" t="s">
        <v>197</v>
      </c>
      <c r="D1158" s="52" t="s">
        <v>335</v>
      </c>
      <c r="E1158" s="17">
        <v>1</v>
      </c>
      <c r="F1158" s="67" t="s">
        <v>98</v>
      </c>
      <c r="G1158" s="17" t="s">
        <v>99</v>
      </c>
      <c r="H1158" s="104">
        <v>9870</v>
      </c>
      <c r="I1158" s="45">
        <v>5</v>
      </c>
      <c r="J1158" s="17">
        <v>987023</v>
      </c>
      <c r="K1158" s="17" t="str">
        <f t="shared" si="179"/>
        <v>Tetraploid</v>
      </c>
      <c r="L1158" s="26">
        <f t="shared" si="181"/>
        <v>94.444444444444443</v>
      </c>
      <c r="M1158" s="26">
        <v>0.94444444444444442</v>
      </c>
      <c r="N1158" s="26" t="s">
        <v>45</v>
      </c>
      <c r="O1158" s="26" t="s">
        <v>45</v>
      </c>
      <c r="P1158" s="26" t="s">
        <v>45</v>
      </c>
      <c r="Q1158" s="26" t="s">
        <v>45</v>
      </c>
      <c r="R1158" s="26" t="s">
        <v>45</v>
      </c>
      <c r="S1158" s="26" t="s">
        <v>45</v>
      </c>
      <c r="T1158" s="89">
        <v>2.0179372197309418</v>
      </c>
      <c r="U1158" s="17">
        <f t="shared" si="180"/>
        <v>2.7</v>
      </c>
      <c r="V1158" s="17">
        <v>0.9</v>
      </c>
      <c r="W1158" s="26" t="s">
        <v>45</v>
      </c>
      <c r="X1158" s="26" t="s">
        <v>45</v>
      </c>
      <c r="Y1158" s="26" t="s">
        <v>45</v>
      </c>
      <c r="Z1158" s="26" t="s">
        <v>45</v>
      </c>
      <c r="AA1158" s="26" t="s">
        <v>45</v>
      </c>
      <c r="AB1158" s="26" t="s">
        <v>45</v>
      </c>
      <c r="AC1158" s="26" t="s">
        <v>45</v>
      </c>
      <c r="AD1158" s="26" t="s">
        <v>45</v>
      </c>
      <c r="AE1158" s="26" t="s">
        <v>45</v>
      </c>
      <c r="AF1158" s="26" t="s">
        <v>45</v>
      </c>
      <c r="AG1158" s="26">
        <v>3.5</v>
      </c>
      <c r="AH1158" s="17">
        <v>5.4</v>
      </c>
      <c r="AI1158" s="17">
        <f t="shared" si="178"/>
        <v>3.9810717055349657E-6</v>
      </c>
      <c r="AJ1158" s="17">
        <v>1</v>
      </c>
      <c r="AK1158" s="17">
        <v>64.5</v>
      </c>
      <c r="AL1158" s="17">
        <v>455</v>
      </c>
      <c r="AM1158" s="17">
        <v>55</v>
      </c>
      <c r="AN1158" s="17">
        <v>138.5</v>
      </c>
      <c r="AO1158" s="17">
        <v>19.8</v>
      </c>
      <c r="AP1158" s="17">
        <v>0.6</v>
      </c>
      <c r="AQ1158" s="17">
        <v>148.25</v>
      </c>
      <c r="AR1158" s="17">
        <v>790.5</v>
      </c>
      <c r="AS1158" s="17">
        <v>1020.9027777777784</v>
      </c>
      <c r="AT1158" s="26">
        <v>564.125</v>
      </c>
      <c r="AU1158" s="26">
        <v>18.699376947040502</v>
      </c>
      <c r="AV1158" s="26">
        <v>1.700211467924245</v>
      </c>
      <c r="AW1158" s="26">
        <v>4980.2249999999995</v>
      </c>
      <c r="AX1158" s="26">
        <v>3882.4750000000004</v>
      </c>
      <c r="AY1158" s="103">
        <v>655</v>
      </c>
      <c r="AZ1158" s="103">
        <f t="shared" si="176"/>
        <v>199.77500000000001</v>
      </c>
      <c r="BA1158" s="17">
        <v>15</v>
      </c>
      <c r="BB1158" s="17">
        <v>15</v>
      </c>
      <c r="BC1158" s="17">
        <v>0.2</v>
      </c>
      <c r="BD1158" s="14">
        <v>3</v>
      </c>
      <c r="BE1158" s="17" t="s">
        <v>149</v>
      </c>
      <c r="BF1158" s="28"/>
      <c r="BG1158" s="26"/>
      <c r="BH1158" s="17" t="s">
        <v>199</v>
      </c>
      <c r="BI1158" s="29"/>
    </row>
    <row r="1159" spans="1:61" x14ac:dyDescent="0.25">
      <c r="A1159" s="17">
        <v>2009</v>
      </c>
      <c r="B1159" s="15">
        <v>2012</v>
      </c>
      <c r="C1159" s="66" t="s">
        <v>197</v>
      </c>
      <c r="D1159" s="52" t="s">
        <v>335</v>
      </c>
      <c r="E1159" s="17">
        <v>2</v>
      </c>
      <c r="F1159" s="67" t="s">
        <v>98</v>
      </c>
      <c r="G1159" s="17" t="s">
        <v>99</v>
      </c>
      <c r="H1159" s="104">
        <v>9870</v>
      </c>
      <c r="I1159" s="45">
        <v>5</v>
      </c>
      <c r="J1159" s="17">
        <v>987023</v>
      </c>
      <c r="K1159" s="17" t="str">
        <f t="shared" si="179"/>
        <v>Tetraploid</v>
      </c>
      <c r="L1159" s="26">
        <f t="shared" si="181"/>
        <v>94.444444444444443</v>
      </c>
      <c r="M1159" s="26">
        <v>0.94444444444444442</v>
      </c>
      <c r="N1159" s="26" t="s">
        <v>45</v>
      </c>
      <c r="O1159" s="26" t="s">
        <v>45</v>
      </c>
      <c r="P1159" s="26" t="s">
        <v>45</v>
      </c>
      <c r="Q1159" s="26" t="s">
        <v>45</v>
      </c>
      <c r="R1159" s="26" t="s">
        <v>45</v>
      </c>
      <c r="S1159" s="26" t="s">
        <v>45</v>
      </c>
      <c r="T1159" s="89">
        <v>1.7937219730941705</v>
      </c>
      <c r="U1159" s="17">
        <f t="shared" si="180"/>
        <v>2.4000000000000004</v>
      </c>
      <c r="V1159" s="17">
        <v>0.8</v>
      </c>
      <c r="W1159" s="26" t="s">
        <v>45</v>
      </c>
      <c r="X1159" s="26" t="s">
        <v>45</v>
      </c>
      <c r="Y1159" s="26" t="s">
        <v>45</v>
      </c>
      <c r="Z1159" s="26" t="s">
        <v>45</v>
      </c>
      <c r="AA1159" s="26" t="s">
        <v>45</v>
      </c>
      <c r="AB1159" s="26" t="s">
        <v>45</v>
      </c>
      <c r="AC1159" s="26" t="s">
        <v>45</v>
      </c>
      <c r="AD1159" s="26" t="s">
        <v>45</v>
      </c>
      <c r="AE1159" s="26" t="s">
        <v>45</v>
      </c>
      <c r="AF1159" s="26" t="s">
        <v>45</v>
      </c>
      <c r="AG1159" s="26">
        <v>3.7</v>
      </c>
      <c r="AH1159" s="17">
        <v>5.2</v>
      </c>
      <c r="AI1159" s="17">
        <f t="shared" si="178"/>
        <v>6.3095734448019212E-6</v>
      </c>
      <c r="AJ1159" s="17">
        <v>1</v>
      </c>
      <c r="AK1159" s="17">
        <v>58.5</v>
      </c>
      <c r="AL1159" s="17">
        <v>973</v>
      </c>
      <c r="AM1159" s="17">
        <v>193</v>
      </c>
      <c r="AN1159" s="17">
        <v>96.55</v>
      </c>
      <c r="AO1159" s="17">
        <v>13.6</v>
      </c>
      <c r="AP1159" s="17">
        <v>0.7</v>
      </c>
      <c r="AQ1159" s="17">
        <v>127.65</v>
      </c>
      <c r="AR1159" s="17">
        <v>790.5</v>
      </c>
      <c r="AS1159" s="17">
        <v>1020.9027777777784</v>
      </c>
      <c r="AT1159" s="26">
        <v>564.125</v>
      </c>
      <c r="AU1159" s="26">
        <v>18.699376947040502</v>
      </c>
      <c r="AV1159" s="26">
        <v>1.700211467924245</v>
      </c>
      <c r="AW1159" s="26">
        <v>4980.2249999999995</v>
      </c>
      <c r="AX1159" s="26">
        <v>3882.4750000000004</v>
      </c>
      <c r="AY1159" s="103">
        <v>655</v>
      </c>
      <c r="AZ1159" s="103">
        <f t="shared" si="176"/>
        <v>199.77500000000001</v>
      </c>
      <c r="BA1159" s="17">
        <v>15</v>
      </c>
      <c r="BB1159" s="17">
        <v>15</v>
      </c>
      <c r="BC1159" s="17">
        <v>0.2</v>
      </c>
      <c r="BD1159" s="14">
        <v>3</v>
      </c>
      <c r="BE1159" s="17" t="s">
        <v>149</v>
      </c>
      <c r="BF1159" s="28"/>
      <c r="BG1159" s="26"/>
      <c r="BH1159" s="17" t="s">
        <v>199</v>
      </c>
      <c r="BI1159" s="29"/>
    </row>
    <row r="1160" spans="1:61" x14ac:dyDescent="0.25">
      <c r="A1160" s="17">
        <v>2009</v>
      </c>
      <c r="B1160" s="15">
        <v>2012</v>
      </c>
      <c r="C1160" s="66" t="s">
        <v>197</v>
      </c>
      <c r="D1160" s="52" t="s">
        <v>335</v>
      </c>
      <c r="E1160" s="17">
        <v>3</v>
      </c>
      <c r="F1160" s="67" t="s">
        <v>98</v>
      </c>
      <c r="G1160" s="17" t="s">
        <v>99</v>
      </c>
      <c r="H1160" s="104">
        <v>9870</v>
      </c>
      <c r="I1160" s="45">
        <v>5</v>
      </c>
      <c r="J1160" s="17">
        <v>987023</v>
      </c>
      <c r="K1160" s="17" t="str">
        <f t="shared" si="179"/>
        <v>Tetraploid</v>
      </c>
      <c r="L1160" s="26">
        <f t="shared" si="181"/>
        <v>100</v>
      </c>
      <c r="M1160" s="26">
        <v>1</v>
      </c>
      <c r="N1160" s="26" t="s">
        <v>45</v>
      </c>
      <c r="O1160" s="26" t="s">
        <v>45</v>
      </c>
      <c r="P1160" s="26" t="s">
        <v>45</v>
      </c>
      <c r="Q1160" s="26" t="s">
        <v>45</v>
      </c>
      <c r="R1160" s="26" t="s">
        <v>45</v>
      </c>
      <c r="S1160" s="26" t="s">
        <v>45</v>
      </c>
      <c r="T1160" s="89">
        <v>2.0179372197309418</v>
      </c>
      <c r="U1160" s="17">
        <f t="shared" si="180"/>
        <v>2.7</v>
      </c>
      <c r="V1160" s="17">
        <v>0.9</v>
      </c>
      <c r="W1160" s="26" t="s">
        <v>45</v>
      </c>
      <c r="X1160" s="26" t="s">
        <v>45</v>
      </c>
      <c r="Y1160" s="26" t="s">
        <v>45</v>
      </c>
      <c r="Z1160" s="26" t="s">
        <v>45</v>
      </c>
      <c r="AA1160" s="26" t="s">
        <v>45</v>
      </c>
      <c r="AB1160" s="26" t="s">
        <v>45</v>
      </c>
      <c r="AC1160" s="26" t="s">
        <v>45</v>
      </c>
      <c r="AD1160" s="26" t="s">
        <v>45</v>
      </c>
      <c r="AE1160" s="26" t="s">
        <v>45</v>
      </c>
      <c r="AF1160" s="26" t="s">
        <v>45</v>
      </c>
      <c r="AG1160" s="26">
        <v>3.9</v>
      </c>
      <c r="AH1160" s="17">
        <v>5.3</v>
      </c>
      <c r="AI1160" s="17">
        <f t="shared" si="178"/>
        <v>5.011872336272719E-6</v>
      </c>
      <c r="AJ1160" s="17">
        <v>1</v>
      </c>
      <c r="AK1160" s="17">
        <v>68.5</v>
      </c>
      <c r="AL1160" s="17">
        <v>1394.5</v>
      </c>
      <c r="AM1160" s="17">
        <v>281</v>
      </c>
      <c r="AN1160" s="17">
        <v>87.1</v>
      </c>
      <c r="AO1160" s="17">
        <v>11.95</v>
      </c>
      <c r="AP1160" s="17">
        <v>0.6</v>
      </c>
      <c r="AQ1160" s="17">
        <v>116.4</v>
      </c>
      <c r="AR1160" s="17">
        <v>790.5</v>
      </c>
      <c r="AS1160" s="17">
        <v>1020.9027777777784</v>
      </c>
      <c r="AT1160" s="26">
        <v>564.125</v>
      </c>
      <c r="AU1160" s="26">
        <v>18.699376947040502</v>
      </c>
      <c r="AV1160" s="26">
        <v>1.700211467924245</v>
      </c>
      <c r="AW1160" s="26">
        <v>4980.2249999999995</v>
      </c>
      <c r="AX1160" s="26">
        <v>3882.4750000000004</v>
      </c>
      <c r="AY1160" s="103">
        <v>655</v>
      </c>
      <c r="AZ1160" s="103">
        <f t="shared" si="176"/>
        <v>199.77500000000001</v>
      </c>
      <c r="BA1160" s="17">
        <v>15</v>
      </c>
      <c r="BB1160" s="17">
        <v>15</v>
      </c>
      <c r="BC1160" s="17">
        <v>0.14000000000000001</v>
      </c>
      <c r="BD1160" s="14">
        <v>3</v>
      </c>
      <c r="BE1160" s="17" t="s">
        <v>149</v>
      </c>
      <c r="BF1160" s="28"/>
      <c r="BG1160" s="26"/>
      <c r="BH1160" s="17" t="s">
        <v>199</v>
      </c>
      <c r="BI1160" s="29"/>
    </row>
    <row r="1161" spans="1:61" x14ac:dyDescent="0.25">
      <c r="A1161" s="17">
        <v>2009</v>
      </c>
      <c r="B1161" s="15">
        <v>2012</v>
      </c>
      <c r="C1161" s="66" t="s">
        <v>197</v>
      </c>
      <c r="D1161" s="52" t="s">
        <v>335</v>
      </c>
      <c r="E1161" s="17">
        <v>4</v>
      </c>
      <c r="F1161" s="67" t="s">
        <v>98</v>
      </c>
      <c r="G1161" s="17" t="s">
        <v>99</v>
      </c>
      <c r="H1161" s="104">
        <v>9870</v>
      </c>
      <c r="I1161" s="45">
        <v>5</v>
      </c>
      <c r="J1161" s="17">
        <v>987023</v>
      </c>
      <c r="K1161" s="17" t="str">
        <f t="shared" si="179"/>
        <v>Tetraploid</v>
      </c>
      <c r="L1161" s="26">
        <f t="shared" si="181"/>
        <v>100</v>
      </c>
      <c r="M1161" s="26">
        <v>1</v>
      </c>
      <c r="N1161" s="26" t="s">
        <v>45</v>
      </c>
      <c r="O1161" s="26" t="s">
        <v>45</v>
      </c>
      <c r="P1161" s="26" t="s">
        <v>45</v>
      </c>
      <c r="Q1161" s="26" t="s">
        <v>45</v>
      </c>
      <c r="R1161" s="26" t="s">
        <v>45</v>
      </c>
      <c r="S1161" s="26" t="s">
        <v>45</v>
      </c>
      <c r="T1161" s="89">
        <v>2.0179372197309418</v>
      </c>
      <c r="U1161" s="17">
        <f t="shared" si="180"/>
        <v>2.7</v>
      </c>
      <c r="V1161" s="17">
        <v>0.9</v>
      </c>
      <c r="W1161" s="26" t="s">
        <v>45</v>
      </c>
      <c r="X1161" s="26" t="s">
        <v>45</v>
      </c>
      <c r="Y1161" s="26" t="s">
        <v>45</v>
      </c>
      <c r="Z1161" s="26" t="s">
        <v>45</v>
      </c>
      <c r="AA1161" s="26" t="s">
        <v>45</v>
      </c>
      <c r="AB1161" s="26" t="s">
        <v>45</v>
      </c>
      <c r="AC1161" s="26" t="s">
        <v>45</v>
      </c>
      <c r="AD1161" s="26" t="s">
        <v>45</v>
      </c>
      <c r="AE1161" s="26" t="s">
        <v>45</v>
      </c>
      <c r="AF1161" s="26" t="s">
        <v>45</v>
      </c>
      <c r="AG1161" s="26">
        <v>5</v>
      </c>
      <c r="AH1161" s="17">
        <v>5.0999999999999996</v>
      </c>
      <c r="AI1161" s="17">
        <f t="shared" si="178"/>
        <v>7.9432823472428065E-6</v>
      </c>
      <c r="AJ1161" s="17">
        <v>1</v>
      </c>
      <c r="AK1161" s="17">
        <v>87</v>
      </c>
      <c r="AL1161" s="17">
        <v>1175</v>
      </c>
      <c r="AM1161" s="17">
        <v>242</v>
      </c>
      <c r="AN1161" s="17">
        <v>198.15</v>
      </c>
      <c r="AO1161" s="17">
        <v>14.6</v>
      </c>
      <c r="AP1161" s="17">
        <v>0.85</v>
      </c>
      <c r="AQ1161" s="17">
        <v>145.35</v>
      </c>
      <c r="AR1161" s="17">
        <v>790.5</v>
      </c>
      <c r="AS1161" s="17">
        <v>1020.9027777777784</v>
      </c>
      <c r="AT1161" s="26">
        <v>564.125</v>
      </c>
      <c r="AU1161" s="26">
        <v>18.699376947040502</v>
      </c>
      <c r="AV1161" s="26">
        <v>1.700211467924245</v>
      </c>
      <c r="AW1161" s="26">
        <v>4980.2249999999995</v>
      </c>
      <c r="AX1161" s="26">
        <v>3882.4750000000004</v>
      </c>
      <c r="AY1161" s="103">
        <v>655</v>
      </c>
      <c r="AZ1161" s="103">
        <f t="shared" si="176"/>
        <v>199.77500000000001</v>
      </c>
      <c r="BA1161" s="17">
        <v>15</v>
      </c>
      <c r="BB1161" s="17">
        <v>15</v>
      </c>
      <c r="BC1161" s="17">
        <v>0.14000000000000001</v>
      </c>
      <c r="BD1161" s="14">
        <v>3</v>
      </c>
      <c r="BE1161" s="17" t="s">
        <v>149</v>
      </c>
      <c r="BF1161" s="28"/>
      <c r="BG1161" s="26"/>
      <c r="BH1161" s="17" t="s">
        <v>199</v>
      </c>
      <c r="BI1161" s="29"/>
    </row>
    <row r="1162" spans="1:61" x14ac:dyDescent="0.25">
      <c r="A1162" s="17">
        <v>2009</v>
      </c>
      <c r="B1162" s="15">
        <v>2012</v>
      </c>
      <c r="C1162" s="66" t="s">
        <v>197</v>
      </c>
      <c r="D1162" s="52" t="s">
        <v>335</v>
      </c>
      <c r="E1162" s="17">
        <v>1</v>
      </c>
      <c r="F1162" s="67" t="s">
        <v>81</v>
      </c>
      <c r="G1162" s="17" t="s">
        <v>82</v>
      </c>
      <c r="H1162" s="70" t="s">
        <v>83</v>
      </c>
      <c r="I1162" s="45">
        <v>5</v>
      </c>
      <c r="J1162" s="67">
        <v>987131</v>
      </c>
      <c r="K1162" s="17" t="str">
        <f t="shared" si="179"/>
        <v>Tetraploid</v>
      </c>
      <c r="L1162" s="26">
        <f t="shared" si="181"/>
        <v>94.444444444444443</v>
      </c>
      <c r="M1162" s="26">
        <v>0.94444444444444442</v>
      </c>
      <c r="N1162" s="26" t="s">
        <v>45</v>
      </c>
      <c r="O1162" s="26" t="s">
        <v>45</v>
      </c>
      <c r="P1162" s="26" t="s">
        <v>45</v>
      </c>
      <c r="Q1162" s="26" t="s">
        <v>45</v>
      </c>
      <c r="R1162" s="26" t="s">
        <v>45</v>
      </c>
      <c r="S1162" s="26" t="s">
        <v>45</v>
      </c>
      <c r="T1162" s="89">
        <v>1.7937219730941705</v>
      </c>
      <c r="U1162" s="17">
        <f t="shared" si="180"/>
        <v>2.4000000000000004</v>
      </c>
      <c r="V1162" s="17">
        <v>0.8</v>
      </c>
      <c r="W1162" s="26" t="s">
        <v>45</v>
      </c>
      <c r="X1162" s="26" t="s">
        <v>45</v>
      </c>
      <c r="Y1162" s="26" t="s">
        <v>45</v>
      </c>
      <c r="Z1162" s="26" t="s">
        <v>45</v>
      </c>
      <c r="AA1162" s="26" t="s">
        <v>45</v>
      </c>
      <c r="AB1162" s="26" t="s">
        <v>45</v>
      </c>
      <c r="AC1162" s="26" t="s">
        <v>45</v>
      </c>
      <c r="AD1162" s="26" t="s">
        <v>45</v>
      </c>
      <c r="AE1162" s="26" t="s">
        <v>45</v>
      </c>
      <c r="AF1162" s="26" t="s">
        <v>45</v>
      </c>
      <c r="AG1162" s="26">
        <v>3.5</v>
      </c>
      <c r="AH1162" s="17">
        <v>5.4</v>
      </c>
      <c r="AI1162" s="17">
        <f t="shared" si="178"/>
        <v>3.9810717055349657E-6</v>
      </c>
      <c r="AJ1162" s="17">
        <v>1</v>
      </c>
      <c r="AK1162" s="17">
        <v>64.5</v>
      </c>
      <c r="AL1162" s="17">
        <v>455</v>
      </c>
      <c r="AM1162" s="17">
        <v>55</v>
      </c>
      <c r="AN1162" s="17">
        <v>138.5</v>
      </c>
      <c r="AO1162" s="17">
        <v>19.8</v>
      </c>
      <c r="AP1162" s="17">
        <v>0.6</v>
      </c>
      <c r="AQ1162" s="17">
        <v>148.25</v>
      </c>
      <c r="AR1162" s="17">
        <v>790.5</v>
      </c>
      <c r="AS1162" s="17">
        <v>1020.9027777777784</v>
      </c>
      <c r="AT1162" s="26">
        <v>564.125</v>
      </c>
      <c r="AU1162" s="26">
        <v>18.699376947040502</v>
      </c>
      <c r="AV1162" s="26">
        <v>1.700211467924245</v>
      </c>
      <c r="AW1162" s="26">
        <v>4980.2249999999995</v>
      </c>
      <c r="AX1162" s="26">
        <v>3882.4750000000004</v>
      </c>
      <c r="AY1162" s="103">
        <v>655</v>
      </c>
      <c r="AZ1162" s="103">
        <f t="shared" si="176"/>
        <v>199.77500000000001</v>
      </c>
      <c r="BA1162" s="17">
        <v>15</v>
      </c>
      <c r="BB1162" s="17">
        <v>15</v>
      </c>
      <c r="BC1162" s="17">
        <v>0.2</v>
      </c>
      <c r="BD1162" s="14">
        <v>3</v>
      </c>
      <c r="BE1162" s="17" t="s">
        <v>149</v>
      </c>
      <c r="BF1162" s="28"/>
      <c r="BG1162" s="26"/>
      <c r="BH1162" s="17" t="s">
        <v>199</v>
      </c>
      <c r="BI1162" s="29"/>
    </row>
    <row r="1163" spans="1:61" x14ac:dyDescent="0.25">
      <c r="A1163" s="17">
        <v>2009</v>
      </c>
      <c r="B1163" s="15">
        <v>2012</v>
      </c>
      <c r="C1163" s="66" t="s">
        <v>197</v>
      </c>
      <c r="D1163" s="52" t="s">
        <v>335</v>
      </c>
      <c r="E1163" s="17">
        <v>2</v>
      </c>
      <c r="F1163" s="67" t="s">
        <v>81</v>
      </c>
      <c r="G1163" s="17" t="s">
        <v>82</v>
      </c>
      <c r="H1163" s="70" t="s">
        <v>83</v>
      </c>
      <c r="I1163" s="45">
        <v>5</v>
      </c>
      <c r="J1163" s="67">
        <v>987131</v>
      </c>
      <c r="K1163" s="17" t="str">
        <f t="shared" si="179"/>
        <v>Tetraploid</v>
      </c>
      <c r="L1163" s="26">
        <f t="shared" si="181"/>
        <v>88.888888888888886</v>
      </c>
      <c r="M1163" s="26">
        <v>0.88888888888888884</v>
      </c>
      <c r="N1163" s="26" t="s">
        <v>45</v>
      </c>
      <c r="O1163" s="26" t="s">
        <v>45</v>
      </c>
      <c r="P1163" s="26" t="s">
        <v>45</v>
      </c>
      <c r="Q1163" s="26" t="s">
        <v>45</v>
      </c>
      <c r="R1163" s="26" t="s">
        <v>45</v>
      </c>
      <c r="S1163" s="26" t="s">
        <v>45</v>
      </c>
      <c r="T1163" s="89">
        <v>1.569506726457399</v>
      </c>
      <c r="U1163" s="17">
        <f t="shared" si="180"/>
        <v>2.0999999999999996</v>
      </c>
      <c r="V1163" s="17">
        <v>0.7</v>
      </c>
      <c r="W1163" s="26" t="s">
        <v>45</v>
      </c>
      <c r="X1163" s="26" t="s">
        <v>45</v>
      </c>
      <c r="Y1163" s="26" t="s">
        <v>45</v>
      </c>
      <c r="Z1163" s="26" t="s">
        <v>45</v>
      </c>
      <c r="AA1163" s="26" t="s">
        <v>45</v>
      </c>
      <c r="AB1163" s="26" t="s">
        <v>45</v>
      </c>
      <c r="AC1163" s="26" t="s">
        <v>45</v>
      </c>
      <c r="AD1163" s="26" t="s">
        <v>45</v>
      </c>
      <c r="AE1163" s="26" t="s">
        <v>45</v>
      </c>
      <c r="AF1163" s="26" t="s">
        <v>45</v>
      </c>
      <c r="AG1163" s="26">
        <v>3.7</v>
      </c>
      <c r="AH1163" s="17">
        <v>5.2</v>
      </c>
      <c r="AI1163" s="17">
        <f t="shared" si="178"/>
        <v>6.3095734448019212E-6</v>
      </c>
      <c r="AJ1163" s="17">
        <v>1</v>
      </c>
      <c r="AK1163" s="17">
        <v>58.5</v>
      </c>
      <c r="AL1163" s="17">
        <v>973</v>
      </c>
      <c r="AM1163" s="17">
        <v>193</v>
      </c>
      <c r="AN1163" s="17">
        <v>96.55</v>
      </c>
      <c r="AO1163" s="17">
        <v>13.6</v>
      </c>
      <c r="AP1163" s="17">
        <v>0.7</v>
      </c>
      <c r="AQ1163" s="17">
        <v>127.65</v>
      </c>
      <c r="AR1163" s="17">
        <v>790.5</v>
      </c>
      <c r="AS1163" s="17">
        <v>1020.9027777777784</v>
      </c>
      <c r="AT1163" s="26">
        <v>564.125</v>
      </c>
      <c r="AU1163" s="26">
        <v>18.699376947040502</v>
      </c>
      <c r="AV1163" s="26">
        <v>1.700211467924245</v>
      </c>
      <c r="AW1163" s="26">
        <v>4980.2249999999995</v>
      </c>
      <c r="AX1163" s="26">
        <v>3882.4750000000004</v>
      </c>
      <c r="AY1163" s="103">
        <v>655</v>
      </c>
      <c r="AZ1163" s="103">
        <f t="shared" si="176"/>
        <v>199.77500000000001</v>
      </c>
      <c r="BA1163" s="17">
        <v>15</v>
      </c>
      <c r="BB1163" s="17">
        <v>15</v>
      </c>
      <c r="BC1163" s="17">
        <v>0.2</v>
      </c>
      <c r="BD1163" s="14">
        <v>3</v>
      </c>
      <c r="BE1163" s="17" t="s">
        <v>149</v>
      </c>
      <c r="BF1163" s="28"/>
      <c r="BG1163" s="26"/>
      <c r="BH1163" s="17" t="s">
        <v>199</v>
      </c>
      <c r="BI1163" s="29"/>
    </row>
    <row r="1164" spans="1:61" x14ac:dyDescent="0.25">
      <c r="A1164" s="17">
        <v>2009</v>
      </c>
      <c r="B1164" s="15">
        <v>2012</v>
      </c>
      <c r="C1164" s="66" t="s">
        <v>197</v>
      </c>
      <c r="D1164" s="52" t="s">
        <v>335</v>
      </c>
      <c r="E1164" s="17">
        <v>3</v>
      </c>
      <c r="F1164" s="67" t="s">
        <v>81</v>
      </c>
      <c r="G1164" s="17" t="s">
        <v>82</v>
      </c>
      <c r="H1164" s="70" t="s">
        <v>83</v>
      </c>
      <c r="I1164" s="45">
        <v>5</v>
      </c>
      <c r="J1164" s="67">
        <v>987131</v>
      </c>
      <c r="K1164" s="17" t="str">
        <f t="shared" si="179"/>
        <v>Tetraploid</v>
      </c>
      <c r="L1164" s="26">
        <f t="shared" si="181"/>
        <v>94.444444444444443</v>
      </c>
      <c r="M1164" s="26">
        <v>0.94444444444444442</v>
      </c>
      <c r="N1164" s="26" t="s">
        <v>45</v>
      </c>
      <c r="O1164" s="26" t="s">
        <v>45</v>
      </c>
      <c r="P1164" s="26" t="s">
        <v>45</v>
      </c>
      <c r="Q1164" s="26" t="s">
        <v>45</v>
      </c>
      <c r="R1164" s="26" t="s">
        <v>45</v>
      </c>
      <c r="S1164" s="26" t="s">
        <v>45</v>
      </c>
      <c r="T1164" s="89">
        <v>2.2421524663677128</v>
      </c>
      <c r="U1164" s="17">
        <f t="shared" si="180"/>
        <v>3</v>
      </c>
      <c r="V1164" s="17">
        <v>1</v>
      </c>
      <c r="W1164" s="26" t="s">
        <v>45</v>
      </c>
      <c r="X1164" s="26" t="s">
        <v>45</v>
      </c>
      <c r="Y1164" s="26" t="s">
        <v>45</v>
      </c>
      <c r="Z1164" s="26" t="s">
        <v>45</v>
      </c>
      <c r="AA1164" s="26" t="s">
        <v>45</v>
      </c>
      <c r="AB1164" s="26" t="s">
        <v>45</v>
      </c>
      <c r="AC1164" s="26" t="s">
        <v>45</v>
      </c>
      <c r="AD1164" s="26" t="s">
        <v>45</v>
      </c>
      <c r="AE1164" s="26" t="s">
        <v>45</v>
      </c>
      <c r="AF1164" s="26" t="s">
        <v>45</v>
      </c>
      <c r="AG1164" s="26">
        <v>3.9</v>
      </c>
      <c r="AH1164" s="17">
        <v>5.3</v>
      </c>
      <c r="AI1164" s="17">
        <f t="shared" si="178"/>
        <v>5.011872336272719E-6</v>
      </c>
      <c r="AJ1164" s="17">
        <v>1</v>
      </c>
      <c r="AK1164" s="17">
        <v>68.5</v>
      </c>
      <c r="AL1164" s="17">
        <v>1394.5</v>
      </c>
      <c r="AM1164" s="17">
        <v>281</v>
      </c>
      <c r="AN1164" s="17">
        <v>87.1</v>
      </c>
      <c r="AO1164" s="17">
        <v>11.95</v>
      </c>
      <c r="AP1164" s="17">
        <v>0.6</v>
      </c>
      <c r="AQ1164" s="17">
        <v>116.4</v>
      </c>
      <c r="AR1164" s="17">
        <v>790.5</v>
      </c>
      <c r="AS1164" s="17">
        <v>1020.9027777777784</v>
      </c>
      <c r="AT1164" s="26">
        <v>564.125</v>
      </c>
      <c r="AU1164" s="26">
        <v>18.699376947040502</v>
      </c>
      <c r="AV1164" s="26">
        <v>1.700211467924245</v>
      </c>
      <c r="AW1164" s="26">
        <v>4980.2249999999995</v>
      </c>
      <c r="AX1164" s="26">
        <v>3882.4750000000004</v>
      </c>
      <c r="AY1164" s="103">
        <v>655</v>
      </c>
      <c r="AZ1164" s="103">
        <f t="shared" si="176"/>
        <v>199.77500000000001</v>
      </c>
      <c r="BA1164" s="17">
        <v>15</v>
      </c>
      <c r="BB1164" s="17">
        <v>15</v>
      </c>
      <c r="BC1164" s="17">
        <v>0.14000000000000001</v>
      </c>
      <c r="BD1164" s="14">
        <v>3</v>
      </c>
      <c r="BE1164" s="17" t="s">
        <v>149</v>
      </c>
      <c r="BF1164" s="28"/>
      <c r="BG1164" s="26"/>
      <c r="BH1164" s="17" t="s">
        <v>199</v>
      </c>
      <c r="BI1164" s="29"/>
    </row>
    <row r="1165" spans="1:61" x14ac:dyDescent="0.25">
      <c r="A1165" s="17">
        <v>2009</v>
      </c>
      <c r="B1165" s="15">
        <v>2012</v>
      </c>
      <c r="C1165" s="66" t="s">
        <v>197</v>
      </c>
      <c r="D1165" s="52" t="s">
        <v>335</v>
      </c>
      <c r="E1165" s="17">
        <v>4</v>
      </c>
      <c r="F1165" s="67" t="s">
        <v>81</v>
      </c>
      <c r="G1165" s="17" t="s">
        <v>82</v>
      </c>
      <c r="H1165" s="70" t="s">
        <v>83</v>
      </c>
      <c r="I1165" s="45">
        <v>5</v>
      </c>
      <c r="J1165" s="67">
        <v>987131</v>
      </c>
      <c r="K1165" s="17" t="str">
        <f t="shared" si="179"/>
        <v>Tetraploid</v>
      </c>
      <c r="L1165" s="26">
        <f t="shared" si="181"/>
        <v>94.444444444444443</v>
      </c>
      <c r="M1165" s="26">
        <v>0.94444444444444442</v>
      </c>
      <c r="N1165" s="26" t="s">
        <v>45</v>
      </c>
      <c r="O1165" s="26" t="s">
        <v>45</v>
      </c>
      <c r="P1165" s="26" t="s">
        <v>45</v>
      </c>
      <c r="Q1165" s="26" t="s">
        <v>45</v>
      </c>
      <c r="R1165" s="26" t="s">
        <v>45</v>
      </c>
      <c r="S1165" s="26" t="s">
        <v>45</v>
      </c>
      <c r="T1165" s="89">
        <v>3.5874439461883409</v>
      </c>
      <c r="U1165" s="17">
        <f t="shared" si="180"/>
        <v>4.8000000000000007</v>
      </c>
      <c r="V1165" s="17">
        <v>1.6</v>
      </c>
      <c r="W1165" s="26" t="s">
        <v>45</v>
      </c>
      <c r="X1165" s="26" t="s">
        <v>45</v>
      </c>
      <c r="Y1165" s="26" t="s">
        <v>45</v>
      </c>
      <c r="Z1165" s="26" t="s">
        <v>45</v>
      </c>
      <c r="AA1165" s="26" t="s">
        <v>45</v>
      </c>
      <c r="AB1165" s="26" t="s">
        <v>45</v>
      </c>
      <c r="AC1165" s="26" t="s">
        <v>45</v>
      </c>
      <c r="AD1165" s="26" t="s">
        <v>45</v>
      </c>
      <c r="AE1165" s="26" t="s">
        <v>45</v>
      </c>
      <c r="AF1165" s="26" t="s">
        <v>45</v>
      </c>
      <c r="AG1165" s="26">
        <v>5</v>
      </c>
      <c r="AH1165" s="17">
        <v>5.0999999999999996</v>
      </c>
      <c r="AI1165" s="17">
        <f t="shared" si="178"/>
        <v>7.9432823472428065E-6</v>
      </c>
      <c r="AJ1165" s="17">
        <v>1</v>
      </c>
      <c r="AK1165" s="17">
        <v>87</v>
      </c>
      <c r="AL1165" s="17">
        <v>1175</v>
      </c>
      <c r="AM1165" s="17">
        <v>242</v>
      </c>
      <c r="AN1165" s="17">
        <v>198.15</v>
      </c>
      <c r="AO1165" s="17">
        <v>14.6</v>
      </c>
      <c r="AP1165" s="17">
        <v>0.85</v>
      </c>
      <c r="AQ1165" s="17">
        <v>145.35</v>
      </c>
      <c r="AR1165" s="17">
        <v>790.5</v>
      </c>
      <c r="AS1165" s="17">
        <v>1020.9027777777784</v>
      </c>
      <c r="AT1165" s="26">
        <v>564.125</v>
      </c>
      <c r="AU1165" s="26">
        <v>18.699376947040502</v>
      </c>
      <c r="AV1165" s="26">
        <v>1.700211467924245</v>
      </c>
      <c r="AW1165" s="26">
        <v>4980.2249999999995</v>
      </c>
      <c r="AX1165" s="26">
        <v>3882.4750000000004</v>
      </c>
      <c r="AY1165" s="103">
        <v>655</v>
      </c>
      <c r="AZ1165" s="103">
        <f t="shared" si="176"/>
        <v>199.77500000000001</v>
      </c>
      <c r="BA1165" s="17">
        <v>15</v>
      </c>
      <c r="BB1165" s="17">
        <v>15</v>
      </c>
      <c r="BC1165" s="17">
        <v>0.14000000000000001</v>
      </c>
      <c r="BD1165" s="14">
        <v>3</v>
      </c>
      <c r="BE1165" s="17" t="s">
        <v>149</v>
      </c>
      <c r="BF1165" s="28"/>
      <c r="BG1165" s="26"/>
      <c r="BH1165" s="17" t="s">
        <v>199</v>
      </c>
      <c r="BI1165" s="29"/>
    </row>
    <row r="1166" spans="1:61" x14ac:dyDescent="0.25">
      <c r="A1166" s="17">
        <v>2009</v>
      </c>
      <c r="B1166" s="15">
        <v>2012</v>
      </c>
      <c r="C1166" s="66" t="s">
        <v>197</v>
      </c>
      <c r="D1166" s="52" t="s">
        <v>335</v>
      </c>
      <c r="E1166" s="17">
        <v>1</v>
      </c>
      <c r="F1166" s="67" t="s">
        <v>93</v>
      </c>
      <c r="G1166" s="17" t="s">
        <v>94</v>
      </c>
      <c r="H1166" s="70" t="s">
        <v>95</v>
      </c>
      <c r="I1166" s="45" t="s">
        <v>43</v>
      </c>
      <c r="J1166" s="17">
        <v>988234</v>
      </c>
      <c r="K1166" s="17" t="str">
        <f t="shared" si="179"/>
        <v>Diploid</v>
      </c>
      <c r="L1166" s="26">
        <f t="shared" si="181"/>
        <v>88.888888888888886</v>
      </c>
      <c r="M1166" s="26">
        <v>0.88888888888888884</v>
      </c>
      <c r="N1166" s="26" t="s">
        <v>45</v>
      </c>
      <c r="O1166" s="26" t="s">
        <v>45</v>
      </c>
      <c r="P1166" s="26" t="s">
        <v>45</v>
      </c>
      <c r="Q1166" s="26" t="s">
        <v>45</v>
      </c>
      <c r="R1166" s="26" t="s">
        <v>45</v>
      </c>
      <c r="S1166" s="26" t="s">
        <v>45</v>
      </c>
      <c r="T1166" s="89">
        <v>2.4663677130044843</v>
      </c>
      <c r="U1166" s="17">
        <f t="shared" si="180"/>
        <v>3.3000000000000003</v>
      </c>
      <c r="V1166" s="17">
        <v>1.1000000000000001</v>
      </c>
      <c r="W1166" s="26" t="s">
        <v>45</v>
      </c>
      <c r="X1166" s="26" t="s">
        <v>45</v>
      </c>
      <c r="Y1166" s="26" t="s">
        <v>45</v>
      </c>
      <c r="Z1166" s="26" t="s">
        <v>45</v>
      </c>
      <c r="AA1166" s="26" t="s">
        <v>45</v>
      </c>
      <c r="AB1166" s="26" t="s">
        <v>45</v>
      </c>
      <c r="AC1166" s="26" t="s">
        <v>45</v>
      </c>
      <c r="AD1166" s="26" t="s">
        <v>45</v>
      </c>
      <c r="AE1166" s="26" t="s">
        <v>45</v>
      </c>
      <c r="AF1166" s="26" t="s">
        <v>45</v>
      </c>
      <c r="AG1166" s="26">
        <v>3.5</v>
      </c>
      <c r="AH1166" s="17">
        <v>5.4</v>
      </c>
      <c r="AI1166" s="17">
        <f t="shared" si="178"/>
        <v>3.9810717055349657E-6</v>
      </c>
      <c r="AJ1166" s="17">
        <v>1</v>
      </c>
      <c r="AK1166" s="17">
        <v>64.5</v>
      </c>
      <c r="AL1166" s="17">
        <v>455</v>
      </c>
      <c r="AM1166" s="17">
        <v>55</v>
      </c>
      <c r="AN1166" s="17">
        <v>138.5</v>
      </c>
      <c r="AO1166" s="17">
        <v>19.8</v>
      </c>
      <c r="AP1166" s="17">
        <v>0.6</v>
      </c>
      <c r="AQ1166" s="17">
        <v>148.25</v>
      </c>
      <c r="AR1166" s="17">
        <v>790.5</v>
      </c>
      <c r="AS1166" s="17">
        <v>1020.9027777777784</v>
      </c>
      <c r="AT1166" s="26">
        <v>564.125</v>
      </c>
      <c r="AU1166" s="26">
        <v>18.699376947040502</v>
      </c>
      <c r="AV1166" s="26">
        <v>1.700211467924245</v>
      </c>
      <c r="AW1166" s="26">
        <v>4980.2249999999995</v>
      </c>
      <c r="AX1166" s="26">
        <v>3882.4750000000004</v>
      </c>
      <c r="AY1166" s="103">
        <v>655</v>
      </c>
      <c r="AZ1166" s="103">
        <f t="shared" si="176"/>
        <v>199.77500000000001</v>
      </c>
      <c r="BA1166" s="17">
        <v>15</v>
      </c>
      <c r="BB1166" s="17">
        <v>15</v>
      </c>
      <c r="BC1166" s="17">
        <v>0.2</v>
      </c>
      <c r="BD1166" s="14">
        <v>3</v>
      </c>
      <c r="BE1166" s="17" t="s">
        <v>149</v>
      </c>
      <c r="BF1166" s="28"/>
      <c r="BG1166" s="26"/>
      <c r="BH1166" s="17" t="s">
        <v>199</v>
      </c>
      <c r="BI1166" s="29"/>
    </row>
    <row r="1167" spans="1:61" x14ac:dyDescent="0.25">
      <c r="A1167" s="17">
        <v>2009</v>
      </c>
      <c r="B1167" s="15">
        <v>2012</v>
      </c>
      <c r="C1167" s="66" t="s">
        <v>197</v>
      </c>
      <c r="D1167" s="52" t="s">
        <v>335</v>
      </c>
      <c r="E1167" s="17">
        <v>2</v>
      </c>
      <c r="F1167" s="67" t="s">
        <v>93</v>
      </c>
      <c r="G1167" s="17" t="s">
        <v>94</v>
      </c>
      <c r="H1167" s="70" t="s">
        <v>95</v>
      </c>
      <c r="I1167" s="45" t="s">
        <v>43</v>
      </c>
      <c r="J1167" s="17">
        <v>988234</v>
      </c>
      <c r="K1167" s="17" t="str">
        <f t="shared" si="179"/>
        <v>Diploid</v>
      </c>
      <c r="L1167" s="26">
        <f t="shared" si="181"/>
        <v>88.888888888888886</v>
      </c>
      <c r="M1167" s="26">
        <v>0.88888888888888884</v>
      </c>
      <c r="N1167" s="26" t="s">
        <v>45</v>
      </c>
      <c r="O1167" s="26" t="s">
        <v>45</v>
      </c>
      <c r="P1167" s="26" t="s">
        <v>45</v>
      </c>
      <c r="Q1167" s="26" t="s">
        <v>45</v>
      </c>
      <c r="R1167" s="26" t="s">
        <v>45</v>
      </c>
      <c r="S1167" s="26" t="s">
        <v>45</v>
      </c>
      <c r="T1167" s="89">
        <v>1.3452914798206277</v>
      </c>
      <c r="U1167" s="17">
        <f t="shared" si="180"/>
        <v>1.7999999999999998</v>
      </c>
      <c r="V1167" s="17">
        <v>0.6</v>
      </c>
      <c r="W1167" s="26" t="s">
        <v>45</v>
      </c>
      <c r="X1167" s="26" t="s">
        <v>45</v>
      </c>
      <c r="Y1167" s="26" t="s">
        <v>45</v>
      </c>
      <c r="Z1167" s="26" t="s">
        <v>45</v>
      </c>
      <c r="AA1167" s="26" t="s">
        <v>45</v>
      </c>
      <c r="AB1167" s="26" t="s">
        <v>45</v>
      </c>
      <c r="AC1167" s="26" t="s">
        <v>45</v>
      </c>
      <c r="AD1167" s="26" t="s">
        <v>45</v>
      </c>
      <c r="AE1167" s="26" t="s">
        <v>45</v>
      </c>
      <c r="AF1167" s="26" t="s">
        <v>45</v>
      </c>
      <c r="AG1167" s="26">
        <v>3.7</v>
      </c>
      <c r="AH1167" s="17">
        <v>5.2</v>
      </c>
      <c r="AI1167" s="17">
        <f t="shared" si="178"/>
        <v>6.3095734448019212E-6</v>
      </c>
      <c r="AJ1167" s="17">
        <v>1</v>
      </c>
      <c r="AK1167" s="17">
        <v>58.5</v>
      </c>
      <c r="AL1167" s="17">
        <v>973</v>
      </c>
      <c r="AM1167" s="17">
        <v>193</v>
      </c>
      <c r="AN1167" s="17">
        <v>96.55</v>
      </c>
      <c r="AO1167" s="17">
        <v>13.6</v>
      </c>
      <c r="AP1167" s="17">
        <v>0.7</v>
      </c>
      <c r="AQ1167" s="17">
        <v>127.65</v>
      </c>
      <c r="AR1167" s="17">
        <v>790.5</v>
      </c>
      <c r="AS1167" s="17">
        <v>1020.9027777777784</v>
      </c>
      <c r="AT1167" s="26">
        <v>564.125</v>
      </c>
      <c r="AU1167" s="26">
        <v>18.699376947040502</v>
      </c>
      <c r="AV1167" s="26">
        <v>1.700211467924245</v>
      </c>
      <c r="AW1167" s="26">
        <v>4980.2249999999995</v>
      </c>
      <c r="AX1167" s="26">
        <v>3882.4750000000004</v>
      </c>
      <c r="AY1167" s="103">
        <v>655</v>
      </c>
      <c r="AZ1167" s="103">
        <f t="shared" si="176"/>
        <v>199.77500000000001</v>
      </c>
      <c r="BA1167" s="17">
        <v>15</v>
      </c>
      <c r="BB1167" s="17">
        <v>15</v>
      </c>
      <c r="BC1167" s="17">
        <v>0.2</v>
      </c>
      <c r="BD1167" s="14">
        <v>3</v>
      </c>
      <c r="BE1167" s="17" t="s">
        <v>149</v>
      </c>
      <c r="BF1167" s="28"/>
      <c r="BG1167" s="26"/>
      <c r="BH1167" s="17" t="s">
        <v>199</v>
      </c>
      <c r="BI1167" s="29"/>
    </row>
    <row r="1168" spans="1:61" x14ac:dyDescent="0.25">
      <c r="A1168" s="17">
        <v>2009</v>
      </c>
      <c r="B1168" s="15">
        <v>2012</v>
      </c>
      <c r="C1168" s="66" t="s">
        <v>197</v>
      </c>
      <c r="D1168" s="52" t="s">
        <v>335</v>
      </c>
      <c r="E1168" s="17">
        <v>3</v>
      </c>
      <c r="F1168" s="67" t="s">
        <v>93</v>
      </c>
      <c r="G1168" s="17" t="s">
        <v>94</v>
      </c>
      <c r="H1168" s="70" t="s">
        <v>95</v>
      </c>
      <c r="I1168" s="45" t="s">
        <v>43</v>
      </c>
      <c r="J1168" s="17">
        <v>988234</v>
      </c>
      <c r="K1168" s="17" t="str">
        <f t="shared" si="179"/>
        <v>Diploid</v>
      </c>
      <c r="L1168" s="26">
        <f t="shared" si="181"/>
        <v>16.666666666666664</v>
      </c>
      <c r="M1168" s="26">
        <v>0.16666666666666666</v>
      </c>
      <c r="N1168" s="26" t="s">
        <v>45</v>
      </c>
      <c r="O1168" s="26" t="s">
        <v>45</v>
      </c>
      <c r="P1168" s="26" t="s">
        <v>45</v>
      </c>
      <c r="Q1168" s="26" t="s">
        <v>45</v>
      </c>
      <c r="R1168" s="26" t="s">
        <v>45</v>
      </c>
      <c r="S1168" s="26" t="s">
        <v>45</v>
      </c>
      <c r="T1168" s="89">
        <v>0.67264573991031384</v>
      </c>
      <c r="U1168" s="17">
        <f t="shared" si="180"/>
        <v>0.89999999999999991</v>
      </c>
      <c r="V1168" s="17">
        <v>0.3</v>
      </c>
      <c r="W1168" s="26" t="s">
        <v>45</v>
      </c>
      <c r="X1168" s="26" t="s">
        <v>45</v>
      </c>
      <c r="Y1168" s="26" t="s">
        <v>45</v>
      </c>
      <c r="Z1168" s="26" t="s">
        <v>45</v>
      </c>
      <c r="AA1168" s="26" t="s">
        <v>45</v>
      </c>
      <c r="AB1168" s="26" t="s">
        <v>45</v>
      </c>
      <c r="AC1168" s="26" t="s">
        <v>45</v>
      </c>
      <c r="AD1168" s="26" t="s">
        <v>45</v>
      </c>
      <c r="AE1168" s="26" t="s">
        <v>45</v>
      </c>
      <c r="AF1168" s="26" t="s">
        <v>45</v>
      </c>
      <c r="AG1168" s="26">
        <v>3.9</v>
      </c>
      <c r="AH1168" s="17">
        <v>5.3</v>
      </c>
      <c r="AI1168" s="17">
        <f t="shared" si="178"/>
        <v>5.011872336272719E-6</v>
      </c>
      <c r="AJ1168" s="17">
        <v>1</v>
      </c>
      <c r="AK1168" s="17">
        <v>68.5</v>
      </c>
      <c r="AL1168" s="17">
        <v>1394.5</v>
      </c>
      <c r="AM1168" s="17">
        <v>281</v>
      </c>
      <c r="AN1168" s="17">
        <v>87.1</v>
      </c>
      <c r="AO1168" s="17">
        <v>11.95</v>
      </c>
      <c r="AP1168" s="17">
        <v>0.6</v>
      </c>
      <c r="AQ1168" s="17">
        <v>116.4</v>
      </c>
      <c r="AR1168" s="17">
        <v>790.5</v>
      </c>
      <c r="AS1168" s="17">
        <v>1020.9027777777784</v>
      </c>
      <c r="AT1168" s="26">
        <v>564.125</v>
      </c>
      <c r="AU1168" s="26">
        <v>18.699376947040502</v>
      </c>
      <c r="AV1168" s="26">
        <v>1.700211467924245</v>
      </c>
      <c r="AW1168" s="26">
        <v>4980.2249999999995</v>
      </c>
      <c r="AX1168" s="26">
        <v>3882.4750000000004</v>
      </c>
      <c r="AY1168" s="103">
        <v>655</v>
      </c>
      <c r="AZ1168" s="103">
        <f t="shared" si="176"/>
        <v>199.77500000000001</v>
      </c>
      <c r="BA1168" s="17">
        <v>15</v>
      </c>
      <c r="BB1168" s="17">
        <v>15</v>
      </c>
      <c r="BC1168" s="17">
        <v>0.14000000000000001</v>
      </c>
      <c r="BD1168" s="14">
        <v>3</v>
      </c>
      <c r="BE1168" s="17" t="s">
        <v>149</v>
      </c>
      <c r="BF1168" s="28"/>
      <c r="BG1168" s="26"/>
      <c r="BH1168" s="17" t="s">
        <v>199</v>
      </c>
      <c r="BI1168" s="29"/>
    </row>
    <row r="1169" spans="1:61" x14ac:dyDescent="0.25">
      <c r="A1169" s="17">
        <v>2009</v>
      </c>
      <c r="B1169" s="15">
        <v>2012</v>
      </c>
      <c r="C1169" s="66" t="s">
        <v>197</v>
      </c>
      <c r="D1169" s="52" t="s">
        <v>335</v>
      </c>
      <c r="E1169" s="17">
        <v>4</v>
      </c>
      <c r="F1169" s="67" t="s">
        <v>93</v>
      </c>
      <c r="G1169" s="17" t="s">
        <v>94</v>
      </c>
      <c r="H1169" s="70" t="s">
        <v>95</v>
      </c>
      <c r="I1169" s="45" t="s">
        <v>43</v>
      </c>
      <c r="J1169" s="17">
        <v>988234</v>
      </c>
      <c r="K1169" s="17" t="str">
        <f t="shared" si="179"/>
        <v>Diploid</v>
      </c>
      <c r="L1169" s="26">
        <f t="shared" si="181"/>
        <v>100</v>
      </c>
      <c r="M1169" s="26">
        <v>1</v>
      </c>
      <c r="N1169" s="26" t="s">
        <v>45</v>
      </c>
      <c r="O1169" s="26" t="s">
        <v>45</v>
      </c>
      <c r="P1169" s="26" t="s">
        <v>45</v>
      </c>
      <c r="Q1169" s="26" t="s">
        <v>45</v>
      </c>
      <c r="R1169" s="26" t="s">
        <v>45</v>
      </c>
      <c r="S1169" s="26" t="s">
        <v>45</v>
      </c>
      <c r="T1169" s="89">
        <v>2.0179372197309418</v>
      </c>
      <c r="U1169" s="17">
        <f t="shared" si="180"/>
        <v>2.7</v>
      </c>
      <c r="V1169" s="17">
        <v>0.9</v>
      </c>
      <c r="W1169" s="26" t="s">
        <v>45</v>
      </c>
      <c r="X1169" s="26" t="s">
        <v>45</v>
      </c>
      <c r="Y1169" s="26" t="s">
        <v>45</v>
      </c>
      <c r="Z1169" s="26" t="s">
        <v>45</v>
      </c>
      <c r="AA1169" s="26" t="s">
        <v>45</v>
      </c>
      <c r="AB1169" s="26" t="s">
        <v>45</v>
      </c>
      <c r="AC1169" s="26" t="s">
        <v>45</v>
      </c>
      <c r="AD1169" s="26" t="s">
        <v>45</v>
      </c>
      <c r="AE1169" s="26" t="s">
        <v>45</v>
      </c>
      <c r="AF1169" s="26" t="s">
        <v>45</v>
      </c>
      <c r="AG1169" s="26">
        <v>5</v>
      </c>
      <c r="AH1169" s="17">
        <v>5.0999999999999996</v>
      </c>
      <c r="AI1169" s="17">
        <f t="shared" si="178"/>
        <v>7.9432823472428065E-6</v>
      </c>
      <c r="AJ1169" s="17">
        <v>1</v>
      </c>
      <c r="AK1169" s="17">
        <v>87</v>
      </c>
      <c r="AL1169" s="17">
        <v>1175</v>
      </c>
      <c r="AM1169" s="17">
        <v>242</v>
      </c>
      <c r="AN1169" s="17">
        <v>198.15</v>
      </c>
      <c r="AO1169" s="17">
        <v>14.6</v>
      </c>
      <c r="AP1169" s="17">
        <v>0.85</v>
      </c>
      <c r="AQ1169" s="17">
        <v>145.35</v>
      </c>
      <c r="AR1169" s="17">
        <v>790.5</v>
      </c>
      <c r="AS1169" s="17">
        <v>1020.9027777777784</v>
      </c>
      <c r="AT1169" s="26">
        <v>564.125</v>
      </c>
      <c r="AU1169" s="26">
        <v>18.699376947040502</v>
      </c>
      <c r="AV1169" s="26">
        <v>1.700211467924245</v>
      </c>
      <c r="AW1169" s="26">
        <v>4980.2249999999995</v>
      </c>
      <c r="AX1169" s="26">
        <v>3882.4750000000004</v>
      </c>
      <c r="AY1169" s="103">
        <v>655</v>
      </c>
      <c r="AZ1169" s="103">
        <f t="shared" si="176"/>
        <v>199.77500000000001</v>
      </c>
      <c r="BA1169" s="17">
        <v>15</v>
      </c>
      <c r="BB1169" s="17">
        <v>15</v>
      </c>
      <c r="BC1169" s="17">
        <v>0.14000000000000001</v>
      </c>
      <c r="BD1169" s="14">
        <v>3</v>
      </c>
      <c r="BE1169" s="17" t="s">
        <v>149</v>
      </c>
      <c r="BF1169" s="28"/>
      <c r="BG1169" s="26"/>
      <c r="BH1169" s="17" t="s">
        <v>199</v>
      </c>
      <c r="BI1169" s="29"/>
    </row>
    <row r="1170" spans="1:61" x14ac:dyDescent="0.25">
      <c r="A1170" s="17">
        <v>2009</v>
      </c>
      <c r="B1170" s="15">
        <v>2012</v>
      </c>
      <c r="C1170" s="66" t="s">
        <v>197</v>
      </c>
      <c r="D1170" s="52" t="s">
        <v>335</v>
      </c>
      <c r="E1170" s="17">
        <v>1</v>
      </c>
      <c r="F1170" s="67" t="s">
        <v>100</v>
      </c>
      <c r="G1170" s="17" t="s">
        <v>101</v>
      </c>
      <c r="H1170" s="70">
        <v>99113</v>
      </c>
      <c r="I1170" s="45" t="s">
        <v>52</v>
      </c>
      <c r="J1170" s="17">
        <v>99113012</v>
      </c>
      <c r="K1170" s="17" t="str">
        <f t="shared" si="179"/>
        <v>Diploid</v>
      </c>
      <c r="L1170" s="26">
        <f t="shared" si="181"/>
        <v>100</v>
      </c>
      <c r="M1170" s="26">
        <v>1</v>
      </c>
      <c r="N1170" s="26" t="s">
        <v>45</v>
      </c>
      <c r="O1170" s="26" t="s">
        <v>45</v>
      </c>
      <c r="P1170" s="26" t="s">
        <v>45</v>
      </c>
      <c r="Q1170" s="26" t="s">
        <v>45</v>
      </c>
      <c r="R1170" s="26" t="s">
        <v>45</v>
      </c>
      <c r="S1170" s="26" t="s">
        <v>45</v>
      </c>
      <c r="T1170" s="89">
        <v>2.2421524663677128</v>
      </c>
      <c r="U1170" s="17">
        <f t="shared" si="180"/>
        <v>3</v>
      </c>
      <c r="V1170" s="17">
        <v>1</v>
      </c>
      <c r="W1170" s="26" t="s">
        <v>45</v>
      </c>
      <c r="X1170" s="26" t="s">
        <v>45</v>
      </c>
      <c r="Y1170" s="26" t="s">
        <v>45</v>
      </c>
      <c r="Z1170" s="26" t="s">
        <v>45</v>
      </c>
      <c r="AA1170" s="26" t="s">
        <v>45</v>
      </c>
      <c r="AB1170" s="26" t="s">
        <v>45</v>
      </c>
      <c r="AC1170" s="26" t="s">
        <v>45</v>
      </c>
      <c r="AD1170" s="26" t="s">
        <v>45</v>
      </c>
      <c r="AE1170" s="26" t="s">
        <v>45</v>
      </c>
      <c r="AF1170" s="26" t="s">
        <v>45</v>
      </c>
      <c r="AG1170" s="26">
        <v>3.5</v>
      </c>
      <c r="AH1170" s="17">
        <v>5.4</v>
      </c>
      <c r="AI1170" s="17">
        <f t="shared" si="178"/>
        <v>3.9810717055349657E-6</v>
      </c>
      <c r="AJ1170" s="17">
        <v>1</v>
      </c>
      <c r="AK1170" s="17">
        <v>64.5</v>
      </c>
      <c r="AL1170" s="17">
        <v>455</v>
      </c>
      <c r="AM1170" s="17">
        <v>55</v>
      </c>
      <c r="AN1170" s="17">
        <v>138.5</v>
      </c>
      <c r="AO1170" s="17">
        <v>19.8</v>
      </c>
      <c r="AP1170" s="17">
        <v>0.6</v>
      </c>
      <c r="AQ1170" s="17">
        <v>148.25</v>
      </c>
      <c r="AR1170" s="17">
        <v>790.5</v>
      </c>
      <c r="AS1170" s="17">
        <v>1020.9027777777784</v>
      </c>
      <c r="AT1170" s="26">
        <v>564.125</v>
      </c>
      <c r="AU1170" s="26">
        <v>18.699376947040502</v>
      </c>
      <c r="AV1170" s="26">
        <v>1.700211467924245</v>
      </c>
      <c r="AW1170" s="26">
        <v>4980.2249999999995</v>
      </c>
      <c r="AX1170" s="26">
        <v>3882.4750000000004</v>
      </c>
      <c r="AY1170" s="103">
        <v>655</v>
      </c>
      <c r="AZ1170" s="103">
        <f t="shared" si="176"/>
        <v>199.77500000000001</v>
      </c>
      <c r="BA1170" s="17">
        <v>15</v>
      </c>
      <c r="BB1170" s="17">
        <v>15</v>
      </c>
      <c r="BC1170" s="17">
        <v>0.2</v>
      </c>
      <c r="BD1170" s="14">
        <v>3</v>
      </c>
      <c r="BE1170" s="17" t="s">
        <v>149</v>
      </c>
      <c r="BF1170" s="28"/>
      <c r="BG1170" s="26"/>
      <c r="BH1170" s="17" t="s">
        <v>199</v>
      </c>
      <c r="BI1170" s="29"/>
    </row>
    <row r="1171" spans="1:61" x14ac:dyDescent="0.25">
      <c r="A1171" s="17">
        <v>2009</v>
      </c>
      <c r="B1171" s="15">
        <v>2012</v>
      </c>
      <c r="C1171" s="66" t="s">
        <v>197</v>
      </c>
      <c r="D1171" s="52" t="s">
        <v>335</v>
      </c>
      <c r="E1171" s="17">
        <v>2</v>
      </c>
      <c r="F1171" s="67" t="s">
        <v>100</v>
      </c>
      <c r="G1171" s="17" t="s">
        <v>101</v>
      </c>
      <c r="H1171" s="70">
        <v>99113</v>
      </c>
      <c r="I1171" s="45" t="s">
        <v>52</v>
      </c>
      <c r="J1171" s="17">
        <v>99113012</v>
      </c>
      <c r="K1171" s="17" t="str">
        <f t="shared" si="179"/>
        <v>Diploid</v>
      </c>
      <c r="L1171" s="26">
        <f t="shared" si="181"/>
        <v>100</v>
      </c>
      <c r="M1171" s="26">
        <v>1</v>
      </c>
      <c r="N1171" s="26" t="s">
        <v>45</v>
      </c>
      <c r="O1171" s="26" t="s">
        <v>45</v>
      </c>
      <c r="P1171" s="26" t="s">
        <v>45</v>
      </c>
      <c r="Q1171" s="26" t="s">
        <v>45</v>
      </c>
      <c r="R1171" s="26" t="s">
        <v>45</v>
      </c>
      <c r="S1171" s="26" t="s">
        <v>45</v>
      </c>
      <c r="T1171" s="89">
        <v>2.2421524663677128</v>
      </c>
      <c r="U1171" s="17">
        <f t="shared" si="180"/>
        <v>3</v>
      </c>
      <c r="V1171" s="17">
        <v>1</v>
      </c>
      <c r="W1171" s="26" t="s">
        <v>45</v>
      </c>
      <c r="X1171" s="26" t="s">
        <v>45</v>
      </c>
      <c r="Y1171" s="26" t="s">
        <v>45</v>
      </c>
      <c r="Z1171" s="26" t="s">
        <v>45</v>
      </c>
      <c r="AA1171" s="26" t="s">
        <v>45</v>
      </c>
      <c r="AB1171" s="26" t="s">
        <v>45</v>
      </c>
      <c r="AC1171" s="26" t="s">
        <v>45</v>
      </c>
      <c r="AD1171" s="26" t="s">
        <v>45</v>
      </c>
      <c r="AE1171" s="26" t="s">
        <v>45</v>
      </c>
      <c r="AF1171" s="26" t="s">
        <v>45</v>
      </c>
      <c r="AG1171" s="26">
        <v>3.7</v>
      </c>
      <c r="AH1171" s="17">
        <v>5.2</v>
      </c>
      <c r="AI1171" s="17">
        <f t="shared" si="178"/>
        <v>6.3095734448019212E-6</v>
      </c>
      <c r="AJ1171" s="17">
        <v>1</v>
      </c>
      <c r="AK1171" s="17">
        <v>58.5</v>
      </c>
      <c r="AL1171" s="17">
        <v>973</v>
      </c>
      <c r="AM1171" s="17">
        <v>193</v>
      </c>
      <c r="AN1171" s="17">
        <v>96.55</v>
      </c>
      <c r="AO1171" s="17">
        <v>13.6</v>
      </c>
      <c r="AP1171" s="17">
        <v>0.7</v>
      </c>
      <c r="AQ1171" s="17">
        <v>127.65</v>
      </c>
      <c r="AR1171" s="17">
        <v>790.5</v>
      </c>
      <c r="AS1171" s="17">
        <v>1020.9027777777784</v>
      </c>
      <c r="AT1171" s="26">
        <v>564.125</v>
      </c>
      <c r="AU1171" s="26">
        <v>18.699376947040502</v>
      </c>
      <c r="AV1171" s="26">
        <v>1.700211467924245</v>
      </c>
      <c r="AW1171" s="26">
        <v>4980.2249999999995</v>
      </c>
      <c r="AX1171" s="26">
        <v>3882.4750000000004</v>
      </c>
      <c r="AY1171" s="103">
        <v>655</v>
      </c>
      <c r="AZ1171" s="103">
        <f t="shared" si="176"/>
        <v>199.77500000000001</v>
      </c>
      <c r="BA1171" s="17">
        <v>15</v>
      </c>
      <c r="BB1171" s="17">
        <v>15</v>
      </c>
      <c r="BC1171" s="17">
        <v>0.2</v>
      </c>
      <c r="BD1171" s="14">
        <v>3</v>
      </c>
      <c r="BE1171" s="17" t="s">
        <v>149</v>
      </c>
      <c r="BF1171" s="28"/>
      <c r="BG1171" s="26"/>
      <c r="BH1171" s="17" t="s">
        <v>199</v>
      </c>
      <c r="BI1171" s="29"/>
    </row>
    <row r="1172" spans="1:61" x14ac:dyDescent="0.25">
      <c r="A1172" s="17">
        <v>2009</v>
      </c>
      <c r="B1172" s="15">
        <v>2012</v>
      </c>
      <c r="C1172" s="66" t="s">
        <v>197</v>
      </c>
      <c r="D1172" s="52" t="s">
        <v>335</v>
      </c>
      <c r="E1172" s="17">
        <v>3</v>
      </c>
      <c r="F1172" s="67" t="s">
        <v>100</v>
      </c>
      <c r="G1172" s="17" t="s">
        <v>101</v>
      </c>
      <c r="H1172" s="70">
        <v>99113</v>
      </c>
      <c r="I1172" s="45" t="s">
        <v>52</v>
      </c>
      <c r="J1172" s="17">
        <v>99113012</v>
      </c>
      <c r="K1172" s="17" t="str">
        <f t="shared" si="179"/>
        <v>Diploid</v>
      </c>
      <c r="L1172" s="26">
        <f t="shared" si="181"/>
        <v>100</v>
      </c>
      <c r="M1172" s="26">
        <v>1</v>
      </c>
      <c r="N1172" s="26" t="s">
        <v>45</v>
      </c>
      <c r="O1172" s="26" t="s">
        <v>45</v>
      </c>
      <c r="P1172" s="26" t="s">
        <v>45</v>
      </c>
      <c r="Q1172" s="26" t="s">
        <v>45</v>
      </c>
      <c r="R1172" s="26" t="s">
        <v>45</v>
      </c>
      <c r="S1172" s="26" t="s">
        <v>45</v>
      </c>
      <c r="T1172" s="89">
        <v>1.7937219730941705</v>
      </c>
      <c r="U1172" s="17">
        <f t="shared" si="180"/>
        <v>2.4000000000000004</v>
      </c>
      <c r="V1172" s="17">
        <v>0.8</v>
      </c>
      <c r="W1172" s="26" t="s">
        <v>45</v>
      </c>
      <c r="X1172" s="26" t="s">
        <v>45</v>
      </c>
      <c r="Y1172" s="26" t="s">
        <v>45</v>
      </c>
      <c r="Z1172" s="26" t="s">
        <v>45</v>
      </c>
      <c r="AA1172" s="26" t="s">
        <v>45</v>
      </c>
      <c r="AB1172" s="26" t="s">
        <v>45</v>
      </c>
      <c r="AC1172" s="26" t="s">
        <v>45</v>
      </c>
      <c r="AD1172" s="26" t="s">
        <v>45</v>
      </c>
      <c r="AE1172" s="26" t="s">
        <v>45</v>
      </c>
      <c r="AF1172" s="26" t="s">
        <v>45</v>
      </c>
      <c r="AG1172" s="26">
        <v>3.9</v>
      </c>
      <c r="AH1172" s="17">
        <v>5.3</v>
      </c>
      <c r="AI1172" s="17">
        <f t="shared" si="178"/>
        <v>5.011872336272719E-6</v>
      </c>
      <c r="AJ1172" s="17">
        <v>1</v>
      </c>
      <c r="AK1172" s="17">
        <v>68.5</v>
      </c>
      <c r="AL1172" s="17">
        <v>1394.5</v>
      </c>
      <c r="AM1172" s="17">
        <v>281</v>
      </c>
      <c r="AN1172" s="17">
        <v>87.1</v>
      </c>
      <c r="AO1172" s="17">
        <v>11.95</v>
      </c>
      <c r="AP1172" s="17">
        <v>0.6</v>
      </c>
      <c r="AQ1172" s="17">
        <v>116.4</v>
      </c>
      <c r="AR1172" s="17">
        <v>790.5</v>
      </c>
      <c r="AS1172" s="17">
        <v>1020.9027777777784</v>
      </c>
      <c r="AT1172" s="26">
        <v>564.125</v>
      </c>
      <c r="AU1172" s="26">
        <v>18.699376947040502</v>
      </c>
      <c r="AV1172" s="26">
        <v>1.700211467924245</v>
      </c>
      <c r="AW1172" s="26">
        <v>4980.2249999999995</v>
      </c>
      <c r="AX1172" s="26">
        <v>3882.4750000000004</v>
      </c>
      <c r="AY1172" s="103">
        <v>655</v>
      </c>
      <c r="AZ1172" s="103">
        <f t="shared" si="176"/>
        <v>199.77500000000001</v>
      </c>
      <c r="BA1172" s="17">
        <v>15</v>
      </c>
      <c r="BB1172" s="17">
        <v>15</v>
      </c>
      <c r="BC1172" s="17">
        <v>0.14000000000000001</v>
      </c>
      <c r="BD1172" s="14">
        <v>3</v>
      </c>
      <c r="BE1172" s="17" t="s">
        <v>149</v>
      </c>
      <c r="BF1172" s="28"/>
      <c r="BG1172" s="26"/>
      <c r="BH1172" s="17" t="s">
        <v>199</v>
      </c>
      <c r="BI1172" s="29"/>
    </row>
    <row r="1173" spans="1:61" x14ac:dyDescent="0.25">
      <c r="A1173" s="17">
        <v>2009</v>
      </c>
      <c r="B1173" s="15">
        <v>2012</v>
      </c>
      <c r="C1173" s="66" t="s">
        <v>197</v>
      </c>
      <c r="D1173" s="52" t="s">
        <v>335</v>
      </c>
      <c r="E1173" s="17">
        <v>4</v>
      </c>
      <c r="F1173" s="67" t="s">
        <v>100</v>
      </c>
      <c r="G1173" s="17" t="s">
        <v>101</v>
      </c>
      <c r="H1173" s="70">
        <v>99113</v>
      </c>
      <c r="I1173" s="45" t="s">
        <v>52</v>
      </c>
      <c r="J1173" s="17">
        <v>99113012</v>
      </c>
      <c r="K1173" s="17" t="str">
        <f t="shared" si="179"/>
        <v>Diploid</v>
      </c>
      <c r="L1173" s="26">
        <f t="shared" si="181"/>
        <v>94.444444444444443</v>
      </c>
      <c r="M1173" s="26">
        <v>0.94444444444444442</v>
      </c>
      <c r="N1173" s="26" t="s">
        <v>45</v>
      </c>
      <c r="O1173" s="26" t="s">
        <v>45</v>
      </c>
      <c r="P1173" s="26" t="s">
        <v>45</v>
      </c>
      <c r="Q1173" s="26" t="s">
        <v>45</v>
      </c>
      <c r="R1173" s="26" t="s">
        <v>45</v>
      </c>
      <c r="S1173" s="26" t="s">
        <v>45</v>
      </c>
      <c r="T1173" s="89">
        <v>1.7937219730941705</v>
      </c>
      <c r="U1173" s="17">
        <f t="shared" si="180"/>
        <v>2.4000000000000004</v>
      </c>
      <c r="V1173" s="17">
        <v>0.8</v>
      </c>
      <c r="W1173" s="26" t="s">
        <v>45</v>
      </c>
      <c r="X1173" s="26" t="s">
        <v>45</v>
      </c>
      <c r="Y1173" s="26" t="s">
        <v>45</v>
      </c>
      <c r="Z1173" s="26" t="s">
        <v>45</v>
      </c>
      <c r="AA1173" s="26" t="s">
        <v>45</v>
      </c>
      <c r="AB1173" s="26" t="s">
        <v>45</v>
      </c>
      <c r="AC1173" s="26" t="s">
        <v>45</v>
      </c>
      <c r="AD1173" s="26" t="s">
        <v>45</v>
      </c>
      <c r="AE1173" s="26" t="s">
        <v>45</v>
      </c>
      <c r="AF1173" s="26" t="s">
        <v>45</v>
      </c>
      <c r="AG1173" s="26">
        <v>5</v>
      </c>
      <c r="AH1173" s="17">
        <v>5.0999999999999996</v>
      </c>
      <c r="AI1173" s="17">
        <f t="shared" si="178"/>
        <v>7.9432823472428065E-6</v>
      </c>
      <c r="AJ1173" s="17">
        <v>1</v>
      </c>
      <c r="AK1173" s="17">
        <v>87</v>
      </c>
      <c r="AL1173" s="17">
        <v>1175</v>
      </c>
      <c r="AM1173" s="17">
        <v>242</v>
      </c>
      <c r="AN1173" s="17">
        <v>198.15</v>
      </c>
      <c r="AO1173" s="17">
        <v>14.6</v>
      </c>
      <c r="AP1173" s="17">
        <v>0.85</v>
      </c>
      <c r="AQ1173" s="17">
        <v>145.35</v>
      </c>
      <c r="AR1173" s="17">
        <v>790.5</v>
      </c>
      <c r="AS1173" s="17">
        <v>1020.9027777777784</v>
      </c>
      <c r="AT1173" s="26">
        <v>564.125</v>
      </c>
      <c r="AU1173" s="26">
        <v>18.699376947040502</v>
      </c>
      <c r="AV1173" s="26">
        <v>1.700211467924245</v>
      </c>
      <c r="AW1173" s="26">
        <v>4980.2249999999995</v>
      </c>
      <c r="AX1173" s="26">
        <v>3882.4750000000004</v>
      </c>
      <c r="AY1173" s="103">
        <v>655</v>
      </c>
      <c r="AZ1173" s="103">
        <f t="shared" si="176"/>
        <v>199.77500000000001</v>
      </c>
      <c r="BA1173" s="17">
        <v>15</v>
      </c>
      <c r="BB1173" s="17">
        <v>15</v>
      </c>
      <c r="BC1173" s="17">
        <v>0.14000000000000001</v>
      </c>
      <c r="BD1173" s="14">
        <v>3</v>
      </c>
      <c r="BE1173" s="17" t="s">
        <v>149</v>
      </c>
      <c r="BF1173" s="28"/>
      <c r="BG1173" s="26"/>
      <c r="BH1173" s="17" t="s">
        <v>199</v>
      </c>
      <c r="BI1173" s="29"/>
    </row>
    <row r="1174" spans="1:61" x14ac:dyDescent="0.25">
      <c r="A1174" s="17">
        <v>2009</v>
      </c>
      <c r="B1174" s="15">
        <v>2012</v>
      </c>
      <c r="C1174" s="66" t="s">
        <v>197</v>
      </c>
      <c r="D1174" s="52" t="s">
        <v>335</v>
      </c>
      <c r="E1174" s="17">
        <v>1</v>
      </c>
      <c r="F1174" s="67" t="s">
        <v>106</v>
      </c>
      <c r="G1174" s="17" t="s">
        <v>107</v>
      </c>
      <c r="H1174" s="70">
        <v>99201</v>
      </c>
      <c r="I1174" s="45">
        <v>8</v>
      </c>
      <c r="J1174" s="17">
        <v>99201002</v>
      </c>
      <c r="K1174" s="17" t="str">
        <f t="shared" si="179"/>
        <v>Triploid</v>
      </c>
      <c r="L1174" s="26">
        <f t="shared" si="181"/>
        <v>100</v>
      </c>
      <c r="M1174" s="26">
        <v>1</v>
      </c>
      <c r="N1174" s="26" t="s">
        <v>45</v>
      </c>
      <c r="O1174" s="26" t="s">
        <v>45</v>
      </c>
      <c r="P1174" s="26" t="s">
        <v>45</v>
      </c>
      <c r="Q1174" s="26" t="s">
        <v>45</v>
      </c>
      <c r="R1174" s="26" t="s">
        <v>45</v>
      </c>
      <c r="S1174" s="26" t="s">
        <v>45</v>
      </c>
      <c r="T1174" s="89">
        <v>2.6905829596412554</v>
      </c>
      <c r="U1174" s="17">
        <f t="shared" si="180"/>
        <v>3.5999999999999996</v>
      </c>
      <c r="V1174" s="17">
        <v>1.2</v>
      </c>
      <c r="W1174" s="26" t="s">
        <v>45</v>
      </c>
      <c r="X1174" s="26" t="s">
        <v>45</v>
      </c>
      <c r="Y1174" s="26" t="s">
        <v>45</v>
      </c>
      <c r="Z1174" s="26" t="s">
        <v>45</v>
      </c>
      <c r="AA1174" s="26" t="s">
        <v>45</v>
      </c>
      <c r="AB1174" s="26" t="s">
        <v>45</v>
      </c>
      <c r="AC1174" s="26" t="s">
        <v>45</v>
      </c>
      <c r="AD1174" s="26" t="s">
        <v>45</v>
      </c>
      <c r="AE1174" s="26" t="s">
        <v>45</v>
      </c>
      <c r="AF1174" s="26" t="s">
        <v>45</v>
      </c>
      <c r="AG1174" s="26">
        <v>3.5</v>
      </c>
      <c r="AH1174" s="17">
        <v>5.4</v>
      </c>
      <c r="AI1174" s="17">
        <f t="shared" si="178"/>
        <v>3.9810717055349657E-6</v>
      </c>
      <c r="AJ1174" s="17">
        <v>1</v>
      </c>
      <c r="AK1174" s="17">
        <v>64.5</v>
      </c>
      <c r="AL1174" s="17">
        <v>455</v>
      </c>
      <c r="AM1174" s="17">
        <v>55</v>
      </c>
      <c r="AN1174" s="17">
        <v>138.5</v>
      </c>
      <c r="AO1174" s="17">
        <v>19.8</v>
      </c>
      <c r="AP1174" s="17">
        <v>0.6</v>
      </c>
      <c r="AQ1174" s="17">
        <v>148.25</v>
      </c>
      <c r="AR1174" s="17">
        <v>790.5</v>
      </c>
      <c r="AS1174" s="17">
        <v>1020.9027777777784</v>
      </c>
      <c r="AT1174" s="26">
        <v>564.125</v>
      </c>
      <c r="AU1174" s="26">
        <v>18.699376947040502</v>
      </c>
      <c r="AV1174" s="26">
        <v>1.700211467924245</v>
      </c>
      <c r="AW1174" s="26">
        <v>4980.2249999999995</v>
      </c>
      <c r="AX1174" s="26">
        <v>3882.4750000000004</v>
      </c>
      <c r="AY1174" s="103">
        <v>655</v>
      </c>
      <c r="AZ1174" s="103">
        <f t="shared" ref="AZ1174:AZ1229" si="182">AY1174*0.305</f>
        <v>199.77500000000001</v>
      </c>
      <c r="BA1174" s="17">
        <v>15</v>
      </c>
      <c r="BB1174" s="17">
        <v>15</v>
      </c>
      <c r="BC1174" s="17">
        <v>0.2</v>
      </c>
      <c r="BD1174" s="14">
        <v>3</v>
      </c>
      <c r="BE1174" s="17" t="s">
        <v>149</v>
      </c>
      <c r="BF1174" s="28"/>
      <c r="BG1174" s="26"/>
      <c r="BH1174" s="17" t="s">
        <v>199</v>
      </c>
      <c r="BI1174" s="29"/>
    </row>
    <row r="1175" spans="1:61" x14ac:dyDescent="0.25">
      <c r="A1175" s="17">
        <v>2009</v>
      </c>
      <c r="B1175" s="15">
        <v>2012</v>
      </c>
      <c r="C1175" s="66" t="s">
        <v>197</v>
      </c>
      <c r="D1175" s="52" t="s">
        <v>335</v>
      </c>
      <c r="E1175" s="17">
        <v>2</v>
      </c>
      <c r="F1175" s="67" t="s">
        <v>106</v>
      </c>
      <c r="G1175" s="17" t="s">
        <v>107</v>
      </c>
      <c r="H1175" s="70">
        <v>99201</v>
      </c>
      <c r="I1175" s="45">
        <v>8</v>
      </c>
      <c r="J1175" s="17">
        <v>99201002</v>
      </c>
      <c r="K1175" s="17" t="str">
        <f t="shared" si="179"/>
        <v>Triploid</v>
      </c>
      <c r="L1175" s="26">
        <f t="shared" si="181"/>
        <v>100</v>
      </c>
      <c r="M1175" s="26">
        <v>1</v>
      </c>
      <c r="N1175" s="26" t="s">
        <v>45</v>
      </c>
      <c r="O1175" s="26" t="s">
        <v>45</v>
      </c>
      <c r="P1175" s="26" t="s">
        <v>45</v>
      </c>
      <c r="Q1175" s="26" t="s">
        <v>45</v>
      </c>
      <c r="R1175" s="26" t="s">
        <v>45</v>
      </c>
      <c r="S1175" s="26" t="s">
        <v>45</v>
      </c>
      <c r="T1175" s="89">
        <v>3.5874439461883409</v>
      </c>
      <c r="U1175" s="17">
        <f t="shared" si="180"/>
        <v>4.8000000000000007</v>
      </c>
      <c r="V1175" s="17">
        <v>1.6</v>
      </c>
      <c r="W1175" s="26" t="s">
        <v>45</v>
      </c>
      <c r="X1175" s="26" t="s">
        <v>45</v>
      </c>
      <c r="Y1175" s="26" t="s">
        <v>45</v>
      </c>
      <c r="Z1175" s="26" t="s">
        <v>45</v>
      </c>
      <c r="AA1175" s="26" t="s">
        <v>45</v>
      </c>
      <c r="AB1175" s="26" t="s">
        <v>45</v>
      </c>
      <c r="AC1175" s="26" t="s">
        <v>45</v>
      </c>
      <c r="AD1175" s="26" t="s">
        <v>45</v>
      </c>
      <c r="AE1175" s="26" t="s">
        <v>45</v>
      </c>
      <c r="AF1175" s="26" t="s">
        <v>45</v>
      </c>
      <c r="AG1175" s="26">
        <v>3.7</v>
      </c>
      <c r="AH1175" s="17">
        <v>5.2</v>
      </c>
      <c r="AI1175" s="17">
        <f t="shared" si="178"/>
        <v>6.3095734448019212E-6</v>
      </c>
      <c r="AJ1175" s="17">
        <v>1</v>
      </c>
      <c r="AK1175" s="17">
        <v>58.5</v>
      </c>
      <c r="AL1175" s="17">
        <v>973</v>
      </c>
      <c r="AM1175" s="17">
        <v>193</v>
      </c>
      <c r="AN1175" s="17">
        <v>96.55</v>
      </c>
      <c r="AO1175" s="17">
        <v>13.6</v>
      </c>
      <c r="AP1175" s="17">
        <v>0.7</v>
      </c>
      <c r="AQ1175" s="17">
        <v>127.65</v>
      </c>
      <c r="AR1175" s="17">
        <v>790.5</v>
      </c>
      <c r="AS1175" s="17">
        <v>1020.9027777777784</v>
      </c>
      <c r="AT1175" s="26">
        <v>564.125</v>
      </c>
      <c r="AU1175" s="26">
        <v>18.699376947040502</v>
      </c>
      <c r="AV1175" s="26">
        <v>1.700211467924245</v>
      </c>
      <c r="AW1175" s="26">
        <v>4980.2249999999995</v>
      </c>
      <c r="AX1175" s="26">
        <v>3882.4750000000004</v>
      </c>
      <c r="AY1175" s="103">
        <v>655</v>
      </c>
      <c r="AZ1175" s="103">
        <f t="shared" si="182"/>
        <v>199.77500000000001</v>
      </c>
      <c r="BA1175" s="17">
        <v>15</v>
      </c>
      <c r="BB1175" s="17">
        <v>15</v>
      </c>
      <c r="BC1175" s="17">
        <v>0.2</v>
      </c>
      <c r="BD1175" s="14">
        <v>3</v>
      </c>
      <c r="BE1175" s="17" t="s">
        <v>149</v>
      </c>
      <c r="BF1175" s="28"/>
      <c r="BG1175" s="26"/>
      <c r="BH1175" s="17" t="s">
        <v>199</v>
      </c>
      <c r="BI1175" s="29"/>
    </row>
    <row r="1176" spans="1:61" x14ac:dyDescent="0.25">
      <c r="A1176" s="17">
        <v>2009</v>
      </c>
      <c r="B1176" s="15">
        <v>2012</v>
      </c>
      <c r="C1176" s="66" t="s">
        <v>197</v>
      </c>
      <c r="D1176" s="52" t="s">
        <v>335</v>
      </c>
      <c r="E1176" s="17">
        <v>3</v>
      </c>
      <c r="F1176" s="67" t="s">
        <v>106</v>
      </c>
      <c r="G1176" s="17" t="s">
        <v>107</v>
      </c>
      <c r="H1176" s="70">
        <v>99201</v>
      </c>
      <c r="I1176" s="45">
        <v>8</v>
      </c>
      <c r="J1176" s="17">
        <v>99201002</v>
      </c>
      <c r="K1176" s="17" t="str">
        <f t="shared" si="179"/>
        <v>Triploid</v>
      </c>
      <c r="L1176" s="26">
        <f t="shared" si="181"/>
        <v>100</v>
      </c>
      <c r="M1176" s="26">
        <v>1</v>
      </c>
      <c r="N1176" s="26" t="s">
        <v>45</v>
      </c>
      <c r="O1176" s="26" t="s">
        <v>45</v>
      </c>
      <c r="P1176" s="26" t="s">
        <v>45</v>
      </c>
      <c r="Q1176" s="26" t="s">
        <v>45</v>
      </c>
      <c r="R1176" s="26" t="s">
        <v>45</v>
      </c>
      <c r="S1176" s="26" t="s">
        <v>45</v>
      </c>
      <c r="T1176" s="89">
        <v>1.3452914798206277</v>
      </c>
      <c r="U1176" s="17">
        <f t="shared" si="180"/>
        <v>1.7999999999999998</v>
      </c>
      <c r="V1176" s="17">
        <v>0.6</v>
      </c>
      <c r="W1176" s="26" t="s">
        <v>45</v>
      </c>
      <c r="X1176" s="26" t="s">
        <v>45</v>
      </c>
      <c r="Y1176" s="26" t="s">
        <v>45</v>
      </c>
      <c r="Z1176" s="26" t="s">
        <v>45</v>
      </c>
      <c r="AA1176" s="26" t="s">
        <v>45</v>
      </c>
      <c r="AB1176" s="26" t="s">
        <v>45</v>
      </c>
      <c r="AC1176" s="26" t="s">
        <v>45</v>
      </c>
      <c r="AD1176" s="26" t="s">
        <v>45</v>
      </c>
      <c r="AE1176" s="26" t="s">
        <v>45</v>
      </c>
      <c r="AF1176" s="26" t="s">
        <v>45</v>
      </c>
      <c r="AG1176" s="26">
        <v>3.9</v>
      </c>
      <c r="AH1176" s="17">
        <v>5.3</v>
      </c>
      <c r="AI1176" s="17">
        <f t="shared" si="178"/>
        <v>5.011872336272719E-6</v>
      </c>
      <c r="AJ1176" s="17">
        <v>1</v>
      </c>
      <c r="AK1176" s="17">
        <v>68.5</v>
      </c>
      <c r="AL1176" s="17">
        <v>1394.5</v>
      </c>
      <c r="AM1176" s="17">
        <v>281</v>
      </c>
      <c r="AN1176" s="17">
        <v>87.1</v>
      </c>
      <c r="AO1176" s="17">
        <v>11.95</v>
      </c>
      <c r="AP1176" s="17">
        <v>0.6</v>
      </c>
      <c r="AQ1176" s="17">
        <v>116.4</v>
      </c>
      <c r="AR1176" s="17">
        <v>790.5</v>
      </c>
      <c r="AS1176" s="17">
        <v>1020.9027777777784</v>
      </c>
      <c r="AT1176" s="26">
        <v>564.125</v>
      </c>
      <c r="AU1176" s="26">
        <v>18.699376947040502</v>
      </c>
      <c r="AV1176" s="26">
        <v>1.700211467924245</v>
      </c>
      <c r="AW1176" s="26">
        <v>4980.2249999999995</v>
      </c>
      <c r="AX1176" s="26">
        <v>3882.4750000000004</v>
      </c>
      <c r="AY1176" s="103">
        <v>655</v>
      </c>
      <c r="AZ1176" s="103">
        <f t="shared" si="182"/>
        <v>199.77500000000001</v>
      </c>
      <c r="BA1176" s="17">
        <v>15</v>
      </c>
      <c r="BB1176" s="17">
        <v>15</v>
      </c>
      <c r="BC1176" s="17">
        <v>0.14000000000000001</v>
      </c>
      <c r="BD1176" s="14">
        <v>3</v>
      </c>
      <c r="BE1176" s="17" t="s">
        <v>149</v>
      </c>
      <c r="BF1176" s="28"/>
      <c r="BG1176" s="26"/>
      <c r="BH1176" s="17" t="s">
        <v>199</v>
      </c>
      <c r="BI1176" s="29"/>
    </row>
    <row r="1177" spans="1:61" x14ac:dyDescent="0.25">
      <c r="A1177" s="17">
        <v>2009</v>
      </c>
      <c r="B1177" s="15">
        <v>2012</v>
      </c>
      <c r="C1177" s="66" t="s">
        <v>197</v>
      </c>
      <c r="D1177" s="52" t="s">
        <v>335</v>
      </c>
      <c r="E1177" s="17">
        <v>4</v>
      </c>
      <c r="F1177" s="67" t="s">
        <v>106</v>
      </c>
      <c r="G1177" s="17" t="s">
        <v>107</v>
      </c>
      <c r="H1177" s="70">
        <v>99201</v>
      </c>
      <c r="I1177" s="45">
        <v>8</v>
      </c>
      <c r="J1177" s="17">
        <v>99201002</v>
      </c>
      <c r="K1177" s="17" t="str">
        <f t="shared" si="179"/>
        <v>Triploid</v>
      </c>
      <c r="L1177" s="26">
        <f t="shared" si="181"/>
        <v>100</v>
      </c>
      <c r="M1177" s="26">
        <v>1</v>
      </c>
      <c r="N1177" s="26" t="s">
        <v>45</v>
      </c>
      <c r="O1177" s="26" t="s">
        <v>45</v>
      </c>
      <c r="P1177" s="26" t="s">
        <v>45</v>
      </c>
      <c r="Q1177" s="26" t="s">
        <v>45</v>
      </c>
      <c r="R1177" s="26" t="s">
        <v>45</v>
      </c>
      <c r="S1177" s="26" t="s">
        <v>45</v>
      </c>
      <c r="T1177" s="89">
        <v>2.4663677130044843</v>
      </c>
      <c r="U1177" s="17">
        <f t="shared" si="180"/>
        <v>3.3000000000000003</v>
      </c>
      <c r="V1177" s="17">
        <v>1.1000000000000001</v>
      </c>
      <c r="W1177" s="26" t="s">
        <v>45</v>
      </c>
      <c r="X1177" s="26" t="s">
        <v>45</v>
      </c>
      <c r="Y1177" s="26" t="s">
        <v>45</v>
      </c>
      <c r="Z1177" s="26" t="s">
        <v>45</v>
      </c>
      <c r="AA1177" s="26" t="s">
        <v>45</v>
      </c>
      <c r="AB1177" s="26" t="s">
        <v>45</v>
      </c>
      <c r="AC1177" s="26" t="s">
        <v>45</v>
      </c>
      <c r="AD1177" s="26" t="s">
        <v>45</v>
      </c>
      <c r="AE1177" s="26" t="s">
        <v>45</v>
      </c>
      <c r="AF1177" s="26" t="s">
        <v>45</v>
      </c>
      <c r="AG1177" s="26">
        <v>5</v>
      </c>
      <c r="AH1177" s="17">
        <v>5.0999999999999996</v>
      </c>
      <c r="AI1177" s="17">
        <f t="shared" si="178"/>
        <v>7.9432823472428065E-6</v>
      </c>
      <c r="AJ1177" s="17">
        <v>1</v>
      </c>
      <c r="AK1177" s="17">
        <v>87</v>
      </c>
      <c r="AL1177" s="17">
        <v>1175</v>
      </c>
      <c r="AM1177" s="17">
        <v>242</v>
      </c>
      <c r="AN1177" s="17">
        <v>198.15</v>
      </c>
      <c r="AO1177" s="17">
        <v>14.6</v>
      </c>
      <c r="AP1177" s="17">
        <v>0.85</v>
      </c>
      <c r="AQ1177" s="17">
        <v>145.35</v>
      </c>
      <c r="AR1177" s="17">
        <v>790.5</v>
      </c>
      <c r="AS1177" s="17">
        <v>1020.9027777777784</v>
      </c>
      <c r="AT1177" s="26">
        <v>564.125</v>
      </c>
      <c r="AU1177" s="26">
        <v>18.699376947040502</v>
      </c>
      <c r="AV1177" s="26">
        <v>1.700211467924245</v>
      </c>
      <c r="AW1177" s="26">
        <v>4980.2249999999995</v>
      </c>
      <c r="AX1177" s="26">
        <v>3882.4750000000004</v>
      </c>
      <c r="AY1177" s="103">
        <v>655</v>
      </c>
      <c r="AZ1177" s="103">
        <f t="shared" si="182"/>
        <v>199.77500000000001</v>
      </c>
      <c r="BA1177" s="17">
        <v>15</v>
      </c>
      <c r="BB1177" s="17">
        <v>15</v>
      </c>
      <c r="BC1177" s="17">
        <v>0.14000000000000001</v>
      </c>
      <c r="BD1177" s="14">
        <v>3</v>
      </c>
      <c r="BE1177" s="17" t="s">
        <v>149</v>
      </c>
      <c r="BF1177" s="28"/>
      <c r="BG1177" s="26"/>
      <c r="BH1177" s="17" t="s">
        <v>199</v>
      </c>
      <c r="BI1177" s="29"/>
    </row>
    <row r="1178" spans="1:61" x14ac:dyDescent="0.25">
      <c r="A1178" s="17">
        <v>2009</v>
      </c>
      <c r="B1178" s="15">
        <v>2012</v>
      </c>
      <c r="C1178" s="66" t="s">
        <v>197</v>
      </c>
      <c r="D1178" s="52" t="s">
        <v>335</v>
      </c>
      <c r="E1178" s="17">
        <v>1</v>
      </c>
      <c r="F1178" s="67" t="s">
        <v>104</v>
      </c>
      <c r="G1178" s="17" t="s">
        <v>105</v>
      </c>
      <c r="H1178" s="70">
        <v>99201</v>
      </c>
      <c r="I1178" s="45">
        <v>8</v>
      </c>
      <c r="J1178" s="17">
        <v>99201007</v>
      </c>
      <c r="K1178" s="17" t="str">
        <f t="shared" si="179"/>
        <v>Triploid</v>
      </c>
      <c r="L1178" s="26">
        <f t="shared" si="181"/>
        <v>83.333333333333343</v>
      </c>
      <c r="M1178" s="26">
        <v>0.83333333333333337</v>
      </c>
      <c r="N1178" s="26" t="s">
        <v>45</v>
      </c>
      <c r="O1178" s="26" t="s">
        <v>45</v>
      </c>
      <c r="P1178" s="26" t="s">
        <v>45</v>
      </c>
      <c r="Q1178" s="26" t="s">
        <v>45</v>
      </c>
      <c r="R1178" s="26" t="s">
        <v>45</v>
      </c>
      <c r="S1178" s="26" t="s">
        <v>45</v>
      </c>
      <c r="T1178" s="89">
        <v>2.4663677130044843</v>
      </c>
      <c r="U1178" s="17">
        <f t="shared" si="180"/>
        <v>3.3000000000000003</v>
      </c>
      <c r="V1178" s="17">
        <v>1.1000000000000001</v>
      </c>
      <c r="W1178" s="26" t="s">
        <v>45</v>
      </c>
      <c r="X1178" s="26" t="s">
        <v>45</v>
      </c>
      <c r="Y1178" s="26" t="s">
        <v>45</v>
      </c>
      <c r="Z1178" s="26" t="s">
        <v>45</v>
      </c>
      <c r="AA1178" s="26" t="s">
        <v>45</v>
      </c>
      <c r="AB1178" s="26" t="s">
        <v>45</v>
      </c>
      <c r="AC1178" s="26" t="s">
        <v>45</v>
      </c>
      <c r="AD1178" s="26" t="s">
        <v>45</v>
      </c>
      <c r="AE1178" s="26" t="s">
        <v>45</v>
      </c>
      <c r="AF1178" s="26" t="s">
        <v>45</v>
      </c>
      <c r="AG1178" s="26">
        <v>3.5</v>
      </c>
      <c r="AH1178" s="17">
        <v>5.4</v>
      </c>
      <c r="AI1178" s="17">
        <f t="shared" si="178"/>
        <v>3.9810717055349657E-6</v>
      </c>
      <c r="AJ1178" s="17">
        <v>1</v>
      </c>
      <c r="AK1178" s="17">
        <v>64.5</v>
      </c>
      <c r="AL1178" s="17">
        <v>455</v>
      </c>
      <c r="AM1178" s="17">
        <v>55</v>
      </c>
      <c r="AN1178" s="17">
        <v>138.5</v>
      </c>
      <c r="AO1178" s="17">
        <v>19.8</v>
      </c>
      <c r="AP1178" s="17">
        <v>0.6</v>
      </c>
      <c r="AQ1178" s="17">
        <v>148.25</v>
      </c>
      <c r="AR1178" s="17">
        <v>790.5</v>
      </c>
      <c r="AS1178" s="17">
        <v>1020.9027777777784</v>
      </c>
      <c r="AT1178" s="26">
        <v>564.125</v>
      </c>
      <c r="AU1178" s="26">
        <v>18.699376947040502</v>
      </c>
      <c r="AV1178" s="26">
        <v>1.700211467924245</v>
      </c>
      <c r="AW1178" s="26">
        <v>4980.2249999999995</v>
      </c>
      <c r="AX1178" s="26">
        <v>3882.4750000000004</v>
      </c>
      <c r="AY1178" s="103">
        <v>655</v>
      </c>
      <c r="AZ1178" s="103">
        <f t="shared" si="182"/>
        <v>199.77500000000001</v>
      </c>
      <c r="BA1178" s="17">
        <v>15</v>
      </c>
      <c r="BB1178" s="17">
        <v>15</v>
      </c>
      <c r="BC1178" s="17">
        <v>0.2</v>
      </c>
      <c r="BD1178" s="14">
        <v>3</v>
      </c>
      <c r="BE1178" s="17" t="s">
        <v>149</v>
      </c>
      <c r="BF1178" s="28"/>
      <c r="BG1178" s="26"/>
      <c r="BH1178" s="17" t="s">
        <v>199</v>
      </c>
      <c r="BI1178" s="29"/>
    </row>
    <row r="1179" spans="1:61" x14ac:dyDescent="0.25">
      <c r="A1179" s="17">
        <v>2009</v>
      </c>
      <c r="B1179" s="15">
        <v>2012</v>
      </c>
      <c r="C1179" s="66" t="s">
        <v>197</v>
      </c>
      <c r="D1179" s="52" t="s">
        <v>335</v>
      </c>
      <c r="E1179" s="17">
        <v>2</v>
      </c>
      <c r="F1179" s="67" t="s">
        <v>104</v>
      </c>
      <c r="G1179" s="17" t="s">
        <v>105</v>
      </c>
      <c r="H1179" s="70">
        <v>99201</v>
      </c>
      <c r="I1179" s="45">
        <v>8</v>
      </c>
      <c r="J1179" s="17">
        <v>99201007</v>
      </c>
      <c r="K1179" s="17" t="str">
        <f t="shared" si="179"/>
        <v>Triploid</v>
      </c>
      <c r="L1179" s="26">
        <f t="shared" si="181"/>
        <v>100</v>
      </c>
      <c r="M1179" s="26">
        <v>1</v>
      </c>
      <c r="N1179" s="26" t="s">
        <v>45</v>
      </c>
      <c r="O1179" s="26" t="s">
        <v>45</v>
      </c>
      <c r="P1179" s="26" t="s">
        <v>45</v>
      </c>
      <c r="Q1179" s="26" t="s">
        <v>45</v>
      </c>
      <c r="R1179" s="26" t="s">
        <v>45</v>
      </c>
      <c r="S1179" s="26" t="s">
        <v>45</v>
      </c>
      <c r="T1179" s="89">
        <v>3.3632286995515694</v>
      </c>
      <c r="U1179" s="17">
        <f t="shared" si="180"/>
        <v>4.5</v>
      </c>
      <c r="V1179" s="17">
        <v>1.5</v>
      </c>
      <c r="W1179" s="26" t="s">
        <v>45</v>
      </c>
      <c r="X1179" s="26" t="s">
        <v>45</v>
      </c>
      <c r="Y1179" s="26" t="s">
        <v>45</v>
      </c>
      <c r="Z1179" s="26" t="s">
        <v>45</v>
      </c>
      <c r="AA1179" s="26" t="s">
        <v>45</v>
      </c>
      <c r="AB1179" s="26" t="s">
        <v>45</v>
      </c>
      <c r="AC1179" s="26" t="s">
        <v>45</v>
      </c>
      <c r="AD1179" s="26" t="s">
        <v>45</v>
      </c>
      <c r="AE1179" s="26" t="s">
        <v>45</v>
      </c>
      <c r="AF1179" s="26" t="s">
        <v>45</v>
      </c>
      <c r="AG1179" s="26">
        <v>3.7</v>
      </c>
      <c r="AH1179" s="17">
        <v>5.2</v>
      </c>
      <c r="AI1179" s="17">
        <f t="shared" si="178"/>
        <v>6.3095734448019212E-6</v>
      </c>
      <c r="AJ1179" s="17">
        <v>1</v>
      </c>
      <c r="AK1179" s="17">
        <v>58.5</v>
      </c>
      <c r="AL1179" s="17">
        <v>973</v>
      </c>
      <c r="AM1179" s="17">
        <v>193</v>
      </c>
      <c r="AN1179" s="17">
        <v>96.55</v>
      </c>
      <c r="AO1179" s="17">
        <v>13.6</v>
      </c>
      <c r="AP1179" s="17">
        <v>0.7</v>
      </c>
      <c r="AQ1179" s="17">
        <v>127.65</v>
      </c>
      <c r="AR1179" s="17">
        <v>790.5</v>
      </c>
      <c r="AS1179" s="17">
        <v>1020.9027777777784</v>
      </c>
      <c r="AT1179" s="26">
        <v>564.125</v>
      </c>
      <c r="AU1179" s="26">
        <v>18.699376947040502</v>
      </c>
      <c r="AV1179" s="26">
        <v>1.700211467924245</v>
      </c>
      <c r="AW1179" s="26">
        <v>4980.2249999999995</v>
      </c>
      <c r="AX1179" s="26">
        <v>3882.4750000000004</v>
      </c>
      <c r="AY1179" s="103">
        <v>655</v>
      </c>
      <c r="AZ1179" s="103">
        <f t="shared" si="182"/>
        <v>199.77500000000001</v>
      </c>
      <c r="BA1179" s="17">
        <v>15</v>
      </c>
      <c r="BB1179" s="17">
        <v>15</v>
      </c>
      <c r="BC1179" s="17">
        <v>0.2</v>
      </c>
      <c r="BD1179" s="14">
        <v>3</v>
      </c>
      <c r="BE1179" s="17" t="s">
        <v>149</v>
      </c>
      <c r="BF1179" s="28"/>
      <c r="BG1179" s="26"/>
      <c r="BH1179" s="17" t="s">
        <v>199</v>
      </c>
      <c r="BI1179" s="29"/>
    </row>
    <row r="1180" spans="1:61" x14ac:dyDescent="0.25">
      <c r="A1180" s="17">
        <v>2009</v>
      </c>
      <c r="B1180" s="15">
        <v>2012</v>
      </c>
      <c r="C1180" s="66" t="s">
        <v>197</v>
      </c>
      <c r="D1180" s="52" t="s">
        <v>335</v>
      </c>
      <c r="E1180" s="17">
        <v>3</v>
      </c>
      <c r="F1180" s="67" t="s">
        <v>104</v>
      </c>
      <c r="G1180" s="17" t="s">
        <v>105</v>
      </c>
      <c r="H1180" s="70">
        <v>99201</v>
      </c>
      <c r="I1180" s="45">
        <v>8</v>
      </c>
      <c r="J1180" s="17">
        <v>99201007</v>
      </c>
      <c r="K1180" s="17" t="str">
        <f t="shared" si="179"/>
        <v>Triploid</v>
      </c>
      <c r="L1180" s="26">
        <f t="shared" si="181"/>
        <v>100</v>
      </c>
      <c r="M1180" s="26">
        <v>1</v>
      </c>
      <c r="N1180" s="26" t="s">
        <v>45</v>
      </c>
      <c r="O1180" s="26" t="s">
        <v>45</v>
      </c>
      <c r="P1180" s="26" t="s">
        <v>45</v>
      </c>
      <c r="Q1180" s="26" t="s">
        <v>45</v>
      </c>
      <c r="R1180" s="26" t="s">
        <v>45</v>
      </c>
      <c r="S1180" s="26" t="s">
        <v>45</v>
      </c>
      <c r="T1180" s="89">
        <v>2.0179372197309418</v>
      </c>
      <c r="U1180" s="17">
        <f t="shared" si="180"/>
        <v>2.7</v>
      </c>
      <c r="V1180" s="17">
        <v>0.9</v>
      </c>
      <c r="W1180" s="26" t="s">
        <v>45</v>
      </c>
      <c r="X1180" s="26" t="s">
        <v>45</v>
      </c>
      <c r="Y1180" s="26" t="s">
        <v>45</v>
      </c>
      <c r="Z1180" s="26" t="s">
        <v>45</v>
      </c>
      <c r="AA1180" s="26" t="s">
        <v>45</v>
      </c>
      <c r="AB1180" s="26" t="s">
        <v>45</v>
      </c>
      <c r="AC1180" s="26" t="s">
        <v>45</v>
      </c>
      <c r="AD1180" s="26" t="s">
        <v>45</v>
      </c>
      <c r="AE1180" s="26" t="s">
        <v>45</v>
      </c>
      <c r="AF1180" s="26" t="s">
        <v>45</v>
      </c>
      <c r="AG1180" s="26">
        <v>3.9</v>
      </c>
      <c r="AH1180" s="17">
        <v>5.3</v>
      </c>
      <c r="AI1180" s="17">
        <f t="shared" si="178"/>
        <v>5.011872336272719E-6</v>
      </c>
      <c r="AJ1180" s="17">
        <v>1</v>
      </c>
      <c r="AK1180" s="17">
        <v>68.5</v>
      </c>
      <c r="AL1180" s="17">
        <v>1394.5</v>
      </c>
      <c r="AM1180" s="17">
        <v>281</v>
      </c>
      <c r="AN1180" s="17">
        <v>87.1</v>
      </c>
      <c r="AO1180" s="17">
        <v>11.95</v>
      </c>
      <c r="AP1180" s="17">
        <v>0.6</v>
      </c>
      <c r="AQ1180" s="17">
        <v>116.4</v>
      </c>
      <c r="AR1180" s="17">
        <v>790.5</v>
      </c>
      <c r="AS1180" s="17">
        <v>1020.9027777777784</v>
      </c>
      <c r="AT1180" s="26">
        <v>564.125</v>
      </c>
      <c r="AU1180" s="26">
        <v>18.699376947040502</v>
      </c>
      <c r="AV1180" s="26">
        <v>1.700211467924245</v>
      </c>
      <c r="AW1180" s="26">
        <v>4980.2249999999995</v>
      </c>
      <c r="AX1180" s="26">
        <v>3882.4750000000004</v>
      </c>
      <c r="AY1180" s="103">
        <v>655</v>
      </c>
      <c r="AZ1180" s="103">
        <f t="shared" si="182"/>
        <v>199.77500000000001</v>
      </c>
      <c r="BA1180" s="17">
        <v>15</v>
      </c>
      <c r="BB1180" s="17">
        <v>15</v>
      </c>
      <c r="BC1180" s="17">
        <v>0.14000000000000001</v>
      </c>
      <c r="BD1180" s="14">
        <v>3</v>
      </c>
      <c r="BE1180" s="17" t="s">
        <v>149</v>
      </c>
      <c r="BF1180" s="28"/>
      <c r="BG1180" s="26"/>
      <c r="BH1180" s="17" t="s">
        <v>199</v>
      </c>
      <c r="BI1180" s="29"/>
    </row>
    <row r="1181" spans="1:61" x14ac:dyDescent="0.25">
      <c r="A1181" s="17">
        <v>2009</v>
      </c>
      <c r="B1181" s="15">
        <v>2012</v>
      </c>
      <c r="C1181" s="66" t="s">
        <v>197</v>
      </c>
      <c r="D1181" s="52" t="s">
        <v>335</v>
      </c>
      <c r="E1181" s="17">
        <v>4</v>
      </c>
      <c r="F1181" s="67" t="s">
        <v>104</v>
      </c>
      <c r="G1181" s="17" t="s">
        <v>105</v>
      </c>
      <c r="H1181" s="70">
        <v>99201</v>
      </c>
      <c r="I1181" s="45">
        <v>8</v>
      </c>
      <c r="J1181" s="17">
        <v>99201007</v>
      </c>
      <c r="K1181" s="17" t="str">
        <f t="shared" si="179"/>
        <v>Triploid</v>
      </c>
      <c r="L1181" s="26">
        <f t="shared" si="181"/>
        <v>94.444444444444443</v>
      </c>
      <c r="M1181" s="26">
        <v>0.94444444444444442</v>
      </c>
      <c r="N1181" s="26" t="s">
        <v>45</v>
      </c>
      <c r="O1181" s="26" t="s">
        <v>45</v>
      </c>
      <c r="P1181" s="26" t="s">
        <v>45</v>
      </c>
      <c r="Q1181" s="26" t="s">
        <v>45</v>
      </c>
      <c r="R1181" s="26" t="s">
        <v>45</v>
      </c>
      <c r="S1181" s="26" t="s">
        <v>45</v>
      </c>
      <c r="T1181" s="89">
        <v>3.811659192825112</v>
      </c>
      <c r="U1181" s="17">
        <f t="shared" si="180"/>
        <v>5.0999999999999996</v>
      </c>
      <c r="V1181" s="17">
        <v>1.7</v>
      </c>
      <c r="W1181" s="26" t="s">
        <v>45</v>
      </c>
      <c r="X1181" s="26" t="s">
        <v>45</v>
      </c>
      <c r="Y1181" s="26" t="s">
        <v>45</v>
      </c>
      <c r="Z1181" s="26" t="s">
        <v>45</v>
      </c>
      <c r="AA1181" s="26" t="s">
        <v>45</v>
      </c>
      <c r="AB1181" s="26" t="s">
        <v>45</v>
      </c>
      <c r="AC1181" s="26" t="s">
        <v>45</v>
      </c>
      <c r="AD1181" s="26" t="s">
        <v>45</v>
      </c>
      <c r="AE1181" s="26" t="s">
        <v>45</v>
      </c>
      <c r="AF1181" s="26" t="s">
        <v>45</v>
      </c>
      <c r="AG1181" s="26">
        <v>5</v>
      </c>
      <c r="AH1181" s="17">
        <v>5.0999999999999996</v>
      </c>
      <c r="AI1181" s="17">
        <f t="shared" si="178"/>
        <v>7.9432823472428065E-6</v>
      </c>
      <c r="AJ1181" s="17">
        <v>1</v>
      </c>
      <c r="AK1181" s="17">
        <v>87</v>
      </c>
      <c r="AL1181" s="17">
        <v>1175</v>
      </c>
      <c r="AM1181" s="17">
        <v>242</v>
      </c>
      <c r="AN1181" s="17">
        <v>198.15</v>
      </c>
      <c r="AO1181" s="17">
        <v>14.6</v>
      </c>
      <c r="AP1181" s="17">
        <v>0.85</v>
      </c>
      <c r="AQ1181" s="17">
        <v>145.35</v>
      </c>
      <c r="AR1181" s="17">
        <v>790.5</v>
      </c>
      <c r="AS1181" s="17">
        <v>1020.9027777777784</v>
      </c>
      <c r="AT1181" s="26">
        <v>564.125</v>
      </c>
      <c r="AU1181" s="26">
        <v>18.699376947040502</v>
      </c>
      <c r="AV1181" s="26">
        <v>1.700211467924245</v>
      </c>
      <c r="AW1181" s="26">
        <v>4980.2249999999995</v>
      </c>
      <c r="AX1181" s="26">
        <v>3882.4750000000004</v>
      </c>
      <c r="AY1181" s="103">
        <v>655</v>
      </c>
      <c r="AZ1181" s="103">
        <f t="shared" si="182"/>
        <v>199.77500000000001</v>
      </c>
      <c r="BA1181" s="17">
        <v>15</v>
      </c>
      <c r="BB1181" s="17">
        <v>15</v>
      </c>
      <c r="BC1181" s="17">
        <v>0.14000000000000001</v>
      </c>
      <c r="BD1181" s="14">
        <v>3</v>
      </c>
      <c r="BE1181" s="17" t="s">
        <v>149</v>
      </c>
      <c r="BF1181" s="28"/>
      <c r="BG1181" s="26"/>
      <c r="BH1181" s="17" t="s">
        <v>199</v>
      </c>
      <c r="BI1181" s="29"/>
    </row>
    <row r="1182" spans="1:61" x14ac:dyDescent="0.25">
      <c r="A1182" s="17">
        <v>2009</v>
      </c>
      <c r="B1182" s="15">
        <v>2012</v>
      </c>
      <c r="C1182" s="66" t="s">
        <v>197</v>
      </c>
      <c r="D1182" s="52" t="s">
        <v>335</v>
      </c>
      <c r="E1182" s="17">
        <v>1</v>
      </c>
      <c r="F1182" s="67" t="s">
        <v>108</v>
      </c>
      <c r="G1182" s="17" t="s">
        <v>109</v>
      </c>
      <c r="H1182" s="70">
        <v>99202</v>
      </c>
      <c r="I1182" s="45">
        <v>8</v>
      </c>
      <c r="J1182" s="17">
        <v>99202004</v>
      </c>
      <c r="K1182" s="17" t="str">
        <f t="shared" si="179"/>
        <v>Triploid</v>
      </c>
      <c r="L1182" s="26">
        <f t="shared" si="181"/>
        <v>94.444444444444443</v>
      </c>
      <c r="M1182" s="26">
        <v>0.94444444444444442</v>
      </c>
      <c r="N1182" s="26" t="s">
        <v>45</v>
      </c>
      <c r="O1182" s="26" t="s">
        <v>45</v>
      </c>
      <c r="P1182" s="26" t="s">
        <v>45</v>
      </c>
      <c r="Q1182" s="26" t="s">
        <v>45</v>
      </c>
      <c r="R1182" s="26" t="s">
        <v>45</v>
      </c>
      <c r="S1182" s="26" t="s">
        <v>45</v>
      </c>
      <c r="T1182" s="89">
        <v>3.1390134529147979</v>
      </c>
      <c r="U1182" s="17">
        <f t="shared" si="180"/>
        <v>4.1999999999999993</v>
      </c>
      <c r="V1182" s="17">
        <v>1.4</v>
      </c>
      <c r="W1182" s="26" t="s">
        <v>45</v>
      </c>
      <c r="X1182" s="26" t="s">
        <v>45</v>
      </c>
      <c r="Y1182" s="26" t="s">
        <v>45</v>
      </c>
      <c r="Z1182" s="26" t="s">
        <v>45</v>
      </c>
      <c r="AA1182" s="26" t="s">
        <v>45</v>
      </c>
      <c r="AB1182" s="26" t="s">
        <v>45</v>
      </c>
      <c r="AC1182" s="26" t="s">
        <v>45</v>
      </c>
      <c r="AD1182" s="26" t="s">
        <v>45</v>
      </c>
      <c r="AE1182" s="26" t="s">
        <v>45</v>
      </c>
      <c r="AF1182" s="26" t="s">
        <v>45</v>
      </c>
      <c r="AG1182" s="26">
        <v>3.5</v>
      </c>
      <c r="AH1182" s="17">
        <v>5.4</v>
      </c>
      <c r="AI1182" s="17">
        <f t="shared" si="178"/>
        <v>3.9810717055349657E-6</v>
      </c>
      <c r="AJ1182" s="17">
        <v>1</v>
      </c>
      <c r="AK1182" s="17">
        <v>64.5</v>
      </c>
      <c r="AL1182" s="17">
        <v>455</v>
      </c>
      <c r="AM1182" s="17">
        <v>55</v>
      </c>
      <c r="AN1182" s="17">
        <v>138.5</v>
      </c>
      <c r="AO1182" s="17">
        <v>19.8</v>
      </c>
      <c r="AP1182" s="17">
        <v>0.6</v>
      </c>
      <c r="AQ1182" s="17">
        <v>148.25</v>
      </c>
      <c r="AR1182" s="17">
        <v>790.5</v>
      </c>
      <c r="AS1182" s="17">
        <v>1020.9027777777784</v>
      </c>
      <c r="AT1182" s="26">
        <v>564.125</v>
      </c>
      <c r="AU1182" s="26">
        <v>18.699376947040502</v>
      </c>
      <c r="AV1182" s="26">
        <v>1.700211467924245</v>
      </c>
      <c r="AW1182" s="26">
        <v>4980.2249999999995</v>
      </c>
      <c r="AX1182" s="26">
        <v>3882.4750000000004</v>
      </c>
      <c r="AY1182" s="103">
        <v>655</v>
      </c>
      <c r="AZ1182" s="103">
        <f t="shared" si="182"/>
        <v>199.77500000000001</v>
      </c>
      <c r="BA1182" s="17">
        <v>15</v>
      </c>
      <c r="BB1182" s="17">
        <v>15</v>
      </c>
      <c r="BC1182" s="17">
        <v>0.2</v>
      </c>
      <c r="BD1182" s="14">
        <v>3</v>
      </c>
      <c r="BE1182" s="17" t="s">
        <v>149</v>
      </c>
      <c r="BF1182" s="28"/>
      <c r="BG1182" s="26"/>
      <c r="BH1182" s="17" t="s">
        <v>199</v>
      </c>
      <c r="BI1182" s="29"/>
    </row>
    <row r="1183" spans="1:61" ht="14.25" customHeight="1" x14ac:dyDescent="0.25">
      <c r="A1183" s="17">
        <v>2009</v>
      </c>
      <c r="B1183" s="15">
        <v>2012</v>
      </c>
      <c r="C1183" s="66" t="s">
        <v>197</v>
      </c>
      <c r="D1183" s="52" t="s">
        <v>335</v>
      </c>
      <c r="E1183" s="17">
        <v>2</v>
      </c>
      <c r="F1183" s="67" t="s">
        <v>108</v>
      </c>
      <c r="G1183" s="17" t="s">
        <v>109</v>
      </c>
      <c r="H1183" s="70">
        <v>99202</v>
      </c>
      <c r="I1183" s="45">
        <v>8</v>
      </c>
      <c r="J1183" s="17">
        <v>99202004</v>
      </c>
      <c r="K1183" s="17" t="str">
        <f t="shared" si="179"/>
        <v>Triploid</v>
      </c>
      <c r="L1183" s="26">
        <f t="shared" si="181"/>
        <v>94.444444444444443</v>
      </c>
      <c r="M1183" s="26">
        <v>0.94444444444444442</v>
      </c>
      <c r="N1183" s="26" t="s">
        <v>45</v>
      </c>
      <c r="O1183" s="26" t="s">
        <v>45</v>
      </c>
      <c r="P1183" s="26" t="s">
        <v>45</v>
      </c>
      <c r="Q1183" s="26" t="s">
        <v>45</v>
      </c>
      <c r="R1183" s="26" t="s">
        <v>45</v>
      </c>
      <c r="S1183" s="26" t="s">
        <v>45</v>
      </c>
      <c r="T1183" s="89">
        <v>3.3632286995515694</v>
      </c>
      <c r="U1183" s="17">
        <f t="shared" si="180"/>
        <v>4.5</v>
      </c>
      <c r="V1183" s="17">
        <v>1.5</v>
      </c>
      <c r="W1183" s="26" t="s">
        <v>45</v>
      </c>
      <c r="X1183" s="26" t="s">
        <v>45</v>
      </c>
      <c r="Y1183" s="26" t="s">
        <v>45</v>
      </c>
      <c r="Z1183" s="26" t="s">
        <v>45</v>
      </c>
      <c r="AA1183" s="26" t="s">
        <v>45</v>
      </c>
      <c r="AB1183" s="26" t="s">
        <v>45</v>
      </c>
      <c r="AC1183" s="26" t="s">
        <v>45</v>
      </c>
      <c r="AD1183" s="26" t="s">
        <v>45</v>
      </c>
      <c r="AE1183" s="26" t="s">
        <v>45</v>
      </c>
      <c r="AF1183" s="26" t="s">
        <v>45</v>
      </c>
      <c r="AG1183" s="26">
        <v>3.7</v>
      </c>
      <c r="AH1183" s="17">
        <v>5.2</v>
      </c>
      <c r="AI1183" s="17">
        <f t="shared" si="178"/>
        <v>6.3095734448019212E-6</v>
      </c>
      <c r="AJ1183" s="17">
        <v>1</v>
      </c>
      <c r="AK1183" s="17">
        <v>58.5</v>
      </c>
      <c r="AL1183" s="17">
        <v>973</v>
      </c>
      <c r="AM1183" s="17">
        <v>193</v>
      </c>
      <c r="AN1183" s="17">
        <v>96.55</v>
      </c>
      <c r="AO1183" s="17">
        <v>13.6</v>
      </c>
      <c r="AP1183" s="17">
        <v>0.7</v>
      </c>
      <c r="AQ1183" s="17">
        <v>127.65</v>
      </c>
      <c r="AR1183" s="17">
        <v>790.5</v>
      </c>
      <c r="AS1183" s="17">
        <v>1020.9027777777784</v>
      </c>
      <c r="AT1183" s="26">
        <v>564.125</v>
      </c>
      <c r="AU1183" s="26">
        <v>18.699376947040502</v>
      </c>
      <c r="AV1183" s="26">
        <v>1.700211467924245</v>
      </c>
      <c r="AW1183" s="26">
        <v>4980.2249999999995</v>
      </c>
      <c r="AX1183" s="26">
        <v>3882.4750000000004</v>
      </c>
      <c r="AY1183" s="103">
        <v>655</v>
      </c>
      <c r="AZ1183" s="103">
        <f t="shared" si="182"/>
        <v>199.77500000000001</v>
      </c>
      <c r="BA1183" s="17">
        <v>15</v>
      </c>
      <c r="BB1183" s="17">
        <v>15</v>
      </c>
      <c r="BC1183" s="17">
        <v>0.2</v>
      </c>
      <c r="BD1183" s="14">
        <v>3</v>
      </c>
      <c r="BE1183" s="17" t="s">
        <v>149</v>
      </c>
      <c r="BF1183" s="28"/>
      <c r="BG1183" s="26"/>
      <c r="BH1183" s="17" t="s">
        <v>199</v>
      </c>
      <c r="BI1183" s="29"/>
    </row>
    <row r="1184" spans="1:61" x14ac:dyDescent="0.25">
      <c r="A1184" s="17">
        <v>2009</v>
      </c>
      <c r="B1184" s="15">
        <v>2012</v>
      </c>
      <c r="C1184" s="66" t="s">
        <v>197</v>
      </c>
      <c r="D1184" s="52" t="s">
        <v>335</v>
      </c>
      <c r="E1184" s="17">
        <v>3</v>
      </c>
      <c r="F1184" s="67" t="s">
        <v>108</v>
      </c>
      <c r="G1184" s="17" t="s">
        <v>109</v>
      </c>
      <c r="H1184" s="70">
        <v>99202</v>
      </c>
      <c r="I1184" s="45">
        <v>8</v>
      </c>
      <c r="J1184" s="17">
        <v>99202004</v>
      </c>
      <c r="K1184" s="17" t="str">
        <f t="shared" si="179"/>
        <v>Triploid</v>
      </c>
      <c r="L1184" s="26">
        <f t="shared" si="181"/>
        <v>77.777777777777786</v>
      </c>
      <c r="M1184" s="26">
        <v>0.77777777777777779</v>
      </c>
      <c r="N1184" s="26" t="s">
        <v>45</v>
      </c>
      <c r="O1184" s="26" t="s">
        <v>45</v>
      </c>
      <c r="P1184" s="26" t="s">
        <v>45</v>
      </c>
      <c r="Q1184" s="26" t="s">
        <v>45</v>
      </c>
      <c r="R1184" s="26" t="s">
        <v>45</v>
      </c>
      <c r="S1184" s="26" t="s">
        <v>45</v>
      </c>
      <c r="T1184" s="89">
        <v>2.0179372197309418</v>
      </c>
      <c r="U1184" s="17">
        <f t="shared" si="180"/>
        <v>2.7</v>
      </c>
      <c r="V1184" s="17">
        <v>0.9</v>
      </c>
      <c r="W1184" s="26" t="s">
        <v>45</v>
      </c>
      <c r="X1184" s="26" t="s">
        <v>45</v>
      </c>
      <c r="Y1184" s="26" t="s">
        <v>45</v>
      </c>
      <c r="Z1184" s="26" t="s">
        <v>45</v>
      </c>
      <c r="AA1184" s="26" t="s">
        <v>45</v>
      </c>
      <c r="AB1184" s="26" t="s">
        <v>45</v>
      </c>
      <c r="AC1184" s="26" t="s">
        <v>45</v>
      </c>
      <c r="AD1184" s="26" t="s">
        <v>45</v>
      </c>
      <c r="AE1184" s="26" t="s">
        <v>45</v>
      </c>
      <c r="AF1184" s="26" t="s">
        <v>45</v>
      </c>
      <c r="AG1184" s="26">
        <v>3.9</v>
      </c>
      <c r="AH1184" s="17">
        <v>5.3</v>
      </c>
      <c r="AI1184" s="17">
        <f t="shared" si="178"/>
        <v>5.011872336272719E-6</v>
      </c>
      <c r="AJ1184" s="17">
        <v>1</v>
      </c>
      <c r="AK1184" s="17">
        <v>68.5</v>
      </c>
      <c r="AL1184" s="17">
        <v>1394.5</v>
      </c>
      <c r="AM1184" s="17">
        <v>281</v>
      </c>
      <c r="AN1184" s="17">
        <v>87.1</v>
      </c>
      <c r="AO1184" s="17">
        <v>11.95</v>
      </c>
      <c r="AP1184" s="17">
        <v>0.6</v>
      </c>
      <c r="AQ1184" s="17">
        <v>116.4</v>
      </c>
      <c r="AR1184" s="17">
        <v>790.5</v>
      </c>
      <c r="AS1184" s="17">
        <v>1020.9027777777784</v>
      </c>
      <c r="AT1184" s="26">
        <v>564.125</v>
      </c>
      <c r="AU1184" s="26">
        <v>18.699376947040502</v>
      </c>
      <c r="AV1184" s="26">
        <v>1.700211467924245</v>
      </c>
      <c r="AW1184" s="26">
        <v>4980.2249999999995</v>
      </c>
      <c r="AX1184" s="26">
        <v>3882.4750000000004</v>
      </c>
      <c r="AY1184" s="103">
        <v>655</v>
      </c>
      <c r="AZ1184" s="103">
        <f t="shared" si="182"/>
        <v>199.77500000000001</v>
      </c>
      <c r="BA1184" s="17">
        <v>15</v>
      </c>
      <c r="BB1184" s="17">
        <v>15</v>
      </c>
      <c r="BC1184" s="17">
        <v>0.14000000000000001</v>
      </c>
      <c r="BD1184" s="14">
        <v>3</v>
      </c>
      <c r="BE1184" s="17" t="s">
        <v>149</v>
      </c>
      <c r="BF1184" s="28"/>
      <c r="BG1184" s="26"/>
      <c r="BH1184" s="17" t="s">
        <v>199</v>
      </c>
      <c r="BI1184" s="29"/>
    </row>
    <row r="1185" spans="1:61" x14ac:dyDescent="0.25">
      <c r="A1185" s="17">
        <v>2009</v>
      </c>
      <c r="B1185" s="15">
        <v>2012</v>
      </c>
      <c r="C1185" s="66" t="s">
        <v>197</v>
      </c>
      <c r="D1185" s="52" t="s">
        <v>335</v>
      </c>
      <c r="E1185" s="17">
        <v>4</v>
      </c>
      <c r="F1185" s="67" t="s">
        <v>108</v>
      </c>
      <c r="G1185" s="17" t="s">
        <v>109</v>
      </c>
      <c r="H1185" s="70">
        <v>99202</v>
      </c>
      <c r="I1185" s="45">
        <v>8</v>
      </c>
      <c r="J1185" s="17">
        <v>99202004</v>
      </c>
      <c r="K1185" s="17" t="str">
        <f t="shared" si="179"/>
        <v>Triploid</v>
      </c>
      <c r="L1185" s="26">
        <f t="shared" si="181"/>
        <v>100</v>
      </c>
      <c r="M1185" s="26">
        <v>1</v>
      </c>
      <c r="N1185" s="26" t="s">
        <v>45</v>
      </c>
      <c r="O1185" s="26" t="s">
        <v>45</v>
      </c>
      <c r="P1185" s="26" t="s">
        <v>45</v>
      </c>
      <c r="Q1185" s="26" t="s">
        <v>45</v>
      </c>
      <c r="R1185" s="26" t="s">
        <v>45</v>
      </c>
      <c r="S1185" s="26" t="s">
        <v>45</v>
      </c>
      <c r="T1185" s="89">
        <v>4.4843049327354256</v>
      </c>
      <c r="U1185" s="17">
        <f t="shared" si="180"/>
        <v>6</v>
      </c>
      <c r="V1185" s="17">
        <v>2</v>
      </c>
      <c r="W1185" s="26" t="s">
        <v>45</v>
      </c>
      <c r="X1185" s="26" t="s">
        <v>45</v>
      </c>
      <c r="Y1185" s="26" t="s">
        <v>45</v>
      </c>
      <c r="Z1185" s="26" t="s">
        <v>45</v>
      </c>
      <c r="AA1185" s="26" t="s">
        <v>45</v>
      </c>
      <c r="AB1185" s="26" t="s">
        <v>45</v>
      </c>
      <c r="AC1185" s="26" t="s">
        <v>45</v>
      </c>
      <c r="AD1185" s="26" t="s">
        <v>45</v>
      </c>
      <c r="AE1185" s="26" t="s">
        <v>45</v>
      </c>
      <c r="AF1185" s="26" t="s">
        <v>45</v>
      </c>
      <c r="AG1185" s="26">
        <v>5</v>
      </c>
      <c r="AH1185" s="17">
        <v>5.0999999999999996</v>
      </c>
      <c r="AI1185" s="17">
        <f t="shared" si="178"/>
        <v>7.9432823472428065E-6</v>
      </c>
      <c r="AJ1185" s="17">
        <v>1</v>
      </c>
      <c r="AK1185" s="17">
        <v>87</v>
      </c>
      <c r="AL1185" s="17">
        <v>1175</v>
      </c>
      <c r="AM1185" s="17">
        <v>242</v>
      </c>
      <c r="AN1185" s="17">
        <v>198.15</v>
      </c>
      <c r="AO1185" s="17">
        <v>14.6</v>
      </c>
      <c r="AP1185" s="17">
        <v>0.85</v>
      </c>
      <c r="AQ1185" s="17">
        <v>145.35</v>
      </c>
      <c r="AR1185" s="17">
        <v>790.5</v>
      </c>
      <c r="AS1185" s="17">
        <v>1020.9027777777784</v>
      </c>
      <c r="AT1185" s="26">
        <v>564.125</v>
      </c>
      <c r="AU1185" s="26">
        <v>18.699376947040502</v>
      </c>
      <c r="AV1185" s="26">
        <v>1.700211467924245</v>
      </c>
      <c r="AW1185" s="26">
        <v>4980.2249999999995</v>
      </c>
      <c r="AX1185" s="26">
        <v>3882.4750000000004</v>
      </c>
      <c r="AY1185" s="103">
        <v>655</v>
      </c>
      <c r="AZ1185" s="103">
        <f t="shared" si="182"/>
        <v>199.77500000000001</v>
      </c>
      <c r="BA1185" s="17">
        <v>15</v>
      </c>
      <c r="BB1185" s="17">
        <v>15</v>
      </c>
      <c r="BC1185" s="17">
        <v>0.14000000000000001</v>
      </c>
      <c r="BD1185" s="14">
        <v>3</v>
      </c>
      <c r="BE1185" s="17" t="s">
        <v>149</v>
      </c>
      <c r="BF1185" s="28"/>
      <c r="BG1185" s="26"/>
      <c r="BH1185" s="17" t="s">
        <v>199</v>
      </c>
      <c r="BI1185" s="29"/>
    </row>
    <row r="1186" spans="1:61" x14ac:dyDescent="0.25">
      <c r="A1186" s="17">
        <v>2009</v>
      </c>
      <c r="B1186" s="15">
        <v>2012</v>
      </c>
      <c r="C1186" s="66" t="s">
        <v>197</v>
      </c>
      <c r="D1186" s="52" t="s">
        <v>335</v>
      </c>
      <c r="E1186" s="17">
        <v>1</v>
      </c>
      <c r="F1186" s="67" t="s">
        <v>110</v>
      </c>
      <c r="G1186" s="17" t="s">
        <v>111</v>
      </c>
      <c r="H1186" s="70">
        <v>99202</v>
      </c>
      <c r="I1186" s="45">
        <v>8</v>
      </c>
      <c r="J1186" s="17">
        <v>99202011</v>
      </c>
      <c r="K1186" s="17" t="str">
        <f t="shared" si="179"/>
        <v>Triploid</v>
      </c>
      <c r="L1186" s="26">
        <f t="shared" si="181"/>
        <v>100</v>
      </c>
      <c r="M1186" s="26">
        <v>1</v>
      </c>
      <c r="N1186" s="26" t="s">
        <v>45</v>
      </c>
      <c r="O1186" s="26" t="s">
        <v>45</v>
      </c>
      <c r="P1186" s="26" t="s">
        <v>45</v>
      </c>
      <c r="Q1186" s="26" t="s">
        <v>45</v>
      </c>
      <c r="R1186" s="26" t="s">
        <v>45</v>
      </c>
      <c r="S1186" s="26" t="s">
        <v>45</v>
      </c>
      <c r="T1186" s="89">
        <v>5.1569506726457393</v>
      </c>
      <c r="U1186" s="17">
        <f t="shared" si="180"/>
        <v>6.8999999999999995</v>
      </c>
      <c r="V1186" s="17">
        <v>2.2999999999999998</v>
      </c>
      <c r="W1186" s="26" t="s">
        <v>45</v>
      </c>
      <c r="X1186" s="26" t="s">
        <v>45</v>
      </c>
      <c r="Y1186" s="26" t="s">
        <v>45</v>
      </c>
      <c r="Z1186" s="26" t="s">
        <v>45</v>
      </c>
      <c r="AA1186" s="26" t="s">
        <v>45</v>
      </c>
      <c r="AB1186" s="26" t="s">
        <v>45</v>
      </c>
      <c r="AC1186" s="26" t="s">
        <v>45</v>
      </c>
      <c r="AD1186" s="26" t="s">
        <v>45</v>
      </c>
      <c r="AE1186" s="26" t="s">
        <v>45</v>
      </c>
      <c r="AF1186" s="26" t="s">
        <v>45</v>
      </c>
      <c r="AG1186" s="26">
        <v>3.5</v>
      </c>
      <c r="AH1186" s="17">
        <v>5.4</v>
      </c>
      <c r="AI1186" s="17">
        <f t="shared" si="178"/>
        <v>3.9810717055349657E-6</v>
      </c>
      <c r="AJ1186" s="17">
        <v>1</v>
      </c>
      <c r="AK1186" s="17">
        <v>64.5</v>
      </c>
      <c r="AL1186" s="17">
        <v>455</v>
      </c>
      <c r="AM1186" s="17">
        <v>55</v>
      </c>
      <c r="AN1186" s="17">
        <v>138.5</v>
      </c>
      <c r="AO1186" s="17">
        <v>19.8</v>
      </c>
      <c r="AP1186" s="17">
        <v>0.6</v>
      </c>
      <c r="AQ1186" s="17">
        <v>148.25</v>
      </c>
      <c r="AR1186" s="17">
        <v>790.5</v>
      </c>
      <c r="AS1186" s="17">
        <v>1020.9027777777784</v>
      </c>
      <c r="AT1186" s="26">
        <v>564.125</v>
      </c>
      <c r="AU1186" s="26">
        <v>18.699376947040502</v>
      </c>
      <c r="AV1186" s="26">
        <v>1.700211467924245</v>
      </c>
      <c r="AW1186" s="26">
        <v>4980.2249999999995</v>
      </c>
      <c r="AX1186" s="26">
        <v>3882.4750000000004</v>
      </c>
      <c r="AY1186" s="103">
        <v>655</v>
      </c>
      <c r="AZ1186" s="103">
        <f t="shared" si="182"/>
        <v>199.77500000000001</v>
      </c>
      <c r="BA1186" s="17">
        <v>15</v>
      </c>
      <c r="BB1186" s="17">
        <v>15</v>
      </c>
      <c r="BC1186" s="17">
        <v>0.2</v>
      </c>
      <c r="BD1186" s="14">
        <v>3</v>
      </c>
      <c r="BE1186" s="17" t="s">
        <v>149</v>
      </c>
      <c r="BF1186" s="28"/>
      <c r="BG1186" s="26"/>
      <c r="BH1186" s="17" t="s">
        <v>199</v>
      </c>
      <c r="BI1186" s="29"/>
    </row>
    <row r="1187" spans="1:61" x14ac:dyDescent="0.25">
      <c r="A1187" s="17">
        <v>2009</v>
      </c>
      <c r="B1187" s="15">
        <v>2012</v>
      </c>
      <c r="C1187" s="66" t="s">
        <v>197</v>
      </c>
      <c r="D1187" s="52" t="s">
        <v>335</v>
      </c>
      <c r="E1187" s="17">
        <v>2</v>
      </c>
      <c r="F1187" s="67" t="s">
        <v>110</v>
      </c>
      <c r="G1187" s="17" t="s">
        <v>111</v>
      </c>
      <c r="H1187" s="70">
        <v>99202</v>
      </c>
      <c r="I1187" s="45">
        <v>8</v>
      </c>
      <c r="J1187" s="17">
        <v>99202011</v>
      </c>
      <c r="K1187" s="17" t="str">
        <f t="shared" si="179"/>
        <v>Triploid</v>
      </c>
      <c r="L1187" s="26">
        <f t="shared" si="181"/>
        <v>100</v>
      </c>
      <c r="M1187" s="26">
        <v>1</v>
      </c>
      <c r="N1187" s="26" t="s">
        <v>45</v>
      </c>
      <c r="O1187" s="26" t="s">
        <v>45</v>
      </c>
      <c r="P1187" s="26" t="s">
        <v>45</v>
      </c>
      <c r="Q1187" s="26" t="s">
        <v>45</v>
      </c>
      <c r="R1187" s="26" t="s">
        <v>45</v>
      </c>
      <c r="S1187" s="26" t="s">
        <v>45</v>
      </c>
      <c r="T1187" s="89">
        <v>3.811659192825112</v>
      </c>
      <c r="U1187" s="17">
        <f t="shared" si="180"/>
        <v>5.0999999999999996</v>
      </c>
      <c r="V1187" s="17">
        <v>1.7</v>
      </c>
      <c r="W1187" s="26" t="s">
        <v>45</v>
      </c>
      <c r="X1187" s="26" t="s">
        <v>45</v>
      </c>
      <c r="Y1187" s="26" t="s">
        <v>45</v>
      </c>
      <c r="Z1187" s="26" t="s">
        <v>45</v>
      </c>
      <c r="AA1187" s="26" t="s">
        <v>45</v>
      </c>
      <c r="AB1187" s="26" t="s">
        <v>45</v>
      </c>
      <c r="AC1187" s="26" t="s">
        <v>45</v>
      </c>
      <c r="AD1187" s="26" t="s">
        <v>45</v>
      </c>
      <c r="AE1187" s="26" t="s">
        <v>45</v>
      </c>
      <c r="AF1187" s="26" t="s">
        <v>45</v>
      </c>
      <c r="AG1187" s="26">
        <v>3.7</v>
      </c>
      <c r="AH1187" s="17">
        <v>5.2</v>
      </c>
      <c r="AI1187" s="17">
        <f t="shared" ref="AI1187:AI1250" si="183">10^(-AH1187)</f>
        <v>6.3095734448019212E-6</v>
      </c>
      <c r="AJ1187" s="17">
        <v>1</v>
      </c>
      <c r="AK1187" s="17">
        <v>58.5</v>
      </c>
      <c r="AL1187" s="17">
        <v>973</v>
      </c>
      <c r="AM1187" s="17">
        <v>193</v>
      </c>
      <c r="AN1187" s="17">
        <v>96.55</v>
      </c>
      <c r="AO1187" s="17">
        <v>13.6</v>
      </c>
      <c r="AP1187" s="17">
        <v>0.7</v>
      </c>
      <c r="AQ1187" s="17">
        <v>127.65</v>
      </c>
      <c r="AR1187" s="17">
        <v>790.5</v>
      </c>
      <c r="AS1187" s="17">
        <v>1020.9027777777784</v>
      </c>
      <c r="AT1187" s="26">
        <v>564.125</v>
      </c>
      <c r="AU1187" s="26">
        <v>18.699376947040502</v>
      </c>
      <c r="AV1187" s="26">
        <v>1.700211467924245</v>
      </c>
      <c r="AW1187" s="26">
        <v>4980.2249999999995</v>
      </c>
      <c r="AX1187" s="26">
        <v>3882.4750000000004</v>
      </c>
      <c r="AY1187" s="103">
        <v>655</v>
      </c>
      <c r="AZ1187" s="103">
        <f t="shared" si="182"/>
        <v>199.77500000000001</v>
      </c>
      <c r="BA1187" s="17">
        <v>15</v>
      </c>
      <c r="BB1187" s="17">
        <v>15</v>
      </c>
      <c r="BC1187" s="17">
        <v>0.2</v>
      </c>
      <c r="BD1187" s="14">
        <v>3</v>
      </c>
      <c r="BE1187" s="17" t="s">
        <v>149</v>
      </c>
      <c r="BF1187" s="28"/>
      <c r="BG1187" s="26"/>
      <c r="BH1187" s="17" t="s">
        <v>199</v>
      </c>
      <c r="BI1187" s="29"/>
    </row>
    <row r="1188" spans="1:61" x14ac:dyDescent="0.25">
      <c r="A1188" s="17">
        <v>2009</v>
      </c>
      <c r="B1188" s="15">
        <v>2012</v>
      </c>
      <c r="C1188" s="66" t="s">
        <v>197</v>
      </c>
      <c r="D1188" s="52" t="s">
        <v>335</v>
      </c>
      <c r="E1188" s="17">
        <v>3</v>
      </c>
      <c r="F1188" s="67" t="s">
        <v>110</v>
      </c>
      <c r="G1188" s="17" t="s">
        <v>111</v>
      </c>
      <c r="H1188" s="70">
        <v>99202</v>
      </c>
      <c r="I1188" s="45">
        <v>8</v>
      </c>
      <c r="J1188" s="17">
        <v>99202011</v>
      </c>
      <c r="K1188" s="17" t="str">
        <f t="shared" si="179"/>
        <v>Triploid</v>
      </c>
      <c r="L1188" s="26">
        <f t="shared" si="181"/>
        <v>100</v>
      </c>
      <c r="M1188" s="26">
        <v>1</v>
      </c>
      <c r="N1188" s="26" t="s">
        <v>45</v>
      </c>
      <c r="O1188" s="26" t="s">
        <v>45</v>
      </c>
      <c r="P1188" s="26" t="s">
        <v>45</v>
      </c>
      <c r="Q1188" s="26" t="s">
        <v>45</v>
      </c>
      <c r="R1188" s="26" t="s">
        <v>45</v>
      </c>
      <c r="S1188" s="26" t="s">
        <v>45</v>
      </c>
      <c r="T1188" s="89">
        <v>2.4663677130044843</v>
      </c>
      <c r="U1188" s="17">
        <f t="shared" si="180"/>
        <v>3.3000000000000003</v>
      </c>
      <c r="V1188" s="17">
        <v>1.1000000000000001</v>
      </c>
      <c r="W1188" s="26" t="s">
        <v>45</v>
      </c>
      <c r="X1188" s="26" t="s">
        <v>45</v>
      </c>
      <c r="Y1188" s="26" t="s">
        <v>45</v>
      </c>
      <c r="Z1188" s="26" t="s">
        <v>45</v>
      </c>
      <c r="AA1188" s="26" t="s">
        <v>45</v>
      </c>
      <c r="AB1188" s="26" t="s">
        <v>45</v>
      </c>
      <c r="AC1188" s="26" t="s">
        <v>45</v>
      </c>
      <c r="AD1188" s="26" t="s">
        <v>45</v>
      </c>
      <c r="AE1188" s="26" t="s">
        <v>45</v>
      </c>
      <c r="AF1188" s="26" t="s">
        <v>45</v>
      </c>
      <c r="AG1188" s="26">
        <v>3.9</v>
      </c>
      <c r="AH1188" s="17">
        <v>5.3</v>
      </c>
      <c r="AI1188" s="17">
        <f t="shared" si="183"/>
        <v>5.011872336272719E-6</v>
      </c>
      <c r="AJ1188" s="17">
        <v>1</v>
      </c>
      <c r="AK1188" s="17">
        <v>68.5</v>
      </c>
      <c r="AL1188" s="17">
        <v>1394.5</v>
      </c>
      <c r="AM1188" s="17">
        <v>281</v>
      </c>
      <c r="AN1188" s="17">
        <v>87.1</v>
      </c>
      <c r="AO1188" s="17">
        <v>11.95</v>
      </c>
      <c r="AP1188" s="17">
        <v>0.6</v>
      </c>
      <c r="AQ1188" s="17">
        <v>116.4</v>
      </c>
      <c r="AR1188" s="17">
        <v>790.5</v>
      </c>
      <c r="AS1188" s="17">
        <v>1020.9027777777784</v>
      </c>
      <c r="AT1188" s="26">
        <v>564.125</v>
      </c>
      <c r="AU1188" s="26">
        <v>18.699376947040502</v>
      </c>
      <c r="AV1188" s="26">
        <v>1.700211467924245</v>
      </c>
      <c r="AW1188" s="26">
        <v>4980.2249999999995</v>
      </c>
      <c r="AX1188" s="26">
        <v>3882.4750000000004</v>
      </c>
      <c r="AY1188" s="103">
        <v>655</v>
      </c>
      <c r="AZ1188" s="103">
        <f t="shared" si="182"/>
        <v>199.77500000000001</v>
      </c>
      <c r="BA1188" s="17">
        <v>15</v>
      </c>
      <c r="BB1188" s="17">
        <v>15</v>
      </c>
      <c r="BC1188" s="17">
        <v>0.14000000000000001</v>
      </c>
      <c r="BD1188" s="14">
        <v>3</v>
      </c>
      <c r="BE1188" s="17" t="s">
        <v>149</v>
      </c>
      <c r="BF1188" s="28"/>
      <c r="BG1188" s="26"/>
      <c r="BH1188" s="17" t="s">
        <v>199</v>
      </c>
      <c r="BI1188" s="29"/>
    </row>
    <row r="1189" spans="1:61" x14ac:dyDescent="0.25">
      <c r="A1189" s="17">
        <v>2009</v>
      </c>
      <c r="B1189" s="15">
        <v>2012</v>
      </c>
      <c r="C1189" s="66" t="s">
        <v>197</v>
      </c>
      <c r="D1189" s="52" t="s">
        <v>335</v>
      </c>
      <c r="E1189" s="17">
        <v>4</v>
      </c>
      <c r="F1189" s="67" t="s">
        <v>110</v>
      </c>
      <c r="G1189" s="17" t="s">
        <v>111</v>
      </c>
      <c r="H1189" s="70">
        <v>99202</v>
      </c>
      <c r="I1189" s="45">
        <v>8</v>
      </c>
      <c r="J1189" s="17">
        <v>99202011</v>
      </c>
      <c r="K1189" s="17" t="str">
        <f t="shared" si="179"/>
        <v>Triploid</v>
      </c>
      <c r="L1189" s="26">
        <f t="shared" si="181"/>
        <v>100</v>
      </c>
      <c r="M1189" s="26">
        <v>1</v>
      </c>
      <c r="N1189" s="26" t="s">
        <v>45</v>
      </c>
      <c r="O1189" s="26" t="s">
        <v>45</v>
      </c>
      <c r="P1189" s="26" t="s">
        <v>45</v>
      </c>
      <c r="Q1189" s="26" t="s">
        <v>45</v>
      </c>
      <c r="R1189" s="26" t="s">
        <v>45</v>
      </c>
      <c r="S1189" s="26" t="s">
        <v>45</v>
      </c>
      <c r="T1189" s="89">
        <v>3.3632286995515694</v>
      </c>
      <c r="U1189" s="17">
        <f t="shared" si="180"/>
        <v>4.5</v>
      </c>
      <c r="V1189" s="17">
        <v>1.5</v>
      </c>
      <c r="W1189" s="26" t="s">
        <v>45</v>
      </c>
      <c r="X1189" s="26" t="s">
        <v>45</v>
      </c>
      <c r="Y1189" s="26" t="s">
        <v>45</v>
      </c>
      <c r="Z1189" s="26" t="s">
        <v>45</v>
      </c>
      <c r="AA1189" s="26" t="s">
        <v>45</v>
      </c>
      <c r="AB1189" s="26" t="s">
        <v>45</v>
      </c>
      <c r="AC1189" s="26" t="s">
        <v>45</v>
      </c>
      <c r="AD1189" s="26" t="s">
        <v>45</v>
      </c>
      <c r="AE1189" s="26" t="s">
        <v>45</v>
      </c>
      <c r="AF1189" s="26" t="s">
        <v>45</v>
      </c>
      <c r="AG1189" s="26">
        <v>5</v>
      </c>
      <c r="AH1189" s="17">
        <v>5.0999999999999996</v>
      </c>
      <c r="AI1189" s="17">
        <f t="shared" si="183"/>
        <v>7.9432823472428065E-6</v>
      </c>
      <c r="AJ1189" s="17">
        <v>1</v>
      </c>
      <c r="AK1189" s="17">
        <v>87</v>
      </c>
      <c r="AL1189" s="17">
        <v>1175</v>
      </c>
      <c r="AM1189" s="17">
        <v>242</v>
      </c>
      <c r="AN1189" s="17">
        <v>198.15</v>
      </c>
      <c r="AO1189" s="17">
        <v>14.6</v>
      </c>
      <c r="AP1189" s="17">
        <v>0.85</v>
      </c>
      <c r="AQ1189" s="17">
        <v>145.35</v>
      </c>
      <c r="AR1189" s="17">
        <v>790.5</v>
      </c>
      <c r="AS1189" s="17">
        <v>1020.9027777777784</v>
      </c>
      <c r="AT1189" s="26">
        <v>564.125</v>
      </c>
      <c r="AU1189" s="26">
        <v>18.699376947040502</v>
      </c>
      <c r="AV1189" s="26">
        <v>1.700211467924245</v>
      </c>
      <c r="AW1189" s="26">
        <v>4980.2249999999995</v>
      </c>
      <c r="AX1189" s="26">
        <v>3882.4750000000004</v>
      </c>
      <c r="AY1189" s="103">
        <v>655</v>
      </c>
      <c r="AZ1189" s="103">
        <f t="shared" si="182"/>
        <v>199.77500000000001</v>
      </c>
      <c r="BA1189" s="17">
        <v>15</v>
      </c>
      <c r="BB1189" s="17">
        <v>15</v>
      </c>
      <c r="BC1189" s="17">
        <v>0.14000000000000001</v>
      </c>
      <c r="BD1189" s="14">
        <v>3</v>
      </c>
      <c r="BE1189" s="17" t="s">
        <v>149</v>
      </c>
      <c r="BF1189" s="28"/>
      <c r="BG1189" s="26"/>
      <c r="BH1189" s="17" t="s">
        <v>199</v>
      </c>
      <c r="BI1189" s="29"/>
    </row>
    <row r="1190" spans="1:61" x14ac:dyDescent="0.25">
      <c r="A1190" s="17">
        <v>2009</v>
      </c>
      <c r="B1190" s="15">
        <v>2012</v>
      </c>
      <c r="C1190" s="66" t="s">
        <v>197</v>
      </c>
      <c r="D1190" s="52" t="s">
        <v>335</v>
      </c>
      <c r="E1190" s="17">
        <v>1</v>
      </c>
      <c r="F1190" s="67" t="s">
        <v>114</v>
      </c>
      <c r="G1190" s="17" t="s">
        <v>115</v>
      </c>
      <c r="H1190" s="70">
        <v>99207</v>
      </c>
      <c r="I1190" s="45">
        <v>8</v>
      </c>
      <c r="J1190" s="17">
        <v>99207018</v>
      </c>
      <c r="K1190" s="17" t="str">
        <f t="shared" si="179"/>
        <v>Triploid</v>
      </c>
      <c r="L1190" s="26">
        <f t="shared" si="181"/>
        <v>94.444444444444443</v>
      </c>
      <c r="M1190" s="26">
        <v>0.94444444444444442</v>
      </c>
      <c r="N1190" s="26" t="s">
        <v>45</v>
      </c>
      <c r="O1190" s="26" t="s">
        <v>45</v>
      </c>
      <c r="P1190" s="26" t="s">
        <v>45</v>
      </c>
      <c r="Q1190" s="26" t="s">
        <v>45</v>
      </c>
      <c r="R1190" s="26" t="s">
        <v>45</v>
      </c>
      <c r="S1190" s="26" t="s">
        <v>45</v>
      </c>
      <c r="T1190" s="89">
        <v>2.2421524663677128</v>
      </c>
      <c r="U1190" s="17">
        <f t="shared" si="180"/>
        <v>3</v>
      </c>
      <c r="V1190" s="17">
        <v>1</v>
      </c>
      <c r="W1190" s="26" t="s">
        <v>45</v>
      </c>
      <c r="X1190" s="26" t="s">
        <v>45</v>
      </c>
      <c r="Y1190" s="26" t="s">
        <v>45</v>
      </c>
      <c r="Z1190" s="26" t="s">
        <v>45</v>
      </c>
      <c r="AA1190" s="26" t="s">
        <v>45</v>
      </c>
      <c r="AB1190" s="26" t="s">
        <v>45</v>
      </c>
      <c r="AC1190" s="26" t="s">
        <v>45</v>
      </c>
      <c r="AD1190" s="26" t="s">
        <v>45</v>
      </c>
      <c r="AE1190" s="26" t="s">
        <v>45</v>
      </c>
      <c r="AF1190" s="26" t="s">
        <v>45</v>
      </c>
      <c r="AG1190" s="26">
        <v>3.5</v>
      </c>
      <c r="AH1190" s="17">
        <v>5.4</v>
      </c>
      <c r="AI1190" s="17">
        <f t="shared" si="183"/>
        <v>3.9810717055349657E-6</v>
      </c>
      <c r="AJ1190" s="17">
        <v>1</v>
      </c>
      <c r="AK1190" s="17">
        <v>64.5</v>
      </c>
      <c r="AL1190" s="17">
        <v>455</v>
      </c>
      <c r="AM1190" s="17">
        <v>55</v>
      </c>
      <c r="AN1190" s="17">
        <v>138.5</v>
      </c>
      <c r="AO1190" s="17">
        <v>19.8</v>
      </c>
      <c r="AP1190" s="17">
        <v>0.6</v>
      </c>
      <c r="AQ1190" s="17">
        <v>148.25</v>
      </c>
      <c r="AR1190" s="17">
        <v>790.5</v>
      </c>
      <c r="AS1190" s="17">
        <v>1020.9027777777784</v>
      </c>
      <c r="AT1190" s="26">
        <v>564.125</v>
      </c>
      <c r="AU1190" s="26">
        <v>18.699376947040502</v>
      </c>
      <c r="AV1190" s="26">
        <v>1.700211467924245</v>
      </c>
      <c r="AW1190" s="26">
        <v>4980.2249999999995</v>
      </c>
      <c r="AX1190" s="26">
        <v>3882.4750000000004</v>
      </c>
      <c r="AY1190" s="103">
        <v>655</v>
      </c>
      <c r="AZ1190" s="103">
        <f t="shared" si="182"/>
        <v>199.77500000000001</v>
      </c>
      <c r="BA1190" s="17">
        <v>15</v>
      </c>
      <c r="BB1190" s="17">
        <v>15</v>
      </c>
      <c r="BC1190" s="17">
        <v>0.2</v>
      </c>
      <c r="BD1190" s="14">
        <v>3</v>
      </c>
      <c r="BE1190" s="17" t="s">
        <v>149</v>
      </c>
      <c r="BF1190" s="28"/>
      <c r="BG1190" s="26"/>
      <c r="BH1190" s="17" t="s">
        <v>199</v>
      </c>
      <c r="BI1190" s="29"/>
    </row>
    <row r="1191" spans="1:61" x14ac:dyDescent="0.25">
      <c r="A1191" s="17">
        <v>2009</v>
      </c>
      <c r="B1191" s="15">
        <v>2012</v>
      </c>
      <c r="C1191" s="66" t="s">
        <v>197</v>
      </c>
      <c r="D1191" s="52" t="s">
        <v>335</v>
      </c>
      <c r="E1191" s="17">
        <v>2</v>
      </c>
      <c r="F1191" s="67" t="s">
        <v>114</v>
      </c>
      <c r="G1191" s="17" t="s">
        <v>115</v>
      </c>
      <c r="H1191" s="70">
        <v>99207</v>
      </c>
      <c r="I1191" s="45">
        <v>8</v>
      </c>
      <c r="J1191" s="17">
        <v>99207018</v>
      </c>
      <c r="K1191" s="17" t="str">
        <f t="shared" si="179"/>
        <v>Triploid</v>
      </c>
      <c r="L1191" s="26">
        <f t="shared" si="181"/>
        <v>100</v>
      </c>
      <c r="M1191" s="26">
        <v>1</v>
      </c>
      <c r="N1191" s="26" t="s">
        <v>45</v>
      </c>
      <c r="O1191" s="26" t="s">
        <v>45</v>
      </c>
      <c r="P1191" s="26" t="s">
        <v>45</v>
      </c>
      <c r="Q1191" s="26" t="s">
        <v>45</v>
      </c>
      <c r="R1191" s="26" t="s">
        <v>45</v>
      </c>
      <c r="S1191" s="26" t="s">
        <v>45</v>
      </c>
      <c r="T1191" s="89">
        <v>2.9147982062780269</v>
      </c>
      <c r="U1191" s="17">
        <f t="shared" si="180"/>
        <v>3.9000000000000004</v>
      </c>
      <c r="V1191" s="17">
        <v>1.3</v>
      </c>
      <c r="W1191" s="26" t="s">
        <v>45</v>
      </c>
      <c r="X1191" s="26" t="s">
        <v>45</v>
      </c>
      <c r="Y1191" s="26" t="s">
        <v>45</v>
      </c>
      <c r="Z1191" s="26" t="s">
        <v>45</v>
      </c>
      <c r="AA1191" s="26" t="s">
        <v>45</v>
      </c>
      <c r="AB1191" s="26" t="s">
        <v>45</v>
      </c>
      <c r="AC1191" s="26" t="s">
        <v>45</v>
      </c>
      <c r="AD1191" s="26" t="s">
        <v>45</v>
      </c>
      <c r="AE1191" s="26" t="s">
        <v>45</v>
      </c>
      <c r="AF1191" s="26" t="s">
        <v>45</v>
      </c>
      <c r="AG1191" s="26">
        <v>3.7</v>
      </c>
      <c r="AH1191" s="17">
        <v>5.2</v>
      </c>
      <c r="AI1191" s="17">
        <f t="shared" si="183"/>
        <v>6.3095734448019212E-6</v>
      </c>
      <c r="AJ1191" s="17">
        <v>1</v>
      </c>
      <c r="AK1191" s="17">
        <v>58.5</v>
      </c>
      <c r="AL1191" s="17">
        <v>973</v>
      </c>
      <c r="AM1191" s="17">
        <v>193</v>
      </c>
      <c r="AN1191" s="17">
        <v>96.55</v>
      </c>
      <c r="AO1191" s="17">
        <v>13.6</v>
      </c>
      <c r="AP1191" s="17">
        <v>0.7</v>
      </c>
      <c r="AQ1191" s="17">
        <v>127.65</v>
      </c>
      <c r="AR1191" s="17">
        <v>790.5</v>
      </c>
      <c r="AS1191" s="17">
        <v>1020.9027777777784</v>
      </c>
      <c r="AT1191" s="26">
        <v>564.125</v>
      </c>
      <c r="AU1191" s="26">
        <v>18.699376947040502</v>
      </c>
      <c r="AV1191" s="26">
        <v>1.700211467924245</v>
      </c>
      <c r="AW1191" s="26">
        <v>4980.2249999999995</v>
      </c>
      <c r="AX1191" s="26">
        <v>3882.4750000000004</v>
      </c>
      <c r="AY1191" s="103">
        <v>655</v>
      </c>
      <c r="AZ1191" s="103">
        <f t="shared" si="182"/>
        <v>199.77500000000001</v>
      </c>
      <c r="BA1191" s="17">
        <v>15</v>
      </c>
      <c r="BB1191" s="17">
        <v>15</v>
      </c>
      <c r="BC1191" s="17">
        <v>0.2</v>
      </c>
      <c r="BD1191" s="14">
        <v>3</v>
      </c>
      <c r="BE1191" s="17" t="s">
        <v>149</v>
      </c>
      <c r="BF1191" s="28"/>
      <c r="BG1191" s="26"/>
      <c r="BH1191" s="17" t="s">
        <v>199</v>
      </c>
      <c r="BI1191" s="29"/>
    </row>
    <row r="1192" spans="1:61" x14ac:dyDescent="0.25">
      <c r="A1192" s="17">
        <v>2009</v>
      </c>
      <c r="B1192" s="15">
        <v>2012</v>
      </c>
      <c r="C1192" s="66" t="s">
        <v>197</v>
      </c>
      <c r="D1192" s="52" t="s">
        <v>335</v>
      </c>
      <c r="E1192" s="17">
        <v>3</v>
      </c>
      <c r="F1192" s="67" t="s">
        <v>114</v>
      </c>
      <c r="G1192" s="17" t="s">
        <v>115</v>
      </c>
      <c r="H1192" s="70">
        <v>99207</v>
      </c>
      <c r="I1192" s="45">
        <v>8</v>
      </c>
      <c r="J1192" s="17">
        <v>99207018</v>
      </c>
      <c r="K1192" s="17" t="str">
        <f t="shared" si="179"/>
        <v>Triploid</v>
      </c>
      <c r="L1192" s="26">
        <f t="shared" si="181"/>
        <v>33.333333333333329</v>
      </c>
      <c r="M1192" s="26">
        <v>0.33333333333333331</v>
      </c>
      <c r="N1192" s="26" t="s">
        <v>45</v>
      </c>
      <c r="O1192" s="26" t="s">
        <v>45</v>
      </c>
      <c r="P1192" s="26" t="s">
        <v>45</v>
      </c>
      <c r="Q1192" s="26" t="s">
        <v>45</v>
      </c>
      <c r="R1192" s="26" t="s">
        <v>45</v>
      </c>
      <c r="S1192" s="26" t="s">
        <v>45</v>
      </c>
      <c r="T1192" s="89">
        <v>0.89686098654708524</v>
      </c>
      <c r="U1192" s="17">
        <f t="shared" si="180"/>
        <v>1.2000000000000002</v>
      </c>
      <c r="V1192" s="17">
        <v>0.4</v>
      </c>
      <c r="W1192" s="26" t="s">
        <v>45</v>
      </c>
      <c r="X1192" s="26" t="s">
        <v>45</v>
      </c>
      <c r="Y1192" s="26" t="s">
        <v>45</v>
      </c>
      <c r="Z1192" s="26" t="s">
        <v>45</v>
      </c>
      <c r="AA1192" s="26" t="s">
        <v>45</v>
      </c>
      <c r="AB1192" s="26" t="s">
        <v>45</v>
      </c>
      <c r="AC1192" s="26" t="s">
        <v>45</v>
      </c>
      <c r="AD1192" s="26" t="s">
        <v>45</v>
      </c>
      <c r="AE1192" s="26" t="s">
        <v>45</v>
      </c>
      <c r="AF1192" s="26" t="s">
        <v>45</v>
      </c>
      <c r="AG1192" s="26">
        <v>3.9</v>
      </c>
      <c r="AH1192" s="17">
        <v>5.3</v>
      </c>
      <c r="AI1192" s="17">
        <f t="shared" si="183"/>
        <v>5.011872336272719E-6</v>
      </c>
      <c r="AJ1192" s="17">
        <v>1</v>
      </c>
      <c r="AK1192" s="17">
        <v>68.5</v>
      </c>
      <c r="AL1192" s="17">
        <v>1394.5</v>
      </c>
      <c r="AM1192" s="17">
        <v>281</v>
      </c>
      <c r="AN1192" s="17">
        <v>87.1</v>
      </c>
      <c r="AO1192" s="17">
        <v>11.95</v>
      </c>
      <c r="AP1192" s="17">
        <v>0.6</v>
      </c>
      <c r="AQ1192" s="17">
        <v>116.4</v>
      </c>
      <c r="AR1192" s="17">
        <v>790.5</v>
      </c>
      <c r="AS1192" s="17">
        <v>1020.9027777777784</v>
      </c>
      <c r="AT1192" s="26">
        <v>564.125</v>
      </c>
      <c r="AU1192" s="26">
        <v>18.699376947040502</v>
      </c>
      <c r="AV1192" s="26">
        <v>1.700211467924245</v>
      </c>
      <c r="AW1192" s="26">
        <v>4980.2249999999995</v>
      </c>
      <c r="AX1192" s="26">
        <v>3882.4750000000004</v>
      </c>
      <c r="AY1192" s="103">
        <v>655</v>
      </c>
      <c r="AZ1192" s="103">
        <f t="shared" si="182"/>
        <v>199.77500000000001</v>
      </c>
      <c r="BA1192" s="17">
        <v>15</v>
      </c>
      <c r="BB1192" s="17">
        <v>15</v>
      </c>
      <c r="BC1192" s="17">
        <v>0.14000000000000001</v>
      </c>
      <c r="BD1192" s="14">
        <v>3</v>
      </c>
      <c r="BE1192" s="17" t="s">
        <v>149</v>
      </c>
      <c r="BF1192" s="28"/>
      <c r="BG1192" s="26"/>
      <c r="BH1192" s="17" t="s">
        <v>199</v>
      </c>
      <c r="BI1192" s="29"/>
    </row>
    <row r="1193" spans="1:61" x14ac:dyDescent="0.25">
      <c r="A1193" s="17">
        <v>2009</v>
      </c>
      <c r="B1193" s="15">
        <v>2012</v>
      </c>
      <c r="C1193" s="66" t="s">
        <v>197</v>
      </c>
      <c r="D1193" s="52" t="s">
        <v>335</v>
      </c>
      <c r="E1193" s="17">
        <v>4</v>
      </c>
      <c r="F1193" s="67" t="s">
        <v>114</v>
      </c>
      <c r="G1193" s="17" t="s">
        <v>115</v>
      </c>
      <c r="H1193" s="70">
        <v>99207</v>
      </c>
      <c r="I1193" s="45">
        <v>8</v>
      </c>
      <c r="J1193" s="17">
        <v>99207018</v>
      </c>
      <c r="K1193" s="17" t="str">
        <f t="shared" si="179"/>
        <v>Triploid</v>
      </c>
      <c r="L1193" s="26">
        <f t="shared" si="181"/>
        <v>100</v>
      </c>
      <c r="M1193" s="26">
        <v>1</v>
      </c>
      <c r="N1193" s="26" t="s">
        <v>45</v>
      </c>
      <c r="O1193" s="26" t="s">
        <v>45</v>
      </c>
      <c r="P1193" s="26" t="s">
        <v>45</v>
      </c>
      <c r="Q1193" s="26" t="s">
        <v>45</v>
      </c>
      <c r="R1193" s="26" t="s">
        <v>45</v>
      </c>
      <c r="S1193" s="26" t="s">
        <v>45</v>
      </c>
      <c r="T1193" s="89">
        <v>3.1390134529147979</v>
      </c>
      <c r="U1193" s="17">
        <f t="shared" si="180"/>
        <v>4.1999999999999993</v>
      </c>
      <c r="V1193" s="17">
        <v>1.4</v>
      </c>
      <c r="W1193" s="26" t="s">
        <v>45</v>
      </c>
      <c r="X1193" s="26" t="s">
        <v>45</v>
      </c>
      <c r="Y1193" s="26" t="s">
        <v>45</v>
      </c>
      <c r="Z1193" s="26" t="s">
        <v>45</v>
      </c>
      <c r="AA1193" s="26" t="s">
        <v>45</v>
      </c>
      <c r="AB1193" s="26" t="s">
        <v>45</v>
      </c>
      <c r="AC1193" s="26" t="s">
        <v>45</v>
      </c>
      <c r="AD1193" s="26" t="s">
        <v>45</v>
      </c>
      <c r="AE1193" s="26" t="s">
        <v>45</v>
      </c>
      <c r="AF1193" s="26" t="s">
        <v>45</v>
      </c>
      <c r="AG1193" s="26">
        <v>5</v>
      </c>
      <c r="AH1193" s="17">
        <v>5.0999999999999996</v>
      </c>
      <c r="AI1193" s="17">
        <f t="shared" si="183"/>
        <v>7.9432823472428065E-6</v>
      </c>
      <c r="AJ1193" s="17">
        <v>1</v>
      </c>
      <c r="AK1193" s="17">
        <v>87</v>
      </c>
      <c r="AL1193" s="17">
        <v>1175</v>
      </c>
      <c r="AM1193" s="17">
        <v>242</v>
      </c>
      <c r="AN1193" s="17">
        <v>198.15</v>
      </c>
      <c r="AO1193" s="17">
        <v>14.6</v>
      </c>
      <c r="AP1193" s="17">
        <v>0.85</v>
      </c>
      <c r="AQ1193" s="17">
        <v>145.35</v>
      </c>
      <c r="AR1193" s="17">
        <v>790.5</v>
      </c>
      <c r="AS1193" s="17">
        <v>1020.9027777777784</v>
      </c>
      <c r="AT1193" s="26">
        <v>564.125</v>
      </c>
      <c r="AU1193" s="26">
        <v>18.699376947040502</v>
      </c>
      <c r="AV1193" s="26">
        <v>1.700211467924245</v>
      </c>
      <c r="AW1193" s="26">
        <v>4980.2249999999995</v>
      </c>
      <c r="AX1193" s="26">
        <v>3882.4750000000004</v>
      </c>
      <c r="AY1193" s="103">
        <v>655</v>
      </c>
      <c r="AZ1193" s="103">
        <f t="shared" si="182"/>
        <v>199.77500000000001</v>
      </c>
      <c r="BA1193" s="17">
        <v>15</v>
      </c>
      <c r="BB1193" s="17">
        <v>15</v>
      </c>
      <c r="BC1193" s="17">
        <v>0.14000000000000001</v>
      </c>
      <c r="BD1193" s="14">
        <v>3</v>
      </c>
      <c r="BE1193" s="17" t="s">
        <v>149</v>
      </c>
      <c r="BF1193" s="28"/>
      <c r="BG1193" s="26"/>
      <c r="BH1193" s="17" t="s">
        <v>199</v>
      </c>
      <c r="BI1193" s="29"/>
    </row>
    <row r="1194" spans="1:61" x14ac:dyDescent="0.25">
      <c r="A1194" s="17">
        <v>2009</v>
      </c>
      <c r="B1194" s="15">
        <v>2012</v>
      </c>
      <c r="C1194" s="66" t="s">
        <v>197</v>
      </c>
      <c r="D1194" s="52" t="s">
        <v>335</v>
      </c>
      <c r="E1194" s="17">
        <v>1</v>
      </c>
      <c r="F1194" s="67" t="s">
        <v>116</v>
      </c>
      <c r="G1194" s="17" t="s">
        <v>117</v>
      </c>
      <c r="H1194" s="70">
        <v>99207</v>
      </c>
      <c r="I1194" s="45">
        <v>8</v>
      </c>
      <c r="J1194" s="17">
        <v>99207020</v>
      </c>
      <c r="K1194" s="17" t="str">
        <f t="shared" si="179"/>
        <v>Triploid</v>
      </c>
      <c r="L1194" s="26">
        <f t="shared" si="181"/>
        <v>83.333333333333343</v>
      </c>
      <c r="M1194" s="26">
        <v>0.83333333333333337</v>
      </c>
      <c r="N1194" s="26" t="s">
        <v>45</v>
      </c>
      <c r="O1194" s="26" t="s">
        <v>45</v>
      </c>
      <c r="P1194" s="26" t="s">
        <v>45</v>
      </c>
      <c r="Q1194" s="26" t="s">
        <v>45</v>
      </c>
      <c r="R1194" s="26" t="s">
        <v>45</v>
      </c>
      <c r="S1194" s="26" t="s">
        <v>45</v>
      </c>
      <c r="T1194" s="89">
        <v>2.0179372197309418</v>
      </c>
      <c r="U1194" s="17">
        <f t="shared" si="180"/>
        <v>2.7</v>
      </c>
      <c r="V1194" s="17">
        <v>0.9</v>
      </c>
      <c r="W1194" s="26" t="s">
        <v>45</v>
      </c>
      <c r="X1194" s="26" t="s">
        <v>45</v>
      </c>
      <c r="Y1194" s="26" t="s">
        <v>45</v>
      </c>
      <c r="Z1194" s="26" t="s">
        <v>45</v>
      </c>
      <c r="AA1194" s="26" t="s">
        <v>45</v>
      </c>
      <c r="AB1194" s="26" t="s">
        <v>45</v>
      </c>
      <c r="AC1194" s="26" t="s">
        <v>45</v>
      </c>
      <c r="AD1194" s="26" t="s">
        <v>45</v>
      </c>
      <c r="AE1194" s="26" t="s">
        <v>45</v>
      </c>
      <c r="AF1194" s="26" t="s">
        <v>45</v>
      </c>
      <c r="AG1194" s="26">
        <v>3.5</v>
      </c>
      <c r="AH1194" s="17">
        <v>5.4</v>
      </c>
      <c r="AI1194" s="17">
        <f t="shared" si="183"/>
        <v>3.9810717055349657E-6</v>
      </c>
      <c r="AJ1194" s="17">
        <v>1</v>
      </c>
      <c r="AK1194" s="17">
        <v>64.5</v>
      </c>
      <c r="AL1194" s="17">
        <v>455</v>
      </c>
      <c r="AM1194" s="17">
        <v>55</v>
      </c>
      <c r="AN1194" s="17">
        <v>138.5</v>
      </c>
      <c r="AO1194" s="17">
        <v>19.8</v>
      </c>
      <c r="AP1194" s="17">
        <v>0.6</v>
      </c>
      <c r="AQ1194" s="17">
        <v>148.25</v>
      </c>
      <c r="AR1194" s="17">
        <v>790.5</v>
      </c>
      <c r="AS1194" s="17">
        <v>1020.9027777777784</v>
      </c>
      <c r="AT1194" s="26">
        <v>564.125</v>
      </c>
      <c r="AU1194" s="26">
        <v>18.699376947040502</v>
      </c>
      <c r="AV1194" s="26">
        <v>1.700211467924245</v>
      </c>
      <c r="AW1194" s="26">
        <v>4980.2249999999995</v>
      </c>
      <c r="AX1194" s="26">
        <v>3882.4750000000004</v>
      </c>
      <c r="AY1194" s="103">
        <v>655</v>
      </c>
      <c r="AZ1194" s="103">
        <f t="shared" si="182"/>
        <v>199.77500000000001</v>
      </c>
      <c r="BA1194" s="17">
        <v>15</v>
      </c>
      <c r="BB1194" s="17">
        <v>15</v>
      </c>
      <c r="BC1194" s="17">
        <v>0.2</v>
      </c>
      <c r="BD1194" s="14">
        <v>3</v>
      </c>
      <c r="BE1194" s="17" t="s">
        <v>149</v>
      </c>
      <c r="BF1194" s="28"/>
      <c r="BG1194" s="26"/>
      <c r="BH1194" s="17" t="s">
        <v>199</v>
      </c>
      <c r="BI1194" s="29"/>
    </row>
    <row r="1195" spans="1:61" x14ac:dyDescent="0.25">
      <c r="A1195" s="17">
        <v>2009</v>
      </c>
      <c r="B1195" s="15">
        <v>2012</v>
      </c>
      <c r="C1195" s="66" t="s">
        <v>197</v>
      </c>
      <c r="D1195" s="52" t="s">
        <v>335</v>
      </c>
      <c r="E1195" s="17">
        <v>2</v>
      </c>
      <c r="F1195" s="67" t="s">
        <v>116</v>
      </c>
      <c r="G1195" s="17" t="s">
        <v>117</v>
      </c>
      <c r="H1195" s="70">
        <v>99207</v>
      </c>
      <c r="I1195" s="45">
        <v>8</v>
      </c>
      <c r="J1195" s="17">
        <v>99207020</v>
      </c>
      <c r="K1195" s="17" t="str">
        <f t="shared" si="179"/>
        <v>Triploid</v>
      </c>
      <c r="L1195" s="26">
        <f t="shared" si="181"/>
        <v>100</v>
      </c>
      <c r="M1195" s="26">
        <v>1</v>
      </c>
      <c r="N1195" s="26" t="s">
        <v>45</v>
      </c>
      <c r="O1195" s="26" t="s">
        <v>45</v>
      </c>
      <c r="P1195" s="26" t="s">
        <v>45</v>
      </c>
      <c r="Q1195" s="26" t="s">
        <v>45</v>
      </c>
      <c r="R1195" s="26" t="s">
        <v>45</v>
      </c>
      <c r="S1195" s="26" t="s">
        <v>45</v>
      </c>
      <c r="T1195" s="89">
        <v>2.2421524663677128</v>
      </c>
      <c r="U1195" s="17">
        <f t="shared" si="180"/>
        <v>3</v>
      </c>
      <c r="V1195" s="17">
        <v>1</v>
      </c>
      <c r="W1195" s="26" t="s">
        <v>45</v>
      </c>
      <c r="X1195" s="26" t="s">
        <v>45</v>
      </c>
      <c r="Y1195" s="26" t="s">
        <v>45</v>
      </c>
      <c r="Z1195" s="26" t="s">
        <v>45</v>
      </c>
      <c r="AA1195" s="26" t="s">
        <v>45</v>
      </c>
      <c r="AB1195" s="26" t="s">
        <v>45</v>
      </c>
      <c r="AC1195" s="26" t="s">
        <v>45</v>
      </c>
      <c r="AD1195" s="26" t="s">
        <v>45</v>
      </c>
      <c r="AE1195" s="26" t="s">
        <v>45</v>
      </c>
      <c r="AF1195" s="26" t="s">
        <v>45</v>
      </c>
      <c r="AG1195" s="26">
        <v>3.7</v>
      </c>
      <c r="AH1195" s="17">
        <v>5.2</v>
      </c>
      <c r="AI1195" s="17">
        <f t="shared" si="183"/>
        <v>6.3095734448019212E-6</v>
      </c>
      <c r="AJ1195" s="17">
        <v>1</v>
      </c>
      <c r="AK1195" s="17">
        <v>58.5</v>
      </c>
      <c r="AL1195" s="17">
        <v>973</v>
      </c>
      <c r="AM1195" s="17">
        <v>193</v>
      </c>
      <c r="AN1195" s="17">
        <v>96.55</v>
      </c>
      <c r="AO1195" s="17">
        <v>13.6</v>
      </c>
      <c r="AP1195" s="17">
        <v>0.7</v>
      </c>
      <c r="AQ1195" s="17">
        <v>127.65</v>
      </c>
      <c r="AR1195" s="17">
        <v>790.5</v>
      </c>
      <c r="AS1195" s="17">
        <v>1020.9027777777784</v>
      </c>
      <c r="AT1195" s="26">
        <v>564.125</v>
      </c>
      <c r="AU1195" s="26">
        <v>18.699376947040502</v>
      </c>
      <c r="AV1195" s="26">
        <v>1.700211467924245</v>
      </c>
      <c r="AW1195" s="26">
        <v>4980.2249999999995</v>
      </c>
      <c r="AX1195" s="26">
        <v>3882.4750000000004</v>
      </c>
      <c r="AY1195" s="103">
        <v>655</v>
      </c>
      <c r="AZ1195" s="103">
        <f t="shared" si="182"/>
        <v>199.77500000000001</v>
      </c>
      <c r="BA1195" s="17">
        <v>15</v>
      </c>
      <c r="BB1195" s="17">
        <v>15</v>
      </c>
      <c r="BC1195" s="17">
        <v>0.2</v>
      </c>
      <c r="BD1195" s="14">
        <v>3</v>
      </c>
      <c r="BE1195" s="17" t="s">
        <v>149</v>
      </c>
      <c r="BF1195" s="28"/>
      <c r="BG1195" s="26"/>
      <c r="BH1195" s="17" t="s">
        <v>199</v>
      </c>
      <c r="BI1195" s="29"/>
    </row>
    <row r="1196" spans="1:61" x14ac:dyDescent="0.25">
      <c r="A1196" s="17">
        <v>2009</v>
      </c>
      <c r="B1196" s="15">
        <v>2012</v>
      </c>
      <c r="C1196" s="66" t="s">
        <v>197</v>
      </c>
      <c r="D1196" s="52" t="s">
        <v>335</v>
      </c>
      <c r="E1196" s="17">
        <v>3</v>
      </c>
      <c r="F1196" s="67" t="s">
        <v>116</v>
      </c>
      <c r="G1196" s="17" t="s">
        <v>117</v>
      </c>
      <c r="H1196" s="70">
        <v>99207</v>
      </c>
      <c r="I1196" s="45">
        <v>8</v>
      </c>
      <c r="J1196" s="17">
        <v>99207020</v>
      </c>
      <c r="K1196" s="17" t="str">
        <f t="shared" si="179"/>
        <v>Triploid</v>
      </c>
      <c r="L1196" s="26">
        <f t="shared" si="181"/>
        <v>66.666666666666657</v>
      </c>
      <c r="M1196" s="26">
        <v>0.66666666666666663</v>
      </c>
      <c r="N1196" s="26" t="s">
        <v>45</v>
      </c>
      <c r="O1196" s="26" t="s">
        <v>45</v>
      </c>
      <c r="P1196" s="26" t="s">
        <v>45</v>
      </c>
      <c r="Q1196" s="26" t="s">
        <v>45</v>
      </c>
      <c r="R1196" s="26" t="s">
        <v>45</v>
      </c>
      <c r="S1196" s="26" t="s">
        <v>45</v>
      </c>
      <c r="T1196" s="89">
        <v>0.89686098654708524</v>
      </c>
      <c r="U1196" s="17">
        <f t="shared" si="180"/>
        <v>1.2000000000000002</v>
      </c>
      <c r="V1196" s="17">
        <v>0.4</v>
      </c>
      <c r="W1196" s="26" t="s">
        <v>45</v>
      </c>
      <c r="X1196" s="26" t="s">
        <v>45</v>
      </c>
      <c r="Y1196" s="26" t="s">
        <v>45</v>
      </c>
      <c r="Z1196" s="26" t="s">
        <v>45</v>
      </c>
      <c r="AA1196" s="26" t="s">
        <v>45</v>
      </c>
      <c r="AB1196" s="26" t="s">
        <v>45</v>
      </c>
      <c r="AC1196" s="26" t="s">
        <v>45</v>
      </c>
      <c r="AD1196" s="26" t="s">
        <v>45</v>
      </c>
      <c r="AE1196" s="26" t="s">
        <v>45</v>
      </c>
      <c r="AF1196" s="26" t="s">
        <v>45</v>
      </c>
      <c r="AG1196" s="26">
        <v>3.9</v>
      </c>
      <c r="AH1196" s="17">
        <v>5.3</v>
      </c>
      <c r="AI1196" s="17">
        <f t="shared" si="183"/>
        <v>5.011872336272719E-6</v>
      </c>
      <c r="AJ1196" s="17">
        <v>1</v>
      </c>
      <c r="AK1196" s="17">
        <v>68.5</v>
      </c>
      <c r="AL1196" s="17">
        <v>1394.5</v>
      </c>
      <c r="AM1196" s="17">
        <v>281</v>
      </c>
      <c r="AN1196" s="17">
        <v>87.1</v>
      </c>
      <c r="AO1196" s="17">
        <v>11.95</v>
      </c>
      <c r="AP1196" s="17">
        <v>0.6</v>
      </c>
      <c r="AQ1196" s="17">
        <v>116.4</v>
      </c>
      <c r="AR1196" s="17">
        <v>790.5</v>
      </c>
      <c r="AS1196" s="17">
        <v>1020.9027777777784</v>
      </c>
      <c r="AT1196" s="26">
        <v>564.125</v>
      </c>
      <c r="AU1196" s="26">
        <v>18.699376947040502</v>
      </c>
      <c r="AV1196" s="26">
        <v>1.700211467924245</v>
      </c>
      <c r="AW1196" s="26">
        <v>4980.2249999999995</v>
      </c>
      <c r="AX1196" s="26">
        <v>3882.4750000000004</v>
      </c>
      <c r="AY1196" s="103">
        <v>655</v>
      </c>
      <c r="AZ1196" s="103">
        <f t="shared" si="182"/>
        <v>199.77500000000001</v>
      </c>
      <c r="BA1196" s="17">
        <v>15</v>
      </c>
      <c r="BB1196" s="17">
        <v>15</v>
      </c>
      <c r="BC1196" s="17">
        <v>0.14000000000000001</v>
      </c>
      <c r="BD1196" s="14">
        <v>3</v>
      </c>
      <c r="BE1196" s="17" t="s">
        <v>149</v>
      </c>
      <c r="BF1196" s="28"/>
      <c r="BG1196" s="26"/>
      <c r="BH1196" s="17" t="s">
        <v>199</v>
      </c>
      <c r="BI1196" s="29"/>
    </row>
    <row r="1197" spans="1:61" x14ac:dyDescent="0.25">
      <c r="A1197" s="17">
        <v>2009</v>
      </c>
      <c r="B1197" s="15">
        <v>2012</v>
      </c>
      <c r="C1197" s="66" t="s">
        <v>197</v>
      </c>
      <c r="D1197" s="52" t="s">
        <v>335</v>
      </c>
      <c r="E1197" s="17">
        <v>4</v>
      </c>
      <c r="F1197" s="67" t="s">
        <v>116</v>
      </c>
      <c r="G1197" s="17" t="s">
        <v>117</v>
      </c>
      <c r="H1197" s="70">
        <v>99207</v>
      </c>
      <c r="I1197" s="45">
        <v>8</v>
      </c>
      <c r="J1197" s="17">
        <v>99207020</v>
      </c>
      <c r="K1197" s="17" t="str">
        <f t="shared" si="179"/>
        <v>Triploid</v>
      </c>
      <c r="L1197" s="26">
        <f t="shared" si="181"/>
        <v>100</v>
      </c>
      <c r="M1197" s="26">
        <v>1</v>
      </c>
      <c r="N1197" s="26" t="s">
        <v>45</v>
      </c>
      <c r="O1197" s="26" t="s">
        <v>45</v>
      </c>
      <c r="P1197" s="26" t="s">
        <v>45</v>
      </c>
      <c r="Q1197" s="26" t="s">
        <v>45</v>
      </c>
      <c r="R1197" s="26" t="s">
        <v>45</v>
      </c>
      <c r="S1197" s="26" t="s">
        <v>45</v>
      </c>
      <c r="T1197" s="89">
        <v>1.7937219730941705</v>
      </c>
      <c r="U1197" s="17">
        <f t="shared" si="180"/>
        <v>2.4000000000000004</v>
      </c>
      <c r="V1197" s="17">
        <v>0.8</v>
      </c>
      <c r="W1197" s="26" t="s">
        <v>45</v>
      </c>
      <c r="X1197" s="26" t="s">
        <v>45</v>
      </c>
      <c r="Y1197" s="26" t="s">
        <v>45</v>
      </c>
      <c r="Z1197" s="26" t="s">
        <v>45</v>
      </c>
      <c r="AA1197" s="26" t="s">
        <v>45</v>
      </c>
      <c r="AB1197" s="26" t="s">
        <v>45</v>
      </c>
      <c r="AC1197" s="26" t="s">
        <v>45</v>
      </c>
      <c r="AD1197" s="26" t="s">
        <v>45</v>
      </c>
      <c r="AE1197" s="26" t="s">
        <v>45</v>
      </c>
      <c r="AF1197" s="26" t="s">
        <v>45</v>
      </c>
      <c r="AG1197" s="26">
        <v>5</v>
      </c>
      <c r="AH1197" s="17">
        <v>5.0999999999999996</v>
      </c>
      <c r="AI1197" s="17">
        <f t="shared" si="183"/>
        <v>7.9432823472428065E-6</v>
      </c>
      <c r="AJ1197" s="17">
        <v>1</v>
      </c>
      <c r="AK1197" s="17">
        <v>87</v>
      </c>
      <c r="AL1197" s="17">
        <v>1175</v>
      </c>
      <c r="AM1197" s="17">
        <v>242</v>
      </c>
      <c r="AN1197" s="17">
        <v>198.15</v>
      </c>
      <c r="AO1197" s="17">
        <v>14.6</v>
      </c>
      <c r="AP1197" s="17">
        <v>0.85</v>
      </c>
      <c r="AQ1197" s="17">
        <v>145.35</v>
      </c>
      <c r="AR1197" s="17">
        <v>790.5</v>
      </c>
      <c r="AS1197" s="17">
        <v>1020.9027777777784</v>
      </c>
      <c r="AT1197" s="26">
        <v>564.125</v>
      </c>
      <c r="AU1197" s="26">
        <v>18.699376947040502</v>
      </c>
      <c r="AV1197" s="26">
        <v>1.700211467924245</v>
      </c>
      <c r="AW1197" s="26">
        <v>4980.2249999999995</v>
      </c>
      <c r="AX1197" s="26">
        <v>3882.4750000000004</v>
      </c>
      <c r="AY1197" s="103">
        <v>655</v>
      </c>
      <c r="AZ1197" s="103">
        <f t="shared" si="182"/>
        <v>199.77500000000001</v>
      </c>
      <c r="BA1197" s="17">
        <v>15</v>
      </c>
      <c r="BB1197" s="17">
        <v>15</v>
      </c>
      <c r="BC1197" s="17">
        <v>0.14000000000000001</v>
      </c>
      <c r="BD1197" s="14">
        <v>3</v>
      </c>
      <c r="BE1197" s="17" t="s">
        <v>149</v>
      </c>
      <c r="BF1197" s="28"/>
      <c r="BG1197" s="26"/>
      <c r="BH1197" s="17" t="s">
        <v>199</v>
      </c>
      <c r="BI1197" s="29"/>
    </row>
    <row r="1198" spans="1:61" x14ac:dyDescent="0.25">
      <c r="A1198" s="17">
        <v>2009</v>
      </c>
      <c r="B1198" s="15">
        <v>2012</v>
      </c>
      <c r="C1198" s="66" t="s">
        <v>197</v>
      </c>
      <c r="D1198" s="52" t="s">
        <v>335</v>
      </c>
      <c r="E1198" s="17">
        <v>1</v>
      </c>
      <c r="F1198" s="67" t="s">
        <v>120</v>
      </c>
      <c r="G1198" s="17" t="s">
        <v>121</v>
      </c>
      <c r="H1198" s="70">
        <v>99217</v>
      </c>
      <c r="I1198" s="45">
        <v>9</v>
      </c>
      <c r="J1198" s="17">
        <v>99217015</v>
      </c>
      <c r="K1198" s="17" t="str">
        <f t="shared" si="179"/>
        <v>Triploid</v>
      </c>
      <c r="L1198" s="26">
        <f t="shared" si="181"/>
        <v>94.444444444444443</v>
      </c>
      <c r="M1198" s="26">
        <v>0.94444444444444442</v>
      </c>
      <c r="N1198" s="26" t="s">
        <v>45</v>
      </c>
      <c r="O1198" s="26" t="s">
        <v>45</v>
      </c>
      <c r="P1198" s="26" t="s">
        <v>45</v>
      </c>
      <c r="Q1198" s="26" t="s">
        <v>45</v>
      </c>
      <c r="R1198" s="26" t="s">
        <v>45</v>
      </c>
      <c r="S1198" s="26" t="s">
        <v>45</v>
      </c>
      <c r="T1198" s="89">
        <v>3.3632286995515694</v>
      </c>
      <c r="U1198" s="17">
        <f t="shared" si="180"/>
        <v>4.5</v>
      </c>
      <c r="V1198" s="17">
        <v>1.5</v>
      </c>
      <c r="W1198" s="26" t="s">
        <v>45</v>
      </c>
      <c r="X1198" s="26" t="s">
        <v>45</v>
      </c>
      <c r="Y1198" s="26" t="s">
        <v>45</v>
      </c>
      <c r="Z1198" s="26" t="s">
        <v>45</v>
      </c>
      <c r="AA1198" s="26" t="s">
        <v>45</v>
      </c>
      <c r="AB1198" s="26" t="s">
        <v>45</v>
      </c>
      <c r="AC1198" s="26" t="s">
        <v>45</v>
      </c>
      <c r="AD1198" s="26" t="s">
        <v>45</v>
      </c>
      <c r="AE1198" s="26" t="s">
        <v>45</v>
      </c>
      <c r="AF1198" s="26" t="s">
        <v>45</v>
      </c>
      <c r="AG1198" s="26">
        <v>3.5</v>
      </c>
      <c r="AH1198" s="17">
        <v>5.4</v>
      </c>
      <c r="AI1198" s="17">
        <f t="shared" si="183"/>
        <v>3.9810717055349657E-6</v>
      </c>
      <c r="AJ1198" s="17">
        <v>1</v>
      </c>
      <c r="AK1198" s="17">
        <v>64.5</v>
      </c>
      <c r="AL1198" s="17">
        <v>455</v>
      </c>
      <c r="AM1198" s="17">
        <v>55</v>
      </c>
      <c r="AN1198" s="17">
        <v>138.5</v>
      </c>
      <c r="AO1198" s="17">
        <v>19.8</v>
      </c>
      <c r="AP1198" s="17">
        <v>0.6</v>
      </c>
      <c r="AQ1198" s="17">
        <v>148.25</v>
      </c>
      <c r="AR1198" s="17">
        <v>790.5</v>
      </c>
      <c r="AS1198" s="17">
        <v>1020.9027777777784</v>
      </c>
      <c r="AT1198" s="26">
        <v>564.125</v>
      </c>
      <c r="AU1198" s="26">
        <v>18.699376947040502</v>
      </c>
      <c r="AV1198" s="26">
        <v>1.700211467924245</v>
      </c>
      <c r="AW1198" s="26">
        <v>4980.2249999999995</v>
      </c>
      <c r="AX1198" s="26">
        <v>3882.4750000000004</v>
      </c>
      <c r="AY1198" s="103">
        <v>655</v>
      </c>
      <c r="AZ1198" s="103">
        <f t="shared" si="182"/>
        <v>199.77500000000001</v>
      </c>
      <c r="BA1198" s="17">
        <v>15</v>
      </c>
      <c r="BB1198" s="17">
        <v>15</v>
      </c>
      <c r="BC1198" s="17">
        <v>0.2</v>
      </c>
      <c r="BD1198" s="14">
        <v>3</v>
      </c>
      <c r="BE1198" s="17" t="s">
        <v>149</v>
      </c>
      <c r="BF1198" s="28"/>
      <c r="BG1198" s="26"/>
      <c r="BH1198" s="17" t="s">
        <v>199</v>
      </c>
      <c r="BI1198" s="29"/>
    </row>
    <row r="1199" spans="1:61" x14ac:dyDescent="0.25">
      <c r="A1199" s="17">
        <v>2009</v>
      </c>
      <c r="B1199" s="15">
        <v>2012</v>
      </c>
      <c r="C1199" s="66" t="s">
        <v>197</v>
      </c>
      <c r="D1199" s="52" t="s">
        <v>335</v>
      </c>
      <c r="E1199" s="17">
        <v>2</v>
      </c>
      <c r="F1199" s="67" t="s">
        <v>120</v>
      </c>
      <c r="G1199" s="17" t="s">
        <v>121</v>
      </c>
      <c r="H1199" s="70">
        <v>99217</v>
      </c>
      <c r="I1199" s="45">
        <v>9</v>
      </c>
      <c r="J1199" s="17">
        <v>99217015</v>
      </c>
      <c r="K1199" s="17" t="str">
        <f t="shared" si="179"/>
        <v>Triploid</v>
      </c>
      <c r="L1199" s="26">
        <f t="shared" si="181"/>
        <v>94.444444444444443</v>
      </c>
      <c r="M1199" s="26">
        <v>0.94444444444444442</v>
      </c>
      <c r="N1199" s="26" t="s">
        <v>45</v>
      </c>
      <c r="O1199" s="26" t="s">
        <v>45</v>
      </c>
      <c r="P1199" s="26" t="s">
        <v>45</v>
      </c>
      <c r="Q1199" s="26" t="s">
        <v>45</v>
      </c>
      <c r="R1199" s="26" t="s">
        <v>45</v>
      </c>
      <c r="S1199" s="26" t="s">
        <v>45</v>
      </c>
      <c r="T1199" s="89">
        <v>3.1390134529147979</v>
      </c>
      <c r="U1199" s="17">
        <f t="shared" si="180"/>
        <v>4.1999999999999993</v>
      </c>
      <c r="V1199" s="17">
        <v>1.4</v>
      </c>
      <c r="W1199" s="26" t="s">
        <v>45</v>
      </c>
      <c r="X1199" s="26" t="s">
        <v>45</v>
      </c>
      <c r="Y1199" s="26" t="s">
        <v>45</v>
      </c>
      <c r="Z1199" s="26" t="s">
        <v>45</v>
      </c>
      <c r="AA1199" s="26" t="s">
        <v>45</v>
      </c>
      <c r="AB1199" s="26" t="s">
        <v>45</v>
      </c>
      <c r="AC1199" s="26" t="s">
        <v>45</v>
      </c>
      <c r="AD1199" s="26" t="s">
        <v>45</v>
      </c>
      <c r="AE1199" s="26" t="s">
        <v>45</v>
      </c>
      <c r="AF1199" s="26" t="s">
        <v>45</v>
      </c>
      <c r="AG1199" s="26">
        <v>3.7</v>
      </c>
      <c r="AH1199" s="17">
        <v>5.2</v>
      </c>
      <c r="AI1199" s="17">
        <f t="shared" si="183"/>
        <v>6.3095734448019212E-6</v>
      </c>
      <c r="AJ1199" s="17">
        <v>1</v>
      </c>
      <c r="AK1199" s="17">
        <v>58.5</v>
      </c>
      <c r="AL1199" s="17">
        <v>973</v>
      </c>
      <c r="AM1199" s="17">
        <v>193</v>
      </c>
      <c r="AN1199" s="17">
        <v>96.55</v>
      </c>
      <c r="AO1199" s="17">
        <v>13.6</v>
      </c>
      <c r="AP1199" s="17">
        <v>0.7</v>
      </c>
      <c r="AQ1199" s="17">
        <v>127.65</v>
      </c>
      <c r="AR1199" s="17">
        <v>790.5</v>
      </c>
      <c r="AS1199" s="17">
        <v>1020.9027777777784</v>
      </c>
      <c r="AT1199" s="26">
        <v>564.125</v>
      </c>
      <c r="AU1199" s="26">
        <v>18.699376947040502</v>
      </c>
      <c r="AV1199" s="26">
        <v>1.700211467924245</v>
      </c>
      <c r="AW1199" s="26">
        <v>4980.2249999999995</v>
      </c>
      <c r="AX1199" s="26">
        <v>3882.4750000000004</v>
      </c>
      <c r="AY1199" s="103">
        <v>655</v>
      </c>
      <c r="AZ1199" s="103">
        <f t="shared" si="182"/>
        <v>199.77500000000001</v>
      </c>
      <c r="BA1199" s="17">
        <v>15</v>
      </c>
      <c r="BB1199" s="17">
        <v>15</v>
      </c>
      <c r="BC1199" s="17">
        <v>0.2</v>
      </c>
      <c r="BD1199" s="14">
        <v>3</v>
      </c>
      <c r="BE1199" s="17" t="s">
        <v>149</v>
      </c>
      <c r="BF1199" s="28"/>
      <c r="BG1199" s="26"/>
      <c r="BH1199" s="17" t="s">
        <v>199</v>
      </c>
      <c r="BI1199" s="29"/>
    </row>
    <row r="1200" spans="1:61" x14ac:dyDescent="0.25">
      <c r="A1200" s="17">
        <v>2009</v>
      </c>
      <c r="B1200" s="15">
        <v>2012</v>
      </c>
      <c r="C1200" s="66" t="s">
        <v>197</v>
      </c>
      <c r="D1200" s="52" t="s">
        <v>335</v>
      </c>
      <c r="E1200" s="17">
        <v>3</v>
      </c>
      <c r="F1200" s="67" t="s">
        <v>120</v>
      </c>
      <c r="G1200" s="17" t="s">
        <v>121</v>
      </c>
      <c r="H1200" s="70">
        <v>99217</v>
      </c>
      <c r="I1200" s="45">
        <v>9</v>
      </c>
      <c r="J1200" s="17">
        <v>99217015</v>
      </c>
      <c r="K1200" s="17" t="str">
        <f t="shared" si="179"/>
        <v>Triploid</v>
      </c>
      <c r="L1200" s="26">
        <f t="shared" si="181"/>
        <v>94.444444444444443</v>
      </c>
      <c r="M1200" s="26">
        <v>0.94444444444444442</v>
      </c>
      <c r="N1200" s="26" t="s">
        <v>45</v>
      </c>
      <c r="O1200" s="26" t="s">
        <v>45</v>
      </c>
      <c r="P1200" s="26" t="s">
        <v>45</v>
      </c>
      <c r="Q1200" s="26" t="s">
        <v>45</v>
      </c>
      <c r="R1200" s="26" t="s">
        <v>45</v>
      </c>
      <c r="S1200" s="26" t="s">
        <v>45</v>
      </c>
      <c r="T1200" s="89">
        <v>1.1210762331838564</v>
      </c>
      <c r="U1200" s="17">
        <f t="shared" si="180"/>
        <v>1.5</v>
      </c>
      <c r="V1200" s="17">
        <v>0.5</v>
      </c>
      <c r="W1200" s="26" t="s">
        <v>45</v>
      </c>
      <c r="X1200" s="26" t="s">
        <v>45</v>
      </c>
      <c r="Y1200" s="26" t="s">
        <v>45</v>
      </c>
      <c r="Z1200" s="26" t="s">
        <v>45</v>
      </c>
      <c r="AA1200" s="26" t="s">
        <v>45</v>
      </c>
      <c r="AB1200" s="26" t="s">
        <v>45</v>
      </c>
      <c r="AC1200" s="26" t="s">
        <v>45</v>
      </c>
      <c r="AD1200" s="26" t="s">
        <v>45</v>
      </c>
      <c r="AE1200" s="26" t="s">
        <v>45</v>
      </c>
      <c r="AF1200" s="26" t="s">
        <v>45</v>
      </c>
      <c r="AG1200" s="26">
        <v>3.9</v>
      </c>
      <c r="AH1200" s="17">
        <v>5.3</v>
      </c>
      <c r="AI1200" s="17">
        <f t="shared" si="183"/>
        <v>5.011872336272719E-6</v>
      </c>
      <c r="AJ1200" s="17">
        <v>1</v>
      </c>
      <c r="AK1200" s="17">
        <v>68.5</v>
      </c>
      <c r="AL1200" s="17">
        <v>1394.5</v>
      </c>
      <c r="AM1200" s="17">
        <v>281</v>
      </c>
      <c r="AN1200" s="17">
        <v>87.1</v>
      </c>
      <c r="AO1200" s="17">
        <v>11.95</v>
      </c>
      <c r="AP1200" s="17">
        <v>0.6</v>
      </c>
      <c r="AQ1200" s="17">
        <v>116.4</v>
      </c>
      <c r="AR1200" s="17">
        <v>790.5</v>
      </c>
      <c r="AS1200" s="17">
        <v>1020.9027777777784</v>
      </c>
      <c r="AT1200" s="26">
        <v>564.125</v>
      </c>
      <c r="AU1200" s="26">
        <v>18.699376947040502</v>
      </c>
      <c r="AV1200" s="26">
        <v>1.700211467924245</v>
      </c>
      <c r="AW1200" s="26">
        <v>4980.2249999999995</v>
      </c>
      <c r="AX1200" s="26">
        <v>3882.4750000000004</v>
      </c>
      <c r="AY1200" s="103">
        <v>655</v>
      </c>
      <c r="AZ1200" s="103">
        <f t="shared" si="182"/>
        <v>199.77500000000001</v>
      </c>
      <c r="BA1200" s="17">
        <v>15</v>
      </c>
      <c r="BB1200" s="17">
        <v>15</v>
      </c>
      <c r="BC1200" s="17">
        <v>0.14000000000000001</v>
      </c>
      <c r="BD1200" s="14">
        <v>3</v>
      </c>
      <c r="BE1200" s="17" t="s">
        <v>149</v>
      </c>
      <c r="BF1200" s="28"/>
      <c r="BG1200" s="26"/>
      <c r="BH1200" s="17" t="s">
        <v>199</v>
      </c>
      <c r="BI1200" s="29"/>
    </row>
    <row r="1201" spans="1:61" x14ac:dyDescent="0.25">
      <c r="A1201" s="17">
        <v>2009</v>
      </c>
      <c r="B1201" s="15">
        <v>2012</v>
      </c>
      <c r="C1201" s="66" t="s">
        <v>197</v>
      </c>
      <c r="D1201" s="52" t="s">
        <v>335</v>
      </c>
      <c r="E1201" s="17">
        <v>4</v>
      </c>
      <c r="F1201" s="67" t="s">
        <v>120</v>
      </c>
      <c r="G1201" s="17" t="s">
        <v>121</v>
      </c>
      <c r="H1201" s="70">
        <v>99217</v>
      </c>
      <c r="I1201" s="45">
        <v>9</v>
      </c>
      <c r="J1201" s="17">
        <v>99217015</v>
      </c>
      <c r="K1201" s="17" t="str">
        <f t="shared" si="179"/>
        <v>Triploid</v>
      </c>
      <c r="L1201" s="26">
        <f t="shared" si="181"/>
        <v>83.333333333333343</v>
      </c>
      <c r="M1201" s="26">
        <v>0.83333333333333337</v>
      </c>
      <c r="N1201" s="26" t="s">
        <v>45</v>
      </c>
      <c r="O1201" s="26" t="s">
        <v>45</v>
      </c>
      <c r="P1201" s="26" t="s">
        <v>45</v>
      </c>
      <c r="Q1201" s="26" t="s">
        <v>45</v>
      </c>
      <c r="R1201" s="26" t="s">
        <v>45</v>
      </c>
      <c r="S1201" s="26" t="s">
        <v>45</v>
      </c>
      <c r="T1201" s="89">
        <v>2.9147982062780269</v>
      </c>
      <c r="U1201" s="17">
        <f t="shared" si="180"/>
        <v>3.9000000000000004</v>
      </c>
      <c r="V1201" s="17">
        <v>1.3</v>
      </c>
      <c r="W1201" s="26" t="s">
        <v>45</v>
      </c>
      <c r="X1201" s="26" t="s">
        <v>45</v>
      </c>
      <c r="Y1201" s="26" t="s">
        <v>45</v>
      </c>
      <c r="Z1201" s="26" t="s">
        <v>45</v>
      </c>
      <c r="AA1201" s="26" t="s">
        <v>45</v>
      </c>
      <c r="AB1201" s="26" t="s">
        <v>45</v>
      </c>
      <c r="AC1201" s="26" t="s">
        <v>45</v>
      </c>
      <c r="AD1201" s="26" t="s">
        <v>45</v>
      </c>
      <c r="AE1201" s="26" t="s">
        <v>45</v>
      </c>
      <c r="AF1201" s="26" t="s">
        <v>45</v>
      </c>
      <c r="AG1201" s="26">
        <v>5</v>
      </c>
      <c r="AH1201" s="17">
        <v>5.0999999999999996</v>
      </c>
      <c r="AI1201" s="17">
        <f t="shared" si="183"/>
        <v>7.9432823472428065E-6</v>
      </c>
      <c r="AJ1201" s="17">
        <v>1</v>
      </c>
      <c r="AK1201" s="17">
        <v>87</v>
      </c>
      <c r="AL1201" s="17">
        <v>1175</v>
      </c>
      <c r="AM1201" s="17">
        <v>242</v>
      </c>
      <c r="AN1201" s="17">
        <v>198.15</v>
      </c>
      <c r="AO1201" s="17">
        <v>14.6</v>
      </c>
      <c r="AP1201" s="17">
        <v>0.85</v>
      </c>
      <c r="AQ1201" s="17">
        <v>145.35</v>
      </c>
      <c r="AR1201" s="17">
        <v>790.5</v>
      </c>
      <c r="AS1201" s="17">
        <v>1020.9027777777784</v>
      </c>
      <c r="AT1201" s="26">
        <v>564.125</v>
      </c>
      <c r="AU1201" s="26">
        <v>18.699376947040502</v>
      </c>
      <c r="AV1201" s="26">
        <v>1.700211467924245</v>
      </c>
      <c r="AW1201" s="26">
        <v>4980.2249999999995</v>
      </c>
      <c r="AX1201" s="26">
        <v>3882.4750000000004</v>
      </c>
      <c r="AY1201" s="103">
        <v>655</v>
      </c>
      <c r="AZ1201" s="103">
        <f t="shared" si="182"/>
        <v>199.77500000000001</v>
      </c>
      <c r="BA1201" s="17">
        <v>15</v>
      </c>
      <c r="BB1201" s="17">
        <v>15</v>
      </c>
      <c r="BC1201" s="17">
        <v>0.14000000000000001</v>
      </c>
      <c r="BD1201" s="14">
        <v>3</v>
      </c>
      <c r="BE1201" s="17" t="s">
        <v>149</v>
      </c>
      <c r="BF1201" s="28"/>
      <c r="BG1201" s="26"/>
      <c r="BH1201" s="17" t="s">
        <v>199</v>
      </c>
      <c r="BI1201" s="29"/>
    </row>
    <row r="1202" spans="1:61" x14ac:dyDescent="0.25">
      <c r="A1202" s="17">
        <v>2009</v>
      </c>
      <c r="B1202" s="15">
        <v>2012</v>
      </c>
      <c r="C1202" s="66" t="s">
        <v>197</v>
      </c>
      <c r="D1202" s="52" t="s">
        <v>335</v>
      </c>
      <c r="E1202" s="17">
        <v>1</v>
      </c>
      <c r="F1202" s="67" t="s">
        <v>124</v>
      </c>
      <c r="G1202" s="17" t="s">
        <v>125</v>
      </c>
      <c r="H1202" s="70">
        <v>99239</v>
      </c>
      <c r="I1202" s="45" t="s">
        <v>52</v>
      </c>
      <c r="J1202" s="17">
        <v>99239015</v>
      </c>
      <c r="K1202" s="17" t="str">
        <f t="shared" si="179"/>
        <v>Diploid</v>
      </c>
      <c r="L1202" s="26">
        <f t="shared" si="181"/>
        <v>94.444444444444443</v>
      </c>
      <c r="M1202" s="26">
        <v>0.94444444444444442</v>
      </c>
      <c r="N1202" s="26" t="s">
        <v>45</v>
      </c>
      <c r="O1202" s="26" t="s">
        <v>45</v>
      </c>
      <c r="P1202" s="26" t="s">
        <v>45</v>
      </c>
      <c r="Q1202" s="26" t="s">
        <v>45</v>
      </c>
      <c r="R1202" s="26" t="s">
        <v>45</v>
      </c>
      <c r="S1202" s="26" t="s">
        <v>45</v>
      </c>
      <c r="T1202" s="89">
        <v>1.3452914798206277</v>
      </c>
      <c r="U1202" s="17">
        <f t="shared" si="180"/>
        <v>1.7999999999999998</v>
      </c>
      <c r="V1202" s="17">
        <v>0.6</v>
      </c>
      <c r="W1202" s="26" t="s">
        <v>45</v>
      </c>
      <c r="X1202" s="26" t="s">
        <v>45</v>
      </c>
      <c r="Y1202" s="26" t="s">
        <v>45</v>
      </c>
      <c r="Z1202" s="26" t="s">
        <v>45</v>
      </c>
      <c r="AA1202" s="26" t="s">
        <v>45</v>
      </c>
      <c r="AB1202" s="26" t="s">
        <v>45</v>
      </c>
      <c r="AC1202" s="26" t="s">
        <v>45</v>
      </c>
      <c r="AD1202" s="26" t="s">
        <v>45</v>
      </c>
      <c r="AE1202" s="26" t="s">
        <v>45</v>
      </c>
      <c r="AF1202" s="26" t="s">
        <v>45</v>
      </c>
      <c r="AG1202" s="26">
        <v>3.5</v>
      </c>
      <c r="AH1202" s="17">
        <v>5.4</v>
      </c>
      <c r="AI1202" s="17">
        <f t="shared" si="183"/>
        <v>3.9810717055349657E-6</v>
      </c>
      <c r="AJ1202" s="17">
        <v>1</v>
      </c>
      <c r="AK1202" s="17">
        <v>64.5</v>
      </c>
      <c r="AL1202" s="17">
        <v>455</v>
      </c>
      <c r="AM1202" s="17">
        <v>55</v>
      </c>
      <c r="AN1202" s="17">
        <v>138.5</v>
      </c>
      <c r="AO1202" s="17">
        <v>19.8</v>
      </c>
      <c r="AP1202" s="17">
        <v>0.6</v>
      </c>
      <c r="AQ1202" s="17">
        <v>148.25</v>
      </c>
      <c r="AR1202" s="17">
        <v>790.5</v>
      </c>
      <c r="AS1202" s="17">
        <v>1020.9027777777784</v>
      </c>
      <c r="AT1202" s="26">
        <v>564.125</v>
      </c>
      <c r="AU1202" s="26">
        <v>18.699376947040502</v>
      </c>
      <c r="AV1202" s="26">
        <v>1.700211467924245</v>
      </c>
      <c r="AW1202" s="26">
        <v>4980.2249999999995</v>
      </c>
      <c r="AX1202" s="26">
        <v>3882.4750000000004</v>
      </c>
      <c r="AY1202" s="103">
        <v>655</v>
      </c>
      <c r="AZ1202" s="103">
        <f t="shared" si="182"/>
        <v>199.77500000000001</v>
      </c>
      <c r="BA1202" s="17">
        <v>15</v>
      </c>
      <c r="BB1202" s="17">
        <v>15</v>
      </c>
      <c r="BC1202" s="17">
        <v>0.2</v>
      </c>
      <c r="BD1202" s="14">
        <v>3</v>
      </c>
      <c r="BE1202" s="17" t="s">
        <v>149</v>
      </c>
      <c r="BF1202" s="26"/>
      <c r="BG1202" s="17"/>
      <c r="BH1202" s="17" t="s">
        <v>199</v>
      </c>
      <c r="BI1202" s="29"/>
    </row>
    <row r="1203" spans="1:61" x14ac:dyDescent="0.25">
      <c r="A1203" s="17">
        <v>2009</v>
      </c>
      <c r="B1203" s="15">
        <v>2012</v>
      </c>
      <c r="C1203" s="66" t="s">
        <v>197</v>
      </c>
      <c r="D1203" s="52" t="s">
        <v>335</v>
      </c>
      <c r="E1203" s="17">
        <v>2</v>
      </c>
      <c r="F1203" s="67" t="s">
        <v>124</v>
      </c>
      <c r="G1203" s="17" t="s">
        <v>125</v>
      </c>
      <c r="H1203" s="70">
        <v>99239</v>
      </c>
      <c r="I1203" s="45" t="s">
        <v>52</v>
      </c>
      <c r="J1203" s="17">
        <v>99239015</v>
      </c>
      <c r="K1203" s="17" t="str">
        <f t="shared" si="179"/>
        <v>Diploid</v>
      </c>
      <c r="L1203" s="26">
        <f t="shared" si="181"/>
        <v>100</v>
      </c>
      <c r="M1203" s="26">
        <v>1</v>
      </c>
      <c r="N1203" s="26" t="s">
        <v>45</v>
      </c>
      <c r="O1203" s="26" t="s">
        <v>45</v>
      </c>
      <c r="P1203" s="26" t="s">
        <v>45</v>
      </c>
      <c r="Q1203" s="26" t="s">
        <v>45</v>
      </c>
      <c r="R1203" s="26" t="s">
        <v>45</v>
      </c>
      <c r="S1203" s="26" t="s">
        <v>45</v>
      </c>
      <c r="T1203" s="89">
        <v>2.6905829596412554</v>
      </c>
      <c r="U1203" s="17">
        <f t="shared" si="180"/>
        <v>3.5999999999999996</v>
      </c>
      <c r="V1203" s="17">
        <v>1.2</v>
      </c>
      <c r="W1203" s="26" t="s">
        <v>45</v>
      </c>
      <c r="X1203" s="26" t="s">
        <v>45</v>
      </c>
      <c r="Y1203" s="26" t="s">
        <v>45</v>
      </c>
      <c r="Z1203" s="26" t="s">
        <v>45</v>
      </c>
      <c r="AA1203" s="26" t="s">
        <v>45</v>
      </c>
      <c r="AB1203" s="26" t="s">
        <v>45</v>
      </c>
      <c r="AC1203" s="26" t="s">
        <v>45</v>
      </c>
      <c r="AD1203" s="26" t="s">
        <v>45</v>
      </c>
      <c r="AE1203" s="26" t="s">
        <v>45</v>
      </c>
      <c r="AF1203" s="26" t="s">
        <v>45</v>
      </c>
      <c r="AG1203" s="26">
        <v>3.7</v>
      </c>
      <c r="AH1203" s="17">
        <v>5.2</v>
      </c>
      <c r="AI1203" s="17">
        <f t="shared" si="183"/>
        <v>6.3095734448019212E-6</v>
      </c>
      <c r="AJ1203" s="17">
        <v>1</v>
      </c>
      <c r="AK1203" s="17">
        <v>58.5</v>
      </c>
      <c r="AL1203" s="17">
        <v>973</v>
      </c>
      <c r="AM1203" s="17">
        <v>193</v>
      </c>
      <c r="AN1203" s="17">
        <v>96.55</v>
      </c>
      <c r="AO1203" s="17">
        <v>13.6</v>
      </c>
      <c r="AP1203" s="17">
        <v>0.7</v>
      </c>
      <c r="AQ1203" s="17">
        <v>127.65</v>
      </c>
      <c r="AR1203" s="17">
        <v>790.5</v>
      </c>
      <c r="AS1203" s="17">
        <v>1020.9027777777784</v>
      </c>
      <c r="AT1203" s="26">
        <v>564.125</v>
      </c>
      <c r="AU1203" s="26">
        <v>18.699376947040502</v>
      </c>
      <c r="AV1203" s="26">
        <v>1.700211467924245</v>
      </c>
      <c r="AW1203" s="26">
        <v>4980.2249999999995</v>
      </c>
      <c r="AX1203" s="26">
        <v>3882.4750000000004</v>
      </c>
      <c r="AY1203" s="103">
        <v>655</v>
      </c>
      <c r="AZ1203" s="103">
        <f t="shared" si="182"/>
        <v>199.77500000000001</v>
      </c>
      <c r="BA1203" s="17">
        <v>15</v>
      </c>
      <c r="BB1203" s="17">
        <v>15</v>
      </c>
      <c r="BC1203" s="17">
        <v>0.2</v>
      </c>
      <c r="BD1203" s="14">
        <v>3</v>
      </c>
      <c r="BE1203" s="17" t="s">
        <v>149</v>
      </c>
      <c r="BF1203" s="26"/>
      <c r="BG1203" s="17"/>
      <c r="BH1203" s="17" t="s">
        <v>199</v>
      </c>
      <c r="BI1203" s="29"/>
    </row>
    <row r="1204" spans="1:61" x14ac:dyDescent="0.25">
      <c r="A1204" s="17">
        <v>2009</v>
      </c>
      <c r="B1204" s="15">
        <v>2012</v>
      </c>
      <c r="C1204" s="66" t="s">
        <v>197</v>
      </c>
      <c r="D1204" s="52" t="s">
        <v>335</v>
      </c>
      <c r="E1204" s="17">
        <v>3</v>
      </c>
      <c r="F1204" s="67" t="s">
        <v>124</v>
      </c>
      <c r="G1204" s="17" t="s">
        <v>125</v>
      </c>
      <c r="H1204" s="70">
        <v>99239</v>
      </c>
      <c r="I1204" s="45" t="s">
        <v>52</v>
      </c>
      <c r="J1204" s="17">
        <v>99239015</v>
      </c>
      <c r="K1204" s="17" t="str">
        <f t="shared" si="179"/>
        <v>Diploid</v>
      </c>
      <c r="L1204" s="26">
        <f t="shared" si="181"/>
        <v>100</v>
      </c>
      <c r="M1204" s="26">
        <v>1</v>
      </c>
      <c r="N1204" s="26" t="s">
        <v>45</v>
      </c>
      <c r="O1204" s="26" t="s">
        <v>45</v>
      </c>
      <c r="P1204" s="26" t="s">
        <v>45</v>
      </c>
      <c r="Q1204" s="26" t="s">
        <v>45</v>
      </c>
      <c r="R1204" s="26" t="s">
        <v>45</v>
      </c>
      <c r="S1204" s="26" t="s">
        <v>45</v>
      </c>
      <c r="T1204" s="89">
        <v>2.4663677130044843</v>
      </c>
      <c r="U1204" s="17">
        <f t="shared" si="180"/>
        <v>3.3000000000000003</v>
      </c>
      <c r="V1204" s="17">
        <v>1.1000000000000001</v>
      </c>
      <c r="W1204" s="26" t="s">
        <v>45</v>
      </c>
      <c r="X1204" s="26" t="s">
        <v>45</v>
      </c>
      <c r="Y1204" s="26" t="s">
        <v>45</v>
      </c>
      <c r="Z1204" s="26" t="s">
        <v>45</v>
      </c>
      <c r="AA1204" s="26" t="s">
        <v>45</v>
      </c>
      <c r="AB1204" s="26" t="s">
        <v>45</v>
      </c>
      <c r="AC1204" s="26" t="s">
        <v>45</v>
      </c>
      <c r="AD1204" s="26" t="s">
        <v>45</v>
      </c>
      <c r="AE1204" s="26" t="s">
        <v>45</v>
      </c>
      <c r="AF1204" s="26" t="s">
        <v>45</v>
      </c>
      <c r="AG1204" s="26">
        <v>3.9</v>
      </c>
      <c r="AH1204" s="17">
        <v>5.3</v>
      </c>
      <c r="AI1204" s="17">
        <f t="shared" si="183"/>
        <v>5.011872336272719E-6</v>
      </c>
      <c r="AJ1204" s="17">
        <v>1</v>
      </c>
      <c r="AK1204" s="17">
        <v>68.5</v>
      </c>
      <c r="AL1204" s="17">
        <v>1394.5</v>
      </c>
      <c r="AM1204" s="17">
        <v>281</v>
      </c>
      <c r="AN1204" s="17">
        <v>87.1</v>
      </c>
      <c r="AO1204" s="17">
        <v>11.95</v>
      </c>
      <c r="AP1204" s="17">
        <v>0.6</v>
      </c>
      <c r="AQ1204" s="17">
        <v>116.4</v>
      </c>
      <c r="AR1204" s="17">
        <v>790.5</v>
      </c>
      <c r="AS1204" s="17">
        <v>1020.9027777777784</v>
      </c>
      <c r="AT1204" s="26">
        <v>564.125</v>
      </c>
      <c r="AU1204" s="26">
        <v>18.699376947040502</v>
      </c>
      <c r="AV1204" s="26">
        <v>1.700211467924245</v>
      </c>
      <c r="AW1204" s="26">
        <v>4980.2249999999995</v>
      </c>
      <c r="AX1204" s="26">
        <v>3882.4750000000004</v>
      </c>
      <c r="AY1204" s="103">
        <v>655</v>
      </c>
      <c r="AZ1204" s="103">
        <f t="shared" si="182"/>
        <v>199.77500000000001</v>
      </c>
      <c r="BA1204" s="17">
        <v>15</v>
      </c>
      <c r="BB1204" s="17">
        <v>15</v>
      </c>
      <c r="BC1204" s="17">
        <v>0.14000000000000001</v>
      </c>
      <c r="BD1204" s="14">
        <v>3</v>
      </c>
      <c r="BE1204" s="17" t="s">
        <v>149</v>
      </c>
      <c r="BF1204" s="26"/>
      <c r="BG1204" s="17"/>
      <c r="BH1204" s="17" t="s">
        <v>199</v>
      </c>
      <c r="BI1204" s="29"/>
    </row>
    <row r="1205" spans="1:61" x14ac:dyDescent="0.25">
      <c r="A1205" s="17">
        <v>2009</v>
      </c>
      <c r="B1205" s="15">
        <v>2012</v>
      </c>
      <c r="C1205" s="66" t="s">
        <v>197</v>
      </c>
      <c r="D1205" s="52" t="s">
        <v>335</v>
      </c>
      <c r="E1205" s="17">
        <v>4</v>
      </c>
      <c r="F1205" s="67" t="s">
        <v>124</v>
      </c>
      <c r="G1205" s="17" t="s">
        <v>125</v>
      </c>
      <c r="H1205" s="70">
        <v>99239</v>
      </c>
      <c r="I1205" s="45" t="s">
        <v>52</v>
      </c>
      <c r="J1205" s="17">
        <v>99239015</v>
      </c>
      <c r="K1205" s="17" t="str">
        <f t="shared" si="179"/>
        <v>Diploid</v>
      </c>
      <c r="L1205" s="26">
        <f t="shared" si="181"/>
        <v>100</v>
      </c>
      <c r="M1205" s="26">
        <v>1</v>
      </c>
      <c r="N1205" s="26" t="s">
        <v>45</v>
      </c>
      <c r="O1205" s="26" t="s">
        <v>45</v>
      </c>
      <c r="P1205" s="26" t="s">
        <v>45</v>
      </c>
      <c r="Q1205" s="26" t="s">
        <v>45</v>
      </c>
      <c r="R1205" s="26" t="s">
        <v>45</v>
      </c>
      <c r="S1205" s="26" t="s">
        <v>45</v>
      </c>
      <c r="T1205" s="89">
        <v>2.0179372197309418</v>
      </c>
      <c r="U1205" s="17">
        <f t="shared" si="180"/>
        <v>2.7</v>
      </c>
      <c r="V1205" s="17">
        <v>0.9</v>
      </c>
      <c r="W1205" s="26" t="s">
        <v>45</v>
      </c>
      <c r="X1205" s="26" t="s">
        <v>45</v>
      </c>
      <c r="Y1205" s="26" t="s">
        <v>45</v>
      </c>
      <c r="Z1205" s="26" t="s">
        <v>45</v>
      </c>
      <c r="AA1205" s="26" t="s">
        <v>45</v>
      </c>
      <c r="AB1205" s="26" t="s">
        <v>45</v>
      </c>
      <c r="AC1205" s="26" t="s">
        <v>45</v>
      </c>
      <c r="AD1205" s="26" t="s">
        <v>45</v>
      </c>
      <c r="AE1205" s="26" t="s">
        <v>45</v>
      </c>
      <c r="AF1205" s="26" t="s">
        <v>45</v>
      </c>
      <c r="AG1205" s="26">
        <v>5</v>
      </c>
      <c r="AH1205" s="17">
        <v>5.0999999999999996</v>
      </c>
      <c r="AI1205" s="17">
        <f t="shared" si="183"/>
        <v>7.9432823472428065E-6</v>
      </c>
      <c r="AJ1205" s="17">
        <v>1</v>
      </c>
      <c r="AK1205" s="17">
        <v>87</v>
      </c>
      <c r="AL1205" s="17">
        <v>1175</v>
      </c>
      <c r="AM1205" s="17">
        <v>242</v>
      </c>
      <c r="AN1205" s="17">
        <v>198.15</v>
      </c>
      <c r="AO1205" s="17">
        <v>14.6</v>
      </c>
      <c r="AP1205" s="17">
        <v>0.85</v>
      </c>
      <c r="AQ1205" s="17">
        <v>145.35</v>
      </c>
      <c r="AR1205" s="17">
        <v>790.5</v>
      </c>
      <c r="AS1205" s="17">
        <v>1020.9027777777784</v>
      </c>
      <c r="AT1205" s="26">
        <v>564.125</v>
      </c>
      <c r="AU1205" s="26">
        <v>18.699376947040502</v>
      </c>
      <c r="AV1205" s="26">
        <v>1.700211467924245</v>
      </c>
      <c r="AW1205" s="26">
        <v>4980.2249999999995</v>
      </c>
      <c r="AX1205" s="26">
        <v>3882.4750000000004</v>
      </c>
      <c r="AY1205" s="103">
        <v>655</v>
      </c>
      <c r="AZ1205" s="103">
        <f t="shared" si="182"/>
        <v>199.77500000000001</v>
      </c>
      <c r="BA1205" s="17">
        <v>15</v>
      </c>
      <c r="BB1205" s="17">
        <v>15</v>
      </c>
      <c r="BC1205" s="17">
        <v>0.14000000000000001</v>
      </c>
      <c r="BD1205" s="14">
        <v>3</v>
      </c>
      <c r="BE1205" s="17" t="s">
        <v>149</v>
      </c>
      <c r="BF1205" s="26"/>
      <c r="BG1205" s="17"/>
      <c r="BH1205" s="17" t="s">
        <v>199</v>
      </c>
      <c r="BI1205" s="29"/>
    </row>
    <row r="1206" spans="1:61" x14ac:dyDescent="0.25">
      <c r="A1206" s="17">
        <v>2009</v>
      </c>
      <c r="B1206" s="15">
        <v>2012</v>
      </c>
      <c r="C1206" s="66" t="s">
        <v>197</v>
      </c>
      <c r="D1206" s="52" t="s">
        <v>335</v>
      </c>
      <c r="E1206" s="17">
        <v>1</v>
      </c>
      <c r="F1206" s="67" t="s">
        <v>126</v>
      </c>
      <c r="G1206" s="17" t="s">
        <v>127</v>
      </c>
      <c r="H1206" s="70">
        <v>9970</v>
      </c>
      <c r="I1206" s="45">
        <v>5</v>
      </c>
      <c r="J1206" s="17">
        <v>9970036</v>
      </c>
      <c r="K1206" s="17" t="str">
        <f t="shared" si="179"/>
        <v>Tetraploid</v>
      </c>
      <c r="L1206" s="26">
        <f t="shared" si="181"/>
        <v>88.888888888888886</v>
      </c>
      <c r="M1206" s="26">
        <v>0.88888888888888884</v>
      </c>
      <c r="N1206" s="26" t="s">
        <v>45</v>
      </c>
      <c r="O1206" s="26" t="s">
        <v>45</v>
      </c>
      <c r="P1206" s="26" t="s">
        <v>45</v>
      </c>
      <c r="Q1206" s="26" t="s">
        <v>45</v>
      </c>
      <c r="R1206" s="26" t="s">
        <v>45</v>
      </c>
      <c r="S1206" s="26" t="s">
        <v>45</v>
      </c>
      <c r="T1206" s="89">
        <v>2.6905829596412554</v>
      </c>
      <c r="U1206" s="17">
        <f t="shared" si="180"/>
        <v>3.5999999999999996</v>
      </c>
      <c r="V1206" s="17">
        <v>1.2</v>
      </c>
      <c r="W1206" s="26" t="s">
        <v>45</v>
      </c>
      <c r="X1206" s="26" t="s">
        <v>45</v>
      </c>
      <c r="Y1206" s="26" t="s">
        <v>45</v>
      </c>
      <c r="Z1206" s="26" t="s">
        <v>45</v>
      </c>
      <c r="AA1206" s="26" t="s">
        <v>45</v>
      </c>
      <c r="AB1206" s="26" t="s">
        <v>45</v>
      </c>
      <c r="AC1206" s="26" t="s">
        <v>45</v>
      </c>
      <c r="AD1206" s="26" t="s">
        <v>45</v>
      </c>
      <c r="AE1206" s="26" t="s">
        <v>45</v>
      </c>
      <c r="AF1206" s="26" t="s">
        <v>45</v>
      </c>
      <c r="AG1206" s="26">
        <v>3.5</v>
      </c>
      <c r="AH1206" s="17">
        <v>5.4</v>
      </c>
      <c r="AI1206" s="17">
        <f t="shared" si="183"/>
        <v>3.9810717055349657E-6</v>
      </c>
      <c r="AJ1206" s="17">
        <v>1</v>
      </c>
      <c r="AK1206" s="17">
        <v>64.5</v>
      </c>
      <c r="AL1206" s="17">
        <v>455</v>
      </c>
      <c r="AM1206" s="17">
        <v>55</v>
      </c>
      <c r="AN1206" s="17">
        <v>138.5</v>
      </c>
      <c r="AO1206" s="17">
        <v>19.8</v>
      </c>
      <c r="AP1206" s="17">
        <v>0.6</v>
      </c>
      <c r="AQ1206" s="17">
        <v>148.25</v>
      </c>
      <c r="AR1206" s="17">
        <v>790.5</v>
      </c>
      <c r="AS1206" s="17">
        <v>1020.9027777777784</v>
      </c>
      <c r="AT1206" s="26">
        <v>564.125</v>
      </c>
      <c r="AU1206" s="26">
        <v>18.699376947040502</v>
      </c>
      <c r="AV1206" s="26">
        <v>1.700211467924245</v>
      </c>
      <c r="AW1206" s="26">
        <v>4980.2249999999995</v>
      </c>
      <c r="AX1206" s="26">
        <v>3882.4750000000004</v>
      </c>
      <c r="AY1206" s="103">
        <v>655</v>
      </c>
      <c r="AZ1206" s="103">
        <f t="shared" si="182"/>
        <v>199.77500000000001</v>
      </c>
      <c r="BA1206" s="17">
        <v>15</v>
      </c>
      <c r="BB1206" s="17">
        <v>15</v>
      </c>
      <c r="BC1206" s="17">
        <v>0.2</v>
      </c>
      <c r="BD1206" s="14">
        <v>3</v>
      </c>
      <c r="BE1206" s="17" t="s">
        <v>149</v>
      </c>
      <c r="BF1206" s="28"/>
      <c r="BG1206" s="26"/>
      <c r="BH1206" s="17" t="s">
        <v>199</v>
      </c>
      <c r="BI1206" s="29"/>
    </row>
    <row r="1207" spans="1:61" x14ac:dyDescent="0.25">
      <c r="A1207" s="17">
        <v>2009</v>
      </c>
      <c r="B1207" s="15">
        <v>2012</v>
      </c>
      <c r="C1207" s="66" t="s">
        <v>197</v>
      </c>
      <c r="D1207" s="52" t="s">
        <v>335</v>
      </c>
      <c r="E1207" s="17">
        <v>2</v>
      </c>
      <c r="F1207" s="67" t="s">
        <v>126</v>
      </c>
      <c r="G1207" s="17" t="s">
        <v>127</v>
      </c>
      <c r="H1207" s="70">
        <v>9970</v>
      </c>
      <c r="I1207" s="45">
        <v>5</v>
      </c>
      <c r="J1207" s="17">
        <v>9970036</v>
      </c>
      <c r="K1207" s="17" t="str">
        <f t="shared" si="179"/>
        <v>Tetraploid</v>
      </c>
      <c r="L1207" s="26">
        <f t="shared" si="181"/>
        <v>100</v>
      </c>
      <c r="M1207" s="26">
        <v>1</v>
      </c>
      <c r="N1207" s="26" t="s">
        <v>45</v>
      </c>
      <c r="O1207" s="26" t="s">
        <v>45</v>
      </c>
      <c r="P1207" s="26" t="s">
        <v>45</v>
      </c>
      <c r="Q1207" s="26" t="s">
        <v>45</v>
      </c>
      <c r="R1207" s="26" t="s">
        <v>45</v>
      </c>
      <c r="S1207" s="26" t="s">
        <v>45</v>
      </c>
      <c r="T1207" s="89">
        <v>2.9147982062780269</v>
      </c>
      <c r="U1207" s="17">
        <f t="shared" si="180"/>
        <v>3.9000000000000004</v>
      </c>
      <c r="V1207" s="17">
        <v>1.3</v>
      </c>
      <c r="W1207" s="26" t="s">
        <v>45</v>
      </c>
      <c r="X1207" s="26" t="s">
        <v>45</v>
      </c>
      <c r="Y1207" s="26" t="s">
        <v>45</v>
      </c>
      <c r="Z1207" s="26" t="s">
        <v>45</v>
      </c>
      <c r="AA1207" s="26" t="s">
        <v>45</v>
      </c>
      <c r="AB1207" s="26" t="s">
        <v>45</v>
      </c>
      <c r="AC1207" s="26" t="s">
        <v>45</v>
      </c>
      <c r="AD1207" s="26" t="s">
        <v>45</v>
      </c>
      <c r="AE1207" s="26" t="s">
        <v>45</v>
      </c>
      <c r="AF1207" s="26" t="s">
        <v>45</v>
      </c>
      <c r="AG1207" s="26">
        <v>3.7</v>
      </c>
      <c r="AH1207" s="17">
        <v>5.2</v>
      </c>
      <c r="AI1207" s="17">
        <f t="shared" si="183"/>
        <v>6.3095734448019212E-6</v>
      </c>
      <c r="AJ1207" s="17">
        <v>1</v>
      </c>
      <c r="AK1207" s="17">
        <v>58.5</v>
      </c>
      <c r="AL1207" s="17">
        <v>973</v>
      </c>
      <c r="AM1207" s="17">
        <v>193</v>
      </c>
      <c r="AN1207" s="17">
        <v>96.55</v>
      </c>
      <c r="AO1207" s="17">
        <v>13.6</v>
      </c>
      <c r="AP1207" s="17">
        <v>0.7</v>
      </c>
      <c r="AQ1207" s="17">
        <v>127.65</v>
      </c>
      <c r="AR1207" s="17">
        <v>790.5</v>
      </c>
      <c r="AS1207" s="17">
        <v>1020.9027777777784</v>
      </c>
      <c r="AT1207" s="26">
        <v>564.125</v>
      </c>
      <c r="AU1207" s="26">
        <v>18.699376947040502</v>
      </c>
      <c r="AV1207" s="26">
        <v>1.700211467924245</v>
      </c>
      <c r="AW1207" s="26">
        <v>4980.2249999999995</v>
      </c>
      <c r="AX1207" s="26">
        <v>3882.4750000000004</v>
      </c>
      <c r="AY1207" s="103">
        <v>655</v>
      </c>
      <c r="AZ1207" s="103">
        <f t="shared" si="182"/>
        <v>199.77500000000001</v>
      </c>
      <c r="BA1207" s="17">
        <v>15</v>
      </c>
      <c r="BB1207" s="17">
        <v>15</v>
      </c>
      <c r="BC1207" s="17">
        <v>0.2</v>
      </c>
      <c r="BD1207" s="14">
        <v>3</v>
      </c>
      <c r="BE1207" s="17" t="s">
        <v>149</v>
      </c>
      <c r="BF1207" s="28"/>
      <c r="BG1207" s="26"/>
      <c r="BH1207" s="17" t="s">
        <v>199</v>
      </c>
      <c r="BI1207" s="29"/>
    </row>
    <row r="1208" spans="1:61" x14ac:dyDescent="0.25">
      <c r="A1208" s="17">
        <v>2009</v>
      </c>
      <c r="B1208" s="15">
        <v>2012</v>
      </c>
      <c r="C1208" s="66" t="s">
        <v>197</v>
      </c>
      <c r="D1208" s="52" t="s">
        <v>335</v>
      </c>
      <c r="E1208" s="17">
        <v>3</v>
      </c>
      <c r="F1208" s="67" t="s">
        <v>126</v>
      </c>
      <c r="G1208" s="17" t="s">
        <v>127</v>
      </c>
      <c r="H1208" s="70">
        <v>9970</v>
      </c>
      <c r="I1208" s="45">
        <v>5</v>
      </c>
      <c r="J1208" s="17">
        <v>9970036</v>
      </c>
      <c r="K1208" s="17" t="str">
        <f t="shared" si="179"/>
        <v>Tetraploid</v>
      </c>
      <c r="L1208" s="26">
        <f t="shared" si="181"/>
        <v>100</v>
      </c>
      <c r="M1208" s="26">
        <v>1</v>
      </c>
      <c r="N1208" s="26" t="s">
        <v>45</v>
      </c>
      <c r="O1208" s="26" t="s">
        <v>45</v>
      </c>
      <c r="P1208" s="26" t="s">
        <v>45</v>
      </c>
      <c r="Q1208" s="26" t="s">
        <v>45</v>
      </c>
      <c r="R1208" s="26" t="s">
        <v>45</v>
      </c>
      <c r="S1208" s="26" t="s">
        <v>45</v>
      </c>
      <c r="T1208" s="89">
        <v>1.569506726457399</v>
      </c>
      <c r="U1208" s="17">
        <f t="shared" si="180"/>
        <v>2.0999999999999996</v>
      </c>
      <c r="V1208" s="17">
        <v>0.7</v>
      </c>
      <c r="W1208" s="26" t="s">
        <v>45</v>
      </c>
      <c r="X1208" s="26" t="s">
        <v>45</v>
      </c>
      <c r="Y1208" s="26" t="s">
        <v>45</v>
      </c>
      <c r="Z1208" s="26" t="s">
        <v>45</v>
      </c>
      <c r="AA1208" s="26" t="s">
        <v>45</v>
      </c>
      <c r="AB1208" s="26" t="s">
        <v>45</v>
      </c>
      <c r="AC1208" s="26" t="s">
        <v>45</v>
      </c>
      <c r="AD1208" s="26" t="s">
        <v>45</v>
      </c>
      <c r="AE1208" s="26" t="s">
        <v>45</v>
      </c>
      <c r="AF1208" s="26" t="s">
        <v>45</v>
      </c>
      <c r="AG1208" s="26">
        <v>3.9</v>
      </c>
      <c r="AH1208" s="17">
        <v>5.3</v>
      </c>
      <c r="AI1208" s="17">
        <f t="shared" si="183"/>
        <v>5.011872336272719E-6</v>
      </c>
      <c r="AJ1208" s="17">
        <v>1</v>
      </c>
      <c r="AK1208" s="17">
        <v>68.5</v>
      </c>
      <c r="AL1208" s="17">
        <v>1394.5</v>
      </c>
      <c r="AM1208" s="17">
        <v>281</v>
      </c>
      <c r="AN1208" s="17">
        <v>87.1</v>
      </c>
      <c r="AO1208" s="17">
        <v>11.95</v>
      </c>
      <c r="AP1208" s="17">
        <v>0.6</v>
      </c>
      <c r="AQ1208" s="17">
        <v>116.4</v>
      </c>
      <c r="AR1208" s="17">
        <v>790.5</v>
      </c>
      <c r="AS1208" s="17">
        <v>1020.9027777777784</v>
      </c>
      <c r="AT1208" s="26">
        <v>564.125</v>
      </c>
      <c r="AU1208" s="26">
        <v>18.699376947040502</v>
      </c>
      <c r="AV1208" s="26">
        <v>1.700211467924245</v>
      </c>
      <c r="AW1208" s="26">
        <v>4980.2249999999995</v>
      </c>
      <c r="AX1208" s="26">
        <v>3882.4750000000004</v>
      </c>
      <c r="AY1208" s="103">
        <v>655</v>
      </c>
      <c r="AZ1208" s="103">
        <f t="shared" si="182"/>
        <v>199.77500000000001</v>
      </c>
      <c r="BA1208" s="17">
        <v>15</v>
      </c>
      <c r="BB1208" s="17">
        <v>15</v>
      </c>
      <c r="BC1208" s="17">
        <v>0.14000000000000001</v>
      </c>
      <c r="BD1208" s="14">
        <v>3</v>
      </c>
      <c r="BE1208" s="17" t="s">
        <v>149</v>
      </c>
      <c r="BF1208" s="28"/>
      <c r="BG1208" s="26"/>
      <c r="BH1208" s="17" t="s">
        <v>199</v>
      </c>
      <c r="BI1208" s="29"/>
    </row>
    <row r="1209" spans="1:61" x14ac:dyDescent="0.25">
      <c r="A1209" s="17">
        <v>2009</v>
      </c>
      <c r="B1209" s="15">
        <v>2012</v>
      </c>
      <c r="C1209" s="66" t="s">
        <v>197</v>
      </c>
      <c r="D1209" s="52" t="s">
        <v>335</v>
      </c>
      <c r="E1209" s="17">
        <v>4</v>
      </c>
      <c r="F1209" s="67" t="s">
        <v>126</v>
      </c>
      <c r="G1209" s="17" t="s">
        <v>127</v>
      </c>
      <c r="H1209" s="70">
        <v>9970</v>
      </c>
      <c r="I1209" s="45">
        <v>5</v>
      </c>
      <c r="J1209" s="17">
        <v>9970036</v>
      </c>
      <c r="K1209" s="17" t="str">
        <f t="shared" si="179"/>
        <v>Tetraploid</v>
      </c>
      <c r="L1209" s="26">
        <f t="shared" si="181"/>
        <v>100</v>
      </c>
      <c r="M1209" s="26">
        <v>1</v>
      </c>
      <c r="N1209" s="26" t="s">
        <v>45</v>
      </c>
      <c r="O1209" s="26" t="s">
        <v>45</v>
      </c>
      <c r="P1209" s="26" t="s">
        <v>45</v>
      </c>
      <c r="Q1209" s="26" t="s">
        <v>45</v>
      </c>
      <c r="R1209" s="26" t="s">
        <v>45</v>
      </c>
      <c r="S1209" s="26" t="s">
        <v>45</v>
      </c>
      <c r="T1209" s="89">
        <v>2.6905829596412554</v>
      </c>
      <c r="U1209" s="17">
        <f t="shared" si="180"/>
        <v>3.5999999999999996</v>
      </c>
      <c r="V1209" s="17">
        <v>1.2</v>
      </c>
      <c r="W1209" s="26" t="s">
        <v>45</v>
      </c>
      <c r="X1209" s="26" t="s">
        <v>45</v>
      </c>
      <c r="Y1209" s="26" t="s">
        <v>45</v>
      </c>
      <c r="Z1209" s="26" t="s">
        <v>45</v>
      </c>
      <c r="AA1209" s="26" t="s">
        <v>45</v>
      </c>
      <c r="AB1209" s="26" t="s">
        <v>45</v>
      </c>
      <c r="AC1209" s="26" t="s">
        <v>45</v>
      </c>
      <c r="AD1209" s="26" t="s">
        <v>45</v>
      </c>
      <c r="AE1209" s="26" t="s">
        <v>45</v>
      </c>
      <c r="AF1209" s="26" t="s">
        <v>45</v>
      </c>
      <c r="AG1209" s="26">
        <v>5</v>
      </c>
      <c r="AH1209" s="17">
        <v>5.0999999999999996</v>
      </c>
      <c r="AI1209" s="17">
        <f t="shared" si="183"/>
        <v>7.9432823472428065E-6</v>
      </c>
      <c r="AJ1209" s="17">
        <v>1</v>
      </c>
      <c r="AK1209" s="17">
        <v>87</v>
      </c>
      <c r="AL1209" s="17">
        <v>1175</v>
      </c>
      <c r="AM1209" s="17">
        <v>242</v>
      </c>
      <c r="AN1209" s="17">
        <v>198.15</v>
      </c>
      <c r="AO1209" s="17">
        <v>14.6</v>
      </c>
      <c r="AP1209" s="17">
        <v>0.85</v>
      </c>
      <c r="AQ1209" s="17">
        <v>145.35</v>
      </c>
      <c r="AR1209" s="17">
        <v>790.5</v>
      </c>
      <c r="AS1209" s="17">
        <v>1020.9027777777784</v>
      </c>
      <c r="AT1209" s="26">
        <v>564.125</v>
      </c>
      <c r="AU1209" s="26">
        <v>18.699376947040502</v>
      </c>
      <c r="AV1209" s="26">
        <v>1.700211467924245</v>
      </c>
      <c r="AW1209" s="26">
        <v>4980.2249999999995</v>
      </c>
      <c r="AX1209" s="26">
        <v>3882.4750000000004</v>
      </c>
      <c r="AY1209" s="103">
        <v>655</v>
      </c>
      <c r="AZ1209" s="103">
        <f t="shared" si="182"/>
        <v>199.77500000000001</v>
      </c>
      <c r="BA1209" s="17">
        <v>15</v>
      </c>
      <c r="BB1209" s="17">
        <v>15</v>
      </c>
      <c r="BC1209" s="17">
        <v>0.14000000000000001</v>
      </c>
      <c r="BD1209" s="14">
        <v>3</v>
      </c>
      <c r="BE1209" s="17" t="s">
        <v>149</v>
      </c>
      <c r="BF1209" s="28"/>
      <c r="BG1209" s="26"/>
      <c r="BH1209" s="17" t="s">
        <v>199</v>
      </c>
      <c r="BI1209" s="29"/>
    </row>
    <row r="1210" spans="1:61" x14ac:dyDescent="0.25">
      <c r="A1210" s="17">
        <v>2009</v>
      </c>
      <c r="B1210" s="15">
        <v>2012</v>
      </c>
      <c r="C1210" s="66" t="s">
        <v>197</v>
      </c>
      <c r="D1210" s="52" t="s">
        <v>335</v>
      </c>
      <c r="E1210" s="17">
        <v>1</v>
      </c>
      <c r="F1210" s="67" t="s">
        <v>128</v>
      </c>
      <c r="G1210" s="17" t="s">
        <v>129</v>
      </c>
      <c r="H1210" s="70">
        <v>9980</v>
      </c>
      <c r="I1210" s="45">
        <v>9</v>
      </c>
      <c r="J1210" s="17">
        <v>9980005</v>
      </c>
      <c r="K1210" s="17" t="str">
        <f t="shared" si="179"/>
        <v>Triploid</v>
      </c>
      <c r="L1210" s="26">
        <f t="shared" si="181"/>
        <v>94.444444444444443</v>
      </c>
      <c r="M1210" s="26">
        <v>0.94444444444444442</v>
      </c>
      <c r="N1210" s="26" t="s">
        <v>45</v>
      </c>
      <c r="O1210" s="26" t="s">
        <v>45</v>
      </c>
      <c r="P1210" s="26" t="s">
        <v>45</v>
      </c>
      <c r="Q1210" s="26" t="s">
        <v>45</v>
      </c>
      <c r="R1210" s="26" t="s">
        <v>45</v>
      </c>
      <c r="S1210" s="26" t="s">
        <v>45</v>
      </c>
      <c r="T1210" s="89">
        <v>2.0179372197309418</v>
      </c>
      <c r="U1210" s="17">
        <f t="shared" si="180"/>
        <v>2.7</v>
      </c>
      <c r="V1210" s="17">
        <v>0.9</v>
      </c>
      <c r="W1210" s="26" t="s">
        <v>45</v>
      </c>
      <c r="X1210" s="26" t="s">
        <v>45</v>
      </c>
      <c r="Y1210" s="26" t="s">
        <v>45</v>
      </c>
      <c r="Z1210" s="26" t="s">
        <v>45</v>
      </c>
      <c r="AA1210" s="26" t="s">
        <v>45</v>
      </c>
      <c r="AB1210" s="26" t="s">
        <v>45</v>
      </c>
      <c r="AC1210" s="26" t="s">
        <v>45</v>
      </c>
      <c r="AD1210" s="26" t="s">
        <v>45</v>
      </c>
      <c r="AE1210" s="26" t="s">
        <v>45</v>
      </c>
      <c r="AF1210" s="26" t="s">
        <v>45</v>
      </c>
      <c r="AG1210" s="26">
        <v>3.5</v>
      </c>
      <c r="AH1210" s="17">
        <v>5.4</v>
      </c>
      <c r="AI1210" s="17">
        <f t="shared" si="183"/>
        <v>3.9810717055349657E-6</v>
      </c>
      <c r="AJ1210" s="17">
        <v>1</v>
      </c>
      <c r="AK1210" s="17">
        <v>64.5</v>
      </c>
      <c r="AL1210" s="17">
        <v>455</v>
      </c>
      <c r="AM1210" s="17">
        <v>55</v>
      </c>
      <c r="AN1210" s="17">
        <v>138.5</v>
      </c>
      <c r="AO1210" s="17">
        <v>19.8</v>
      </c>
      <c r="AP1210" s="17">
        <v>0.6</v>
      </c>
      <c r="AQ1210" s="17">
        <v>148.25</v>
      </c>
      <c r="AR1210" s="17">
        <v>790.5</v>
      </c>
      <c r="AS1210" s="17">
        <v>1020.9027777777784</v>
      </c>
      <c r="AT1210" s="26">
        <v>564.125</v>
      </c>
      <c r="AU1210" s="26">
        <v>18.699376947040502</v>
      </c>
      <c r="AV1210" s="26">
        <v>1.700211467924245</v>
      </c>
      <c r="AW1210" s="26">
        <v>4980.2249999999995</v>
      </c>
      <c r="AX1210" s="26">
        <v>3882.4750000000004</v>
      </c>
      <c r="AY1210" s="103">
        <v>655</v>
      </c>
      <c r="AZ1210" s="103">
        <f t="shared" si="182"/>
        <v>199.77500000000001</v>
      </c>
      <c r="BA1210" s="17">
        <v>15</v>
      </c>
      <c r="BB1210" s="17">
        <v>15</v>
      </c>
      <c r="BC1210" s="17">
        <v>0.2</v>
      </c>
      <c r="BD1210" s="14">
        <v>3</v>
      </c>
      <c r="BE1210" s="17" t="s">
        <v>149</v>
      </c>
      <c r="BF1210" s="28"/>
      <c r="BG1210" s="26"/>
      <c r="BH1210" s="17" t="s">
        <v>199</v>
      </c>
      <c r="BI1210" s="29"/>
    </row>
    <row r="1211" spans="1:61" x14ac:dyDescent="0.25">
      <c r="A1211" s="17">
        <v>2009</v>
      </c>
      <c r="B1211" s="15">
        <v>2012</v>
      </c>
      <c r="C1211" s="66" t="s">
        <v>197</v>
      </c>
      <c r="D1211" s="52" t="s">
        <v>335</v>
      </c>
      <c r="E1211" s="17">
        <v>2</v>
      </c>
      <c r="F1211" s="67" t="s">
        <v>128</v>
      </c>
      <c r="G1211" s="17" t="s">
        <v>129</v>
      </c>
      <c r="H1211" s="70">
        <v>9980</v>
      </c>
      <c r="I1211" s="45">
        <v>9</v>
      </c>
      <c r="J1211" s="17">
        <v>9980005</v>
      </c>
      <c r="K1211" s="17" t="str">
        <f t="shared" si="179"/>
        <v>Triploid</v>
      </c>
      <c r="L1211" s="26">
        <f t="shared" si="181"/>
        <v>100</v>
      </c>
      <c r="M1211" s="26">
        <v>1</v>
      </c>
      <c r="N1211" s="26" t="s">
        <v>45</v>
      </c>
      <c r="O1211" s="26" t="s">
        <v>45</v>
      </c>
      <c r="P1211" s="26" t="s">
        <v>45</v>
      </c>
      <c r="Q1211" s="26" t="s">
        <v>45</v>
      </c>
      <c r="R1211" s="26" t="s">
        <v>45</v>
      </c>
      <c r="S1211" s="26" t="s">
        <v>45</v>
      </c>
      <c r="T1211" s="89">
        <v>2.2421524663677128</v>
      </c>
      <c r="U1211" s="17">
        <f t="shared" si="180"/>
        <v>3</v>
      </c>
      <c r="V1211" s="17">
        <v>1</v>
      </c>
      <c r="W1211" s="26" t="s">
        <v>45</v>
      </c>
      <c r="X1211" s="26" t="s">
        <v>45</v>
      </c>
      <c r="Y1211" s="26" t="s">
        <v>45</v>
      </c>
      <c r="Z1211" s="26" t="s">
        <v>45</v>
      </c>
      <c r="AA1211" s="26" t="s">
        <v>45</v>
      </c>
      <c r="AB1211" s="26" t="s">
        <v>45</v>
      </c>
      <c r="AC1211" s="26" t="s">
        <v>45</v>
      </c>
      <c r="AD1211" s="26" t="s">
        <v>45</v>
      </c>
      <c r="AE1211" s="26" t="s">
        <v>45</v>
      </c>
      <c r="AF1211" s="26" t="s">
        <v>45</v>
      </c>
      <c r="AG1211" s="26">
        <v>3.7</v>
      </c>
      <c r="AH1211" s="17">
        <v>5.2</v>
      </c>
      <c r="AI1211" s="17">
        <f t="shared" si="183"/>
        <v>6.3095734448019212E-6</v>
      </c>
      <c r="AJ1211" s="17">
        <v>1</v>
      </c>
      <c r="AK1211" s="17">
        <v>58.5</v>
      </c>
      <c r="AL1211" s="17">
        <v>973</v>
      </c>
      <c r="AM1211" s="17">
        <v>193</v>
      </c>
      <c r="AN1211" s="17">
        <v>96.55</v>
      </c>
      <c r="AO1211" s="17">
        <v>13.6</v>
      </c>
      <c r="AP1211" s="17">
        <v>0.7</v>
      </c>
      <c r="AQ1211" s="17">
        <v>127.65</v>
      </c>
      <c r="AR1211" s="17">
        <v>790.5</v>
      </c>
      <c r="AS1211" s="17">
        <v>1020.9027777777784</v>
      </c>
      <c r="AT1211" s="26">
        <v>564.125</v>
      </c>
      <c r="AU1211" s="26">
        <v>18.699376947040502</v>
      </c>
      <c r="AV1211" s="26">
        <v>1.700211467924245</v>
      </c>
      <c r="AW1211" s="26">
        <v>4980.2249999999995</v>
      </c>
      <c r="AX1211" s="26">
        <v>3882.4750000000004</v>
      </c>
      <c r="AY1211" s="103">
        <v>655</v>
      </c>
      <c r="AZ1211" s="103">
        <f t="shared" si="182"/>
        <v>199.77500000000001</v>
      </c>
      <c r="BA1211" s="17">
        <v>15</v>
      </c>
      <c r="BB1211" s="17">
        <v>15</v>
      </c>
      <c r="BC1211" s="17">
        <v>0.2</v>
      </c>
      <c r="BD1211" s="14">
        <v>3</v>
      </c>
      <c r="BE1211" s="17" t="s">
        <v>149</v>
      </c>
      <c r="BF1211" s="28"/>
      <c r="BG1211" s="26"/>
      <c r="BH1211" s="17" t="s">
        <v>199</v>
      </c>
      <c r="BI1211" s="29"/>
    </row>
    <row r="1212" spans="1:61" x14ac:dyDescent="0.25">
      <c r="A1212" s="17">
        <v>2009</v>
      </c>
      <c r="B1212" s="15">
        <v>2012</v>
      </c>
      <c r="C1212" s="66" t="s">
        <v>197</v>
      </c>
      <c r="D1212" s="52" t="s">
        <v>335</v>
      </c>
      <c r="E1212" s="17">
        <v>3</v>
      </c>
      <c r="F1212" s="67" t="s">
        <v>128</v>
      </c>
      <c r="G1212" s="17" t="s">
        <v>129</v>
      </c>
      <c r="H1212" s="70">
        <v>9980</v>
      </c>
      <c r="I1212" s="45">
        <v>9</v>
      </c>
      <c r="J1212" s="17">
        <v>9980005</v>
      </c>
      <c r="K1212" s="17" t="str">
        <f t="shared" si="179"/>
        <v>Triploid</v>
      </c>
      <c r="L1212" s="26">
        <f t="shared" si="181"/>
        <v>88.888888888888886</v>
      </c>
      <c r="M1212" s="26">
        <v>0.88888888888888884</v>
      </c>
      <c r="N1212" s="26" t="s">
        <v>45</v>
      </c>
      <c r="O1212" s="26" t="s">
        <v>45</v>
      </c>
      <c r="P1212" s="26" t="s">
        <v>45</v>
      </c>
      <c r="Q1212" s="26" t="s">
        <v>45</v>
      </c>
      <c r="R1212" s="26" t="s">
        <v>45</v>
      </c>
      <c r="S1212" s="26" t="s">
        <v>45</v>
      </c>
      <c r="T1212" s="89">
        <v>2.2421524663677128</v>
      </c>
      <c r="U1212" s="17">
        <f t="shared" si="180"/>
        <v>3</v>
      </c>
      <c r="V1212" s="17">
        <v>1</v>
      </c>
      <c r="W1212" s="26" t="s">
        <v>45</v>
      </c>
      <c r="X1212" s="26" t="s">
        <v>45</v>
      </c>
      <c r="Y1212" s="26" t="s">
        <v>45</v>
      </c>
      <c r="Z1212" s="26" t="s">
        <v>45</v>
      </c>
      <c r="AA1212" s="26" t="s">
        <v>45</v>
      </c>
      <c r="AB1212" s="26" t="s">
        <v>45</v>
      </c>
      <c r="AC1212" s="26" t="s">
        <v>45</v>
      </c>
      <c r="AD1212" s="26" t="s">
        <v>45</v>
      </c>
      <c r="AE1212" s="26" t="s">
        <v>45</v>
      </c>
      <c r="AF1212" s="26" t="s">
        <v>45</v>
      </c>
      <c r="AG1212" s="26">
        <v>3.9</v>
      </c>
      <c r="AH1212" s="17">
        <v>5.3</v>
      </c>
      <c r="AI1212" s="17">
        <f t="shared" si="183"/>
        <v>5.011872336272719E-6</v>
      </c>
      <c r="AJ1212" s="17">
        <v>1</v>
      </c>
      <c r="AK1212" s="17">
        <v>68.5</v>
      </c>
      <c r="AL1212" s="17">
        <v>1394.5</v>
      </c>
      <c r="AM1212" s="17">
        <v>281</v>
      </c>
      <c r="AN1212" s="17">
        <v>87.1</v>
      </c>
      <c r="AO1212" s="17">
        <v>11.95</v>
      </c>
      <c r="AP1212" s="17">
        <v>0.6</v>
      </c>
      <c r="AQ1212" s="17">
        <v>116.4</v>
      </c>
      <c r="AR1212" s="17">
        <v>790.5</v>
      </c>
      <c r="AS1212" s="17">
        <v>1020.9027777777784</v>
      </c>
      <c r="AT1212" s="26">
        <v>564.125</v>
      </c>
      <c r="AU1212" s="26">
        <v>18.699376947040502</v>
      </c>
      <c r="AV1212" s="26">
        <v>1.700211467924245</v>
      </c>
      <c r="AW1212" s="26">
        <v>4980.2249999999995</v>
      </c>
      <c r="AX1212" s="26">
        <v>3882.4750000000004</v>
      </c>
      <c r="AY1212" s="103">
        <v>655</v>
      </c>
      <c r="AZ1212" s="103">
        <f t="shared" si="182"/>
        <v>199.77500000000001</v>
      </c>
      <c r="BA1212" s="17">
        <v>15</v>
      </c>
      <c r="BB1212" s="17">
        <v>15</v>
      </c>
      <c r="BC1212" s="17">
        <v>0.14000000000000001</v>
      </c>
      <c r="BD1212" s="14">
        <v>3</v>
      </c>
      <c r="BE1212" s="17" t="s">
        <v>149</v>
      </c>
      <c r="BF1212" s="28"/>
      <c r="BG1212" s="26"/>
      <c r="BH1212" s="17" t="s">
        <v>199</v>
      </c>
      <c r="BI1212" s="29"/>
    </row>
    <row r="1213" spans="1:61" x14ac:dyDescent="0.25">
      <c r="A1213" s="17">
        <v>2009</v>
      </c>
      <c r="B1213" s="15">
        <v>2012</v>
      </c>
      <c r="C1213" s="66" t="s">
        <v>197</v>
      </c>
      <c r="D1213" s="52" t="s">
        <v>335</v>
      </c>
      <c r="E1213" s="17">
        <v>4</v>
      </c>
      <c r="F1213" s="67" t="s">
        <v>128</v>
      </c>
      <c r="G1213" s="17" t="s">
        <v>129</v>
      </c>
      <c r="H1213" s="70">
        <v>9980</v>
      </c>
      <c r="I1213" s="45">
        <v>9</v>
      </c>
      <c r="J1213" s="17">
        <v>9980005</v>
      </c>
      <c r="K1213" s="17" t="str">
        <f t="shared" si="179"/>
        <v>Triploid</v>
      </c>
      <c r="L1213" s="26">
        <f t="shared" si="181"/>
        <v>94.444444444444443</v>
      </c>
      <c r="M1213" s="26">
        <v>0.94444444444444442</v>
      </c>
      <c r="N1213" s="26" t="s">
        <v>45</v>
      </c>
      <c r="O1213" s="26" t="s">
        <v>45</v>
      </c>
      <c r="P1213" s="26" t="s">
        <v>45</v>
      </c>
      <c r="Q1213" s="26" t="s">
        <v>45</v>
      </c>
      <c r="R1213" s="26" t="s">
        <v>45</v>
      </c>
      <c r="S1213" s="26" t="s">
        <v>45</v>
      </c>
      <c r="T1213" s="89">
        <v>3.1390134529147979</v>
      </c>
      <c r="U1213" s="17">
        <f t="shared" si="180"/>
        <v>4.1999999999999993</v>
      </c>
      <c r="V1213" s="17">
        <v>1.4</v>
      </c>
      <c r="W1213" s="26" t="s">
        <v>45</v>
      </c>
      <c r="X1213" s="26" t="s">
        <v>45</v>
      </c>
      <c r="Y1213" s="26" t="s">
        <v>45</v>
      </c>
      <c r="Z1213" s="26" t="s">
        <v>45</v>
      </c>
      <c r="AA1213" s="26" t="s">
        <v>45</v>
      </c>
      <c r="AB1213" s="26" t="s">
        <v>45</v>
      </c>
      <c r="AC1213" s="26" t="s">
        <v>45</v>
      </c>
      <c r="AD1213" s="26" t="s">
        <v>45</v>
      </c>
      <c r="AE1213" s="26" t="s">
        <v>45</v>
      </c>
      <c r="AF1213" s="26" t="s">
        <v>45</v>
      </c>
      <c r="AG1213" s="26">
        <v>5</v>
      </c>
      <c r="AH1213" s="17">
        <v>5.0999999999999996</v>
      </c>
      <c r="AI1213" s="17">
        <f t="shared" si="183"/>
        <v>7.9432823472428065E-6</v>
      </c>
      <c r="AJ1213" s="17">
        <v>1</v>
      </c>
      <c r="AK1213" s="17">
        <v>87</v>
      </c>
      <c r="AL1213" s="17">
        <v>1175</v>
      </c>
      <c r="AM1213" s="17">
        <v>242</v>
      </c>
      <c r="AN1213" s="17">
        <v>198.15</v>
      </c>
      <c r="AO1213" s="17">
        <v>14.6</v>
      </c>
      <c r="AP1213" s="17">
        <v>0.85</v>
      </c>
      <c r="AQ1213" s="17">
        <v>145.35</v>
      </c>
      <c r="AR1213" s="17">
        <v>790.5</v>
      </c>
      <c r="AS1213" s="17">
        <v>1020.9027777777784</v>
      </c>
      <c r="AT1213" s="26">
        <v>564.125</v>
      </c>
      <c r="AU1213" s="26">
        <v>18.699376947040502</v>
      </c>
      <c r="AV1213" s="26">
        <v>1.700211467924245</v>
      </c>
      <c r="AW1213" s="26">
        <v>4980.2249999999995</v>
      </c>
      <c r="AX1213" s="26">
        <v>3882.4750000000004</v>
      </c>
      <c r="AY1213" s="103">
        <v>655</v>
      </c>
      <c r="AZ1213" s="103">
        <f t="shared" si="182"/>
        <v>199.77500000000001</v>
      </c>
      <c r="BA1213" s="17">
        <v>15</v>
      </c>
      <c r="BB1213" s="17">
        <v>15</v>
      </c>
      <c r="BC1213" s="17">
        <v>0.14000000000000001</v>
      </c>
      <c r="BD1213" s="14">
        <v>3</v>
      </c>
      <c r="BE1213" s="17" t="s">
        <v>149</v>
      </c>
      <c r="BF1213" s="28"/>
      <c r="BG1213" s="26"/>
      <c r="BH1213" s="17" t="s">
        <v>199</v>
      </c>
      <c r="BI1213" s="29"/>
    </row>
    <row r="1214" spans="1:61" x14ac:dyDescent="0.25">
      <c r="A1214" s="17">
        <v>2009</v>
      </c>
      <c r="B1214" s="15">
        <v>2012</v>
      </c>
      <c r="C1214" s="66" t="s">
        <v>197</v>
      </c>
      <c r="D1214" s="52" t="s">
        <v>335</v>
      </c>
      <c r="E1214" s="17">
        <v>1</v>
      </c>
      <c r="F1214" s="67" t="s">
        <v>138</v>
      </c>
      <c r="G1214" s="17" t="s">
        <v>138</v>
      </c>
      <c r="H1214" s="70" t="s">
        <v>138</v>
      </c>
      <c r="I1214" s="45">
        <v>4</v>
      </c>
      <c r="J1214" s="67" t="s">
        <v>138</v>
      </c>
      <c r="K1214" s="17" t="str">
        <f t="shared" ref="K1214:K1229" si="184">VLOOKUP(F1214,$BM$2:$BQ$56,5)</f>
        <v>Diploid</v>
      </c>
      <c r="L1214" s="26">
        <f t="shared" si="181"/>
        <v>83.333333333333343</v>
      </c>
      <c r="M1214" s="26">
        <v>0.83333333333333337</v>
      </c>
      <c r="N1214" s="26" t="s">
        <v>45</v>
      </c>
      <c r="O1214" s="26" t="s">
        <v>45</v>
      </c>
      <c r="P1214" s="26" t="s">
        <v>45</v>
      </c>
      <c r="Q1214" s="26" t="s">
        <v>45</v>
      </c>
      <c r="R1214" s="26" t="s">
        <v>45</v>
      </c>
      <c r="S1214" s="26" t="s">
        <v>45</v>
      </c>
      <c r="T1214" s="89">
        <v>1.3452914798206277</v>
      </c>
      <c r="U1214" s="17">
        <f t="shared" ref="U1214:U1229" si="185">V1214*3</f>
        <v>1.7999999999999998</v>
      </c>
      <c r="V1214" s="17">
        <v>0.6</v>
      </c>
      <c r="W1214" s="26" t="s">
        <v>45</v>
      </c>
      <c r="X1214" s="26" t="s">
        <v>45</v>
      </c>
      <c r="Y1214" s="26" t="s">
        <v>45</v>
      </c>
      <c r="Z1214" s="26" t="s">
        <v>45</v>
      </c>
      <c r="AA1214" s="26" t="s">
        <v>45</v>
      </c>
      <c r="AB1214" s="26" t="s">
        <v>45</v>
      </c>
      <c r="AC1214" s="26" t="s">
        <v>45</v>
      </c>
      <c r="AD1214" s="26" t="s">
        <v>45</v>
      </c>
      <c r="AE1214" s="26" t="s">
        <v>45</v>
      </c>
      <c r="AF1214" s="26" t="s">
        <v>45</v>
      </c>
      <c r="AG1214" s="26">
        <v>3.5</v>
      </c>
      <c r="AH1214" s="17">
        <v>5.4</v>
      </c>
      <c r="AI1214" s="17">
        <f t="shared" si="183"/>
        <v>3.9810717055349657E-6</v>
      </c>
      <c r="AJ1214" s="17">
        <v>1</v>
      </c>
      <c r="AK1214" s="17">
        <v>64.5</v>
      </c>
      <c r="AL1214" s="17">
        <v>455</v>
      </c>
      <c r="AM1214" s="17">
        <v>55</v>
      </c>
      <c r="AN1214" s="17">
        <v>138.5</v>
      </c>
      <c r="AO1214" s="17">
        <v>19.8</v>
      </c>
      <c r="AP1214" s="17">
        <v>0.6</v>
      </c>
      <c r="AQ1214" s="17">
        <v>148.25</v>
      </c>
      <c r="AR1214" s="17">
        <v>790.5</v>
      </c>
      <c r="AS1214" s="17">
        <v>1020.9027777777784</v>
      </c>
      <c r="AT1214" s="26">
        <v>564.125</v>
      </c>
      <c r="AU1214" s="26">
        <v>18.699376947040502</v>
      </c>
      <c r="AV1214" s="26">
        <v>1.700211467924245</v>
      </c>
      <c r="AW1214" s="26">
        <v>4980.2249999999995</v>
      </c>
      <c r="AX1214" s="26">
        <v>3882.4750000000004</v>
      </c>
      <c r="AY1214" s="103">
        <v>655</v>
      </c>
      <c r="AZ1214" s="103">
        <f t="shared" si="182"/>
        <v>199.77500000000001</v>
      </c>
      <c r="BA1214" s="17">
        <v>15</v>
      </c>
      <c r="BB1214" s="17">
        <v>15</v>
      </c>
      <c r="BC1214" s="17">
        <v>0.2</v>
      </c>
      <c r="BD1214" s="14">
        <v>3</v>
      </c>
      <c r="BE1214" s="17" t="s">
        <v>149</v>
      </c>
      <c r="BF1214" s="28"/>
      <c r="BG1214" s="26"/>
      <c r="BH1214" s="17" t="s">
        <v>199</v>
      </c>
      <c r="BI1214" s="29"/>
    </row>
    <row r="1215" spans="1:61" x14ac:dyDescent="0.25">
      <c r="A1215" s="17">
        <v>2009</v>
      </c>
      <c r="B1215" s="15">
        <v>2012</v>
      </c>
      <c r="C1215" s="66" t="s">
        <v>197</v>
      </c>
      <c r="D1215" s="52" t="s">
        <v>335</v>
      </c>
      <c r="E1215" s="17">
        <v>2</v>
      </c>
      <c r="F1215" s="67" t="s">
        <v>138</v>
      </c>
      <c r="G1215" s="17" t="s">
        <v>138</v>
      </c>
      <c r="H1215" s="70" t="s">
        <v>138</v>
      </c>
      <c r="I1215" s="45">
        <v>4</v>
      </c>
      <c r="J1215" s="67" t="s">
        <v>138</v>
      </c>
      <c r="K1215" s="17" t="str">
        <f t="shared" si="184"/>
        <v>Diploid</v>
      </c>
      <c r="L1215" s="26">
        <f t="shared" ref="L1215:L1229" si="186">M1215*100</f>
        <v>100</v>
      </c>
      <c r="M1215" s="26">
        <v>1</v>
      </c>
      <c r="N1215" s="26" t="s">
        <v>45</v>
      </c>
      <c r="O1215" s="26" t="s">
        <v>45</v>
      </c>
      <c r="P1215" s="26" t="s">
        <v>45</v>
      </c>
      <c r="Q1215" s="26" t="s">
        <v>45</v>
      </c>
      <c r="R1215" s="26" t="s">
        <v>45</v>
      </c>
      <c r="S1215" s="26" t="s">
        <v>45</v>
      </c>
      <c r="T1215" s="89">
        <v>3.1390134529147979</v>
      </c>
      <c r="U1215" s="17">
        <f t="shared" si="185"/>
        <v>4.1999999999999993</v>
      </c>
      <c r="V1215" s="17">
        <v>1.4</v>
      </c>
      <c r="W1215" s="26" t="s">
        <v>45</v>
      </c>
      <c r="X1215" s="26" t="s">
        <v>45</v>
      </c>
      <c r="Y1215" s="26" t="s">
        <v>45</v>
      </c>
      <c r="Z1215" s="26" t="s">
        <v>45</v>
      </c>
      <c r="AA1215" s="26" t="s">
        <v>45</v>
      </c>
      <c r="AB1215" s="26" t="s">
        <v>45</v>
      </c>
      <c r="AC1215" s="26" t="s">
        <v>45</v>
      </c>
      <c r="AD1215" s="26" t="s">
        <v>45</v>
      </c>
      <c r="AE1215" s="26" t="s">
        <v>45</v>
      </c>
      <c r="AF1215" s="26" t="s">
        <v>45</v>
      </c>
      <c r="AG1215" s="26">
        <v>3.7</v>
      </c>
      <c r="AH1215" s="17">
        <v>5.2</v>
      </c>
      <c r="AI1215" s="17">
        <f t="shared" si="183"/>
        <v>6.3095734448019212E-6</v>
      </c>
      <c r="AJ1215" s="17">
        <v>1</v>
      </c>
      <c r="AK1215" s="17">
        <v>58.5</v>
      </c>
      <c r="AL1215" s="17">
        <v>973</v>
      </c>
      <c r="AM1215" s="17">
        <v>193</v>
      </c>
      <c r="AN1215" s="17">
        <v>96.55</v>
      </c>
      <c r="AO1215" s="17">
        <v>13.6</v>
      </c>
      <c r="AP1215" s="17">
        <v>0.7</v>
      </c>
      <c r="AQ1215" s="17">
        <v>127.65</v>
      </c>
      <c r="AR1215" s="17">
        <v>790.5</v>
      </c>
      <c r="AS1215" s="17">
        <v>1020.9027777777784</v>
      </c>
      <c r="AT1215" s="26">
        <v>564.125</v>
      </c>
      <c r="AU1215" s="26">
        <v>18.699376947040502</v>
      </c>
      <c r="AV1215" s="26">
        <v>1.700211467924245</v>
      </c>
      <c r="AW1215" s="26">
        <v>4980.2249999999995</v>
      </c>
      <c r="AX1215" s="26">
        <v>3882.4750000000004</v>
      </c>
      <c r="AY1215" s="103">
        <v>655</v>
      </c>
      <c r="AZ1215" s="103">
        <f t="shared" si="182"/>
        <v>199.77500000000001</v>
      </c>
      <c r="BA1215" s="17">
        <v>15</v>
      </c>
      <c r="BB1215" s="17">
        <v>15</v>
      </c>
      <c r="BC1215" s="17">
        <v>0.2</v>
      </c>
      <c r="BD1215" s="14">
        <v>3</v>
      </c>
      <c r="BE1215" s="17" t="s">
        <v>149</v>
      </c>
      <c r="BF1215" s="28"/>
      <c r="BG1215" s="26"/>
      <c r="BH1215" s="17" t="s">
        <v>199</v>
      </c>
      <c r="BI1215" s="29"/>
    </row>
    <row r="1216" spans="1:61" x14ac:dyDescent="0.25">
      <c r="A1216" s="17">
        <v>2009</v>
      </c>
      <c r="B1216" s="15">
        <v>2012</v>
      </c>
      <c r="C1216" s="66" t="s">
        <v>197</v>
      </c>
      <c r="D1216" s="52" t="s">
        <v>335</v>
      </c>
      <c r="E1216" s="17">
        <v>3</v>
      </c>
      <c r="F1216" s="67" t="s">
        <v>138</v>
      </c>
      <c r="G1216" s="17" t="s">
        <v>138</v>
      </c>
      <c r="H1216" s="70" t="s">
        <v>138</v>
      </c>
      <c r="I1216" s="45">
        <v>4</v>
      </c>
      <c r="J1216" s="67" t="s">
        <v>138</v>
      </c>
      <c r="K1216" s="17" t="str">
        <f t="shared" si="184"/>
        <v>Diploid</v>
      </c>
      <c r="L1216" s="26">
        <f t="shared" si="186"/>
        <v>94.444444444444443</v>
      </c>
      <c r="M1216" s="26">
        <v>0.94444444444444442</v>
      </c>
      <c r="N1216" s="26" t="s">
        <v>45</v>
      </c>
      <c r="O1216" s="26" t="s">
        <v>45</v>
      </c>
      <c r="P1216" s="26" t="s">
        <v>45</v>
      </c>
      <c r="Q1216" s="26" t="s">
        <v>45</v>
      </c>
      <c r="R1216" s="26" t="s">
        <v>45</v>
      </c>
      <c r="S1216" s="26" t="s">
        <v>45</v>
      </c>
      <c r="T1216" s="89">
        <v>1.3452914798206277</v>
      </c>
      <c r="U1216" s="17">
        <f t="shared" si="185"/>
        <v>1.7999999999999998</v>
      </c>
      <c r="V1216" s="17">
        <v>0.6</v>
      </c>
      <c r="W1216" s="26" t="s">
        <v>45</v>
      </c>
      <c r="X1216" s="26" t="s">
        <v>45</v>
      </c>
      <c r="Y1216" s="26" t="s">
        <v>45</v>
      </c>
      <c r="Z1216" s="26" t="s">
        <v>45</v>
      </c>
      <c r="AA1216" s="26" t="s">
        <v>45</v>
      </c>
      <c r="AB1216" s="26" t="s">
        <v>45</v>
      </c>
      <c r="AC1216" s="26" t="s">
        <v>45</v>
      </c>
      <c r="AD1216" s="26" t="s">
        <v>45</v>
      </c>
      <c r="AE1216" s="26" t="s">
        <v>45</v>
      </c>
      <c r="AF1216" s="26" t="s">
        <v>45</v>
      </c>
      <c r="AG1216" s="26">
        <v>3.9</v>
      </c>
      <c r="AH1216" s="17">
        <v>5.3</v>
      </c>
      <c r="AI1216" s="17">
        <f t="shared" si="183"/>
        <v>5.011872336272719E-6</v>
      </c>
      <c r="AJ1216" s="17">
        <v>1</v>
      </c>
      <c r="AK1216" s="17">
        <v>68.5</v>
      </c>
      <c r="AL1216" s="17">
        <v>1394.5</v>
      </c>
      <c r="AM1216" s="17">
        <v>281</v>
      </c>
      <c r="AN1216" s="17">
        <v>87.1</v>
      </c>
      <c r="AO1216" s="17">
        <v>11.95</v>
      </c>
      <c r="AP1216" s="17">
        <v>0.6</v>
      </c>
      <c r="AQ1216" s="17">
        <v>116.4</v>
      </c>
      <c r="AR1216" s="17">
        <v>790.5</v>
      </c>
      <c r="AS1216" s="17">
        <v>1020.9027777777784</v>
      </c>
      <c r="AT1216" s="26">
        <v>564.125</v>
      </c>
      <c r="AU1216" s="26">
        <v>18.699376947040502</v>
      </c>
      <c r="AV1216" s="26">
        <v>1.700211467924245</v>
      </c>
      <c r="AW1216" s="26">
        <v>4980.2249999999995</v>
      </c>
      <c r="AX1216" s="26">
        <v>3882.4750000000004</v>
      </c>
      <c r="AY1216" s="103">
        <v>655</v>
      </c>
      <c r="AZ1216" s="103">
        <f t="shared" si="182"/>
        <v>199.77500000000001</v>
      </c>
      <c r="BA1216" s="17">
        <v>15</v>
      </c>
      <c r="BB1216" s="17">
        <v>15</v>
      </c>
      <c r="BC1216" s="17">
        <v>0.14000000000000001</v>
      </c>
      <c r="BD1216" s="14">
        <v>3</v>
      </c>
      <c r="BE1216" s="17" t="s">
        <v>149</v>
      </c>
      <c r="BF1216" s="28"/>
      <c r="BG1216" s="26"/>
      <c r="BH1216" s="17" t="s">
        <v>199</v>
      </c>
      <c r="BI1216" s="29"/>
    </row>
    <row r="1217" spans="1:61" x14ac:dyDescent="0.25">
      <c r="A1217" s="17">
        <v>2009</v>
      </c>
      <c r="B1217" s="15">
        <v>2012</v>
      </c>
      <c r="C1217" s="66" t="s">
        <v>197</v>
      </c>
      <c r="D1217" s="52" t="s">
        <v>335</v>
      </c>
      <c r="E1217" s="17">
        <v>4</v>
      </c>
      <c r="F1217" s="67" t="s">
        <v>138</v>
      </c>
      <c r="G1217" s="17" t="s">
        <v>138</v>
      </c>
      <c r="H1217" s="70" t="s">
        <v>138</v>
      </c>
      <c r="I1217" s="45">
        <v>4</v>
      </c>
      <c r="J1217" s="67" t="s">
        <v>138</v>
      </c>
      <c r="K1217" s="17" t="str">
        <f t="shared" si="184"/>
        <v>Diploid</v>
      </c>
      <c r="L1217" s="26">
        <f t="shared" si="186"/>
        <v>88.888888888888886</v>
      </c>
      <c r="M1217" s="26">
        <v>0.88888888888888884</v>
      </c>
      <c r="N1217" s="26" t="s">
        <v>45</v>
      </c>
      <c r="O1217" s="26" t="s">
        <v>45</v>
      </c>
      <c r="P1217" s="26" t="s">
        <v>45</v>
      </c>
      <c r="Q1217" s="26" t="s">
        <v>45</v>
      </c>
      <c r="R1217" s="26" t="s">
        <v>45</v>
      </c>
      <c r="S1217" s="26" t="s">
        <v>45</v>
      </c>
      <c r="T1217" s="89">
        <v>1.1210762331838564</v>
      </c>
      <c r="U1217" s="17">
        <f t="shared" si="185"/>
        <v>1.5</v>
      </c>
      <c r="V1217" s="17">
        <v>0.5</v>
      </c>
      <c r="W1217" s="26" t="s">
        <v>45</v>
      </c>
      <c r="X1217" s="26" t="s">
        <v>45</v>
      </c>
      <c r="Y1217" s="26" t="s">
        <v>45</v>
      </c>
      <c r="Z1217" s="26" t="s">
        <v>45</v>
      </c>
      <c r="AA1217" s="26" t="s">
        <v>45</v>
      </c>
      <c r="AB1217" s="26" t="s">
        <v>45</v>
      </c>
      <c r="AC1217" s="26" t="s">
        <v>45</v>
      </c>
      <c r="AD1217" s="26" t="s">
        <v>45</v>
      </c>
      <c r="AE1217" s="26" t="s">
        <v>45</v>
      </c>
      <c r="AF1217" s="26" t="s">
        <v>45</v>
      </c>
      <c r="AG1217" s="26">
        <v>5</v>
      </c>
      <c r="AH1217" s="17">
        <v>5.0999999999999996</v>
      </c>
      <c r="AI1217" s="17">
        <f t="shared" si="183"/>
        <v>7.9432823472428065E-6</v>
      </c>
      <c r="AJ1217" s="17">
        <v>1</v>
      </c>
      <c r="AK1217" s="17">
        <v>87</v>
      </c>
      <c r="AL1217" s="17">
        <v>1175</v>
      </c>
      <c r="AM1217" s="17">
        <v>242</v>
      </c>
      <c r="AN1217" s="17">
        <v>198.15</v>
      </c>
      <c r="AO1217" s="17">
        <v>14.6</v>
      </c>
      <c r="AP1217" s="17">
        <v>0.85</v>
      </c>
      <c r="AQ1217" s="17">
        <v>145.35</v>
      </c>
      <c r="AR1217" s="17">
        <v>790.5</v>
      </c>
      <c r="AS1217" s="17">
        <v>1020.9027777777784</v>
      </c>
      <c r="AT1217" s="26">
        <v>564.125</v>
      </c>
      <c r="AU1217" s="26">
        <v>18.699376947040502</v>
      </c>
      <c r="AV1217" s="26">
        <v>1.700211467924245</v>
      </c>
      <c r="AW1217" s="26">
        <v>4980.2249999999995</v>
      </c>
      <c r="AX1217" s="26">
        <v>3882.4750000000004</v>
      </c>
      <c r="AY1217" s="103">
        <v>655</v>
      </c>
      <c r="AZ1217" s="103">
        <f t="shared" si="182"/>
        <v>199.77500000000001</v>
      </c>
      <c r="BA1217" s="17">
        <v>15</v>
      </c>
      <c r="BB1217" s="17">
        <v>15</v>
      </c>
      <c r="BC1217" s="17">
        <v>0.14000000000000001</v>
      </c>
      <c r="BD1217" s="14">
        <v>3</v>
      </c>
      <c r="BE1217" s="17" t="s">
        <v>149</v>
      </c>
      <c r="BF1217" s="28"/>
      <c r="BG1217" s="26"/>
      <c r="BH1217" s="17" t="s">
        <v>199</v>
      </c>
      <c r="BI1217" s="29"/>
    </row>
    <row r="1218" spans="1:61" x14ac:dyDescent="0.25">
      <c r="A1218" s="17">
        <v>2009</v>
      </c>
      <c r="B1218" s="15">
        <v>2012</v>
      </c>
      <c r="C1218" s="66" t="s">
        <v>197</v>
      </c>
      <c r="D1218" s="52" t="s">
        <v>335</v>
      </c>
      <c r="E1218" s="17">
        <v>1</v>
      </c>
      <c r="F1218" s="67" t="s">
        <v>141</v>
      </c>
      <c r="G1218" s="17" t="s">
        <v>141</v>
      </c>
      <c r="H1218" s="70" t="s">
        <v>141</v>
      </c>
      <c r="I1218" s="45">
        <v>1</v>
      </c>
      <c r="J1218" s="67" t="s">
        <v>141</v>
      </c>
      <c r="K1218" s="17" t="str">
        <f t="shared" si="184"/>
        <v>Diploid</v>
      </c>
      <c r="L1218" s="26">
        <f t="shared" si="186"/>
        <v>100</v>
      </c>
      <c r="M1218" s="26">
        <v>1</v>
      </c>
      <c r="N1218" s="26" t="s">
        <v>45</v>
      </c>
      <c r="O1218" s="26" t="s">
        <v>45</v>
      </c>
      <c r="P1218" s="26" t="s">
        <v>45</v>
      </c>
      <c r="Q1218" s="26" t="s">
        <v>45</v>
      </c>
      <c r="R1218" s="26" t="s">
        <v>45</v>
      </c>
      <c r="S1218" s="26" t="s">
        <v>45</v>
      </c>
      <c r="T1218" s="89">
        <v>3.5874439461883409</v>
      </c>
      <c r="U1218" s="17">
        <f t="shared" si="185"/>
        <v>4.8000000000000007</v>
      </c>
      <c r="V1218" s="17">
        <v>1.6</v>
      </c>
      <c r="W1218" s="26" t="s">
        <v>45</v>
      </c>
      <c r="X1218" s="26" t="s">
        <v>45</v>
      </c>
      <c r="Y1218" s="26" t="s">
        <v>45</v>
      </c>
      <c r="Z1218" s="26" t="s">
        <v>45</v>
      </c>
      <c r="AA1218" s="26" t="s">
        <v>45</v>
      </c>
      <c r="AB1218" s="26" t="s">
        <v>45</v>
      </c>
      <c r="AC1218" s="26" t="s">
        <v>45</v>
      </c>
      <c r="AD1218" s="26" t="s">
        <v>45</v>
      </c>
      <c r="AE1218" s="26" t="s">
        <v>45</v>
      </c>
      <c r="AF1218" s="26" t="s">
        <v>45</v>
      </c>
      <c r="AG1218" s="26">
        <v>3.5</v>
      </c>
      <c r="AH1218" s="17">
        <v>5.4</v>
      </c>
      <c r="AI1218" s="17">
        <f t="shared" si="183"/>
        <v>3.9810717055349657E-6</v>
      </c>
      <c r="AJ1218" s="17">
        <v>1</v>
      </c>
      <c r="AK1218" s="17">
        <v>64.5</v>
      </c>
      <c r="AL1218" s="17">
        <v>455</v>
      </c>
      <c r="AM1218" s="17">
        <v>55</v>
      </c>
      <c r="AN1218" s="17">
        <v>138.5</v>
      </c>
      <c r="AO1218" s="17">
        <v>19.8</v>
      </c>
      <c r="AP1218" s="17">
        <v>0.6</v>
      </c>
      <c r="AQ1218" s="17">
        <v>148.25</v>
      </c>
      <c r="AR1218" s="17">
        <v>790.5</v>
      </c>
      <c r="AS1218" s="17">
        <v>1020.9027777777784</v>
      </c>
      <c r="AT1218" s="26">
        <v>564.125</v>
      </c>
      <c r="AU1218" s="26">
        <v>18.699376947040502</v>
      </c>
      <c r="AV1218" s="26">
        <v>1.700211467924245</v>
      </c>
      <c r="AW1218" s="26">
        <v>4980.2249999999995</v>
      </c>
      <c r="AX1218" s="26">
        <v>3882.4750000000004</v>
      </c>
      <c r="AY1218" s="103">
        <v>655</v>
      </c>
      <c r="AZ1218" s="103">
        <f t="shared" si="182"/>
        <v>199.77500000000001</v>
      </c>
      <c r="BA1218" s="17">
        <v>15</v>
      </c>
      <c r="BB1218" s="17">
        <v>15</v>
      </c>
      <c r="BC1218" s="17">
        <v>0.2</v>
      </c>
      <c r="BD1218" s="14">
        <v>3</v>
      </c>
      <c r="BE1218" s="17" t="s">
        <v>149</v>
      </c>
      <c r="BF1218" s="28"/>
      <c r="BG1218" s="26"/>
      <c r="BH1218" s="17" t="s">
        <v>199</v>
      </c>
      <c r="BI1218" s="29"/>
    </row>
    <row r="1219" spans="1:61" x14ac:dyDescent="0.25">
      <c r="A1219" s="17">
        <v>2009</v>
      </c>
      <c r="B1219" s="15">
        <v>2012</v>
      </c>
      <c r="C1219" s="66" t="s">
        <v>197</v>
      </c>
      <c r="D1219" s="52" t="s">
        <v>335</v>
      </c>
      <c r="E1219" s="17">
        <v>2</v>
      </c>
      <c r="F1219" s="67" t="s">
        <v>141</v>
      </c>
      <c r="G1219" s="17" t="s">
        <v>141</v>
      </c>
      <c r="H1219" s="70" t="s">
        <v>141</v>
      </c>
      <c r="I1219" s="45">
        <v>1</v>
      </c>
      <c r="J1219" s="67" t="s">
        <v>141</v>
      </c>
      <c r="K1219" s="17" t="str">
        <f t="shared" si="184"/>
        <v>Diploid</v>
      </c>
      <c r="L1219" s="26">
        <f t="shared" si="186"/>
        <v>100</v>
      </c>
      <c r="M1219" s="26">
        <v>1</v>
      </c>
      <c r="N1219" s="26" t="s">
        <v>45</v>
      </c>
      <c r="O1219" s="26" t="s">
        <v>45</v>
      </c>
      <c r="P1219" s="26" t="s">
        <v>45</v>
      </c>
      <c r="Q1219" s="26" t="s">
        <v>45</v>
      </c>
      <c r="R1219" s="26" t="s">
        <v>45</v>
      </c>
      <c r="S1219" s="26" t="s">
        <v>45</v>
      </c>
      <c r="T1219" s="89">
        <v>3.3632286995515694</v>
      </c>
      <c r="U1219" s="17">
        <f t="shared" si="185"/>
        <v>4.5</v>
      </c>
      <c r="V1219" s="17">
        <v>1.5</v>
      </c>
      <c r="W1219" s="26" t="s">
        <v>45</v>
      </c>
      <c r="X1219" s="26" t="s">
        <v>45</v>
      </c>
      <c r="Y1219" s="26" t="s">
        <v>45</v>
      </c>
      <c r="Z1219" s="26" t="s">
        <v>45</v>
      </c>
      <c r="AA1219" s="26" t="s">
        <v>45</v>
      </c>
      <c r="AB1219" s="26" t="s">
        <v>45</v>
      </c>
      <c r="AC1219" s="26" t="s">
        <v>45</v>
      </c>
      <c r="AD1219" s="26" t="s">
        <v>45</v>
      </c>
      <c r="AE1219" s="26" t="s">
        <v>45</v>
      </c>
      <c r="AF1219" s="26" t="s">
        <v>45</v>
      </c>
      <c r="AG1219" s="26">
        <v>3.7</v>
      </c>
      <c r="AH1219" s="17">
        <v>5.2</v>
      </c>
      <c r="AI1219" s="17">
        <f t="shared" si="183"/>
        <v>6.3095734448019212E-6</v>
      </c>
      <c r="AJ1219" s="17">
        <v>1</v>
      </c>
      <c r="AK1219" s="17">
        <v>58.5</v>
      </c>
      <c r="AL1219" s="17">
        <v>973</v>
      </c>
      <c r="AM1219" s="17">
        <v>193</v>
      </c>
      <c r="AN1219" s="17">
        <v>96.55</v>
      </c>
      <c r="AO1219" s="17">
        <v>13.6</v>
      </c>
      <c r="AP1219" s="17">
        <v>0.7</v>
      </c>
      <c r="AQ1219" s="17">
        <v>127.65</v>
      </c>
      <c r="AR1219" s="17">
        <v>790.5</v>
      </c>
      <c r="AS1219" s="17">
        <v>1020.9027777777784</v>
      </c>
      <c r="AT1219" s="26">
        <v>564.125</v>
      </c>
      <c r="AU1219" s="26">
        <v>18.699376947040502</v>
      </c>
      <c r="AV1219" s="26">
        <v>1.700211467924245</v>
      </c>
      <c r="AW1219" s="26">
        <v>4980.2249999999995</v>
      </c>
      <c r="AX1219" s="26">
        <v>3882.4750000000004</v>
      </c>
      <c r="AY1219" s="103">
        <v>655</v>
      </c>
      <c r="AZ1219" s="103">
        <f t="shared" si="182"/>
        <v>199.77500000000001</v>
      </c>
      <c r="BA1219" s="17">
        <v>15</v>
      </c>
      <c r="BB1219" s="17">
        <v>15</v>
      </c>
      <c r="BC1219" s="17">
        <v>0.2</v>
      </c>
      <c r="BD1219" s="14">
        <v>3</v>
      </c>
      <c r="BE1219" s="17" t="s">
        <v>149</v>
      </c>
      <c r="BF1219" s="28"/>
      <c r="BG1219" s="26"/>
      <c r="BH1219" s="17" t="s">
        <v>199</v>
      </c>
      <c r="BI1219" s="29"/>
    </row>
    <row r="1220" spans="1:61" x14ac:dyDescent="0.25">
      <c r="A1220" s="17">
        <v>2009</v>
      </c>
      <c r="B1220" s="15">
        <v>2012</v>
      </c>
      <c r="C1220" s="66" t="s">
        <v>197</v>
      </c>
      <c r="D1220" s="52" t="s">
        <v>335</v>
      </c>
      <c r="E1220" s="17">
        <v>3</v>
      </c>
      <c r="F1220" s="67" t="s">
        <v>141</v>
      </c>
      <c r="G1220" s="17" t="s">
        <v>141</v>
      </c>
      <c r="H1220" s="70" t="s">
        <v>141</v>
      </c>
      <c r="I1220" s="45">
        <v>1</v>
      </c>
      <c r="J1220" s="67" t="s">
        <v>141</v>
      </c>
      <c r="K1220" s="17" t="str">
        <f t="shared" si="184"/>
        <v>Diploid</v>
      </c>
      <c r="L1220" s="26">
        <f t="shared" si="186"/>
        <v>61.111111111111114</v>
      </c>
      <c r="M1220" s="26">
        <v>0.61111111111111116</v>
      </c>
      <c r="N1220" s="26" t="s">
        <v>45</v>
      </c>
      <c r="O1220" s="26" t="s">
        <v>45</v>
      </c>
      <c r="P1220" s="26" t="s">
        <v>45</v>
      </c>
      <c r="Q1220" s="26" t="s">
        <v>45</v>
      </c>
      <c r="R1220" s="26" t="s">
        <v>45</v>
      </c>
      <c r="S1220" s="26" t="s">
        <v>45</v>
      </c>
      <c r="T1220" s="89">
        <v>0.89686098654708524</v>
      </c>
      <c r="U1220" s="17">
        <f t="shared" si="185"/>
        <v>1.2000000000000002</v>
      </c>
      <c r="V1220" s="17">
        <v>0.4</v>
      </c>
      <c r="W1220" s="26" t="s">
        <v>45</v>
      </c>
      <c r="X1220" s="26" t="s">
        <v>45</v>
      </c>
      <c r="Y1220" s="26" t="s">
        <v>45</v>
      </c>
      <c r="Z1220" s="26" t="s">
        <v>45</v>
      </c>
      <c r="AA1220" s="26" t="s">
        <v>45</v>
      </c>
      <c r="AB1220" s="26" t="s">
        <v>45</v>
      </c>
      <c r="AC1220" s="26" t="s">
        <v>45</v>
      </c>
      <c r="AD1220" s="26" t="s">
        <v>45</v>
      </c>
      <c r="AE1220" s="26" t="s">
        <v>45</v>
      </c>
      <c r="AF1220" s="26" t="s">
        <v>45</v>
      </c>
      <c r="AG1220" s="26">
        <v>3.9</v>
      </c>
      <c r="AH1220" s="17">
        <v>5.3</v>
      </c>
      <c r="AI1220" s="17">
        <f t="shared" si="183"/>
        <v>5.011872336272719E-6</v>
      </c>
      <c r="AJ1220" s="17">
        <v>1</v>
      </c>
      <c r="AK1220" s="17">
        <v>68.5</v>
      </c>
      <c r="AL1220" s="17">
        <v>1394.5</v>
      </c>
      <c r="AM1220" s="17">
        <v>281</v>
      </c>
      <c r="AN1220" s="17">
        <v>87.1</v>
      </c>
      <c r="AO1220" s="17">
        <v>11.95</v>
      </c>
      <c r="AP1220" s="17">
        <v>0.6</v>
      </c>
      <c r="AQ1220" s="17">
        <v>116.4</v>
      </c>
      <c r="AR1220" s="17">
        <v>790.5</v>
      </c>
      <c r="AS1220" s="17">
        <v>1020.9027777777784</v>
      </c>
      <c r="AT1220" s="26">
        <v>564.125</v>
      </c>
      <c r="AU1220" s="26">
        <v>18.699376947040502</v>
      </c>
      <c r="AV1220" s="26">
        <v>1.700211467924245</v>
      </c>
      <c r="AW1220" s="26">
        <v>4980.2249999999995</v>
      </c>
      <c r="AX1220" s="26">
        <v>3882.4750000000004</v>
      </c>
      <c r="AY1220" s="103">
        <v>655</v>
      </c>
      <c r="AZ1220" s="103">
        <f t="shared" si="182"/>
        <v>199.77500000000001</v>
      </c>
      <c r="BA1220" s="17">
        <v>15</v>
      </c>
      <c r="BB1220" s="17">
        <v>15</v>
      </c>
      <c r="BC1220" s="17">
        <v>0.14000000000000001</v>
      </c>
      <c r="BD1220" s="14">
        <v>3</v>
      </c>
      <c r="BE1220" s="17" t="s">
        <v>149</v>
      </c>
      <c r="BF1220" s="28"/>
      <c r="BG1220" s="26"/>
      <c r="BH1220" s="17" t="s">
        <v>199</v>
      </c>
      <c r="BI1220" s="29"/>
    </row>
    <row r="1221" spans="1:61" x14ac:dyDescent="0.25">
      <c r="A1221" s="17">
        <v>2009</v>
      </c>
      <c r="B1221" s="15">
        <v>2012</v>
      </c>
      <c r="C1221" s="66" t="s">
        <v>197</v>
      </c>
      <c r="D1221" s="52" t="s">
        <v>335</v>
      </c>
      <c r="E1221" s="17">
        <v>4</v>
      </c>
      <c r="F1221" s="67" t="s">
        <v>141</v>
      </c>
      <c r="G1221" s="17" t="s">
        <v>141</v>
      </c>
      <c r="H1221" s="70" t="s">
        <v>141</v>
      </c>
      <c r="I1221" s="45">
        <v>1</v>
      </c>
      <c r="J1221" s="67" t="s">
        <v>141</v>
      </c>
      <c r="K1221" s="17" t="str">
        <f t="shared" si="184"/>
        <v>Diploid</v>
      </c>
      <c r="L1221" s="26">
        <f t="shared" si="186"/>
        <v>94.444444444444443</v>
      </c>
      <c r="M1221" s="26">
        <v>0.94444444444444442</v>
      </c>
      <c r="N1221" s="26" t="s">
        <v>45</v>
      </c>
      <c r="O1221" s="26" t="s">
        <v>45</v>
      </c>
      <c r="P1221" s="26" t="s">
        <v>45</v>
      </c>
      <c r="Q1221" s="26" t="s">
        <v>45</v>
      </c>
      <c r="R1221" s="26" t="s">
        <v>45</v>
      </c>
      <c r="S1221" s="26" t="s">
        <v>45</v>
      </c>
      <c r="T1221" s="89">
        <v>3.3632286995515694</v>
      </c>
      <c r="U1221" s="17">
        <f t="shared" si="185"/>
        <v>4.5</v>
      </c>
      <c r="V1221" s="17">
        <v>1.5</v>
      </c>
      <c r="W1221" s="26" t="s">
        <v>45</v>
      </c>
      <c r="X1221" s="26" t="s">
        <v>45</v>
      </c>
      <c r="Y1221" s="26" t="s">
        <v>45</v>
      </c>
      <c r="Z1221" s="26" t="s">
        <v>45</v>
      </c>
      <c r="AA1221" s="26" t="s">
        <v>45</v>
      </c>
      <c r="AB1221" s="26" t="s">
        <v>45</v>
      </c>
      <c r="AC1221" s="26" t="s">
        <v>45</v>
      </c>
      <c r="AD1221" s="26" t="s">
        <v>45</v>
      </c>
      <c r="AE1221" s="26" t="s">
        <v>45</v>
      </c>
      <c r="AF1221" s="26" t="s">
        <v>45</v>
      </c>
      <c r="AG1221" s="26">
        <v>5</v>
      </c>
      <c r="AH1221" s="17">
        <v>5.0999999999999996</v>
      </c>
      <c r="AI1221" s="17">
        <f t="shared" si="183"/>
        <v>7.9432823472428065E-6</v>
      </c>
      <c r="AJ1221" s="17">
        <v>1</v>
      </c>
      <c r="AK1221" s="17">
        <v>87</v>
      </c>
      <c r="AL1221" s="17">
        <v>1175</v>
      </c>
      <c r="AM1221" s="17">
        <v>242</v>
      </c>
      <c r="AN1221" s="17">
        <v>198.15</v>
      </c>
      <c r="AO1221" s="17">
        <v>14.6</v>
      </c>
      <c r="AP1221" s="17">
        <v>0.85</v>
      </c>
      <c r="AQ1221" s="17">
        <v>145.35</v>
      </c>
      <c r="AR1221" s="17">
        <v>790.5</v>
      </c>
      <c r="AS1221" s="17">
        <v>1020.9027777777784</v>
      </c>
      <c r="AT1221" s="26">
        <v>564.125</v>
      </c>
      <c r="AU1221" s="26">
        <v>18.699376947040502</v>
      </c>
      <c r="AV1221" s="26">
        <v>1.700211467924245</v>
      </c>
      <c r="AW1221" s="26">
        <v>4980.2249999999995</v>
      </c>
      <c r="AX1221" s="26">
        <v>3882.4750000000004</v>
      </c>
      <c r="AY1221" s="103">
        <v>655</v>
      </c>
      <c r="AZ1221" s="103">
        <f t="shared" si="182"/>
        <v>199.77500000000001</v>
      </c>
      <c r="BA1221" s="17">
        <v>15</v>
      </c>
      <c r="BB1221" s="17">
        <v>15</v>
      </c>
      <c r="BC1221" s="17">
        <v>0.14000000000000001</v>
      </c>
      <c r="BD1221" s="14">
        <v>3</v>
      </c>
      <c r="BE1221" s="17" t="s">
        <v>149</v>
      </c>
      <c r="BF1221" s="28"/>
      <c r="BG1221" s="26"/>
      <c r="BH1221" s="17" t="s">
        <v>199</v>
      </c>
      <c r="BI1221" s="29"/>
    </row>
    <row r="1222" spans="1:61" x14ac:dyDescent="0.25">
      <c r="A1222" s="17">
        <v>2009</v>
      </c>
      <c r="B1222" s="15">
        <v>2012</v>
      </c>
      <c r="C1222" s="66" t="s">
        <v>197</v>
      </c>
      <c r="D1222" s="52" t="s">
        <v>335</v>
      </c>
      <c r="E1222" s="17">
        <v>1</v>
      </c>
      <c r="F1222" s="67" t="s">
        <v>142</v>
      </c>
      <c r="G1222" s="17" t="s">
        <v>142</v>
      </c>
      <c r="H1222" s="70" t="s">
        <v>142</v>
      </c>
      <c r="I1222" s="45">
        <v>5</v>
      </c>
      <c r="J1222" s="67" t="s">
        <v>142</v>
      </c>
      <c r="K1222" s="17" t="str">
        <f t="shared" si="184"/>
        <v>Tetraploid</v>
      </c>
      <c r="L1222" s="26">
        <f t="shared" si="186"/>
        <v>94.444444444444443</v>
      </c>
      <c r="M1222" s="26">
        <v>0.94444444444444442</v>
      </c>
      <c r="N1222" s="26" t="s">
        <v>45</v>
      </c>
      <c r="O1222" s="26" t="s">
        <v>45</v>
      </c>
      <c r="P1222" s="26" t="s">
        <v>45</v>
      </c>
      <c r="Q1222" s="26" t="s">
        <v>45</v>
      </c>
      <c r="R1222" s="26" t="s">
        <v>45</v>
      </c>
      <c r="S1222" s="26" t="s">
        <v>45</v>
      </c>
      <c r="T1222" s="89">
        <v>2.9147982062780269</v>
      </c>
      <c r="U1222" s="17">
        <f t="shared" si="185"/>
        <v>3.9000000000000004</v>
      </c>
      <c r="V1222" s="17">
        <v>1.3</v>
      </c>
      <c r="W1222" s="26" t="s">
        <v>45</v>
      </c>
      <c r="X1222" s="26" t="s">
        <v>45</v>
      </c>
      <c r="Y1222" s="26" t="s">
        <v>45</v>
      </c>
      <c r="Z1222" s="26" t="s">
        <v>45</v>
      </c>
      <c r="AA1222" s="26" t="s">
        <v>45</v>
      </c>
      <c r="AB1222" s="26" t="s">
        <v>45</v>
      </c>
      <c r="AC1222" s="26" t="s">
        <v>45</v>
      </c>
      <c r="AD1222" s="26" t="s">
        <v>45</v>
      </c>
      <c r="AE1222" s="26" t="s">
        <v>45</v>
      </c>
      <c r="AF1222" s="26" t="s">
        <v>45</v>
      </c>
      <c r="AG1222" s="26">
        <v>3.5</v>
      </c>
      <c r="AH1222" s="17">
        <v>5.4</v>
      </c>
      <c r="AI1222" s="17">
        <f t="shared" si="183"/>
        <v>3.9810717055349657E-6</v>
      </c>
      <c r="AJ1222" s="17">
        <v>1</v>
      </c>
      <c r="AK1222" s="17">
        <v>64.5</v>
      </c>
      <c r="AL1222" s="17">
        <v>455</v>
      </c>
      <c r="AM1222" s="17">
        <v>55</v>
      </c>
      <c r="AN1222" s="17">
        <v>138.5</v>
      </c>
      <c r="AO1222" s="17">
        <v>19.8</v>
      </c>
      <c r="AP1222" s="17">
        <v>0.6</v>
      </c>
      <c r="AQ1222" s="17">
        <v>148.25</v>
      </c>
      <c r="AR1222" s="17">
        <v>790.5</v>
      </c>
      <c r="AS1222" s="17">
        <v>1020.9027777777784</v>
      </c>
      <c r="AT1222" s="26">
        <v>564.125</v>
      </c>
      <c r="AU1222" s="26">
        <v>18.699376947040502</v>
      </c>
      <c r="AV1222" s="26">
        <v>1.700211467924245</v>
      </c>
      <c r="AW1222" s="26">
        <v>4980.2249999999995</v>
      </c>
      <c r="AX1222" s="26">
        <v>3882.4750000000004</v>
      </c>
      <c r="AY1222" s="103">
        <v>655</v>
      </c>
      <c r="AZ1222" s="103">
        <f t="shared" si="182"/>
        <v>199.77500000000001</v>
      </c>
      <c r="BA1222" s="17">
        <v>15</v>
      </c>
      <c r="BB1222" s="17">
        <v>15</v>
      </c>
      <c r="BC1222" s="17">
        <v>0.2</v>
      </c>
      <c r="BD1222" s="14">
        <v>3</v>
      </c>
      <c r="BE1222" s="17" t="s">
        <v>149</v>
      </c>
      <c r="BF1222" s="28"/>
      <c r="BG1222" s="26"/>
      <c r="BH1222" s="17" t="s">
        <v>199</v>
      </c>
      <c r="BI1222" s="29"/>
    </row>
    <row r="1223" spans="1:61" x14ac:dyDescent="0.25">
      <c r="A1223" s="17">
        <v>2009</v>
      </c>
      <c r="B1223" s="15">
        <v>2012</v>
      </c>
      <c r="C1223" s="66" t="s">
        <v>197</v>
      </c>
      <c r="D1223" s="52" t="s">
        <v>335</v>
      </c>
      <c r="E1223" s="17">
        <v>2</v>
      </c>
      <c r="F1223" s="67" t="s">
        <v>142</v>
      </c>
      <c r="G1223" s="17" t="s">
        <v>142</v>
      </c>
      <c r="H1223" s="70" t="s">
        <v>142</v>
      </c>
      <c r="I1223" s="45">
        <v>5</v>
      </c>
      <c r="J1223" s="67" t="s">
        <v>142</v>
      </c>
      <c r="K1223" s="17" t="str">
        <f t="shared" si="184"/>
        <v>Tetraploid</v>
      </c>
      <c r="L1223" s="26">
        <f t="shared" si="186"/>
        <v>88.888888888888886</v>
      </c>
      <c r="M1223" s="26">
        <v>0.88888888888888884</v>
      </c>
      <c r="N1223" s="26" t="s">
        <v>45</v>
      </c>
      <c r="O1223" s="26" t="s">
        <v>45</v>
      </c>
      <c r="P1223" s="26" t="s">
        <v>45</v>
      </c>
      <c r="Q1223" s="26" t="s">
        <v>45</v>
      </c>
      <c r="R1223" s="26" t="s">
        <v>45</v>
      </c>
      <c r="S1223" s="26" t="s">
        <v>45</v>
      </c>
      <c r="T1223" s="89">
        <v>3.1390134529147979</v>
      </c>
      <c r="U1223" s="17">
        <f t="shared" si="185"/>
        <v>4.1999999999999993</v>
      </c>
      <c r="V1223" s="17">
        <v>1.4</v>
      </c>
      <c r="W1223" s="26" t="s">
        <v>45</v>
      </c>
      <c r="X1223" s="26" t="s">
        <v>45</v>
      </c>
      <c r="Y1223" s="26" t="s">
        <v>45</v>
      </c>
      <c r="Z1223" s="26" t="s">
        <v>45</v>
      </c>
      <c r="AA1223" s="26" t="s">
        <v>45</v>
      </c>
      <c r="AB1223" s="26" t="s">
        <v>45</v>
      </c>
      <c r="AC1223" s="26" t="s">
        <v>45</v>
      </c>
      <c r="AD1223" s="26" t="s">
        <v>45</v>
      </c>
      <c r="AE1223" s="26" t="s">
        <v>45</v>
      </c>
      <c r="AF1223" s="26" t="s">
        <v>45</v>
      </c>
      <c r="AG1223" s="26">
        <v>3.7</v>
      </c>
      <c r="AH1223" s="17">
        <v>5.2</v>
      </c>
      <c r="AI1223" s="17">
        <f t="shared" si="183"/>
        <v>6.3095734448019212E-6</v>
      </c>
      <c r="AJ1223" s="17">
        <v>1</v>
      </c>
      <c r="AK1223" s="17">
        <v>58.5</v>
      </c>
      <c r="AL1223" s="17">
        <v>973</v>
      </c>
      <c r="AM1223" s="17">
        <v>193</v>
      </c>
      <c r="AN1223" s="17">
        <v>96.55</v>
      </c>
      <c r="AO1223" s="17">
        <v>13.6</v>
      </c>
      <c r="AP1223" s="17">
        <v>0.7</v>
      </c>
      <c r="AQ1223" s="17">
        <v>127.65</v>
      </c>
      <c r="AR1223" s="17">
        <v>790.5</v>
      </c>
      <c r="AS1223" s="17">
        <v>1020.9027777777784</v>
      </c>
      <c r="AT1223" s="26">
        <v>564.125</v>
      </c>
      <c r="AU1223" s="26">
        <v>18.699376947040502</v>
      </c>
      <c r="AV1223" s="26">
        <v>1.700211467924245</v>
      </c>
      <c r="AW1223" s="26">
        <v>4980.2249999999995</v>
      </c>
      <c r="AX1223" s="26">
        <v>3882.4750000000004</v>
      </c>
      <c r="AY1223" s="103">
        <v>655</v>
      </c>
      <c r="AZ1223" s="103">
        <f t="shared" si="182"/>
        <v>199.77500000000001</v>
      </c>
      <c r="BA1223" s="17">
        <v>15</v>
      </c>
      <c r="BB1223" s="17">
        <v>15</v>
      </c>
      <c r="BC1223" s="17">
        <v>0.2</v>
      </c>
      <c r="BD1223" s="14">
        <v>3</v>
      </c>
      <c r="BE1223" s="17" t="s">
        <v>149</v>
      </c>
      <c r="BF1223" s="28"/>
      <c r="BG1223" s="26"/>
      <c r="BH1223" s="17" t="s">
        <v>199</v>
      </c>
      <c r="BI1223" s="29"/>
    </row>
    <row r="1224" spans="1:61" x14ac:dyDescent="0.25">
      <c r="A1224" s="17">
        <v>2009</v>
      </c>
      <c r="B1224" s="15">
        <v>2012</v>
      </c>
      <c r="C1224" s="66" t="s">
        <v>197</v>
      </c>
      <c r="D1224" s="52" t="s">
        <v>335</v>
      </c>
      <c r="E1224" s="17">
        <v>3</v>
      </c>
      <c r="F1224" s="67" t="s">
        <v>142</v>
      </c>
      <c r="G1224" s="17" t="s">
        <v>142</v>
      </c>
      <c r="H1224" s="70" t="s">
        <v>142</v>
      </c>
      <c r="I1224" s="45">
        <v>5</v>
      </c>
      <c r="J1224" s="67" t="s">
        <v>142</v>
      </c>
      <c r="K1224" s="17" t="str">
        <f t="shared" si="184"/>
        <v>Tetraploid</v>
      </c>
      <c r="L1224" s="26">
        <f t="shared" si="186"/>
        <v>100</v>
      </c>
      <c r="M1224" s="26">
        <v>1</v>
      </c>
      <c r="N1224" s="26" t="s">
        <v>45</v>
      </c>
      <c r="O1224" s="26" t="s">
        <v>45</v>
      </c>
      <c r="P1224" s="26" t="s">
        <v>45</v>
      </c>
      <c r="Q1224" s="26" t="s">
        <v>45</v>
      </c>
      <c r="R1224" s="26" t="s">
        <v>45</v>
      </c>
      <c r="S1224" s="26" t="s">
        <v>45</v>
      </c>
      <c r="T1224" s="89">
        <v>2.0179372197309418</v>
      </c>
      <c r="U1224" s="17">
        <f t="shared" si="185"/>
        <v>2.7</v>
      </c>
      <c r="V1224" s="17">
        <v>0.9</v>
      </c>
      <c r="W1224" s="26" t="s">
        <v>45</v>
      </c>
      <c r="X1224" s="26" t="s">
        <v>45</v>
      </c>
      <c r="Y1224" s="26" t="s">
        <v>45</v>
      </c>
      <c r="Z1224" s="26" t="s">
        <v>45</v>
      </c>
      <c r="AA1224" s="26" t="s">
        <v>45</v>
      </c>
      <c r="AB1224" s="26" t="s">
        <v>45</v>
      </c>
      <c r="AC1224" s="26" t="s">
        <v>45</v>
      </c>
      <c r="AD1224" s="26" t="s">
        <v>45</v>
      </c>
      <c r="AE1224" s="26" t="s">
        <v>45</v>
      </c>
      <c r="AF1224" s="26" t="s">
        <v>45</v>
      </c>
      <c r="AG1224" s="26">
        <v>3.9</v>
      </c>
      <c r="AH1224" s="17">
        <v>5.3</v>
      </c>
      <c r="AI1224" s="17">
        <f t="shared" si="183"/>
        <v>5.011872336272719E-6</v>
      </c>
      <c r="AJ1224" s="17">
        <v>1</v>
      </c>
      <c r="AK1224" s="17">
        <v>68.5</v>
      </c>
      <c r="AL1224" s="17">
        <v>1394.5</v>
      </c>
      <c r="AM1224" s="17">
        <v>281</v>
      </c>
      <c r="AN1224" s="17">
        <v>87.1</v>
      </c>
      <c r="AO1224" s="17">
        <v>11.95</v>
      </c>
      <c r="AP1224" s="17">
        <v>0.6</v>
      </c>
      <c r="AQ1224" s="17">
        <v>116.4</v>
      </c>
      <c r="AR1224" s="17">
        <v>790.5</v>
      </c>
      <c r="AS1224" s="17">
        <v>1020.9027777777784</v>
      </c>
      <c r="AT1224" s="26">
        <v>564.125</v>
      </c>
      <c r="AU1224" s="26">
        <v>18.699376947040502</v>
      </c>
      <c r="AV1224" s="26">
        <v>1.700211467924245</v>
      </c>
      <c r="AW1224" s="26">
        <v>4980.2249999999995</v>
      </c>
      <c r="AX1224" s="26">
        <v>3882.4750000000004</v>
      </c>
      <c r="AY1224" s="103">
        <v>655</v>
      </c>
      <c r="AZ1224" s="103">
        <f t="shared" si="182"/>
        <v>199.77500000000001</v>
      </c>
      <c r="BA1224" s="17">
        <v>15</v>
      </c>
      <c r="BB1224" s="17">
        <v>15</v>
      </c>
      <c r="BC1224" s="17">
        <v>0.14000000000000001</v>
      </c>
      <c r="BD1224" s="14">
        <v>3</v>
      </c>
      <c r="BE1224" s="17" t="s">
        <v>149</v>
      </c>
      <c r="BF1224" s="28"/>
      <c r="BG1224" s="26"/>
      <c r="BH1224" s="17" t="s">
        <v>199</v>
      </c>
      <c r="BI1224" s="29"/>
    </row>
    <row r="1225" spans="1:61" x14ac:dyDescent="0.25">
      <c r="A1225" s="17">
        <v>2009</v>
      </c>
      <c r="B1225" s="15">
        <v>2012</v>
      </c>
      <c r="C1225" s="66" t="s">
        <v>197</v>
      </c>
      <c r="D1225" s="52" t="s">
        <v>335</v>
      </c>
      <c r="E1225" s="17">
        <v>4</v>
      </c>
      <c r="F1225" s="67" t="s">
        <v>142</v>
      </c>
      <c r="G1225" s="17" t="s">
        <v>142</v>
      </c>
      <c r="H1225" s="70" t="s">
        <v>142</v>
      </c>
      <c r="I1225" s="45">
        <v>5</v>
      </c>
      <c r="J1225" s="67" t="s">
        <v>142</v>
      </c>
      <c r="K1225" s="17" t="str">
        <f t="shared" si="184"/>
        <v>Tetraploid</v>
      </c>
      <c r="L1225" s="26">
        <f t="shared" si="186"/>
        <v>100</v>
      </c>
      <c r="M1225" s="26">
        <v>1</v>
      </c>
      <c r="N1225" s="26" t="s">
        <v>45</v>
      </c>
      <c r="O1225" s="26" t="s">
        <v>45</v>
      </c>
      <c r="P1225" s="26" t="s">
        <v>45</v>
      </c>
      <c r="Q1225" s="26" t="s">
        <v>45</v>
      </c>
      <c r="R1225" s="26" t="s">
        <v>45</v>
      </c>
      <c r="S1225" s="26" t="s">
        <v>45</v>
      </c>
      <c r="T1225" s="89">
        <v>4.4843049327354256</v>
      </c>
      <c r="U1225" s="17">
        <f t="shared" si="185"/>
        <v>6</v>
      </c>
      <c r="V1225" s="17">
        <v>2</v>
      </c>
      <c r="W1225" s="26" t="s">
        <v>45</v>
      </c>
      <c r="X1225" s="26" t="s">
        <v>45</v>
      </c>
      <c r="Y1225" s="26" t="s">
        <v>45</v>
      </c>
      <c r="Z1225" s="26" t="s">
        <v>45</v>
      </c>
      <c r="AA1225" s="26" t="s">
        <v>45</v>
      </c>
      <c r="AB1225" s="26" t="s">
        <v>45</v>
      </c>
      <c r="AC1225" s="26" t="s">
        <v>45</v>
      </c>
      <c r="AD1225" s="26" t="s">
        <v>45</v>
      </c>
      <c r="AE1225" s="26" t="s">
        <v>45</v>
      </c>
      <c r="AF1225" s="26" t="s">
        <v>45</v>
      </c>
      <c r="AG1225" s="26">
        <v>5</v>
      </c>
      <c r="AH1225" s="17">
        <v>5.0999999999999996</v>
      </c>
      <c r="AI1225" s="17">
        <f t="shared" si="183"/>
        <v>7.9432823472428065E-6</v>
      </c>
      <c r="AJ1225" s="17">
        <v>1</v>
      </c>
      <c r="AK1225" s="17">
        <v>87</v>
      </c>
      <c r="AL1225" s="17">
        <v>1175</v>
      </c>
      <c r="AM1225" s="17">
        <v>242</v>
      </c>
      <c r="AN1225" s="17">
        <v>198.15</v>
      </c>
      <c r="AO1225" s="17">
        <v>14.6</v>
      </c>
      <c r="AP1225" s="17">
        <v>0.85</v>
      </c>
      <c r="AQ1225" s="17">
        <v>145.35</v>
      </c>
      <c r="AR1225" s="17">
        <v>790.5</v>
      </c>
      <c r="AS1225" s="17">
        <v>1020.9027777777784</v>
      </c>
      <c r="AT1225" s="26">
        <v>564.125</v>
      </c>
      <c r="AU1225" s="26">
        <v>18.699376947040502</v>
      </c>
      <c r="AV1225" s="26">
        <v>1.700211467924245</v>
      </c>
      <c r="AW1225" s="26">
        <v>4980.2249999999995</v>
      </c>
      <c r="AX1225" s="26">
        <v>3882.4750000000004</v>
      </c>
      <c r="AY1225" s="103">
        <v>655</v>
      </c>
      <c r="AZ1225" s="103">
        <f t="shared" si="182"/>
        <v>199.77500000000001</v>
      </c>
      <c r="BA1225" s="17">
        <v>15</v>
      </c>
      <c r="BB1225" s="17">
        <v>15</v>
      </c>
      <c r="BC1225" s="17">
        <v>0.14000000000000001</v>
      </c>
      <c r="BD1225" s="14">
        <v>3</v>
      </c>
      <c r="BE1225" s="17" t="s">
        <v>149</v>
      </c>
      <c r="BF1225" s="28"/>
      <c r="BG1225" s="26"/>
      <c r="BH1225" s="17" t="s">
        <v>199</v>
      </c>
      <c r="BI1225" s="29"/>
    </row>
    <row r="1226" spans="1:61" x14ac:dyDescent="0.25">
      <c r="A1226" s="17">
        <v>2009</v>
      </c>
      <c r="B1226" s="15">
        <v>2012</v>
      </c>
      <c r="C1226" s="66" t="s">
        <v>197</v>
      </c>
      <c r="D1226" s="52" t="s">
        <v>335</v>
      </c>
      <c r="E1226" s="17">
        <v>1</v>
      </c>
      <c r="F1226" s="67" t="s">
        <v>143</v>
      </c>
      <c r="G1226" s="17" t="s">
        <v>143</v>
      </c>
      <c r="H1226" s="70" t="s">
        <v>143</v>
      </c>
      <c r="I1226" s="45">
        <v>5</v>
      </c>
      <c r="J1226" s="67" t="s">
        <v>143</v>
      </c>
      <c r="K1226" s="17" t="str">
        <f t="shared" si="184"/>
        <v>Tetraploid</v>
      </c>
      <c r="L1226" s="26">
        <f t="shared" si="186"/>
        <v>72.222222222222214</v>
      </c>
      <c r="M1226" s="26">
        <v>0.72222222222222221</v>
      </c>
      <c r="N1226" s="26" t="s">
        <v>45</v>
      </c>
      <c r="O1226" s="26" t="s">
        <v>45</v>
      </c>
      <c r="P1226" s="26" t="s">
        <v>45</v>
      </c>
      <c r="Q1226" s="26" t="s">
        <v>45</v>
      </c>
      <c r="R1226" s="26" t="s">
        <v>45</v>
      </c>
      <c r="S1226" s="26" t="s">
        <v>45</v>
      </c>
      <c r="T1226" s="89">
        <v>3.3632286995515694</v>
      </c>
      <c r="U1226" s="17">
        <f t="shared" si="185"/>
        <v>4.5</v>
      </c>
      <c r="V1226" s="17">
        <v>1.5</v>
      </c>
      <c r="W1226" s="26" t="s">
        <v>45</v>
      </c>
      <c r="X1226" s="26" t="s">
        <v>45</v>
      </c>
      <c r="Y1226" s="26" t="s">
        <v>45</v>
      </c>
      <c r="Z1226" s="26" t="s">
        <v>45</v>
      </c>
      <c r="AA1226" s="26" t="s">
        <v>45</v>
      </c>
      <c r="AB1226" s="26" t="s">
        <v>45</v>
      </c>
      <c r="AC1226" s="26" t="s">
        <v>45</v>
      </c>
      <c r="AD1226" s="26" t="s">
        <v>45</v>
      </c>
      <c r="AE1226" s="26" t="s">
        <v>45</v>
      </c>
      <c r="AF1226" s="26" t="s">
        <v>45</v>
      </c>
      <c r="AG1226" s="26">
        <v>3.5</v>
      </c>
      <c r="AH1226" s="17">
        <v>5.4</v>
      </c>
      <c r="AI1226" s="17">
        <f t="shared" si="183"/>
        <v>3.9810717055349657E-6</v>
      </c>
      <c r="AJ1226" s="17">
        <v>1</v>
      </c>
      <c r="AK1226" s="17">
        <v>64.5</v>
      </c>
      <c r="AL1226" s="17">
        <v>455</v>
      </c>
      <c r="AM1226" s="17">
        <v>55</v>
      </c>
      <c r="AN1226" s="17">
        <v>138.5</v>
      </c>
      <c r="AO1226" s="17">
        <v>19.8</v>
      </c>
      <c r="AP1226" s="17">
        <v>0.6</v>
      </c>
      <c r="AQ1226" s="17">
        <v>148.25</v>
      </c>
      <c r="AR1226" s="17">
        <v>790.5</v>
      </c>
      <c r="AS1226" s="17">
        <v>1020.9027777777784</v>
      </c>
      <c r="AT1226" s="26">
        <v>564.125</v>
      </c>
      <c r="AU1226" s="26">
        <v>18.699376947040502</v>
      </c>
      <c r="AV1226" s="26">
        <v>1.700211467924245</v>
      </c>
      <c r="AW1226" s="26">
        <v>4980.2249999999995</v>
      </c>
      <c r="AX1226" s="26">
        <v>3882.4750000000004</v>
      </c>
      <c r="AY1226" s="103">
        <v>655</v>
      </c>
      <c r="AZ1226" s="103">
        <f t="shared" si="182"/>
        <v>199.77500000000001</v>
      </c>
      <c r="BA1226" s="17">
        <v>15</v>
      </c>
      <c r="BB1226" s="17">
        <v>15</v>
      </c>
      <c r="BC1226" s="17">
        <v>0.2</v>
      </c>
      <c r="BD1226" s="14">
        <v>3</v>
      </c>
      <c r="BE1226" s="17" t="s">
        <v>149</v>
      </c>
      <c r="BF1226" s="28"/>
      <c r="BG1226" s="26"/>
      <c r="BH1226" s="17" t="s">
        <v>199</v>
      </c>
      <c r="BI1226" s="29"/>
    </row>
    <row r="1227" spans="1:61" x14ac:dyDescent="0.25">
      <c r="A1227" s="17">
        <v>2009</v>
      </c>
      <c r="B1227" s="15">
        <v>2012</v>
      </c>
      <c r="C1227" s="66" t="s">
        <v>197</v>
      </c>
      <c r="D1227" s="52" t="s">
        <v>335</v>
      </c>
      <c r="E1227" s="17">
        <v>2</v>
      </c>
      <c r="F1227" s="67" t="s">
        <v>143</v>
      </c>
      <c r="G1227" s="17" t="s">
        <v>143</v>
      </c>
      <c r="H1227" s="70" t="s">
        <v>143</v>
      </c>
      <c r="I1227" s="45">
        <v>5</v>
      </c>
      <c r="J1227" s="67" t="s">
        <v>143</v>
      </c>
      <c r="K1227" s="17" t="str">
        <f t="shared" si="184"/>
        <v>Tetraploid</v>
      </c>
      <c r="L1227" s="26">
        <f t="shared" si="186"/>
        <v>94.444444444444443</v>
      </c>
      <c r="M1227" s="26">
        <v>0.94444444444444442</v>
      </c>
      <c r="N1227" s="26" t="s">
        <v>45</v>
      </c>
      <c r="O1227" s="26" t="s">
        <v>45</v>
      </c>
      <c r="P1227" s="26" t="s">
        <v>45</v>
      </c>
      <c r="Q1227" s="26" t="s">
        <v>45</v>
      </c>
      <c r="R1227" s="26" t="s">
        <v>45</v>
      </c>
      <c r="S1227" s="26" t="s">
        <v>45</v>
      </c>
      <c r="T1227" s="89">
        <v>2.2421524663677128</v>
      </c>
      <c r="U1227" s="17">
        <f t="shared" si="185"/>
        <v>3</v>
      </c>
      <c r="V1227" s="17">
        <v>1</v>
      </c>
      <c r="W1227" s="26" t="s">
        <v>45</v>
      </c>
      <c r="X1227" s="26" t="s">
        <v>45</v>
      </c>
      <c r="Y1227" s="26" t="s">
        <v>45</v>
      </c>
      <c r="Z1227" s="26" t="s">
        <v>45</v>
      </c>
      <c r="AA1227" s="26" t="s">
        <v>45</v>
      </c>
      <c r="AB1227" s="26" t="s">
        <v>45</v>
      </c>
      <c r="AC1227" s="26" t="s">
        <v>45</v>
      </c>
      <c r="AD1227" s="26" t="s">
        <v>45</v>
      </c>
      <c r="AE1227" s="26" t="s">
        <v>45</v>
      </c>
      <c r="AF1227" s="26" t="s">
        <v>45</v>
      </c>
      <c r="AG1227" s="26">
        <v>3.7</v>
      </c>
      <c r="AH1227" s="17">
        <v>5.2</v>
      </c>
      <c r="AI1227" s="17">
        <f t="shared" si="183"/>
        <v>6.3095734448019212E-6</v>
      </c>
      <c r="AJ1227" s="17">
        <v>1</v>
      </c>
      <c r="AK1227" s="17">
        <v>58.5</v>
      </c>
      <c r="AL1227" s="17">
        <v>973</v>
      </c>
      <c r="AM1227" s="17">
        <v>193</v>
      </c>
      <c r="AN1227" s="17">
        <v>96.55</v>
      </c>
      <c r="AO1227" s="17">
        <v>13.6</v>
      </c>
      <c r="AP1227" s="17">
        <v>0.7</v>
      </c>
      <c r="AQ1227" s="17">
        <v>127.65</v>
      </c>
      <c r="AR1227" s="17">
        <v>790.5</v>
      </c>
      <c r="AS1227" s="17">
        <v>1020.9027777777784</v>
      </c>
      <c r="AT1227" s="26">
        <v>564.125</v>
      </c>
      <c r="AU1227" s="26">
        <v>18.699376947040502</v>
      </c>
      <c r="AV1227" s="26">
        <v>1.700211467924245</v>
      </c>
      <c r="AW1227" s="26">
        <v>4980.2249999999995</v>
      </c>
      <c r="AX1227" s="26">
        <v>3882.4750000000004</v>
      </c>
      <c r="AY1227" s="103">
        <v>655</v>
      </c>
      <c r="AZ1227" s="103">
        <f t="shared" si="182"/>
        <v>199.77500000000001</v>
      </c>
      <c r="BA1227" s="17">
        <v>15</v>
      </c>
      <c r="BB1227" s="17">
        <v>15</v>
      </c>
      <c r="BC1227" s="17">
        <v>0.2</v>
      </c>
      <c r="BD1227" s="14">
        <v>3</v>
      </c>
      <c r="BE1227" s="17" t="s">
        <v>149</v>
      </c>
      <c r="BF1227" s="28"/>
      <c r="BG1227" s="26"/>
      <c r="BH1227" s="17" t="s">
        <v>199</v>
      </c>
      <c r="BI1227" s="29"/>
    </row>
    <row r="1228" spans="1:61" x14ac:dyDescent="0.25">
      <c r="A1228" s="17">
        <v>2009</v>
      </c>
      <c r="B1228" s="15">
        <v>2012</v>
      </c>
      <c r="C1228" s="66" t="s">
        <v>197</v>
      </c>
      <c r="D1228" s="52" t="s">
        <v>335</v>
      </c>
      <c r="E1228" s="17">
        <v>3</v>
      </c>
      <c r="F1228" s="67" t="s">
        <v>143</v>
      </c>
      <c r="G1228" s="17" t="s">
        <v>143</v>
      </c>
      <c r="H1228" s="70" t="s">
        <v>143</v>
      </c>
      <c r="I1228" s="45">
        <v>5</v>
      </c>
      <c r="J1228" s="67" t="s">
        <v>143</v>
      </c>
      <c r="K1228" s="17" t="str">
        <f t="shared" si="184"/>
        <v>Tetraploid</v>
      </c>
      <c r="L1228" s="26">
        <f t="shared" si="186"/>
        <v>100</v>
      </c>
      <c r="M1228" s="26">
        <v>1</v>
      </c>
      <c r="N1228" s="26" t="s">
        <v>45</v>
      </c>
      <c r="O1228" s="26" t="s">
        <v>45</v>
      </c>
      <c r="P1228" s="26" t="s">
        <v>45</v>
      </c>
      <c r="Q1228" s="26" t="s">
        <v>45</v>
      </c>
      <c r="R1228" s="26" t="s">
        <v>45</v>
      </c>
      <c r="S1228" s="26" t="s">
        <v>45</v>
      </c>
      <c r="T1228" s="89">
        <v>2.0179372197309418</v>
      </c>
      <c r="U1228" s="17">
        <f t="shared" si="185"/>
        <v>2.7</v>
      </c>
      <c r="V1228" s="17">
        <v>0.9</v>
      </c>
      <c r="W1228" s="26" t="s">
        <v>45</v>
      </c>
      <c r="X1228" s="26" t="s">
        <v>45</v>
      </c>
      <c r="Y1228" s="26" t="s">
        <v>45</v>
      </c>
      <c r="Z1228" s="26" t="s">
        <v>45</v>
      </c>
      <c r="AA1228" s="26" t="s">
        <v>45</v>
      </c>
      <c r="AB1228" s="26" t="s">
        <v>45</v>
      </c>
      <c r="AC1228" s="26" t="s">
        <v>45</v>
      </c>
      <c r="AD1228" s="26" t="s">
        <v>45</v>
      </c>
      <c r="AE1228" s="26" t="s">
        <v>45</v>
      </c>
      <c r="AF1228" s="26" t="s">
        <v>45</v>
      </c>
      <c r="AG1228" s="26">
        <v>3.9</v>
      </c>
      <c r="AH1228" s="17">
        <v>5.3</v>
      </c>
      <c r="AI1228" s="17">
        <f t="shared" si="183"/>
        <v>5.011872336272719E-6</v>
      </c>
      <c r="AJ1228" s="17">
        <v>1</v>
      </c>
      <c r="AK1228" s="17">
        <v>68.5</v>
      </c>
      <c r="AL1228" s="17">
        <v>1394.5</v>
      </c>
      <c r="AM1228" s="17">
        <v>281</v>
      </c>
      <c r="AN1228" s="17">
        <v>87.1</v>
      </c>
      <c r="AO1228" s="17">
        <v>11.95</v>
      </c>
      <c r="AP1228" s="17">
        <v>0.6</v>
      </c>
      <c r="AQ1228" s="17">
        <v>116.4</v>
      </c>
      <c r="AR1228" s="17">
        <v>790.5</v>
      </c>
      <c r="AS1228" s="17">
        <v>1020.9027777777784</v>
      </c>
      <c r="AT1228" s="26">
        <v>564.125</v>
      </c>
      <c r="AU1228" s="26">
        <v>18.699376947040502</v>
      </c>
      <c r="AV1228" s="26">
        <v>1.700211467924245</v>
      </c>
      <c r="AW1228" s="26">
        <v>4980.2249999999995</v>
      </c>
      <c r="AX1228" s="26">
        <v>3882.4750000000004</v>
      </c>
      <c r="AY1228" s="103">
        <v>655</v>
      </c>
      <c r="AZ1228" s="103">
        <f t="shared" si="182"/>
        <v>199.77500000000001</v>
      </c>
      <c r="BA1228" s="17">
        <v>15</v>
      </c>
      <c r="BB1228" s="17">
        <v>15</v>
      </c>
      <c r="BC1228" s="17">
        <v>0.14000000000000001</v>
      </c>
      <c r="BD1228" s="14">
        <v>3</v>
      </c>
      <c r="BE1228" s="17" t="s">
        <v>149</v>
      </c>
      <c r="BF1228" s="28"/>
      <c r="BG1228" s="26"/>
      <c r="BH1228" s="17" t="s">
        <v>199</v>
      </c>
      <c r="BI1228" s="29"/>
    </row>
    <row r="1229" spans="1:61" x14ac:dyDescent="0.25">
      <c r="A1229" s="17">
        <v>2009</v>
      </c>
      <c r="B1229" s="15">
        <v>2012</v>
      </c>
      <c r="C1229" s="66" t="s">
        <v>197</v>
      </c>
      <c r="D1229" s="52" t="s">
        <v>335</v>
      </c>
      <c r="E1229" s="17">
        <v>4</v>
      </c>
      <c r="F1229" s="67" t="s">
        <v>143</v>
      </c>
      <c r="G1229" s="17" t="s">
        <v>143</v>
      </c>
      <c r="H1229" s="70" t="s">
        <v>143</v>
      </c>
      <c r="I1229" s="45">
        <v>5</v>
      </c>
      <c r="J1229" s="67" t="s">
        <v>143</v>
      </c>
      <c r="K1229" s="17" t="str">
        <f t="shared" si="184"/>
        <v>Tetraploid</v>
      </c>
      <c r="L1229" s="26">
        <f t="shared" si="186"/>
        <v>88.888888888888886</v>
      </c>
      <c r="M1229" s="26">
        <v>0.88888888888888884</v>
      </c>
      <c r="N1229" s="26" t="s">
        <v>45</v>
      </c>
      <c r="O1229" s="26" t="s">
        <v>45</v>
      </c>
      <c r="P1229" s="26" t="s">
        <v>45</v>
      </c>
      <c r="Q1229" s="26" t="s">
        <v>45</v>
      </c>
      <c r="R1229" s="26" t="s">
        <v>45</v>
      </c>
      <c r="S1229" s="26" t="s">
        <v>45</v>
      </c>
      <c r="T1229" s="89">
        <v>4.7085201793721971</v>
      </c>
      <c r="U1229" s="17">
        <f t="shared" si="185"/>
        <v>6.3000000000000007</v>
      </c>
      <c r="V1229" s="17">
        <v>2.1</v>
      </c>
      <c r="W1229" s="26" t="s">
        <v>45</v>
      </c>
      <c r="X1229" s="26" t="s">
        <v>45</v>
      </c>
      <c r="Y1229" s="26" t="s">
        <v>45</v>
      </c>
      <c r="Z1229" s="26" t="s">
        <v>45</v>
      </c>
      <c r="AA1229" s="26" t="s">
        <v>45</v>
      </c>
      <c r="AB1229" s="26" t="s">
        <v>45</v>
      </c>
      <c r="AC1229" s="26" t="s">
        <v>45</v>
      </c>
      <c r="AD1229" s="26" t="s">
        <v>45</v>
      </c>
      <c r="AE1229" s="26" t="s">
        <v>45</v>
      </c>
      <c r="AF1229" s="26" t="s">
        <v>45</v>
      </c>
      <c r="AG1229" s="26">
        <v>5</v>
      </c>
      <c r="AH1229" s="17">
        <v>5.0999999999999996</v>
      </c>
      <c r="AI1229" s="17">
        <f t="shared" si="183"/>
        <v>7.9432823472428065E-6</v>
      </c>
      <c r="AJ1229" s="17">
        <v>1</v>
      </c>
      <c r="AK1229" s="17">
        <v>87</v>
      </c>
      <c r="AL1229" s="17">
        <v>1175</v>
      </c>
      <c r="AM1229" s="17">
        <v>242</v>
      </c>
      <c r="AN1229" s="17">
        <v>198.15</v>
      </c>
      <c r="AO1229" s="17">
        <v>14.6</v>
      </c>
      <c r="AP1229" s="17">
        <v>0.85</v>
      </c>
      <c r="AQ1229" s="17">
        <v>145.35</v>
      </c>
      <c r="AR1229" s="17">
        <v>790.5</v>
      </c>
      <c r="AS1229" s="17">
        <v>1020.9027777777784</v>
      </c>
      <c r="AT1229" s="26">
        <v>564.125</v>
      </c>
      <c r="AU1229" s="26">
        <v>18.699376947040502</v>
      </c>
      <c r="AV1229" s="26">
        <v>1.700211467924245</v>
      </c>
      <c r="AW1229" s="26">
        <v>4980.2249999999995</v>
      </c>
      <c r="AX1229" s="26">
        <v>3882.4750000000004</v>
      </c>
      <c r="AY1229" s="103">
        <v>655</v>
      </c>
      <c r="AZ1229" s="103">
        <f t="shared" si="182"/>
        <v>199.77500000000001</v>
      </c>
      <c r="BA1229" s="17">
        <v>15</v>
      </c>
      <c r="BB1229" s="17">
        <v>15</v>
      </c>
      <c r="BC1229" s="17">
        <v>0.14000000000000001</v>
      </c>
      <c r="BD1229" s="14">
        <v>3</v>
      </c>
      <c r="BE1229" s="17" t="s">
        <v>149</v>
      </c>
      <c r="BF1229" s="28"/>
      <c r="BG1229" s="26"/>
      <c r="BH1229" s="17" t="s">
        <v>199</v>
      </c>
      <c r="BI1229" s="29"/>
    </row>
    <row r="1230" spans="1:61" x14ac:dyDescent="0.25">
      <c r="A1230" s="17">
        <v>2009</v>
      </c>
      <c r="B1230" s="17">
        <v>2013</v>
      </c>
      <c r="C1230" s="17" t="s">
        <v>200</v>
      </c>
      <c r="D1230" s="52" t="s">
        <v>336</v>
      </c>
      <c r="E1230" s="17">
        <v>1</v>
      </c>
      <c r="F1230" s="67" t="s">
        <v>55</v>
      </c>
      <c r="G1230" s="17" t="s">
        <v>56</v>
      </c>
      <c r="H1230" s="20" t="s">
        <v>192</v>
      </c>
      <c r="I1230" s="45" t="s">
        <v>52</v>
      </c>
      <c r="J1230" s="22" t="s">
        <v>60</v>
      </c>
      <c r="K1230" s="17" t="s">
        <v>42</v>
      </c>
      <c r="L1230" s="27">
        <v>100</v>
      </c>
      <c r="M1230" s="27">
        <v>1</v>
      </c>
      <c r="N1230" s="25">
        <f t="shared" ref="N1230:N1293" si="187">T1230/P1230*3</f>
        <v>51.408614693835631</v>
      </c>
      <c r="O1230" s="26">
        <v>48.709206039941542</v>
      </c>
      <c r="P1230" s="26">
        <f t="shared" ref="P1230:P1293" si="188">O1230/100</f>
        <v>0.48709206039941544</v>
      </c>
      <c r="Q1230" s="26">
        <v>51.290793960058458</v>
      </c>
      <c r="R1230" s="26">
        <v>0.51290793960058456</v>
      </c>
      <c r="S1230" s="26" t="s">
        <v>45</v>
      </c>
      <c r="T1230" s="26">
        <v>8.346909351166687</v>
      </c>
      <c r="U1230" s="26" t="s">
        <v>45</v>
      </c>
      <c r="V1230" s="26" t="s">
        <v>45</v>
      </c>
      <c r="W1230" s="26">
        <v>18.197822775796027</v>
      </c>
      <c r="X1230" s="26">
        <v>47.923676668838581</v>
      </c>
      <c r="Y1230" s="26">
        <v>23.265261459319262</v>
      </c>
      <c r="Z1230" s="26">
        <v>1.3466828830567721</v>
      </c>
      <c r="AA1230" s="26">
        <v>0.4526470588235294</v>
      </c>
      <c r="AB1230" s="26">
        <v>55.320646771864972</v>
      </c>
      <c r="AC1230" s="26">
        <f t="shared" ref="AC1230:AF1261" si="189">W1230/100*$T1230</f>
        <v>1.5189557709816597</v>
      </c>
      <c r="AD1230" s="26">
        <f t="shared" si="189"/>
        <v>4.0001458492941753</v>
      </c>
      <c r="AE1230" s="26">
        <f t="shared" si="189"/>
        <v>1.9419302843212987</v>
      </c>
      <c r="AF1230" s="26">
        <f t="shared" si="189"/>
        <v>0.11240639949642685</v>
      </c>
      <c r="AG1230" s="17">
        <v>2.64</v>
      </c>
      <c r="AH1230" s="17">
        <v>5.64</v>
      </c>
      <c r="AI1230" s="17">
        <f t="shared" si="183"/>
        <v>2.2908676527677705E-6</v>
      </c>
      <c r="AJ1230" s="17">
        <v>1</v>
      </c>
      <c r="AK1230" s="17">
        <v>41.5</v>
      </c>
      <c r="AL1230" s="17">
        <v>760.5</v>
      </c>
      <c r="AM1230" s="17">
        <v>120.5</v>
      </c>
      <c r="AN1230" s="17">
        <v>7.4</v>
      </c>
      <c r="AO1230" s="17">
        <v>9.3000000000000007</v>
      </c>
      <c r="AP1230" s="17">
        <v>0.2</v>
      </c>
      <c r="AQ1230" s="17">
        <v>44.8</v>
      </c>
      <c r="AR1230" s="17">
        <v>893.75999999999931</v>
      </c>
      <c r="AS1230" s="17">
        <v>1477.5066666666662</v>
      </c>
      <c r="AT1230" s="26">
        <v>651.05999999999995</v>
      </c>
      <c r="AU1230" s="26">
        <v>21.438712357217042</v>
      </c>
      <c r="AV1230" s="26">
        <v>4.4232858782754798</v>
      </c>
      <c r="AW1230" s="27">
        <v>4806.1800000000012</v>
      </c>
      <c r="AX1230" s="26">
        <v>3618.8399999999992</v>
      </c>
      <c r="AY1230" s="103">
        <v>551</v>
      </c>
      <c r="AZ1230" s="103"/>
      <c r="BA1230" s="17">
        <v>45</v>
      </c>
      <c r="BB1230" s="17">
        <v>60</v>
      </c>
      <c r="BC1230" s="17">
        <v>0.21</v>
      </c>
      <c r="BD1230" s="14">
        <v>2</v>
      </c>
      <c r="BE1230" s="17" t="s">
        <v>149</v>
      </c>
      <c r="BF1230" s="17">
        <v>6.1</v>
      </c>
      <c r="BG1230" s="17">
        <v>312.63559256475003</v>
      </c>
      <c r="BH1230" s="17" t="s">
        <v>202</v>
      </c>
      <c r="BI1230" s="29"/>
    </row>
    <row r="1231" spans="1:61" x14ac:dyDescent="0.25">
      <c r="A1231" s="17">
        <v>2009</v>
      </c>
      <c r="B1231" s="17">
        <v>2013</v>
      </c>
      <c r="C1231" s="17" t="s">
        <v>200</v>
      </c>
      <c r="D1231" s="52" t="s">
        <v>336</v>
      </c>
      <c r="E1231" s="17">
        <v>2</v>
      </c>
      <c r="F1231" s="67" t="s">
        <v>55</v>
      </c>
      <c r="G1231" s="17" t="s">
        <v>56</v>
      </c>
      <c r="H1231" s="20" t="s">
        <v>192</v>
      </c>
      <c r="I1231" s="45" t="s">
        <v>52</v>
      </c>
      <c r="J1231" s="22" t="s">
        <v>60</v>
      </c>
      <c r="K1231" s="17" t="s">
        <v>42</v>
      </c>
      <c r="L1231" s="27">
        <v>100</v>
      </c>
      <c r="M1231" s="27">
        <v>1</v>
      </c>
      <c r="N1231" s="25">
        <f t="shared" si="187"/>
        <v>43.233300158219173</v>
      </c>
      <c r="O1231" s="26">
        <v>50.655995137024469</v>
      </c>
      <c r="P1231" s="26">
        <f t="shared" si="188"/>
        <v>0.50655995137024468</v>
      </c>
      <c r="Q1231" s="26">
        <v>49.344004862975531</v>
      </c>
      <c r="R1231" s="26">
        <v>0.49344004862975532</v>
      </c>
      <c r="S1231" s="26" t="s">
        <v>45</v>
      </c>
      <c r="T1231" s="26">
        <v>7.3000861419075651</v>
      </c>
      <c r="U1231" s="26" t="s">
        <v>45</v>
      </c>
      <c r="V1231" s="26" t="s">
        <v>45</v>
      </c>
      <c r="W1231" s="26">
        <v>18.309591806800626</v>
      </c>
      <c r="X1231" s="26">
        <v>46.201048242100526</v>
      </c>
      <c r="Y1231" s="26">
        <v>23.458089895023136</v>
      </c>
      <c r="Z1231" s="26">
        <v>1.8820352648447312</v>
      </c>
      <c r="AA1231" s="26">
        <v>0.44710526315789473</v>
      </c>
      <c r="AB1231" s="26">
        <v>48.982331970421569</v>
      </c>
      <c r="AC1231" s="26">
        <f t="shared" si="189"/>
        <v>1.3366159741280954</v>
      </c>
      <c r="AD1231" s="26">
        <f t="shared" si="189"/>
        <v>3.3727163201376094</v>
      </c>
      <c r="AE1231" s="26">
        <f t="shared" si="189"/>
        <v>1.7124607695828027</v>
      </c>
      <c r="AF1231" s="26">
        <f t="shared" si="189"/>
        <v>0.13739019555474355</v>
      </c>
      <c r="AG1231" s="17">
        <v>2.33</v>
      </c>
      <c r="AH1231" s="17">
        <v>5.97</v>
      </c>
      <c r="AI1231" s="17">
        <f t="shared" si="183"/>
        <v>1.0715193052376047E-6</v>
      </c>
      <c r="AJ1231" s="17">
        <v>1</v>
      </c>
      <c r="AK1231" s="17">
        <v>33.1</v>
      </c>
      <c r="AL1231" s="17">
        <v>834.3</v>
      </c>
      <c r="AM1231" s="17">
        <v>133.69999999999999</v>
      </c>
      <c r="AN1231" s="17">
        <v>6.9</v>
      </c>
      <c r="AO1231" s="17">
        <v>8</v>
      </c>
      <c r="AP1231" s="17">
        <v>0.3</v>
      </c>
      <c r="AQ1231" s="17">
        <v>37.6</v>
      </c>
      <c r="AR1231" s="17">
        <v>893.75999999999931</v>
      </c>
      <c r="AS1231" s="17">
        <v>1477.5066666666662</v>
      </c>
      <c r="AT1231" s="26">
        <v>651.05999999999995</v>
      </c>
      <c r="AU1231" s="26">
        <v>21.438712357217042</v>
      </c>
      <c r="AV1231" s="26">
        <v>4.4232858782754798</v>
      </c>
      <c r="AW1231" s="27">
        <v>4806.1800000000012</v>
      </c>
      <c r="AX1231" s="26">
        <v>3618.8399999999992</v>
      </c>
      <c r="AY1231" s="103">
        <v>551</v>
      </c>
      <c r="AZ1231" s="103"/>
      <c r="BA1231" s="17">
        <v>45</v>
      </c>
      <c r="BB1231" s="17">
        <v>60</v>
      </c>
      <c r="BC1231" s="17">
        <v>0.21</v>
      </c>
      <c r="BD1231" s="14">
        <v>2</v>
      </c>
      <c r="BE1231" s="17" t="s">
        <v>149</v>
      </c>
      <c r="BF1231" s="17">
        <v>6.3574999999999999</v>
      </c>
      <c r="BG1231" s="17">
        <v>249.905841325875</v>
      </c>
      <c r="BH1231" s="17" t="s">
        <v>202</v>
      </c>
      <c r="BI1231" s="29"/>
    </row>
    <row r="1232" spans="1:61" x14ac:dyDescent="0.25">
      <c r="A1232" s="17">
        <v>2009</v>
      </c>
      <c r="B1232" s="17">
        <v>2013</v>
      </c>
      <c r="C1232" s="17" t="s">
        <v>200</v>
      </c>
      <c r="D1232" s="52" t="s">
        <v>336</v>
      </c>
      <c r="E1232" s="17">
        <v>3</v>
      </c>
      <c r="F1232" s="67" t="s">
        <v>55</v>
      </c>
      <c r="G1232" s="17" t="s">
        <v>56</v>
      </c>
      <c r="H1232" s="20" t="s">
        <v>192</v>
      </c>
      <c r="I1232" s="45" t="s">
        <v>52</v>
      </c>
      <c r="J1232" s="22" t="s">
        <v>60</v>
      </c>
      <c r="K1232" s="17" t="s">
        <v>42</v>
      </c>
      <c r="L1232" s="27">
        <v>100</v>
      </c>
      <c r="M1232" s="27">
        <v>1</v>
      </c>
      <c r="N1232" s="25">
        <f t="shared" si="187"/>
        <v>44.470179136049012</v>
      </c>
      <c r="O1232" s="26">
        <v>49.950837859580311</v>
      </c>
      <c r="P1232" s="26">
        <f t="shared" si="188"/>
        <v>0.4995083785958031</v>
      </c>
      <c r="Q1232" s="26">
        <v>50.049162140419689</v>
      </c>
      <c r="R1232" s="26">
        <v>0.5004916214041969</v>
      </c>
      <c r="S1232" s="26" t="s">
        <v>45</v>
      </c>
      <c r="T1232" s="26">
        <v>7.4044090253709189</v>
      </c>
      <c r="U1232" s="26" t="s">
        <v>45</v>
      </c>
      <c r="V1232" s="26" t="s">
        <v>45</v>
      </c>
      <c r="W1232" s="26">
        <v>19.56543696839887</v>
      </c>
      <c r="X1232" s="26">
        <v>45.807215303325791</v>
      </c>
      <c r="Y1232" s="26">
        <v>23.319218185774204</v>
      </c>
      <c r="Z1232" s="26">
        <v>1.2056379413250085</v>
      </c>
      <c r="AA1232" s="26">
        <v>0.42492537313432832</v>
      </c>
      <c r="AB1232" s="26">
        <v>52.275595858783092</v>
      </c>
      <c r="AC1232" s="26">
        <f t="shared" si="189"/>
        <v>1.4487049807413841</v>
      </c>
      <c r="AD1232" s="26">
        <f t="shared" si="189"/>
        <v>3.3917535841905435</v>
      </c>
      <c r="AE1232" s="26">
        <f t="shared" si="189"/>
        <v>1.7266502959934018</v>
      </c>
      <c r="AF1232" s="26">
        <f t="shared" si="189"/>
        <v>8.9270364540765063E-2</v>
      </c>
      <c r="AG1232" s="17">
        <v>3.37</v>
      </c>
      <c r="AH1232" s="17">
        <v>6.14</v>
      </c>
      <c r="AI1232" s="17">
        <f t="shared" si="183"/>
        <v>7.2443596007499005E-7</v>
      </c>
      <c r="AJ1232" s="17">
        <v>1</v>
      </c>
      <c r="AK1232" s="17">
        <v>47.2</v>
      </c>
      <c r="AL1232" s="17">
        <v>1208.7</v>
      </c>
      <c r="AM1232" s="17">
        <v>184.4</v>
      </c>
      <c r="AN1232" s="17">
        <v>2.6</v>
      </c>
      <c r="AO1232" s="17">
        <v>10.4</v>
      </c>
      <c r="AP1232" s="17">
        <v>0.2</v>
      </c>
      <c r="AQ1232" s="17">
        <v>17.600000000000001</v>
      </c>
      <c r="AR1232" s="17">
        <v>893.75999999999931</v>
      </c>
      <c r="AS1232" s="17">
        <v>1477.5066666666662</v>
      </c>
      <c r="AT1232" s="26">
        <v>651.05999999999995</v>
      </c>
      <c r="AU1232" s="26">
        <v>21.438712357217042</v>
      </c>
      <c r="AV1232" s="26">
        <v>4.4232858782754798</v>
      </c>
      <c r="AW1232" s="27">
        <v>4806.1800000000012</v>
      </c>
      <c r="AX1232" s="26">
        <v>3618.8399999999992</v>
      </c>
      <c r="AY1232" s="103">
        <v>551</v>
      </c>
      <c r="AZ1232" s="103"/>
      <c r="BA1232" s="17">
        <v>45</v>
      </c>
      <c r="BB1232" s="17">
        <v>60</v>
      </c>
      <c r="BC1232" s="17">
        <v>0.21</v>
      </c>
      <c r="BD1232" s="14">
        <v>2</v>
      </c>
      <c r="BE1232" s="17" t="s">
        <v>149</v>
      </c>
      <c r="BF1232" s="17">
        <v>6.2825000000000006</v>
      </c>
      <c r="BG1232" s="17">
        <v>210.56524736625002</v>
      </c>
      <c r="BH1232" s="17" t="s">
        <v>202</v>
      </c>
      <c r="BI1232" s="29"/>
    </row>
    <row r="1233" spans="1:61" x14ac:dyDescent="0.25">
      <c r="A1233" s="17">
        <v>2009</v>
      </c>
      <c r="B1233" s="17">
        <v>2013</v>
      </c>
      <c r="C1233" s="17" t="s">
        <v>200</v>
      </c>
      <c r="D1233" s="52" t="s">
        <v>336</v>
      </c>
      <c r="E1233" s="17">
        <v>4</v>
      </c>
      <c r="F1233" s="67" t="s">
        <v>55</v>
      </c>
      <c r="G1233" s="17" t="s">
        <v>56</v>
      </c>
      <c r="H1233" s="20" t="s">
        <v>192</v>
      </c>
      <c r="I1233" s="45" t="s">
        <v>52</v>
      </c>
      <c r="J1233" s="22" t="s">
        <v>60</v>
      </c>
      <c r="K1233" s="17" t="s">
        <v>42</v>
      </c>
      <c r="L1233" s="27">
        <v>100</v>
      </c>
      <c r="M1233" s="27">
        <v>1</v>
      </c>
      <c r="N1233" s="25">
        <f t="shared" si="187"/>
        <v>31.639686474873084</v>
      </c>
      <c r="O1233" s="26">
        <v>52.087482458774289</v>
      </c>
      <c r="P1233" s="26">
        <f t="shared" si="188"/>
        <v>0.52087482458774292</v>
      </c>
      <c r="Q1233" s="26">
        <v>47.912517541225711</v>
      </c>
      <c r="R1233" s="26">
        <v>0.47912517541225708</v>
      </c>
      <c r="S1233" s="26" t="s">
        <v>45</v>
      </c>
      <c r="T1233" s="26">
        <v>5.4934387142035668</v>
      </c>
      <c r="U1233" s="26" t="s">
        <v>45</v>
      </c>
      <c r="V1233" s="26" t="s">
        <v>45</v>
      </c>
      <c r="W1233" s="26">
        <v>19.096391646644477</v>
      </c>
      <c r="X1233" s="26">
        <v>46.319443589469174</v>
      </c>
      <c r="Y1233" s="26">
        <v>23.553251173631097</v>
      </c>
      <c r="Z1233" s="26">
        <v>1.3399509996581145</v>
      </c>
      <c r="AA1233" s="26">
        <v>0.41740384615384613</v>
      </c>
      <c r="AB1233" s="26">
        <v>39.48290437299039</v>
      </c>
      <c r="AC1233" s="26">
        <f t="shared" si="189"/>
        <v>1.0490485717327038</v>
      </c>
      <c r="AD1233" s="26">
        <f t="shared" si="189"/>
        <v>2.5445302463475818</v>
      </c>
      <c r="AE1233" s="26">
        <f t="shared" si="189"/>
        <v>1.2938834184258565</v>
      </c>
      <c r="AF1233" s="26">
        <f t="shared" si="189"/>
        <v>7.3609386966576568E-2</v>
      </c>
      <c r="AG1233" s="17">
        <v>3.34</v>
      </c>
      <c r="AH1233" s="17">
        <v>6.48</v>
      </c>
      <c r="AI1233" s="17">
        <f t="shared" si="183"/>
        <v>3.3113112148259042E-7</v>
      </c>
      <c r="AJ1233" s="17">
        <v>1</v>
      </c>
      <c r="AK1233" s="17">
        <v>41.5</v>
      </c>
      <c r="AL1233" s="17">
        <v>1492.7</v>
      </c>
      <c r="AM1233" s="17">
        <v>249.4</v>
      </c>
      <c r="AN1233" s="17">
        <v>2</v>
      </c>
      <c r="AO1233" s="17">
        <v>11.1</v>
      </c>
      <c r="AP1233" s="17">
        <v>0.2</v>
      </c>
      <c r="AQ1233" s="17">
        <v>14.2</v>
      </c>
      <c r="AR1233" s="17">
        <v>893.75999999999931</v>
      </c>
      <c r="AS1233" s="17">
        <v>1477.5066666666662</v>
      </c>
      <c r="AT1233" s="26">
        <v>651.05999999999995</v>
      </c>
      <c r="AU1233" s="26">
        <v>21.438712357217042</v>
      </c>
      <c r="AV1233" s="26">
        <v>4.4232858782754798</v>
      </c>
      <c r="AW1233" s="27">
        <v>4806.1800000000012</v>
      </c>
      <c r="AX1233" s="26">
        <v>3618.8399999999992</v>
      </c>
      <c r="AY1233" s="103">
        <v>551</v>
      </c>
      <c r="AZ1233" s="103"/>
      <c r="BA1233" s="17">
        <v>45</v>
      </c>
      <c r="BB1233" s="17">
        <v>60</v>
      </c>
      <c r="BC1233" s="17">
        <v>0.21</v>
      </c>
      <c r="BD1233" s="14">
        <v>2</v>
      </c>
      <c r="BE1233" s="17" t="s">
        <v>149</v>
      </c>
      <c r="BF1233" s="17">
        <v>5.69</v>
      </c>
      <c r="BG1233" s="17">
        <v>182.13383388374993</v>
      </c>
      <c r="BH1233" s="17" t="s">
        <v>202</v>
      </c>
      <c r="BI1233" s="29"/>
    </row>
    <row r="1234" spans="1:61" x14ac:dyDescent="0.25">
      <c r="A1234" s="17">
        <v>2009</v>
      </c>
      <c r="B1234" s="17">
        <v>2013</v>
      </c>
      <c r="C1234" s="17" t="s">
        <v>200</v>
      </c>
      <c r="D1234" s="52" t="s">
        <v>336</v>
      </c>
      <c r="E1234" s="17">
        <v>1</v>
      </c>
      <c r="F1234" s="67" t="s">
        <v>58</v>
      </c>
      <c r="G1234" s="17" t="s">
        <v>59</v>
      </c>
      <c r="H1234" s="70" t="s">
        <v>193</v>
      </c>
      <c r="I1234" s="45">
        <v>8</v>
      </c>
      <c r="J1234" s="22" t="s">
        <v>57</v>
      </c>
      <c r="K1234" s="17" t="s">
        <v>40</v>
      </c>
      <c r="L1234" s="27">
        <v>95.238095238095227</v>
      </c>
      <c r="M1234" s="27">
        <v>0.95238095238095222</v>
      </c>
      <c r="N1234" s="25">
        <f t="shared" si="187"/>
        <v>66.491536493625148</v>
      </c>
      <c r="O1234" s="26">
        <v>49.18360341621112</v>
      </c>
      <c r="P1234" s="26">
        <f t="shared" si="188"/>
        <v>0.49183603416211119</v>
      </c>
      <c r="Q1234" s="26">
        <v>50.81639658378888</v>
      </c>
      <c r="R1234" s="26">
        <v>0.50816396583788881</v>
      </c>
      <c r="S1234" s="26" t="s">
        <v>45</v>
      </c>
      <c r="T1234" s="26">
        <v>10.900977871456627</v>
      </c>
      <c r="U1234" s="26" t="s">
        <v>45</v>
      </c>
      <c r="V1234" s="26" t="s">
        <v>45</v>
      </c>
      <c r="W1234" s="26">
        <v>19.747380065820138</v>
      </c>
      <c r="X1234" s="26">
        <v>44.223321457382951</v>
      </c>
      <c r="Y1234" s="26">
        <v>23.588973452801</v>
      </c>
      <c r="Z1234" s="26">
        <v>2.1385801875462391</v>
      </c>
      <c r="AA1234" s="26">
        <v>0.42891304347826087</v>
      </c>
      <c r="AB1234" s="26">
        <v>76.246069247897339</v>
      </c>
      <c r="AC1234" s="26">
        <f t="shared" si="189"/>
        <v>2.1526575311674905</v>
      </c>
      <c r="AD1234" s="26">
        <f t="shared" si="189"/>
        <v>4.8207744860924464</v>
      </c>
      <c r="AE1234" s="26">
        <f t="shared" si="189"/>
        <v>2.5714287761936152</v>
      </c>
      <c r="AF1234" s="26">
        <f t="shared" si="189"/>
        <v>0.23312615300777118</v>
      </c>
      <c r="AG1234" s="17">
        <v>2.64</v>
      </c>
      <c r="AH1234" s="17">
        <v>5.64</v>
      </c>
      <c r="AI1234" s="17">
        <f t="shared" si="183"/>
        <v>2.2908676527677705E-6</v>
      </c>
      <c r="AJ1234" s="17">
        <v>1</v>
      </c>
      <c r="AK1234" s="17">
        <v>41.5</v>
      </c>
      <c r="AL1234" s="17">
        <v>760.5</v>
      </c>
      <c r="AM1234" s="17">
        <v>120.5</v>
      </c>
      <c r="AN1234" s="17">
        <v>7.4</v>
      </c>
      <c r="AO1234" s="17">
        <v>9.3000000000000007</v>
      </c>
      <c r="AP1234" s="17">
        <v>0.2</v>
      </c>
      <c r="AQ1234" s="17">
        <v>44.8</v>
      </c>
      <c r="AR1234" s="17">
        <v>893.75999999999931</v>
      </c>
      <c r="AS1234" s="17">
        <v>1477.5066666666662</v>
      </c>
      <c r="AT1234" s="26">
        <v>651.05999999999995</v>
      </c>
      <c r="AU1234" s="26">
        <v>21.438712357217042</v>
      </c>
      <c r="AV1234" s="26">
        <v>4.4232858782754798</v>
      </c>
      <c r="AW1234" s="27">
        <v>4806.1800000000012</v>
      </c>
      <c r="AX1234" s="26">
        <v>3618.8399999999992</v>
      </c>
      <c r="AY1234" s="103">
        <v>551</v>
      </c>
      <c r="AZ1234" s="103">
        <f t="shared" ref="AZ1234:AZ1245" si="190">AY1234*0.305</f>
        <v>168.05500000000001</v>
      </c>
      <c r="BA1234" s="17">
        <v>45</v>
      </c>
      <c r="BB1234" s="17">
        <v>60</v>
      </c>
      <c r="BC1234" s="17">
        <v>0.21</v>
      </c>
      <c r="BD1234" s="14">
        <v>2</v>
      </c>
      <c r="BE1234" s="17" t="s">
        <v>149</v>
      </c>
      <c r="BF1234" s="17">
        <v>6.3100000000000005</v>
      </c>
      <c r="BG1234" s="17">
        <v>276.29521958587503</v>
      </c>
      <c r="BH1234" s="17" t="s">
        <v>202</v>
      </c>
      <c r="BI1234" s="29"/>
    </row>
    <row r="1235" spans="1:61" x14ac:dyDescent="0.25">
      <c r="A1235" s="17">
        <v>2009</v>
      </c>
      <c r="B1235" s="17">
        <v>2013</v>
      </c>
      <c r="C1235" s="17" t="s">
        <v>200</v>
      </c>
      <c r="D1235" s="52" t="s">
        <v>336</v>
      </c>
      <c r="E1235" s="17">
        <v>2</v>
      </c>
      <c r="F1235" s="67" t="s">
        <v>58</v>
      </c>
      <c r="G1235" s="17" t="s">
        <v>59</v>
      </c>
      <c r="H1235" s="70" t="s">
        <v>193</v>
      </c>
      <c r="I1235" s="45">
        <v>8</v>
      </c>
      <c r="J1235" s="22" t="s">
        <v>57</v>
      </c>
      <c r="K1235" s="17" t="s">
        <v>40</v>
      </c>
      <c r="L1235" s="27">
        <v>100</v>
      </c>
      <c r="M1235" s="27">
        <v>1</v>
      </c>
      <c r="N1235" s="25">
        <f t="shared" si="187"/>
        <v>47.742326341845768</v>
      </c>
      <c r="O1235" s="26">
        <v>51.12023832607661</v>
      </c>
      <c r="P1235" s="26">
        <f t="shared" si="188"/>
        <v>0.51120238326076606</v>
      </c>
      <c r="Q1235" s="26">
        <v>48.87976167392339</v>
      </c>
      <c r="R1235" s="26">
        <v>0.48879761673923389</v>
      </c>
      <c r="S1235" s="26" t="s">
        <v>45</v>
      </c>
      <c r="T1235" s="26">
        <v>8.1353303361216032</v>
      </c>
      <c r="U1235" s="26" t="s">
        <v>45</v>
      </c>
      <c r="V1235" s="26" t="s">
        <v>45</v>
      </c>
      <c r="W1235" s="26">
        <v>19.919163077128985</v>
      </c>
      <c r="X1235" s="26">
        <v>43.07648067993361</v>
      </c>
      <c r="Y1235" s="26">
        <v>24.814312094935275</v>
      </c>
      <c r="Z1235" s="26">
        <v>1.6401962226375417</v>
      </c>
      <c r="AA1235" s="26">
        <v>0.4316363636363636</v>
      </c>
      <c r="AB1235" s="26">
        <v>56.542944627635407</v>
      </c>
      <c r="AC1235" s="26">
        <f t="shared" si="189"/>
        <v>1.6204897165152077</v>
      </c>
      <c r="AD1235" s="26">
        <f t="shared" si="189"/>
        <v>3.5044140004882003</v>
      </c>
      <c r="AE1235" s="26">
        <f t="shared" si="189"/>
        <v>2.0187262595591617</v>
      </c>
      <c r="AF1235" s="26">
        <f t="shared" si="189"/>
        <v>0.13343538087215256</v>
      </c>
      <c r="AG1235" s="17">
        <v>2.33</v>
      </c>
      <c r="AH1235" s="17">
        <v>5.97</v>
      </c>
      <c r="AI1235" s="17">
        <f t="shared" si="183"/>
        <v>1.0715193052376047E-6</v>
      </c>
      <c r="AJ1235" s="17">
        <v>1</v>
      </c>
      <c r="AK1235" s="17">
        <v>33.1</v>
      </c>
      <c r="AL1235" s="17">
        <v>834.3</v>
      </c>
      <c r="AM1235" s="17">
        <v>133.69999999999999</v>
      </c>
      <c r="AN1235" s="17">
        <v>6.9</v>
      </c>
      <c r="AO1235" s="17">
        <v>8</v>
      </c>
      <c r="AP1235" s="17">
        <v>0.3</v>
      </c>
      <c r="AQ1235" s="17">
        <v>37.6</v>
      </c>
      <c r="AR1235" s="17">
        <v>893.75999999999931</v>
      </c>
      <c r="AS1235" s="17">
        <v>1477.5066666666662</v>
      </c>
      <c r="AT1235" s="26">
        <v>651.05999999999995</v>
      </c>
      <c r="AU1235" s="26">
        <v>21.438712357217042</v>
      </c>
      <c r="AV1235" s="26">
        <v>4.4232858782754798</v>
      </c>
      <c r="AW1235" s="27">
        <v>4806.1800000000012</v>
      </c>
      <c r="AX1235" s="26">
        <v>3618.8399999999992</v>
      </c>
      <c r="AY1235" s="103">
        <v>551</v>
      </c>
      <c r="AZ1235" s="103">
        <f t="shared" si="190"/>
        <v>168.05500000000001</v>
      </c>
      <c r="BA1235" s="17">
        <v>45</v>
      </c>
      <c r="BB1235" s="17">
        <v>60</v>
      </c>
      <c r="BC1235" s="17">
        <v>0.21</v>
      </c>
      <c r="BD1235" s="14">
        <v>2</v>
      </c>
      <c r="BE1235" s="17" t="s">
        <v>149</v>
      </c>
      <c r="BF1235" s="17">
        <v>6.6975000000000007</v>
      </c>
      <c r="BG1235" s="17">
        <v>198.32874399450003</v>
      </c>
      <c r="BH1235" s="17" t="s">
        <v>202</v>
      </c>
      <c r="BI1235" s="29"/>
    </row>
    <row r="1236" spans="1:61" x14ac:dyDescent="0.25">
      <c r="A1236" s="17">
        <v>2009</v>
      </c>
      <c r="B1236" s="17">
        <v>2013</v>
      </c>
      <c r="C1236" s="17" t="s">
        <v>200</v>
      </c>
      <c r="D1236" s="52" t="s">
        <v>336</v>
      </c>
      <c r="E1236" s="17">
        <v>3</v>
      </c>
      <c r="F1236" s="67" t="s">
        <v>58</v>
      </c>
      <c r="G1236" s="17" t="s">
        <v>59</v>
      </c>
      <c r="H1236" s="70" t="s">
        <v>193</v>
      </c>
      <c r="I1236" s="45">
        <v>8</v>
      </c>
      <c r="J1236" s="22" t="s">
        <v>57</v>
      </c>
      <c r="K1236" s="17" t="s">
        <v>40</v>
      </c>
      <c r="L1236" s="27">
        <v>100</v>
      </c>
      <c r="M1236" s="27">
        <v>1</v>
      </c>
      <c r="N1236" s="25">
        <f t="shared" si="187"/>
        <v>52.613111300388468</v>
      </c>
      <c r="O1236" s="26">
        <v>50.30520996793981</v>
      </c>
      <c r="P1236" s="26">
        <f t="shared" si="188"/>
        <v>0.50305209967939812</v>
      </c>
      <c r="Q1236" s="26">
        <v>49.69479003206019</v>
      </c>
      <c r="R1236" s="26">
        <v>0.49694790032060188</v>
      </c>
      <c r="S1236" s="26" t="s">
        <v>45</v>
      </c>
      <c r="T1236" s="26">
        <v>8.8223787034420962</v>
      </c>
      <c r="U1236" s="26" t="s">
        <v>45</v>
      </c>
      <c r="V1236" s="26" t="s">
        <v>45</v>
      </c>
      <c r="W1236" s="26">
        <v>20.76298615449565</v>
      </c>
      <c r="X1236" s="26">
        <v>45.415235163834438</v>
      </c>
      <c r="Y1236" s="26">
        <v>23.717943225096334</v>
      </c>
      <c r="Z1236" s="26">
        <v>1.3612496179422351</v>
      </c>
      <c r="AA1236" s="26">
        <v>0.41910891089108909</v>
      </c>
      <c r="AB1236" s="26">
        <v>63.15097441868545</v>
      </c>
      <c r="AC1236" s="26">
        <f t="shared" si="189"/>
        <v>1.8317892686928552</v>
      </c>
      <c r="AD1236" s="26">
        <f t="shared" si="189"/>
        <v>4.0067040352122758</v>
      </c>
      <c r="AE1236" s="26">
        <f t="shared" si="189"/>
        <v>2.0924867719853868</v>
      </c>
      <c r="AF1236" s="26">
        <f t="shared" si="189"/>
        <v>0.12009459639402265</v>
      </c>
      <c r="AG1236" s="17">
        <v>3.37</v>
      </c>
      <c r="AH1236" s="17">
        <v>6.14</v>
      </c>
      <c r="AI1236" s="17">
        <f t="shared" si="183"/>
        <v>7.2443596007499005E-7</v>
      </c>
      <c r="AJ1236" s="17">
        <v>1</v>
      </c>
      <c r="AK1236" s="17">
        <v>47.2</v>
      </c>
      <c r="AL1236" s="17">
        <v>1208.7</v>
      </c>
      <c r="AM1236" s="17">
        <v>184.4</v>
      </c>
      <c r="AN1236" s="17">
        <v>2.6</v>
      </c>
      <c r="AO1236" s="17">
        <v>10.4</v>
      </c>
      <c r="AP1236" s="17">
        <v>0.2</v>
      </c>
      <c r="AQ1236" s="17">
        <v>17.600000000000001</v>
      </c>
      <c r="AR1236" s="17">
        <v>893.75999999999931</v>
      </c>
      <c r="AS1236" s="17">
        <v>1477.5066666666662</v>
      </c>
      <c r="AT1236" s="26">
        <v>651.05999999999995</v>
      </c>
      <c r="AU1236" s="26">
        <v>21.438712357217042</v>
      </c>
      <c r="AV1236" s="26">
        <v>4.4232858782754798</v>
      </c>
      <c r="AW1236" s="27">
        <v>4806.1800000000012</v>
      </c>
      <c r="AX1236" s="26">
        <v>3618.8399999999992</v>
      </c>
      <c r="AY1236" s="103">
        <v>551</v>
      </c>
      <c r="AZ1236" s="103">
        <f t="shared" si="190"/>
        <v>168.05500000000001</v>
      </c>
      <c r="BA1236" s="17">
        <v>45</v>
      </c>
      <c r="BB1236" s="17">
        <v>60</v>
      </c>
      <c r="BC1236" s="17">
        <v>0.21</v>
      </c>
      <c r="BD1236" s="14">
        <v>2</v>
      </c>
      <c r="BE1236" s="17" t="s">
        <v>149</v>
      </c>
      <c r="BF1236" s="17">
        <v>7.5975000000000001</v>
      </c>
      <c r="BG1236" s="17">
        <v>183.92454169424997</v>
      </c>
      <c r="BH1236" s="17" t="s">
        <v>202</v>
      </c>
      <c r="BI1236" s="29"/>
    </row>
    <row r="1237" spans="1:61" x14ac:dyDescent="0.25">
      <c r="A1237" s="17">
        <v>2009</v>
      </c>
      <c r="B1237" s="17">
        <v>2013</v>
      </c>
      <c r="C1237" s="17" t="s">
        <v>200</v>
      </c>
      <c r="D1237" s="52" t="s">
        <v>336</v>
      </c>
      <c r="E1237" s="17">
        <v>4</v>
      </c>
      <c r="F1237" s="67" t="s">
        <v>58</v>
      </c>
      <c r="G1237" s="17" t="s">
        <v>59</v>
      </c>
      <c r="H1237" s="70" t="s">
        <v>193</v>
      </c>
      <c r="I1237" s="45">
        <v>8</v>
      </c>
      <c r="J1237" s="22" t="s">
        <v>57</v>
      </c>
      <c r="K1237" s="17" t="s">
        <v>40</v>
      </c>
      <c r="L1237" s="27">
        <v>100</v>
      </c>
      <c r="M1237" s="27">
        <v>1</v>
      </c>
      <c r="N1237" s="25">
        <f t="shared" si="187"/>
        <v>58.982713804498943</v>
      </c>
      <c r="O1237" s="26">
        <v>50.851459255268274</v>
      </c>
      <c r="P1237" s="26">
        <f t="shared" si="188"/>
        <v>0.50851459255268272</v>
      </c>
      <c r="Q1237" s="26">
        <v>49.148540744731726</v>
      </c>
      <c r="R1237" s="26">
        <v>0.49148540744731728</v>
      </c>
      <c r="S1237" s="26" t="s">
        <v>45</v>
      </c>
      <c r="T1237" s="26">
        <v>9.997856892648759</v>
      </c>
      <c r="U1237" s="26" t="s">
        <v>45</v>
      </c>
      <c r="V1237" s="26" t="s">
        <v>45</v>
      </c>
      <c r="W1237" s="26">
        <v>20.336601038942774</v>
      </c>
      <c r="X1237" s="26">
        <v>42.779904783123627</v>
      </c>
      <c r="Y1237" s="26">
        <v>24.204709443903738</v>
      </c>
      <c r="Z1237" s="26">
        <v>2.0022152776963509</v>
      </c>
      <c r="AA1237" s="26">
        <v>0.49850000000000005</v>
      </c>
      <c r="AB1237" s="26">
        <v>60.167644288758822</v>
      </c>
      <c r="AC1237" s="26">
        <f t="shared" si="189"/>
        <v>2.0332242687024196</v>
      </c>
      <c r="AD1237" s="26">
        <f t="shared" si="189"/>
        <v>4.277073659028102</v>
      </c>
      <c r="AE1237" s="26">
        <f t="shared" si="189"/>
        <v>2.419952211482935</v>
      </c>
      <c r="AF1237" s="26">
        <f t="shared" si="189"/>
        <v>0.20017861814683111</v>
      </c>
      <c r="AG1237" s="17">
        <v>3.34</v>
      </c>
      <c r="AH1237" s="17">
        <v>6.48</v>
      </c>
      <c r="AI1237" s="17">
        <f t="shared" si="183"/>
        <v>3.3113112148259042E-7</v>
      </c>
      <c r="AJ1237" s="17">
        <v>1</v>
      </c>
      <c r="AK1237" s="17">
        <v>41.5</v>
      </c>
      <c r="AL1237" s="17">
        <v>1492.7</v>
      </c>
      <c r="AM1237" s="17">
        <v>249.4</v>
      </c>
      <c r="AN1237" s="17">
        <v>2</v>
      </c>
      <c r="AO1237" s="17">
        <v>11.1</v>
      </c>
      <c r="AP1237" s="17">
        <v>0.2</v>
      </c>
      <c r="AQ1237" s="17">
        <v>14.2</v>
      </c>
      <c r="AR1237" s="17">
        <v>893.75999999999931</v>
      </c>
      <c r="AS1237" s="17">
        <v>1477.5066666666662</v>
      </c>
      <c r="AT1237" s="26">
        <v>651.05999999999995</v>
      </c>
      <c r="AU1237" s="26">
        <v>21.438712357217042</v>
      </c>
      <c r="AV1237" s="26">
        <v>4.4232858782754798</v>
      </c>
      <c r="AW1237" s="27">
        <v>4806.1800000000012</v>
      </c>
      <c r="AX1237" s="26">
        <v>3618.8399999999992</v>
      </c>
      <c r="AY1237" s="103">
        <v>551</v>
      </c>
      <c r="AZ1237" s="103">
        <f t="shared" si="190"/>
        <v>168.05500000000001</v>
      </c>
      <c r="BA1237" s="17">
        <v>45</v>
      </c>
      <c r="BB1237" s="17">
        <v>60</v>
      </c>
      <c r="BC1237" s="17">
        <v>0.21</v>
      </c>
      <c r="BD1237" s="14">
        <v>2</v>
      </c>
      <c r="BE1237" s="17" t="s">
        <v>149</v>
      </c>
      <c r="BF1237" s="17">
        <v>6.7149999999999999</v>
      </c>
      <c r="BG1237" s="17">
        <v>294.11590389299994</v>
      </c>
      <c r="BH1237" s="17" t="s">
        <v>202</v>
      </c>
      <c r="BI1237" s="29"/>
    </row>
    <row r="1238" spans="1:61" x14ac:dyDescent="0.25">
      <c r="A1238" s="17">
        <v>2009</v>
      </c>
      <c r="B1238" s="17">
        <v>2013</v>
      </c>
      <c r="C1238" s="17" t="s">
        <v>200</v>
      </c>
      <c r="D1238" s="52" t="s">
        <v>336</v>
      </c>
      <c r="E1238" s="17">
        <v>1</v>
      </c>
      <c r="F1238" s="67" t="s">
        <v>93</v>
      </c>
      <c r="G1238" s="17" t="s">
        <v>94</v>
      </c>
      <c r="H1238" s="70" t="s">
        <v>95</v>
      </c>
      <c r="I1238" s="45" t="s">
        <v>43</v>
      </c>
      <c r="J1238" s="22">
        <v>988234</v>
      </c>
      <c r="K1238" s="17" t="s">
        <v>42</v>
      </c>
      <c r="L1238" s="27">
        <v>100</v>
      </c>
      <c r="M1238" s="27">
        <v>1</v>
      </c>
      <c r="N1238" s="25">
        <f t="shared" si="187"/>
        <v>47.17773408180139</v>
      </c>
      <c r="O1238" s="26">
        <v>46.529806994360577</v>
      </c>
      <c r="P1238" s="26">
        <f t="shared" si="188"/>
        <v>0.46529806994360579</v>
      </c>
      <c r="Q1238" s="26">
        <v>53.470193005639423</v>
      </c>
      <c r="R1238" s="26">
        <v>0.53470193005639421</v>
      </c>
      <c r="S1238" s="26" t="s">
        <v>45</v>
      </c>
      <c r="T1238" s="26">
        <v>7.3172362041916195</v>
      </c>
      <c r="U1238" s="26" t="s">
        <v>45</v>
      </c>
      <c r="V1238" s="26" t="s">
        <v>45</v>
      </c>
      <c r="W1238" s="26">
        <v>20.62115465365801</v>
      </c>
      <c r="X1238" s="26">
        <v>44.924456252463372</v>
      </c>
      <c r="Y1238" s="26">
        <v>23.399915160872325</v>
      </c>
      <c r="Z1238" s="26">
        <v>1.4116440844029086</v>
      </c>
      <c r="AA1238" s="26">
        <v>0.44487500000000002</v>
      </c>
      <c r="AB1238" s="26">
        <v>49.343542821185409</v>
      </c>
      <c r="AC1238" s="26">
        <f t="shared" si="189"/>
        <v>1.508898594039809</v>
      </c>
      <c r="AD1238" s="26">
        <f t="shared" si="189"/>
        <v>3.2872285774414758</v>
      </c>
      <c r="AE1238" s="26">
        <f t="shared" si="189"/>
        <v>1.7122270639014734</v>
      </c>
      <c r="AF1238" s="26">
        <f t="shared" si="189"/>
        <v>0.10329333201825892</v>
      </c>
      <c r="AG1238" s="17">
        <v>2.64</v>
      </c>
      <c r="AH1238" s="17">
        <v>5.64</v>
      </c>
      <c r="AI1238" s="17">
        <f t="shared" si="183"/>
        <v>2.2908676527677705E-6</v>
      </c>
      <c r="AJ1238" s="17">
        <v>1</v>
      </c>
      <c r="AK1238" s="17">
        <v>41.5</v>
      </c>
      <c r="AL1238" s="17">
        <v>760.5</v>
      </c>
      <c r="AM1238" s="17">
        <v>120.5</v>
      </c>
      <c r="AN1238" s="17">
        <v>7.4</v>
      </c>
      <c r="AO1238" s="17">
        <v>9.3000000000000007</v>
      </c>
      <c r="AP1238" s="17">
        <v>0.2</v>
      </c>
      <c r="AQ1238" s="17">
        <v>44.8</v>
      </c>
      <c r="AR1238" s="17">
        <v>893.75999999999931</v>
      </c>
      <c r="AS1238" s="17">
        <v>1477.5066666666662</v>
      </c>
      <c r="AT1238" s="26">
        <v>651.05999999999995</v>
      </c>
      <c r="AU1238" s="26">
        <v>21.438712357217042</v>
      </c>
      <c r="AV1238" s="26">
        <v>4.4232858782754798</v>
      </c>
      <c r="AW1238" s="27">
        <v>4806.1800000000012</v>
      </c>
      <c r="AX1238" s="26">
        <v>3618.8399999999992</v>
      </c>
      <c r="AY1238" s="103">
        <v>551</v>
      </c>
      <c r="AZ1238" s="103">
        <f t="shared" si="190"/>
        <v>168.05500000000001</v>
      </c>
      <c r="BA1238" s="17">
        <v>45</v>
      </c>
      <c r="BB1238" s="17">
        <v>60</v>
      </c>
      <c r="BC1238" s="17">
        <v>0.21</v>
      </c>
      <c r="BD1238" s="14">
        <v>2</v>
      </c>
      <c r="BE1238" s="17" t="s">
        <v>149</v>
      </c>
      <c r="BF1238" s="17">
        <v>6.42</v>
      </c>
      <c r="BG1238" s="17">
        <v>277.24555136250001</v>
      </c>
      <c r="BH1238" s="17" t="s">
        <v>202</v>
      </c>
      <c r="BI1238" s="29"/>
    </row>
    <row r="1239" spans="1:61" x14ac:dyDescent="0.25">
      <c r="A1239" s="17">
        <v>2009</v>
      </c>
      <c r="B1239" s="17">
        <v>2013</v>
      </c>
      <c r="C1239" s="17" t="s">
        <v>200</v>
      </c>
      <c r="D1239" s="52" t="s">
        <v>336</v>
      </c>
      <c r="E1239" s="17">
        <v>2</v>
      </c>
      <c r="F1239" s="67" t="s">
        <v>93</v>
      </c>
      <c r="G1239" s="17" t="s">
        <v>94</v>
      </c>
      <c r="H1239" s="70" t="s">
        <v>95</v>
      </c>
      <c r="I1239" s="45" t="s">
        <v>43</v>
      </c>
      <c r="J1239" s="22">
        <v>988234</v>
      </c>
      <c r="K1239" s="17" t="s">
        <v>42</v>
      </c>
      <c r="L1239" s="27">
        <v>70.588235294117652</v>
      </c>
      <c r="M1239" s="27">
        <v>0.70588235294117652</v>
      </c>
      <c r="N1239" s="25">
        <f t="shared" si="187"/>
        <v>7.987025266907386</v>
      </c>
      <c r="O1239" s="26">
        <v>45.460385227351338</v>
      </c>
      <c r="P1239" s="26">
        <f t="shared" si="188"/>
        <v>0.45460385227351341</v>
      </c>
      <c r="Q1239" s="26">
        <v>54.539614772648662</v>
      </c>
      <c r="R1239" s="26">
        <v>0.54539614772648659</v>
      </c>
      <c r="S1239" s="26" t="s">
        <v>45</v>
      </c>
      <c r="T1239" s="26">
        <v>1.2103108181806614</v>
      </c>
      <c r="U1239" s="26" t="s">
        <v>45</v>
      </c>
      <c r="V1239" s="26" t="s">
        <v>45</v>
      </c>
      <c r="W1239" s="26">
        <v>19.825982220164761</v>
      </c>
      <c r="X1239" s="26">
        <v>45.752599679380026</v>
      </c>
      <c r="Y1239" s="26">
        <v>23.487373230803527</v>
      </c>
      <c r="Z1239" s="26">
        <v>1.5137952318494001</v>
      </c>
      <c r="AA1239" s="26">
        <v>0.43200000000000005</v>
      </c>
      <c r="AB1239" s="26">
        <v>8.4049362373657033</v>
      </c>
      <c r="AC1239" s="26">
        <f t="shared" si="189"/>
        <v>0.2399560076212286</v>
      </c>
      <c r="AD1239" s="26">
        <f t="shared" si="189"/>
        <v>0.553748663518427</v>
      </c>
      <c r="AE1239" s="26">
        <f t="shared" si="189"/>
        <v>0.28427021911888384</v>
      </c>
      <c r="AF1239" s="26">
        <f t="shared" si="189"/>
        <v>1.8321627456176316E-2</v>
      </c>
      <c r="AG1239" s="17">
        <v>2.33</v>
      </c>
      <c r="AH1239" s="17">
        <v>5.97</v>
      </c>
      <c r="AI1239" s="17">
        <f t="shared" si="183"/>
        <v>1.0715193052376047E-6</v>
      </c>
      <c r="AJ1239" s="17">
        <v>1</v>
      </c>
      <c r="AK1239" s="17">
        <v>33.1</v>
      </c>
      <c r="AL1239" s="17">
        <v>834.3</v>
      </c>
      <c r="AM1239" s="17">
        <v>133.69999999999999</v>
      </c>
      <c r="AN1239" s="17">
        <v>6.9</v>
      </c>
      <c r="AO1239" s="17">
        <v>8</v>
      </c>
      <c r="AP1239" s="17">
        <v>0.3</v>
      </c>
      <c r="AQ1239" s="17">
        <v>37.6</v>
      </c>
      <c r="AR1239" s="17">
        <v>893.75999999999931</v>
      </c>
      <c r="AS1239" s="17">
        <v>1477.5066666666662</v>
      </c>
      <c r="AT1239" s="26">
        <v>651.05999999999995</v>
      </c>
      <c r="AU1239" s="26">
        <v>21.438712357217042</v>
      </c>
      <c r="AV1239" s="26">
        <v>4.4232858782754798</v>
      </c>
      <c r="AW1239" s="27">
        <v>4806.1800000000012</v>
      </c>
      <c r="AX1239" s="26">
        <v>3618.8399999999992</v>
      </c>
      <c r="AY1239" s="103">
        <v>551</v>
      </c>
      <c r="AZ1239" s="103">
        <f t="shared" si="190"/>
        <v>168.05500000000001</v>
      </c>
      <c r="BA1239" s="17">
        <v>45</v>
      </c>
      <c r="BB1239" s="17">
        <v>60</v>
      </c>
      <c r="BC1239" s="17">
        <v>0.21</v>
      </c>
      <c r="BD1239" s="14">
        <v>2</v>
      </c>
      <c r="BE1239" s="17" t="s">
        <v>149</v>
      </c>
      <c r="BF1239" s="17">
        <v>4.4700000000000006</v>
      </c>
      <c r="BG1239" s="17">
        <v>53.815482094499998</v>
      </c>
      <c r="BH1239" s="17" t="s">
        <v>202</v>
      </c>
      <c r="BI1239" s="29"/>
    </row>
    <row r="1240" spans="1:61" x14ac:dyDescent="0.25">
      <c r="A1240" s="17">
        <v>2009</v>
      </c>
      <c r="B1240" s="17">
        <v>2013</v>
      </c>
      <c r="C1240" s="17" t="s">
        <v>200</v>
      </c>
      <c r="D1240" s="52" t="s">
        <v>336</v>
      </c>
      <c r="E1240" s="17">
        <v>3</v>
      </c>
      <c r="F1240" s="67" t="s">
        <v>93</v>
      </c>
      <c r="G1240" s="17" t="s">
        <v>94</v>
      </c>
      <c r="H1240" s="70" t="s">
        <v>95</v>
      </c>
      <c r="I1240" s="45" t="s">
        <v>43</v>
      </c>
      <c r="J1240" s="22">
        <v>988234</v>
      </c>
      <c r="K1240" s="17" t="s">
        <v>42</v>
      </c>
      <c r="L1240" s="27">
        <v>100</v>
      </c>
      <c r="M1240" s="27">
        <v>1</v>
      </c>
      <c r="N1240" s="25">
        <f t="shared" si="187"/>
        <v>52.778268366849318</v>
      </c>
      <c r="O1240" s="26">
        <v>45.679621407297773</v>
      </c>
      <c r="P1240" s="26">
        <f t="shared" si="188"/>
        <v>0.45679621407297771</v>
      </c>
      <c r="Q1240" s="26">
        <v>54.320378592702227</v>
      </c>
      <c r="R1240" s="26">
        <v>0.54320378592702223</v>
      </c>
      <c r="S1240" s="26" t="s">
        <v>45</v>
      </c>
      <c r="T1240" s="26">
        <v>8.0363043917681232</v>
      </c>
      <c r="U1240" s="26" t="s">
        <v>45</v>
      </c>
      <c r="V1240" s="26" t="s">
        <v>45</v>
      </c>
      <c r="W1240" s="26">
        <v>21.684630316654392</v>
      </c>
      <c r="X1240" s="26">
        <v>44.748846550560373</v>
      </c>
      <c r="Y1240" s="26">
        <v>23.103337576689668</v>
      </c>
      <c r="Z1240" s="26">
        <v>0.78681079143628097</v>
      </c>
      <c r="AA1240" s="26">
        <v>0.45641666666666669</v>
      </c>
      <c r="AB1240" s="26">
        <v>52.822157769518419</v>
      </c>
      <c r="AC1240" s="26">
        <f t="shared" si="189"/>
        <v>1.7426428984759788</v>
      </c>
      <c r="AD1240" s="26">
        <f t="shared" si="189"/>
        <v>3.5961535206082615</v>
      </c>
      <c r="AE1240" s="26">
        <f t="shared" si="189"/>
        <v>1.8566545323205268</v>
      </c>
      <c r="AF1240" s="26">
        <f t="shared" si="189"/>
        <v>6.3230510187099381E-2</v>
      </c>
      <c r="AG1240" s="17">
        <v>3.37</v>
      </c>
      <c r="AH1240" s="17">
        <v>6.14</v>
      </c>
      <c r="AI1240" s="17">
        <f t="shared" si="183"/>
        <v>7.2443596007499005E-7</v>
      </c>
      <c r="AJ1240" s="17">
        <v>1</v>
      </c>
      <c r="AK1240" s="17">
        <v>47.2</v>
      </c>
      <c r="AL1240" s="17">
        <v>1208.7</v>
      </c>
      <c r="AM1240" s="17">
        <v>184.4</v>
      </c>
      <c r="AN1240" s="17">
        <v>2.6</v>
      </c>
      <c r="AO1240" s="17">
        <v>10.4</v>
      </c>
      <c r="AP1240" s="17">
        <v>0.2</v>
      </c>
      <c r="AQ1240" s="17">
        <v>17.600000000000001</v>
      </c>
      <c r="AR1240" s="17">
        <v>893.75999999999931</v>
      </c>
      <c r="AS1240" s="17">
        <v>1477.5066666666662</v>
      </c>
      <c r="AT1240" s="26">
        <v>651.05999999999995</v>
      </c>
      <c r="AU1240" s="26">
        <v>21.438712357217042</v>
      </c>
      <c r="AV1240" s="26">
        <v>4.4232858782754798</v>
      </c>
      <c r="AW1240" s="27">
        <v>4806.1800000000012</v>
      </c>
      <c r="AX1240" s="26">
        <v>3618.8399999999992</v>
      </c>
      <c r="AY1240" s="103">
        <v>551</v>
      </c>
      <c r="AZ1240" s="103">
        <f t="shared" si="190"/>
        <v>168.05500000000001</v>
      </c>
      <c r="BA1240" s="17">
        <v>45</v>
      </c>
      <c r="BB1240" s="17">
        <v>60</v>
      </c>
      <c r="BC1240" s="17">
        <v>0.21</v>
      </c>
      <c r="BD1240" s="14">
        <v>2</v>
      </c>
      <c r="BE1240" s="17" t="s">
        <v>149</v>
      </c>
      <c r="BF1240" s="17">
        <v>7.0250000000000004</v>
      </c>
      <c r="BG1240" s="17">
        <v>214.704295682625</v>
      </c>
      <c r="BH1240" s="17" t="s">
        <v>202</v>
      </c>
      <c r="BI1240" s="29"/>
    </row>
    <row r="1241" spans="1:61" x14ac:dyDescent="0.25">
      <c r="A1241" s="17">
        <v>2009</v>
      </c>
      <c r="B1241" s="17">
        <v>2013</v>
      </c>
      <c r="C1241" s="17" t="s">
        <v>200</v>
      </c>
      <c r="D1241" s="52" t="s">
        <v>336</v>
      </c>
      <c r="E1241" s="17">
        <v>4</v>
      </c>
      <c r="F1241" s="67" t="s">
        <v>93</v>
      </c>
      <c r="G1241" s="17" t="s">
        <v>94</v>
      </c>
      <c r="H1241" s="70" t="s">
        <v>95</v>
      </c>
      <c r="I1241" s="45" t="s">
        <v>43</v>
      </c>
      <c r="J1241" s="22">
        <v>988234</v>
      </c>
      <c r="K1241" s="17" t="s">
        <v>42</v>
      </c>
      <c r="L1241" s="27">
        <v>100</v>
      </c>
      <c r="M1241" s="27">
        <v>1</v>
      </c>
      <c r="N1241" s="25">
        <f t="shared" si="187"/>
        <v>43.54531456429671</v>
      </c>
      <c r="O1241" s="26">
        <v>48.527643174129842</v>
      </c>
      <c r="P1241" s="26">
        <f t="shared" si="188"/>
        <v>0.48527643174129842</v>
      </c>
      <c r="Q1241" s="26">
        <v>51.472356825870158</v>
      </c>
      <c r="R1241" s="26">
        <v>0.51472356825870158</v>
      </c>
      <c r="S1241" s="26" t="s">
        <v>45</v>
      </c>
      <c r="T1241" s="26">
        <v>7.0438382902714336</v>
      </c>
      <c r="U1241" s="26" t="s">
        <v>45</v>
      </c>
      <c r="V1241" s="26" t="s">
        <v>45</v>
      </c>
      <c r="W1241" s="26">
        <v>22.196243663324097</v>
      </c>
      <c r="X1241" s="26">
        <v>44.339038207989049</v>
      </c>
      <c r="Y1241" s="26">
        <v>23.132429174318716</v>
      </c>
      <c r="Z1241" s="26">
        <v>0.81696252427070704</v>
      </c>
      <c r="AA1241" s="26">
        <v>0.43181818181818182</v>
      </c>
      <c r="AB1241" s="26">
        <v>48.936139700833124</v>
      </c>
      <c r="AC1241" s="26">
        <f t="shared" si="189"/>
        <v>1.5634675101591695</v>
      </c>
      <c r="AD1241" s="26">
        <f t="shared" si="189"/>
        <v>3.1231701508324137</v>
      </c>
      <c r="AE1241" s="26">
        <f t="shared" si="189"/>
        <v>1.6294109036505817</v>
      </c>
      <c r="AF1241" s="26">
        <f t="shared" si="189"/>
        <v>5.7545519101748113E-2</v>
      </c>
      <c r="AG1241" s="17">
        <v>3.34</v>
      </c>
      <c r="AH1241" s="17">
        <v>6.48</v>
      </c>
      <c r="AI1241" s="17">
        <f t="shared" si="183"/>
        <v>3.3113112148259042E-7</v>
      </c>
      <c r="AJ1241" s="17">
        <v>1</v>
      </c>
      <c r="AK1241" s="17">
        <v>41.5</v>
      </c>
      <c r="AL1241" s="17">
        <v>1492.7</v>
      </c>
      <c r="AM1241" s="17">
        <v>249.4</v>
      </c>
      <c r="AN1241" s="17">
        <v>2</v>
      </c>
      <c r="AO1241" s="17">
        <v>11.1</v>
      </c>
      <c r="AP1241" s="17">
        <v>0.2</v>
      </c>
      <c r="AQ1241" s="17">
        <v>14.2</v>
      </c>
      <c r="AR1241" s="17">
        <v>893.75999999999931</v>
      </c>
      <c r="AS1241" s="17">
        <v>1477.5066666666662</v>
      </c>
      <c r="AT1241" s="26">
        <v>651.05999999999995</v>
      </c>
      <c r="AU1241" s="26">
        <v>21.438712357217042</v>
      </c>
      <c r="AV1241" s="26">
        <v>4.4232858782754798</v>
      </c>
      <c r="AW1241" s="27">
        <v>4806.1800000000012</v>
      </c>
      <c r="AX1241" s="26">
        <v>3618.8399999999992</v>
      </c>
      <c r="AY1241" s="103">
        <v>551</v>
      </c>
      <c r="AZ1241" s="103">
        <f t="shared" si="190"/>
        <v>168.05500000000001</v>
      </c>
      <c r="BA1241" s="17">
        <v>45</v>
      </c>
      <c r="BB1241" s="17">
        <v>60</v>
      </c>
      <c r="BC1241" s="17">
        <v>0.21</v>
      </c>
      <c r="BD1241" s="14">
        <v>2</v>
      </c>
      <c r="BE1241" s="17" t="s">
        <v>149</v>
      </c>
      <c r="BF1241" s="17">
        <v>6.63</v>
      </c>
      <c r="BG1241" s="17">
        <v>204.35274790087499</v>
      </c>
      <c r="BH1241" s="17" t="s">
        <v>202</v>
      </c>
      <c r="BI1241" s="29"/>
    </row>
    <row r="1242" spans="1:61" x14ac:dyDescent="0.25">
      <c r="A1242" s="17">
        <v>2009</v>
      </c>
      <c r="B1242" s="17">
        <v>2013</v>
      </c>
      <c r="C1242" s="17" t="s">
        <v>200</v>
      </c>
      <c r="D1242" s="52" t="s">
        <v>336</v>
      </c>
      <c r="E1242" s="17">
        <v>1</v>
      </c>
      <c r="F1242" s="67" t="s">
        <v>108</v>
      </c>
      <c r="G1242" s="17" t="s">
        <v>109</v>
      </c>
      <c r="H1242" s="70">
        <v>99202</v>
      </c>
      <c r="I1242" s="45">
        <v>8</v>
      </c>
      <c r="J1242" s="22">
        <v>99202004</v>
      </c>
      <c r="K1242" s="17" t="s">
        <v>40</v>
      </c>
      <c r="L1242" s="27">
        <v>100</v>
      </c>
      <c r="M1242" s="27">
        <v>1</v>
      </c>
      <c r="N1242" s="25">
        <f t="shared" si="187"/>
        <v>105.313762735274</v>
      </c>
      <c r="O1242" s="26">
        <v>48.671274213958917</v>
      </c>
      <c r="P1242" s="26">
        <f t="shared" si="188"/>
        <v>0.48671274213958915</v>
      </c>
      <c r="Q1242" s="26">
        <v>51.328725786041083</v>
      </c>
      <c r="R1242" s="26">
        <v>0.51328725786041085</v>
      </c>
      <c r="S1242" s="26" t="s">
        <v>45</v>
      </c>
      <c r="T1242" s="26">
        <v>17.085850081974428</v>
      </c>
      <c r="U1242" s="26" t="s">
        <v>45</v>
      </c>
      <c r="V1242" s="26" t="s">
        <v>45</v>
      </c>
      <c r="W1242" s="26">
        <v>17.642454373011418</v>
      </c>
      <c r="X1242" s="26">
        <v>48.064500495351339</v>
      </c>
      <c r="Y1242" s="26">
        <v>23.735517876041555</v>
      </c>
      <c r="Z1242" s="26">
        <v>1.1574270582440818</v>
      </c>
      <c r="AA1242" s="26">
        <v>0.42753488372093024</v>
      </c>
      <c r="AB1242" s="26">
        <v>119.89091930889367</v>
      </c>
      <c r="AC1242" s="26">
        <f t="shared" si="189"/>
        <v>3.0143633049534726</v>
      </c>
      <c r="AD1242" s="26">
        <f t="shared" si="189"/>
        <v>8.2122284972855848</v>
      </c>
      <c r="AE1242" s="26">
        <f t="shared" si="189"/>
        <v>4.0554150004807008</v>
      </c>
      <c r="AF1242" s="26">
        <f t="shared" si="189"/>
        <v>0.19775625197979063</v>
      </c>
      <c r="AG1242" s="17">
        <v>2.64</v>
      </c>
      <c r="AH1242" s="17">
        <v>5.64</v>
      </c>
      <c r="AI1242" s="17">
        <f t="shared" si="183"/>
        <v>2.2908676527677705E-6</v>
      </c>
      <c r="AJ1242" s="17">
        <v>1</v>
      </c>
      <c r="AK1242" s="17">
        <v>41.5</v>
      </c>
      <c r="AL1242" s="17">
        <v>760.5</v>
      </c>
      <c r="AM1242" s="17">
        <v>120.5</v>
      </c>
      <c r="AN1242" s="17">
        <v>7.4</v>
      </c>
      <c r="AO1242" s="17">
        <v>9.3000000000000007</v>
      </c>
      <c r="AP1242" s="17">
        <v>0.2</v>
      </c>
      <c r="AQ1242" s="17">
        <v>44.8</v>
      </c>
      <c r="AR1242" s="17">
        <v>893.75999999999931</v>
      </c>
      <c r="AS1242" s="17">
        <v>1477.5066666666662</v>
      </c>
      <c r="AT1242" s="26">
        <v>651.05999999999995</v>
      </c>
      <c r="AU1242" s="26">
        <v>21.438712357217042</v>
      </c>
      <c r="AV1242" s="26">
        <v>4.4232858782754798</v>
      </c>
      <c r="AW1242" s="27">
        <v>4806.1800000000012</v>
      </c>
      <c r="AX1242" s="26">
        <v>3618.8399999999992</v>
      </c>
      <c r="AY1242" s="103">
        <v>551</v>
      </c>
      <c r="AZ1242" s="103">
        <f t="shared" si="190"/>
        <v>168.05500000000001</v>
      </c>
      <c r="BA1242" s="17">
        <v>45</v>
      </c>
      <c r="BB1242" s="17">
        <v>60</v>
      </c>
      <c r="BC1242" s="17">
        <v>0.21</v>
      </c>
      <c r="BD1242" s="14">
        <v>2</v>
      </c>
      <c r="BE1242" s="17" t="s">
        <v>149</v>
      </c>
      <c r="BF1242" s="17">
        <v>6.74</v>
      </c>
      <c r="BG1242" s="17">
        <v>373.9437731294999</v>
      </c>
      <c r="BH1242" s="17" t="s">
        <v>202</v>
      </c>
      <c r="BI1242" s="29"/>
    </row>
    <row r="1243" spans="1:61" x14ac:dyDescent="0.25">
      <c r="A1243" s="17">
        <v>2009</v>
      </c>
      <c r="B1243" s="17">
        <v>2013</v>
      </c>
      <c r="C1243" s="17" t="s">
        <v>200</v>
      </c>
      <c r="D1243" s="52" t="s">
        <v>336</v>
      </c>
      <c r="E1243" s="17">
        <v>2</v>
      </c>
      <c r="F1243" s="67" t="s">
        <v>108</v>
      </c>
      <c r="G1243" s="17" t="s">
        <v>109</v>
      </c>
      <c r="H1243" s="70">
        <v>99202</v>
      </c>
      <c r="I1243" s="45">
        <v>8</v>
      </c>
      <c r="J1243" s="22">
        <v>99202004</v>
      </c>
      <c r="K1243" s="17" t="s">
        <v>40</v>
      </c>
      <c r="L1243" s="27">
        <v>100</v>
      </c>
      <c r="M1243" s="27">
        <v>1</v>
      </c>
      <c r="N1243" s="25">
        <f t="shared" si="187"/>
        <v>102.12102192068322</v>
      </c>
      <c r="O1243" s="26">
        <v>46.501748121271966</v>
      </c>
      <c r="P1243" s="26">
        <f t="shared" si="188"/>
        <v>0.46501748121271969</v>
      </c>
      <c r="Q1243" s="26">
        <v>53.498251878728034</v>
      </c>
      <c r="R1243" s="26">
        <v>0.53498251878728031</v>
      </c>
      <c r="S1243" s="26" t="s">
        <v>45</v>
      </c>
      <c r="T1243" s="26">
        <v>15.829353464141683</v>
      </c>
      <c r="U1243" s="26" t="s">
        <v>45</v>
      </c>
      <c r="V1243" s="26" t="s">
        <v>45</v>
      </c>
      <c r="W1243" s="26">
        <v>17.595948810377564</v>
      </c>
      <c r="X1243" s="26">
        <v>48.231543240824763</v>
      </c>
      <c r="Y1243" s="26">
        <v>22.896284849369493</v>
      </c>
      <c r="Z1243" s="26">
        <v>1.3606731251308872</v>
      </c>
      <c r="AA1243" s="26">
        <v>0.41317647058823526</v>
      </c>
      <c r="AB1243" s="26">
        <v>114.93408694066429</v>
      </c>
      <c r="AC1243" s="26">
        <f t="shared" si="189"/>
        <v>2.7853249325640985</v>
      </c>
      <c r="AD1243" s="26">
        <f t="shared" si="189"/>
        <v>7.6347414608004884</v>
      </c>
      <c r="AE1243" s="26">
        <f t="shared" si="189"/>
        <v>3.6243338589634173</v>
      </c>
      <c r="AF1243" s="26">
        <f t="shared" si="189"/>
        <v>0.21538575846855099</v>
      </c>
      <c r="AG1243" s="17">
        <v>2.33</v>
      </c>
      <c r="AH1243" s="17">
        <v>5.97</v>
      </c>
      <c r="AI1243" s="17">
        <f t="shared" si="183"/>
        <v>1.0715193052376047E-6</v>
      </c>
      <c r="AJ1243" s="17">
        <v>1</v>
      </c>
      <c r="AK1243" s="17">
        <v>33.1</v>
      </c>
      <c r="AL1243" s="17">
        <v>834.3</v>
      </c>
      <c r="AM1243" s="17">
        <v>133.69999999999999</v>
      </c>
      <c r="AN1243" s="17">
        <v>6.9</v>
      </c>
      <c r="AO1243" s="17">
        <v>8</v>
      </c>
      <c r="AP1243" s="17">
        <v>0.3</v>
      </c>
      <c r="AQ1243" s="17">
        <v>37.6</v>
      </c>
      <c r="AR1243" s="17">
        <v>893.75999999999931</v>
      </c>
      <c r="AS1243" s="17">
        <v>1477.5066666666662</v>
      </c>
      <c r="AT1243" s="26">
        <v>651.05999999999995</v>
      </c>
      <c r="AU1243" s="26">
        <v>21.438712357217042</v>
      </c>
      <c r="AV1243" s="26">
        <v>4.4232858782754798</v>
      </c>
      <c r="AW1243" s="27">
        <v>4806.1800000000012</v>
      </c>
      <c r="AX1243" s="26">
        <v>3618.8399999999992</v>
      </c>
      <c r="AY1243" s="103">
        <v>551</v>
      </c>
      <c r="AZ1243" s="103">
        <f t="shared" si="190"/>
        <v>168.05500000000001</v>
      </c>
      <c r="BA1243" s="17">
        <v>45</v>
      </c>
      <c r="BB1243" s="17">
        <v>60</v>
      </c>
      <c r="BC1243" s="17">
        <v>0.21</v>
      </c>
      <c r="BD1243" s="14">
        <v>2</v>
      </c>
      <c r="BE1243" s="17" t="s">
        <v>149</v>
      </c>
      <c r="BF1243" s="17">
        <v>8.08</v>
      </c>
      <c r="BG1243" s="17">
        <v>287.31435580574993</v>
      </c>
      <c r="BH1243" s="17" t="s">
        <v>202</v>
      </c>
      <c r="BI1243" s="29"/>
    </row>
    <row r="1244" spans="1:61" x14ac:dyDescent="0.25">
      <c r="A1244" s="17">
        <v>2009</v>
      </c>
      <c r="B1244" s="17">
        <v>2013</v>
      </c>
      <c r="C1244" s="17" t="s">
        <v>200</v>
      </c>
      <c r="D1244" s="52" t="s">
        <v>336</v>
      </c>
      <c r="E1244" s="17">
        <v>3</v>
      </c>
      <c r="F1244" s="67" t="s">
        <v>108</v>
      </c>
      <c r="G1244" s="17" t="s">
        <v>109</v>
      </c>
      <c r="H1244" s="70">
        <v>99202</v>
      </c>
      <c r="I1244" s="45">
        <v>8</v>
      </c>
      <c r="J1244" s="22">
        <v>99202004</v>
      </c>
      <c r="K1244" s="17" t="s">
        <v>40</v>
      </c>
      <c r="L1244" s="27">
        <v>95.238095238095227</v>
      </c>
      <c r="M1244" s="27">
        <v>0.95238095238095222</v>
      </c>
      <c r="N1244" s="25">
        <f t="shared" si="187"/>
        <v>78.352910735560144</v>
      </c>
      <c r="O1244" s="26">
        <v>47.150204420952058</v>
      </c>
      <c r="P1244" s="26">
        <f t="shared" si="188"/>
        <v>0.47150204420952058</v>
      </c>
      <c r="Q1244" s="26">
        <v>52.849795579047942</v>
      </c>
      <c r="R1244" s="26">
        <v>0.52849795579047942</v>
      </c>
      <c r="S1244" s="26" t="s">
        <v>45</v>
      </c>
      <c r="T1244" s="26">
        <v>12.3145191938609</v>
      </c>
      <c r="U1244" s="26" t="s">
        <v>45</v>
      </c>
      <c r="V1244" s="26" t="s">
        <v>45</v>
      </c>
      <c r="W1244" s="26">
        <v>18.950026832497784</v>
      </c>
      <c r="X1244" s="26">
        <v>47.501332635778283</v>
      </c>
      <c r="Y1244" s="26">
        <v>22.909270920134446</v>
      </c>
      <c r="Z1244" s="26">
        <v>0.77677681024974277</v>
      </c>
      <c r="AA1244" s="26">
        <v>0.42620000000000002</v>
      </c>
      <c r="AB1244" s="26">
        <v>86.681270721686289</v>
      </c>
      <c r="AC1244" s="26">
        <f t="shared" si="189"/>
        <v>2.3336046915297306</v>
      </c>
      <c r="AD1244" s="26">
        <f t="shared" si="189"/>
        <v>5.849560724772628</v>
      </c>
      <c r="AE1244" s="26">
        <f t="shared" si="189"/>
        <v>2.82116656463355</v>
      </c>
      <c r="AF1244" s="26">
        <f t="shared" si="189"/>
        <v>9.5656329391665032E-2</v>
      </c>
      <c r="AG1244" s="17">
        <v>3.37</v>
      </c>
      <c r="AH1244" s="17">
        <v>6.14</v>
      </c>
      <c r="AI1244" s="17">
        <f t="shared" si="183"/>
        <v>7.2443596007499005E-7</v>
      </c>
      <c r="AJ1244" s="17">
        <v>1</v>
      </c>
      <c r="AK1244" s="17">
        <v>47.2</v>
      </c>
      <c r="AL1244" s="17">
        <v>1208.7</v>
      </c>
      <c r="AM1244" s="17">
        <v>184.4</v>
      </c>
      <c r="AN1244" s="17">
        <v>2.6</v>
      </c>
      <c r="AO1244" s="17">
        <v>10.4</v>
      </c>
      <c r="AP1244" s="17">
        <v>0.2</v>
      </c>
      <c r="AQ1244" s="17">
        <v>17.600000000000001</v>
      </c>
      <c r="AR1244" s="17">
        <v>893.75999999999931</v>
      </c>
      <c r="AS1244" s="17">
        <v>1477.5066666666662</v>
      </c>
      <c r="AT1244" s="26">
        <v>651.05999999999995</v>
      </c>
      <c r="AU1244" s="26">
        <v>21.438712357217042</v>
      </c>
      <c r="AV1244" s="26">
        <v>4.4232858782754798</v>
      </c>
      <c r="AW1244" s="27">
        <v>4806.1800000000012</v>
      </c>
      <c r="AX1244" s="26">
        <v>3618.8399999999992</v>
      </c>
      <c r="AY1244" s="103">
        <v>551</v>
      </c>
      <c r="AZ1244" s="103">
        <f t="shared" si="190"/>
        <v>168.05500000000001</v>
      </c>
      <c r="BA1244" s="17">
        <v>45</v>
      </c>
      <c r="BB1244" s="17">
        <v>60</v>
      </c>
      <c r="BC1244" s="17">
        <v>0.21</v>
      </c>
      <c r="BD1244" s="14">
        <v>2</v>
      </c>
      <c r="BE1244" s="17" t="s">
        <v>149</v>
      </c>
      <c r="BF1244" s="17">
        <v>8.1174999999999997</v>
      </c>
      <c r="BG1244" s="17">
        <v>281.09400235875</v>
      </c>
      <c r="BH1244" s="17" t="s">
        <v>202</v>
      </c>
      <c r="BI1244" s="29"/>
    </row>
    <row r="1245" spans="1:61" x14ac:dyDescent="0.25">
      <c r="A1245" s="17">
        <v>2009</v>
      </c>
      <c r="B1245" s="17">
        <v>2013</v>
      </c>
      <c r="C1245" s="17" t="s">
        <v>200</v>
      </c>
      <c r="D1245" s="52" t="s">
        <v>336</v>
      </c>
      <c r="E1245" s="17">
        <v>4</v>
      </c>
      <c r="F1245" s="67" t="s">
        <v>108</v>
      </c>
      <c r="G1245" s="17" t="s">
        <v>109</v>
      </c>
      <c r="H1245" s="70">
        <v>99202</v>
      </c>
      <c r="I1245" s="45">
        <v>8</v>
      </c>
      <c r="J1245" s="22">
        <v>99202004</v>
      </c>
      <c r="K1245" s="17" t="s">
        <v>40</v>
      </c>
      <c r="L1245" s="27">
        <v>100</v>
      </c>
      <c r="M1245" s="27">
        <v>1</v>
      </c>
      <c r="N1245" s="25">
        <f t="shared" si="187"/>
        <v>77.335340466267141</v>
      </c>
      <c r="O1245" s="26">
        <v>47.476061583234163</v>
      </c>
      <c r="P1245" s="26">
        <f t="shared" si="188"/>
        <v>0.47476061583234164</v>
      </c>
      <c r="Q1245" s="26">
        <v>52.523938416765837</v>
      </c>
      <c r="R1245" s="26">
        <v>0.52523938416765836</v>
      </c>
      <c r="S1245" s="26" t="s">
        <v>45</v>
      </c>
      <c r="T1245" s="26">
        <v>12.238591288456266</v>
      </c>
      <c r="U1245" s="26" t="s">
        <v>45</v>
      </c>
      <c r="V1245" s="26" t="s">
        <v>45</v>
      </c>
      <c r="W1245" s="26">
        <v>18.117850747168347</v>
      </c>
      <c r="X1245" s="26">
        <v>48.982178304029574</v>
      </c>
      <c r="Y1245" s="26">
        <v>22.906889654843297</v>
      </c>
      <c r="Z1245" s="26">
        <v>0.88220534592274191</v>
      </c>
      <c r="AA1245" s="26">
        <v>0.43719999999999998</v>
      </c>
      <c r="AB1245" s="26">
        <v>83.979354678336691</v>
      </c>
      <c r="AC1245" s="26">
        <f t="shared" si="189"/>
        <v>2.2173697031984543</v>
      </c>
      <c r="AD1245" s="26">
        <f t="shared" si="189"/>
        <v>5.9947286068130783</v>
      </c>
      <c r="AE1245" s="26">
        <f t="shared" si="189"/>
        <v>2.8034806017539418</v>
      </c>
      <c r="AF1245" s="26">
        <f t="shared" si="189"/>
        <v>0.10796950661239617</v>
      </c>
      <c r="AG1245" s="17">
        <v>3.34</v>
      </c>
      <c r="AH1245" s="17">
        <v>6.48</v>
      </c>
      <c r="AI1245" s="17">
        <f t="shared" si="183"/>
        <v>3.3113112148259042E-7</v>
      </c>
      <c r="AJ1245" s="17">
        <v>1</v>
      </c>
      <c r="AK1245" s="17">
        <v>41.5</v>
      </c>
      <c r="AL1245" s="17">
        <v>1492.7</v>
      </c>
      <c r="AM1245" s="17">
        <v>249.4</v>
      </c>
      <c r="AN1245" s="17">
        <v>2</v>
      </c>
      <c r="AO1245" s="17">
        <v>11.1</v>
      </c>
      <c r="AP1245" s="17">
        <v>0.2</v>
      </c>
      <c r="AQ1245" s="17">
        <v>14.2</v>
      </c>
      <c r="AR1245" s="17">
        <v>893.75999999999931</v>
      </c>
      <c r="AS1245" s="17">
        <v>1477.5066666666662</v>
      </c>
      <c r="AT1245" s="26">
        <v>651.05999999999995</v>
      </c>
      <c r="AU1245" s="26">
        <v>21.438712357217042</v>
      </c>
      <c r="AV1245" s="26">
        <v>4.4232858782754798</v>
      </c>
      <c r="AW1245" s="27">
        <v>4806.1800000000012</v>
      </c>
      <c r="AX1245" s="26">
        <v>3618.8399999999992</v>
      </c>
      <c r="AY1245" s="103">
        <v>551</v>
      </c>
      <c r="AZ1245" s="103">
        <f t="shared" si="190"/>
        <v>168.05500000000001</v>
      </c>
      <c r="BA1245" s="17">
        <v>45</v>
      </c>
      <c r="BB1245" s="17">
        <v>60</v>
      </c>
      <c r="BC1245" s="17">
        <v>0.21</v>
      </c>
      <c r="BD1245" s="14">
        <v>2</v>
      </c>
      <c r="BE1245" s="17" t="s">
        <v>149</v>
      </c>
      <c r="BF1245" s="17">
        <v>7.5175000000000001</v>
      </c>
      <c r="BG1245" s="17">
        <v>255.325088647125</v>
      </c>
      <c r="BH1245" s="17" t="s">
        <v>202</v>
      </c>
      <c r="BI1245" s="29"/>
    </row>
    <row r="1246" spans="1:61" x14ac:dyDescent="0.25">
      <c r="A1246" s="17">
        <v>2009</v>
      </c>
      <c r="B1246" s="17">
        <v>2013</v>
      </c>
      <c r="C1246" s="17" t="s">
        <v>200</v>
      </c>
      <c r="D1246" s="52" t="s">
        <v>336</v>
      </c>
      <c r="E1246" s="17">
        <v>1</v>
      </c>
      <c r="F1246" s="67" t="s">
        <v>135</v>
      </c>
      <c r="G1246" s="17" t="s">
        <v>135</v>
      </c>
      <c r="H1246" s="20" t="s">
        <v>337</v>
      </c>
      <c r="I1246" s="45">
        <v>8</v>
      </c>
      <c r="J1246" s="45" t="s">
        <v>135</v>
      </c>
      <c r="K1246" s="17" t="s">
        <v>42</v>
      </c>
      <c r="L1246" s="27">
        <v>95.238095238095227</v>
      </c>
      <c r="M1246" s="27">
        <v>0.95238095238095222</v>
      </c>
      <c r="N1246" s="25">
        <f t="shared" si="187"/>
        <v>97.394398012097724</v>
      </c>
      <c r="O1246" s="26">
        <v>45.062898032977351</v>
      </c>
      <c r="P1246" s="26">
        <f t="shared" si="188"/>
        <v>0.4506289803297735</v>
      </c>
      <c r="Q1246" s="26">
        <v>54.937101967022649</v>
      </c>
      <c r="R1246" s="26">
        <v>0.5493710196702265</v>
      </c>
      <c r="S1246" s="26"/>
      <c r="T1246" s="26">
        <v>14.629579422007907</v>
      </c>
      <c r="U1246" s="17"/>
      <c r="V1246" s="17"/>
      <c r="W1246" s="26">
        <v>18.111291975643567</v>
      </c>
      <c r="X1246" s="26">
        <v>48.403467033960808</v>
      </c>
      <c r="Y1246" s="26">
        <v>22.596379926819424</v>
      </c>
      <c r="Z1246" s="26">
        <v>1.6286359567965576</v>
      </c>
      <c r="AA1246" s="26">
        <v>0.43853846153846154</v>
      </c>
      <c r="AB1246" s="26">
        <v>100.07956454276591</v>
      </c>
      <c r="AC1246" s="26">
        <f t="shared" si="189"/>
        <v>2.6496058439285206</v>
      </c>
      <c r="AD1246" s="26">
        <f t="shared" si="189"/>
        <v>7.0812236527387116</v>
      </c>
      <c r="AE1246" s="26">
        <f t="shared" si="189"/>
        <v>3.3057553478927</v>
      </c>
      <c r="AF1246" s="26">
        <f t="shared" si="189"/>
        <v>0.23826259079493081</v>
      </c>
      <c r="AG1246" s="17">
        <v>2.64</v>
      </c>
      <c r="AH1246" s="17">
        <v>5.64</v>
      </c>
      <c r="AI1246" s="17">
        <f t="shared" si="183"/>
        <v>2.2908676527677705E-6</v>
      </c>
      <c r="AJ1246" s="17">
        <v>1</v>
      </c>
      <c r="AK1246" s="17">
        <v>41.5</v>
      </c>
      <c r="AL1246" s="17">
        <v>760.5</v>
      </c>
      <c r="AM1246" s="17">
        <v>120.5</v>
      </c>
      <c r="AN1246" s="17">
        <v>7.4</v>
      </c>
      <c r="AO1246" s="17">
        <v>9.3000000000000007</v>
      </c>
      <c r="AP1246" s="17">
        <v>0.2</v>
      </c>
      <c r="AQ1246" s="17">
        <v>44.8</v>
      </c>
      <c r="AR1246" s="17">
        <v>893.75999999999931</v>
      </c>
      <c r="AS1246" s="17">
        <v>1477.5066666666662</v>
      </c>
      <c r="AT1246" s="26">
        <v>651.05999999999995</v>
      </c>
      <c r="AU1246" s="26">
        <v>21.438712357217042</v>
      </c>
      <c r="AV1246" s="26">
        <v>4.4232858782754798</v>
      </c>
      <c r="AW1246" s="27">
        <v>4806.1800000000012</v>
      </c>
      <c r="AX1246" s="26">
        <v>3618.8399999999992</v>
      </c>
      <c r="AY1246" s="103">
        <v>551</v>
      </c>
      <c r="AZ1246" s="103"/>
      <c r="BA1246" s="17">
        <v>45</v>
      </c>
      <c r="BB1246" s="17">
        <v>60</v>
      </c>
      <c r="BC1246" s="17">
        <v>0.21</v>
      </c>
      <c r="BD1246" s="14">
        <v>2</v>
      </c>
      <c r="BE1246" s="17" t="s">
        <v>149</v>
      </c>
      <c r="BF1246" s="17">
        <v>7.8875000000000002</v>
      </c>
      <c r="BG1246" s="17">
        <v>299.23669991250006</v>
      </c>
      <c r="BH1246" s="17" t="s">
        <v>202</v>
      </c>
      <c r="BI1246" s="29"/>
    </row>
    <row r="1247" spans="1:61" x14ac:dyDescent="0.25">
      <c r="A1247" s="17">
        <v>2009</v>
      </c>
      <c r="B1247" s="17">
        <v>2013</v>
      </c>
      <c r="C1247" s="17" t="s">
        <v>200</v>
      </c>
      <c r="D1247" s="52" t="s">
        <v>336</v>
      </c>
      <c r="E1247" s="17">
        <v>2</v>
      </c>
      <c r="F1247" s="67" t="s">
        <v>135</v>
      </c>
      <c r="G1247" s="17" t="s">
        <v>135</v>
      </c>
      <c r="H1247" s="20" t="s">
        <v>337</v>
      </c>
      <c r="I1247" s="45">
        <v>8</v>
      </c>
      <c r="J1247" s="45" t="s">
        <v>135</v>
      </c>
      <c r="K1247" s="17" t="s">
        <v>42</v>
      </c>
      <c r="L1247" s="27">
        <v>77.777777777777786</v>
      </c>
      <c r="M1247" s="27">
        <v>0.7777777777777779</v>
      </c>
      <c r="N1247" s="25">
        <f t="shared" si="187"/>
        <v>84.946215307646838</v>
      </c>
      <c r="O1247" s="26">
        <v>47.040022682312312</v>
      </c>
      <c r="P1247" s="26">
        <f t="shared" si="188"/>
        <v>0.4704002268231231</v>
      </c>
      <c r="Q1247" s="26">
        <v>52.959977317687688</v>
      </c>
      <c r="R1247" s="26">
        <v>0.5295997731768769</v>
      </c>
      <c r="S1247" s="26"/>
      <c r="T1247" s="26">
        <v>13.319572982827642</v>
      </c>
      <c r="U1247" s="17"/>
      <c r="V1247" s="17"/>
      <c r="W1247" s="26">
        <v>18.501620559670556</v>
      </c>
      <c r="X1247" s="26">
        <v>47.85925647960461</v>
      </c>
      <c r="Y1247" s="26">
        <v>23.219544298134338</v>
      </c>
      <c r="Z1247" s="26">
        <v>0.93260595234525567</v>
      </c>
      <c r="AA1247" s="26">
        <v>0.421869918699187</v>
      </c>
      <c r="AB1247" s="26">
        <v>94.718104271794175</v>
      </c>
      <c r="AC1247" s="26">
        <f t="shared" si="189"/>
        <v>2.4643368534511638</v>
      </c>
      <c r="AD1247" s="26">
        <f t="shared" si="189"/>
        <v>6.374648595839604</v>
      </c>
      <c r="AE1247" s="26">
        <f t="shared" si="189"/>
        <v>3.0927441490699974</v>
      </c>
      <c r="AF1247" s="26">
        <f t="shared" si="189"/>
        <v>0.12421913046482111</v>
      </c>
      <c r="AG1247" s="17">
        <v>2.33</v>
      </c>
      <c r="AH1247" s="17">
        <v>5.97</v>
      </c>
      <c r="AI1247" s="17">
        <f t="shared" si="183"/>
        <v>1.0715193052376047E-6</v>
      </c>
      <c r="AJ1247" s="17">
        <v>1</v>
      </c>
      <c r="AK1247" s="17">
        <v>33.1</v>
      </c>
      <c r="AL1247" s="17">
        <v>834.3</v>
      </c>
      <c r="AM1247" s="17">
        <v>133.69999999999999</v>
      </c>
      <c r="AN1247" s="17">
        <v>6.9</v>
      </c>
      <c r="AO1247" s="17">
        <v>8</v>
      </c>
      <c r="AP1247" s="17">
        <v>0.3</v>
      </c>
      <c r="AQ1247" s="17">
        <v>37.6</v>
      </c>
      <c r="AR1247" s="17">
        <v>893.75999999999931</v>
      </c>
      <c r="AS1247" s="17">
        <v>1477.5066666666662</v>
      </c>
      <c r="AT1247" s="26">
        <v>651.05999999999995</v>
      </c>
      <c r="AU1247" s="26">
        <v>21.438712357217042</v>
      </c>
      <c r="AV1247" s="26">
        <v>4.4232858782754798</v>
      </c>
      <c r="AW1247" s="27">
        <v>4806.1800000000012</v>
      </c>
      <c r="AX1247" s="26">
        <v>3618.8399999999992</v>
      </c>
      <c r="AY1247" s="103">
        <v>551</v>
      </c>
      <c r="AZ1247" s="103"/>
      <c r="BA1247" s="17">
        <v>45</v>
      </c>
      <c r="BB1247" s="17">
        <v>60</v>
      </c>
      <c r="BC1247" s="17">
        <v>0.21</v>
      </c>
      <c r="BD1247" s="14">
        <v>2</v>
      </c>
      <c r="BE1247" s="17" t="s">
        <v>149</v>
      </c>
      <c r="BF1247" s="17">
        <v>7.33</v>
      </c>
      <c r="BG1247" s="17">
        <v>311.11977411112503</v>
      </c>
      <c r="BH1247" s="17" t="s">
        <v>202</v>
      </c>
      <c r="BI1247" s="29"/>
    </row>
    <row r="1248" spans="1:61" x14ac:dyDescent="0.25">
      <c r="A1248" s="17">
        <v>2009</v>
      </c>
      <c r="B1248" s="17">
        <v>2013</v>
      </c>
      <c r="C1248" s="17" t="s">
        <v>200</v>
      </c>
      <c r="D1248" s="52" t="s">
        <v>336</v>
      </c>
      <c r="E1248" s="17">
        <v>3</v>
      </c>
      <c r="F1248" s="67" t="s">
        <v>135</v>
      </c>
      <c r="G1248" s="17" t="s">
        <v>135</v>
      </c>
      <c r="H1248" s="20" t="s">
        <v>337</v>
      </c>
      <c r="I1248" s="45">
        <v>8</v>
      </c>
      <c r="J1248" s="45" t="s">
        <v>135</v>
      </c>
      <c r="K1248" s="17" t="s">
        <v>42</v>
      </c>
      <c r="L1248" s="27">
        <v>95.238095238095227</v>
      </c>
      <c r="M1248" s="27">
        <v>0.95238095238095222</v>
      </c>
      <c r="N1248" s="25">
        <f t="shared" si="187"/>
        <v>109.95956164182789</v>
      </c>
      <c r="O1248" s="26">
        <v>46.461114950606031</v>
      </c>
      <c r="P1248" s="26">
        <f t="shared" si="188"/>
        <v>0.46461114950606031</v>
      </c>
      <c r="Q1248" s="26">
        <v>53.538885049393969</v>
      </c>
      <c r="R1248" s="26">
        <v>0.53538885049393969</v>
      </c>
      <c r="S1248" s="26"/>
      <c r="T1248" s="26">
        <v>17.029479444530718</v>
      </c>
      <c r="U1248" s="17"/>
      <c r="V1248" s="17"/>
      <c r="W1248" s="26">
        <v>18.675671850003425</v>
      </c>
      <c r="X1248" s="26">
        <v>48.586637870021605</v>
      </c>
      <c r="Y1248" s="26">
        <v>22.925250093698907</v>
      </c>
      <c r="Z1248" s="26">
        <v>0.88517367457238549</v>
      </c>
      <c r="AA1248" s="26">
        <v>0.43935714285714284</v>
      </c>
      <c r="AB1248" s="26">
        <v>116.27997669814505</v>
      </c>
      <c r="AC1248" s="26">
        <f t="shared" si="189"/>
        <v>3.1803696988243431</v>
      </c>
      <c r="AD1248" s="26">
        <f t="shared" si="189"/>
        <v>8.2740515088639075</v>
      </c>
      <c r="AE1248" s="26">
        <f t="shared" si="189"/>
        <v>3.9040507523137147</v>
      </c>
      <c r="AF1248" s="26">
        <f t="shared" si="189"/>
        <v>0.15074046895970161</v>
      </c>
      <c r="AG1248" s="17">
        <v>3.37</v>
      </c>
      <c r="AH1248" s="17">
        <v>6.14</v>
      </c>
      <c r="AI1248" s="17">
        <f t="shared" si="183"/>
        <v>7.2443596007499005E-7</v>
      </c>
      <c r="AJ1248" s="17">
        <v>1</v>
      </c>
      <c r="AK1248" s="17">
        <v>47.2</v>
      </c>
      <c r="AL1248" s="17">
        <v>1208.7</v>
      </c>
      <c r="AM1248" s="17">
        <v>184.4</v>
      </c>
      <c r="AN1248" s="17">
        <v>2.6</v>
      </c>
      <c r="AO1248" s="17">
        <v>10.4</v>
      </c>
      <c r="AP1248" s="17">
        <v>0.2</v>
      </c>
      <c r="AQ1248" s="17">
        <v>17.600000000000001</v>
      </c>
      <c r="AR1248" s="17">
        <v>893.75999999999931</v>
      </c>
      <c r="AS1248" s="17">
        <v>1477.5066666666662</v>
      </c>
      <c r="AT1248" s="26">
        <v>651.05999999999995</v>
      </c>
      <c r="AU1248" s="26">
        <v>21.438712357217042</v>
      </c>
      <c r="AV1248" s="26">
        <v>4.4232858782754798</v>
      </c>
      <c r="AW1248" s="27">
        <v>4806.1800000000012</v>
      </c>
      <c r="AX1248" s="26">
        <v>3618.8399999999992</v>
      </c>
      <c r="AY1248" s="103">
        <v>551</v>
      </c>
      <c r="AZ1248" s="103"/>
      <c r="BA1248" s="17">
        <v>45</v>
      </c>
      <c r="BB1248" s="17">
        <v>60</v>
      </c>
      <c r="BC1248" s="17">
        <v>0.21</v>
      </c>
      <c r="BD1248" s="14">
        <v>2</v>
      </c>
      <c r="BE1248" s="17" t="s">
        <v>149</v>
      </c>
      <c r="BF1248" s="17">
        <v>7.6749999999999989</v>
      </c>
      <c r="BG1248" s="17">
        <v>269.0617025092501</v>
      </c>
      <c r="BH1248" s="17" t="s">
        <v>202</v>
      </c>
      <c r="BI1248" s="29"/>
    </row>
    <row r="1249" spans="1:61" x14ac:dyDescent="0.25">
      <c r="A1249" s="17">
        <v>2009</v>
      </c>
      <c r="B1249" s="17">
        <v>2013</v>
      </c>
      <c r="C1249" s="17" t="s">
        <v>200</v>
      </c>
      <c r="D1249" s="52" t="s">
        <v>336</v>
      </c>
      <c r="E1249" s="17">
        <v>4</v>
      </c>
      <c r="F1249" s="67" t="s">
        <v>135</v>
      </c>
      <c r="G1249" s="17" t="s">
        <v>135</v>
      </c>
      <c r="H1249" s="20" t="s">
        <v>337</v>
      </c>
      <c r="I1249" s="45">
        <v>8</v>
      </c>
      <c r="J1249" s="45" t="s">
        <v>135</v>
      </c>
      <c r="K1249" s="17" t="s">
        <v>42</v>
      </c>
      <c r="L1249" s="27">
        <v>100</v>
      </c>
      <c r="M1249" s="27">
        <v>1</v>
      </c>
      <c r="N1249" s="25">
        <f t="shared" si="187"/>
        <v>99.972696591165885</v>
      </c>
      <c r="O1249" s="26">
        <v>47.646615809454516</v>
      </c>
      <c r="P1249" s="26">
        <f t="shared" si="188"/>
        <v>0.47646615809454518</v>
      </c>
      <c r="Q1249" s="26">
        <v>52.353384190545484</v>
      </c>
      <c r="R1249" s="26">
        <v>0.52353384190545482</v>
      </c>
      <c r="S1249" s="26"/>
      <c r="T1249" s="26">
        <v>15.87786888638148</v>
      </c>
      <c r="U1249" s="17"/>
      <c r="V1249" s="17"/>
      <c r="W1249" s="26">
        <v>17.948164426298888</v>
      </c>
      <c r="X1249" s="26">
        <v>50.241065174279242</v>
      </c>
      <c r="Y1249" s="26">
        <v>22.433586479797881</v>
      </c>
      <c r="Z1249" s="26">
        <v>0.86771920518540924</v>
      </c>
      <c r="AA1249" s="26">
        <v>0.46822857142857144</v>
      </c>
      <c r="AB1249" s="26">
        <v>101.73152508360113</v>
      </c>
      <c r="AC1249" s="26">
        <f t="shared" si="189"/>
        <v>2.8497860151198999</v>
      </c>
      <c r="AD1249" s="26">
        <f t="shared" si="189"/>
        <v>7.977210455493525</v>
      </c>
      <c r="AE1249" s="26">
        <f t="shared" si="189"/>
        <v>3.5619754477753101</v>
      </c>
      <c r="AF1249" s="26">
        <f t="shared" si="189"/>
        <v>0.13777531770129076</v>
      </c>
      <c r="AG1249" s="17">
        <v>3.34</v>
      </c>
      <c r="AH1249" s="17">
        <v>6.48</v>
      </c>
      <c r="AI1249" s="17">
        <f t="shared" si="183"/>
        <v>3.3113112148259042E-7</v>
      </c>
      <c r="AJ1249" s="17">
        <v>1</v>
      </c>
      <c r="AK1249" s="17">
        <v>41.5</v>
      </c>
      <c r="AL1249" s="17">
        <v>1492.7</v>
      </c>
      <c r="AM1249" s="17">
        <v>249.4</v>
      </c>
      <c r="AN1249" s="17">
        <v>2</v>
      </c>
      <c r="AO1249" s="17">
        <v>11.1</v>
      </c>
      <c r="AP1249" s="17">
        <v>0.2</v>
      </c>
      <c r="AQ1249" s="17">
        <v>14.2</v>
      </c>
      <c r="AR1249" s="17">
        <v>893.75999999999931</v>
      </c>
      <c r="AS1249" s="17">
        <v>1477.5066666666662</v>
      </c>
      <c r="AT1249" s="26">
        <v>651.05999999999995</v>
      </c>
      <c r="AU1249" s="26">
        <v>21.438712357217042</v>
      </c>
      <c r="AV1249" s="26">
        <v>4.4232858782754798</v>
      </c>
      <c r="AW1249" s="27">
        <v>4806.1800000000012</v>
      </c>
      <c r="AX1249" s="26">
        <v>3618.8399999999992</v>
      </c>
      <c r="AY1249" s="103">
        <v>551</v>
      </c>
      <c r="AZ1249" s="103"/>
      <c r="BA1249" s="17">
        <v>45</v>
      </c>
      <c r="BB1249" s="17">
        <v>60</v>
      </c>
      <c r="BC1249" s="17">
        <v>0.21</v>
      </c>
      <c r="BD1249" s="14">
        <v>2</v>
      </c>
      <c r="BE1249" s="17" t="s">
        <v>149</v>
      </c>
      <c r="BF1249" s="17">
        <v>8.35</v>
      </c>
      <c r="BG1249" s="17">
        <v>273.93117111674997</v>
      </c>
      <c r="BH1249" s="17" t="s">
        <v>202</v>
      </c>
      <c r="BI1249" s="29"/>
    </row>
    <row r="1250" spans="1:61" x14ac:dyDescent="0.25">
      <c r="A1250" s="17">
        <v>2009</v>
      </c>
      <c r="B1250" s="17">
        <v>2013</v>
      </c>
      <c r="C1250" s="17" t="s">
        <v>200</v>
      </c>
      <c r="D1250" s="52" t="s">
        <v>336</v>
      </c>
      <c r="E1250" s="17">
        <v>1</v>
      </c>
      <c r="F1250" s="67" t="s">
        <v>136</v>
      </c>
      <c r="G1250" s="17" t="s">
        <v>136</v>
      </c>
      <c r="H1250" s="20" t="s">
        <v>338</v>
      </c>
      <c r="I1250" s="45">
        <v>13</v>
      </c>
      <c r="J1250" s="45" t="s">
        <v>136</v>
      </c>
      <c r="K1250" s="17" t="s">
        <v>42</v>
      </c>
      <c r="L1250" s="27">
        <v>90</v>
      </c>
      <c r="M1250" s="27">
        <v>0.9</v>
      </c>
      <c r="N1250" s="25">
        <f t="shared" si="187"/>
        <v>38.586663902156367</v>
      </c>
      <c r="O1250" s="26">
        <v>47.129494276562269</v>
      </c>
      <c r="P1250" s="26">
        <f t="shared" si="188"/>
        <v>0.47129494276562267</v>
      </c>
      <c r="Q1250" s="26">
        <v>52.870505723437731</v>
      </c>
      <c r="R1250" s="26">
        <v>0.52870505723437733</v>
      </c>
      <c r="S1250" s="26"/>
      <c r="T1250" s="26">
        <v>6.0618998517610345</v>
      </c>
      <c r="U1250" s="17"/>
      <c r="V1250" s="17"/>
      <c r="W1250" s="26">
        <v>18.111291975643567</v>
      </c>
      <c r="X1250" s="26">
        <v>48.403467033960808</v>
      </c>
      <c r="Y1250" s="26">
        <v>22.596379926819424</v>
      </c>
      <c r="Z1250" s="26">
        <v>1.6286359567965576</v>
      </c>
      <c r="AA1250" s="26">
        <v>0.38106382978723402</v>
      </c>
      <c r="AB1250" s="26">
        <v>47.723499670480507</v>
      </c>
      <c r="AC1250" s="26">
        <f t="shared" si="189"/>
        <v>1.0978883814235456</v>
      </c>
      <c r="AD1250" s="26">
        <f t="shared" si="189"/>
        <v>2.9341696963788713</v>
      </c>
      <c r="AE1250" s="26">
        <f t="shared" si="189"/>
        <v>1.3697699212872267</v>
      </c>
      <c r="AF1250" s="26">
        <f t="shared" si="189"/>
        <v>9.8726280650777445E-2</v>
      </c>
      <c r="AG1250" s="17">
        <v>2.64</v>
      </c>
      <c r="AH1250" s="17">
        <v>5.64</v>
      </c>
      <c r="AI1250" s="17">
        <f t="shared" si="183"/>
        <v>2.2908676527677705E-6</v>
      </c>
      <c r="AJ1250" s="17">
        <v>1</v>
      </c>
      <c r="AK1250" s="17">
        <v>41.5</v>
      </c>
      <c r="AL1250" s="17">
        <v>760.5</v>
      </c>
      <c r="AM1250" s="17">
        <v>120.5</v>
      </c>
      <c r="AN1250" s="17">
        <v>7.4</v>
      </c>
      <c r="AO1250" s="17">
        <v>9.3000000000000007</v>
      </c>
      <c r="AP1250" s="17">
        <v>0.2</v>
      </c>
      <c r="AQ1250" s="17">
        <v>44.8</v>
      </c>
      <c r="AR1250" s="17">
        <v>893.75999999999931</v>
      </c>
      <c r="AS1250" s="17">
        <v>1477.5066666666662</v>
      </c>
      <c r="AT1250" s="26">
        <v>651.05999999999995</v>
      </c>
      <c r="AU1250" s="26">
        <v>21.438712357217042</v>
      </c>
      <c r="AV1250" s="26">
        <v>4.4232858782754798</v>
      </c>
      <c r="AW1250" s="27">
        <v>4806.1800000000012</v>
      </c>
      <c r="AX1250" s="26">
        <v>3618.8399999999992</v>
      </c>
      <c r="AY1250" s="103">
        <v>551</v>
      </c>
      <c r="AZ1250" s="103"/>
      <c r="BA1250" s="17">
        <v>45</v>
      </c>
      <c r="BB1250" s="17">
        <v>60</v>
      </c>
      <c r="BC1250" s="17">
        <v>0.21</v>
      </c>
      <c r="BD1250" s="14">
        <v>2</v>
      </c>
      <c r="BE1250" s="17" t="s">
        <v>149</v>
      </c>
      <c r="BF1250" s="17">
        <v>5.6524999999999999</v>
      </c>
      <c r="BG1250" s="17">
        <v>179.235714664125</v>
      </c>
      <c r="BH1250" s="17" t="s">
        <v>202</v>
      </c>
      <c r="BI1250" s="29"/>
    </row>
    <row r="1251" spans="1:61" x14ac:dyDescent="0.25">
      <c r="A1251" s="17">
        <v>2009</v>
      </c>
      <c r="B1251" s="17">
        <v>2013</v>
      </c>
      <c r="C1251" s="17" t="s">
        <v>200</v>
      </c>
      <c r="D1251" s="52" t="s">
        <v>336</v>
      </c>
      <c r="E1251" s="17">
        <v>2</v>
      </c>
      <c r="F1251" s="67" t="s">
        <v>136</v>
      </c>
      <c r="G1251" s="17" t="s">
        <v>136</v>
      </c>
      <c r="H1251" s="20" t="s">
        <v>338</v>
      </c>
      <c r="I1251" s="45">
        <v>13</v>
      </c>
      <c r="J1251" s="45" t="s">
        <v>136</v>
      </c>
      <c r="K1251" s="17" t="s">
        <v>42</v>
      </c>
      <c r="L1251" s="27">
        <v>90</v>
      </c>
      <c r="M1251" s="27">
        <v>0.9</v>
      </c>
      <c r="N1251" s="25">
        <f t="shared" si="187"/>
        <v>51.827183801238931</v>
      </c>
      <c r="O1251" s="26">
        <v>48.506637562684126</v>
      </c>
      <c r="P1251" s="26">
        <f t="shared" si="188"/>
        <v>0.48506637562684124</v>
      </c>
      <c r="Q1251" s="26">
        <v>51.493362437315874</v>
      </c>
      <c r="R1251" s="26">
        <v>0.5149336243731587</v>
      </c>
      <c r="S1251" s="26"/>
      <c r="T1251" s="26">
        <v>8.379874735137701</v>
      </c>
      <c r="U1251" s="17"/>
      <c r="V1251" s="17"/>
      <c r="W1251" s="26">
        <v>18.501620559670556</v>
      </c>
      <c r="X1251" s="26">
        <v>47.85925647960461</v>
      </c>
      <c r="Y1251" s="26">
        <v>23.219544298134338</v>
      </c>
      <c r="Z1251" s="26">
        <v>0.93260595234525567</v>
      </c>
      <c r="AA1251" s="26">
        <v>0.41948387096774192</v>
      </c>
      <c r="AB1251" s="26">
        <v>59.929894676084771</v>
      </c>
      <c r="AC1251" s="26">
        <f t="shared" si="189"/>
        <v>1.5504126268708756</v>
      </c>
      <c r="AD1251" s="26">
        <f t="shared" si="189"/>
        <v>4.0105457421591399</v>
      </c>
      <c r="AE1251" s="26">
        <f t="shared" si="189"/>
        <v>1.945768726253466</v>
      </c>
      <c r="AF1251" s="26">
        <f t="shared" si="189"/>
        <v>7.8151210578970426E-2</v>
      </c>
      <c r="AG1251" s="17">
        <v>2.33</v>
      </c>
      <c r="AH1251" s="17">
        <v>5.97</v>
      </c>
      <c r="AI1251" s="17">
        <f t="shared" ref="AI1251:AI1314" si="191">10^(-AH1251)</f>
        <v>1.0715193052376047E-6</v>
      </c>
      <c r="AJ1251" s="17">
        <v>1</v>
      </c>
      <c r="AK1251" s="17">
        <v>33.1</v>
      </c>
      <c r="AL1251" s="17">
        <v>834.3</v>
      </c>
      <c r="AM1251" s="17">
        <v>133.69999999999999</v>
      </c>
      <c r="AN1251" s="17">
        <v>6.9</v>
      </c>
      <c r="AO1251" s="17">
        <v>8</v>
      </c>
      <c r="AP1251" s="17">
        <v>0.3</v>
      </c>
      <c r="AQ1251" s="17">
        <v>37.6</v>
      </c>
      <c r="AR1251" s="17">
        <v>893.75999999999931</v>
      </c>
      <c r="AS1251" s="17">
        <v>1477.5066666666662</v>
      </c>
      <c r="AT1251" s="26">
        <v>651.05999999999995</v>
      </c>
      <c r="AU1251" s="26">
        <v>21.438712357217042</v>
      </c>
      <c r="AV1251" s="26">
        <v>4.4232858782754798</v>
      </c>
      <c r="AW1251" s="27">
        <v>4806.1800000000012</v>
      </c>
      <c r="AX1251" s="26">
        <v>3618.8399999999992</v>
      </c>
      <c r="AY1251" s="103">
        <v>551</v>
      </c>
      <c r="AZ1251" s="103"/>
      <c r="BA1251" s="17">
        <v>45</v>
      </c>
      <c r="BB1251" s="17">
        <v>60</v>
      </c>
      <c r="BC1251" s="17">
        <v>0.21</v>
      </c>
      <c r="BD1251" s="14">
        <v>2</v>
      </c>
      <c r="BE1251" s="17" t="s">
        <v>149</v>
      </c>
      <c r="BF1251" s="17">
        <v>4.59</v>
      </c>
      <c r="BG1251" s="17">
        <v>142.36912491637503</v>
      </c>
      <c r="BH1251" s="17" t="s">
        <v>202</v>
      </c>
      <c r="BI1251" s="29"/>
    </row>
    <row r="1252" spans="1:61" x14ac:dyDescent="0.25">
      <c r="A1252" s="17">
        <v>2009</v>
      </c>
      <c r="B1252" s="17">
        <v>2013</v>
      </c>
      <c r="C1252" s="17" t="s">
        <v>200</v>
      </c>
      <c r="D1252" s="52" t="s">
        <v>336</v>
      </c>
      <c r="E1252" s="17">
        <v>3</v>
      </c>
      <c r="F1252" s="67" t="s">
        <v>136</v>
      </c>
      <c r="G1252" s="17" t="s">
        <v>136</v>
      </c>
      <c r="H1252" s="20" t="s">
        <v>338</v>
      </c>
      <c r="I1252" s="45">
        <v>13</v>
      </c>
      <c r="J1252" s="45" t="s">
        <v>136</v>
      </c>
      <c r="K1252" s="17" t="s">
        <v>42</v>
      </c>
      <c r="L1252" s="27">
        <v>95.238095238095227</v>
      </c>
      <c r="M1252" s="27">
        <v>0.95238095238095222</v>
      </c>
      <c r="N1252" s="25">
        <f t="shared" si="187"/>
        <v>54.699013011553205</v>
      </c>
      <c r="O1252" s="26">
        <v>47.160978451594104</v>
      </c>
      <c r="P1252" s="26">
        <f t="shared" si="188"/>
        <v>0.47160978451594104</v>
      </c>
      <c r="Q1252" s="26">
        <v>52.839021548405896</v>
      </c>
      <c r="R1252" s="26">
        <v>0.52839021548405896</v>
      </c>
      <c r="S1252" s="26"/>
      <c r="T1252" s="26">
        <v>8.5988632465377535</v>
      </c>
      <c r="U1252" s="17"/>
      <c r="V1252" s="17"/>
      <c r="W1252" s="26">
        <v>18.675671850003425</v>
      </c>
      <c r="X1252" s="26">
        <v>48.586637870021605</v>
      </c>
      <c r="Y1252" s="26">
        <v>22.925250093698907</v>
      </c>
      <c r="Z1252" s="26">
        <v>0.88517367457238549</v>
      </c>
      <c r="AA1252" s="26">
        <v>0.38226086956521738</v>
      </c>
      <c r="AB1252" s="26">
        <v>67.484254323374088</v>
      </c>
      <c r="AC1252" s="26">
        <f t="shared" si="189"/>
        <v>1.6058954827539418</v>
      </c>
      <c r="AD1252" s="26">
        <f t="shared" si="189"/>
        <v>4.1778985465336813</v>
      </c>
      <c r="AE1252" s="26">
        <f t="shared" si="189"/>
        <v>1.9713109044839372</v>
      </c>
      <c r="AF1252" s="26">
        <f t="shared" si="189"/>
        <v>7.611487377083255E-2</v>
      </c>
      <c r="AG1252" s="17">
        <v>3.37</v>
      </c>
      <c r="AH1252" s="17">
        <v>6.14</v>
      </c>
      <c r="AI1252" s="17">
        <f t="shared" si="191"/>
        <v>7.2443596007499005E-7</v>
      </c>
      <c r="AJ1252" s="17">
        <v>1</v>
      </c>
      <c r="AK1252" s="17">
        <v>47.2</v>
      </c>
      <c r="AL1252" s="17">
        <v>1208.7</v>
      </c>
      <c r="AM1252" s="17">
        <v>184.4</v>
      </c>
      <c r="AN1252" s="17">
        <v>2.6</v>
      </c>
      <c r="AO1252" s="17">
        <v>10.4</v>
      </c>
      <c r="AP1252" s="17">
        <v>0.2</v>
      </c>
      <c r="AQ1252" s="17">
        <v>17.600000000000001</v>
      </c>
      <c r="AR1252" s="17">
        <v>893.75999999999931</v>
      </c>
      <c r="AS1252" s="17">
        <v>1477.5066666666662</v>
      </c>
      <c r="AT1252" s="26">
        <v>651.05999999999995</v>
      </c>
      <c r="AU1252" s="26">
        <v>21.438712357217042</v>
      </c>
      <c r="AV1252" s="26">
        <v>4.4232858782754798</v>
      </c>
      <c r="AW1252" s="27">
        <v>4806.1800000000012</v>
      </c>
      <c r="AX1252" s="26">
        <v>3618.8399999999992</v>
      </c>
      <c r="AY1252" s="103">
        <v>551</v>
      </c>
      <c r="AZ1252" s="103"/>
      <c r="BA1252" s="17">
        <v>45</v>
      </c>
      <c r="BB1252" s="17">
        <v>60</v>
      </c>
      <c r="BC1252" s="17">
        <v>0.21</v>
      </c>
      <c r="BD1252" s="14">
        <v>2</v>
      </c>
      <c r="BE1252" s="17" t="s">
        <v>149</v>
      </c>
      <c r="BF1252" s="17">
        <v>7.2650000000000006</v>
      </c>
      <c r="BG1252" s="17">
        <v>308.69289378899998</v>
      </c>
      <c r="BH1252" s="17" t="s">
        <v>202</v>
      </c>
      <c r="BI1252" s="29"/>
    </row>
    <row r="1253" spans="1:61" x14ac:dyDescent="0.25">
      <c r="A1253" s="17">
        <v>2009</v>
      </c>
      <c r="B1253" s="17">
        <v>2013</v>
      </c>
      <c r="C1253" s="17" t="s">
        <v>200</v>
      </c>
      <c r="D1253" s="52" t="s">
        <v>336</v>
      </c>
      <c r="E1253" s="17">
        <v>4</v>
      </c>
      <c r="F1253" s="67" t="s">
        <v>136</v>
      </c>
      <c r="G1253" s="17" t="s">
        <v>136</v>
      </c>
      <c r="H1253" s="20" t="s">
        <v>338</v>
      </c>
      <c r="I1253" s="45">
        <v>13</v>
      </c>
      <c r="J1253" s="45" t="s">
        <v>136</v>
      </c>
      <c r="K1253" s="17" t="s">
        <v>42</v>
      </c>
      <c r="L1253" s="27">
        <v>90</v>
      </c>
      <c r="M1253" s="27">
        <v>0.9</v>
      </c>
      <c r="N1253" s="25">
        <f t="shared" si="187"/>
        <v>62.715577138239269</v>
      </c>
      <c r="O1253" s="26">
        <v>48.391928533570947</v>
      </c>
      <c r="P1253" s="26">
        <f t="shared" si="188"/>
        <v>0.48391928533570949</v>
      </c>
      <c r="Q1253" s="26">
        <v>51.608071466429053</v>
      </c>
      <c r="R1253" s="26">
        <v>0.51608071466429051</v>
      </c>
      <c r="S1253" s="26"/>
      <c r="T1253" s="26">
        <v>10.116425756051104</v>
      </c>
      <c r="U1253" s="17"/>
      <c r="V1253" s="17"/>
      <c r="W1253" s="26">
        <v>17.948164426298888</v>
      </c>
      <c r="X1253" s="26">
        <v>50.241065174279242</v>
      </c>
      <c r="Y1253" s="26">
        <v>22.433586479797881</v>
      </c>
      <c r="Z1253" s="26">
        <v>0.86771920518540924</v>
      </c>
      <c r="AA1253" s="26">
        <v>0.3992708333333333</v>
      </c>
      <c r="AB1253" s="26">
        <v>76.011756267746364</v>
      </c>
      <c r="AC1253" s="26">
        <f t="shared" si="189"/>
        <v>1.8157127287605026</v>
      </c>
      <c r="AD1253" s="26">
        <f t="shared" si="189"/>
        <v>5.082600057405207</v>
      </c>
      <c r="AE1253" s="26">
        <f t="shared" si="189"/>
        <v>2.2694771206482711</v>
      </c>
      <c r="AF1253" s="26">
        <f t="shared" si="189"/>
        <v>8.7782169163578672E-2</v>
      </c>
      <c r="AG1253" s="17">
        <v>3.34</v>
      </c>
      <c r="AH1253" s="17">
        <v>6.48</v>
      </c>
      <c r="AI1253" s="17">
        <f t="shared" si="191"/>
        <v>3.3113112148259042E-7</v>
      </c>
      <c r="AJ1253" s="17">
        <v>1</v>
      </c>
      <c r="AK1253" s="17">
        <v>41.5</v>
      </c>
      <c r="AL1253" s="17">
        <v>1492.7</v>
      </c>
      <c r="AM1253" s="17">
        <v>249.4</v>
      </c>
      <c r="AN1253" s="17">
        <v>2</v>
      </c>
      <c r="AO1253" s="17">
        <v>11.1</v>
      </c>
      <c r="AP1253" s="17">
        <v>0.2</v>
      </c>
      <c r="AQ1253" s="17">
        <v>14.2</v>
      </c>
      <c r="AR1253" s="17">
        <v>893.75999999999931</v>
      </c>
      <c r="AS1253" s="17">
        <v>1477.5066666666662</v>
      </c>
      <c r="AT1253" s="26">
        <v>651.05999999999995</v>
      </c>
      <c r="AU1253" s="26">
        <v>21.438712357217042</v>
      </c>
      <c r="AV1253" s="26">
        <v>4.4232858782754798</v>
      </c>
      <c r="AW1253" s="27">
        <v>4806.1800000000012</v>
      </c>
      <c r="AX1253" s="26">
        <v>3618.8399999999992</v>
      </c>
      <c r="AY1253" s="103">
        <v>551</v>
      </c>
      <c r="AZ1253" s="103"/>
      <c r="BA1253" s="17">
        <v>45</v>
      </c>
      <c r="BB1253" s="17">
        <v>60</v>
      </c>
      <c r="BC1253" s="17">
        <v>0.21</v>
      </c>
      <c r="BD1253" s="14">
        <v>2</v>
      </c>
      <c r="BE1253" s="17" t="s">
        <v>149</v>
      </c>
      <c r="BF1253" s="17">
        <v>6.5</v>
      </c>
      <c r="BG1253" s="17">
        <v>221.09743672537505</v>
      </c>
      <c r="BH1253" s="17" t="s">
        <v>202</v>
      </c>
      <c r="BI1253" s="29"/>
    </row>
    <row r="1254" spans="1:61" x14ac:dyDescent="0.25">
      <c r="A1254" s="17">
        <v>2009</v>
      </c>
      <c r="B1254" s="17">
        <v>2013</v>
      </c>
      <c r="C1254" s="17" t="s">
        <v>200</v>
      </c>
      <c r="D1254" s="52" t="s">
        <v>336</v>
      </c>
      <c r="E1254" s="17">
        <v>1</v>
      </c>
      <c r="F1254" s="67" t="s">
        <v>137</v>
      </c>
      <c r="G1254" s="17" t="s">
        <v>137</v>
      </c>
      <c r="H1254" s="20" t="s">
        <v>339</v>
      </c>
      <c r="I1254" s="45">
        <v>8</v>
      </c>
      <c r="J1254" s="45" t="s">
        <v>137</v>
      </c>
      <c r="K1254" s="17" t="s">
        <v>40</v>
      </c>
      <c r="L1254" s="27">
        <v>100</v>
      </c>
      <c r="M1254" s="27">
        <v>1</v>
      </c>
      <c r="N1254" s="25">
        <f t="shared" si="187"/>
        <v>54.636332728284245</v>
      </c>
      <c r="O1254" s="26">
        <v>52.30481151961169</v>
      </c>
      <c r="P1254" s="26">
        <f t="shared" si="188"/>
        <v>0.52304811519611694</v>
      </c>
      <c r="Q1254" s="26">
        <v>47.69518848038831</v>
      </c>
      <c r="R1254" s="26">
        <v>0.47695188480388312</v>
      </c>
      <c r="S1254" s="26"/>
      <c r="T1254" s="26">
        <v>9.5258102849189967</v>
      </c>
      <c r="U1254" s="17"/>
      <c r="V1254" s="17"/>
      <c r="W1254" s="26">
        <v>18.207485580297259</v>
      </c>
      <c r="X1254" s="26">
        <v>48.288936579431223</v>
      </c>
      <c r="Y1254" s="26">
        <v>21.508283763236278</v>
      </c>
      <c r="Z1254" s="26">
        <v>1.6630782138111471</v>
      </c>
      <c r="AA1254" s="26">
        <v>0.40333333333333338</v>
      </c>
      <c r="AB1254" s="26">
        <v>70.853134350637163</v>
      </c>
      <c r="AC1254" s="26">
        <f t="shared" si="189"/>
        <v>1.7344105340330995</v>
      </c>
      <c r="AD1254" s="26">
        <f t="shared" si="189"/>
        <v>4.5999124871614709</v>
      </c>
      <c r="AE1254" s="26">
        <f t="shared" si="189"/>
        <v>2.0488383068279239</v>
      </c>
      <c r="AF1254" s="26">
        <f t="shared" si="189"/>
        <v>0.15842167553746939</v>
      </c>
      <c r="AG1254" s="17">
        <v>2.64</v>
      </c>
      <c r="AH1254" s="17">
        <v>5.64</v>
      </c>
      <c r="AI1254" s="17">
        <f t="shared" si="191"/>
        <v>2.2908676527677705E-6</v>
      </c>
      <c r="AJ1254" s="17">
        <v>1</v>
      </c>
      <c r="AK1254" s="17">
        <v>41.5</v>
      </c>
      <c r="AL1254" s="17">
        <v>760.5</v>
      </c>
      <c r="AM1254" s="17">
        <v>120.5</v>
      </c>
      <c r="AN1254" s="17">
        <v>7.4</v>
      </c>
      <c r="AO1254" s="17">
        <v>9.3000000000000007</v>
      </c>
      <c r="AP1254" s="17">
        <v>0.2</v>
      </c>
      <c r="AQ1254" s="17">
        <v>44.8</v>
      </c>
      <c r="AR1254" s="17">
        <v>893.75999999999931</v>
      </c>
      <c r="AS1254" s="17">
        <v>1477.5066666666662</v>
      </c>
      <c r="AT1254" s="26">
        <v>651.05999999999995</v>
      </c>
      <c r="AU1254" s="26">
        <v>21.438712357217042</v>
      </c>
      <c r="AV1254" s="26">
        <v>4.4232858782754798</v>
      </c>
      <c r="AW1254" s="27">
        <v>4806.1800000000012</v>
      </c>
      <c r="AX1254" s="26">
        <v>3618.8399999999992</v>
      </c>
      <c r="AY1254" s="103">
        <v>551</v>
      </c>
      <c r="AZ1254" s="103"/>
      <c r="BA1254" s="17">
        <v>45</v>
      </c>
      <c r="BB1254" s="17">
        <v>60</v>
      </c>
      <c r="BC1254" s="17">
        <v>0.21</v>
      </c>
      <c r="BD1254" s="14">
        <v>2</v>
      </c>
      <c r="BE1254" s="17" t="s">
        <v>149</v>
      </c>
      <c r="BF1254" s="17">
        <v>6.7375000000000007</v>
      </c>
      <c r="BG1254" s="17">
        <v>328.90904249175003</v>
      </c>
      <c r="BH1254" s="17" t="s">
        <v>202</v>
      </c>
      <c r="BI1254" s="29"/>
    </row>
    <row r="1255" spans="1:61" x14ac:dyDescent="0.25">
      <c r="A1255" s="17">
        <v>2009</v>
      </c>
      <c r="B1255" s="17">
        <v>2013</v>
      </c>
      <c r="C1255" s="17" t="s">
        <v>200</v>
      </c>
      <c r="D1255" s="52" t="s">
        <v>336</v>
      </c>
      <c r="E1255" s="17">
        <v>2</v>
      </c>
      <c r="F1255" s="67" t="s">
        <v>137</v>
      </c>
      <c r="G1255" s="17" t="s">
        <v>137</v>
      </c>
      <c r="H1255" s="20" t="s">
        <v>339</v>
      </c>
      <c r="I1255" s="45">
        <v>8</v>
      </c>
      <c r="J1255" s="45" t="s">
        <v>137</v>
      </c>
      <c r="K1255" s="17" t="s">
        <v>40</v>
      </c>
      <c r="L1255" s="27">
        <v>53.333333333333336</v>
      </c>
      <c r="M1255" s="27">
        <v>0.53333333333333333</v>
      </c>
      <c r="N1255" s="25">
        <f t="shared" si="187"/>
        <v>25.150388535431134</v>
      </c>
      <c r="O1255" s="26">
        <v>52.447426843024139</v>
      </c>
      <c r="P1255" s="26">
        <f t="shared" si="188"/>
        <v>0.52447426843024136</v>
      </c>
      <c r="Q1255" s="26">
        <v>47.552573156975861</v>
      </c>
      <c r="R1255" s="26">
        <v>0.47552573156975864</v>
      </c>
      <c r="S1255" s="26"/>
      <c r="T1255" s="26">
        <v>4.3969105426188575</v>
      </c>
      <c r="U1255" s="17"/>
      <c r="V1255" s="17"/>
      <c r="W1255" s="26">
        <v>18.547473910857576</v>
      </c>
      <c r="X1255" s="26">
        <v>48.328040880757825</v>
      </c>
      <c r="Y1255" s="26">
        <v>22.660820518619602</v>
      </c>
      <c r="Z1255" s="26">
        <v>0.82707509730421691</v>
      </c>
      <c r="AA1255" s="26">
        <v>0.41108695652173916</v>
      </c>
      <c r="AB1255" s="26">
        <v>32.087448698117527</v>
      </c>
      <c r="AC1255" s="26">
        <f t="shared" si="189"/>
        <v>0.81551583577597886</v>
      </c>
      <c r="AD1255" s="26">
        <f t="shared" si="189"/>
        <v>2.1249407245271921</v>
      </c>
      <c r="AE1255" s="26">
        <f t="shared" si="189"/>
        <v>0.99637600642712254</v>
      </c>
      <c r="AF1255" s="26">
        <f t="shared" si="189"/>
        <v>3.6365752148744289E-2</v>
      </c>
      <c r="AG1255" s="17">
        <v>2.33</v>
      </c>
      <c r="AH1255" s="17">
        <v>5.97</v>
      </c>
      <c r="AI1255" s="17">
        <f t="shared" si="191"/>
        <v>1.0715193052376047E-6</v>
      </c>
      <c r="AJ1255" s="17">
        <v>1</v>
      </c>
      <c r="AK1255" s="17">
        <v>33.1</v>
      </c>
      <c r="AL1255" s="17">
        <v>834.3</v>
      </c>
      <c r="AM1255" s="17">
        <v>133.69999999999999</v>
      </c>
      <c r="AN1255" s="17">
        <v>6.9</v>
      </c>
      <c r="AO1255" s="17">
        <v>8</v>
      </c>
      <c r="AP1255" s="17">
        <v>0.3</v>
      </c>
      <c r="AQ1255" s="17">
        <v>37.6</v>
      </c>
      <c r="AR1255" s="17">
        <v>893.75999999999931</v>
      </c>
      <c r="AS1255" s="17">
        <v>1477.5066666666662</v>
      </c>
      <c r="AT1255" s="26">
        <v>651.05999999999995</v>
      </c>
      <c r="AU1255" s="26">
        <v>21.438712357217042</v>
      </c>
      <c r="AV1255" s="26">
        <v>4.4232858782754798</v>
      </c>
      <c r="AW1255" s="27">
        <v>4806.1800000000012</v>
      </c>
      <c r="AX1255" s="26">
        <v>3618.8399999999992</v>
      </c>
      <c r="AY1255" s="103">
        <v>551</v>
      </c>
      <c r="AZ1255" s="103"/>
      <c r="BA1255" s="17">
        <v>45</v>
      </c>
      <c r="BB1255" s="17">
        <v>60</v>
      </c>
      <c r="BC1255" s="17">
        <v>0.21</v>
      </c>
      <c r="BD1255" s="14">
        <v>2</v>
      </c>
      <c r="BE1255" s="17" t="s">
        <v>149</v>
      </c>
      <c r="BF1255" s="17">
        <v>7.3400000000000007</v>
      </c>
      <c r="BG1255" s="17">
        <v>140.41348349175001</v>
      </c>
      <c r="BH1255" s="17" t="s">
        <v>202</v>
      </c>
      <c r="BI1255" s="29"/>
    </row>
    <row r="1256" spans="1:61" x14ac:dyDescent="0.25">
      <c r="A1256" s="17">
        <v>2009</v>
      </c>
      <c r="B1256" s="17">
        <v>2013</v>
      </c>
      <c r="C1256" s="17" t="s">
        <v>200</v>
      </c>
      <c r="D1256" s="52" t="s">
        <v>336</v>
      </c>
      <c r="E1256" s="17">
        <v>3</v>
      </c>
      <c r="F1256" s="67" t="s">
        <v>137</v>
      </c>
      <c r="G1256" s="17" t="s">
        <v>137</v>
      </c>
      <c r="H1256" s="20" t="s">
        <v>339</v>
      </c>
      <c r="I1256" s="45">
        <v>8</v>
      </c>
      <c r="J1256" s="45" t="s">
        <v>137</v>
      </c>
      <c r="K1256" s="17" t="s">
        <v>40</v>
      </c>
      <c r="L1256" s="27">
        <v>90</v>
      </c>
      <c r="M1256" s="27">
        <v>0.9</v>
      </c>
      <c r="N1256" s="25">
        <f t="shared" si="187"/>
        <v>46.450261700415858</v>
      </c>
      <c r="O1256" s="26">
        <v>52.354063049250215</v>
      </c>
      <c r="P1256" s="26">
        <f t="shared" si="188"/>
        <v>0.5235406304925021</v>
      </c>
      <c r="Q1256" s="26">
        <v>47.645936950749785</v>
      </c>
      <c r="R1256" s="26">
        <v>0.47645936950749784</v>
      </c>
      <c r="S1256" s="26"/>
      <c r="T1256" s="26">
        <v>8.1061997657258136</v>
      </c>
      <c r="U1256" s="17"/>
      <c r="V1256" s="17"/>
      <c r="W1256" s="26">
        <v>18.543458623362383</v>
      </c>
      <c r="X1256" s="26">
        <v>46.137378998723264</v>
      </c>
      <c r="Y1256" s="26">
        <v>23.238404338978953</v>
      </c>
      <c r="Z1256" s="26">
        <v>1.2405579872629175</v>
      </c>
      <c r="AA1256" s="26">
        <v>0.36710526315789477</v>
      </c>
      <c r="AB1256" s="26">
        <v>66.244213139264716</v>
      </c>
      <c r="AC1256" s="26">
        <f t="shared" si="189"/>
        <v>1.5031697994844646</v>
      </c>
      <c r="AD1256" s="26">
        <f t="shared" si="189"/>
        <v>3.7399881083065361</v>
      </c>
      <c r="AE1256" s="26">
        <f t="shared" si="189"/>
        <v>1.8837514780847291</v>
      </c>
      <c r="AF1256" s="26">
        <f t="shared" si="189"/>
        <v>0.10056210865719949</v>
      </c>
      <c r="AG1256" s="17">
        <v>3.37</v>
      </c>
      <c r="AH1256" s="17">
        <v>6.14</v>
      </c>
      <c r="AI1256" s="17">
        <f t="shared" si="191"/>
        <v>7.2443596007499005E-7</v>
      </c>
      <c r="AJ1256" s="17">
        <v>1</v>
      </c>
      <c r="AK1256" s="17">
        <v>47.2</v>
      </c>
      <c r="AL1256" s="17">
        <v>1208.7</v>
      </c>
      <c r="AM1256" s="17">
        <v>184.4</v>
      </c>
      <c r="AN1256" s="17">
        <v>2.6</v>
      </c>
      <c r="AO1256" s="17">
        <v>10.4</v>
      </c>
      <c r="AP1256" s="17">
        <v>0.2</v>
      </c>
      <c r="AQ1256" s="17">
        <v>17.600000000000001</v>
      </c>
      <c r="AR1256" s="17">
        <v>893.75999999999931</v>
      </c>
      <c r="AS1256" s="17">
        <v>1477.5066666666662</v>
      </c>
      <c r="AT1256" s="26">
        <v>651.05999999999995</v>
      </c>
      <c r="AU1256" s="26">
        <v>21.438712357217042</v>
      </c>
      <c r="AV1256" s="26">
        <v>4.4232858782754798</v>
      </c>
      <c r="AW1256" s="27">
        <v>4806.1800000000012</v>
      </c>
      <c r="AX1256" s="26">
        <v>3618.8399999999992</v>
      </c>
      <c r="AY1256" s="103">
        <v>551</v>
      </c>
      <c r="AZ1256" s="103"/>
      <c r="BA1256" s="17">
        <v>45</v>
      </c>
      <c r="BB1256" s="17">
        <v>60</v>
      </c>
      <c r="BC1256" s="17">
        <v>0.21</v>
      </c>
      <c r="BD1256" s="14">
        <v>2</v>
      </c>
      <c r="BE1256" s="17" t="s">
        <v>149</v>
      </c>
      <c r="BF1256" s="17">
        <v>7.5975000000000001</v>
      </c>
      <c r="BG1256" s="17">
        <v>217.209715821</v>
      </c>
      <c r="BH1256" s="17" t="s">
        <v>202</v>
      </c>
      <c r="BI1256" s="29"/>
    </row>
    <row r="1257" spans="1:61" x14ac:dyDescent="0.25">
      <c r="A1257" s="17">
        <v>2009</v>
      </c>
      <c r="B1257" s="17">
        <v>2013</v>
      </c>
      <c r="C1257" s="17" t="s">
        <v>200</v>
      </c>
      <c r="D1257" s="52" t="s">
        <v>336</v>
      </c>
      <c r="E1257" s="17">
        <v>4</v>
      </c>
      <c r="F1257" s="67" t="s">
        <v>137</v>
      </c>
      <c r="G1257" s="17" t="s">
        <v>137</v>
      </c>
      <c r="H1257" s="20" t="s">
        <v>339</v>
      </c>
      <c r="I1257" s="45">
        <v>8</v>
      </c>
      <c r="J1257" s="45" t="s">
        <v>137</v>
      </c>
      <c r="K1257" s="17" t="s">
        <v>40</v>
      </c>
      <c r="L1257" s="27">
        <v>84.210526315789465</v>
      </c>
      <c r="M1257" s="27">
        <v>0.84210526315789469</v>
      </c>
      <c r="N1257" s="25">
        <f t="shared" si="187"/>
        <v>55.337766007225753</v>
      </c>
      <c r="O1257" s="26">
        <v>52.444311826644416</v>
      </c>
      <c r="P1257" s="26">
        <f t="shared" si="188"/>
        <v>0.52444311826644419</v>
      </c>
      <c r="Q1257" s="26">
        <v>47.555688173355584</v>
      </c>
      <c r="R1257" s="26">
        <v>0.47555688173355587</v>
      </c>
      <c r="S1257" s="26"/>
      <c r="T1257" s="26">
        <v>9.6738368542427704</v>
      </c>
      <c r="U1257" s="17"/>
      <c r="V1257" s="17"/>
      <c r="W1257" s="26">
        <v>18.510839562768609</v>
      </c>
      <c r="X1257" s="26">
        <v>47.636945654077493</v>
      </c>
      <c r="Y1257" s="26">
        <v>22.234360314843642</v>
      </c>
      <c r="Z1257" s="26">
        <v>1.2252984623111161</v>
      </c>
      <c r="AA1257" s="26">
        <v>0.52</v>
      </c>
      <c r="AB1257" s="26">
        <v>55.81059723601598</v>
      </c>
      <c r="AC1257" s="26">
        <f t="shared" si="189"/>
        <v>1.7907084196528611</v>
      </c>
      <c r="AD1257" s="26">
        <f t="shared" si="189"/>
        <v>4.6083204049197484</v>
      </c>
      <c r="AE1257" s="26">
        <f t="shared" si="189"/>
        <v>2.1509157424424727</v>
      </c>
      <c r="AF1257" s="26">
        <f t="shared" si="189"/>
        <v>0.11853337422152271</v>
      </c>
      <c r="AG1257" s="17">
        <v>3.34</v>
      </c>
      <c r="AH1257" s="17">
        <v>6.48</v>
      </c>
      <c r="AI1257" s="17">
        <f t="shared" si="191"/>
        <v>3.3113112148259042E-7</v>
      </c>
      <c r="AJ1257" s="17">
        <v>1</v>
      </c>
      <c r="AK1257" s="17">
        <v>41.5</v>
      </c>
      <c r="AL1257" s="17">
        <v>1492.7</v>
      </c>
      <c r="AM1257" s="17">
        <v>249.4</v>
      </c>
      <c r="AN1257" s="17">
        <v>2</v>
      </c>
      <c r="AO1257" s="17">
        <v>11.1</v>
      </c>
      <c r="AP1257" s="17">
        <v>0.2</v>
      </c>
      <c r="AQ1257" s="17">
        <v>14.2</v>
      </c>
      <c r="AR1257" s="17">
        <v>893.75999999999931</v>
      </c>
      <c r="AS1257" s="17">
        <v>1477.5066666666662</v>
      </c>
      <c r="AT1257" s="26">
        <v>651.05999999999995</v>
      </c>
      <c r="AU1257" s="26">
        <v>21.438712357217042</v>
      </c>
      <c r="AV1257" s="26">
        <v>4.4232858782754798</v>
      </c>
      <c r="AW1257" s="27">
        <v>4806.1800000000012</v>
      </c>
      <c r="AX1257" s="26">
        <v>3618.8399999999992</v>
      </c>
      <c r="AY1257" s="103">
        <v>551</v>
      </c>
      <c r="AZ1257" s="103"/>
      <c r="BA1257" s="17">
        <v>45</v>
      </c>
      <c r="BB1257" s="17">
        <v>60</v>
      </c>
      <c r="BC1257" s="17">
        <v>0.21</v>
      </c>
      <c r="BD1257" s="14">
        <v>2</v>
      </c>
      <c r="BE1257" s="17" t="s">
        <v>149</v>
      </c>
      <c r="BF1257" s="17">
        <v>6.2750000000000004</v>
      </c>
      <c r="BG1257" s="17">
        <v>318.73028230575005</v>
      </c>
      <c r="BH1257" s="17" t="s">
        <v>202</v>
      </c>
      <c r="BI1257" s="29"/>
    </row>
    <row r="1258" spans="1:61" x14ac:dyDescent="0.25">
      <c r="A1258" s="17">
        <v>2009</v>
      </c>
      <c r="B1258" s="17">
        <v>2013</v>
      </c>
      <c r="C1258" s="17" t="s">
        <v>200</v>
      </c>
      <c r="D1258" s="52" t="s">
        <v>336</v>
      </c>
      <c r="E1258" s="17">
        <v>1</v>
      </c>
      <c r="F1258" s="67" t="s">
        <v>141</v>
      </c>
      <c r="G1258" s="17" t="s">
        <v>141</v>
      </c>
      <c r="H1258" s="70" t="s">
        <v>141</v>
      </c>
      <c r="I1258" s="45">
        <v>1</v>
      </c>
      <c r="J1258" s="22" t="s">
        <v>141</v>
      </c>
      <c r="K1258" s="17" t="s">
        <v>42</v>
      </c>
      <c r="L1258" s="27">
        <v>95.238095238095227</v>
      </c>
      <c r="M1258" s="27">
        <v>0.95238095238095222</v>
      </c>
      <c r="N1258" s="25">
        <f t="shared" si="187"/>
        <v>67.948016725211829</v>
      </c>
      <c r="O1258" s="26">
        <v>46.859489354880466</v>
      </c>
      <c r="P1258" s="26">
        <f t="shared" si="188"/>
        <v>0.46859489354880468</v>
      </c>
      <c r="Q1258" s="26">
        <v>53.140510645119534</v>
      </c>
      <c r="R1258" s="26">
        <v>0.53140510645119532</v>
      </c>
      <c r="S1258" s="26" t="s">
        <v>45</v>
      </c>
      <c r="T1258" s="26">
        <v>10.613364554734344</v>
      </c>
      <c r="U1258" s="26" t="s">
        <v>45</v>
      </c>
      <c r="V1258" s="26" t="s">
        <v>45</v>
      </c>
      <c r="W1258" s="26">
        <v>17.09270199532682</v>
      </c>
      <c r="X1258" s="26">
        <v>49.676139509134529</v>
      </c>
      <c r="Y1258" s="26">
        <v>23.451593766325573</v>
      </c>
      <c r="Z1258" s="26">
        <v>1.2475347564256225</v>
      </c>
      <c r="AA1258" s="26">
        <v>0.53031249999999996</v>
      </c>
      <c r="AB1258" s="26">
        <v>60.040247333794767</v>
      </c>
      <c r="AC1258" s="26">
        <f t="shared" si="189"/>
        <v>1.8141107750183867</v>
      </c>
      <c r="AD1258" s="26">
        <f t="shared" si="189"/>
        <v>5.2723097828228678</v>
      </c>
      <c r="AE1258" s="26">
        <f t="shared" si="189"/>
        <v>2.4890031403154875</v>
      </c>
      <c r="AF1258" s="26">
        <f t="shared" si="189"/>
        <v>0.13240541164646846</v>
      </c>
      <c r="AG1258" s="17">
        <v>2.64</v>
      </c>
      <c r="AH1258" s="17">
        <v>5.64</v>
      </c>
      <c r="AI1258" s="17">
        <f t="shared" si="191"/>
        <v>2.2908676527677705E-6</v>
      </c>
      <c r="AJ1258" s="17">
        <v>1</v>
      </c>
      <c r="AK1258" s="17">
        <v>41.5</v>
      </c>
      <c r="AL1258" s="17">
        <v>760.5</v>
      </c>
      <c r="AM1258" s="17">
        <v>120.5</v>
      </c>
      <c r="AN1258" s="17">
        <v>7.4</v>
      </c>
      <c r="AO1258" s="17">
        <v>9.3000000000000007</v>
      </c>
      <c r="AP1258" s="17">
        <v>0.2</v>
      </c>
      <c r="AQ1258" s="17">
        <v>44.8</v>
      </c>
      <c r="AR1258" s="17">
        <v>893.75999999999931</v>
      </c>
      <c r="AS1258" s="17">
        <v>1477.5066666666662</v>
      </c>
      <c r="AT1258" s="26">
        <v>651.05999999999995</v>
      </c>
      <c r="AU1258" s="26">
        <v>21.438712357217042</v>
      </c>
      <c r="AV1258" s="26">
        <v>4.4232858782754798</v>
      </c>
      <c r="AW1258" s="27">
        <v>4806.1800000000012</v>
      </c>
      <c r="AX1258" s="26">
        <v>3618.8399999999992</v>
      </c>
      <c r="AY1258" s="103">
        <v>551</v>
      </c>
      <c r="AZ1258" s="103">
        <f t="shared" ref="AZ1258:AZ1265" si="192">AY1258*0.305</f>
        <v>168.05500000000001</v>
      </c>
      <c r="BA1258" s="17">
        <v>45</v>
      </c>
      <c r="BB1258" s="17">
        <v>60</v>
      </c>
      <c r="BC1258" s="17">
        <v>0.21</v>
      </c>
      <c r="BD1258" s="14">
        <v>2</v>
      </c>
      <c r="BE1258" s="17" t="s">
        <v>149</v>
      </c>
      <c r="BF1258" s="17">
        <v>7.0274999999999999</v>
      </c>
      <c r="BG1258" s="17">
        <v>243.00219147750008</v>
      </c>
      <c r="BH1258" s="17" t="s">
        <v>202</v>
      </c>
      <c r="BI1258" s="29"/>
    </row>
    <row r="1259" spans="1:61" x14ac:dyDescent="0.25">
      <c r="A1259" s="17">
        <v>2009</v>
      </c>
      <c r="B1259" s="17">
        <v>2013</v>
      </c>
      <c r="C1259" s="17" t="s">
        <v>200</v>
      </c>
      <c r="D1259" s="52" t="s">
        <v>336</v>
      </c>
      <c r="E1259" s="17">
        <v>2</v>
      </c>
      <c r="F1259" s="67" t="s">
        <v>141</v>
      </c>
      <c r="G1259" s="17" t="s">
        <v>141</v>
      </c>
      <c r="H1259" s="70" t="s">
        <v>141</v>
      </c>
      <c r="I1259" s="45">
        <v>1</v>
      </c>
      <c r="J1259" s="22" t="s">
        <v>141</v>
      </c>
      <c r="K1259" s="17" t="s">
        <v>42</v>
      </c>
      <c r="L1259" s="27">
        <v>100</v>
      </c>
      <c r="M1259" s="27">
        <v>1</v>
      </c>
      <c r="N1259" s="25">
        <f t="shared" si="187"/>
        <v>61.172360411792098</v>
      </c>
      <c r="O1259" s="26">
        <v>46.019069853580788</v>
      </c>
      <c r="P1259" s="26">
        <f t="shared" si="188"/>
        <v>0.46019069853580791</v>
      </c>
      <c r="Q1259" s="26">
        <v>53.980930146419212</v>
      </c>
      <c r="R1259" s="26">
        <v>0.53980930146419215</v>
      </c>
      <c r="S1259" s="26" t="s">
        <v>45</v>
      </c>
      <c r="T1259" s="26">
        <v>9.3836504229956024</v>
      </c>
      <c r="U1259" s="26" t="s">
        <v>45</v>
      </c>
      <c r="V1259" s="26" t="s">
        <v>45</v>
      </c>
      <c r="W1259" s="26">
        <v>18.067943332691627</v>
      </c>
      <c r="X1259" s="26">
        <v>47.723871529695415</v>
      </c>
      <c r="Y1259" s="26">
        <v>23.800750788185567</v>
      </c>
      <c r="Z1259" s="26">
        <v>1.002622551417474</v>
      </c>
      <c r="AA1259" s="26">
        <v>0.49458333333333332</v>
      </c>
      <c r="AB1259" s="26">
        <v>56.91851983619911</v>
      </c>
      <c r="AC1259" s="26">
        <f t="shared" si="189"/>
        <v>1.6954326409647236</v>
      </c>
      <c r="AD1259" s="26">
        <f t="shared" si="189"/>
        <v>4.4782412726661418</v>
      </c>
      <c r="AE1259" s="26">
        <f t="shared" si="189"/>
        <v>2.2333792520117042</v>
      </c>
      <c r="AF1259" s="26">
        <f t="shared" si="189"/>
        <v>9.4082595287135112E-2</v>
      </c>
      <c r="AG1259" s="17">
        <v>2.33</v>
      </c>
      <c r="AH1259" s="17">
        <v>5.97</v>
      </c>
      <c r="AI1259" s="17">
        <f t="shared" si="191"/>
        <v>1.0715193052376047E-6</v>
      </c>
      <c r="AJ1259" s="17">
        <v>1</v>
      </c>
      <c r="AK1259" s="17">
        <v>33.1</v>
      </c>
      <c r="AL1259" s="17">
        <v>834.3</v>
      </c>
      <c r="AM1259" s="17">
        <v>133.69999999999999</v>
      </c>
      <c r="AN1259" s="17">
        <v>6.9</v>
      </c>
      <c r="AO1259" s="17">
        <v>8</v>
      </c>
      <c r="AP1259" s="17">
        <v>0.3</v>
      </c>
      <c r="AQ1259" s="17">
        <v>37.6</v>
      </c>
      <c r="AR1259" s="17">
        <v>893.75999999999931</v>
      </c>
      <c r="AS1259" s="17">
        <v>1477.5066666666662</v>
      </c>
      <c r="AT1259" s="26">
        <v>651.05999999999995</v>
      </c>
      <c r="AU1259" s="26">
        <v>21.438712357217042</v>
      </c>
      <c r="AV1259" s="26">
        <v>4.4232858782754798</v>
      </c>
      <c r="AW1259" s="27">
        <v>4806.1800000000012</v>
      </c>
      <c r="AX1259" s="26">
        <v>3618.8399999999992</v>
      </c>
      <c r="AY1259" s="103">
        <v>551</v>
      </c>
      <c r="AZ1259" s="103">
        <f t="shared" si="192"/>
        <v>168.05500000000001</v>
      </c>
      <c r="BA1259" s="17">
        <v>45</v>
      </c>
      <c r="BB1259" s="17">
        <v>60</v>
      </c>
      <c r="BC1259" s="17">
        <v>0.21</v>
      </c>
      <c r="BD1259" s="14">
        <v>2</v>
      </c>
      <c r="BE1259" s="17" t="s">
        <v>149</v>
      </c>
      <c r="BF1259" s="17">
        <v>7.0575000000000001</v>
      </c>
      <c r="BG1259" s="17">
        <v>189.88571374762506</v>
      </c>
      <c r="BH1259" s="17" t="s">
        <v>202</v>
      </c>
      <c r="BI1259" s="29"/>
    </row>
    <row r="1260" spans="1:61" x14ac:dyDescent="0.25">
      <c r="A1260" s="17">
        <v>2009</v>
      </c>
      <c r="B1260" s="17">
        <v>2013</v>
      </c>
      <c r="C1260" s="17" t="s">
        <v>200</v>
      </c>
      <c r="D1260" s="52" t="s">
        <v>336</v>
      </c>
      <c r="E1260" s="17">
        <v>3</v>
      </c>
      <c r="F1260" s="67" t="s">
        <v>141</v>
      </c>
      <c r="G1260" s="17" t="s">
        <v>141</v>
      </c>
      <c r="H1260" s="70" t="s">
        <v>141</v>
      </c>
      <c r="I1260" s="45">
        <v>1</v>
      </c>
      <c r="J1260" s="22" t="s">
        <v>141</v>
      </c>
      <c r="K1260" s="17" t="s">
        <v>42</v>
      </c>
      <c r="L1260" s="27">
        <v>100</v>
      </c>
      <c r="M1260" s="27">
        <v>1</v>
      </c>
      <c r="N1260" s="25">
        <f t="shared" si="187"/>
        <v>77.111106380136974</v>
      </c>
      <c r="O1260" s="26">
        <v>46.333347373741631</v>
      </c>
      <c r="P1260" s="26">
        <f t="shared" si="188"/>
        <v>0.46333347373741629</v>
      </c>
      <c r="Q1260" s="26">
        <v>53.666652626258369</v>
      </c>
      <c r="R1260" s="26">
        <v>0.53666652626258371</v>
      </c>
      <c r="S1260" s="26" t="s">
        <v>45</v>
      </c>
      <c r="T1260" s="26">
        <v>11.909385594281437</v>
      </c>
      <c r="U1260" s="26" t="s">
        <v>45</v>
      </c>
      <c r="V1260" s="26" t="s">
        <v>45</v>
      </c>
      <c r="W1260" s="26">
        <v>17.546954685210949</v>
      </c>
      <c r="X1260" s="26">
        <v>48.446346332392608</v>
      </c>
      <c r="Y1260" s="26">
        <v>24.075877088007317</v>
      </c>
      <c r="Z1260" s="26">
        <v>0.89211600522872914</v>
      </c>
      <c r="AA1260" s="26">
        <v>0.50606382978723408</v>
      </c>
      <c r="AB1260" s="26">
        <v>70.600099591914329</v>
      </c>
      <c r="AC1260" s="26">
        <f t="shared" si="189"/>
        <v>2.0897344935156044</v>
      </c>
      <c r="AD1260" s="26">
        <f t="shared" si="189"/>
        <v>5.7696621910656587</v>
      </c>
      <c r="AE1260" s="26">
        <f t="shared" si="189"/>
        <v>2.8672890376160485</v>
      </c>
      <c r="AF1260" s="26">
        <f t="shared" si="189"/>
        <v>0.10624553501098929</v>
      </c>
      <c r="AG1260" s="17">
        <v>3.37</v>
      </c>
      <c r="AH1260" s="17">
        <v>6.14</v>
      </c>
      <c r="AI1260" s="17">
        <f t="shared" si="191"/>
        <v>7.2443596007499005E-7</v>
      </c>
      <c r="AJ1260" s="17">
        <v>1</v>
      </c>
      <c r="AK1260" s="17">
        <v>47.2</v>
      </c>
      <c r="AL1260" s="17">
        <v>1208.7</v>
      </c>
      <c r="AM1260" s="17">
        <v>184.4</v>
      </c>
      <c r="AN1260" s="17">
        <v>2.6</v>
      </c>
      <c r="AO1260" s="17">
        <v>10.4</v>
      </c>
      <c r="AP1260" s="17">
        <v>0.2</v>
      </c>
      <c r="AQ1260" s="17">
        <v>17.600000000000001</v>
      </c>
      <c r="AR1260" s="17">
        <v>893.75999999999931</v>
      </c>
      <c r="AS1260" s="17">
        <v>1477.5066666666662</v>
      </c>
      <c r="AT1260" s="26">
        <v>651.05999999999995</v>
      </c>
      <c r="AU1260" s="26">
        <v>21.438712357217042</v>
      </c>
      <c r="AV1260" s="26">
        <v>4.4232858782754798</v>
      </c>
      <c r="AW1260" s="27">
        <v>4806.1800000000012</v>
      </c>
      <c r="AX1260" s="26">
        <v>3618.8399999999992</v>
      </c>
      <c r="AY1260" s="103">
        <v>551</v>
      </c>
      <c r="AZ1260" s="103">
        <f t="shared" si="192"/>
        <v>168.05500000000001</v>
      </c>
      <c r="BA1260" s="17">
        <v>45</v>
      </c>
      <c r="BB1260" s="17">
        <v>60</v>
      </c>
      <c r="BC1260" s="17">
        <v>0.21</v>
      </c>
      <c r="BD1260" s="14">
        <v>2</v>
      </c>
      <c r="BE1260" s="17" t="s">
        <v>149</v>
      </c>
      <c r="BF1260" s="17">
        <v>7.84</v>
      </c>
      <c r="BG1260" s="17">
        <v>248.35075296412504</v>
      </c>
      <c r="BH1260" s="17" t="s">
        <v>202</v>
      </c>
      <c r="BI1260" s="29"/>
    </row>
    <row r="1261" spans="1:61" x14ac:dyDescent="0.25">
      <c r="A1261" s="17">
        <v>2009</v>
      </c>
      <c r="B1261" s="17">
        <v>2013</v>
      </c>
      <c r="C1261" s="17" t="s">
        <v>200</v>
      </c>
      <c r="D1261" s="52" t="s">
        <v>336</v>
      </c>
      <c r="E1261" s="17">
        <v>4</v>
      </c>
      <c r="F1261" s="67" t="s">
        <v>141</v>
      </c>
      <c r="G1261" s="17" t="s">
        <v>141</v>
      </c>
      <c r="H1261" s="70" t="s">
        <v>141</v>
      </c>
      <c r="I1261" s="45">
        <v>1</v>
      </c>
      <c r="J1261" s="22" t="s">
        <v>141</v>
      </c>
      <c r="K1261" s="17" t="s">
        <v>42</v>
      </c>
      <c r="L1261" s="27">
        <v>100</v>
      </c>
      <c r="M1261" s="27">
        <v>1</v>
      </c>
      <c r="N1261" s="25">
        <f t="shared" si="187"/>
        <v>69.901135060897644</v>
      </c>
      <c r="O1261" s="26">
        <v>47.934526482564443</v>
      </c>
      <c r="P1261" s="26">
        <f t="shared" si="188"/>
        <v>0.47934526482564443</v>
      </c>
      <c r="Q1261" s="26">
        <v>52.065473517435557</v>
      </c>
      <c r="R1261" s="26">
        <v>0.52065473517435557</v>
      </c>
      <c r="S1261" s="26" t="s">
        <v>45</v>
      </c>
      <c r="T1261" s="26">
        <v>11.168926032459707</v>
      </c>
      <c r="U1261" s="26" t="s">
        <v>45</v>
      </c>
      <c r="V1261" s="26" t="s">
        <v>45</v>
      </c>
      <c r="W1261" s="26">
        <v>17.697998249340813</v>
      </c>
      <c r="X1261" s="26">
        <v>49.710680938911835</v>
      </c>
      <c r="Y1261" s="26">
        <v>22.830238993363295</v>
      </c>
      <c r="Z1261" s="26">
        <v>0.99564176388501835</v>
      </c>
      <c r="AA1261" s="26">
        <v>0.52383478260869565</v>
      </c>
      <c r="AB1261" s="26">
        <v>63.964401009256136</v>
      </c>
      <c r="AC1261" s="26">
        <f t="shared" si="189"/>
        <v>1.9766763336948892</v>
      </c>
      <c r="AD1261" s="26">
        <f t="shared" si="189"/>
        <v>5.5521491842991093</v>
      </c>
      <c r="AE1261" s="26">
        <f t="shared" si="189"/>
        <v>2.5498925062025197</v>
      </c>
      <c r="AF1261" s="26">
        <f t="shared" si="189"/>
        <v>0.11120249215659482</v>
      </c>
      <c r="AG1261" s="17">
        <v>3.34</v>
      </c>
      <c r="AH1261" s="17">
        <v>6.48</v>
      </c>
      <c r="AI1261" s="17">
        <f t="shared" si="191"/>
        <v>3.3113112148259042E-7</v>
      </c>
      <c r="AJ1261" s="17">
        <v>1</v>
      </c>
      <c r="AK1261" s="17">
        <v>41.5</v>
      </c>
      <c r="AL1261" s="17">
        <v>1492.7</v>
      </c>
      <c r="AM1261" s="17">
        <v>249.4</v>
      </c>
      <c r="AN1261" s="17">
        <v>2</v>
      </c>
      <c r="AO1261" s="17">
        <v>11.1</v>
      </c>
      <c r="AP1261" s="17">
        <v>0.2</v>
      </c>
      <c r="AQ1261" s="17">
        <v>14.2</v>
      </c>
      <c r="AR1261" s="17">
        <v>893.75999999999931</v>
      </c>
      <c r="AS1261" s="17">
        <v>1477.5066666666662</v>
      </c>
      <c r="AT1261" s="26">
        <v>651.05999999999995</v>
      </c>
      <c r="AU1261" s="26">
        <v>21.438712357217042</v>
      </c>
      <c r="AV1261" s="26">
        <v>4.4232858782754798</v>
      </c>
      <c r="AW1261" s="27">
        <v>4806.1800000000012</v>
      </c>
      <c r="AX1261" s="26">
        <v>3618.8399999999992</v>
      </c>
      <c r="AY1261" s="103">
        <v>551</v>
      </c>
      <c r="AZ1261" s="103">
        <f t="shared" si="192"/>
        <v>168.05500000000001</v>
      </c>
      <c r="BA1261" s="17">
        <v>45</v>
      </c>
      <c r="BB1261" s="17">
        <v>60</v>
      </c>
      <c r="BC1261" s="17">
        <v>0.21</v>
      </c>
      <c r="BD1261" s="14">
        <v>2</v>
      </c>
      <c r="BE1261" s="17" t="s">
        <v>149</v>
      </c>
      <c r="BF1261" s="17">
        <v>7.1050000000000004</v>
      </c>
      <c r="BG1261" s="17">
        <v>179.13361290300006</v>
      </c>
      <c r="BH1261" s="17" t="s">
        <v>202</v>
      </c>
      <c r="BI1261" s="29"/>
    </row>
    <row r="1262" spans="1:61" x14ac:dyDescent="0.25">
      <c r="A1262" s="17">
        <v>2009</v>
      </c>
      <c r="B1262" s="17">
        <v>2013</v>
      </c>
      <c r="C1262" s="17" t="s">
        <v>200</v>
      </c>
      <c r="D1262" s="52" t="s">
        <v>336</v>
      </c>
      <c r="E1262" s="17">
        <v>1</v>
      </c>
      <c r="F1262" s="67" t="s">
        <v>142</v>
      </c>
      <c r="G1262" s="17" t="s">
        <v>142</v>
      </c>
      <c r="H1262" s="70" t="s">
        <v>142</v>
      </c>
      <c r="I1262" s="45">
        <v>5</v>
      </c>
      <c r="J1262" s="22" t="s">
        <v>142</v>
      </c>
      <c r="K1262" s="17" t="s">
        <v>54</v>
      </c>
      <c r="L1262" s="27">
        <v>90</v>
      </c>
      <c r="M1262" s="27">
        <v>0.9</v>
      </c>
      <c r="N1262" s="25">
        <f t="shared" si="187"/>
        <v>51.87875551345401</v>
      </c>
      <c r="O1262" s="26">
        <v>46.106473019479985</v>
      </c>
      <c r="P1262" s="26">
        <f t="shared" si="188"/>
        <v>0.46106473019479988</v>
      </c>
      <c r="Q1262" s="26">
        <v>53.893526980520015</v>
      </c>
      <c r="R1262" s="26">
        <v>0.53893526980520012</v>
      </c>
      <c r="S1262" s="26" t="s">
        <v>45</v>
      </c>
      <c r="T1262" s="26">
        <v>7.9731548045508864</v>
      </c>
      <c r="U1262" s="26" t="s">
        <v>45</v>
      </c>
      <c r="V1262" s="26" t="s">
        <v>45</v>
      </c>
      <c r="W1262" s="26">
        <v>19.266246206924535</v>
      </c>
      <c r="X1262" s="26">
        <v>47.280050972792935</v>
      </c>
      <c r="Y1262" s="26">
        <v>21.429319664553404</v>
      </c>
      <c r="Z1262" s="26">
        <v>1.7382895820516069</v>
      </c>
      <c r="AA1262" s="26">
        <v>0.38615384615384618</v>
      </c>
      <c r="AB1262" s="26">
        <v>61.942836130973021</v>
      </c>
      <c r="AC1262" s="26">
        <f t="shared" ref="AC1262:AF1293" si="193">W1262/100*$T1262</f>
        <v>1.5361276351040063</v>
      </c>
      <c r="AD1262" s="26">
        <f t="shared" si="193"/>
        <v>3.7697116557313479</v>
      </c>
      <c r="AE1262" s="26">
        <f t="shared" si="193"/>
        <v>1.7085928304169076</v>
      </c>
      <c r="AF1262" s="26">
        <f t="shared" si="193"/>
        <v>0.13859651932835521</v>
      </c>
      <c r="AG1262" s="17">
        <v>2.64</v>
      </c>
      <c r="AH1262" s="17">
        <v>5.64</v>
      </c>
      <c r="AI1262" s="17">
        <f t="shared" si="191"/>
        <v>2.2908676527677705E-6</v>
      </c>
      <c r="AJ1262" s="17">
        <v>1</v>
      </c>
      <c r="AK1262" s="17">
        <v>41.5</v>
      </c>
      <c r="AL1262" s="17">
        <v>760.5</v>
      </c>
      <c r="AM1262" s="17">
        <v>120.5</v>
      </c>
      <c r="AN1262" s="17">
        <v>7.4</v>
      </c>
      <c r="AO1262" s="17">
        <v>9.3000000000000007</v>
      </c>
      <c r="AP1262" s="17">
        <v>0.2</v>
      </c>
      <c r="AQ1262" s="17">
        <v>44.8</v>
      </c>
      <c r="AR1262" s="17">
        <v>893.75999999999931</v>
      </c>
      <c r="AS1262" s="17">
        <v>1477.5066666666662</v>
      </c>
      <c r="AT1262" s="26">
        <v>651.05999999999995</v>
      </c>
      <c r="AU1262" s="26">
        <v>21.438712357217042</v>
      </c>
      <c r="AV1262" s="26">
        <v>4.4232858782754798</v>
      </c>
      <c r="AW1262" s="27">
        <v>4806.1800000000012</v>
      </c>
      <c r="AX1262" s="26">
        <v>3618.8399999999992</v>
      </c>
      <c r="AY1262" s="103">
        <v>551</v>
      </c>
      <c r="AZ1262" s="103">
        <f t="shared" si="192"/>
        <v>168.05500000000001</v>
      </c>
      <c r="BA1262" s="17">
        <v>45</v>
      </c>
      <c r="BB1262" s="17">
        <v>60</v>
      </c>
      <c r="BC1262" s="17">
        <v>0.21</v>
      </c>
      <c r="BD1262" s="14">
        <v>2</v>
      </c>
      <c r="BE1262" s="17" t="s">
        <v>149</v>
      </c>
      <c r="BF1262" s="17">
        <v>5.3550000000000004</v>
      </c>
      <c r="BG1262" s="17">
        <v>250.51845189262505</v>
      </c>
      <c r="BH1262" s="17" t="s">
        <v>202</v>
      </c>
      <c r="BI1262" s="29"/>
    </row>
    <row r="1263" spans="1:61" x14ac:dyDescent="0.25">
      <c r="A1263" s="17">
        <v>2009</v>
      </c>
      <c r="B1263" s="17">
        <v>2013</v>
      </c>
      <c r="C1263" s="17" t="s">
        <v>200</v>
      </c>
      <c r="D1263" s="52" t="s">
        <v>336</v>
      </c>
      <c r="E1263" s="17">
        <v>2</v>
      </c>
      <c r="F1263" s="67" t="s">
        <v>142</v>
      </c>
      <c r="G1263" s="17" t="s">
        <v>142</v>
      </c>
      <c r="H1263" s="70" t="s">
        <v>142</v>
      </c>
      <c r="I1263" s="45">
        <v>5</v>
      </c>
      <c r="J1263" s="22" t="s">
        <v>142</v>
      </c>
      <c r="K1263" s="17" t="s">
        <v>54</v>
      </c>
      <c r="L1263" s="27">
        <v>100</v>
      </c>
      <c r="M1263" s="27">
        <v>1</v>
      </c>
      <c r="N1263" s="25">
        <f t="shared" si="187"/>
        <v>70.508033670238405</v>
      </c>
      <c r="O1263" s="26">
        <v>44.523851655659385</v>
      </c>
      <c r="P1263" s="26">
        <f t="shared" si="188"/>
        <v>0.44523851655659386</v>
      </c>
      <c r="Q1263" s="26">
        <v>55.476148344340615</v>
      </c>
      <c r="R1263" s="26">
        <v>0.55476148344340614</v>
      </c>
      <c r="S1263" s="26" t="s">
        <v>45</v>
      </c>
      <c r="T1263" s="26">
        <v>10.46429743888644</v>
      </c>
      <c r="U1263" s="26" t="s">
        <v>45</v>
      </c>
      <c r="V1263" s="26" t="s">
        <v>45</v>
      </c>
      <c r="W1263" s="26">
        <v>19.310010659401186</v>
      </c>
      <c r="X1263" s="26">
        <v>46.359894147536195</v>
      </c>
      <c r="Y1263" s="26">
        <v>21.172422757405641</v>
      </c>
      <c r="Z1263" s="26">
        <v>2.1679848882088066</v>
      </c>
      <c r="AA1263" s="26">
        <v>0.36781818181818182</v>
      </c>
      <c r="AB1263" s="26">
        <v>85.348941048752494</v>
      </c>
      <c r="AC1263" s="26">
        <f t="shared" si="193"/>
        <v>2.0206569508804169</v>
      </c>
      <c r="AD1263" s="26">
        <f t="shared" si="193"/>
        <v>4.8512372159510946</v>
      </c>
      <c r="AE1263" s="26">
        <f t="shared" si="193"/>
        <v>2.2155452923534082</v>
      </c>
      <c r="AF1263" s="26">
        <f t="shared" si="193"/>
        <v>0.22686438713227922</v>
      </c>
      <c r="AG1263" s="17">
        <v>2.33</v>
      </c>
      <c r="AH1263" s="17">
        <v>5.97</v>
      </c>
      <c r="AI1263" s="17">
        <f t="shared" si="191"/>
        <v>1.0715193052376047E-6</v>
      </c>
      <c r="AJ1263" s="17">
        <v>1</v>
      </c>
      <c r="AK1263" s="17">
        <v>33.1</v>
      </c>
      <c r="AL1263" s="17">
        <v>834.3</v>
      </c>
      <c r="AM1263" s="17">
        <v>133.69999999999999</v>
      </c>
      <c r="AN1263" s="17">
        <v>6.9</v>
      </c>
      <c r="AO1263" s="17">
        <v>8</v>
      </c>
      <c r="AP1263" s="17">
        <v>0.3</v>
      </c>
      <c r="AQ1263" s="17">
        <v>37.6</v>
      </c>
      <c r="AR1263" s="17">
        <v>893.75999999999931</v>
      </c>
      <c r="AS1263" s="17">
        <v>1477.5066666666662</v>
      </c>
      <c r="AT1263" s="26">
        <v>651.05999999999995</v>
      </c>
      <c r="AU1263" s="26">
        <v>21.438712357217042</v>
      </c>
      <c r="AV1263" s="26">
        <v>4.4232858782754798</v>
      </c>
      <c r="AW1263" s="27">
        <v>4806.1800000000012</v>
      </c>
      <c r="AX1263" s="26">
        <v>3618.8399999999992</v>
      </c>
      <c r="AY1263" s="103">
        <v>551</v>
      </c>
      <c r="AZ1263" s="103">
        <f t="shared" si="192"/>
        <v>168.05500000000001</v>
      </c>
      <c r="BA1263" s="17">
        <v>45</v>
      </c>
      <c r="BB1263" s="17">
        <v>60</v>
      </c>
      <c r="BC1263" s="17">
        <v>0.21</v>
      </c>
      <c r="BD1263" s="14">
        <v>2</v>
      </c>
      <c r="BE1263" s="17" t="s">
        <v>149</v>
      </c>
      <c r="BF1263" s="17">
        <v>7.1325000000000003</v>
      </c>
      <c r="BG1263" s="17">
        <v>264.20008788337498</v>
      </c>
      <c r="BH1263" s="17" t="s">
        <v>202</v>
      </c>
      <c r="BI1263" s="29"/>
    </row>
    <row r="1264" spans="1:61" x14ac:dyDescent="0.25">
      <c r="A1264" s="17">
        <v>2009</v>
      </c>
      <c r="B1264" s="17">
        <v>2013</v>
      </c>
      <c r="C1264" s="17" t="s">
        <v>200</v>
      </c>
      <c r="D1264" s="52" t="s">
        <v>336</v>
      </c>
      <c r="E1264" s="17">
        <v>3</v>
      </c>
      <c r="F1264" s="67" t="s">
        <v>142</v>
      </c>
      <c r="G1264" s="17" t="s">
        <v>142</v>
      </c>
      <c r="H1264" s="70" t="s">
        <v>142</v>
      </c>
      <c r="I1264" s="45">
        <v>5</v>
      </c>
      <c r="J1264" s="22" t="s">
        <v>142</v>
      </c>
      <c r="K1264" s="17" t="s">
        <v>54</v>
      </c>
      <c r="L1264" s="27">
        <v>95.238095238095227</v>
      </c>
      <c r="M1264" s="27">
        <v>0.95238095238095222</v>
      </c>
      <c r="N1264" s="25">
        <f t="shared" si="187"/>
        <v>69.671403380936084</v>
      </c>
      <c r="O1264" s="26">
        <v>45.299587076840872</v>
      </c>
      <c r="P1264" s="26">
        <f t="shared" si="188"/>
        <v>0.45299587076840875</v>
      </c>
      <c r="Q1264" s="26">
        <v>54.700412923159128</v>
      </c>
      <c r="R1264" s="26">
        <v>0.54700412923159125</v>
      </c>
      <c r="S1264" s="26" t="s">
        <v>45</v>
      </c>
      <c r="T1264" s="26">
        <v>10.520286014068066</v>
      </c>
      <c r="U1264" s="26" t="s">
        <v>45</v>
      </c>
      <c r="V1264" s="26" t="s">
        <v>45</v>
      </c>
      <c r="W1264" s="26">
        <v>19.881390886287207</v>
      </c>
      <c r="X1264" s="26">
        <v>46.999331821716893</v>
      </c>
      <c r="Y1264" s="26">
        <v>22.252676945260163</v>
      </c>
      <c r="Z1264" s="26">
        <v>1.1463190944640758</v>
      </c>
      <c r="AA1264" s="26">
        <v>0.40063636363636362</v>
      </c>
      <c r="AB1264" s="26">
        <v>78.776818349046124</v>
      </c>
      <c r="AC1264" s="26">
        <f t="shared" si="193"/>
        <v>2.091579184812276</v>
      </c>
      <c r="AD1264" s="26">
        <f t="shared" si="193"/>
        <v>4.9444641323455247</v>
      </c>
      <c r="AE1264" s="26">
        <f t="shared" si="193"/>
        <v>2.3410452604279541</v>
      </c>
      <c r="AF1264" s="26">
        <f t="shared" si="193"/>
        <v>0.12059604737149587</v>
      </c>
      <c r="AG1264" s="17">
        <v>3.37</v>
      </c>
      <c r="AH1264" s="17">
        <v>6.14</v>
      </c>
      <c r="AI1264" s="17">
        <f t="shared" si="191"/>
        <v>7.2443596007499005E-7</v>
      </c>
      <c r="AJ1264" s="17">
        <v>1</v>
      </c>
      <c r="AK1264" s="17">
        <v>47.2</v>
      </c>
      <c r="AL1264" s="17">
        <v>1208.7</v>
      </c>
      <c r="AM1264" s="17">
        <v>184.4</v>
      </c>
      <c r="AN1264" s="17">
        <v>2.6</v>
      </c>
      <c r="AO1264" s="17">
        <v>10.4</v>
      </c>
      <c r="AP1264" s="17">
        <v>0.2</v>
      </c>
      <c r="AQ1264" s="17">
        <v>17.600000000000001</v>
      </c>
      <c r="AR1264" s="17">
        <v>893.75999999999931</v>
      </c>
      <c r="AS1264" s="17">
        <v>1477.5066666666662</v>
      </c>
      <c r="AT1264" s="26">
        <v>651.05999999999995</v>
      </c>
      <c r="AU1264" s="26">
        <v>21.438712357217042</v>
      </c>
      <c r="AV1264" s="26">
        <v>4.4232858782754798</v>
      </c>
      <c r="AW1264" s="27">
        <v>4806.1800000000012</v>
      </c>
      <c r="AX1264" s="26">
        <v>3618.8399999999992</v>
      </c>
      <c r="AY1264" s="103">
        <v>551</v>
      </c>
      <c r="AZ1264" s="103">
        <f t="shared" si="192"/>
        <v>168.05500000000001</v>
      </c>
      <c r="BA1264" s="17">
        <v>45</v>
      </c>
      <c r="BB1264" s="17">
        <v>60</v>
      </c>
      <c r="BC1264" s="17">
        <v>0.21</v>
      </c>
      <c r="BD1264" s="14">
        <v>2</v>
      </c>
      <c r="BE1264" s="17" t="s">
        <v>149</v>
      </c>
      <c r="BF1264" s="17">
        <v>7.6374999999999993</v>
      </c>
      <c r="BG1264" s="17">
        <v>260.36734485037499</v>
      </c>
      <c r="BH1264" s="17" t="s">
        <v>202</v>
      </c>
      <c r="BI1264" s="29"/>
    </row>
    <row r="1265" spans="1:61" x14ac:dyDescent="0.25">
      <c r="A1265" s="17">
        <v>2009</v>
      </c>
      <c r="B1265" s="17">
        <v>2013</v>
      </c>
      <c r="C1265" s="17" t="s">
        <v>200</v>
      </c>
      <c r="D1265" s="52" t="s">
        <v>336</v>
      </c>
      <c r="E1265" s="17">
        <v>4</v>
      </c>
      <c r="F1265" s="67" t="s">
        <v>142</v>
      </c>
      <c r="G1265" s="17" t="s">
        <v>142</v>
      </c>
      <c r="H1265" s="70" t="s">
        <v>142</v>
      </c>
      <c r="I1265" s="45">
        <v>5</v>
      </c>
      <c r="J1265" s="22" t="s">
        <v>142</v>
      </c>
      <c r="K1265" s="17" t="s">
        <v>54</v>
      </c>
      <c r="L1265" s="27">
        <v>95.238095238095227</v>
      </c>
      <c r="M1265" s="27">
        <v>0.95238095238095222</v>
      </c>
      <c r="N1265" s="25">
        <f t="shared" si="187"/>
        <v>70.698051864828798</v>
      </c>
      <c r="O1265" s="26">
        <v>45.409136318227219</v>
      </c>
      <c r="P1265" s="26">
        <f t="shared" si="188"/>
        <v>0.45409136318227217</v>
      </c>
      <c r="Q1265" s="26">
        <v>54.590863681772781</v>
      </c>
      <c r="R1265" s="26">
        <v>0.54590863681772783</v>
      </c>
      <c r="S1265" s="26" t="s">
        <v>45</v>
      </c>
      <c r="T1265" s="26">
        <v>10.701124915210363</v>
      </c>
      <c r="U1265" s="26" t="s">
        <v>45</v>
      </c>
      <c r="V1265" s="26" t="s">
        <v>45</v>
      </c>
      <c r="W1265" s="26">
        <v>20.090194288636596</v>
      </c>
      <c r="X1265" s="26">
        <v>46.58917817200097</v>
      </c>
      <c r="Y1265" s="26">
        <v>21.322744510963204</v>
      </c>
      <c r="Z1265" s="26">
        <v>1.4757603778437556</v>
      </c>
      <c r="AA1265" s="26">
        <v>0.39614285714285713</v>
      </c>
      <c r="AB1265" s="26">
        <v>81.03989297490719</v>
      </c>
      <c r="AC1265" s="26">
        <f t="shared" si="193"/>
        <v>2.1498767865354598</v>
      </c>
      <c r="AD1265" s="26">
        <f t="shared" si="193"/>
        <v>4.9855661531557436</v>
      </c>
      <c r="AE1265" s="26">
        <f t="shared" si="193"/>
        <v>2.2817735254693337</v>
      </c>
      <c r="AF1265" s="26">
        <f t="shared" si="193"/>
        <v>0.15792296148224072</v>
      </c>
      <c r="AG1265" s="17">
        <v>3.34</v>
      </c>
      <c r="AH1265" s="17">
        <v>6.48</v>
      </c>
      <c r="AI1265" s="17">
        <f t="shared" si="191"/>
        <v>3.3113112148259042E-7</v>
      </c>
      <c r="AJ1265" s="17">
        <v>1</v>
      </c>
      <c r="AK1265" s="17">
        <v>41.5</v>
      </c>
      <c r="AL1265" s="17">
        <v>1492.7</v>
      </c>
      <c r="AM1265" s="17">
        <v>249.4</v>
      </c>
      <c r="AN1265" s="17">
        <v>2</v>
      </c>
      <c r="AO1265" s="17">
        <v>11.1</v>
      </c>
      <c r="AP1265" s="17">
        <v>0.2</v>
      </c>
      <c r="AQ1265" s="17">
        <v>14.2</v>
      </c>
      <c r="AR1265" s="17">
        <v>893.75999999999931</v>
      </c>
      <c r="AS1265" s="17">
        <v>1477.5066666666662</v>
      </c>
      <c r="AT1265" s="26">
        <v>651.05999999999995</v>
      </c>
      <c r="AU1265" s="26">
        <v>21.438712357217042</v>
      </c>
      <c r="AV1265" s="26">
        <v>4.4232858782754798</v>
      </c>
      <c r="AW1265" s="27">
        <v>4806.1800000000012</v>
      </c>
      <c r="AX1265" s="26">
        <v>3618.8399999999992</v>
      </c>
      <c r="AY1265" s="103">
        <v>551</v>
      </c>
      <c r="AZ1265" s="103">
        <f t="shared" si="192"/>
        <v>168.05500000000001</v>
      </c>
      <c r="BA1265" s="17">
        <v>45</v>
      </c>
      <c r="BB1265" s="17">
        <v>60</v>
      </c>
      <c r="BC1265" s="17">
        <v>0.21</v>
      </c>
      <c r="BD1265" s="14">
        <v>2</v>
      </c>
      <c r="BE1265" s="17" t="s">
        <v>149</v>
      </c>
      <c r="BF1265" s="17">
        <v>7.06</v>
      </c>
      <c r="BG1265" s="17">
        <v>292.83570488812495</v>
      </c>
      <c r="BH1265" s="17" t="s">
        <v>202</v>
      </c>
      <c r="BI1265" s="29"/>
    </row>
    <row r="1266" spans="1:61" x14ac:dyDescent="0.25">
      <c r="A1266" s="17">
        <v>2009</v>
      </c>
      <c r="B1266" s="17">
        <v>2013</v>
      </c>
      <c r="C1266" s="17" t="s">
        <v>200</v>
      </c>
      <c r="D1266" s="52" t="s">
        <v>336</v>
      </c>
      <c r="E1266" s="17">
        <v>1</v>
      </c>
      <c r="F1266" s="67" t="s">
        <v>145</v>
      </c>
      <c r="G1266" s="17" t="s">
        <v>145</v>
      </c>
      <c r="H1266" s="20" t="s">
        <v>340</v>
      </c>
      <c r="I1266" s="45">
        <v>8</v>
      </c>
      <c r="J1266" s="22" t="s">
        <v>146</v>
      </c>
      <c r="K1266" s="17" t="s">
        <v>40</v>
      </c>
      <c r="L1266" s="27">
        <v>100</v>
      </c>
      <c r="M1266" s="27">
        <v>1</v>
      </c>
      <c r="N1266" s="25">
        <f t="shared" si="187"/>
        <v>56.280611409936391</v>
      </c>
      <c r="O1266" s="26">
        <v>47.558547969589718</v>
      </c>
      <c r="P1266" s="26">
        <f t="shared" si="188"/>
        <v>0.47558547969589715</v>
      </c>
      <c r="Q1266" s="26">
        <v>52.441452030410282</v>
      </c>
      <c r="R1266" s="26">
        <v>0.52441452030410285</v>
      </c>
      <c r="S1266" s="26"/>
      <c r="T1266" s="26">
        <v>8.922080524990994</v>
      </c>
      <c r="U1266" s="17"/>
      <c r="V1266" s="17"/>
      <c r="W1266" s="26">
        <v>18.337302897632824</v>
      </c>
      <c r="X1266" s="26">
        <v>45.667224163525773</v>
      </c>
      <c r="Y1266" s="26">
        <v>23.471677394683041</v>
      </c>
      <c r="Z1266" s="26">
        <v>1.9663706133437415</v>
      </c>
      <c r="AA1266" s="26">
        <v>0.35835714285714287</v>
      </c>
      <c r="AB1266" s="26">
        <v>74.691525224162191</v>
      </c>
      <c r="AC1266" s="26">
        <f t="shared" si="193"/>
        <v>1.6360689306383074</v>
      </c>
      <c r="AD1266" s="26">
        <f t="shared" si="193"/>
        <v>4.0744665133979145</v>
      </c>
      <c r="AE1266" s="26">
        <f t="shared" si="193"/>
        <v>2.094161957719729</v>
      </c>
      <c r="AF1266" s="26">
        <f t="shared" si="193"/>
        <v>0.17544116954228794</v>
      </c>
      <c r="AG1266" s="17">
        <v>2.64</v>
      </c>
      <c r="AH1266" s="17">
        <v>5.64</v>
      </c>
      <c r="AI1266" s="17">
        <f t="shared" si="191"/>
        <v>2.2908676527677705E-6</v>
      </c>
      <c r="AJ1266" s="17">
        <v>1</v>
      </c>
      <c r="AK1266" s="17">
        <v>41.5</v>
      </c>
      <c r="AL1266" s="17">
        <v>760.5</v>
      </c>
      <c r="AM1266" s="17">
        <v>120.5</v>
      </c>
      <c r="AN1266" s="17">
        <v>7.4</v>
      </c>
      <c r="AO1266" s="17">
        <v>9.3000000000000007</v>
      </c>
      <c r="AP1266" s="17">
        <v>0.2</v>
      </c>
      <c r="AQ1266" s="17">
        <v>44.8</v>
      </c>
      <c r="AR1266" s="17">
        <v>893.75999999999931</v>
      </c>
      <c r="AS1266" s="17">
        <v>1477.5066666666662</v>
      </c>
      <c r="AT1266" s="26">
        <v>651.05999999999995</v>
      </c>
      <c r="AU1266" s="26">
        <v>21.438712357217042</v>
      </c>
      <c r="AV1266" s="26">
        <v>4.4232858782754798</v>
      </c>
      <c r="AW1266" s="27">
        <v>4806.1800000000012</v>
      </c>
      <c r="AX1266" s="26">
        <v>3618.8399999999992</v>
      </c>
      <c r="AY1266" s="103">
        <v>551</v>
      </c>
      <c r="AZ1266" s="103"/>
      <c r="BA1266" s="17">
        <v>45</v>
      </c>
      <c r="BB1266" s="17">
        <v>60</v>
      </c>
      <c r="BC1266" s="17">
        <v>0.21</v>
      </c>
      <c r="BD1266" s="14">
        <v>2</v>
      </c>
      <c r="BE1266" s="17" t="s">
        <v>149</v>
      </c>
      <c r="BF1266" s="17">
        <v>6.8375000000000004</v>
      </c>
      <c r="BG1266" s="17">
        <v>222.83316666450003</v>
      </c>
      <c r="BH1266" s="17" t="s">
        <v>202</v>
      </c>
      <c r="BI1266" s="29"/>
    </row>
    <row r="1267" spans="1:61" x14ac:dyDescent="0.25">
      <c r="A1267" s="17">
        <v>2009</v>
      </c>
      <c r="B1267" s="17">
        <v>2013</v>
      </c>
      <c r="C1267" s="17" t="s">
        <v>200</v>
      </c>
      <c r="D1267" s="52" t="s">
        <v>336</v>
      </c>
      <c r="E1267" s="17">
        <v>2</v>
      </c>
      <c r="F1267" s="67" t="s">
        <v>145</v>
      </c>
      <c r="G1267" s="17" t="s">
        <v>145</v>
      </c>
      <c r="H1267" s="20" t="s">
        <v>340</v>
      </c>
      <c r="I1267" s="45">
        <v>8</v>
      </c>
      <c r="J1267" s="22" t="s">
        <v>146</v>
      </c>
      <c r="K1267" s="17" t="s">
        <v>40</v>
      </c>
      <c r="L1267" s="27">
        <v>100</v>
      </c>
      <c r="M1267" s="27">
        <v>1</v>
      </c>
      <c r="N1267" s="25">
        <f t="shared" si="187"/>
        <v>57.985945062293794</v>
      </c>
      <c r="O1267" s="26">
        <v>48.390369796084023</v>
      </c>
      <c r="P1267" s="26">
        <f t="shared" si="188"/>
        <v>0.48390369796084021</v>
      </c>
      <c r="Q1267" s="26">
        <v>51.609630203915977</v>
      </c>
      <c r="R1267" s="26">
        <v>0.51609630203915979</v>
      </c>
      <c r="S1267" s="26"/>
      <c r="T1267" s="26">
        <v>9.3532044151326978</v>
      </c>
      <c r="U1267" s="17"/>
      <c r="V1267" s="17"/>
      <c r="W1267" s="26">
        <v>18.906977978282058</v>
      </c>
      <c r="X1267" s="26">
        <v>46.384038965768951</v>
      </c>
      <c r="Y1267" s="26">
        <v>22.612652197947043</v>
      </c>
      <c r="Z1267" s="26">
        <v>2.0322707334742205</v>
      </c>
      <c r="AA1267" s="26">
        <v>0.38621212121212117</v>
      </c>
      <c r="AB1267" s="26">
        <v>72.653372859798921</v>
      </c>
      <c r="AC1267" s="26">
        <f t="shared" si="193"/>
        <v>1.7684082990328442</v>
      </c>
      <c r="AD1267" s="26">
        <f t="shared" si="193"/>
        <v>4.3383939804631728</v>
      </c>
      <c r="AE1267" s="26">
        <f t="shared" si="193"/>
        <v>2.1150075837569839</v>
      </c>
      <c r="AF1267" s="26">
        <f t="shared" si="193"/>
        <v>0.19008243597076047</v>
      </c>
      <c r="AG1267" s="17">
        <v>2.33</v>
      </c>
      <c r="AH1267" s="17">
        <v>5.97</v>
      </c>
      <c r="AI1267" s="17">
        <f t="shared" si="191"/>
        <v>1.0715193052376047E-6</v>
      </c>
      <c r="AJ1267" s="17">
        <v>1</v>
      </c>
      <c r="AK1267" s="17">
        <v>33.1</v>
      </c>
      <c r="AL1267" s="17">
        <v>834.3</v>
      </c>
      <c r="AM1267" s="17">
        <v>133.69999999999999</v>
      </c>
      <c r="AN1267" s="17">
        <v>6.9</v>
      </c>
      <c r="AO1267" s="17">
        <v>8</v>
      </c>
      <c r="AP1267" s="17">
        <v>0.3</v>
      </c>
      <c r="AQ1267" s="17">
        <v>37.6</v>
      </c>
      <c r="AR1267" s="17">
        <v>893.75999999999931</v>
      </c>
      <c r="AS1267" s="17">
        <v>1477.5066666666662</v>
      </c>
      <c r="AT1267" s="26">
        <v>651.05999999999995</v>
      </c>
      <c r="AU1267" s="26">
        <v>21.438712357217042</v>
      </c>
      <c r="AV1267" s="26">
        <v>4.4232858782754798</v>
      </c>
      <c r="AW1267" s="27">
        <v>4806.1800000000012</v>
      </c>
      <c r="AX1267" s="26">
        <v>3618.8399999999992</v>
      </c>
      <c r="AY1267" s="103">
        <v>551</v>
      </c>
      <c r="AZ1267" s="103"/>
      <c r="BA1267" s="17">
        <v>45</v>
      </c>
      <c r="BB1267" s="17">
        <v>60</v>
      </c>
      <c r="BC1267" s="17">
        <v>0.21</v>
      </c>
      <c r="BD1267" s="14">
        <v>2</v>
      </c>
      <c r="BE1267" s="17" t="s">
        <v>149</v>
      </c>
      <c r="BF1267" s="17">
        <v>7.5425000000000004</v>
      </c>
      <c r="BG1267" s="17">
        <v>201.43892071800002</v>
      </c>
      <c r="BH1267" s="17" t="s">
        <v>202</v>
      </c>
      <c r="BI1267" s="29"/>
    </row>
    <row r="1268" spans="1:61" x14ac:dyDescent="0.25">
      <c r="A1268" s="17">
        <v>2009</v>
      </c>
      <c r="B1268" s="17">
        <v>2013</v>
      </c>
      <c r="C1268" s="17" t="s">
        <v>200</v>
      </c>
      <c r="D1268" s="52" t="s">
        <v>336</v>
      </c>
      <c r="E1268" s="17">
        <v>3</v>
      </c>
      <c r="F1268" s="67" t="s">
        <v>145</v>
      </c>
      <c r="G1268" s="17" t="s">
        <v>145</v>
      </c>
      <c r="H1268" s="20" t="s">
        <v>340</v>
      </c>
      <c r="I1268" s="45">
        <v>8</v>
      </c>
      <c r="J1268" s="22" t="s">
        <v>146</v>
      </c>
      <c r="K1268" s="17" t="s">
        <v>40</v>
      </c>
      <c r="L1268" s="27">
        <v>90</v>
      </c>
      <c r="M1268" s="27">
        <v>0.9</v>
      </c>
      <c r="N1268" s="25">
        <f t="shared" si="187"/>
        <v>62.438576416138687</v>
      </c>
      <c r="O1268" s="26">
        <v>48.502485752394819</v>
      </c>
      <c r="P1268" s="26">
        <f t="shared" si="188"/>
        <v>0.48502485752394819</v>
      </c>
      <c r="Q1268" s="26">
        <v>51.497514247605181</v>
      </c>
      <c r="R1268" s="26">
        <v>0.51497514247605181</v>
      </c>
      <c r="S1268" s="26"/>
      <c r="T1268" s="26">
        <v>10.094753876745273</v>
      </c>
      <c r="U1268" s="17"/>
      <c r="V1268" s="17"/>
      <c r="W1268" s="26">
        <v>19.405327313149058</v>
      </c>
      <c r="X1268" s="26">
        <v>46.825912837554128</v>
      </c>
      <c r="Y1268" s="26">
        <v>22.465090884198332</v>
      </c>
      <c r="Z1268" s="26">
        <v>1.0370923586928456</v>
      </c>
      <c r="AA1268" s="26">
        <v>0.37263636363636365</v>
      </c>
      <c r="AB1268" s="26">
        <v>81.270280051864844</v>
      </c>
      <c r="AC1268" s="26">
        <f t="shared" si="193"/>
        <v>1.9589200312392239</v>
      </c>
      <c r="AD1268" s="26">
        <f t="shared" si="193"/>
        <v>4.7269606514903577</v>
      </c>
      <c r="AE1268" s="26">
        <f t="shared" si="193"/>
        <v>2.2677956329469602</v>
      </c>
      <c r="AF1268" s="26">
        <f t="shared" si="193"/>
        <v>0.10469192108457502</v>
      </c>
      <c r="AG1268" s="17">
        <v>3.37</v>
      </c>
      <c r="AH1268" s="17">
        <v>6.14</v>
      </c>
      <c r="AI1268" s="17">
        <f t="shared" si="191"/>
        <v>7.2443596007499005E-7</v>
      </c>
      <c r="AJ1268" s="17">
        <v>1</v>
      </c>
      <c r="AK1268" s="17">
        <v>47.2</v>
      </c>
      <c r="AL1268" s="17">
        <v>1208.7</v>
      </c>
      <c r="AM1268" s="17">
        <v>184.4</v>
      </c>
      <c r="AN1268" s="17">
        <v>2.6</v>
      </c>
      <c r="AO1268" s="17">
        <v>10.4</v>
      </c>
      <c r="AP1268" s="17">
        <v>0.2</v>
      </c>
      <c r="AQ1268" s="17">
        <v>17.600000000000001</v>
      </c>
      <c r="AR1268" s="17">
        <v>893.75999999999931</v>
      </c>
      <c r="AS1268" s="17">
        <v>1477.5066666666662</v>
      </c>
      <c r="AT1268" s="26">
        <v>651.05999999999995</v>
      </c>
      <c r="AU1268" s="26">
        <v>21.438712357217042</v>
      </c>
      <c r="AV1268" s="26">
        <v>4.4232858782754798</v>
      </c>
      <c r="AW1268" s="27">
        <v>4806.1800000000012</v>
      </c>
      <c r="AX1268" s="26">
        <v>3618.8399999999992</v>
      </c>
      <c r="AY1268" s="103">
        <v>551</v>
      </c>
      <c r="AZ1268" s="103"/>
      <c r="BA1268" s="17">
        <v>45</v>
      </c>
      <c r="BB1268" s="17">
        <v>60</v>
      </c>
      <c r="BC1268" s="17">
        <v>0.21</v>
      </c>
      <c r="BD1268" s="14">
        <v>2</v>
      </c>
      <c r="BE1268" s="17" t="s">
        <v>149</v>
      </c>
      <c r="BF1268" s="17">
        <v>7.3424999999999994</v>
      </c>
      <c r="BG1268" s="17">
        <v>196.78936359600004</v>
      </c>
      <c r="BH1268" s="17" t="s">
        <v>202</v>
      </c>
      <c r="BI1268" s="29"/>
    </row>
    <row r="1269" spans="1:61" x14ac:dyDescent="0.25">
      <c r="A1269" s="17">
        <v>2009</v>
      </c>
      <c r="B1269" s="17">
        <v>2013</v>
      </c>
      <c r="C1269" s="17" t="s">
        <v>200</v>
      </c>
      <c r="D1269" s="52" t="s">
        <v>336</v>
      </c>
      <c r="E1269" s="17">
        <v>4</v>
      </c>
      <c r="F1269" s="67" t="s">
        <v>145</v>
      </c>
      <c r="G1269" s="17" t="s">
        <v>145</v>
      </c>
      <c r="H1269" s="20" t="s">
        <v>340</v>
      </c>
      <c r="I1269" s="45">
        <v>8</v>
      </c>
      <c r="J1269" s="22" t="s">
        <v>146</v>
      </c>
      <c r="K1269" s="17" t="s">
        <v>40</v>
      </c>
      <c r="L1269" s="27">
        <v>95.238095238095227</v>
      </c>
      <c r="M1269" s="27">
        <v>0.95238095238095222</v>
      </c>
      <c r="N1269" s="25">
        <f t="shared" si="187"/>
        <v>42.009618082960628</v>
      </c>
      <c r="O1269" s="26">
        <v>49.42483064727147</v>
      </c>
      <c r="P1269" s="26">
        <f t="shared" si="188"/>
        <v>0.49424830647271473</v>
      </c>
      <c r="Q1269" s="26">
        <v>50.57516935272853</v>
      </c>
      <c r="R1269" s="26">
        <v>0.50575169352728533</v>
      </c>
      <c r="S1269" s="26"/>
      <c r="T1269" s="26">
        <v>6.9210608643562752</v>
      </c>
      <c r="U1269" s="17"/>
      <c r="V1269" s="17"/>
      <c r="W1269" s="26">
        <v>18.869442543081618</v>
      </c>
      <c r="X1269" s="26">
        <v>46.596772533013265</v>
      </c>
      <c r="Y1269" s="26">
        <v>22.661920185302563</v>
      </c>
      <c r="Z1269" s="26">
        <v>1.585216614471932</v>
      </c>
      <c r="AA1269" s="26">
        <v>0.37540740740740741</v>
      </c>
      <c r="AB1269" s="26">
        <v>55.308398777906305</v>
      </c>
      <c r="AC1269" s="26">
        <f t="shared" si="193"/>
        <v>1.3059656031714153</v>
      </c>
      <c r="AD1269" s="26">
        <f t="shared" si="193"/>
        <v>3.2249909878354952</v>
      </c>
      <c r="AE1269" s="26">
        <f t="shared" si="193"/>
        <v>1.5684452890566309</v>
      </c>
      <c r="AF1269" s="26">
        <f t="shared" si="193"/>
        <v>0.10971380671949038</v>
      </c>
      <c r="AG1269" s="17">
        <v>3.34</v>
      </c>
      <c r="AH1269" s="17">
        <v>6.48</v>
      </c>
      <c r="AI1269" s="17">
        <f t="shared" si="191"/>
        <v>3.3113112148259042E-7</v>
      </c>
      <c r="AJ1269" s="17">
        <v>1</v>
      </c>
      <c r="AK1269" s="17">
        <v>41.5</v>
      </c>
      <c r="AL1269" s="17">
        <v>1492.7</v>
      </c>
      <c r="AM1269" s="17">
        <v>249.4</v>
      </c>
      <c r="AN1269" s="17">
        <v>2</v>
      </c>
      <c r="AO1269" s="17">
        <v>11.1</v>
      </c>
      <c r="AP1269" s="17">
        <v>0.2</v>
      </c>
      <c r="AQ1269" s="17">
        <v>14.2</v>
      </c>
      <c r="AR1269" s="17">
        <v>893.75999999999931</v>
      </c>
      <c r="AS1269" s="17">
        <v>1477.5066666666662</v>
      </c>
      <c r="AT1269" s="26">
        <v>651.05999999999995</v>
      </c>
      <c r="AU1269" s="26">
        <v>21.438712357217042</v>
      </c>
      <c r="AV1269" s="26">
        <v>4.4232858782754798</v>
      </c>
      <c r="AW1269" s="27">
        <v>4806.1800000000012</v>
      </c>
      <c r="AX1269" s="26">
        <v>3618.8399999999992</v>
      </c>
      <c r="AY1269" s="103">
        <v>551</v>
      </c>
      <c r="AZ1269" s="103"/>
      <c r="BA1269" s="17">
        <v>45</v>
      </c>
      <c r="BB1269" s="17">
        <v>60</v>
      </c>
      <c r="BC1269" s="17">
        <v>0.21</v>
      </c>
      <c r="BD1269" s="14">
        <v>2</v>
      </c>
      <c r="BE1269" s="17" t="s">
        <v>149</v>
      </c>
      <c r="BF1269" s="17">
        <v>6.8949999999999996</v>
      </c>
      <c r="BG1269" s="17">
        <v>170.86337025187504</v>
      </c>
      <c r="BH1269" s="17" t="s">
        <v>202</v>
      </c>
      <c r="BI1269" s="29"/>
    </row>
    <row r="1270" spans="1:61" x14ac:dyDescent="0.25">
      <c r="A1270" s="90">
        <v>2009</v>
      </c>
      <c r="B1270" s="31">
        <v>2011</v>
      </c>
      <c r="C1270" s="16" t="s">
        <v>203</v>
      </c>
      <c r="D1270" s="17" t="s">
        <v>341</v>
      </c>
      <c r="E1270" s="17">
        <v>1</v>
      </c>
      <c r="F1270" s="76" t="s">
        <v>55</v>
      </c>
      <c r="G1270" s="45" t="s">
        <v>56</v>
      </c>
      <c r="H1270" s="20" t="s">
        <v>192</v>
      </c>
      <c r="I1270" s="45" t="s">
        <v>52</v>
      </c>
      <c r="J1270" s="22" t="s">
        <v>60</v>
      </c>
      <c r="K1270" s="17" t="s">
        <v>42</v>
      </c>
      <c r="L1270" s="71" t="s">
        <v>45</v>
      </c>
      <c r="M1270" s="71" t="s">
        <v>45</v>
      </c>
      <c r="N1270" s="25">
        <f t="shared" si="187"/>
        <v>60.490397892353784</v>
      </c>
      <c r="O1270" s="26">
        <v>49.92690058479532</v>
      </c>
      <c r="P1270" s="26">
        <f t="shared" si="188"/>
        <v>0.4992690058479532</v>
      </c>
      <c r="Q1270" s="25">
        <v>50.07309941520468</v>
      </c>
      <c r="R1270" s="25">
        <v>0.5007309941520468</v>
      </c>
      <c r="S1270" s="26" t="s">
        <v>45</v>
      </c>
      <c r="T1270" s="25">
        <v>10.066993606354199</v>
      </c>
      <c r="U1270" s="26" t="s">
        <v>45</v>
      </c>
      <c r="V1270" s="26" t="s">
        <v>45</v>
      </c>
      <c r="W1270" s="26">
        <v>18.889699155098</v>
      </c>
      <c r="X1270" s="26">
        <v>44.967330183220724</v>
      </c>
      <c r="Y1270" s="26">
        <v>24.097899101032681</v>
      </c>
      <c r="Z1270" s="26">
        <v>1.8056100652578948</v>
      </c>
      <c r="AA1270" s="26" t="s">
        <v>45</v>
      </c>
      <c r="AB1270" s="26" t="s">
        <v>45</v>
      </c>
      <c r="AC1270" s="26">
        <f t="shared" si="193"/>
        <v>1.9016248062032588</v>
      </c>
      <c r="AD1270" s="26">
        <f t="shared" si="193"/>
        <v>4.5268582544930123</v>
      </c>
      <c r="AE1270" s="26">
        <f t="shared" si="193"/>
        <v>2.425933961766646</v>
      </c>
      <c r="AF1270" s="26">
        <f t="shared" si="193"/>
        <v>0.18177064982520014</v>
      </c>
      <c r="AG1270" s="17">
        <v>2.54</v>
      </c>
      <c r="AH1270" s="17">
        <v>5.9</v>
      </c>
      <c r="AI1270" s="17">
        <f t="shared" si="191"/>
        <v>1.2589254117941642E-6</v>
      </c>
      <c r="AJ1270" s="17">
        <v>1</v>
      </c>
      <c r="AK1270" s="17">
        <v>62.2</v>
      </c>
      <c r="AL1270" s="17">
        <v>655.8</v>
      </c>
      <c r="AM1270" s="17">
        <v>124.1</v>
      </c>
      <c r="AN1270" s="17">
        <v>4.5999999999999996</v>
      </c>
      <c r="AO1270" s="17">
        <v>7.6</v>
      </c>
      <c r="AP1270" s="17">
        <v>0.1</v>
      </c>
      <c r="AQ1270" s="17">
        <v>38.4</v>
      </c>
      <c r="AR1270" s="17">
        <v>924.16666666666572</v>
      </c>
      <c r="AS1270" s="17">
        <v>1445.3944444444442</v>
      </c>
      <c r="AT1270" s="26">
        <v>688.56666666666661</v>
      </c>
      <c r="AU1270" s="26">
        <v>21.278850813430264</v>
      </c>
      <c r="AV1270" s="26">
        <v>4.2115271435819395</v>
      </c>
      <c r="AW1270" s="27">
        <v>4883.0333333333347</v>
      </c>
      <c r="AX1270" s="26">
        <v>3663.7666666666664</v>
      </c>
      <c r="AY1270" s="103">
        <v>553</v>
      </c>
      <c r="AZ1270" s="103"/>
      <c r="BA1270" s="17">
        <v>45</v>
      </c>
      <c r="BB1270" s="17">
        <v>60</v>
      </c>
      <c r="BC1270" s="17">
        <v>0.21</v>
      </c>
      <c r="BD1270" s="14">
        <v>2</v>
      </c>
      <c r="BE1270" s="17" t="s">
        <v>149</v>
      </c>
      <c r="BF1270" s="28"/>
      <c r="BG1270" s="26"/>
      <c r="BH1270" s="31"/>
      <c r="BI1270" s="29"/>
    </row>
    <row r="1271" spans="1:61" x14ac:dyDescent="0.25">
      <c r="A1271" s="90">
        <v>2009</v>
      </c>
      <c r="B1271" s="31">
        <v>2011</v>
      </c>
      <c r="C1271" s="16" t="s">
        <v>203</v>
      </c>
      <c r="D1271" s="17" t="s">
        <v>341</v>
      </c>
      <c r="E1271" s="17">
        <v>2</v>
      </c>
      <c r="F1271" s="76" t="s">
        <v>55</v>
      </c>
      <c r="G1271" s="45" t="s">
        <v>56</v>
      </c>
      <c r="H1271" s="20" t="s">
        <v>192</v>
      </c>
      <c r="I1271" s="45" t="s">
        <v>52</v>
      </c>
      <c r="J1271" s="22" t="s">
        <v>60</v>
      </c>
      <c r="K1271" s="17" t="s">
        <v>42</v>
      </c>
      <c r="L1271" s="71" t="s">
        <v>45</v>
      </c>
      <c r="M1271" s="71" t="s">
        <v>45</v>
      </c>
      <c r="N1271" s="25">
        <f t="shared" si="187"/>
        <v>57.513543792418915</v>
      </c>
      <c r="O1271" s="26">
        <v>52.412425644415066</v>
      </c>
      <c r="P1271" s="26">
        <f t="shared" si="188"/>
        <v>0.52412425644415062</v>
      </c>
      <c r="Q1271" s="25">
        <v>47.587574355584934</v>
      </c>
      <c r="R1271" s="25">
        <v>0.47587574355584933</v>
      </c>
      <c r="S1271" s="26" t="s">
        <v>45</v>
      </c>
      <c r="T1271" s="25">
        <v>10.048081125223218</v>
      </c>
      <c r="U1271" s="26" t="s">
        <v>45</v>
      </c>
      <c r="V1271" s="26" t="s">
        <v>45</v>
      </c>
      <c r="W1271" s="26">
        <v>19.040264724130807</v>
      </c>
      <c r="X1271" s="26">
        <v>43.225056874324963</v>
      </c>
      <c r="Y1271" s="26">
        <v>24.29873474734012</v>
      </c>
      <c r="Z1271" s="26">
        <v>1.9637263598134069</v>
      </c>
      <c r="AA1271" s="26" t="s">
        <v>45</v>
      </c>
      <c r="AB1271" s="26" t="s">
        <v>45</v>
      </c>
      <c r="AC1271" s="26">
        <f t="shared" si="193"/>
        <v>1.9131812459379223</v>
      </c>
      <c r="AD1271" s="26">
        <f t="shared" si="193"/>
        <v>4.3432887811560477</v>
      </c>
      <c r="AE1271" s="26">
        <f t="shared" si="193"/>
        <v>2.4415565798155381</v>
      </c>
      <c r="AF1271" s="26">
        <f t="shared" si="193"/>
        <v>0.19731681771144391</v>
      </c>
      <c r="AG1271" s="17">
        <v>2.69</v>
      </c>
      <c r="AH1271" s="17">
        <v>6.24</v>
      </c>
      <c r="AI1271" s="17">
        <f t="shared" si="191"/>
        <v>5.7543993733715549E-7</v>
      </c>
      <c r="AJ1271" s="17">
        <v>1</v>
      </c>
      <c r="AK1271" s="17">
        <v>42.5</v>
      </c>
      <c r="AL1271" s="17">
        <v>1094.8</v>
      </c>
      <c r="AM1271" s="17">
        <v>191.2</v>
      </c>
      <c r="AN1271" s="17">
        <v>2.5</v>
      </c>
      <c r="AO1271" s="17">
        <v>9.3000000000000007</v>
      </c>
      <c r="AP1271" s="17">
        <v>0.2</v>
      </c>
      <c r="AQ1271" s="17">
        <v>19.5</v>
      </c>
      <c r="AR1271" s="17">
        <v>924.16666666666572</v>
      </c>
      <c r="AS1271" s="17">
        <v>1445.3944444444442</v>
      </c>
      <c r="AT1271" s="26">
        <v>688.56666666666661</v>
      </c>
      <c r="AU1271" s="26">
        <v>21.278850813430264</v>
      </c>
      <c r="AV1271" s="26">
        <v>4.2115271435819395</v>
      </c>
      <c r="AW1271" s="27">
        <v>4883.0333333333347</v>
      </c>
      <c r="AX1271" s="26">
        <v>3663.7666666666664</v>
      </c>
      <c r="AY1271" s="103">
        <v>553</v>
      </c>
      <c r="AZ1271" s="103"/>
      <c r="BA1271" s="17">
        <v>45</v>
      </c>
      <c r="BB1271" s="17">
        <v>60</v>
      </c>
      <c r="BC1271" s="17">
        <v>0.21</v>
      </c>
      <c r="BD1271" s="14">
        <v>2</v>
      </c>
      <c r="BE1271" s="17" t="s">
        <v>149</v>
      </c>
      <c r="BF1271" s="28"/>
      <c r="BG1271" s="26"/>
      <c r="BH1271" s="31"/>
      <c r="BI1271" s="29"/>
    </row>
    <row r="1272" spans="1:61" x14ac:dyDescent="0.25">
      <c r="A1272" s="90">
        <v>2009</v>
      </c>
      <c r="B1272" s="31">
        <v>2011</v>
      </c>
      <c r="C1272" s="16" t="s">
        <v>203</v>
      </c>
      <c r="D1272" s="17" t="s">
        <v>341</v>
      </c>
      <c r="E1272" s="17">
        <v>3</v>
      </c>
      <c r="F1272" s="76" t="s">
        <v>55</v>
      </c>
      <c r="G1272" s="45" t="s">
        <v>56</v>
      </c>
      <c r="H1272" s="20" t="s">
        <v>192</v>
      </c>
      <c r="I1272" s="45" t="s">
        <v>52</v>
      </c>
      <c r="J1272" s="22" t="s">
        <v>60</v>
      </c>
      <c r="K1272" s="17" t="s">
        <v>42</v>
      </c>
      <c r="L1272" s="71" t="s">
        <v>45</v>
      </c>
      <c r="M1272" s="71" t="s">
        <v>45</v>
      </c>
      <c r="N1272" s="25">
        <f t="shared" si="187"/>
        <v>33.377490590920068</v>
      </c>
      <c r="O1272" s="26">
        <v>51.612903225806456</v>
      </c>
      <c r="P1272" s="26">
        <f t="shared" si="188"/>
        <v>0.5161290322580645</v>
      </c>
      <c r="Q1272" s="25">
        <v>48.387096774193544</v>
      </c>
      <c r="R1272" s="25">
        <v>0.48387096774193544</v>
      </c>
      <c r="S1272" s="26" t="s">
        <v>45</v>
      </c>
      <c r="T1272" s="25">
        <v>5.7423639726314093</v>
      </c>
      <c r="U1272" s="26" t="s">
        <v>45</v>
      </c>
      <c r="V1272" s="26" t="s">
        <v>45</v>
      </c>
      <c r="W1272" s="26">
        <v>18.035093987809034</v>
      </c>
      <c r="X1272" s="26">
        <v>43.112352345435966</v>
      </c>
      <c r="Y1272" s="26">
        <v>25.644221122174685</v>
      </c>
      <c r="Z1272" s="26">
        <v>1.8301002347328961</v>
      </c>
      <c r="AA1272" s="26" t="s">
        <v>45</v>
      </c>
      <c r="AB1272" s="26" t="s">
        <v>45</v>
      </c>
      <c r="AC1272" s="26">
        <f t="shared" si="193"/>
        <v>1.0356407395861593</v>
      </c>
      <c r="AD1272" s="26">
        <f t="shared" si="193"/>
        <v>2.4756681888382275</v>
      </c>
      <c r="AE1272" s="26">
        <f t="shared" si="193"/>
        <v>1.4725845147816929</v>
      </c>
      <c r="AF1272" s="26">
        <f t="shared" si="193"/>
        <v>0.10509101654234468</v>
      </c>
      <c r="AG1272" s="17">
        <v>3.28</v>
      </c>
      <c r="AH1272" s="17">
        <v>6.13</v>
      </c>
      <c r="AI1272" s="17">
        <f t="shared" si="191"/>
        <v>7.4131024130091606E-7</v>
      </c>
      <c r="AJ1272" s="17">
        <v>1</v>
      </c>
      <c r="AK1272" s="17">
        <v>45.1</v>
      </c>
      <c r="AL1272" s="17">
        <v>1309.3</v>
      </c>
      <c r="AM1272" s="17">
        <v>216.7</v>
      </c>
      <c r="AN1272" s="17">
        <v>2.5</v>
      </c>
      <c r="AO1272" s="17">
        <v>11.8</v>
      </c>
      <c r="AP1272" s="17">
        <v>0.3</v>
      </c>
      <c r="AQ1272" s="17">
        <v>23.5</v>
      </c>
      <c r="AR1272" s="17">
        <v>924.16666666666572</v>
      </c>
      <c r="AS1272" s="17">
        <v>1445.3944444444442</v>
      </c>
      <c r="AT1272" s="26">
        <v>688.56666666666661</v>
      </c>
      <c r="AU1272" s="26">
        <v>21.278850813430264</v>
      </c>
      <c r="AV1272" s="26">
        <v>4.2115271435819395</v>
      </c>
      <c r="AW1272" s="27">
        <v>4883.0333333333347</v>
      </c>
      <c r="AX1272" s="26">
        <v>3663.7666666666664</v>
      </c>
      <c r="AY1272" s="103">
        <v>553</v>
      </c>
      <c r="AZ1272" s="103"/>
      <c r="BA1272" s="17">
        <v>45</v>
      </c>
      <c r="BB1272" s="17">
        <v>60</v>
      </c>
      <c r="BC1272" s="17">
        <v>0.21</v>
      </c>
      <c r="BD1272" s="14">
        <v>2</v>
      </c>
      <c r="BE1272" s="17" t="s">
        <v>149</v>
      </c>
      <c r="BF1272" s="28"/>
      <c r="BG1272" s="26"/>
      <c r="BH1272" s="31"/>
      <c r="BI1272" s="29"/>
    </row>
    <row r="1273" spans="1:61" x14ac:dyDescent="0.25">
      <c r="A1273" s="90">
        <v>2009</v>
      </c>
      <c r="B1273" s="31">
        <v>2011</v>
      </c>
      <c r="C1273" s="16" t="s">
        <v>203</v>
      </c>
      <c r="D1273" s="17" t="s">
        <v>341</v>
      </c>
      <c r="E1273" s="17">
        <v>4</v>
      </c>
      <c r="F1273" s="76" t="s">
        <v>55</v>
      </c>
      <c r="G1273" s="45" t="s">
        <v>56</v>
      </c>
      <c r="H1273" s="20" t="s">
        <v>192</v>
      </c>
      <c r="I1273" s="45" t="s">
        <v>52</v>
      </c>
      <c r="J1273" s="22" t="s">
        <v>60</v>
      </c>
      <c r="K1273" s="17" t="s">
        <v>42</v>
      </c>
      <c r="L1273" s="71" t="s">
        <v>45</v>
      </c>
      <c r="M1273" s="71" t="s">
        <v>45</v>
      </c>
      <c r="N1273" s="25">
        <f t="shared" si="187"/>
        <v>68.929701662296708</v>
      </c>
      <c r="O1273" s="26">
        <v>48.710073710073708</v>
      </c>
      <c r="P1273" s="26">
        <f t="shared" si="188"/>
        <v>0.48710073710073709</v>
      </c>
      <c r="Q1273" s="25">
        <v>51.289926289926292</v>
      </c>
      <c r="R1273" s="25">
        <v>0.51289926289926291</v>
      </c>
      <c r="S1273" s="26" t="s">
        <v>45</v>
      </c>
      <c r="T1273" s="25">
        <v>11.191902829279542</v>
      </c>
      <c r="U1273" s="26" t="s">
        <v>45</v>
      </c>
      <c r="V1273" s="26" t="s">
        <v>45</v>
      </c>
      <c r="W1273" s="26">
        <v>17.077082690480523</v>
      </c>
      <c r="X1273" s="26">
        <v>41.233676235134539</v>
      </c>
      <c r="Y1273" s="26">
        <v>26.809445509799318</v>
      </c>
      <c r="Z1273" s="26">
        <v>2.4226141413059707</v>
      </c>
      <c r="AA1273" s="26" t="s">
        <v>45</v>
      </c>
      <c r="AB1273" s="26" t="s">
        <v>45</v>
      </c>
      <c r="AC1273" s="26">
        <f t="shared" si="193"/>
        <v>1.9112505007942968</v>
      </c>
      <c r="AD1273" s="26">
        <f t="shared" si="193"/>
        <v>4.6148329771759879</v>
      </c>
      <c r="AE1273" s="26">
        <f t="shared" si="193"/>
        <v>3.0004870905253869</v>
      </c>
      <c r="AF1273" s="26">
        <f t="shared" si="193"/>
        <v>0.2711366206233492</v>
      </c>
      <c r="AG1273" s="17">
        <v>2.99</v>
      </c>
      <c r="AH1273" s="17">
        <v>6.16</v>
      </c>
      <c r="AI1273" s="17">
        <f t="shared" si="191"/>
        <v>6.9183097091893534E-7</v>
      </c>
      <c r="AJ1273" s="17">
        <v>1</v>
      </c>
      <c r="AK1273" s="17">
        <v>37</v>
      </c>
      <c r="AL1273" s="17">
        <v>1328.2</v>
      </c>
      <c r="AM1273" s="17">
        <v>216</v>
      </c>
      <c r="AN1273" s="17">
        <v>4.5</v>
      </c>
      <c r="AO1273" s="17">
        <v>11.1</v>
      </c>
      <c r="AP1273" s="17">
        <v>0.2</v>
      </c>
      <c r="AQ1273" s="17">
        <v>27</v>
      </c>
      <c r="AR1273" s="17">
        <v>924.16666666666572</v>
      </c>
      <c r="AS1273" s="17">
        <v>1445.3944444444442</v>
      </c>
      <c r="AT1273" s="26">
        <v>688.56666666666661</v>
      </c>
      <c r="AU1273" s="26">
        <v>21.278850813430264</v>
      </c>
      <c r="AV1273" s="26">
        <v>4.2115271435819395</v>
      </c>
      <c r="AW1273" s="27">
        <v>4883.0333333333347</v>
      </c>
      <c r="AX1273" s="26">
        <v>3663.7666666666664</v>
      </c>
      <c r="AY1273" s="103">
        <v>553</v>
      </c>
      <c r="AZ1273" s="103"/>
      <c r="BA1273" s="17">
        <v>45</v>
      </c>
      <c r="BB1273" s="17">
        <v>60</v>
      </c>
      <c r="BC1273" s="17">
        <v>0.21</v>
      </c>
      <c r="BD1273" s="14">
        <v>2</v>
      </c>
      <c r="BE1273" s="17" t="s">
        <v>149</v>
      </c>
      <c r="BF1273" s="28"/>
      <c r="BG1273" s="26"/>
      <c r="BH1273" s="31"/>
      <c r="BI1273" s="29"/>
    </row>
    <row r="1274" spans="1:61" x14ac:dyDescent="0.25">
      <c r="A1274" s="90">
        <v>2009</v>
      </c>
      <c r="B1274" s="31">
        <v>2011</v>
      </c>
      <c r="C1274" s="16" t="s">
        <v>203</v>
      </c>
      <c r="D1274" s="17" t="s">
        <v>341</v>
      </c>
      <c r="E1274" s="17">
        <v>1</v>
      </c>
      <c r="F1274" s="76" t="s">
        <v>58</v>
      </c>
      <c r="G1274" s="45" t="s">
        <v>59</v>
      </c>
      <c r="H1274" s="70" t="s">
        <v>193</v>
      </c>
      <c r="I1274" s="45">
        <v>8</v>
      </c>
      <c r="J1274" s="22" t="s">
        <v>57</v>
      </c>
      <c r="K1274" s="17" t="s">
        <v>40</v>
      </c>
      <c r="L1274" s="71" t="s">
        <v>45</v>
      </c>
      <c r="M1274" s="71" t="s">
        <v>45</v>
      </c>
      <c r="N1274" s="25">
        <f t="shared" si="187"/>
        <v>61.50654189423846</v>
      </c>
      <c r="O1274" s="26">
        <v>47.564276048714483</v>
      </c>
      <c r="P1274" s="26">
        <f t="shared" si="188"/>
        <v>0.47564276048714482</v>
      </c>
      <c r="Q1274" s="25">
        <v>52.435723951285517</v>
      </c>
      <c r="R1274" s="25">
        <v>0.52435723951285518</v>
      </c>
      <c r="S1274" s="26" t="s">
        <v>45</v>
      </c>
      <c r="T1274" s="25">
        <v>9.7517137915312677</v>
      </c>
      <c r="U1274" s="26" t="s">
        <v>45</v>
      </c>
      <c r="V1274" s="26" t="s">
        <v>45</v>
      </c>
      <c r="W1274" s="26">
        <v>18.438893152260917</v>
      </c>
      <c r="X1274" s="26">
        <v>44.48441832969992</v>
      </c>
      <c r="Y1274" s="26">
        <v>24.808801763381581</v>
      </c>
      <c r="Z1274" s="26">
        <v>1.4878888418008955</v>
      </c>
      <c r="AA1274" s="26" t="s">
        <v>45</v>
      </c>
      <c r="AB1274" s="26" t="s">
        <v>45</v>
      </c>
      <c r="AC1274" s="26">
        <f t="shared" si="193"/>
        <v>1.7981080865347423</v>
      </c>
      <c r="AD1274" s="26">
        <f t="shared" si="193"/>
        <v>4.3379931573398105</v>
      </c>
      <c r="AE1274" s="26">
        <f t="shared" si="193"/>
        <v>2.4192833430733338</v>
      </c>
      <c r="AF1274" s="26">
        <f t="shared" si="193"/>
        <v>0.14509466138855279</v>
      </c>
      <c r="AG1274" s="17">
        <v>2.54</v>
      </c>
      <c r="AH1274" s="17">
        <v>5.9</v>
      </c>
      <c r="AI1274" s="17">
        <f t="shared" si="191"/>
        <v>1.2589254117941642E-6</v>
      </c>
      <c r="AJ1274" s="17">
        <v>1</v>
      </c>
      <c r="AK1274" s="17">
        <v>62.2</v>
      </c>
      <c r="AL1274" s="17">
        <v>655.8</v>
      </c>
      <c r="AM1274" s="17">
        <v>124.1</v>
      </c>
      <c r="AN1274" s="17">
        <v>4.5999999999999996</v>
      </c>
      <c r="AO1274" s="17">
        <v>7.6</v>
      </c>
      <c r="AP1274" s="17">
        <v>0.1</v>
      </c>
      <c r="AQ1274" s="17">
        <v>38.4</v>
      </c>
      <c r="AR1274" s="17">
        <v>924.16666666666572</v>
      </c>
      <c r="AS1274" s="17">
        <v>1445.3944444444442</v>
      </c>
      <c r="AT1274" s="26">
        <v>688.56666666666661</v>
      </c>
      <c r="AU1274" s="26">
        <v>21.278850813430264</v>
      </c>
      <c r="AV1274" s="26">
        <v>4.2115271435819395</v>
      </c>
      <c r="AW1274" s="27">
        <v>4883.0333333333347</v>
      </c>
      <c r="AX1274" s="26">
        <v>3663.7666666666664</v>
      </c>
      <c r="AY1274" s="103">
        <v>553</v>
      </c>
      <c r="AZ1274" s="103">
        <f t="shared" ref="AZ1274:AZ1285" si="194">AY1274*0.305</f>
        <v>168.66499999999999</v>
      </c>
      <c r="BA1274" s="17">
        <v>45</v>
      </c>
      <c r="BB1274" s="17">
        <v>60</v>
      </c>
      <c r="BC1274" s="17">
        <v>0.21</v>
      </c>
      <c r="BD1274" s="14">
        <v>2</v>
      </c>
      <c r="BE1274" s="17" t="s">
        <v>149</v>
      </c>
      <c r="BF1274" s="28"/>
      <c r="BG1274" s="26"/>
      <c r="BH1274" s="31"/>
      <c r="BI1274" s="29"/>
    </row>
    <row r="1275" spans="1:61" x14ac:dyDescent="0.25">
      <c r="A1275" s="90">
        <v>2009</v>
      </c>
      <c r="B1275" s="31">
        <v>2011</v>
      </c>
      <c r="C1275" s="16" t="s">
        <v>203</v>
      </c>
      <c r="D1275" s="17" t="s">
        <v>341</v>
      </c>
      <c r="E1275" s="17">
        <v>2</v>
      </c>
      <c r="F1275" s="76" t="s">
        <v>58</v>
      </c>
      <c r="G1275" s="45" t="s">
        <v>59</v>
      </c>
      <c r="H1275" s="70" t="s">
        <v>193</v>
      </c>
      <c r="I1275" s="45">
        <v>8</v>
      </c>
      <c r="J1275" s="22" t="s">
        <v>57</v>
      </c>
      <c r="K1275" s="17" t="s">
        <v>40</v>
      </c>
      <c r="L1275" s="71" t="s">
        <v>45</v>
      </c>
      <c r="M1275" s="71" t="s">
        <v>45</v>
      </c>
      <c r="N1275" s="25">
        <f t="shared" si="187"/>
        <v>86.582887109321689</v>
      </c>
      <c r="O1275" s="26">
        <v>47.879858657243815</v>
      </c>
      <c r="P1275" s="26">
        <f t="shared" si="188"/>
        <v>0.47879858657243818</v>
      </c>
      <c r="Q1275" s="25">
        <v>52.120141342756185</v>
      </c>
      <c r="R1275" s="25">
        <v>0.52120141342756188</v>
      </c>
      <c r="S1275" s="26" t="s">
        <v>45</v>
      </c>
      <c r="T1275" s="25">
        <v>13.818587989768066</v>
      </c>
      <c r="U1275" s="26" t="s">
        <v>45</v>
      </c>
      <c r="V1275" s="26" t="s">
        <v>45</v>
      </c>
      <c r="W1275" s="26">
        <v>18.970586048333857</v>
      </c>
      <c r="X1275" s="26">
        <v>41.785139028984219</v>
      </c>
      <c r="Y1275" s="26">
        <v>26.052870140985334</v>
      </c>
      <c r="Z1275" s="26">
        <v>1.9455586261147744</v>
      </c>
      <c r="AA1275" s="26" t="s">
        <v>45</v>
      </c>
      <c r="AB1275" s="26" t="s">
        <v>45</v>
      </c>
      <c r="AC1275" s="26">
        <f t="shared" si="193"/>
        <v>2.6214671252636785</v>
      </c>
      <c r="AD1275" s="26">
        <f t="shared" si="193"/>
        <v>5.7741162033671021</v>
      </c>
      <c r="AE1275" s="26">
        <f t="shared" si="193"/>
        <v>3.6001387842920698</v>
      </c>
      <c r="AF1275" s="26">
        <f t="shared" si="193"/>
        <v>0.26884873064219278</v>
      </c>
      <c r="AG1275" s="17">
        <v>2.69</v>
      </c>
      <c r="AH1275" s="17">
        <v>6.24</v>
      </c>
      <c r="AI1275" s="17">
        <f t="shared" si="191"/>
        <v>5.7543993733715549E-7</v>
      </c>
      <c r="AJ1275" s="17">
        <v>1</v>
      </c>
      <c r="AK1275" s="17">
        <v>42.5</v>
      </c>
      <c r="AL1275" s="17">
        <v>1094.8</v>
      </c>
      <c r="AM1275" s="17">
        <v>191.2</v>
      </c>
      <c r="AN1275" s="17">
        <v>2.5</v>
      </c>
      <c r="AO1275" s="17">
        <v>9.3000000000000007</v>
      </c>
      <c r="AP1275" s="17">
        <v>0.2</v>
      </c>
      <c r="AQ1275" s="17">
        <v>19.5</v>
      </c>
      <c r="AR1275" s="17">
        <v>924.16666666666572</v>
      </c>
      <c r="AS1275" s="17">
        <v>1445.3944444444442</v>
      </c>
      <c r="AT1275" s="26">
        <v>688.56666666666661</v>
      </c>
      <c r="AU1275" s="26">
        <v>21.278850813430264</v>
      </c>
      <c r="AV1275" s="26">
        <v>4.2115271435819395</v>
      </c>
      <c r="AW1275" s="27">
        <v>4883.0333333333347</v>
      </c>
      <c r="AX1275" s="26">
        <v>3663.7666666666664</v>
      </c>
      <c r="AY1275" s="103">
        <v>553</v>
      </c>
      <c r="AZ1275" s="103">
        <f t="shared" si="194"/>
        <v>168.66499999999999</v>
      </c>
      <c r="BA1275" s="17">
        <v>45</v>
      </c>
      <c r="BB1275" s="17">
        <v>60</v>
      </c>
      <c r="BC1275" s="17">
        <v>0.21</v>
      </c>
      <c r="BD1275" s="14">
        <v>2</v>
      </c>
      <c r="BE1275" s="17" t="s">
        <v>149</v>
      </c>
      <c r="BF1275" s="28"/>
      <c r="BG1275" s="26"/>
      <c r="BH1275" s="31"/>
      <c r="BI1275" s="29"/>
    </row>
    <row r="1276" spans="1:61" x14ac:dyDescent="0.25">
      <c r="A1276" s="90">
        <v>2009</v>
      </c>
      <c r="B1276" s="31">
        <v>2011</v>
      </c>
      <c r="C1276" s="16" t="s">
        <v>203</v>
      </c>
      <c r="D1276" s="17" t="s">
        <v>341</v>
      </c>
      <c r="E1276" s="17">
        <v>3</v>
      </c>
      <c r="F1276" s="76" t="s">
        <v>58</v>
      </c>
      <c r="G1276" s="45" t="s">
        <v>59</v>
      </c>
      <c r="H1276" s="70" t="s">
        <v>193</v>
      </c>
      <c r="I1276" s="45">
        <v>8</v>
      </c>
      <c r="J1276" s="22" t="s">
        <v>57</v>
      </c>
      <c r="K1276" s="17" t="s">
        <v>40</v>
      </c>
      <c r="L1276" s="71" t="s">
        <v>45</v>
      </c>
      <c r="M1276" s="71" t="s">
        <v>45</v>
      </c>
      <c r="N1276" s="25">
        <f t="shared" si="187"/>
        <v>82.855085448377437</v>
      </c>
      <c r="O1276" s="26">
        <v>48.23310601363918</v>
      </c>
      <c r="P1276" s="26">
        <f t="shared" si="188"/>
        <v>0.48233106013639182</v>
      </c>
      <c r="Q1276" s="25">
        <v>51.76689398636082</v>
      </c>
      <c r="R1276" s="25">
        <v>0.51766893986360818</v>
      </c>
      <c r="S1276" s="26" t="s">
        <v>45</v>
      </c>
      <c r="T1276" s="25">
        <v>13.321193734002406</v>
      </c>
      <c r="U1276" s="26" t="s">
        <v>45</v>
      </c>
      <c r="V1276" s="26" t="s">
        <v>45</v>
      </c>
      <c r="W1276" s="26">
        <v>20.010297501433755</v>
      </c>
      <c r="X1276" s="26">
        <v>42.167031974496567</v>
      </c>
      <c r="Y1276" s="26">
        <v>25.221265095069043</v>
      </c>
      <c r="Z1276" s="26">
        <v>1.821776022958673</v>
      </c>
      <c r="AA1276" s="26" t="s">
        <v>45</v>
      </c>
      <c r="AB1276" s="26" t="s">
        <v>45</v>
      </c>
      <c r="AC1276" s="26">
        <f t="shared" si="193"/>
        <v>2.6656104969162335</v>
      </c>
      <c r="AD1276" s="26">
        <f t="shared" si="193"/>
        <v>5.6171520212014281</v>
      </c>
      <c r="AE1276" s="26">
        <f t="shared" si="193"/>
        <v>3.3597735854804736</v>
      </c>
      <c r="AF1276" s="26">
        <f t="shared" si="193"/>
        <v>0.24268231341792901</v>
      </c>
      <c r="AG1276" s="17">
        <v>3.28</v>
      </c>
      <c r="AH1276" s="17">
        <v>6.13</v>
      </c>
      <c r="AI1276" s="17">
        <f t="shared" si="191"/>
        <v>7.4131024130091606E-7</v>
      </c>
      <c r="AJ1276" s="17">
        <v>1</v>
      </c>
      <c r="AK1276" s="17">
        <v>45.1</v>
      </c>
      <c r="AL1276" s="17">
        <v>1309.3</v>
      </c>
      <c r="AM1276" s="17">
        <v>216.7</v>
      </c>
      <c r="AN1276" s="17">
        <v>2.5</v>
      </c>
      <c r="AO1276" s="17">
        <v>11.8</v>
      </c>
      <c r="AP1276" s="17">
        <v>0.3</v>
      </c>
      <c r="AQ1276" s="17">
        <v>23.5</v>
      </c>
      <c r="AR1276" s="17">
        <v>924.16666666666572</v>
      </c>
      <c r="AS1276" s="17">
        <v>1445.3944444444442</v>
      </c>
      <c r="AT1276" s="26">
        <v>688.56666666666661</v>
      </c>
      <c r="AU1276" s="26">
        <v>21.278850813430264</v>
      </c>
      <c r="AV1276" s="26">
        <v>4.2115271435819395</v>
      </c>
      <c r="AW1276" s="27">
        <v>4883.0333333333347</v>
      </c>
      <c r="AX1276" s="26">
        <v>3663.7666666666664</v>
      </c>
      <c r="AY1276" s="103">
        <v>553</v>
      </c>
      <c r="AZ1276" s="103">
        <f t="shared" si="194"/>
        <v>168.66499999999999</v>
      </c>
      <c r="BA1276" s="17">
        <v>45</v>
      </c>
      <c r="BB1276" s="17">
        <v>60</v>
      </c>
      <c r="BC1276" s="17">
        <v>0.21</v>
      </c>
      <c r="BD1276" s="14">
        <v>2</v>
      </c>
      <c r="BE1276" s="17" t="s">
        <v>149</v>
      </c>
      <c r="BF1276" s="28"/>
      <c r="BG1276" s="26"/>
      <c r="BH1276" s="31"/>
      <c r="BI1276" s="29"/>
    </row>
    <row r="1277" spans="1:61" x14ac:dyDescent="0.25">
      <c r="A1277" s="90">
        <v>2009</v>
      </c>
      <c r="B1277" s="31">
        <v>2011</v>
      </c>
      <c r="C1277" s="16" t="s">
        <v>203</v>
      </c>
      <c r="D1277" s="17" t="s">
        <v>341</v>
      </c>
      <c r="E1277" s="17">
        <v>4</v>
      </c>
      <c r="F1277" s="76" t="s">
        <v>58</v>
      </c>
      <c r="G1277" s="45" t="s">
        <v>59</v>
      </c>
      <c r="H1277" s="70" t="s">
        <v>193</v>
      </c>
      <c r="I1277" s="45">
        <v>8</v>
      </c>
      <c r="J1277" s="22" t="s">
        <v>57</v>
      </c>
      <c r="K1277" s="17" t="s">
        <v>40</v>
      </c>
      <c r="L1277" s="71" t="s">
        <v>45</v>
      </c>
      <c r="M1277" s="71" t="s">
        <v>45</v>
      </c>
      <c r="N1277" s="25">
        <f t="shared" si="187"/>
        <v>49.218364143777208</v>
      </c>
      <c r="O1277" s="26">
        <v>48.153409090909093</v>
      </c>
      <c r="P1277" s="26">
        <f t="shared" si="188"/>
        <v>0.48153409090909094</v>
      </c>
      <c r="Q1277" s="25">
        <v>51.846590909090907</v>
      </c>
      <c r="R1277" s="25">
        <v>0.51846590909090906</v>
      </c>
      <c r="S1277" s="26" t="s">
        <v>45</v>
      </c>
      <c r="T1277" s="25">
        <v>7.9001067446687845</v>
      </c>
      <c r="U1277" s="26" t="s">
        <v>45</v>
      </c>
      <c r="V1277" s="26" t="s">
        <v>45</v>
      </c>
      <c r="W1277" s="26">
        <v>19.361435841328358</v>
      </c>
      <c r="X1277" s="26">
        <v>43.013357866235154</v>
      </c>
      <c r="Y1277" s="26">
        <v>25.397526674359057</v>
      </c>
      <c r="Z1277" s="26">
        <v>1.5296670359626887</v>
      </c>
      <c r="AA1277" s="26" t="s">
        <v>45</v>
      </c>
      <c r="AB1277" s="26" t="s">
        <v>45</v>
      </c>
      <c r="AC1277" s="26">
        <f t="shared" si="193"/>
        <v>1.5295740987655011</v>
      </c>
      <c r="AD1277" s="26">
        <f t="shared" si="193"/>
        <v>3.3981011858989643</v>
      </c>
      <c r="AE1277" s="26">
        <f t="shared" si="193"/>
        <v>2.0064317177800932</v>
      </c>
      <c r="AF1277" s="26">
        <f t="shared" si="193"/>
        <v>0.12084532867906346</v>
      </c>
      <c r="AG1277" s="17">
        <v>2.99</v>
      </c>
      <c r="AH1277" s="17">
        <v>6.16</v>
      </c>
      <c r="AI1277" s="17">
        <f t="shared" si="191"/>
        <v>6.9183097091893534E-7</v>
      </c>
      <c r="AJ1277" s="17">
        <v>1</v>
      </c>
      <c r="AK1277" s="17">
        <v>37</v>
      </c>
      <c r="AL1277" s="17">
        <v>1328.2</v>
      </c>
      <c r="AM1277" s="17">
        <v>216</v>
      </c>
      <c r="AN1277" s="17">
        <v>4.5</v>
      </c>
      <c r="AO1277" s="17">
        <v>11.1</v>
      </c>
      <c r="AP1277" s="17">
        <v>0.2</v>
      </c>
      <c r="AQ1277" s="17">
        <v>27</v>
      </c>
      <c r="AR1277" s="17">
        <v>924.16666666666572</v>
      </c>
      <c r="AS1277" s="17">
        <v>1445.3944444444442</v>
      </c>
      <c r="AT1277" s="26">
        <v>688.56666666666661</v>
      </c>
      <c r="AU1277" s="26">
        <v>21.278850813430264</v>
      </c>
      <c r="AV1277" s="26">
        <v>4.2115271435819395</v>
      </c>
      <c r="AW1277" s="27">
        <v>4883.0333333333347</v>
      </c>
      <c r="AX1277" s="26">
        <v>3663.7666666666664</v>
      </c>
      <c r="AY1277" s="103">
        <v>553</v>
      </c>
      <c r="AZ1277" s="103">
        <f t="shared" si="194"/>
        <v>168.66499999999999</v>
      </c>
      <c r="BA1277" s="17">
        <v>45</v>
      </c>
      <c r="BB1277" s="17">
        <v>60</v>
      </c>
      <c r="BC1277" s="17">
        <v>0.21</v>
      </c>
      <c r="BD1277" s="14">
        <v>2</v>
      </c>
      <c r="BE1277" s="17" t="s">
        <v>149</v>
      </c>
      <c r="BF1277" s="28"/>
      <c r="BG1277" s="26"/>
      <c r="BH1277" s="31"/>
      <c r="BI1277" s="29"/>
    </row>
    <row r="1278" spans="1:61" x14ac:dyDescent="0.25">
      <c r="A1278" s="90">
        <v>2009</v>
      </c>
      <c r="B1278" s="31">
        <v>2011</v>
      </c>
      <c r="C1278" s="16" t="s">
        <v>203</v>
      </c>
      <c r="D1278" s="17" t="s">
        <v>341</v>
      </c>
      <c r="E1278" s="17">
        <v>1</v>
      </c>
      <c r="F1278" s="76" t="s">
        <v>93</v>
      </c>
      <c r="G1278" s="45" t="s">
        <v>94</v>
      </c>
      <c r="H1278" s="70" t="s">
        <v>95</v>
      </c>
      <c r="I1278" s="45" t="s">
        <v>43</v>
      </c>
      <c r="J1278" s="22">
        <v>988234</v>
      </c>
      <c r="K1278" s="17" t="s">
        <v>42</v>
      </c>
      <c r="L1278" s="71" t="s">
        <v>45</v>
      </c>
      <c r="M1278" s="71" t="s">
        <v>45</v>
      </c>
      <c r="N1278" s="25">
        <f t="shared" si="187"/>
        <v>42.184216793113762</v>
      </c>
      <c r="O1278" s="26">
        <v>43.779108449767136</v>
      </c>
      <c r="P1278" s="26">
        <f t="shared" si="188"/>
        <v>0.43779108449767135</v>
      </c>
      <c r="Q1278" s="25">
        <v>56.220891550232864</v>
      </c>
      <c r="R1278" s="25">
        <v>0.56220891550232865</v>
      </c>
      <c r="S1278" s="26" t="s">
        <v>45</v>
      </c>
      <c r="T1278" s="25">
        <v>6.1559580061807182</v>
      </c>
      <c r="U1278" s="26" t="s">
        <v>45</v>
      </c>
      <c r="V1278" s="26" t="s">
        <v>45</v>
      </c>
      <c r="W1278" s="26">
        <v>18.570109872708329</v>
      </c>
      <c r="X1278" s="26">
        <v>46.81498532809735</v>
      </c>
      <c r="Y1278" s="26">
        <v>23.4178059639667</v>
      </c>
      <c r="Z1278" s="26">
        <v>1.2938213861206407</v>
      </c>
      <c r="AA1278" s="26" t="s">
        <v>45</v>
      </c>
      <c r="AB1278" s="26" t="s">
        <v>45</v>
      </c>
      <c r="AC1278" s="26">
        <f t="shared" si="193"/>
        <v>1.1431681654655443</v>
      </c>
      <c r="AD1278" s="26">
        <f t="shared" si="193"/>
        <v>2.8819108373973377</v>
      </c>
      <c r="AE1278" s="26">
        <f t="shared" si="193"/>
        <v>1.4415903011106739</v>
      </c>
      <c r="AF1278" s="26">
        <f t="shared" si="193"/>
        <v>7.9647101204571927E-2</v>
      </c>
      <c r="AG1278" s="17">
        <v>2.54</v>
      </c>
      <c r="AH1278" s="17">
        <v>5.9</v>
      </c>
      <c r="AI1278" s="17">
        <f t="shared" si="191"/>
        <v>1.2589254117941642E-6</v>
      </c>
      <c r="AJ1278" s="17">
        <v>1</v>
      </c>
      <c r="AK1278" s="17">
        <v>62.2</v>
      </c>
      <c r="AL1278" s="17">
        <v>655.8</v>
      </c>
      <c r="AM1278" s="17">
        <v>124.1</v>
      </c>
      <c r="AN1278" s="17">
        <v>4.5999999999999996</v>
      </c>
      <c r="AO1278" s="17">
        <v>7.6</v>
      </c>
      <c r="AP1278" s="17">
        <v>0.1</v>
      </c>
      <c r="AQ1278" s="17">
        <v>38.4</v>
      </c>
      <c r="AR1278" s="17">
        <v>924.16666666666572</v>
      </c>
      <c r="AS1278" s="17">
        <v>1445.3944444444442</v>
      </c>
      <c r="AT1278" s="26">
        <v>688.56666666666661</v>
      </c>
      <c r="AU1278" s="26">
        <v>21.278850813430264</v>
      </c>
      <c r="AV1278" s="26">
        <v>4.2115271435819395</v>
      </c>
      <c r="AW1278" s="27">
        <v>4883.0333333333347</v>
      </c>
      <c r="AX1278" s="26">
        <v>3663.7666666666664</v>
      </c>
      <c r="AY1278" s="103">
        <v>553</v>
      </c>
      <c r="AZ1278" s="103">
        <f t="shared" si="194"/>
        <v>168.66499999999999</v>
      </c>
      <c r="BA1278" s="17">
        <v>45</v>
      </c>
      <c r="BB1278" s="17">
        <v>60</v>
      </c>
      <c r="BC1278" s="17">
        <v>0.21</v>
      </c>
      <c r="BD1278" s="14">
        <v>2</v>
      </c>
      <c r="BE1278" s="17" t="s">
        <v>149</v>
      </c>
      <c r="BF1278" s="28"/>
      <c r="BG1278" s="26"/>
      <c r="BH1278" s="31"/>
      <c r="BI1278" s="29"/>
    </row>
    <row r="1279" spans="1:61" x14ac:dyDescent="0.25">
      <c r="A1279" s="90">
        <v>2009</v>
      </c>
      <c r="B1279" s="31">
        <v>2011</v>
      </c>
      <c r="C1279" s="16" t="s">
        <v>203</v>
      </c>
      <c r="D1279" s="17" t="s">
        <v>341</v>
      </c>
      <c r="E1279" s="17">
        <v>2</v>
      </c>
      <c r="F1279" s="76" t="s">
        <v>93</v>
      </c>
      <c r="G1279" s="45" t="s">
        <v>94</v>
      </c>
      <c r="H1279" s="70" t="s">
        <v>95</v>
      </c>
      <c r="I1279" s="45" t="s">
        <v>43</v>
      </c>
      <c r="J1279" s="22">
        <v>988234</v>
      </c>
      <c r="K1279" s="17" t="s">
        <v>42</v>
      </c>
      <c r="L1279" s="71" t="s">
        <v>45</v>
      </c>
      <c r="M1279" s="71" t="s">
        <v>45</v>
      </c>
      <c r="N1279" s="25">
        <f t="shared" si="187"/>
        <v>36.242445736220823</v>
      </c>
      <c r="O1279" s="26">
        <v>45.47193877551021</v>
      </c>
      <c r="P1279" s="26">
        <f t="shared" si="188"/>
        <v>0.45471938775510212</v>
      </c>
      <c r="Q1279" s="25">
        <v>54.52806122448979</v>
      </c>
      <c r="R1279" s="25">
        <v>0.54528061224489788</v>
      </c>
      <c r="S1279" s="26" t="s">
        <v>45</v>
      </c>
      <c r="T1279" s="25">
        <v>5.4933809119739481</v>
      </c>
      <c r="U1279" s="26" t="s">
        <v>45</v>
      </c>
      <c r="V1279" s="26" t="s">
        <v>45</v>
      </c>
      <c r="W1279" s="26">
        <v>18.862977316458441</v>
      </c>
      <c r="X1279" s="26">
        <v>41.67663193221135</v>
      </c>
      <c r="Y1279" s="26">
        <v>25.837279352647315</v>
      </c>
      <c r="Z1279" s="26">
        <v>1.5553707417545155</v>
      </c>
      <c r="AA1279" s="26" t="s">
        <v>45</v>
      </c>
      <c r="AB1279" s="26" t="s">
        <v>45</v>
      </c>
      <c r="AC1279" s="26">
        <f t="shared" si="193"/>
        <v>1.0362151953323036</v>
      </c>
      <c r="AD1279" s="26">
        <f t="shared" si="193"/>
        <v>2.2894561433177376</v>
      </c>
      <c r="AE1279" s="26">
        <f t="shared" si="193"/>
        <v>1.4193401721317136</v>
      </c>
      <c r="AF1279" s="26">
        <f t="shared" si="193"/>
        <v>8.5442439437970169E-2</v>
      </c>
      <c r="AG1279" s="17">
        <v>2.69</v>
      </c>
      <c r="AH1279" s="17">
        <v>6.24</v>
      </c>
      <c r="AI1279" s="17">
        <f t="shared" si="191"/>
        <v>5.7543993733715549E-7</v>
      </c>
      <c r="AJ1279" s="17">
        <v>1</v>
      </c>
      <c r="AK1279" s="17">
        <v>42.5</v>
      </c>
      <c r="AL1279" s="17">
        <v>1094.8</v>
      </c>
      <c r="AM1279" s="17">
        <v>191.2</v>
      </c>
      <c r="AN1279" s="17">
        <v>2.5</v>
      </c>
      <c r="AO1279" s="17">
        <v>9.3000000000000007</v>
      </c>
      <c r="AP1279" s="17">
        <v>0.2</v>
      </c>
      <c r="AQ1279" s="17">
        <v>19.5</v>
      </c>
      <c r="AR1279" s="17">
        <v>924.16666666666572</v>
      </c>
      <c r="AS1279" s="17">
        <v>1445.3944444444442</v>
      </c>
      <c r="AT1279" s="26">
        <v>688.56666666666661</v>
      </c>
      <c r="AU1279" s="26">
        <v>21.278850813430264</v>
      </c>
      <c r="AV1279" s="26">
        <v>4.2115271435819395</v>
      </c>
      <c r="AW1279" s="27">
        <v>4883.0333333333347</v>
      </c>
      <c r="AX1279" s="26">
        <v>3663.7666666666664</v>
      </c>
      <c r="AY1279" s="103">
        <v>553</v>
      </c>
      <c r="AZ1279" s="103">
        <f t="shared" si="194"/>
        <v>168.66499999999999</v>
      </c>
      <c r="BA1279" s="17">
        <v>45</v>
      </c>
      <c r="BB1279" s="17">
        <v>60</v>
      </c>
      <c r="BC1279" s="17">
        <v>0.21</v>
      </c>
      <c r="BD1279" s="14">
        <v>2</v>
      </c>
      <c r="BE1279" s="17" t="s">
        <v>149</v>
      </c>
      <c r="BF1279" s="28"/>
      <c r="BG1279" s="26"/>
      <c r="BH1279" s="31"/>
      <c r="BI1279" s="29"/>
    </row>
    <row r="1280" spans="1:61" x14ac:dyDescent="0.25">
      <c r="A1280" s="90">
        <v>2009</v>
      </c>
      <c r="B1280" s="31">
        <v>2011</v>
      </c>
      <c r="C1280" s="16" t="s">
        <v>203</v>
      </c>
      <c r="D1280" s="17" t="s">
        <v>341</v>
      </c>
      <c r="E1280" s="17">
        <v>3</v>
      </c>
      <c r="F1280" s="76" t="s">
        <v>93</v>
      </c>
      <c r="G1280" s="45" t="s">
        <v>94</v>
      </c>
      <c r="H1280" s="70" t="s">
        <v>95</v>
      </c>
      <c r="I1280" s="45" t="s">
        <v>43</v>
      </c>
      <c r="J1280" s="22">
        <v>988234</v>
      </c>
      <c r="K1280" s="17" t="s">
        <v>42</v>
      </c>
      <c r="L1280" s="71" t="s">
        <v>45</v>
      </c>
      <c r="M1280" s="71" t="s">
        <v>45</v>
      </c>
      <c r="N1280" s="25">
        <f t="shared" si="187"/>
        <v>57.116316109952763</v>
      </c>
      <c r="O1280" s="26">
        <v>43.718905472636813</v>
      </c>
      <c r="P1280" s="26">
        <f t="shared" si="188"/>
        <v>0.43718905472636815</v>
      </c>
      <c r="Q1280" s="25">
        <v>56.281094527363187</v>
      </c>
      <c r="R1280" s="25">
        <v>0.56281094527363185</v>
      </c>
      <c r="S1280" s="26" t="s">
        <v>45</v>
      </c>
      <c r="T1280" s="25">
        <v>8.3235427498542283</v>
      </c>
      <c r="U1280" s="26" t="s">
        <v>45</v>
      </c>
      <c r="V1280" s="26" t="s">
        <v>45</v>
      </c>
      <c r="W1280" s="26">
        <v>19.083360660051582</v>
      </c>
      <c r="X1280" s="26">
        <v>42.9466973805485</v>
      </c>
      <c r="Y1280" s="26">
        <v>24.991017943870247</v>
      </c>
      <c r="Z1280" s="26">
        <v>1.3896945210267262</v>
      </c>
      <c r="AA1280" s="26" t="s">
        <v>45</v>
      </c>
      <c r="AB1280" s="26" t="s">
        <v>45</v>
      </c>
      <c r="AC1280" s="26">
        <f t="shared" si="193"/>
        <v>1.5884116826482575</v>
      </c>
      <c r="AD1280" s="26">
        <f t="shared" si="193"/>
        <v>3.5746867161204805</v>
      </c>
      <c r="AE1280" s="26">
        <f t="shared" si="193"/>
        <v>2.0801380621817813</v>
      </c>
      <c r="AF1280" s="26">
        <f t="shared" si="193"/>
        <v>0.11567181755004152</v>
      </c>
      <c r="AG1280" s="17">
        <v>3.28</v>
      </c>
      <c r="AH1280" s="17">
        <v>6.13</v>
      </c>
      <c r="AI1280" s="17">
        <f t="shared" si="191"/>
        <v>7.4131024130091606E-7</v>
      </c>
      <c r="AJ1280" s="17">
        <v>1</v>
      </c>
      <c r="AK1280" s="17">
        <v>45.1</v>
      </c>
      <c r="AL1280" s="17">
        <v>1309.3</v>
      </c>
      <c r="AM1280" s="17">
        <v>216.7</v>
      </c>
      <c r="AN1280" s="17">
        <v>2.5</v>
      </c>
      <c r="AO1280" s="17">
        <v>11.8</v>
      </c>
      <c r="AP1280" s="17">
        <v>0.3</v>
      </c>
      <c r="AQ1280" s="17">
        <v>23.5</v>
      </c>
      <c r="AR1280" s="17">
        <v>924.16666666666572</v>
      </c>
      <c r="AS1280" s="17">
        <v>1445.3944444444442</v>
      </c>
      <c r="AT1280" s="26">
        <v>688.56666666666661</v>
      </c>
      <c r="AU1280" s="26">
        <v>21.278850813430264</v>
      </c>
      <c r="AV1280" s="26">
        <v>4.2115271435819395</v>
      </c>
      <c r="AW1280" s="27">
        <v>4883.0333333333347</v>
      </c>
      <c r="AX1280" s="26">
        <v>3663.7666666666664</v>
      </c>
      <c r="AY1280" s="103">
        <v>553</v>
      </c>
      <c r="AZ1280" s="103">
        <f t="shared" si="194"/>
        <v>168.66499999999999</v>
      </c>
      <c r="BA1280" s="17">
        <v>45</v>
      </c>
      <c r="BB1280" s="17">
        <v>60</v>
      </c>
      <c r="BC1280" s="17">
        <v>0.21</v>
      </c>
      <c r="BD1280" s="14">
        <v>2</v>
      </c>
      <c r="BE1280" s="17" t="s">
        <v>149</v>
      </c>
      <c r="BF1280" s="28"/>
      <c r="BG1280" s="26"/>
      <c r="BH1280" s="31"/>
      <c r="BI1280" s="29"/>
    </row>
    <row r="1281" spans="1:61" x14ac:dyDescent="0.25">
      <c r="A1281" s="90">
        <v>2009</v>
      </c>
      <c r="B1281" s="31">
        <v>2011</v>
      </c>
      <c r="C1281" s="16" t="s">
        <v>203</v>
      </c>
      <c r="D1281" s="17" t="s">
        <v>341</v>
      </c>
      <c r="E1281" s="17">
        <v>4</v>
      </c>
      <c r="F1281" s="76" t="s">
        <v>93</v>
      </c>
      <c r="G1281" s="45" t="s">
        <v>94</v>
      </c>
      <c r="H1281" s="70" t="s">
        <v>95</v>
      </c>
      <c r="I1281" s="45" t="s">
        <v>43</v>
      </c>
      <c r="J1281" s="22">
        <v>988234</v>
      </c>
      <c r="K1281" s="17" t="s">
        <v>42</v>
      </c>
      <c r="L1281" s="71" t="s">
        <v>45</v>
      </c>
      <c r="M1281" s="71" t="s">
        <v>45</v>
      </c>
      <c r="N1281" s="25">
        <f t="shared" si="187"/>
        <v>49.307488310313659</v>
      </c>
      <c r="O1281" s="26">
        <v>44.553163731245924</v>
      </c>
      <c r="P1281" s="26">
        <f t="shared" si="188"/>
        <v>0.44553163731245926</v>
      </c>
      <c r="Q1281" s="25">
        <v>55.446836268754076</v>
      </c>
      <c r="R1281" s="25">
        <v>0.55446836268754074</v>
      </c>
      <c r="S1281" s="26" t="s">
        <v>45</v>
      </c>
      <c r="T1281" s="25">
        <v>7.3226819995529961</v>
      </c>
      <c r="U1281" s="26" t="s">
        <v>45</v>
      </c>
      <c r="V1281" s="26" t="s">
        <v>45</v>
      </c>
      <c r="W1281" s="26">
        <v>18.388277382540224</v>
      </c>
      <c r="X1281" s="26">
        <v>40.307012557557073</v>
      </c>
      <c r="Y1281" s="26">
        <v>27.213392668301765</v>
      </c>
      <c r="Z1281" s="26">
        <v>1.7291735933935826</v>
      </c>
      <c r="AA1281" s="26" t="s">
        <v>45</v>
      </c>
      <c r="AB1281" s="26" t="s">
        <v>45</v>
      </c>
      <c r="AC1281" s="26">
        <f t="shared" si="193"/>
        <v>1.3465150779191479</v>
      </c>
      <c r="AD1281" s="26">
        <f t="shared" si="193"/>
        <v>2.9515543531097972</v>
      </c>
      <c r="AE1281" s="26">
        <f t="shared" si="193"/>
        <v>1.9927502063894083</v>
      </c>
      <c r="AF1281" s="26">
        <f t="shared" si="193"/>
        <v>0.1266218834644556</v>
      </c>
      <c r="AG1281" s="17">
        <v>2.99</v>
      </c>
      <c r="AH1281" s="17">
        <v>6.16</v>
      </c>
      <c r="AI1281" s="17">
        <f t="shared" si="191"/>
        <v>6.9183097091893534E-7</v>
      </c>
      <c r="AJ1281" s="17">
        <v>1</v>
      </c>
      <c r="AK1281" s="17">
        <v>37</v>
      </c>
      <c r="AL1281" s="17">
        <v>1328.2</v>
      </c>
      <c r="AM1281" s="17">
        <v>216</v>
      </c>
      <c r="AN1281" s="17">
        <v>4.5</v>
      </c>
      <c r="AO1281" s="17">
        <v>11.1</v>
      </c>
      <c r="AP1281" s="17">
        <v>0.2</v>
      </c>
      <c r="AQ1281" s="17">
        <v>27</v>
      </c>
      <c r="AR1281" s="17">
        <v>924.16666666666572</v>
      </c>
      <c r="AS1281" s="17">
        <v>1445.3944444444442</v>
      </c>
      <c r="AT1281" s="26">
        <v>688.56666666666661</v>
      </c>
      <c r="AU1281" s="26">
        <v>21.278850813430264</v>
      </c>
      <c r="AV1281" s="26">
        <v>4.2115271435819395</v>
      </c>
      <c r="AW1281" s="27">
        <v>4883.0333333333347</v>
      </c>
      <c r="AX1281" s="26">
        <v>3663.7666666666664</v>
      </c>
      <c r="AY1281" s="103">
        <v>553</v>
      </c>
      <c r="AZ1281" s="103">
        <f t="shared" si="194"/>
        <v>168.66499999999999</v>
      </c>
      <c r="BA1281" s="17">
        <v>45</v>
      </c>
      <c r="BB1281" s="17">
        <v>60</v>
      </c>
      <c r="BC1281" s="17">
        <v>0.21</v>
      </c>
      <c r="BD1281" s="14">
        <v>2</v>
      </c>
      <c r="BE1281" s="17" t="s">
        <v>149</v>
      </c>
      <c r="BF1281" s="28"/>
      <c r="BG1281" s="26"/>
      <c r="BH1281" s="31"/>
      <c r="BI1281" s="29"/>
    </row>
    <row r="1282" spans="1:61" x14ac:dyDescent="0.25">
      <c r="A1282" s="90">
        <v>2009</v>
      </c>
      <c r="B1282" s="31">
        <v>2011</v>
      </c>
      <c r="C1282" s="16" t="s">
        <v>203</v>
      </c>
      <c r="D1282" s="17" t="s">
        <v>341</v>
      </c>
      <c r="E1282" s="17">
        <v>1</v>
      </c>
      <c r="F1282" s="76" t="s">
        <v>108</v>
      </c>
      <c r="G1282" s="45" t="s">
        <v>109</v>
      </c>
      <c r="H1282" s="70">
        <v>99202</v>
      </c>
      <c r="I1282" s="45">
        <v>8</v>
      </c>
      <c r="J1282" s="22">
        <v>99202004</v>
      </c>
      <c r="K1282" s="17" t="s">
        <v>40</v>
      </c>
      <c r="L1282" s="71" t="s">
        <v>45</v>
      </c>
      <c r="M1282" s="71" t="s">
        <v>45</v>
      </c>
      <c r="N1282" s="25">
        <f t="shared" si="187"/>
        <v>73.433640812773717</v>
      </c>
      <c r="O1282" s="26">
        <v>51.792336217552531</v>
      </c>
      <c r="P1282" s="26">
        <f t="shared" si="188"/>
        <v>0.51792336217552526</v>
      </c>
      <c r="Q1282" s="25">
        <v>48.207663782447469</v>
      </c>
      <c r="R1282" s="25">
        <v>0.48207663782447469</v>
      </c>
      <c r="S1282" s="26" t="s">
        <v>45</v>
      </c>
      <c r="T1282" s="25">
        <v>12.677666048847211</v>
      </c>
      <c r="U1282" s="26" t="s">
        <v>45</v>
      </c>
      <c r="V1282" s="26" t="s">
        <v>45</v>
      </c>
      <c r="W1282" s="26">
        <v>17.967910972854853</v>
      </c>
      <c r="X1282" s="26">
        <v>45.403550840030135</v>
      </c>
      <c r="Y1282" s="26">
        <v>24.701785449764856</v>
      </c>
      <c r="Z1282" s="26">
        <v>1.4140203557629434</v>
      </c>
      <c r="AA1282" s="26" t="s">
        <v>45</v>
      </c>
      <c r="AB1282" s="26" t="s">
        <v>45</v>
      </c>
      <c r="AC1282" s="26">
        <f t="shared" si="193"/>
        <v>2.2779117490927123</v>
      </c>
      <c r="AD1282" s="26">
        <f t="shared" si="193"/>
        <v>5.7561105498175831</v>
      </c>
      <c r="AE1282" s="26">
        <f t="shared" si="193"/>
        <v>3.1316098674239194</v>
      </c>
      <c r="AF1282" s="26">
        <f t="shared" si="193"/>
        <v>0.17926477856634723</v>
      </c>
      <c r="AG1282" s="17">
        <v>2.54</v>
      </c>
      <c r="AH1282" s="17">
        <v>5.9</v>
      </c>
      <c r="AI1282" s="17">
        <f t="shared" si="191"/>
        <v>1.2589254117941642E-6</v>
      </c>
      <c r="AJ1282" s="17">
        <v>1</v>
      </c>
      <c r="AK1282" s="17">
        <v>62.2</v>
      </c>
      <c r="AL1282" s="17">
        <v>655.8</v>
      </c>
      <c r="AM1282" s="17">
        <v>124.1</v>
      </c>
      <c r="AN1282" s="17">
        <v>4.5999999999999996</v>
      </c>
      <c r="AO1282" s="17">
        <v>7.6</v>
      </c>
      <c r="AP1282" s="17">
        <v>0.1</v>
      </c>
      <c r="AQ1282" s="17">
        <v>38.4</v>
      </c>
      <c r="AR1282" s="17">
        <v>924.16666666666572</v>
      </c>
      <c r="AS1282" s="17">
        <v>1445.3944444444442</v>
      </c>
      <c r="AT1282" s="26">
        <v>688.56666666666661</v>
      </c>
      <c r="AU1282" s="26">
        <v>21.278850813430264</v>
      </c>
      <c r="AV1282" s="26">
        <v>4.2115271435819395</v>
      </c>
      <c r="AW1282" s="27">
        <v>4883.0333333333347</v>
      </c>
      <c r="AX1282" s="26">
        <v>3663.7666666666664</v>
      </c>
      <c r="AY1282" s="103">
        <v>553</v>
      </c>
      <c r="AZ1282" s="103">
        <f t="shared" si="194"/>
        <v>168.66499999999999</v>
      </c>
      <c r="BA1282" s="17">
        <v>45</v>
      </c>
      <c r="BB1282" s="17">
        <v>60</v>
      </c>
      <c r="BC1282" s="17">
        <v>0.21</v>
      </c>
      <c r="BD1282" s="14">
        <v>2</v>
      </c>
      <c r="BE1282" s="17" t="s">
        <v>149</v>
      </c>
      <c r="BF1282" s="28"/>
      <c r="BG1282" s="26"/>
      <c r="BH1282" s="31"/>
      <c r="BI1282" s="29"/>
    </row>
    <row r="1283" spans="1:61" x14ac:dyDescent="0.25">
      <c r="A1283" s="90">
        <v>2009</v>
      </c>
      <c r="B1283" s="31">
        <v>2011</v>
      </c>
      <c r="C1283" s="16" t="s">
        <v>203</v>
      </c>
      <c r="D1283" s="17" t="s">
        <v>341</v>
      </c>
      <c r="E1283" s="17">
        <v>2</v>
      </c>
      <c r="F1283" s="76" t="s">
        <v>108</v>
      </c>
      <c r="G1283" s="45" t="s">
        <v>109</v>
      </c>
      <c r="H1283" s="70">
        <v>99202</v>
      </c>
      <c r="I1283" s="45">
        <v>8</v>
      </c>
      <c r="J1283" s="22">
        <v>99202004</v>
      </c>
      <c r="K1283" s="17" t="s">
        <v>40</v>
      </c>
      <c r="L1283" s="71" t="s">
        <v>45</v>
      </c>
      <c r="M1283" s="71" t="s">
        <v>45</v>
      </c>
      <c r="N1283" s="25">
        <f t="shared" si="187"/>
        <v>50.98711998768097</v>
      </c>
      <c r="O1283" s="26">
        <v>51.977401129943502</v>
      </c>
      <c r="P1283" s="26">
        <f t="shared" si="188"/>
        <v>0.51977401129943501</v>
      </c>
      <c r="Q1283" s="25">
        <v>48.022598870056498</v>
      </c>
      <c r="R1283" s="25">
        <v>0.48022598870056499</v>
      </c>
      <c r="S1283" s="26" t="s">
        <v>45</v>
      </c>
      <c r="T1283" s="25">
        <v>8.8339266268675125</v>
      </c>
      <c r="U1283" s="26" t="s">
        <v>45</v>
      </c>
      <c r="V1283" s="26" t="s">
        <v>45</v>
      </c>
      <c r="W1283" s="26">
        <v>18.048934154429176</v>
      </c>
      <c r="X1283" s="26">
        <v>44.694628138323068</v>
      </c>
      <c r="Y1283" s="26">
        <v>25.079705352913308</v>
      </c>
      <c r="Z1283" s="26">
        <v>1.5124604452865924</v>
      </c>
      <c r="AA1283" s="26" t="s">
        <v>45</v>
      </c>
      <c r="AB1283" s="26" t="s">
        <v>45</v>
      </c>
      <c r="AC1283" s="26">
        <f t="shared" si="193"/>
        <v>1.5944296001339036</v>
      </c>
      <c r="AD1283" s="26">
        <f t="shared" si="193"/>
        <v>3.9482906558907409</v>
      </c>
      <c r="AE1283" s="26">
        <f t="shared" si="193"/>
        <v>2.2155227691109256</v>
      </c>
      <c r="AF1283" s="26">
        <f t="shared" si="193"/>
        <v>0.13360964599701122</v>
      </c>
      <c r="AG1283" s="17">
        <v>2.69</v>
      </c>
      <c r="AH1283" s="17">
        <v>6.24</v>
      </c>
      <c r="AI1283" s="17">
        <f t="shared" si="191"/>
        <v>5.7543993733715549E-7</v>
      </c>
      <c r="AJ1283" s="17">
        <v>1</v>
      </c>
      <c r="AK1283" s="17">
        <v>42.5</v>
      </c>
      <c r="AL1283" s="17">
        <v>1094.8</v>
      </c>
      <c r="AM1283" s="17">
        <v>191.2</v>
      </c>
      <c r="AN1283" s="17">
        <v>2.5</v>
      </c>
      <c r="AO1283" s="17">
        <v>9.3000000000000007</v>
      </c>
      <c r="AP1283" s="17">
        <v>0.2</v>
      </c>
      <c r="AQ1283" s="17">
        <v>19.5</v>
      </c>
      <c r="AR1283" s="17">
        <v>924.16666666666572</v>
      </c>
      <c r="AS1283" s="17">
        <v>1445.3944444444442</v>
      </c>
      <c r="AT1283" s="26">
        <v>688.56666666666661</v>
      </c>
      <c r="AU1283" s="26">
        <v>21.278850813430264</v>
      </c>
      <c r="AV1283" s="26">
        <v>4.2115271435819395</v>
      </c>
      <c r="AW1283" s="27">
        <v>4883.0333333333347</v>
      </c>
      <c r="AX1283" s="26">
        <v>3663.7666666666664</v>
      </c>
      <c r="AY1283" s="103">
        <v>553</v>
      </c>
      <c r="AZ1283" s="103">
        <f t="shared" si="194"/>
        <v>168.66499999999999</v>
      </c>
      <c r="BA1283" s="17">
        <v>45</v>
      </c>
      <c r="BB1283" s="17">
        <v>60</v>
      </c>
      <c r="BC1283" s="17">
        <v>0.21</v>
      </c>
      <c r="BD1283" s="14">
        <v>2</v>
      </c>
      <c r="BE1283" s="17" t="s">
        <v>149</v>
      </c>
      <c r="BF1283" s="28"/>
      <c r="BG1283" s="26"/>
      <c r="BH1283" s="31"/>
      <c r="BI1283" s="29"/>
    </row>
    <row r="1284" spans="1:61" x14ac:dyDescent="0.25">
      <c r="A1284" s="90">
        <v>2009</v>
      </c>
      <c r="B1284" s="31">
        <v>2011</v>
      </c>
      <c r="C1284" s="16" t="s">
        <v>203</v>
      </c>
      <c r="D1284" s="17" t="s">
        <v>341</v>
      </c>
      <c r="E1284" s="17">
        <v>3</v>
      </c>
      <c r="F1284" s="76" t="s">
        <v>108</v>
      </c>
      <c r="G1284" s="45" t="s">
        <v>109</v>
      </c>
      <c r="H1284" s="70">
        <v>99202</v>
      </c>
      <c r="I1284" s="45">
        <v>8</v>
      </c>
      <c r="J1284" s="22">
        <v>99202004</v>
      </c>
      <c r="K1284" s="17" t="s">
        <v>40</v>
      </c>
      <c r="L1284" s="71" t="s">
        <v>45</v>
      </c>
      <c r="M1284" s="71" t="s">
        <v>45</v>
      </c>
      <c r="N1284" s="25">
        <f t="shared" si="187"/>
        <v>109.38817127952794</v>
      </c>
      <c r="O1284" s="26">
        <v>53.017832647462285</v>
      </c>
      <c r="P1284" s="26">
        <f t="shared" si="188"/>
        <v>0.53017832647462282</v>
      </c>
      <c r="Q1284" s="25">
        <v>46.982167352537715</v>
      </c>
      <c r="R1284" s="25">
        <v>0.46982167352537718</v>
      </c>
      <c r="S1284" s="26" t="s">
        <v>45</v>
      </c>
      <c r="T1284" s="25">
        <v>19.33174586169984</v>
      </c>
      <c r="U1284" s="26" t="s">
        <v>45</v>
      </c>
      <c r="V1284" s="26" t="s">
        <v>45</v>
      </c>
      <c r="W1284" s="26">
        <v>18.696436564329517</v>
      </c>
      <c r="X1284" s="26">
        <v>45.839897941165603</v>
      </c>
      <c r="Y1284" s="26">
        <v>23.970072232359044</v>
      </c>
      <c r="Z1284" s="26">
        <v>1.1974289550878154</v>
      </c>
      <c r="AA1284" s="26" t="s">
        <v>45</v>
      </c>
      <c r="AB1284" s="26" t="s">
        <v>45</v>
      </c>
      <c r="AC1284" s="26">
        <f t="shared" si="193"/>
        <v>3.6143476018101071</v>
      </c>
      <c r="AD1284" s="26">
        <f t="shared" si="193"/>
        <v>8.8616525732487119</v>
      </c>
      <c r="AE1284" s="26">
        <f t="shared" si="193"/>
        <v>4.6338334468255322</v>
      </c>
      <c r="AF1284" s="26">
        <f t="shared" si="193"/>
        <v>0.2314839224719844</v>
      </c>
      <c r="AG1284" s="17">
        <v>3.28</v>
      </c>
      <c r="AH1284" s="17">
        <v>6.13</v>
      </c>
      <c r="AI1284" s="17">
        <f t="shared" si="191"/>
        <v>7.4131024130091606E-7</v>
      </c>
      <c r="AJ1284" s="17">
        <v>1</v>
      </c>
      <c r="AK1284" s="17">
        <v>45.1</v>
      </c>
      <c r="AL1284" s="17">
        <v>1309.3</v>
      </c>
      <c r="AM1284" s="17">
        <v>216.7</v>
      </c>
      <c r="AN1284" s="17">
        <v>2.5</v>
      </c>
      <c r="AO1284" s="17">
        <v>11.8</v>
      </c>
      <c r="AP1284" s="17">
        <v>0.3</v>
      </c>
      <c r="AQ1284" s="17">
        <v>23.5</v>
      </c>
      <c r="AR1284" s="17">
        <v>924.16666666666572</v>
      </c>
      <c r="AS1284" s="17">
        <v>1445.3944444444442</v>
      </c>
      <c r="AT1284" s="26">
        <v>688.56666666666661</v>
      </c>
      <c r="AU1284" s="26">
        <v>21.278850813430264</v>
      </c>
      <c r="AV1284" s="26">
        <v>4.2115271435819395</v>
      </c>
      <c r="AW1284" s="27">
        <v>4883.0333333333347</v>
      </c>
      <c r="AX1284" s="26">
        <v>3663.7666666666664</v>
      </c>
      <c r="AY1284" s="103">
        <v>553</v>
      </c>
      <c r="AZ1284" s="103">
        <f t="shared" si="194"/>
        <v>168.66499999999999</v>
      </c>
      <c r="BA1284" s="17">
        <v>45</v>
      </c>
      <c r="BB1284" s="17">
        <v>60</v>
      </c>
      <c r="BC1284" s="17">
        <v>0.21</v>
      </c>
      <c r="BD1284" s="14">
        <v>2</v>
      </c>
      <c r="BE1284" s="17" t="s">
        <v>149</v>
      </c>
      <c r="BF1284" s="28"/>
      <c r="BG1284" s="26"/>
      <c r="BH1284" s="31"/>
      <c r="BI1284" s="29"/>
    </row>
    <row r="1285" spans="1:61" x14ac:dyDescent="0.25">
      <c r="A1285" s="90">
        <v>2009</v>
      </c>
      <c r="B1285" s="31">
        <v>2011</v>
      </c>
      <c r="C1285" s="16" t="s">
        <v>203</v>
      </c>
      <c r="D1285" s="17" t="s">
        <v>341</v>
      </c>
      <c r="E1285" s="17">
        <v>4</v>
      </c>
      <c r="F1285" s="76" t="s">
        <v>108</v>
      </c>
      <c r="G1285" s="45" t="s">
        <v>109</v>
      </c>
      <c r="H1285" s="70">
        <v>99202</v>
      </c>
      <c r="I1285" s="45">
        <v>8</v>
      </c>
      <c r="J1285" s="22">
        <v>99202004</v>
      </c>
      <c r="K1285" s="17" t="s">
        <v>40</v>
      </c>
      <c r="L1285" s="71" t="s">
        <v>45</v>
      </c>
      <c r="M1285" s="71" t="s">
        <v>45</v>
      </c>
      <c r="N1285" s="25">
        <f t="shared" si="187"/>
        <v>59.577051409720866</v>
      </c>
      <c r="O1285" s="26">
        <v>52.109845947756192</v>
      </c>
      <c r="P1285" s="26">
        <f t="shared" si="188"/>
        <v>0.52109845947756195</v>
      </c>
      <c r="Q1285" s="25">
        <v>47.890154052243808</v>
      </c>
      <c r="R1285" s="25">
        <v>0.47890154052243805</v>
      </c>
      <c r="S1285" s="26" t="s">
        <v>45</v>
      </c>
      <c r="T1285" s="25">
        <v>10.348503236607019</v>
      </c>
      <c r="U1285" s="26" t="s">
        <v>45</v>
      </c>
      <c r="V1285" s="26" t="s">
        <v>45</v>
      </c>
      <c r="W1285" s="26">
        <v>18.170756835104868</v>
      </c>
      <c r="X1285" s="26">
        <v>44.634611422156539</v>
      </c>
      <c r="Y1285" s="26">
        <v>25.607133341385776</v>
      </c>
      <c r="Z1285" s="26">
        <v>1.3722387810492762</v>
      </c>
      <c r="AA1285" s="26" t="s">
        <v>45</v>
      </c>
      <c r="AB1285" s="26" t="s">
        <v>45</v>
      </c>
      <c r="AC1285" s="26">
        <f t="shared" si="193"/>
        <v>1.8804013591968185</v>
      </c>
      <c r="AD1285" s="26">
        <f t="shared" si="193"/>
        <v>4.6190142076688359</v>
      </c>
      <c r="AE1285" s="26">
        <f t="shared" si="193"/>
        <v>2.6499550226355821</v>
      </c>
      <c r="AF1285" s="26">
        <f t="shared" si="193"/>
        <v>0.14200617467086105</v>
      </c>
      <c r="AG1285" s="17">
        <v>2.99</v>
      </c>
      <c r="AH1285" s="17">
        <v>6.16</v>
      </c>
      <c r="AI1285" s="17">
        <f t="shared" si="191"/>
        <v>6.9183097091893534E-7</v>
      </c>
      <c r="AJ1285" s="17">
        <v>1</v>
      </c>
      <c r="AK1285" s="17">
        <v>37</v>
      </c>
      <c r="AL1285" s="17">
        <v>1328.2</v>
      </c>
      <c r="AM1285" s="17">
        <v>216</v>
      </c>
      <c r="AN1285" s="17">
        <v>4.5</v>
      </c>
      <c r="AO1285" s="17">
        <v>11.1</v>
      </c>
      <c r="AP1285" s="17">
        <v>0.2</v>
      </c>
      <c r="AQ1285" s="17">
        <v>27</v>
      </c>
      <c r="AR1285" s="17">
        <v>924.16666666666572</v>
      </c>
      <c r="AS1285" s="17">
        <v>1445.3944444444442</v>
      </c>
      <c r="AT1285" s="26">
        <v>688.56666666666661</v>
      </c>
      <c r="AU1285" s="26">
        <v>21.278850813430264</v>
      </c>
      <c r="AV1285" s="26">
        <v>4.2115271435819395</v>
      </c>
      <c r="AW1285" s="27">
        <v>4883.0333333333347</v>
      </c>
      <c r="AX1285" s="26">
        <v>3663.7666666666664</v>
      </c>
      <c r="AY1285" s="103">
        <v>553</v>
      </c>
      <c r="AZ1285" s="103">
        <f t="shared" si="194"/>
        <v>168.66499999999999</v>
      </c>
      <c r="BA1285" s="17">
        <v>45</v>
      </c>
      <c r="BB1285" s="17">
        <v>60</v>
      </c>
      <c r="BC1285" s="17">
        <v>0.21</v>
      </c>
      <c r="BD1285" s="14">
        <v>2</v>
      </c>
      <c r="BE1285" s="17" t="s">
        <v>149</v>
      </c>
      <c r="BF1285" s="28"/>
      <c r="BG1285" s="26"/>
      <c r="BH1285" s="31"/>
      <c r="BI1285" s="29"/>
    </row>
    <row r="1286" spans="1:61" x14ac:dyDescent="0.25">
      <c r="A1286" s="90">
        <v>2009</v>
      </c>
      <c r="B1286" s="31">
        <v>2011</v>
      </c>
      <c r="C1286" s="16" t="s">
        <v>203</v>
      </c>
      <c r="D1286" s="17" t="s">
        <v>341</v>
      </c>
      <c r="E1286" s="17">
        <v>1</v>
      </c>
      <c r="F1286" s="76" t="s">
        <v>135</v>
      </c>
      <c r="G1286" s="45" t="s">
        <v>135</v>
      </c>
      <c r="H1286" s="20" t="s">
        <v>337</v>
      </c>
      <c r="I1286" s="45">
        <v>8</v>
      </c>
      <c r="J1286" s="45" t="s">
        <v>135</v>
      </c>
      <c r="K1286" s="17" t="s">
        <v>42</v>
      </c>
      <c r="L1286" s="71" t="s">
        <v>45</v>
      </c>
      <c r="M1286" s="71" t="s">
        <v>45</v>
      </c>
      <c r="N1286" s="25">
        <f t="shared" si="187"/>
        <v>76.938757141725773</v>
      </c>
      <c r="O1286" s="26">
        <v>49.768671513549236</v>
      </c>
      <c r="P1286" s="26">
        <f t="shared" si="188"/>
        <v>0.49768671513549234</v>
      </c>
      <c r="Q1286" s="25">
        <v>50.231328486450764</v>
      </c>
      <c r="R1286" s="25">
        <v>0.50231328486450766</v>
      </c>
      <c r="S1286" s="78"/>
      <c r="T1286" s="25">
        <v>12.763799102824299</v>
      </c>
      <c r="U1286" s="25"/>
      <c r="V1286" s="25"/>
      <c r="W1286" s="26">
        <v>18.025849539111988</v>
      </c>
      <c r="X1286" s="26">
        <v>45.091721982060804</v>
      </c>
      <c r="Y1286" s="26">
        <v>25.161409361490925</v>
      </c>
      <c r="Z1286" s="26">
        <v>1.4717873717394809</v>
      </c>
      <c r="AA1286" s="26" t="s">
        <v>45</v>
      </c>
      <c r="AB1286" s="26" t="s">
        <v>45</v>
      </c>
      <c r="AC1286" s="26">
        <f t="shared" si="193"/>
        <v>2.3007832217496338</v>
      </c>
      <c r="AD1286" s="26">
        <f t="shared" si="193"/>
        <v>5.7554168057943045</v>
      </c>
      <c r="AE1286" s="26">
        <f t="shared" si="193"/>
        <v>3.2115517423399282</v>
      </c>
      <c r="AF1286" s="26">
        <f t="shared" si="193"/>
        <v>0.18785598334956521</v>
      </c>
      <c r="AG1286" s="17">
        <v>2.54</v>
      </c>
      <c r="AH1286" s="17">
        <v>5.9</v>
      </c>
      <c r="AI1286" s="17">
        <f t="shared" si="191"/>
        <v>1.2589254117941642E-6</v>
      </c>
      <c r="AJ1286" s="17">
        <v>1</v>
      </c>
      <c r="AK1286" s="17">
        <v>62.2</v>
      </c>
      <c r="AL1286" s="17">
        <v>655.8</v>
      </c>
      <c r="AM1286" s="17">
        <v>124.1</v>
      </c>
      <c r="AN1286" s="17">
        <v>4.5999999999999996</v>
      </c>
      <c r="AO1286" s="17">
        <v>7.6</v>
      </c>
      <c r="AP1286" s="17">
        <v>0.1</v>
      </c>
      <c r="AQ1286" s="17">
        <v>38.4</v>
      </c>
      <c r="AR1286" s="17">
        <v>924.16666666666572</v>
      </c>
      <c r="AS1286" s="17">
        <v>1445.3944444444442</v>
      </c>
      <c r="AT1286" s="26">
        <v>688.56666666666661</v>
      </c>
      <c r="AU1286" s="26">
        <v>21.278850813430264</v>
      </c>
      <c r="AV1286" s="26">
        <v>4.2115271435819395</v>
      </c>
      <c r="AW1286" s="27">
        <v>4883.0333333333347</v>
      </c>
      <c r="AX1286" s="26">
        <v>3663.7666666666664</v>
      </c>
      <c r="AY1286" s="103">
        <v>553</v>
      </c>
      <c r="AZ1286" s="103"/>
      <c r="BA1286" s="17">
        <v>45</v>
      </c>
      <c r="BB1286" s="17">
        <v>60</v>
      </c>
      <c r="BC1286" s="17">
        <v>0.21</v>
      </c>
      <c r="BD1286" s="14">
        <v>2</v>
      </c>
      <c r="BE1286" s="17" t="s">
        <v>149</v>
      </c>
      <c r="BF1286" s="28"/>
      <c r="BG1286" s="26"/>
      <c r="BH1286" s="31"/>
      <c r="BI1286" s="29"/>
    </row>
    <row r="1287" spans="1:61" x14ac:dyDescent="0.25">
      <c r="A1287" s="90">
        <v>2009</v>
      </c>
      <c r="B1287" s="31">
        <v>2011</v>
      </c>
      <c r="C1287" s="16" t="s">
        <v>203</v>
      </c>
      <c r="D1287" s="17" t="s">
        <v>341</v>
      </c>
      <c r="E1287" s="17">
        <v>2</v>
      </c>
      <c r="F1287" s="76" t="s">
        <v>135</v>
      </c>
      <c r="G1287" s="45" t="s">
        <v>135</v>
      </c>
      <c r="H1287" s="20" t="s">
        <v>337</v>
      </c>
      <c r="I1287" s="45">
        <v>8</v>
      </c>
      <c r="J1287" s="45" t="s">
        <v>135</v>
      </c>
      <c r="K1287" s="17" t="s">
        <v>42</v>
      </c>
      <c r="L1287" s="71" t="s">
        <v>45</v>
      </c>
      <c r="M1287" s="71" t="s">
        <v>45</v>
      </c>
      <c r="N1287" s="25">
        <f t="shared" si="187"/>
        <v>106.92276215953416</v>
      </c>
      <c r="O1287" s="26">
        <v>50.435365036838576</v>
      </c>
      <c r="P1287" s="26">
        <f t="shared" si="188"/>
        <v>0.50435365036838575</v>
      </c>
      <c r="Q1287" s="25">
        <v>49.564634963161424</v>
      </c>
      <c r="R1287" s="25">
        <v>0.49564634963161425</v>
      </c>
      <c r="S1287" s="78"/>
      <c r="T1287" s="25">
        <v>17.97562846754392</v>
      </c>
      <c r="U1287" s="25"/>
      <c r="V1287" s="25"/>
      <c r="W1287" s="26">
        <v>18.136481619190306</v>
      </c>
      <c r="X1287" s="26">
        <v>43.83026423150875</v>
      </c>
      <c r="Y1287" s="26">
        <v>24.824076243060915</v>
      </c>
      <c r="Z1287" s="26">
        <v>1.604592883498853</v>
      </c>
      <c r="AA1287" s="26" t="s">
        <v>45</v>
      </c>
      <c r="AB1287" s="26" t="s">
        <v>45</v>
      </c>
      <c r="AC1287" s="26">
        <f t="shared" si="193"/>
        <v>3.2601465529500433</v>
      </c>
      <c r="AD1287" s="26">
        <f t="shared" si="193"/>
        <v>7.8787654545988071</v>
      </c>
      <c r="AE1287" s="26">
        <f t="shared" si="193"/>
        <v>4.4622837159524655</v>
      </c>
      <c r="AF1287" s="26">
        <f t="shared" si="193"/>
        <v>0.28843565515440367</v>
      </c>
      <c r="AG1287" s="17">
        <v>2.69</v>
      </c>
      <c r="AH1287" s="17">
        <v>6.24</v>
      </c>
      <c r="AI1287" s="17">
        <f t="shared" si="191"/>
        <v>5.7543993733715549E-7</v>
      </c>
      <c r="AJ1287" s="17">
        <v>1</v>
      </c>
      <c r="AK1287" s="17">
        <v>42.5</v>
      </c>
      <c r="AL1287" s="17">
        <v>1094.8</v>
      </c>
      <c r="AM1287" s="17">
        <v>191.2</v>
      </c>
      <c r="AN1287" s="17">
        <v>2.5</v>
      </c>
      <c r="AO1287" s="17">
        <v>9.3000000000000007</v>
      </c>
      <c r="AP1287" s="17">
        <v>0.2</v>
      </c>
      <c r="AQ1287" s="17">
        <v>19.5</v>
      </c>
      <c r="AR1287" s="17">
        <v>924.16666666666572</v>
      </c>
      <c r="AS1287" s="17">
        <v>1445.3944444444442</v>
      </c>
      <c r="AT1287" s="26">
        <v>688.56666666666661</v>
      </c>
      <c r="AU1287" s="26">
        <v>21.278850813430264</v>
      </c>
      <c r="AV1287" s="26">
        <v>4.2115271435819395</v>
      </c>
      <c r="AW1287" s="27">
        <v>4883.0333333333347</v>
      </c>
      <c r="AX1287" s="26">
        <v>3663.7666666666664</v>
      </c>
      <c r="AY1287" s="103">
        <v>553</v>
      </c>
      <c r="AZ1287" s="103"/>
      <c r="BA1287" s="17">
        <v>45</v>
      </c>
      <c r="BB1287" s="17">
        <v>60</v>
      </c>
      <c r="BC1287" s="17">
        <v>0.21</v>
      </c>
      <c r="BD1287" s="14">
        <v>2</v>
      </c>
      <c r="BE1287" s="17" t="s">
        <v>149</v>
      </c>
      <c r="BF1287" s="28"/>
      <c r="BG1287" s="26"/>
      <c r="BH1287" s="31"/>
      <c r="BI1287" s="29"/>
    </row>
    <row r="1288" spans="1:61" x14ac:dyDescent="0.25">
      <c r="A1288" s="90">
        <v>2009</v>
      </c>
      <c r="B1288" s="31">
        <v>2011</v>
      </c>
      <c r="C1288" s="16" t="s">
        <v>203</v>
      </c>
      <c r="D1288" s="17" t="s">
        <v>341</v>
      </c>
      <c r="E1288" s="17">
        <v>3</v>
      </c>
      <c r="F1288" s="76" t="s">
        <v>135</v>
      </c>
      <c r="G1288" s="45" t="s">
        <v>135</v>
      </c>
      <c r="H1288" s="20" t="s">
        <v>337</v>
      </c>
      <c r="I1288" s="45">
        <v>8</v>
      </c>
      <c r="J1288" s="45" t="s">
        <v>135</v>
      </c>
      <c r="K1288" s="17" t="s">
        <v>42</v>
      </c>
      <c r="L1288" s="71" t="s">
        <v>45</v>
      </c>
      <c r="M1288" s="71" t="s">
        <v>45</v>
      </c>
      <c r="N1288" s="25">
        <f t="shared" si="187"/>
        <v>95.824351340214037</v>
      </c>
      <c r="O1288" s="26">
        <v>51.086956521739133</v>
      </c>
      <c r="P1288" s="26">
        <f t="shared" si="188"/>
        <v>0.51086956521739135</v>
      </c>
      <c r="Q1288" s="25">
        <v>48.913043478260867</v>
      </c>
      <c r="R1288" s="25">
        <v>0.4891304347826087</v>
      </c>
      <c r="S1288" s="78"/>
      <c r="T1288" s="25">
        <v>16.3179149021379</v>
      </c>
      <c r="U1288" s="25"/>
      <c r="V1288" s="25"/>
      <c r="W1288" s="26">
        <v>18.429314405371557</v>
      </c>
      <c r="X1288" s="26">
        <v>45.58091489455019</v>
      </c>
      <c r="Y1288" s="26">
        <v>24.545758497132354</v>
      </c>
      <c r="Z1288" s="26">
        <v>1.4992482805820799</v>
      </c>
      <c r="AA1288" s="26" t="s">
        <v>45</v>
      </c>
      <c r="AB1288" s="26" t="s">
        <v>45</v>
      </c>
      <c r="AC1288" s="26">
        <f t="shared" si="193"/>
        <v>3.0072798417159716</v>
      </c>
      <c r="AD1288" s="26">
        <f t="shared" si="193"/>
        <v>7.4378549041085993</v>
      </c>
      <c r="AE1288" s="26">
        <f t="shared" si="193"/>
        <v>4.0053559836463402</v>
      </c>
      <c r="AF1288" s="26">
        <f t="shared" si="193"/>
        <v>0.24464605859714944</v>
      </c>
      <c r="AG1288" s="17">
        <v>3.28</v>
      </c>
      <c r="AH1288" s="17">
        <v>6.13</v>
      </c>
      <c r="AI1288" s="17">
        <f t="shared" si="191"/>
        <v>7.4131024130091606E-7</v>
      </c>
      <c r="AJ1288" s="17">
        <v>1</v>
      </c>
      <c r="AK1288" s="17">
        <v>45.1</v>
      </c>
      <c r="AL1288" s="17">
        <v>1309.3</v>
      </c>
      <c r="AM1288" s="17">
        <v>216.7</v>
      </c>
      <c r="AN1288" s="17">
        <v>2.5</v>
      </c>
      <c r="AO1288" s="17">
        <v>11.8</v>
      </c>
      <c r="AP1288" s="17">
        <v>0.3</v>
      </c>
      <c r="AQ1288" s="17">
        <v>23.5</v>
      </c>
      <c r="AR1288" s="17">
        <v>924.16666666666572</v>
      </c>
      <c r="AS1288" s="17">
        <v>1445.3944444444442</v>
      </c>
      <c r="AT1288" s="26">
        <v>688.56666666666661</v>
      </c>
      <c r="AU1288" s="26">
        <v>21.278850813430264</v>
      </c>
      <c r="AV1288" s="26">
        <v>4.2115271435819395</v>
      </c>
      <c r="AW1288" s="27">
        <v>4883.0333333333347</v>
      </c>
      <c r="AX1288" s="26">
        <v>3663.7666666666664</v>
      </c>
      <c r="AY1288" s="103">
        <v>553</v>
      </c>
      <c r="AZ1288" s="103"/>
      <c r="BA1288" s="17">
        <v>45</v>
      </c>
      <c r="BB1288" s="17">
        <v>60</v>
      </c>
      <c r="BC1288" s="17">
        <v>0.21</v>
      </c>
      <c r="BD1288" s="14">
        <v>2</v>
      </c>
      <c r="BE1288" s="17" t="s">
        <v>149</v>
      </c>
      <c r="BF1288" s="28"/>
      <c r="BG1288" s="26"/>
      <c r="BH1288" s="31"/>
      <c r="BI1288" s="29"/>
    </row>
    <row r="1289" spans="1:61" x14ac:dyDescent="0.25">
      <c r="A1289" s="90">
        <v>2009</v>
      </c>
      <c r="B1289" s="31">
        <v>2011</v>
      </c>
      <c r="C1289" s="16" t="s">
        <v>203</v>
      </c>
      <c r="D1289" s="17" t="s">
        <v>341</v>
      </c>
      <c r="E1289" s="17">
        <v>4</v>
      </c>
      <c r="F1289" s="76" t="s">
        <v>135</v>
      </c>
      <c r="G1289" s="45" t="s">
        <v>135</v>
      </c>
      <c r="H1289" s="20" t="s">
        <v>337</v>
      </c>
      <c r="I1289" s="45">
        <v>8</v>
      </c>
      <c r="J1289" s="45" t="s">
        <v>135</v>
      </c>
      <c r="K1289" s="17" t="s">
        <v>42</v>
      </c>
      <c r="L1289" s="71" t="s">
        <v>45</v>
      </c>
      <c r="M1289" s="71" t="s">
        <v>45</v>
      </c>
      <c r="N1289" s="25">
        <f t="shared" si="187"/>
        <v>50.657943614937885</v>
      </c>
      <c r="O1289" s="26">
        <v>50.284090909090914</v>
      </c>
      <c r="P1289" s="26">
        <f t="shared" si="188"/>
        <v>0.50284090909090917</v>
      </c>
      <c r="Q1289" s="25">
        <v>49.715909090909086</v>
      </c>
      <c r="R1289" s="25">
        <v>0.49715909090909088</v>
      </c>
      <c r="S1289" s="78"/>
      <c r="T1289" s="25">
        <v>8.4909621400037949</v>
      </c>
      <c r="U1289" s="25"/>
      <c r="V1289" s="25"/>
      <c r="W1289" s="26">
        <v>17.918569671883461</v>
      </c>
      <c r="X1289" s="26">
        <v>44.315762988434599</v>
      </c>
      <c r="Y1289" s="26">
        <v>25.513587549751534</v>
      </c>
      <c r="Z1289" s="26">
        <v>1.5990565863200743</v>
      </c>
      <c r="AA1289" s="26" t="s">
        <v>45</v>
      </c>
      <c r="AB1289" s="26" t="s">
        <v>45</v>
      </c>
      <c r="AC1289" s="26">
        <f t="shared" si="193"/>
        <v>1.5214589668698268</v>
      </c>
      <c r="AD1289" s="26">
        <f t="shared" si="193"/>
        <v>3.7628346574017959</v>
      </c>
      <c r="AE1289" s="26">
        <f t="shared" si="193"/>
        <v>2.1663490594061243</v>
      </c>
      <c r="AF1289" s="26">
        <f t="shared" si="193"/>
        <v>0.1357752893416746</v>
      </c>
      <c r="AG1289" s="17">
        <v>2.99</v>
      </c>
      <c r="AH1289" s="17">
        <v>6.16</v>
      </c>
      <c r="AI1289" s="17">
        <f t="shared" si="191"/>
        <v>6.9183097091893534E-7</v>
      </c>
      <c r="AJ1289" s="17">
        <v>1</v>
      </c>
      <c r="AK1289" s="17">
        <v>37</v>
      </c>
      <c r="AL1289" s="17">
        <v>1328.2</v>
      </c>
      <c r="AM1289" s="17">
        <v>216</v>
      </c>
      <c r="AN1289" s="17">
        <v>4.5</v>
      </c>
      <c r="AO1289" s="17">
        <v>11.1</v>
      </c>
      <c r="AP1289" s="17">
        <v>0.2</v>
      </c>
      <c r="AQ1289" s="17">
        <v>27</v>
      </c>
      <c r="AR1289" s="17">
        <v>924.16666666666572</v>
      </c>
      <c r="AS1289" s="17">
        <v>1445.3944444444442</v>
      </c>
      <c r="AT1289" s="26">
        <v>688.56666666666661</v>
      </c>
      <c r="AU1289" s="26">
        <v>21.278850813430264</v>
      </c>
      <c r="AV1289" s="26">
        <v>4.2115271435819395</v>
      </c>
      <c r="AW1289" s="27">
        <v>4883.0333333333347</v>
      </c>
      <c r="AX1289" s="26">
        <v>3663.7666666666664</v>
      </c>
      <c r="AY1289" s="103">
        <v>553</v>
      </c>
      <c r="AZ1289" s="103"/>
      <c r="BA1289" s="17">
        <v>45</v>
      </c>
      <c r="BB1289" s="17">
        <v>60</v>
      </c>
      <c r="BC1289" s="17">
        <v>0.21</v>
      </c>
      <c r="BD1289" s="14">
        <v>2</v>
      </c>
      <c r="BE1289" s="17" t="s">
        <v>149</v>
      </c>
      <c r="BF1289" s="28"/>
      <c r="BG1289" s="26"/>
      <c r="BH1289" s="31"/>
      <c r="BI1289" s="29"/>
    </row>
    <row r="1290" spans="1:61" x14ac:dyDescent="0.25">
      <c r="A1290" s="90">
        <v>2009</v>
      </c>
      <c r="B1290" s="31">
        <v>2011</v>
      </c>
      <c r="C1290" s="16" t="s">
        <v>203</v>
      </c>
      <c r="D1290" s="17" t="s">
        <v>341</v>
      </c>
      <c r="E1290" s="17">
        <v>1</v>
      </c>
      <c r="F1290" s="76" t="s">
        <v>136</v>
      </c>
      <c r="G1290" s="45" t="s">
        <v>136</v>
      </c>
      <c r="H1290" s="20" t="s">
        <v>338</v>
      </c>
      <c r="I1290" s="45">
        <v>13</v>
      </c>
      <c r="J1290" s="45" t="s">
        <v>136</v>
      </c>
      <c r="K1290" s="17" t="s">
        <v>42</v>
      </c>
      <c r="L1290" s="71" t="s">
        <v>45</v>
      </c>
      <c r="M1290" s="71" t="s">
        <v>45</v>
      </c>
      <c r="N1290" s="25">
        <f t="shared" si="187"/>
        <v>95.878289305694892</v>
      </c>
      <c r="O1290" s="26">
        <v>48.855507868383405</v>
      </c>
      <c r="P1290" s="26">
        <f t="shared" si="188"/>
        <v>0.48855507868383408</v>
      </c>
      <c r="Q1290" s="25">
        <v>51.144492131616595</v>
      </c>
      <c r="R1290" s="25">
        <v>0.51144492131616592</v>
      </c>
      <c r="S1290" s="78"/>
      <c r="T1290" s="25">
        <v>15.613941725271724</v>
      </c>
      <c r="U1290" s="25"/>
      <c r="V1290" s="25"/>
      <c r="W1290" s="26">
        <v>17.723145258778217</v>
      </c>
      <c r="X1290" s="26">
        <v>45.147480657916802</v>
      </c>
      <c r="Y1290" s="26">
        <v>24.07889127039752</v>
      </c>
      <c r="Z1290" s="26">
        <v>1.5632358401216067</v>
      </c>
      <c r="AA1290" s="26" t="s">
        <v>45</v>
      </c>
      <c r="AB1290" s="26" t="s">
        <v>45</v>
      </c>
      <c r="AC1290" s="26">
        <f t="shared" si="193"/>
        <v>2.7672815725908895</v>
      </c>
      <c r="AD1290" s="26">
        <f t="shared" si="193"/>
        <v>7.0493013203554522</v>
      </c>
      <c r="AE1290" s="26">
        <f t="shared" si="193"/>
        <v>3.7596640510514092</v>
      </c>
      <c r="AF1290" s="26">
        <f t="shared" si="193"/>
        <v>0.24408273310514952</v>
      </c>
      <c r="AG1290" s="17">
        <v>2.54</v>
      </c>
      <c r="AH1290" s="17">
        <v>5.9</v>
      </c>
      <c r="AI1290" s="17">
        <f t="shared" si="191"/>
        <v>1.2589254117941642E-6</v>
      </c>
      <c r="AJ1290" s="17">
        <v>1</v>
      </c>
      <c r="AK1290" s="17">
        <v>62.2</v>
      </c>
      <c r="AL1290" s="17">
        <v>655.8</v>
      </c>
      <c r="AM1290" s="17">
        <v>124.1</v>
      </c>
      <c r="AN1290" s="17">
        <v>4.5999999999999996</v>
      </c>
      <c r="AO1290" s="17">
        <v>7.6</v>
      </c>
      <c r="AP1290" s="17">
        <v>0.1</v>
      </c>
      <c r="AQ1290" s="17">
        <v>38.4</v>
      </c>
      <c r="AR1290" s="17">
        <v>924.16666666666572</v>
      </c>
      <c r="AS1290" s="17">
        <v>1445.3944444444442</v>
      </c>
      <c r="AT1290" s="26">
        <v>688.56666666666661</v>
      </c>
      <c r="AU1290" s="26">
        <v>21.278850813430264</v>
      </c>
      <c r="AV1290" s="26">
        <v>4.2115271435819395</v>
      </c>
      <c r="AW1290" s="27">
        <v>4883.0333333333347</v>
      </c>
      <c r="AX1290" s="26">
        <v>3663.7666666666664</v>
      </c>
      <c r="AY1290" s="103">
        <v>553</v>
      </c>
      <c r="AZ1290" s="103"/>
      <c r="BA1290" s="17">
        <v>45</v>
      </c>
      <c r="BB1290" s="17">
        <v>60</v>
      </c>
      <c r="BC1290" s="17">
        <v>0.21</v>
      </c>
      <c r="BD1290" s="14">
        <v>2</v>
      </c>
      <c r="BE1290" s="17" t="s">
        <v>149</v>
      </c>
      <c r="BF1290" s="28"/>
      <c r="BG1290" s="26"/>
      <c r="BH1290" s="31"/>
      <c r="BI1290" s="29"/>
    </row>
    <row r="1291" spans="1:61" x14ac:dyDescent="0.25">
      <c r="A1291" s="90">
        <v>2009</v>
      </c>
      <c r="B1291" s="31">
        <v>2011</v>
      </c>
      <c r="C1291" s="16" t="s">
        <v>203</v>
      </c>
      <c r="D1291" s="17" t="s">
        <v>341</v>
      </c>
      <c r="E1291" s="17">
        <v>2</v>
      </c>
      <c r="F1291" s="76" t="s">
        <v>136</v>
      </c>
      <c r="G1291" s="45" t="s">
        <v>136</v>
      </c>
      <c r="H1291" s="20" t="s">
        <v>338</v>
      </c>
      <c r="I1291" s="45">
        <v>13</v>
      </c>
      <c r="J1291" s="45" t="s">
        <v>136</v>
      </c>
      <c r="K1291" s="17" t="s">
        <v>42</v>
      </c>
      <c r="L1291" s="71" t="s">
        <v>45</v>
      </c>
      <c r="M1291" s="71" t="s">
        <v>45</v>
      </c>
      <c r="N1291" s="25">
        <f t="shared" si="187"/>
        <v>110.09758203305481</v>
      </c>
      <c r="O1291" s="26">
        <v>48.474855729596044</v>
      </c>
      <c r="P1291" s="26">
        <f t="shared" si="188"/>
        <v>0.48474855729596045</v>
      </c>
      <c r="Q1291" s="25">
        <v>51.525144270403956</v>
      </c>
      <c r="R1291" s="25">
        <v>0.51525144270403955</v>
      </c>
      <c r="S1291" s="78"/>
      <c r="T1291" s="25">
        <v>17.789881350765658</v>
      </c>
      <c r="U1291" s="25"/>
      <c r="V1291" s="25"/>
      <c r="W1291" s="26">
        <v>17.551132947324007</v>
      </c>
      <c r="X1291" s="26">
        <v>42.470711174955611</v>
      </c>
      <c r="Y1291" s="26">
        <v>26.410156021987447</v>
      </c>
      <c r="Z1291" s="26">
        <v>1.7078625077887608</v>
      </c>
      <c r="AA1291" s="26" t="s">
        <v>45</v>
      </c>
      <c r="AB1291" s="26" t="s">
        <v>45</v>
      </c>
      <c r="AC1291" s="26">
        <f t="shared" si="193"/>
        <v>3.1223257270440805</v>
      </c>
      <c r="AD1291" s="26">
        <f t="shared" si="193"/>
        <v>7.5554891268509747</v>
      </c>
      <c r="AE1291" s="26">
        <f t="shared" si="193"/>
        <v>4.6983354208636579</v>
      </c>
      <c r="AF1291" s="26">
        <f t="shared" si="193"/>
        <v>0.30382671376983145</v>
      </c>
      <c r="AG1291" s="17">
        <v>2.69</v>
      </c>
      <c r="AH1291" s="17">
        <v>6.24</v>
      </c>
      <c r="AI1291" s="17">
        <f t="shared" si="191"/>
        <v>5.7543993733715549E-7</v>
      </c>
      <c r="AJ1291" s="17">
        <v>1</v>
      </c>
      <c r="AK1291" s="17">
        <v>42.5</v>
      </c>
      <c r="AL1291" s="17">
        <v>1094.8</v>
      </c>
      <c r="AM1291" s="17">
        <v>191.2</v>
      </c>
      <c r="AN1291" s="17">
        <v>2.5</v>
      </c>
      <c r="AO1291" s="17">
        <v>9.3000000000000007</v>
      </c>
      <c r="AP1291" s="17">
        <v>0.2</v>
      </c>
      <c r="AQ1291" s="17">
        <v>19.5</v>
      </c>
      <c r="AR1291" s="17">
        <v>924.16666666666572</v>
      </c>
      <c r="AS1291" s="17">
        <v>1445.3944444444442</v>
      </c>
      <c r="AT1291" s="26">
        <v>688.56666666666661</v>
      </c>
      <c r="AU1291" s="26">
        <v>21.278850813430264</v>
      </c>
      <c r="AV1291" s="26">
        <v>4.2115271435819395</v>
      </c>
      <c r="AW1291" s="27">
        <v>4883.0333333333347</v>
      </c>
      <c r="AX1291" s="26">
        <v>3663.7666666666664</v>
      </c>
      <c r="AY1291" s="103">
        <v>553</v>
      </c>
      <c r="AZ1291" s="103"/>
      <c r="BA1291" s="17">
        <v>45</v>
      </c>
      <c r="BB1291" s="17">
        <v>60</v>
      </c>
      <c r="BC1291" s="17">
        <v>0.21</v>
      </c>
      <c r="BD1291" s="14">
        <v>2</v>
      </c>
      <c r="BE1291" s="17" t="s">
        <v>149</v>
      </c>
      <c r="BF1291" s="28"/>
      <c r="BG1291" s="26"/>
      <c r="BH1291" s="31"/>
      <c r="BI1291" s="29"/>
    </row>
    <row r="1292" spans="1:61" x14ac:dyDescent="0.25">
      <c r="A1292" s="90">
        <v>2009</v>
      </c>
      <c r="B1292" s="31">
        <v>2011</v>
      </c>
      <c r="C1292" s="16" t="s">
        <v>203</v>
      </c>
      <c r="D1292" s="17" t="s">
        <v>341</v>
      </c>
      <c r="E1292" s="17">
        <v>3</v>
      </c>
      <c r="F1292" s="76" t="s">
        <v>136</v>
      </c>
      <c r="G1292" s="45" t="s">
        <v>136</v>
      </c>
      <c r="H1292" s="20" t="s">
        <v>338</v>
      </c>
      <c r="I1292" s="45">
        <v>13</v>
      </c>
      <c r="J1292" s="45" t="s">
        <v>136</v>
      </c>
      <c r="K1292" s="17" t="s">
        <v>42</v>
      </c>
      <c r="L1292" s="71" t="s">
        <v>45</v>
      </c>
      <c r="M1292" s="71" t="s">
        <v>45</v>
      </c>
      <c r="N1292" s="25">
        <f t="shared" si="187"/>
        <v>73.236357772578614</v>
      </c>
      <c r="O1292" s="26">
        <v>47.067238912732471</v>
      </c>
      <c r="P1292" s="26">
        <f t="shared" si="188"/>
        <v>0.47067238912732473</v>
      </c>
      <c r="Q1292" s="25">
        <v>52.932761087267529</v>
      </c>
      <c r="R1292" s="25">
        <v>0.52932761087267532</v>
      </c>
      <c r="S1292" s="78"/>
      <c r="T1292" s="25">
        <v>11.490110494601032</v>
      </c>
      <c r="U1292" s="25"/>
      <c r="V1292" s="25"/>
      <c r="W1292" s="26">
        <v>17.438101304159474</v>
      </c>
      <c r="X1292" s="26">
        <v>44.268067671927739</v>
      </c>
      <c r="Y1292" s="26">
        <v>25.559915593558785</v>
      </c>
      <c r="Z1292" s="26">
        <v>1.4835828595557246</v>
      </c>
      <c r="AA1292" s="26" t="s">
        <v>45</v>
      </c>
      <c r="AB1292" s="26" t="s">
        <v>45</v>
      </c>
      <c r="AC1292" s="26">
        <f t="shared" si="193"/>
        <v>2.0036571080083871</v>
      </c>
      <c r="AD1292" s="26">
        <f t="shared" si="193"/>
        <v>5.0864498893292556</v>
      </c>
      <c r="AE1292" s="26">
        <f t="shared" si="193"/>
        <v>2.9368625440266634</v>
      </c>
      <c r="AF1292" s="26">
        <f t="shared" si="193"/>
        <v>0.17046530984191438</v>
      </c>
      <c r="AG1292" s="17">
        <v>3.28</v>
      </c>
      <c r="AH1292" s="17">
        <v>6.13</v>
      </c>
      <c r="AI1292" s="17">
        <f t="shared" si="191"/>
        <v>7.4131024130091606E-7</v>
      </c>
      <c r="AJ1292" s="17">
        <v>1</v>
      </c>
      <c r="AK1292" s="17">
        <v>45.1</v>
      </c>
      <c r="AL1292" s="17">
        <v>1309.3</v>
      </c>
      <c r="AM1292" s="17">
        <v>216.7</v>
      </c>
      <c r="AN1292" s="17">
        <v>2.5</v>
      </c>
      <c r="AO1292" s="17">
        <v>11.8</v>
      </c>
      <c r="AP1292" s="17">
        <v>0.3</v>
      </c>
      <c r="AQ1292" s="17">
        <v>23.5</v>
      </c>
      <c r="AR1292" s="17">
        <v>924.16666666666572</v>
      </c>
      <c r="AS1292" s="17">
        <v>1445.3944444444442</v>
      </c>
      <c r="AT1292" s="26">
        <v>688.56666666666661</v>
      </c>
      <c r="AU1292" s="26">
        <v>21.278850813430264</v>
      </c>
      <c r="AV1292" s="26">
        <v>4.2115271435819395</v>
      </c>
      <c r="AW1292" s="27">
        <v>4883.0333333333347</v>
      </c>
      <c r="AX1292" s="26">
        <v>3663.7666666666664</v>
      </c>
      <c r="AY1292" s="103">
        <v>553</v>
      </c>
      <c r="AZ1292" s="103"/>
      <c r="BA1292" s="17">
        <v>45</v>
      </c>
      <c r="BB1292" s="17">
        <v>60</v>
      </c>
      <c r="BC1292" s="17">
        <v>0.21</v>
      </c>
      <c r="BD1292" s="14">
        <v>2</v>
      </c>
      <c r="BE1292" s="17" t="s">
        <v>149</v>
      </c>
      <c r="BF1292" s="28"/>
      <c r="BG1292" s="26"/>
      <c r="BH1292" s="31"/>
      <c r="BI1292" s="29"/>
    </row>
    <row r="1293" spans="1:61" x14ac:dyDescent="0.25">
      <c r="A1293" s="90">
        <v>2009</v>
      </c>
      <c r="B1293" s="31">
        <v>2011</v>
      </c>
      <c r="C1293" s="16" t="s">
        <v>203</v>
      </c>
      <c r="D1293" s="17" t="s">
        <v>341</v>
      </c>
      <c r="E1293" s="17">
        <v>4</v>
      </c>
      <c r="F1293" s="76" t="s">
        <v>136</v>
      </c>
      <c r="G1293" s="45" t="s">
        <v>136</v>
      </c>
      <c r="H1293" s="20" t="s">
        <v>338</v>
      </c>
      <c r="I1293" s="45">
        <v>13</v>
      </c>
      <c r="J1293" s="45" t="s">
        <v>136</v>
      </c>
      <c r="K1293" s="17" t="s">
        <v>42</v>
      </c>
      <c r="L1293" s="71" t="s">
        <v>45</v>
      </c>
      <c r="M1293" s="71" t="s">
        <v>45</v>
      </c>
      <c r="N1293" s="25">
        <f t="shared" si="187"/>
        <v>58.885233989247084</v>
      </c>
      <c r="O1293" s="26">
        <v>48.091091761553919</v>
      </c>
      <c r="P1293" s="26">
        <f t="shared" si="188"/>
        <v>0.48091091761553917</v>
      </c>
      <c r="Q1293" s="25">
        <v>51.908908238446081</v>
      </c>
      <c r="R1293" s="25">
        <v>0.51908908238446083</v>
      </c>
      <c r="S1293" s="78"/>
      <c r="T1293" s="25">
        <v>9.4395173039248501</v>
      </c>
      <c r="U1293" s="25"/>
      <c r="V1293" s="25"/>
      <c r="W1293" s="26">
        <v>17.297944856642957</v>
      </c>
      <c r="X1293" s="26">
        <v>42.892565373101505</v>
      </c>
      <c r="Y1293" s="26">
        <v>26.516319725824644</v>
      </c>
      <c r="Z1293" s="26">
        <v>1.7334253981789516</v>
      </c>
      <c r="AA1293" s="26" t="s">
        <v>45</v>
      </c>
      <c r="AB1293" s="26" t="s">
        <v>45</v>
      </c>
      <c r="AC1293" s="26">
        <f t="shared" si="193"/>
        <v>1.6328424979661906</v>
      </c>
      <c r="AD1293" s="26">
        <f t="shared" si="193"/>
        <v>4.0488511304911947</v>
      </c>
      <c r="AE1293" s="26">
        <f t="shared" si="193"/>
        <v>2.5030125888832555</v>
      </c>
      <c r="AF1293" s="26">
        <f t="shared" si="193"/>
        <v>0.16362699041173037</v>
      </c>
      <c r="AG1293" s="17">
        <v>2.99</v>
      </c>
      <c r="AH1293" s="17">
        <v>6.16</v>
      </c>
      <c r="AI1293" s="17">
        <f t="shared" si="191"/>
        <v>6.9183097091893534E-7</v>
      </c>
      <c r="AJ1293" s="17">
        <v>1</v>
      </c>
      <c r="AK1293" s="17">
        <v>37</v>
      </c>
      <c r="AL1293" s="17">
        <v>1328.2</v>
      </c>
      <c r="AM1293" s="17">
        <v>216</v>
      </c>
      <c r="AN1293" s="17">
        <v>4.5</v>
      </c>
      <c r="AO1293" s="17">
        <v>11.1</v>
      </c>
      <c r="AP1293" s="17">
        <v>0.2</v>
      </c>
      <c r="AQ1293" s="17">
        <v>27</v>
      </c>
      <c r="AR1293" s="17">
        <v>924.16666666666572</v>
      </c>
      <c r="AS1293" s="17">
        <v>1445.3944444444442</v>
      </c>
      <c r="AT1293" s="26">
        <v>688.56666666666661</v>
      </c>
      <c r="AU1293" s="26">
        <v>21.278850813430264</v>
      </c>
      <c r="AV1293" s="26">
        <v>4.2115271435819395</v>
      </c>
      <c r="AW1293" s="27">
        <v>4883.0333333333347</v>
      </c>
      <c r="AX1293" s="26">
        <v>3663.7666666666664</v>
      </c>
      <c r="AY1293" s="103">
        <v>553</v>
      </c>
      <c r="AZ1293" s="103"/>
      <c r="BA1293" s="17">
        <v>45</v>
      </c>
      <c r="BB1293" s="17">
        <v>60</v>
      </c>
      <c r="BC1293" s="17">
        <v>0.21</v>
      </c>
      <c r="BD1293" s="14">
        <v>2</v>
      </c>
      <c r="BE1293" s="17" t="s">
        <v>149</v>
      </c>
      <c r="BF1293" s="28"/>
      <c r="BG1293" s="26"/>
      <c r="BH1293" s="31"/>
      <c r="BI1293" s="29"/>
    </row>
    <row r="1294" spans="1:61" x14ac:dyDescent="0.25">
      <c r="A1294" s="90">
        <v>2009</v>
      </c>
      <c r="B1294" s="31">
        <v>2011</v>
      </c>
      <c r="C1294" s="16" t="s">
        <v>203</v>
      </c>
      <c r="D1294" s="17" t="s">
        <v>341</v>
      </c>
      <c r="E1294" s="17">
        <v>1</v>
      </c>
      <c r="F1294" s="76" t="s">
        <v>137</v>
      </c>
      <c r="G1294" s="45" t="s">
        <v>137</v>
      </c>
      <c r="H1294" s="20" t="s">
        <v>339</v>
      </c>
      <c r="I1294" s="45">
        <v>8</v>
      </c>
      <c r="J1294" s="45" t="s">
        <v>137</v>
      </c>
      <c r="K1294" s="17" t="s">
        <v>40</v>
      </c>
      <c r="L1294" s="71" t="s">
        <v>45</v>
      </c>
      <c r="M1294" s="71" t="s">
        <v>45</v>
      </c>
      <c r="N1294" s="25">
        <f t="shared" ref="N1294:N1309" si="195">T1294/P1294*3</f>
        <v>65.11558175480215</v>
      </c>
      <c r="O1294" s="26">
        <v>54.974811083123434</v>
      </c>
      <c r="P1294" s="26">
        <f t="shared" ref="P1294:P1357" si="196">O1294/100</f>
        <v>0.54974811083123432</v>
      </c>
      <c r="Q1294" s="25">
        <v>45.025188916876566</v>
      </c>
      <c r="R1294" s="25">
        <v>0.45025188916876568</v>
      </c>
      <c r="S1294" s="78"/>
      <c r="T1294" s="25">
        <v>11.932389351793091</v>
      </c>
      <c r="U1294" s="25"/>
      <c r="V1294" s="25"/>
      <c r="W1294" s="26">
        <v>17.232746976548867</v>
      </c>
      <c r="X1294" s="26">
        <v>44.427046999426494</v>
      </c>
      <c r="Y1294" s="26">
        <v>25.502662893424727</v>
      </c>
      <c r="Z1294" s="26">
        <v>1.6543785589600333</v>
      </c>
      <c r="AA1294" s="26" t="s">
        <v>45</v>
      </c>
      <c r="AB1294" s="26" t="s">
        <v>45</v>
      </c>
      <c r="AC1294" s="26">
        <f t="shared" ref="AC1294:AF1313" si="197">W1294/100*$T1294</f>
        <v>2.0562784652511632</v>
      </c>
      <c r="AD1294" s="26">
        <f t="shared" si="197"/>
        <v>5.3012082254756789</v>
      </c>
      <c r="AE1294" s="26">
        <f t="shared" si="197"/>
        <v>3.0430770315186999</v>
      </c>
      <c r="AF1294" s="26">
        <f t="shared" si="197"/>
        <v>0.19740689100769498</v>
      </c>
      <c r="AG1294" s="17">
        <v>2.54</v>
      </c>
      <c r="AH1294" s="17">
        <v>5.9</v>
      </c>
      <c r="AI1294" s="17">
        <f t="shared" si="191"/>
        <v>1.2589254117941642E-6</v>
      </c>
      <c r="AJ1294" s="17">
        <v>1</v>
      </c>
      <c r="AK1294" s="17">
        <v>62.2</v>
      </c>
      <c r="AL1294" s="17">
        <v>655.8</v>
      </c>
      <c r="AM1294" s="17">
        <v>124.1</v>
      </c>
      <c r="AN1294" s="17">
        <v>4.5999999999999996</v>
      </c>
      <c r="AO1294" s="17">
        <v>7.6</v>
      </c>
      <c r="AP1294" s="17">
        <v>0.1</v>
      </c>
      <c r="AQ1294" s="17">
        <v>38.4</v>
      </c>
      <c r="AR1294" s="17">
        <v>924.16666666666572</v>
      </c>
      <c r="AS1294" s="17">
        <v>1445.3944444444442</v>
      </c>
      <c r="AT1294" s="26">
        <v>688.56666666666661</v>
      </c>
      <c r="AU1294" s="26">
        <v>21.278850813430264</v>
      </c>
      <c r="AV1294" s="26">
        <v>4.2115271435819395</v>
      </c>
      <c r="AW1294" s="27">
        <v>4883.0333333333347</v>
      </c>
      <c r="AX1294" s="26">
        <v>3663.7666666666664</v>
      </c>
      <c r="AY1294" s="103">
        <v>553</v>
      </c>
      <c r="AZ1294" s="103"/>
      <c r="BA1294" s="17">
        <v>45</v>
      </c>
      <c r="BB1294" s="17">
        <v>60</v>
      </c>
      <c r="BC1294" s="17">
        <v>0.21</v>
      </c>
      <c r="BD1294" s="14">
        <v>2</v>
      </c>
      <c r="BE1294" s="17" t="s">
        <v>149</v>
      </c>
      <c r="BF1294" s="28"/>
      <c r="BG1294" s="26"/>
      <c r="BH1294" s="31"/>
      <c r="BI1294" s="29"/>
    </row>
    <row r="1295" spans="1:61" x14ac:dyDescent="0.25">
      <c r="A1295" s="90">
        <v>2009</v>
      </c>
      <c r="B1295" s="31">
        <v>2011</v>
      </c>
      <c r="C1295" s="16" t="s">
        <v>203</v>
      </c>
      <c r="D1295" s="17" t="s">
        <v>341</v>
      </c>
      <c r="E1295" s="17">
        <v>2</v>
      </c>
      <c r="F1295" s="76" t="s">
        <v>137</v>
      </c>
      <c r="G1295" s="45" t="s">
        <v>137</v>
      </c>
      <c r="H1295" s="20" t="s">
        <v>339</v>
      </c>
      <c r="I1295" s="45">
        <v>8</v>
      </c>
      <c r="J1295" s="45" t="s">
        <v>137</v>
      </c>
      <c r="K1295" s="17" t="s">
        <v>40</v>
      </c>
      <c r="L1295" s="71" t="s">
        <v>45</v>
      </c>
      <c r="M1295" s="71" t="s">
        <v>45</v>
      </c>
      <c r="N1295" s="25">
        <f t="shared" si="195"/>
        <v>96.932358301356004</v>
      </c>
      <c r="O1295" s="26">
        <v>56.535737282678689</v>
      </c>
      <c r="P1295" s="26">
        <f t="shared" si="196"/>
        <v>0.56535737282678689</v>
      </c>
      <c r="Q1295" s="25">
        <v>43.464262717321311</v>
      </c>
      <c r="R1295" s="25">
        <v>0.43464262717321311</v>
      </c>
      <c r="S1295" s="78"/>
      <c r="T1295" s="25">
        <v>18.267141143719805</v>
      </c>
      <c r="U1295" s="25"/>
      <c r="V1295" s="25"/>
      <c r="W1295" s="26">
        <v>18.752334077618642</v>
      </c>
      <c r="X1295" s="26">
        <v>43.311528677763178</v>
      </c>
      <c r="Y1295" s="26">
        <v>24.58734874408259</v>
      </c>
      <c r="Z1295" s="26">
        <v>1.9663739068487303</v>
      </c>
      <c r="AA1295" s="26" t="s">
        <v>45</v>
      </c>
      <c r="AB1295" s="26" t="s">
        <v>45</v>
      </c>
      <c r="AC1295" s="26">
        <f t="shared" si="197"/>
        <v>3.4255153337004645</v>
      </c>
      <c r="AD1295" s="26">
        <f t="shared" si="197"/>
        <v>7.9117780750696793</v>
      </c>
      <c r="AE1295" s="26">
        <f t="shared" si="197"/>
        <v>4.4914056985801851</v>
      </c>
      <c r="AF1295" s="26">
        <f t="shared" si="197"/>
        <v>0.35920029697733497</v>
      </c>
      <c r="AG1295" s="17">
        <v>2.69</v>
      </c>
      <c r="AH1295" s="17">
        <v>6.24</v>
      </c>
      <c r="AI1295" s="17">
        <f t="shared" si="191"/>
        <v>5.7543993733715549E-7</v>
      </c>
      <c r="AJ1295" s="17">
        <v>1</v>
      </c>
      <c r="AK1295" s="17">
        <v>42.5</v>
      </c>
      <c r="AL1295" s="17">
        <v>1094.8</v>
      </c>
      <c r="AM1295" s="17">
        <v>191.2</v>
      </c>
      <c r="AN1295" s="17">
        <v>2.5</v>
      </c>
      <c r="AO1295" s="17">
        <v>9.3000000000000007</v>
      </c>
      <c r="AP1295" s="17">
        <v>0.2</v>
      </c>
      <c r="AQ1295" s="17">
        <v>19.5</v>
      </c>
      <c r="AR1295" s="17">
        <v>924.16666666666572</v>
      </c>
      <c r="AS1295" s="17">
        <v>1445.3944444444442</v>
      </c>
      <c r="AT1295" s="26">
        <v>688.56666666666661</v>
      </c>
      <c r="AU1295" s="26">
        <v>21.278850813430264</v>
      </c>
      <c r="AV1295" s="26">
        <v>4.2115271435819395</v>
      </c>
      <c r="AW1295" s="27">
        <v>4883.0333333333347</v>
      </c>
      <c r="AX1295" s="26">
        <v>3663.7666666666664</v>
      </c>
      <c r="AY1295" s="103">
        <v>553</v>
      </c>
      <c r="AZ1295" s="103"/>
      <c r="BA1295" s="17">
        <v>45</v>
      </c>
      <c r="BB1295" s="17">
        <v>60</v>
      </c>
      <c r="BC1295" s="17">
        <v>0.21</v>
      </c>
      <c r="BD1295" s="14">
        <v>2</v>
      </c>
      <c r="BE1295" s="17" t="s">
        <v>149</v>
      </c>
      <c r="BF1295" s="28"/>
      <c r="BG1295" s="26"/>
      <c r="BH1295" s="31"/>
      <c r="BI1295" s="29"/>
    </row>
    <row r="1296" spans="1:61" x14ac:dyDescent="0.25">
      <c r="A1296" s="90">
        <v>2009</v>
      </c>
      <c r="B1296" s="31">
        <v>2011</v>
      </c>
      <c r="C1296" s="16" t="s">
        <v>203</v>
      </c>
      <c r="D1296" s="17" t="s">
        <v>341</v>
      </c>
      <c r="E1296" s="17">
        <v>3</v>
      </c>
      <c r="F1296" s="76" t="s">
        <v>137</v>
      </c>
      <c r="G1296" s="45" t="s">
        <v>137</v>
      </c>
      <c r="H1296" s="20" t="s">
        <v>339</v>
      </c>
      <c r="I1296" s="45">
        <v>8</v>
      </c>
      <c r="J1296" s="45" t="s">
        <v>137</v>
      </c>
      <c r="K1296" s="17" t="s">
        <v>40</v>
      </c>
      <c r="L1296" s="71" t="s">
        <v>45</v>
      </c>
      <c r="M1296" s="71" t="s">
        <v>45</v>
      </c>
      <c r="N1296" s="25">
        <f t="shared" si="195"/>
        <v>67.465360155464538</v>
      </c>
      <c r="O1296" s="26">
        <v>57.411504424778755</v>
      </c>
      <c r="P1296" s="26">
        <f t="shared" si="196"/>
        <v>0.57411504424778759</v>
      </c>
      <c r="Q1296" s="25">
        <v>42.588495575221245</v>
      </c>
      <c r="R1296" s="25">
        <v>0.42588495575221241</v>
      </c>
      <c r="S1296" s="78"/>
      <c r="T1296" s="25">
        <v>12.910959410282482</v>
      </c>
      <c r="U1296" s="25"/>
      <c r="V1296" s="25"/>
      <c r="W1296" s="26">
        <v>18.113891365891234</v>
      </c>
      <c r="X1296" s="26">
        <v>44.335781597652101</v>
      </c>
      <c r="Y1296" s="26">
        <v>24.890399499597422</v>
      </c>
      <c r="Z1296" s="26">
        <v>1.618737392538975</v>
      </c>
      <c r="AA1296" s="26" t="s">
        <v>45</v>
      </c>
      <c r="AB1296" s="26" t="s">
        <v>45</v>
      </c>
      <c r="AC1296" s="26">
        <f t="shared" si="197"/>
        <v>2.3386771618728805</v>
      </c>
      <c r="AD1296" s="26">
        <f t="shared" si="197"/>
        <v>5.724174766304353</v>
      </c>
      <c r="AE1296" s="26">
        <f t="shared" si="197"/>
        <v>3.2135893764501771</v>
      </c>
      <c r="AF1296" s="26">
        <f t="shared" si="197"/>
        <v>0.20899452770977206</v>
      </c>
      <c r="AG1296" s="17">
        <v>3.28</v>
      </c>
      <c r="AH1296" s="17">
        <v>6.13</v>
      </c>
      <c r="AI1296" s="17">
        <f t="shared" si="191"/>
        <v>7.4131024130091606E-7</v>
      </c>
      <c r="AJ1296" s="17">
        <v>1</v>
      </c>
      <c r="AK1296" s="17">
        <v>45.1</v>
      </c>
      <c r="AL1296" s="17">
        <v>1309.3</v>
      </c>
      <c r="AM1296" s="17">
        <v>216.7</v>
      </c>
      <c r="AN1296" s="17">
        <v>2.5</v>
      </c>
      <c r="AO1296" s="17">
        <v>11.8</v>
      </c>
      <c r="AP1296" s="17">
        <v>0.3</v>
      </c>
      <c r="AQ1296" s="17">
        <v>23.5</v>
      </c>
      <c r="AR1296" s="17">
        <v>924.16666666666572</v>
      </c>
      <c r="AS1296" s="17">
        <v>1445.3944444444442</v>
      </c>
      <c r="AT1296" s="26">
        <v>688.56666666666661</v>
      </c>
      <c r="AU1296" s="26">
        <v>21.278850813430264</v>
      </c>
      <c r="AV1296" s="26">
        <v>4.2115271435819395</v>
      </c>
      <c r="AW1296" s="27">
        <v>4883.0333333333347</v>
      </c>
      <c r="AX1296" s="26">
        <v>3663.7666666666664</v>
      </c>
      <c r="AY1296" s="103">
        <v>553</v>
      </c>
      <c r="AZ1296" s="103"/>
      <c r="BA1296" s="17">
        <v>45</v>
      </c>
      <c r="BB1296" s="17">
        <v>60</v>
      </c>
      <c r="BC1296" s="17">
        <v>0.21</v>
      </c>
      <c r="BD1296" s="14">
        <v>2</v>
      </c>
      <c r="BE1296" s="17" t="s">
        <v>149</v>
      </c>
      <c r="BF1296" s="28"/>
      <c r="BG1296" s="26"/>
      <c r="BH1296" s="31"/>
      <c r="BI1296" s="29"/>
    </row>
    <row r="1297" spans="1:61" x14ac:dyDescent="0.25">
      <c r="A1297" s="90">
        <v>2009</v>
      </c>
      <c r="B1297" s="31">
        <v>2011</v>
      </c>
      <c r="C1297" s="16" t="s">
        <v>203</v>
      </c>
      <c r="D1297" s="17" t="s">
        <v>341</v>
      </c>
      <c r="E1297" s="17">
        <v>4</v>
      </c>
      <c r="F1297" s="76" t="s">
        <v>137</v>
      </c>
      <c r="G1297" s="45" t="s">
        <v>137</v>
      </c>
      <c r="H1297" s="20" t="s">
        <v>339</v>
      </c>
      <c r="I1297" s="45">
        <v>8</v>
      </c>
      <c r="J1297" s="45" t="s">
        <v>137</v>
      </c>
      <c r="K1297" s="17" t="s">
        <v>40</v>
      </c>
      <c r="L1297" s="71" t="s">
        <v>45</v>
      </c>
      <c r="M1297" s="71" t="s">
        <v>45</v>
      </c>
      <c r="N1297" s="25">
        <f t="shared" si="195"/>
        <v>45.808015817555784</v>
      </c>
      <c r="O1297" s="26">
        <v>56.635622817229333</v>
      </c>
      <c r="P1297" s="26">
        <f t="shared" si="196"/>
        <v>0.56635622817229336</v>
      </c>
      <c r="Q1297" s="25">
        <v>43.364377182770667</v>
      </c>
      <c r="R1297" s="25">
        <v>0.43364377182770664</v>
      </c>
      <c r="S1297" s="78"/>
      <c r="T1297" s="25">
        <v>8.6478850194958827</v>
      </c>
      <c r="U1297" s="25"/>
      <c r="V1297" s="25"/>
      <c r="W1297" s="26">
        <v>17.772509115849118</v>
      </c>
      <c r="X1297" s="26">
        <v>44.555467930209673</v>
      </c>
      <c r="Y1297" s="26">
        <v>25.195568240898069</v>
      </c>
      <c r="Z1297" s="26">
        <v>1.7523838077050868</v>
      </c>
      <c r="AA1297" s="26" t="s">
        <v>45</v>
      </c>
      <c r="AB1297" s="26" t="s">
        <v>45</v>
      </c>
      <c r="AC1297" s="26">
        <f t="shared" si="197"/>
        <v>1.5369461534180562</v>
      </c>
      <c r="AD1297" s="26">
        <f t="shared" si="197"/>
        <v>3.8531056365028946</v>
      </c>
      <c r="AE1297" s="26">
        <f t="shared" si="197"/>
        <v>2.1788837714814866</v>
      </c>
      <c r="AF1297" s="26">
        <f t="shared" si="197"/>
        <v>0.15154413679059975</v>
      </c>
      <c r="AG1297" s="17">
        <v>2.99</v>
      </c>
      <c r="AH1297" s="17">
        <v>6.16</v>
      </c>
      <c r="AI1297" s="17">
        <f t="shared" si="191"/>
        <v>6.9183097091893534E-7</v>
      </c>
      <c r="AJ1297" s="17">
        <v>1</v>
      </c>
      <c r="AK1297" s="17">
        <v>37</v>
      </c>
      <c r="AL1297" s="17">
        <v>1328.2</v>
      </c>
      <c r="AM1297" s="17">
        <v>216</v>
      </c>
      <c r="AN1297" s="17">
        <v>4.5</v>
      </c>
      <c r="AO1297" s="17">
        <v>11.1</v>
      </c>
      <c r="AP1297" s="17">
        <v>0.2</v>
      </c>
      <c r="AQ1297" s="17">
        <v>27</v>
      </c>
      <c r="AR1297" s="17">
        <v>924.16666666666572</v>
      </c>
      <c r="AS1297" s="17">
        <v>1445.3944444444442</v>
      </c>
      <c r="AT1297" s="26">
        <v>688.56666666666661</v>
      </c>
      <c r="AU1297" s="26">
        <v>21.278850813430264</v>
      </c>
      <c r="AV1297" s="26">
        <v>4.2115271435819395</v>
      </c>
      <c r="AW1297" s="27">
        <v>4883.0333333333347</v>
      </c>
      <c r="AX1297" s="26">
        <v>3663.7666666666664</v>
      </c>
      <c r="AY1297" s="103">
        <v>553</v>
      </c>
      <c r="AZ1297" s="103"/>
      <c r="BA1297" s="17">
        <v>45</v>
      </c>
      <c r="BB1297" s="17">
        <v>60</v>
      </c>
      <c r="BC1297" s="17">
        <v>0.21</v>
      </c>
      <c r="BD1297" s="14">
        <v>2</v>
      </c>
      <c r="BE1297" s="17" t="s">
        <v>149</v>
      </c>
      <c r="BF1297" s="28"/>
      <c r="BG1297" s="26"/>
      <c r="BH1297" s="31"/>
      <c r="BI1297" s="29"/>
    </row>
    <row r="1298" spans="1:61" x14ac:dyDescent="0.25">
      <c r="A1298" s="90">
        <v>2009</v>
      </c>
      <c r="B1298" s="31">
        <v>2011</v>
      </c>
      <c r="C1298" s="16" t="s">
        <v>203</v>
      </c>
      <c r="D1298" s="17" t="s">
        <v>341</v>
      </c>
      <c r="E1298" s="17">
        <v>1</v>
      </c>
      <c r="F1298" s="76" t="s">
        <v>141</v>
      </c>
      <c r="G1298" s="45" t="s">
        <v>141</v>
      </c>
      <c r="H1298" s="70" t="s">
        <v>141</v>
      </c>
      <c r="I1298" s="45">
        <v>1</v>
      </c>
      <c r="J1298" s="22" t="s">
        <v>141</v>
      </c>
      <c r="K1298" s="17" t="s">
        <v>42</v>
      </c>
      <c r="L1298" s="71" t="s">
        <v>45</v>
      </c>
      <c r="M1298" s="71" t="s">
        <v>45</v>
      </c>
      <c r="N1298" s="25">
        <f t="shared" si="195"/>
        <v>55.305322116833622</v>
      </c>
      <c r="O1298" s="26">
        <v>50.77545515846257</v>
      </c>
      <c r="P1298" s="26">
        <f t="shared" si="196"/>
        <v>0.50775455158462568</v>
      </c>
      <c r="Q1298" s="25">
        <v>49.22454484153743</v>
      </c>
      <c r="R1298" s="25">
        <v>0.49224544841537426</v>
      </c>
      <c r="S1298" s="26" t="s">
        <v>45</v>
      </c>
      <c r="T1298" s="25">
        <v>9.3605096772253784</v>
      </c>
      <c r="U1298" s="26" t="s">
        <v>45</v>
      </c>
      <c r="V1298" s="26" t="s">
        <v>45</v>
      </c>
      <c r="W1298" s="26">
        <v>18.133355985439124</v>
      </c>
      <c r="X1298" s="26">
        <v>46.31395680492048</v>
      </c>
      <c r="Y1298" s="26">
        <v>24.131636359115987</v>
      </c>
      <c r="Z1298" s="26">
        <v>1.3764303458106326</v>
      </c>
      <c r="AA1298" s="26" t="s">
        <v>45</v>
      </c>
      <c r="AB1298" s="26" t="s">
        <v>45</v>
      </c>
      <c r="AC1298" s="26">
        <f t="shared" si="197"/>
        <v>1.6973745418227564</v>
      </c>
      <c r="AD1298" s="26">
        <f t="shared" si="197"/>
        <v>4.3352224086305631</v>
      </c>
      <c r="AE1298" s="26">
        <f t="shared" si="197"/>
        <v>2.2588441566678901</v>
      </c>
      <c r="AF1298" s="26">
        <f t="shared" si="197"/>
        <v>0.12884089571987101</v>
      </c>
      <c r="AG1298" s="17">
        <v>2.54</v>
      </c>
      <c r="AH1298" s="17">
        <v>5.9</v>
      </c>
      <c r="AI1298" s="17">
        <f t="shared" si="191"/>
        <v>1.2589254117941642E-6</v>
      </c>
      <c r="AJ1298" s="17">
        <v>1</v>
      </c>
      <c r="AK1298" s="17">
        <v>62.2</v>
      </c>
      <c r="AL1298" s="17">
        <v>655.8</v>
      </c>
      <c r="AM1298" s="17">
        <v>124.1</v>
      </c>
      <c r="AN1298" s="17">
        <v>4.5999999999999996</v>
      </c>
      <c r="AO1298" s="17">
        <v>7.6</v>
      </c>
      <c r="AP1298" s="17">
        <v>0.1</v>
      </c>
      <c r="AQ1298" s="17">
        <v>38.4</v>
      </c>
      <c r="AR1298" s="17">
        <v>924.16666666666572</v>
      </c>
      <c r="AS1298" s="17">
        <v>1445.3944444444442</v>
      </c>
      <c r="AT1298" s="26">
        <v>688.56666666666661</v>
      </c>
      <c r="AU1298" s="26">
        <v>21.278850813430264</v>
      </c>
      <c r="AV1298" s="26">
        <v>4.2115271435819395</v>
      </c>
      <c r="AW1298" s="27">
        <v>4883.0333333333347</v>
      </c>
      <c r="AX1298" s="26">
        <v>3663.7666666666664</v>
      </c>
      <c r="AY1298" s="103">
        <v>553</v>
      </c>
      <c r="AZ1298" s="103">
        <f t="shared" ref="AZ1298:AZ1305" si="198">AY1298*0.305</f>
        <v>168.66499999999999</v>
      </c>
      <c r="BA1298" s="17">
        <v>45</v>
      </c>
      <c r="BB1298" s="17">
        <v>60</v>
      </c>
      <c r="BC1298" s="17">
        <v>0.21</v>
      </c>
      <c r="BD1298" s="14">
        <v>2</v>
      </c>
      <c r="BE1298" s="17" t="s">
        <v>149</v>
      </c>
      <c r="BF1298" s="28"/>
      <c r="BG1298" s="26"/>
      <c r="BH1298" s="31"/>
      <c r="BI1298" s="29"/>
    </row>
    <row r="1299" spans="1:61" x14ac:dyDescent="0.25">
      <c r="A1299" s="90">
        <v>2009</v>
      </c>
      <c r="B1299" s="31">
        <v>2011</v>
      </c>
      <c r="C1299" s="16" t="s">
        <v>203</v>
      </c>
      <c r="D1299" s="17" t="s">
        <v>341</v>
      </c>
      <c r="E1299" s="17">
        <v>2</v>
      </c>
      <c r="F1299" s="76" t="s">
        <v>141</v>
      </c>
      <c r="G1299" s="45" t="s">
        <v>141</v>
      </c>
      <c r="H1299" s="70" t="s">
        <v>141</v>
      </c>
      <c r="I1299" s="45">
        <v>1</v>
      </c>
      <c r="J1299" s="22" t="s">
        <v>141</v>
      </c>
      <c r="K1299" s="17" t="s">
        <v>42</v>
      </c>
      <c r="L1299" s="71" t="s">
        <v>45</v>
      </c>
      <c r="M1299" s="71" t="s">
        <v>45</v>
      </c>
      <c r="N1299" s="25">
        <f t="shared" si="195"/>
        <v>65.478867997556705</v>
      </c>
      <c r="O1299" s="26">
        <v>52.221545952525865</v>
      </c>
      <c r="P1299" s="26">
        <f t="shared" si="196"/>
        <v>0.52221545952525861</v>
      </c>
      <c r="Q1299" s="25">
        <v>47.778454047474135</v>
      </c>
      <c r="R1299" s="25">
        <v>0.47778454047474134</v>
      </c>
      <c r="S1299" s="26" t="s">
        <v>45</v>
      </c>
      <c r="T1299" s="25">
        <v>11.39802571351261</v>
      </c>
      <c r="U1299" s="26" t="s">
        <v>45</v>
      </c>
      <c r="V1299" s="26" t="s">
        <v>45</v>
      </c>
      <c r="W1299" s="26">
        <v>17.416227988512546</v>
      </c>
      <c r="X1299" s="26">
        <v>46.553721852660559</v>
      </c>
      <c r="Y1299" s="26">
        <v>24.355490106467613</v>
      </c>
      <c r="Z1299" s="26">
        <v>1.5238934308299008</v>
      </c>
      <c r="AA1299" s="26" t="s">
        <v>45</v>
      </c>
      <c r="AB1299" s="26" t="s">
        <v>45</v>
      </c>
      <c r="AC1299" s="26">
        <f t="shared" si="197"/>
        <v>1.9851061444546398</v>
      </c>
      <c r="AD1299" s="26">
        <f t="shared" si="197"/>
        <v>5.3062051873633891</v>
      </c>
      <c r="AE1299" s="26">
        <f t="shared" si="197"/>
        <v>2.7760450249871984</v>
      </c>
      <c r="AF1299" s="26">
        <f t="shared" si="197"/>
        <v>0.1736937650925216</v>
      </c>
      <c r="AG1299" s="17">
        <v>2.69</v>
      </c>
      <c r="AH1299" s="17">
        <v>6.24</v>
      </c>
      <c r="AI1299" s="17">
        <f t="shared" si="191"/>
        <v>5.7543993733715549E-7</v>
      </c>
      <c r="AJ1299" s="17">
        <v>1</v>
      </c>
      <c r="AK1299" s="17">
        <v>42.5</v>
      </c>
      <c r="AL1299" s="17">
        <v>1094.8</v>
      </c>
      <c r="AM1299" s="17">
        <v>191.2</v>
      </c>
      <c r="AN1299" s="17">
        <v>2.5</v>
      </c>
      <c r="AO1299" s="17">
        <v>9.3000000000000007</v>
      </c>
      <c r="AP1299" s="17">
        <v>0.2</v>
      </c>
      <c r="AQ1299" s="17">
        <v>19.5</v>
      </c>
      <c r="AR1299" s="17">
        <v>924.16666666666572</v>
      </c>
      <c r="AS1299" s="17">
        <v>1445.3944444444442</v>
      </c>
      <c r="AT1299" s="26">
        <v>688.56666666666661</v>
      </c>
      <c r="AU1299" s="26">
        <v>21.278850813430264</v>
      </c>
      <c r="AV1299" s="26">
        <v>4.2115271435819395</v>
      </c>
      <c r="AW1299" s="27">
        <v>4883.0333333333347</v>
      </c>
      <c r="AX1299" s="26">
        <v>3663.7666666666664</v>
      </c>
      <c r="AY1299" s="103">
        <v>553</v>
      </c>
      <c r="AZ1299" s="103">
        <f t="shared" si="198"/>
        <v>168.66499999999999</v>
      </c>
      <c r="BA1299" s="17">
        <v>45</v>
      </c>
      <c r="BB1299" s="17">
        <v>60</v>
      </c>
      <c r="BC1299" s="17">
        <v>0.21</v>
      </c>
      <c r="BD1299" s="14">
        <v>2</v>
      </c>
      <c r="BE1299" s="17" t="s">
        <v>149</v>
      </c>
      <c r="BF1299" s="28"/>
      <c r="BG1299" s="26"/>
      <c r="BH1299" s="31"/>
      <c r="BI1299" s="29"/>
    </row>
    <row r="1300" spans="1:61" x14ac:dyDescent="0.25">
      <c r="A1300" s="90">
        <v>2009</v>
      </c>
      <c r="B1300" s="31">
        <v>2011</v>
      </c>
      <c r="C1300" s="16" t="s">
        <v>203</v>
      </c>
      <c r="D1300" s="17" t="s">
        <v>341</v>
      </c>
      <c r="E1300" s="17">
        <v>3</v>
      </c>
      <c r="F1300" s="76" t="s">
        <v>141</v>
      </c>
      <c r="G1300" s="45" t="s">
        <v>141</v>
      </c>
      <c r="H1300" s="70" t="s">
        <v>141</v>
      </c>
      <c r="I1300" s="45">
        <v>1</v>
      </c>
      <c r="J1300" s="22" t="s">
        <v>141</v>
      </c>
      <c r="K1300" s="17" t="s">
        <v>42</v>
      </c>
      <c r="L1300" s="71" t="s">
        <v>45</v>
      </c>
      <c r="M1300" s="71" t="s">
        <v>45</v>
      </c>
      <c r="N1300" s="25">
        <f t="shared" si="195"/>
        <v>44.525959349144827</v>
      </c>
      <c r="O1300" s="26">
        <v>51.759708737864081</v>
      </c>
      <c r="P1300" s="26">
        <f t="shared" si="196"/>
        <v>0.51759708737864085</v>
      </c>
      <c r="Q1300" s="25">
        <v>48.240291262135919</v>
      </c>
      <c r="R1300" s="25">
        <v>0.4824029126213592</v>
      </c>
      <c r="S1300" s="26" t="s">
        <v>45</v>
      </c>
      <c r="T1300" s="25">
        <v>7.6821689572857084</v>
      </c>
      <c r="U1300" s="26" t="s">
        <v>45</v>
      </c>
      <c r="V1300" s="26" t="s">
        <v>45</v>
      </c>
      <c r="W1300" s="26">
        <v>17.741205534826491</v>
      </c>
      <c r="X1300" s="26">
        <v>45.981742696194289</v>
      </c>
      <c r="Y1300" s="26">
        <v>24.33423126573102</v>
      </c>
      <c r="Z1300" s="26">
        <v>1.6492568643362375</v>
      </c>
      <c r="AA1300" s="26" t="s">
        <v>45</v>
      </c>
      <c r="AB1300" s="26" t="s">
        <v>45</v>
      </c>
      <c r="AC1300" s="26">
        <f t="shared" si="197"/>
        <v>1.3629093842446947</v>
      </c>
      <c r="AD1300" s="26">
        <f t="shared" si="197"/>
        <v>3.5323951634260262</v>
      </c>
      <c r="AE1300" s="26">
        <f t="shared" si="197"/>
        <v>1.8693967602901016</v>
      </c>
      <c r="AF1300" s="26">
        <f t="shared" si="197"/>
        <v>0.1266986988579421</v>
      </c>
      <c r="AG1300" s="17">
        <v>3.28</v>
      </c>
      <c r="AH1300" s="17">
        <v>6.13</v>
      </c>
      <c r="AI1300" s="17">
        <f t="shared" si="191"/>
        <v>7.4131024130091606E-7</v>
      </c>
      <c r="AJ1300" s="17">
        <v>1</v>
      </c>
      <c r="AK1300" s="17">
        <v>45.1</v>
      </c>
      <c r="AL1300" s="17">
        <v>1309.3</v>
      </c>
      <c r="AM1300" s="17">
        <v>216.7</v>
      </c>
      <c r="AN1300" s="17">
        <v>2.5</v>
      </c>
      <c r="AO1300" s="17">
        <v>11.8</v>
      </c>
      <c r="AP1300" s="17">
        <v>0.3</v>
      </c>
      <c r="AQ1300" s="17">
        <v>23.5</v>
      </c>
      <c r="AR1300" s="17">
        <v>924.16666666666572</v>
      </c>
      <c r="AS1300" s="17">
        <v>1445.3944444444442</v>
      </c>
      <c r="AT1300" s="26">
        <v>688.56666666666661</v>
      </c>
      <c r="AU1300" s="26">
        <v>21.278850813430264</v>
      </c>
      <c r="AV1300" s="26">
        <v>4.2115271435819395</v>
      </c>
      <c r="AW1300" s="27">
        <v>4883.0333333333347</v>
      </c>
      <c r="AX1300" s="26">
        <v>3663.7666666666664</v>
      </c>
      <c r="AY1300" s="103">
        <v>553</v>
      </c>
      <c r="AZ1300" s="103">
        <f t="shared" si="198"/>
        <v>168.66499999999999</v>
      </c>
      <c r="BA1300" s="17">
        <v>45</v>
      </c>
      <c r="BB1300" s="17">
        <v>60</v>
      </c>
      <c r="BC1300" s="17">
        <v>0.21</v>
      </c>
      <c r="BD1300" s="14">
        <v>2</v>
      </c>
      <c r="BE1300" s="17" t="s">
        <v>149</v>
      </c>
      <c r="BF1300" s="28"/>
      <c r="BG1300" s="26"/>
      <c r="BH1300" s="31"/>
      <c r="BI1300" s="29"/>
    </row>
    <row r="1301" spans="1:61" x14ac:dyDescent="0.25">
      <c r="A1301" s="90">
        <v>2009</v>
      </c>
      <c r="B1301" s="31">
        <v>2011</v>
      </c>
      <c r="C1301" s="16" t="s">
        <v>203</v>
      </c>
      <c r="D1301" s="17" t="s">
        <v>341</v>
      </c>
      <c r="E1301" s="17">
        <v>4</v>
      </c>
      <c r="F1301" s="76" t="s">
        <v>141</v>
      </c>
      <c r="G1301" s="45" t="s">
        <v>141</v>
      </c>
      <c r="H1301" s="70" t="s">
        <v>141</v>
      </c>
      <c r="I1301" s="45">
        <v>1</v>
      </c>
      <c r="J1301" s="22" t="s">
        <v>141</v>
      </c>
      <c r="K1301" s="17" t="s">
        <v>42</v>
      </c>
      <c r="L1301" s="71" t="s">
        <v>45</v>
      </c>
      <c r="M1301" s="71" t="s">
        <v>45</v>
      </c>
      <c r="N1301" s="25">
        <f t="shared" si="195"/>
        <v>15.233211103390669</v>
      </c>
      <c r="O1301" s="26">
        <v>51.276881720430104</v>
      </c>
      <c r="P1301" s="26">
        <f t="shared" si="196"/>
        <v>0.51276881720430101</v>
      </c>
      <c r="Q1301" s="25">
        <v>48.723118279569896</v>
      </c>
      <c r="R1301" s="25">
        <v>0.48723118279569894</v>
      </c>
      <c r="S1301" s="26" t="s">
        <v>45</v>
      </c>
      <c r="T1301" s="25">
        <v>2.6037052132363527</v>
      </c>
      <c r="U1301" s="26" t="s">
        <v>45</v>
      </c>
      <c r="V1301" s="26" t="s">
        <v>45</v>
      </c>
      <c r="W1301" s="26">
        <v>17.500546694548078</v>
      </c>
      <c r="X1301" s="26">
        <v>42.589202327096459</v>
      </c>
      <c r="Y1301" s="26">
        <v>26.812602789964515</v>
      </c>
      <c r="Z1301" s="26">
        <v>2.4363812693336229</v>
      </c>
      <c r="AA1301" s="26" t="s">
        <v>45</v>
      </c>
      <c r="AB1301" s="26" t="s">
        <v>45</v>
      </c>
      <c r="AC1301" s="26">
        <f t="shared" si="197"/>
        <v>0.45566264663081052</v>
      </c>
      <c r="AD1301" s="26">
        <f t="shared" si="197"/>
        <v>1.1088972812663886</v>
      </c>
      <c r="AE1301" s="26">
        <f t="shared" si="197"/>
        <v>0.69812113664666176</v>
      </c>
      <c r="AF1301" s="26">
        <f t="shared" si="197"/>
        <v>6.3436186123953561E-2</v>
      </c>
      <c r="AG1301" s="17">
        <v>2.99</v>
      </c>
      <c r="AH1301" s="17">
        <v>6.16</v>
      </c>
      <c r="AI1301" s="17">
        <f t="shared" si="191"/>
        <v>6.9183097091893534E-7</v>
      </c>
      <c r="AJ1301" s="17">
        <v>1</v>
      </c>
      <c r="AK1301" s="17">
        <v>37</v>
      </c>
      <c r="AL1301" s="17">
        <v>1328.2</v>
      </c>
      <c r="AM1301" s="17">
        <v>216</v>
      </c>
      <c r="AN1301" s="17">
        <v>4.5</v>
      </c>
      <c r="AO1301" s="17">
        <v>11.1</v>
      </c>
      <c r="AP1301" s="17">
        <v>0.2</v>
      </c>
      <c r="AQ1301" s="17">
        <v>27</v>
      </c>
      <c r="AR1301" s="17">
        <v>924.16666666666572</v>
      </c>
      <c r="AS1301" s="17">
        <v>1445.3944444444442</v>
      </c>
      <c r="AT1301" s="26">
        <v>688.56666666666661</v>
      </c>
      <c r="AU1301" s="26">
        <v>21.278850813430264</v>
      </c>
      <c r="AV1301" s="26">
        <v>4.2115271435819395</v>
      </c>
      <c r="AW1301" s="27">
        <v>4883.0333333333347</v>
      </c>
      <c r="AX1301" s="26">
        <v>3663.7666666666664</v>
      </c>
      <c r="AY1301" s="103">
        <v>553</v>
      </c>
      <c r="AZ1301" s="103">
        <f t="shared" si="198"/>
        <v>168.66499999999999</v>
      </c>
      <c r="BA1301" s="17">
        <v>45</v>
      </c>
      <c r="BB1301" s="17">
        <v>60</v>
      </c>
      <c r="BC1301" s="17">
        <v>0.21</v>
      </c>
      <c r="BD1301" s="14">
        <v>2</v>
      </c>
      <c r="BE1301" s="17" t="s">
        <v>149</v>
      </c>
      <c r="BF1301" s="28"/>
      <c r="BG1301" s="26"/>
      <c r="BH1301" s="31"/>
      <c r="BI1301" s="29"/>
    </row>
    <row r="1302" spans="1:61" x14ac:dyDescent="0.25">
      <c r="A1302" s="90">
        <v>2009</v>
      </c>
      <c r="B1302" s="31">
        <v>2011</v>
      </c>
      <c r="C1302" s="16" t="s">
        <v>203</v>
      </c>
      <c r="D1302" s="17" t="s">
        <v>341</v>
      </c>
      <c r="E1302" s="17">
        <v>1</v>
      </c>
      <c r="F1302" s="76" t="s">
        <v>142</v>
      </c>
      <c r="G1302" s="45" t="s">
        <v>142</v>
      </c>
      <c r="H1302" s="70" t="s">
        <v>142</v>
      </c>
      <c r="I1302" s="45">
        <v>5</v>
      </c>
      <c r="J1302" s="22" t="s">
        <v>142</v>
      </c>
      <c r="K1302" s="17" t="s">
        <v>54</v>
      </c>
      <c r="L1302" s="71" t="s">
        <v>45</v>
      </c>
      <c r="M1302" s="71" t="s">
        <v>45</v>
      </c>
      <c r="N1302" s="25">
        <f t="shared" si="195"/>
        <v>23.32532819606752</v>
      </c>
      <c r="O1302" s="26">
        <v>50.388523610280942</v>
      </c>
      <c r="P1302" s="26">
        <f t="shared" si="196"/>
        <v>0.50388523610280944</v>
      </c>
      <c r="Q1302" s="25">
        <v>49.611476389719058</v>
      </c>
      <c r="R1302" s="25">
        <v>0.49611476389719061</v>
      </c>
      <c r="S1302" s="26" t="s">
        <v>45</v>
      </c>
      <c r="T1302" s="25">
        <v>3.9177628350836669</v>
      </c>
      <c r="U1302" s="26" t="s">
        <v>45</v>
      </c>
      <c r="V1302" s="26" t="s">
        <v>45</v>
      </c>
      <c r="W1302" s="26">
        <v>18.005172445407499</v>
      </c>
      <c r="X1302" s="26">
        <v>44.362122201414437</v>
      </c>
      <c r="Y1302" s="26">
        <v>24.132026509579944</v>
      </c>
      <c r="Z1302" s="26">
        <v>2.1547970684161157</v>
      </c>
      <c r="AA1302" s="26" t="s">
        <v>45</v>
      </c>
      <c r="AB1302" s="26" t="s">
        <v>45</v>
      </c>
      <c r="AC1302" s="26">
        <f t="shared" si="197"/>
        <v>0.70539995445890002</v>
      </c>
      <c r="AD1302" s="26">
        <f t="shared" si="197"/>
        <v>1.7380027364614152</v>
      </c>
      <c r="AE1302" s="26">
        <f t="shared" si="197"/>
        <v>0.94543556594486122</v>
      </c>
      <c r="AF1302" s="26">
        <f t="shared" si="197"/>
        <v>8.4419838717878962E-2</v>
      </c>
      <c r="AG1302" s="17">
        <v>2.54</v>
      </c>
      <c r="AH1302" s="17">
        <v>5.9</v>
      </c>
      <c r="AI1302" s="17">
        <f t="shared" si="191"/>
        <v>1.2589254117941642E-6</v>
      </c>
      <c r="AJ1302" s="17">
        <v>1</v>
      </c>
      <c r="AK1302" s="17">
        <v>62.2</v>
      </c>
      <c r="AL1302" s="17">
        <v>655.8</v>
      </c>
      <c r="AM1302" s="17">
        <v>124.1</v>
      </c>
      <c r="AN1302" s="17">
        <v>4.5999999999999996</v>
      </c>
      <c r="AO1302" s="17">
        <v>7.6</v>
      </c>
      <c r="AP1302" s="17">
        <v>0.1</v>
      </c>
      <c r="AQ1302" s="17">
        <v>38.4</v>
      </c>
      <c r="AR1302" s="17">
        <v>924.16666666666572</v>
      </c>
      <c r="AS1302" s="17">
        <v>1445.3944444444442</v>
      </c>
      <c r="AT1302" s="26">
        <v>688.56666666666661</v>
      </c>
      <c r="AU1302" s="26">
        <v>21.278850813430264</v>
      </c>
      <c r="AV1302" s="26">
        <v>4.2115271435819395</v>
      </c>
      <c r="AW1302" s="27">
        <v>4883.0333333333347</v>
      </c>
      <c r="AX1302" s="26">
        <v>3663.7666666666664</v>
      </c>
      <c r="AY1302" s="103">
        <v>553</v>
      </c>
      <c r="AZ1302" s="103">
        <f t="shared" si="198"/>
        <v>168.66499999999999</v>
      </c>
      <c r="BA1302" s="17">
        <v>45</v>
      </c>
      <c r="BB1302" s="17">
        <v>60</v>
      </c>
      <c r="BC1302" s="17">
        <v>0.21</v>
      </c>
      <c r="BD1302" s="14">
        <v>2</v>
      </c>
      <c r="BE1302" s="17" t="s">
        <v>149</v>
      </c>
      <c r="BF1302" s="28"/>
      <c r="BG1302" s="26"/>
      <c r="BH1302" s="31"/>
      <c r="BI1302" s="29"/>
    </row>
    <row r="1303" spans="1:61" x14ac:dyDescent="0.25">
      <c r="A1303" s="90">
        <v>2009</v>
      </c>
      <c r="B1303" s="31">
        <v>2011</v>
      </c>
      <c r="C1303" s="16" t="s">
        <v>203</v>
      </c>
      <c r="D1303" s="17" t="s">
        <v>341</v>
      </c>
      <c r="E1303" s="17">
        <v>2</v>
      </c>
      <c r="F1303" s="76" t="s">
        <v>142</v>
      </c>
      <c r="G1303" s="45" t="s">
        <v>142</v>
      </c>
      <c r="H1303" s="70" t="s">
        <v>142</v>
      </c>
      <c r="I1303" s="45">
        <v>5</v>
      </c>
      <c r="J1303" s="22" t="s">
        <v>142</v>
      </c>
      <c r="K1303" s="17" t="s">
        <v>54</v>
      </c>
      <c r="L1303" s="71" t="s">
        <v>45</v>
      </c>
      <c r="M1303" s="71" t="s">
        <v>45</v>
      </c>
      <c r="N1303" s="25">
        <f t="shared" si="195"/>
        <v>75.732103375483945</v>
      </c>
      <c r="O1303" s="26">
        <v>50.469992769342014</v>
      </c>
      <c r="P1303" s="26">
        <f t="shared" si="196"/>
        <v>0.50469992769342009</v>
      </c>
      <c r="Q1303" s="25">
        <v>49.530007230657986</v>
      </c>
      <c r="R1303" s="25">
        <v>0.49530007230657985</v>
      </c>
      <c r="S1303" s="26" t="s">
        <v>45</v>
      </c>
      <c r="T1303" s="25">
        <v>12.740662365892454</v>
      </c>
      <c r="U1303" s="26" t="s">
        <v>45</v>
      </c>
      <c r="V1303" s="26" t="s">
        <v>45</v>
      </c>
      <c r="W1303" s="26">
        <v>18.641945636953167</v>
      </c>
      <c r="X1303" s="26">
        <v>44.239652758089179</v>
      </c>
      <c r="Y1303" s="26">
        <v>23.372624477043146</v>
      </c>
      <c r="Z1303" s="26">
        <v>1.9846995093883919</v>
      </c>
      <c r="AA1303" s="26" t="s">
        <v>45</v>
      </c>
      <c r="AB1303" s="26" t="s">
        <v>45</v>
      </c>
      <c r="AC1303" s="26">
        <f t="shared" si="197"/>
        <v>2.3751073520374226</v>
      </c>
      <c r="AD1303" s="26">
        <f t="shared" si="197"/>
        <v>5.6364247897513708</v>
      </c>
      <c r="AE1303" s="26">
        <f t="shared" si="197"/>
        <v>2.9778271706680042</v>
      </c>
      <c r="AF1303" s="26">
        <f t="shared" si="197"/>
        <v>0.25286386346869905</v>
      </c>
      <c r="AG1303" s="17">
        <v>2.69</v>
      </c>
      <c r="AH1303" s="17">
        <v>6.24</v>
      </c>
      <c r="AI1303" s="17">
        <f t="shared" si="191"/>
        <v>5.7543993733715549E-7</v>
      </c>
      <c r="AJ1303" s="17">
        <v>1</v>
      </c>
      <c r="AK1303" s="17">
        <v>42.5</v>
      </c>
      <c r="AL1303" s="17">
        <v>1094.8</v>
      </c>
      <c r="AM1303" s="17">
        <v>191.2</v>
      </c>
      <c r="AN1303" s="17">
        <v>2.5</v>
      </c>
      <c r="AO1303" s="17">
        <v>9.3000000000000007</v>
      </c>
      <c r="AP1303" s="17">
        <v>0.2</v>
      </c>
      <c r="AQ1303" s="17">
        <v>19.5</v>
      </c>
      <c r="AR1303" s="17">
        <v>924.16666666666572</v>
      </c>
      <c r="AS1303" s="17">
        <v>1445.3944444444442</v>
      </c>
      <c r="AT1303" s="26">
        <v>688.56666666666661</v>
      </c>
      <c r="AU1303" s="26">
        <v>21.278850813430264</v>
      </c>
      <c r="AV1303" s="26">
        <v>4.2115271435819395</v>
      </c>
      <c r="AW1303" s="27">
        <v>4883.0333333333347</v>
      </c>
      <c r="AX1303" s="26">
        <v>3663.7666666666664</v>
      </c>
      <c r="AY1303" s="103">
        <v>553</v>
      </c>
      <c r="AZ1303" s="103">
        <f t="shared" si="198"/>
        <v>168.66499999999999</v>
      </c>
      <c r="BA1303" s="17">
        <v>45</v>
      </c>
      <c r="BB1303" s="17">
        <v>60</v>
      </c>
      <c r="BC1303" s="17">
        <v>0.21</v>
      </c>
      <c r="BD1303" s="14">
        <v>2</v>
      </c>
      <c r="BE1303" s="17" t="s">
        <v>149</v>
      </c>
      <c r="BF1303" s="28"/>
      <c r="BG1303" s="26"/>
      <c r="BH1303" s="31"/>
      <c r="BI1303" s="29"/>
    </row>
    <row r="1304" spans="1:61" x14ac:dyDescent="0.25">
      <c r="A1304" s="90">
        <v>2009</v>
      </c>
      <c r="B1304" s="31">
        <v>2011</v>
      </c>
      <c r="C1304" s="16" t="s">
        <v>203</v>
      </c>
      <c r="D1304" s="17" t="s">
        <v>341</v>
      </c>
      <c r="E1304" s="17">
        <v>3</v>
      </c>
      <c r="F1304" s="76" t="s">
        <v>142</v>
      </c>
      <c r="G1304" s="45" t="s">
        <v>142</v>
      </c>
      <c r="H1304" s="70" t="s">
        <v>142</v>
      </c>
      <c r="I1304" s="45">
        <v>5</v>
      </c>
      <c r="J1304" s="22" t="s">
        <v>142</v>
      </c>
      <c r="K1304" s="17" t="s">
        <v>54</v>
      </c>
      <c r="L1304" s="71" t="s">
        <v>45</v>
      </c>
      <c r="M1304" s="71" t="s">
        <v>45</v>
      </c>
      <c r="N1304" s="25">
        <f t="shared" si="195"/>
        <v>55.253270817815448</v>
      </c>
      <c r="O1304" s="26">
        <v>49.177877428998521</v>
      </c>
      <c r="P1304" s="26">
        <f t="shared" si="196"/>
        <v>0.49177877428998523</v>
      </c>
      <c r="Q1304" s="25">
        <v>50.822122571001479</v>
      </c>
      <c r="R1304" s="25">
        <v>0.50822122571001482</v>
      </c>
      <c r="S1304" s="26" t="s">
        <v>45</v>
      </c>
      <c r="T1304" s="25">
        <v>9.0574619327659622</v>
      </c>
      <c r="U1304" s="26" t="s">
        <v>45</v>
      </c>
      <c r="V1304" s="26" t="s">
        <v>45</v>
      </c>
      <c r="W1304" s="26">
        <v>18.355032237703725</v>
      </c>
      <c r="X1304" s="26">
        <v>43.872870988354293</v>
      </c>
      <c r="Y1304" s="26">
        <v>24.434046716984625</v>
      </c>
      <c r="Z1304" s="26">
        <v>2.1346314721720034</v>
      </c>
      <c r="AA1304" s="26" t="s">
        <v>45</v>
      </c>
      <c r="AB1304" s="26" t="s">
        <v>45</v>
      </c>
      <c r="AC1304" s="26">
        <f t="shared" si="197"/>
        <v>1.6625000576769353</v>
      </c>
      <c r="AD1304" s="26">
        <f t="shared" si="197"/>
        <v>3.973768588581712</v>
      </c>
      <c r="AE1304" s="26">
        <f t="shared" si="197"/>
        <v>2.2131044800251338</v>
      </c>
      <c r="AF1304" s="26">
        <f t="shared" si="197"/>
        <v>0.19334343299682086</v>
      </c>
      <c r="AG1304" s="17">
        <v>3.28</v>
      </c>
      <c r="AH1304" s="17">
        <v>6.13</v>
      </c>
      <c r="AI1304" s="17">
        <f t="shared" si="191"/>
        <v>7.4131024130091606E-7</v>
      </c>
      <c r="AJ1304" s="17">
        <v>1</v>
      </c>
      <c r="AK1304" s="17">
        <v>45.1</v>
      </c>
      <c r="AL1304" s="17">
        <v>1309.3</v>
      </c>
      <c r="AM1304" s="17">
        <v>216.7</v>
      </c>
      <c r="AN1304" s="17">
        <v>2.5</v>
      </c>
      <c r="AO1304" s="17">
        <v>11.8</v>
      </c>
      <c r="AP1304" s="17">
        <v>0.3</v>
      </c>
      <c r="AQ1304" s="17">
        <v>23.5</v>
      </c>
      <c r="AR1304" s="17">
        <v>924.16666666666572</v>
      </c>
      <c r="AS1304" s="17">
        <v>1445.3944444444442</v>
      </c>
      <c r="AT1304" s="26">
        <v>688.56666666666661</v>
      </c>
      <c r="AU1304" s="26">
        <v>21.278850813430264</v>
      </c>
      <c r="AV1304" s="26">
        <v>4.2115271435819395</v>
      </c>
      <c r="AW1304" s="27">
        <v>4883.0333333333347</v>
      </c>
      <c r="AX1304" s="26">
        <v>3663.7666666666664</v>
      </c>
      <c r="AY1304" s="103">
        <v>553</v>
      </c>
      <c r="AZ1304" s="103">
        <f t="shared" si="198"/>
        <v>168.66499999999999</v>
      </c>
      <c r="BA1304" s="17">
        <v>45</v>
      </c>
      <c r="BB1304" s="17">
        <v>60</v>
      </c>
      <c r="BC1304" s="17">
        <v>0.21</v>
      </c>
      <c r="BD1304" s="14">
        <v>2</v>
      </c>
      <c r="BE1304" s="17" t="s">
        <v>149</v>
      </c>
      <c r="BF1304" s="28"/>
      <c r="BG1304" s="26"/>
      <c r="BH1304" s="31"/>
      <c r="BI1304" s="29"/>
    </row>
    <row r="1305" spans="1:61" x14ac:dyDescent="0.25">
      <c r="A1305" s="90">
        <v>2009</v>
      </c>
      <c r="B1305" s="31">
        <v>2011</v>
      </c>
      <c r="C1305" s="16" t="s">
        <v>203</v>
      </c>
      <c r="D1305" s="17" t="s">
        <v>341</v>
      </c>
      <c r="E1305" s="17">
        <v>4</v>
      </c>
      <c r="F1305" s="76" t="s">
        <v>142</v>
      </c>
      <c r="G1305" s="45" t="s">
        <v>142</v>
      </c>
      <c r="H1305" s="70" t="s">
        <v>142</v>
      </c>
      <c r="I1305" s="45">
        <v>5</v>
      </c>
      <c r="J1305" s="22" t="s">
        <v>142</v>
      </c>
      <c r="K1305" s="17" t="s">
        <v>54</v>
      </c>
      <c r="L1305" s="71" t="s">
        <v>45</v>
      </c>
      <c r="M1305" s="71" t="s">
        <v>45</v>
      </c>
      <c r="N1305" s="25">
        <f t="shared" si="195"/>
        <v>29.403691325720931</v>
      </c>
      <c r="O1305" s="26">
        <v>48.496481126039669</v>
      </c>
      <c r="P1305" s="26">
        <f t="shared" si="196"/>
        <v>0.4849648112603967</v>
      </c>
      <c r="Q1305" s="25">
        <v>51.503518873960331</v>
      </c>
      <c r="R1305" s="25">
        <v>0.5150351887396033</v>
      </c>
      <c r="S1305" s="26" t="s">
        <v>45</v>
      </c>
      <c r="T1305" s="25">
        <v>4.7532518713790717</v>
      </c>
      <c r="U1305" s="26" t="s">
        <v>45</v>
      </c>
      <c r="V1305" s="26" t="s">
        <v>45</v>
      </c>
      <c r="W1305" s="26">
        <v>18.295465916998097</v>
      </c>
      <c r="X1305" s="26">
        <v>41.885233375455641</v>
      </c>
      <c r="Y1305" s="26">
        <v>25.010524372373652</v>
      </c>
      <c r="Z1305" s="26">
        <v>2.6441168781703226</v>
      </c>
      <c r="AA1305" s="26" t="s">
        <v>45</v>
      </c>
      <c r="AB1305" s="26" t="s">
        <v>45</v>
      </c>
      <c r="AC1305" s="26">
        <f t="shared" si="197"/>
        <v>0.86962957607723224</v>
      </c>
      <c r="AD1305" s="26">
        <f t="shared" si="197"/>
        <v>1.9909106392503368</v>
      </c>
      <c r="AE1305" s="26">
        <f t="shared" si="197"/>
        <v>1.1888132177715696</v>
      </c>
      <c r="AF1305" s="26">
        <f t="shared" si="197"/>
        <v>0.12568153499308077</v>
      </c>
      <c r="AG1305" s="17">
        <v>2.99</v>
      </c>
      <c r="AH1305" s="17">
        <v>6.16</v>
      </c>
      <c r="AI1305" s="17">
        <f t="shared" si="191"/>
        <v>6.9183097091893534E-7</v>
      </c>
      <c r="AJ1305" s="17">
        <v>1</v>
      </c>
      <c r="AK1305" s="17">
        <v>37</v>
      </c>
      <c r="AL1305" s="17">
        <v>1328.2</v>
      </c>
      <c r="AM1305" s="17">
        <v>216</v>
      </c>
      <c r="AN1305" s="17">
        <v>4.5</v>
      </c>
      <c r="AO1305" s="17">
        <v>11.1</v>
      </c>
      <c r="AP1305" s="17">
        <v>0.2</v>
      </c>
      <c r="AQ1305" s="17">
        <v>27</v>
      </c>
      <c r="AR1305" s="17">
        <v>924.16666666666572</v>
      </c>
      <c r="AS1305" s="17">
        <v>1445.3944444444442</v>
      </c>
      <c r="AT1305" s="26">
        <v>688.56666666666661</v>
      </c>
      <c r="AU1305" s="26">
        <v>21.278850813430264</v>
      </c>
      <c r="AV1305" s="26">
        <v>4.2115271435819395</v>
      </c>
      <c r="AW1305" s="27">
        <v>4883.0333333333347</v>
      </c>
      <c r="AX1305" s="26">
        <v>3663.7666666666664</v>
      </c>
      <c r="AY1305" s="103">
        <v>553</v>
      </c>
      <c r="AZ1305" s="103">
        <f t="shared" si="198"/>
        <v>168.66499999999999</v>
      </c>
      <c r="BA1305" s="17">
        <v>45</v>
      </c>
      <c r="BB1305" s="17">
        <v>60</v>
      </c>
      <c r="BC1305" s="17">
        <v>0.21</v>
      </c>
      <c r="BD1305" s="14">
        <v>2</v>
      </c>
      <c r="BE1305" s="17" t="s">
        <v>149</v>
      </c>
      <c r="BF1305" s="28"/>
      <c r="BG1305" s="26"/>
      <c r="BH1305" s="91"/>
      <c r="BI1305" s="29"/>
    </row>
    <row r="1306" spans="1:61" x14ac:dyDescent="0.25">
      <c r="A1306" s="90">
        <v>2009</v>
      </c>
      <c r="B1306" s="31">
        <v>2011</v>
      </c>
      <c r="C1306" s="16" t="s">
        <v>203</v>
      </c>
      <c r="D1306" s="17" t="s">
        <v>341</v>
      </c>
      <c r="E1306" s="17">
        <v>1</v>
      </c>
      <c r="F1306" s="76" t="s">
        <v>145</v>
      </c>
      <c r="G1306" s="45" t="s">
        <v>145</v>
      </c>
      <c r="H1306" s="20" t="s">
        <v>340</v>
      </c>
      <c r="I1306" s="45">
        <v>8</v>
      </c>
      <c r="J1306" s="22" t="s">
        <v>146</v>
      </c>
      <c r="K1306" s="17" t="s">
        <v>40</v>
      </c>
      <c r="L1306" s="71" t="s">
        <v>45</v>
      </c>
      <c r="M1306" s="71" t="s">
        <v>45</v>
      </c>
      <c r="N1306" s="25">
        <f t="shared" si="195"/>
        <v>37.108760786225787</v>
      </c>
      <c r="O1306" s="26">
        <v>53.541507996953541</v>
      </c>
      <c r="P1306" s="26">
        <f t="shared" si="196"/>
        <v>0.53541507996953541</v>
      </c>
      <c r="Q1306" s="25">
        <v>46.458492003046459</v>
      </c>
      <c r="R1306" s="25">
        <v>0.46458492003046459</v>
      </c>
      <c r="S1306" s="78"/>
      <c r="T1306" s="25">
        <v>6.6228633746424803</v>
      </c>
      <c r="U1306" s="25"/>
      <c r="V1306" s="25"/>
      <c r="W1306" s="26">
        <v>17.91638494899199</v>
      </c>
      <c r="X1306" s="26">
        <v>44.156649346477252</v>
      </c>
      <c r="Y1306" s="26">
        <v>25.269548716301273</v>
      </c>
      <c r="Z1306" s="26">
        <v>1.7633403435897179</v>
      </c>
      <c r="AA1306" s="26" t="s">
        <v>45</v>
      </c>
      <c r="AB1306" s="26" t="s">
        <v>45</v>
      </c>
      <c r="AC1306" s="26">
        <f t="shared" si="197"/>
        <v>1.1865776968467483</v>
      </c>
      <c r="AD1306" s="26">
        <f t="shared" si="197"/>
        <v>2.9244345570371499</v>
      </c>
      <c r="AE1306" s="26">
        <f t="shared" si="197"/>
        <v>1.6735676868693559</v>
      </c>
      <c r="AF1306" s="26">
        <f t="shared" si="197"/>
        <v>0.1167836217858983</v>
      </c>
      <c r="AG1306" s="17">
        <v>2.54</v>
      </c>
      <c r="AH1306" s="17">
        <v>5.9</v>
      </c>
      <c r="AI1306" s="17">
        <f t="shared" si="191"/>
        <v>1.2589254117941642E-6</v>
      </c>
      <c r="AJ1306" s="17">
        <v>1</v>
      </c>
      <c r="AK1306" s="17">
        <v>62.2</v>
      </c>
      <c r="AL1306" s="17">
        <v>655.8</v>
      </c>
      <c r="AM1306" s="17">
        <v>124.1</v>
      </c>
      <c r="AN1306" s="17">
        <v>4.5999999999999996</v>
      </c>
      <c r="AO1306" s="17">
        <v>7.6</v>
      </c>
      <c r="AP1306" s="17">
        <v>0.1</v>
      </c>
      <c r="AQ1306" s="17">
        <v>38.4</v>
      </c>
      <c r="AR1306" s="17">
        <v>924.16666666666572</v>
      </c>
      <c r="AS1306" s="17">
        <v>1445.3944444444442</v>
      </c>
      <c r="AT1306" s="26">
        <v>688.56666666666661</v>
      </c>
      <c r="AU1306" s="26">
        <v>21.278850813430264</v>
      </c>
      <c r="AV1306" s="26">
        <v>4.2115271435819395</v>
      </c>
      <c r="AW1306" s="27">
        <v>4883.0333333333347</v>
      </c>
      <c r="AX1306" s="26">
        <v>3663.7666666666664</v>
      </c>
      <c r="AY1306" s="103">
        <v>553</v>
      </c>
      <c r="AZ1306" s="103"/>
      <c r="BA1306" s="17">
        <v>45</v>
      </c>
      <c r="BB1306" s="17">
        <v>60</v>
      </c>
      <c r="BC1306" s="17">
        <v>0.21</v>
      </c>
      <c r="BD1306" s="14">
        <v>2</v>
      </c>
      <c r="BE1306" s="17" t="s">
        <v>149</v>
      </c>
      <c r="BF1306" s="28"/>
      <c r="BG1306" s="26"/>
      <c r="BH1306" s="31"/>
      <c r="BI1306" s="29"/>
    </row>
    <row r="1307" spans="1:61" x14ac:dyDescent="0.25">
      <c r="A1307" s="90">
        <v>2009</v>
      </c>
      <c r="B1307" s="31">
        <v>2011</v>
      </c>
      <c r="C1307" s="16" t="s">
        <v>203</v>
      </c>
      <c r="D1307" s="17" t="s">
        <v>341</v>
      </c>
      <c r="E1307" s="17">
        <v>2</v>
      </c>
      <c r="F1307" s="76" t="s">
        <v>145</v>
      </c>
      <c r="G1307" s="45" t="s">
        <v>145</v>
      </c>
      <c r="H1307" s="20" t="s">
        <v>340</v>
      </c>
      <c r="I1307" s="45">
        <v>8</v>
      </c>
      <c r="J1307" s="22" t="s">
        <v>146</v>
      </c>
      <c r="K1307" s="17" t="s">
        <v>40</v>
      </c>
      <c r="L1307" s="71" t="s">
        <v>45</v>
      </c>
      <c r="M1307" s="71" t="s">
        <v>45</v>
      </c>
      <c r="N1307" s="25">
        <f t="shared" si="195"/>
        <v>76.934806508973267</v>
      </c>
      <c r="O1307" s="26">
        <v>55.316373124592303</v>
      </c>
      <c r="P1307" s="26">
        <f t="shared" si="196"/>
        <v>0.553163731245923</v>
      </c>
      <c r="Q1307" s="25">
        <v>44.683626875407697</v>
      </c>
      <c r="R1307" s="25">
        <v>0.44683626875407695</v>
      </c>
      <c r="S1307" s="78"/>
      <c r="T1307" s="25">
        <v>14.185848210395593</v>
      </c>
      <c r="U1307" s="25"/>
      <c r="V1307" s="25"/>
      <c r="W1307" s="26">
        <v>17.922134127341351</v>
      </c>
      <c r="X1307" s="26">
        <v>44.766321596325412</v>
      </c>
      <c r="Y1307" s="26">
        <v>24.241452296044955</v>
      </c>
      <c r="Z1307" s="26">
        <v>1.5782513358492309</v>
      </c>
      <c r="AA1307" s="26" t="s">
        <v>45</v>
      </c>
      <c r="AB1307" s="26" t="s">
        <v>45</v>
      </c>
      <c r="AC1307" s="26">
        <f t="shared" si="197"/>
        <v>2.5424067433681508</v>
      </c>
      <c r="AD1307" s="26">
        <f t="shared" si="197"/>
        <v>6.3504824310322636</v>
      </c>
      <c r="AE1307" s="26">
        <f t="shared" si="197"/>
        <v>3.4388556267123946</v>
      </c>
      <c r="AF1307" s="26">
        <f t="shared" si="197"/>
        <v>0.22388833888211268</v>
      </c>
      <c r="AG1307" s="17">
        <v>2.69</v>
      </c>
      <c r="AH1307" s="17">
        <v>6.24</v>
      </c>
      <c r="AI1307" s="17">
        <f t="shared" si="191"/>
        <v>5.7543993733715549E-7</v>
      </c>
      <c r="AJ1307" s="17">
        <v>1</v>
      </c>
      <c r="AK1307" s="17">
        <v>42.5</v>
      </c>
      <c r="AL1307" s="17">
        <v>1094.8</v>
      </c>
      <c r="AM1307" s="17">
        <v>191.2</v>
      </c>
      <c r="AN1307" s="17">
        <v>2.5</v>
      </c>
      <c r="AO1307" s="17">
        <v>9.3000000000000007</v>
      </c>
      <c r="AP1307" s="17">
        <v>0.2</v>
      </c>
      <c r="AQ1307" s="17">
        <v>19.5</v>
      </c>
      <c r="AR1307" s="17">
        <v>924.16666666666572</v>
      </c>
      <c r="AS1307" s="17">
        <v>1445.3944444444442</v>
      </c>
      <c r="AT1307" s="26">
        <v>688.56666666666661</v>
      </c>
      <c r="AU1307" s="26">
        <v>21.278850813430264</v>
      </c>
      <c r="AV1307" s="26">
        <v>4.2115271435819395</v>
      </c>
      <c r="AW1307" s="27">
        <v>4883.0333333333347</v>
      </c>
      <c r="AX1307" s="26">
        <v>3663.7666666666664</v>
      </c>
      <c r="AY1307" s="103">
        <v>553</v>
      </c>
      <c r="AZ1307" s="103"/>
      <c r="BA1307" s="17">
        <v>45</v>
      </c>
      <c r="BB1307" s="17">
        <v>60</v>
      </c>
      <c r="BC1307" s="17">
        <v>0.21</v>
      </c>
      <c r="BD1307" s="14">
        <v>2</v>
      </c>
      <c r="BE1307" s="17" t="s">
        <v>149</v>
      </c>
      <c r="BF1307" s="28"/>
      <c r="BG1307" s="26"/>
      <c r="BH1307" s="31"/>
      <c r="BI1307" s="29"/>
    </row>
    <row r="1308" spans="1:61" x14ac:dyDescent="0.25">
      <c r="A1308" s="90">
        <v>2009</v>
      </c>
      <c r="B1308" s="31">
        <v>2011</v>
      </c>
      <c r="C1308" s="16" t="s">
        <v>203</v>
      </c>
      <c r="D1308" s="17" t="s">
        <v>341</v>
      </c>
      <c r="E1308" s="17">
        <v>3</v>
      </c>
      <c r="F1308" s="76" t="s">
        <v>145</v>
      </c>
      <c r="G1308" s="45" t="s">
        <v>145</v>
      </c>
      <c r="H1308" s="20" t="s">
        <v>340</v>
      </c>
      <c r="I1308" s="45">
        <v>8</v>
      </c>
      <c r="J1308" s="22" t="s">
        <v>146</v>
      </c>
      <c r="K1308" s="17" t="s">
        <v>40</v>
      </c>
      <c r="L1308" s="71" t="s">
        <v>45</v>
      </c>
      <c r="M1308" s="71" t="s">
        <v>45</v>
      </c>
      <c r="N1308" s="25">
        <f t="shared" si="195"/>
        <v>69.482683774958005</v>
      </c>
      <c r="O1308" s="26">
        <v>54.939919893190925</v>
      </c>
      <c r="P1308" s="26">
        <f t="shared" si="196"/>
        <v>0.54939919893190925</v>
      </c>
      <c r="Q1308" s="25">
        <v>45.060080106809075</v>
      </c>
      <c r="R1308" s="25">
        <v>0.45060080106809075</v>
      </c>
      <c r="S1308" s="78"/>
      <c r="T1308" s="25">
        <v>12.724576935200364</v>
      </c>
      <c r="U1308" s="25"/>
      <c r="V1308" s="25"/>
      <c r="W1308" s="26">
        <v>17.889419500371957</v>
      </c>
      <c r="X1308" s="26">
        <v>42.903491140369667</v>
      </c>
      <c r="Y1308" s="26">
        <v>24.746512707506014</v>
      </c>
      <c r="Z1308" s="26">
        <v>2.1955928997177381</v>
      </c>
      <c r="AA1308" s="26" t="s">
        <v>45</v>
      </c>
      <c r="AB1308" s="26" t="s">
        <v>45</v>
      </c>
      <c r="AC1308" s="26">
        <f t="shared" si="197"/>
        <v>2.2763529475855666</v>
      </c>
      <c r="AD1308" s="26">
        <f t="shared" si="197"/>
        <v>5.4592877380432103</v>
      </c>
      <c r="AE1308" s="26">
        <f t="shared" si="197"/>
        <v>3.1488890482457372</v>
      </c>
      <c r="AF1308" s="26">
        <f t="shared" si="197"/>
        <v>0.27937990770838017</v>
      </c>
      <c r="AG1308" s="17">
        <v>3.28</v>
      </c>
      <c r="AH1308" s="17">
        <v>6.13</v>
      </c>
      <c r="AI1308" s="17">
        <f t="shared" si="191"/>
        <v>7.4131024130091606E-7</v>
      </c>
      <c r="AJ1308" s="17">
        <v>1</v>
      </c>
      <c r="AK1308" s="17">
        <v>45.1</v>
      </c>
      <c r="AL1308" s="17">
        <v>1309.3</v>
      </c>
      <c r="AM1308" s="17">
        <v>216.7</v>
      </c>
      <c r="AN1308" s="17">
        <v>2.5</v>
      </c>
      <c r="AO1308" s="17">
        <v>11.8</v>
      </c>
      <c r="AP1308" s="17">
        <v>0.3</v>
      </c>
      <c r="AQ1308" s="17">
        <v>23.5</v>
      </c>
      <c r="AR1308" s="17">
        <v>924.16666666666572</v>
      </c>
      <c r="AS1308" s="17">
        <v>1445.3944444444442</v>
      </c>
      <c r="AT1308" s="26">
        <v>688.56666666666661</v>
      </c>
      <c r="AU1308" s="26">
        <v>21.278850813430264</v>
      </c>
      <c r="AV1308" s="26">
        <v>4.2115271435819395</v>
      </c>
      <c r="AW1308" s="27">
        <v>4883.0333333333347</v>
      </c>
      <c r="AX1308" s="26">
        <v>3663.7666666666664</v>
      </c>
      <c r="AY1308" s="103">
        <v>553</v>
      </c>
      <c r="AZ1308" s="103"/>
      <c r="BA1308" s="17">
        <v>45</v>
      </c>
      <c r="BB1308" s="17">
        <v>60</v>
      </c>
      <c r="BC1308" s="17">
        <v>0.21</v>
      </c>
      <c r="BD1308" s="14">
        <v>2</v>
      </c>
      <c r="BE1308" s="17" t="s">
        <v>149</v>
      </c>
      <c r="BF1308" s="28"/>
      <c r="BG1308" s="26"/>
      <c r="BH1308" s="31"/>
      <c r="BI1308" s="29"/>
    </row>
    <row r="1309" spans="1:61" x14ac:dyDescent="0.25">
      <c r="A1309" s="90">
        <v>2009</v>
      </c>
      <c r="B1309" s="31">
        <v>2011</v>
      </c>
      <c r="C1309" s="16" t="s">
        <v>203</v>
      </c>
      <c r="D1309" s="17" t="s">
        <v>341</v>
      </c>
      <c r="E1309" s="17">
        <v>4</v>
      </c>
      <c r="F1309" s="76" t="s">
        <v>145</v>
      </c>
      <c r="G1309" s="45" t="s">
        <v>145</v>
      </c>
      <c r="H1309" s="20" t="s">
        <v>340</v>
      </c>
      <c r="I1309" s="45">
        <v>8</v>
      </c>
      <c r="J1309" s="22" t="s">
        <v>146</v>
      </c>
      <c r="K1309" s="17" t="s">
        <v>40</v>
      </c>
      <c r="L1309" s="71" t="s">
        <v>45</v>
      </c>
      <c r="M1309" s="71" t="s">
        <v>45</v>
      </c>
      <c r="N1309" s="25">
        <f t="shared" si="195"/>
        <v>39.867405571079033</v>
      </c>
      <c r="O1309" s="26">
        <v>53.703703703703709</v>
      </c>
      <c r="P1309" s="26">
        <f t="shared" si="196"/>
        <v>0.53703703703703709</v>
      </c>
      <c r="Q1309" s="25">
        <v>46.296296296296291</v>
      </c>
      <c r="R1309" s="25">
        <v>0.46296296296296291</v>
      </c>
      <c r="S1309" s="78"/>
      <c r="T1309" s="25">
        <v>7.1367577874153829</v>
      </c>
      <c r="U1309" s="25"/>
      <c r="V1309" s="25"/>
      <c r="W1309" s="26">
        <v>17.517003540599148</v>
      </c>
      <c r="X1309" s="26">
        <v>41.342411589195251</v>
      </c>
      <c r="Y1309" s="26">
        <v>26.39366925261146</v>
      </c>
      <c r="Z1309" s="26">
        <v>2.3777097687597859</v>
      </c>
      <c r="AA1309" s="26" t="s">
        <v>45</v>
      </c>
      <c r="AB1309" s="26" t="s">
        <v>45</v>
      </c>
      <c r="AC1309" s="26">
        <f t="shared" si="197"/>
        <v>1.2501461143055381</v>
      </c>
      <c r="AD1309" s="26">
        <f t="shared" si="197"/>
        <v>2.9505077785972116</v>
      </c>
      <c r="AE1309" s="26">
        <f t="shared" si="197"/>
        <v>1.8836522457704081</v>
      </c>
      <c r="AF1309" s="26">
        <f t="shared" si="197"/>
        <v>0.16969138708410031</v>
      </c>
      <c r="AG1309" s="17">
        <v>2.99</v>
      </c>
      <c r="AH1309" s="17">
        <v>6.16</v>
      </c>
      <c r="AI1309" s="17">
        <f t="shared" si="191"/>
        <v>6.9183097091893534E-7</v>
      </c>
      <c r="AJ1309" s="17">
        <v>1</v>
      </c>
      <c r="AK1309" s="17">
        <v>37</v>
      </c>
      <c r="AL1309" s="17">
        <v>1328.2</v>
      </c>
      <c r="AM1309" s="17">
        <v>216</v>
      </c>
      <c r="AN1309" s="17">
        <v>4.5</v>
      </c>
      <c r="AO1309" s="17">
        <v>11.1</v>
      </c>
      <c r="AP1309" s="17">
        <v>0.2</v>
      </c>
      <c r="AQ1309" s="17">
        <v>27</v>
      </c>
      <c r="AR1309" s="17">
        <v>924.16666666666572</v>
      </c>
      <c r="AS1309" s="17">
        <v>1445.3944444444442</v>
      </c>
      <c r="AT1309" s="26">
        <v>688.56666666666661</v>
      </c>
      <c r="AU1309" s="26">
        <v>21.278850813430264</v>
      </c>
      <c r="AV1309" s="26">
        <v>4.2115271435819395</v>
      </c>
      <c r="AW1309" s="27">
        <v>4883.0333333333347</v>
      </c>
      <c r="AX1309" s="26">
        <v>3663.7666666666664</v>
      </c>
      <c r="AY1309" s="103">
        <v>553</v>
      </c>
      <c r="AZ1309" s="103"/>
      <c r="BA1309" s="17">
        <v>45</v>
      </c>
      <c r="BB1309" s="17">
        <v>60</v>
      </c>
      <c r="BC1309" s="17">
        <v>0.21</v>
      </c>
      <c r="BD1309" s="14">
        <v>2</v>
      </c>
      <c r="BE1309" s="17" t="s">
        <v>149</v>
      </c>
      <c r="BF1309" s="28"/>
      <c r="BG1309" s="26"/>
      <c r="BH1309" s="31"/>
      <c r="BI1309" s="29"/>
    </row>
    <row r="1310" spans="1:61" x14ac:dyDescent="0.25">
      <c r="A1310" s="14">
        <v>2009</v>
      </c>
      <c r="B1310" s="15">
        <v>2012</v>
      </c>
      <c r="C1310" s="20" t="s">
        <v>205</v>
      </c>
      <c r="D1310" s="17" t="s">
        <v>342</v>
      </c>
      <c r="E1310" s="32">
        <v>1</v>
      </c>
      <c r="F1310" s="44">
        <v>9879</v>
      </c>
      <c r="G1310" s="86" t="s">
        <v>39</v>
      </c>
      <c r="H1310" s="70">
        <v>9879</v>
      </c>
      <c r="I1310" s="21">
        <v>9</v>
      </c>
      <c r="J1310" s="22">
        <v>9879</v>
      </c>
      <c r="K1310" s="17" t="s">
        <v>40</v>
      </c>
      <c r="L1310" s="23">
        <v>83.333333333333343</v>
      </c>
      <c r="M1310" s="24">
        <f t="shared" ref="M1310:M1373" si="199">L1310/100</f>
        <v>0.83333333333333348</v>
      </c>
      <c r="N1310" s="25">
        <v>9.4896331738436999</v>
      </c>
      <c r="O1310" s="26">
        <v>49.397590361445779</v>
      </c>
      <c r="P1310" s="26">
        <f t="shared" si="196"/>
        <v>0.49397590361445781</v>
      </c>
      <c r="Q1310" s="63">
        <v>50.602409638554221</v>
      </c>
      <c r="R1310" s="25">
        <v>0.50602409638554224</v>
      </c>
      <c r="S1310" s="24">
        <v>4.8012517606871299</v>
      </c>
      <c r="T1310" s="25">
        <v>1.6004172535623766</v>
      </c>
      <c r="U1310" s="25">
        <v>2.1417873084115433</v>
      </c>
      <c r="V1310" s="25">
        <v>0.7139291028038478</v>
      </c>
      <c r="W1310" s="26">
        <v>17.319271190607964</v>
      </c>
      <c r="X1310" s="26">
        <v>41.758984094764543</v>
      </c>
      <c r="Y1310" s="26">
        <v>25.25717767676008</v>
      </c>
      <c r="Z1310" s="26">
        <v>2.4838640504853942</v>
      </c>
      <c r="AA1310" s="26">
        <v>0.46500000000000002</v>
      </c>
      <c r="AB1310" s="26">
        <v>10.325272603628235</v>
      </c>
      <c r="AC1310" s="26">
        <f t="shared" si="197"/>
        <v>0.27718060432574787</v>
      </c>
      <c r="AD1310" s="26">
        <f t="shared" si="197"/>
        <v>0.66831798636498041</v>
      </c>
      <c r="AE1310" s="26">
        <f t="shared" si="197"/>
        <v>0.40422022930177332</v>
      </c>
      <c r="AF1310" s="26">
        <f t="shared" si="197"/>
        <v>3.9752188819001548E-2</v>
      </c>
      <c r="AG1310" s="17">
        <v>5.8</v>
      </c>
      <c r="AH1310" s="17">
        <v>5.5</v>
      </c>
      <c r="AI1310" s="17">
        <f t="shared" si="191"/>
        <v>3.1622776601683767E-6</v>
      </c>
      <c r="AJ1310" s="17">
        <v>1</v>
      </c>
      <c r="AK1310" s="17">
        <v>47.5</v>
      </c>
      <c r="AL1310" s="17">
        <v>1730</v>
      </c>
      <c r="AM1310" s="17">
        <v>242.5</v>
      </c>
      <c r="AN1310" s="17">
        <v>8</v>
      </c>
      <c r="AO1310" s="17">
        <v>13</v>
      </c>
      <c r="AP1310" s="17">
        <v>1</v>
      </c>
      <c r="AQ1310" s="17">
        <v>69.5</v>
      </c>
      <c r="AR1310" s="17">
        <v>983.0625</v>
      </c>
      <c r="AS1310" s="17">
        <v>1317.9861111111109</v>
      </c>
      <c r="AT1310" s="26">
        <v>713.8125</v>
      </c>
      <c r="AU1310" s="26">
        <v>20.664589823468329</v>
      </c>
      <c r="AV1310" s="26">
        <v>2.165581256082044</v>
      </c>
      <c r="AW1310" s="26">
        <v>4591.4750000000013</v>
      </c>
      <c r="AX1310" s="26">
        <v>3470.35</v>
      </c>
      <c r="AY1310" s="103">
        <v>440</v>
      </c>
      <c r="AZ1310" s="103">
        <f t="shared" ref="AZ1310:AZ1373" si="200">AY1310*0.305</f>
        <v>134.19999999999999</v>
      </c>
      <c r="BA1310" s="17">
        <v>0</v>
      </c>
      <c r="BB1310" s="17">
        <v>15</v>
      </c>
      <c r="BC1310" s="17">
        <v>0.14000000000000001</v>
      </c>
      <c r="BD1310" s="14">
        <v>4</v>
      </c>
      <c r="BE1310" s="17" t="s">
        <v>149</v>
      </c>
      <c r="BF1310" s="28"/>
      <c r="BG1310" s="26"/>
      <c r="BH1310" s="31"/>
      <c r="BI1310" s="29"/>
    </row>
    <row r="1311" spans="1:61" x14ac:dyDescent="0.25">
      <c r="A1311" s="14">
        <v>2009</v>
      </c>
      <c r="B1311" s="15">
        <v>2012</v>
      </c>
      <c r="C1311" s="20" t="s">
        <v>205</v>
      </c>
      <c r="D1311" s="17" t="s">
        <v>342</v>
      </c>
      <c r="E1311" s="32">
        <v>2</v>
      </c>
      <c r="F1311" s="44">
        <v>9879</v>
      </c>
      <c r="G1311" s="86" t="s">
        <v>39</v>
      </c>
      <c r="H1311" s="70">
        <v>9879</v>
      </c>
      <c r="I1311" s="21">
        <v>9</v>
      </c>
      <c r="J1311" s="22">
        <v>9879</v>
      </c>
      <c r="K1311" s="17" t="s">
        <v>40</v>
      </c>
      <c r="L1311" s="23">
        <v>100</v>
      </c>
      <c r="M1311" s="24">
        <f t="shared" si="199"/>
        <v>1</v>
      </c>
      <c r="N1311" s="25">
        <v>5.3030303030303036</v>
      </c>
      <c r="O1311" s="26">
        <v>48.9051094890511</v>
      </c>
      <c r="P1311" s="26">
        <f t="shared" si="196"/>
        <v>0.48905109489051102</v>
      </c>
      <c r="Q1311" s="63">
        <v>51.0948905109489</v>
      </c>
      <c r="R1311" s="25">
        <v>0.51094890510948898</v>
      </c>
      <c r="S1311" s="24">
        <v>2.709164887148849</v>
      </c>
      <c r="T1311" s="25">
        <v>0.90305496238294969</v>
      </c>
      <c r="U1311" s="25">
        <v>1.2085296212126102</v>
      </c>
      <c r="V1311" s="25">
        <v>0.40284320707087007</v>
      </c>
      <c r="W1311" s="26">
        <v>17.715719725945206</v>
      </c>
      <c r="X1311" s="26">
        <v>37.969897614888239</v>
      </c>
      <c r="Y1311" s="26">
        <v>26.784574988525705</v>
      </c>
      <c r="Z1311" s="26">
        <v>3.0168426058689164</v>
      </c>
      <c r="AA1311" s="26">
        <v>0.47249999999999998</v>
      </c>
      <c r="AB1311" s="26">
        <v>5.7336823008441256</v>
      </c>
      <c r="AC1311" s="26">
        <f t="shared" si="197"/>
        <v>0.15998268610700328</v>
      </c>
      <c r="AD1311" s="26">
        <f t="shared" si="197"/>
        <v>0.34288904462297348</v>
      </c>
      <c r="AE1311" s="26">
        <f t="shared" si="197"/>
        <v>0.24187943358706376</v>
      </c>
      <c r="AF1311" s="26">
        <f t="shared" si="197"/>
        <v>2.7243746859582342E-2</v>
      </c>
      <c r="AG1311" s="17">
        <v>6</v>
      </c>
      <c r="AH1311" s="17">
        <v>5.6</v>
      </c>
      <c r="AI1311" s="17">
        <f t="shared" si="191"/>
        <v>2.5118864315095806E-6</v>
      </c>
      <c r="AJ1311" s="17">
        <v>1.5</v>
      </c>
      <c r="AK1311" s="17">
        <v>45</v>
      </c>
      <c r="AL1311" s="17">
        <v>1765</v>
      </c>
      <c r="AM1311" s="17">
        <v>257.5</v>
      </c>
      <c r="AN1311" s="17">
        <v>11</v>
      </c>
      <c r="AO1311" s="17">
        <v>13.5</v>
      </c>
      <c r="AP1311" s="17">
        <v>0.55000000000000004</v>
      </c>
      <c r="AQ1311" s="17">
        <v>57</v>
      </c>
      <c r="AR1311" s="17">
        <v>983.0625</v>
      </c>
      <c r="AS1311" s="17">
        <v>1317.9861111111109</v>
      </c>
      <c r="AT1311" s="26">
        <v>713.8125</v>
      </c>
      <c r="AU1311" s="26">
        <v>20.664589823468329</v>
      </c>
      <c r="AV1311" s="26">
        <v>2.165581256082044</v>
      </c>
      <c r="AW1311" s="26">
        <v>4591.4750000000013</v>
      </c>
      <c r="AX1311" s="26">
        <v>3470.35</v>
      </c>
      <c r="AY1311" s="103">
        <v>440</v>
      </c>
      <c r="AZ1311" s="103">
        <f t="shared" si="200"/>
        <v>134.19999999999999</v>
      </c>
      <c r="BA1311" s="17">
        <v>15</v>
      </c>
      <c r="BB1311" s="17">
        <v>45</v>
      </c>
      <c r="BC1311" s="17">
        <v>0.16</v>
      </c>
      <c r="BD1311" s="14">
        <v>3</v>
      </c>
      <c r="BE1311" s="17" t="s">
        <v>149</v>
      </c>
      <c r="BF1311" s="28"/>
      <c r="BG1311" s="26"/>
      <c r="BH1311" s="31"/>
      <c r="BI1311" s="29"/>
    </row>
    <row r="1312" spans="1:61" x14ac:dyDescent="0.25">
      <c r="A1312" s="14">
        <v>2009</v>
      </c>
      <c r="B1312" s="15">
        <v>2012</v>
      </c>
      <c r="C1312" s="20" t="s">
        <v>205</v>
      </c>
      <c r="D1312" s="17" t="s">
        <v>342</v>
      </c>
      <c r="E1312" s="32">
        <v>3</v>
      </c>
      <c r="F1312" s="44">
        <v>9879</v>
      </c>
      <c r="G1312" s="86" t="s">
        <v>39</v>
      </c>
      <c r="H1312" s="70">
        <v>9879</v>
      </c>
      <c r="I1312" s="21">
        <v>9</v>
      </c>
      <c r="J1312" s="22">
        <v>9879</v>
      </c>
      <c r="K1312" s="17" t="s">
        <v>40</v>
      </c>
      <c r="L1312" s="23">
        <v>100</v>
      </c>
      <c r="M1312" s="24">
        <f t="shared" si="199"/>
        <v>1</v>
      </c>
      <c r="N1312" s="25">
        <v>24.960127591706538</v>
      </c>
      <c r="O1312" s="26">
        <v>47.191011235955052</v>
      </c>
      <c r="P1312" s="26">
        <f t="shared" si="196"/>
        <v>0.47191011235955055</v>
      </c>
      <c r="Q1312" s="63">
        <v>52.808988764044948</v>
      </c>
      <c r="R1312" s="25">
        <v>0.52808988764044951</v>
      </c>
      <c r="S1312" s="24">
        <v>13.179183619676802</v>
      </c>
      <c r="T1312" s="25">
        <v>4.3930612065589338</v>
      </c>
      <c r="U1312" s="25">
        <v>5.8790935403498557</v>
      </c>
      <c r="V1312" s="25">
        <v>1.9596978467832853</v>
      </c>
      <c r="W1312" s="26">
        <v>17.9794714649626</v>
      </c>
      <c r="X1312" s="26">
        <v>42.84540069881723</v>
      </c>
      <c r="Y1312" s="26">
        <v>24.890184794185245</v>
      </c>
      <c r="Z1312" s="26">
        <v>2.3276431423108335</v>
      </c>
      <c r="AA1312" s="26">
        <v>0.45599999999999996</v>
      </c>
      <c r="AB1312" s="26">
        <v>28.901718464203512</v>
      </c>
      <c r="AC1312" s="26">
        <f t="shared" si="197"/>
        <v>0.78984918607160526</v>
      </c>
      <c r="AD1312" s="26">
        <f t="shared" si="197"/>
        <v>1.8822246768944702</v>
      </c>
      <c r="AE1312" s="26">
        <f t="shared" si="197"/>
        <v>1.0934410524341827</v>
      </c>
      <c r="AF1312" s="26">
        <f t="shared" si="197"/>
        <v>0.10225478791198657</v>
      </c>
      <c r="AG1312" s="17">
        <v>10.5</v>
      </c>
      <c r="AH1312" s="17">
        <v>5.8</v>
      </c>
      <c r="AI1312" s="17">
        <f t="shared" si="191"/>
        <v>1.5848931924611111E-6</v>
      </c>
      <c r="AJ1312" s="17">
        <v>2.5</v>
      </c>
      <c r="AK1312" s="17">
        <v>62.5</v>
      </c>
      <c r="AL1312" s="17">
        <v>3335</v>
      </c>
      <c r="AM1312" s="17">
        <v>547.5</v>
      </c>
      <c r="AN1312" s="17">
        <v>13</v>
      </c>
      <c r="AO1312" s="17">
        <v>16.5</v>
      </c>
      <c r="AP1312" s="17">
        <v>1.25</v>
      </c>
      <c r="AQ1312" s="17">
        <v>36</v>
      </c>
      <c r="AR1312" s="17">
        <v>983.0625</v>
      </c>
      <c r="AS1312" s="17">
        <v>1317.9861111111109</v>
      </c>
      <c r="AT1312" s="26">
        <v>713.8125</v>
      </c>
      <c r="AU1312" s="26">
        <v>20.664589823468329</v>
      </c>
      <c r="AV1312" s="26">
        <v>2.165581256082044</v>
      </c>
      <c r="AW1312" s="26">
        <v>4591.4750000000013</v>
      </c>
      <c r="AX1312" s="26">
        <v>3470.35</v>
      </c>
      <c r="AY1312" s="103">
        <v>440</v>
      </c>
      <c r="AZ1312" s="103">
        <f t="shared" si="200"/>
        <v>134.19999999999999</v>
      </c>
      <c r="BA1312" s="17">
        <v>0</v>
      </c>
      <c r="BB1312" s="17">
        <v>15</v>
      </c>
      <c r="BC1312" s="17">
        <v>0.14000000000000001</v>
      </c>
      <c r="BD1312" s="14">
        <v>4</v>
      </c>
      <c r="BE1312" s="17" t="s">
        <v>149</v>
      </c>
      <c r="BF1312" s="28"/>
      <c r="BG1312" s="26"/>
      <c r="BH1312" s="31"/>
      <c r="BI1312" s="29"/>
    </row>
    <row r="1313" spans="1:61" x14ac:dyDescent="0.25">
      <c r="A1313" s="14">
        <v>2009</v>
      </c>
      <c r="B1313" s="15">
        <v>2012</v>
      </c>
      <c r="C1313" s="20" t="s">
        <v>205</v>
      </c>
      <c r="D1313" s="17" t="s">
        <v>342</v>
      </c>
      <c r="E1313" s="32">
        <v>4</v>
      </c>
      <c r="F1313" s="44">
        <v>9879</v>
      </c>
      <c r="G1313" s="86" t="s">
        <v>39</v>
      </c>
      <c r="H1313" s="70">
        <v>9879</v>
      </c>
      <c r="I1313" s="21">
        <v>9</v>
      </c>
      <c r="J1313" s="22">
        <v>9879</v>
      </c>
      <c r="K1313" s="17" t="s">
        <v>40</v>
      </c>
      <c r="L1313" s="23">
        <v>100</v>
      </c>
      <c r="M1313" s="24">
        <f t="shared" si="199"/>
        <v>1</v>
      </c>
      <c r="N1313" s="25">
        <v>3.5885167464114831</v>
      </c>
      <c r="O1313" s="26">
        <v>49.504950495049506</v>
      </c>
      <c r="P1313" s="26">
        <f t="shared" si="196"/>
        <v>0.49504950495049505</v>
      </c>
      <c r="Q1313" s="63">
        <v>50.495049504950494</v>
      </c>
      <c r="R1313" s="25">
        <v>0.50495049504950495</v>
      </c>
      <c r="S1313" s="24">
        <v>1.8117473556442139</v>
      </c>
      <c r="T1313" s="25">
        <v>0.60391578521473799</v>
      </c>
      <c r="U1313" s="25">
        <v>0.80820121205466888</v>
      </c>
      <c r="V1313" s="25">
        <v>0.26940040401822296</v>
      </c>
      <c r="W1313" s="26">
        <v>17.431572065431041</v>
      </c>
      <c r="X1313" s="26">
        <v>37.569080621665272</v>
      </c>
      <c r="Y1313" s="26">
        <v>27.193397219882058</v>
      </c>
      <c r="Z1313" s="26">
        <v>2.8704416113802296</v>
      </c>
      <c r="AA1313" s="26">
        <v>0.52156250000000004</v>
      </c>
      <c r="AB1313" s="26">
        <v>3.4736917543807571</v>
      </c>
      <c r="AC1313" s="26">
        <f t="shared" si="197"/>
        <v>0.1052720153142208</v>
      </c>
      <c r="AD1313" s="26">
        <f t="shared" si="197"/>
        <v>0.2268856082342878</v>
      </c>
      <c r="AE1313" s="26">
        <f t="shared" si="197"/>
        <v>0.16422521834701348</v>
      </c>
      <c r="AF1313" s="26">
        <f t="shared" si="197"/>
        <v>1.7335049996497494E-2</v>
      </c>
      <c r="AG1313" s="17">
        <v>4.9000000000000004</v>
      </c>
      <c r="AH1313" s="17">
        <v>5.7</v>
      </c>
      <c r="AI1313" s="17">
        <f t="shared" si="191"/>
        <v>1.9952623149688749E-6</v>
      </c>
      <c r="AJ1313" s="17">
        <v>1</v>
      </c>
      <c r="AK1313" s="17">
        <v>40</v>
      </c>
      <c r="AL1313" s="17">
        <v>1980</v>
      </c>
      <c r="AM1313" s="17">
        <v>307.5</v>
      </c>
      <c r="AN1313" s="17">
        <v>9.5</v>
      </c>
      <c r="AO1313" s="17">
        <v>9</v>
      </c>
      <c r="AP1313" s="17">
        <v>0.5</v>
      </c>
      <c r="AQ1313" s="17">
        <v>35.5</v>
      </c>
      <c r="AR1313" s="17">
        <v>983.0625</v>
      </c>
      <c r="AS1313" s="17">
        <v>1317.9861111111109</v>
      </c>
      <c r="AT1313" s="26">
        <v>713.8125</v>
      </c>
      <c r="AU1313" s="26">
        <v>20.664589823468329</v>
      </c>
      <c r="AV1313" s="26">
        <v>2.165581256082044</v>
      </c>
      <c r="AW1313" s="26">
        <v>4591.4750000000013</v>
      </c>
      <c r="AX1313" s="26">
        <v>3470.35</v>
      </c>
      <c r="AY1313" s="103">
        <v>440</v>
      </c>
      <c r="AZ1313" s="103">
        <f t="shared" si="200"/>
        <v>134.19999999999999</v>
      </c>
      <c r="BA1313" s="17">
        <v>15</v>
      </c>
      <c r="BB1313" s="17">
        <v>45</v>
      </c>
      <c r="BC1313" s="17">
        <v>0.16</v>
      </c>
      <c r="BD1313" s="14">
        <v>3</v>
      </c>
      <c r="BE1313" s="17" t="s">
        <v>149</v>
      </c>
      <c r="BF1313" s="28"/>
      <c r="BG1313" s="26"/>
      <c r="BH1313" s="31"/>
      <c r="BI1313" s="29"/>
    </row>
    <row r="1314" spans="1:61" x14ac:dyDescent="0.25">
      <c r="A1314" s="14">
        <v>2009</v>
      </c>
      <c r="B1314" s="15">
        <v>2012</v>
      </c>
      <c r="C1314" s="20" t="s">
        <v>205</v>
      </c>
      <c r="D1314" s="17" t="s">
        <v>342</v>
      </c>
      <c r="E1314" s="32">
        <v>1</v>
      </c>
      <c r="F1314" s="44" t="s">
        <v>63</v>
      </c>
      <c r="G1314" s="86" t="s">
        <v>64</v>
      </c>
      <c r="H1314" s="70" t="s">
        <v>156</v>
      </c>
      <c r="I1314" s="21">
        <v>8</v>
      </c>
      <c r="J1314" s="22" t="s">
        <v>46</v>
      </c>
      <c r="K1314" s="17" t="s">
        <v>40</v>
      </c>
      <c r="L1314" s="23">
        <v>100</v>
      </c>
      <c r="M1314" s="24">
        <f t="shared" si="199"/>
        <v>1</v>
      </c>
      <c r="N1314" s="25">
        <v>14.433811802232857</v>
      </c>
      <c r="O1314" s="26">
        <v>51.764705882352935</v>
      </c>
      <c r="P1314" s="26">
        <f t="shared" si="196"/>
        <v>0.51764705882352935</v>
      </c>
      <c r="Q1314" s="63">
        <v>48.235294117647065</v>
      </c>
      <c r="R1314" s="25">
        <v>0.48235294117647065</v>
      </c>
      <c r="S1314" s="24">
        <v>6.9611313071885546</v>
      </c>
      <c r="T1314" s="25">
        <v>2.320377102396185</v>
      </c>
      <c r="U1314" s="25">
        <v>3.1052865854693201</v>
      </c>
      <c r="V1314" s="25">
        <v>1.0350955284897734</v>
      </c>
      <c r="W1314" s="26">
        <v>15.679540071369587</v>
      </c>
      <c r="X1314" s="26">
        <v>38.440192916023875</v>
      </c>
      <c r="Y1314" s="26">
        <v>23.924883712776406</v>
      </c>
      <c r="Z1314" s="74" t="s">
        <v>45</v>
      </c>
      <c r="AA1314" s="26">
        <v>0.42</v>
      </c>
      <c r="AB1314" s="26">
        <v>16.574122159972752</v>
      </c>
      <c r="AC1314" s="26">
        <f t="shared" ref="AC1314:AF1345" si="201">W1314/100*$T1314</f>
        <v>0.36382445757709436</v>
      </c>
      <c r="AD1314" s="26">
        <f t="shared" si="201"/>
        <v>0.89195743454033838</v>
      </c>
      <c r="AE1314" s="26">
        <f t="shared" si="201"/>
        <v>0.55514752344617802</v>
      </c>
      <c r="AF1314" s="26" t="s">
        <v>45</v>
      </c>
      <c r="AG1314" s="17">
        <v>5.8</v>
      </c>
      <c r="AH1314" s="17">
        <v>5.5</v>
      </c>
      <c r="AI1314" s="17">
        <f t="shared" si="191"/>
        <v>3.1622776601683767E-6</v>
      </c>
      <c r="AJ1314" s="17">
        <v>1</v>
      </c>
      <c r="AK1314" s="17">
        <v>47.5</v>
      </c>
      <c r="AL1314" s="17">
        <v>1730</v>
      </c>
      <c r="AM1314" s="17">
        <v>242.5</v>
      </c>
      <c r="AN1314" s="17">
        <v>8</v>
      </c>
      <c r="AO1314" s="17">
        <v>13</v>
      </c>
      <c r="AP1314" s="17">
        <v>1</v>
      </c>
      <c r="AQ1314" s="17">
        <v>69.5</v>
      </c>
      <c r="AR1314" s="17">
        <v>983.0625</v>
      </c>
      <c r="AS1314" s="17">
        <v>1317.9861111111109</v>
      </c>
      <c r="AT1314" s="26">
        <v>713.8125</v>
      </c>
      <c r="AU1314" s="26">
        <v>20.664589823468329</v>
      </c>
      <c r="AV1314" s="26">
        <v>2.165581256082044</v>
      </c>
      <c r="AW1314" s="26">
        <v>4591.4750000000013</v>
      </c>
      <c r="AX1314" s="26">
        <v>3470.35</v>
      </c>
      <c r="AY1314" s="103">
        <v>440</v>
      </c>
      <c r="AZ1314" s="103">
        <f t="shared" si="200"/>
        <v>134.19999999999999</v>
      </c>
      <c r="BA1314" s="17">
        <v>0</v>
      </c>
      <c r="BB1314" s="17">
        <v>15</v>
      </c>
      <c r="BC1314" s="17">
        <v>0.14000000000000001</v>
      </c>
      <c r="BD1314" s="14">
        <v>4</v>
      </c>
      <c r="BE1314" s="17" t="s">
        <v>149</v>
      </c>
      <c r="BF1314" s="28"/>
      <c r="BG1314" s="26"/>
      <c r="BH1314" s="35" t="s">
        <v>207</v>
      </c>
      <c r="BI1314" s="29"/>
    </row>
    <row r="1315" spans="1:61" x14ac:dyDescent="0.25">
      <c r="A1315" s="14">
        <v>2009</v>
      </c>
      <c r="B1315" s="15">
        <v>2012</v>
      </c>
      <c r="C1315" s="20" t="s">
        <v>205</v>
      </c>
      <c r="D1315" s="17" t="s">
        <v>342</v>
      </c>
      <c r="E1315" s="32">
        <v>2</v>
      </c>
      <c r="F1315" s="44" t="s">
        <v>63</v>
      </c>
      <c r="G1315" s="86" t="s">
        <v>64</v>
      </c>
      <c r="H1315" s="70" t="s">
        <v>156</v>
      </c>
      <c r="I1315" s="21">
        <v>8</v>
      </c>
      <c r="J1315" s="22" t="s">
        <v>46</v>
      </c>
      <c r="K1315" s="17" t="s">
        <v>40</v>
      </c>
      <c r="L1315" s="23">
        <v>100</v>
      </c>
      <c r="M1315" s="24">
        <f t="shared" si="199"/>
        <v>1</v>
      </c>
      <c r="N1315" s="25">
        <v>7.2169059011164283</v>
      </c>
      <c r="O1315" s="26">
        <v>51.724137931034484</v>
      </c>
      <c r="P1315" s="26">
        <f t="shared" si="196"/>
        <v>0.51724137931034486</v>
      </c>
      <c r="Q1315" s="63">
        <v>48.275862068965516</v>
      </c>
      <c r="R1315" s="25">
        <v>0.48275862068965519</v>
      </c>
      <c r="S1315" s="24">
        <v>3.4834929586015049</v>
      </c>
      <c r="T1315" s="25">
        <v>1.161164319533835</v>
      </c>
      <c r="U1315" s="25">
        <v>1.5539491323416696</v>
      </c>
      <c r="V1315" s="25">
        <v>0.51798304411388985</v>
      </c>
      <c r="W1315" s="26">
        <v>17.730538903456221</v>
      </c>
      <c r="X1315" s="26">
        <v>40.00542328138711</v>
      </c>
      <c r="Y1315" s="26">
        <v>26.100970361402887</v>
      </c>
      <c r="Z1315" s="26">
        <v>3.1759745511740221</v>
      </c>
      <c r="AA1315" s="26">
        <v>0.45454545454545453</v>
      </c>
      <c r="AB1315" s="26">
        <v>7.6636845089233123</v>
      </c>
      <c r="AC1315" s="26">
        <f t="shared" si="201"/>
        <v>0.20588069140799933</v>
      </c>
      <c r="AD1315" s="26">
        <f t="shared" si="201"/>
        <v>0.46452870102194904</v>
      </c>
      <c r="AE1315" s="26">
        <f t="shared" si="201"/>
        <v>0.30307515488871178</v>
      </c>
      <c r="AF1315" s="26">
        <f t="shared" si="201"/>
        <v>3.6878283285707601E-2</v>
      </c>
      <c r="AG1315" s="17">
        <v>6</v>
      </c>
      <c r="AH1315" s="17">
        <v>5.6</v>
      </c>
      <c r="AI1315" s="17">
        <f t="shared" ref="AI1315:AI1378" si="202">10^(-AH1315)</f>
        <v>2.5118864315095806E-6</v>
      </c>
      <c r="AJ1315" s="17">
        <v>1.5</v>
      </c>
      <c r="AK1315" s="17">
        <v>45</v>
      </c>
      <c r="AL1315" s="17">
        <v>1765</v>
      </c>
      <c r="AM1315" s="17">
        <v>257.5</v>
      </c>
      <c r="AN1315" s="17">
        <v>11</v>
      </c>
      <c r="AO1315" s="17">
        <v>13.5</v>
      </c>
      <c r="AP1315" s="17">
        <v>0.55000000000000004</v>
      </c>
      <c r="AQ1315" s="17">
        <v>57</v>
      </c>
      <c r="AR1315" s="17">
        <v>983.0625</v>
      </c>
      <c r="AS1315" s="17">
        <v>1317.9861111111109</v>
      </c>
      <c r="AT1315" s="26">
        <v>713.8125</v>
      </c>
      <c r="AU1315" s="26">
        <v>20.664589823468329</v>
      </c>
      <c r="AV1315" s="26">
        <v>2.165581256082044</v>
      </c>
      <c r="AW1315" s="26">
        <v>4591.4750000000013</v>
      </c>
      <c r="AX1315" s="26">
        <v>3470.35</v>
      </c>
      <c r="AY1315" s="103">
        <v>440</v>
      </c>
      <c r="AZ1315" s="103">
        <f t="shared" si="200"/>
        <v>134.19999999999999</v>
      </c>
      <c r="BA1315" s="17">
        <v>15</v>
      </c>
      <c r="BB1315" s="17">
        <v>45</v>
      </c>
      <c r="BC1315" s="17">
        <v>0.16</v>
      </c>
      <c r="BD1315" s="14">
        <v>3</v>
      </c>
      <c r="BE1315" s="17" t="s">
        <v>149</v>
      </c>
      <c r="BF1315" s="28"/>
      <c r="BG1315" s="26"/>
      <c r="BH1315" s="31"/>
      <c r="BI1315" s="29"/>
    </row>
    <row r="1316" spans="1:61" x14ac:dyDescent="0.25">
      <c r="A1316" s="14">
        <v>2009</v>
      </c>
      <c r="B1316" s="15">
        <v>2012</v>
      </c>
      <c r="C1316" s="20" t="s">
        <v>205</v>
      </c>
      <c r="D1316" s="17" t="s">
        <v>342</v>
      </c>
      <c r="E1316" s="32">
        <v>3</v>
      </c>
      <c r="F1316" s="44" t="s">
        <v>63</v>
      </c>
      <c r="G1316" s="86" t="s">
        <v>64</v>
      </c>
      <c r="H1316" s="70" t="s">
        <v>156</v>
      </c>
      <c r="I1316" s="21">
        <v>8</v>
      </c>
      <c r="J1316" s="22" t="s">
        <v>46</v>
      </c>
      <c r="K1316" s="17" t="s">
        <v>40</v>
      </c>
      <c r="L1316" s="23">
        <v>100</v>
      </c>
      <c r="M1316" s="24">
        <f t="shared" si="199"/>
        <v>1</v>
      </c>
      <c r="N1316" s="25">
        <v>25.119617224880383</v>
      </c>
      <c r="O1316" s="26">
        <v>50</v>
      </c>
      <c r="P1316" s="26">
        <f t="shared" si="196"/>
        <v>0.5</v>
      </c>
      <c r="Q1316" s="63">
        <v>50</v>
      </c>
      <c r="R1316" s="25">
        <v>0.5</v>
      </c>
      <c r="S1316" s="24">
        <v>12.557895886671169</v>
      </c>
      <c r="T1316" s="25">
        <v>4.1859652955570565</v>
      </c>
      <c r="U1316" s="25">
        <v>5.6019436953201076</v>
      </c>
      <c r="V1316" s="25">
        <v>1.8673145651067025</v>
      </c>
      <c r="W1316" s="26">
        <v>18.255768572516246</v>
      </c>
      <c r="X1316" s="26">
        <v>42.861629435794725</v>
      </c>
      <c r="Y1316" s="26">
        <v>24.101748566054269</v>
      </c>
      <c r="Z1316" s="26">
        <v>2.7356165566748416</v>
      </c>
      <c r="AA1316" s="26">
        <v>0.3763333333333333</v>
      </c>
      <c r="AB1316" s="26">
        <v>33.369076758205061</v>
      </c>
      <c r="AC1316" s="26">
        <f t="shared" si="201"/>
        <v>0.76418013688274189</v>
      </c>
      <c r="AD1316" s="26">
        <f t="shared" si="201"/>
        <v>1.7941729332926351</v>
      </c>
      <c r="AE1316" s="26">
        <f t="shared" si="201"/>
        <v>1.0088908305974522</v>
      </c>
      <c r="AF1316" s="26">
        <f t="shared" si="201"/>
        <v>0.11451195968192181</v>
      </c>
      <c r="AG1316" s="17">
        <v>10.5</v>
      </c>
      <c r="AH1316" s="17">
        <v>5.8</v>
      </c>
      <c r="AI1316" s="17">
        <f t="shared" si="202"/>
        <v>1.5848931924611111E-6</v>
      </c>
      <c r="AJ1316" s="17">
        <v>2.5</v>
      </c>
      <c r="AK1316" s="17">
        <v>62.5</v>
      </c>
      <c r="AL1316" s="17">
        <v>3335</v>
      </c>
      <c r="AM1316" s="17">
        <v>547.5</v>
      </c>
      <c r="AN1316" s="17">
        <v>13</v>
      </c>
      <c r="AO1316" s="17">
        <v>16.5</v>
      </c>
      <c r="AP1316" s="17">
        <v>1.25</v>
      </c>
      <c r="AQ1316" s="17">
        <v>36</v>
      </c>
      <c r="AR1316" s="17">
        <v>983.0625</v>
      </c>
      <c r="AS1316" s="17">
        <v>1317.9861111111109</v>
      </c>
      <c r="AT1316" s="26">
        <v>713.8125</v>
      </c>
      <c r="AU1316" s="26">
        <v>20.664589823468329</v>
      </c>
      <c r="AV1316" s="26">
        <v>2.165581256082044</v>
      </c>
      <c r="AW1316" s="26">
        <v>4591.4750000000013</v>
      </c>
      <c r="AX1316" s="26">
        <v>3470.35</v>
      </c>
      <c r="AY1316" s="103">
        <v>440</v>
      </c>
      <c r="AZ1316" s="103">
        <f t="shared" si="200"/>
        <v>134.19999999999999</v>
      </c>
      <c r="BA1316" s="17">
        <v>0</v>
      </c>
      <c r="BB1316" s="17">
        <v>15</v>
      </c>
      <c r="BC1316" s="17">
        <v>0.14000000000000001</v>
      </c>
      <c r="BD1316" s="14">
        <v>4</v>
      </c>
      <c r="BE1316" s="17" t="s">
        <v>149</v>
      </c>
      <c r="BF1316" s="28"/>
      <c r="BG1316" s="26"/>
      <c r="BH1316" s="31"/>
      <c r="BI1316" s="29"/>
    </row>
    <row r="1317" spans="1:61" x14ac:dyDescent="0.25">
      <c r="A1317" s="14">
        <v>2009</v>
      </c>
      <c r="B1317" s="15">
        <v>2012</v>
      </c>
      <c r="C1317" s="20" t="s">
        <v>205</v>
      </c>
      <c r="D1317" s="17" t="s">
        <v>342</v>
      </c>
      <c r="E1317" s="32">
        <v>4</v>
      </c>
      <c r="F1317" s="44" t="s">
        <v>63</v>
      </c>
      <c r="G1317" s="86" t="s">
        <v>64</v>
      </c>
      <c r="H1317" s="70" t="s">
        <v>156</v>
      </c>
      <c r="I1317" s="21">
        <v>8</v>
      </c>
      <c r="J1317" s="22" t="s">
        <v>46</v>
      </c>
      <c r="K1317" s="17" t="s">
        <v>40</v>
      </c>
      <c r="L1317" s="23">
        <v>100</v>
      </c>
      <c r="M1317" s="24">
        <f t="shared" si="199"/>
        <v>1</v>
      </c>
      <c r="N1317" s="25">
        <v>10.885167464114833</v>
      </c>
      <c r="O1317" s="26">
        <v>52.272727272727273</v>
      </c>
      <c r="P1317" s="26">
        <f t="shared" si="196"/>
        <v>0.52272727272727271</v>
      </c>
      <c r="Q1317" s="63">
        <v>47.727272727272727</v>
      </c>
      <c r="R1317" s="25">
        <v>0.47727272727272729</v>
      </c>
      <c r="S1317" s="24">
        <v>5.1944023894867115</v>
      </c>
      <c r="T1317" s="25">
        <v>1.7314674631622371</v>
      </c>
      <c r="U1317" s="25">
        <v>2.3171676194278628</v>
      </c>
      <c r="V1317" s="25">
        <v>0.77238920647595422</v>
      </c>
      <c r="W1317" s="26">
        <v>18.350019127682444</v>
      </c>
      <c r="X1317" s="26">
        <v>41.442560601418791</v>
      </c>
      <c r="Y1317" s="26">
        <v>24.885955360275048</v>
      </c>
      <c r="Z1317" s="26">
        <v>2.6993096573366984</v>
      </c>
      <c r="AA1317" s="26">
        <v>0.50416666666666665</v>
      </c>
      <c r="AB1317" s="26">
        <v>10.302946888238106</v>
      </c>
      <c r="AC1317" s="26">
        <f t="shared" si="201"/>
        <v>0.31772461067986846</v>
      </c>
      <c r="AD1317" s="26">
        <f t="shared" si="201"/>
        <v>0.71756445271485869</v>
      </c>
      <c r="AE1317" s="26">
        <f t="shared" si="201"/>
        <v>0.43089221996024113</v>
      </c>
      <c r="AF1317" s="26">
        <f t="shared" si="201"/>
        <v>4.6737668446781004E-2</v>
      </c>
      <c r="AG1317" s="17">
        <v>4.9000000000000004</v>
      </c>
      <c r="AH1317" s="17">
        <v>5.7</v>
      </c>
      <c r="AI1317" s="17">
        <f t="shared" si="202"/>
        <v>1.9952623149688749E-6</v>
      </c>
      <c r="AJ1317" s="17">
        <v>1</v>
      </c>
      <c r="AK1317" s="17">
        <v>40</v>
      </c>
      <c r="AL1317" s="17">
        <v>1980</v>
      </c>
      <c r="AM1317" s="17">
        <v>307.5</v>
      </c>
      <c r="AN1317" s="17">
        <v>9.5</v>
      </c>
      <c r="AO1317" s="17">
        <v>9</v>
      </c>
      <c r="AP1317" s="17">
        <v>0.5</v>
      </c>
      <c r="AQ1317" s="17">
        <v>35.5</v>
      </c>
      <c r="AR1317" s="17">
        <v>983.0625</v>
      </c>
      <c r="AS1317" s="17">
        <v>1317.9861111111109</v>
      </c>
      <c r="AT1317" s="26">
        <v>713.8125</v>
      </c>
      <c r="AU1317" s="26">
        <v>20.664589823468329</v>
      </c>
      <c r="AV1317" s="26">
        <v>2.165581256082044</v>
      </c>
      <c r="AW1317" s="26">
        <v>4591.4750000000013</v>
      </c>
      <c r="AX1317" s="26">
        <v>3470.35</v>
      </c>
      <c r="AY1317" s="103">
        <v>440</v>
      </c>
      <c r="AZ1317" s="103">
        <f t="shared" si="200"/>
        <v>134.19999999999999</v>
      </c>
      <c r="BA1317" s="17">
        <v>15</v>
      </c>
      <c r="BB1317" s="17">
        <v>45</v>
      </c>
      <c r="BC1317" s="17">
        <v>0.16</v>
      </c>
      <c r="BD1317" s="14">
        <v>3</v>
      </c>
      <c r="BE1317" s="17" t="s">
        <v>149</v>
      </c>
      <c r="BF1317" s="28"/>
      <c r="BG1317" s="26"/>
      <c r="BH1317" s="31"/>
      <c r="BI1317" s="29"/>
    </row>
    <row r="1318" spans="1:61" x14ac:dyDescent="0.25">
      <c r="A1318" s="14">
        <v>2009</v>
      </c>
      <c r="B1318" s="15">
        <v>2012</v>
      </c>
      <c r="C1318" s="20" t="s">
        <v>205</v>
      </c>
      <c r="D1318" s="17" t="s">
        <v>342</v>
      </c>
      <c r="E1318" s="32">
        <v>1</v>
      </c>
      <c r="F1318" s="44" t="s">
        <v>81</v>
      </c>
      <c r="G1318" s="86" t="s">
        <v>82</v>
      </c>
      <c r="H1318" s="70" t="s">
        <v>83</v>
      </c>
      <c r="I1318" s="21">
        <v>5</v>
      </c>
      <c r="J1318" s="22">
        <v>987131</v>
      </c>
      <c r="K1318" s="17" t="s">
        <v>54</v>
      </c>
      <c r="L1318" s="23">
        <v>100</v>
      </c>
      <c r="M1318" s="24">
        <f t="shared" si="199"/>
        <v>1</v>
      </c>
      <c r="N1318" s="25">
        <v>8.4529505582137165</v>
      </c>
      <c r="O1318" s="26">
        <v>50</v>
      </c>
      <c r="P1318" s="26">
        <f t="shared" si="196"/>
        <v>0.5</v>
      </c>
      <c r="Q1318" s="63">
        <v>50</v>
      </c>
      <c r="R1318" s="25">
        <v>0.5</v>
      </c>
      <c r="S1318" s="24">
        <v>4.2258316317052191</v>
      </c>
      <c r="T1318" s="25">
        <v>1.4086105439017398</v>
      </c>
      <c r="U1318" s="25">
        <v>1.8850985133458138</v>
      </c>
      <c r="V1318" s="25">
        <v>0.62836617111527127</v>
      </c>
      <c r="W1318" s="26">
        <v>16.360097555866247</v>
      </c>
      <c r="X1318" s="26">
        <v>39.200666371002654</v>
      </c>
      <c r="Y1318" s="26">
        <v>25.47399383083112</v>
      </c>
      <c r="Z1318" s="26">
        <v>4.7298419788540542</v>
      </c>
      <c r="AA1318" s="26">
        <v>0.438</v>
      </c>
      <c r="AB1318" s="26">
        <v>9.6480174239845198</v>
      </c>
      <c r="AC1318" s="26">
        <f t="shared" si="201"/>
        <v>0.23045005916454275</v>
      </c>
      <c r="AD1318" s="26">
        <f t="shared" si="201"/>
        <v>0.55218471978168693</v>
      </c>
      <c r="AE1318" s="26">
        <f t="shared" si="201"/>
        <v>0.3588293630539659</v>
      </c>
      <c r="AF1318" s="26">
        <f t="shared" si="201"/>
        <v>6.6625052824028905E-2</v>
      </c>
      <c r="AG1318" s="17">
        <v>5.8</v>
      </c>
      <c r="AH1318" s="17">
        <v>5.5</v>
      </c>
      <c r="AI1318" s="17">
        <f t="shared" si="202"/>
        <v>3.1622776601683767E-6</v>
      </c>
      <c r="AJ1318" s="17">
        <v>1</v>
      </c>
      <c r="AK1318" s="17">
        <v>47.5</v>
      </c>
      <c r="AL1318" s="17">
        <v>1730</v>
      </c>
      <c r="AM1318" s="17">
        <v>242.5</v>
      </c>
      <c r="AN1318" s="17">
        <v>8</v>
      </c>
      <c r="AO1318" s="17">
        <v>13</v>
      </c>
      <c r="AP1318" s="17">
        <v>1</v>
      </c>
      <c r="AQ1318" s="17">
        <v>69.5</v>
      </c>
      <c r="AR1318" s="17">
        <v>983.0625</v>
      </c>
      <c r="AS1318" s="17">
        <v>1317.9861111111109</v>
      </c>
      <c r="AT1318" s="26">
        <v>713.8125</v>
      </c>
      <c r="AU1318" s="26">
        <v>20.664589823468329</v>
      </c>
      <c r="AV1318" s="26">
        <v>2.165581256082044</v>
      </c>
      <c r="AW1318" s="26">
        <v>4591.4750000000013</v>
      </c>
      <c r="AX1318" s="26">
        <v>3470.35</v>
      </c>
      <c r="AY1318" s="103">
        <v>440</v>
      </c>
      <c r="AZ1318" s="103">
        <f t="shared" si="200"/>
        <v>134.19999999999999</v>
      </c>
      <c r="BA1318" s="17">
        <v>0</v>
      </c>
      <c r="BB1318" s="17">
        <v>15</v>
      </c>
      <c r="BC1318" s="17">
        <v>0.14000000000000001</v>
      </c>
      <c r="BD1318" s="14">
        <v>4</v>
      </c>
      <c r="BE1318" s="17" t="s">
        <v>149</v>
      </c>
      <c r="BF1318" s="28"/>
      <c r="BG1318" s="26"/>
      <c r="BH1318" s="31"/>
      <c r="BI1318" s="29"/>
    </row>
    <row r="1319" spans="1:61" x14ac:dyDescent="0.25">
      <c r="A1319" s="14">
        <v>2009</v>
      </c>
      <c r="B1319" s="15">
        <v>2012</v>
      </c>
      <c r="C1319" s="20" t="s">
        <v>205</v>
      </c>
      <c r="D1319" s="17" t="s">
        <v>342</v>
      </c>
      <c r="E1319" s="32">
        <v>2</v>
      </c>
      <c r="F1319" s="44" t="s">
        <v>81</v>
      </c>
      <c r="G1319" s="86" t="s">
        <v>82</v>
      </c>
      <c r="H1319" s="70" t="s">
        <v>83</v>
      </c>
      <c r="I1319" s="21">
        <v>5</v>
      </c>
      <c r="J1319" s="22">
        <v>987131</v>
      </c>
      <c r="K1319" s="17" t="s">
        <v>54</v>
      </c>
      <c r="L1319" s="23">
        <v>77.777777777777786</v>
      </c>
      <c r="M1319" s="24">
        <f t="shared" si="199"/>
        <v>0.7777777777777779</v>
      </c>
      <c r="N1319" s="25">
        <v>0.99681020733652315</v>
      </c>
      <c r="O1319" s="26">
        <v>51.923076923076927</v>
      </c>
      <c r="P1319" s="26">
        <f t="shared" si="196"/>
        <v>0.51923076923076927</v>
      </c>
      <c r="Q1319" s="63">
        <v>48.076923076923073</v>
      </c>
      <c r="R1319" s="25">
        <v>0.48076923076923073</v>
      </c>
      <c r="S1319" s="24">
        <v>0.47916269408849088</v>
      </c>
      <c r="T1319" s="25">
        <v>0.15972089802949696</v>
      </c>
      <c r="U1319" s="25">
        <v>0.21374937787393572</v>
      </c>
      <c r="V1319" s="25">
        <v>7.1249792624645245E-2</v>
      </c>
      <c r="W1319" s="26">
        <v>17.398981686276784</v>
      </c>
      <c r="X1319" s="26">
        <v>37.6517923050245</v>
      </c>
      <c r="Y1319" s="26">
        <v>25.937281806784895</v>
      </c>
      <c r="Z1319" s="26">
        <v>4.006720384762275</v>
      </c>
      <c r="AA1319" s="26">
        <v>0.46750000000000003</v>
      </c>
      <c r="AB1319" s="26">
        <v>1.0249469392267183</v>
      </c>
      <c r="AC1319" s="26">
        <f t="shared" si="201"/>
        <v>2.7789809797308995E-2</v>
      </c>
      <c r="AD1319" s="26">
        <f t="shared" si="201"/>
        <v>6.0137780793786164E-2</v>
      </c>
      <c r="AE1319" s="26">
        <f t="shared" si="201"/>
        <v>4.1427259426238171E-2</v>
      </c>
      <c r="AF1319" s="26">
        <f t="shared" si="201"/>
        <v>6.3995697800732221E-3</v>
      </c>
      <c r="AG1319" s="17">
        <v>6</v>
      </c>
      <c r="AH1319" s="17">
        <v>5.6</v>
      </c>
      <c r="AI1319" s="17">
        <f t="shared" si="202"/>
        <v>2.5118864315095806E-6</v>
      </c>
      <c r="AJ1319" s="17">
        <v>1.5</v>
      </c>
      <c r="AK1319" s="17">
        <v>45</v>
      </c>
      <c r="AL1319" s="17">
        <v>1765</v>
      </c>
      <c r="AM1319" s="17">
        <v>257.5</v>
      </c>
      <c r="AN1319" s="17">
        <v>11</v>
      </c>
      <c r="AO1319" s="17">
        <v>13.5</v>
      </c>
      <c r="AP1319" s="17">
        <v>0.55000000000000004</v>
      </c>
      <c r="AQ1319" s="17">
        <v>57</v>
      </c>
      <c r="AR1319" s="17">
        <v>983.0625</v>
      </c>
      <c r="AS1319" s="17">
        <v>1317.9861111111109</v>
      </c>
      <c r="AT1319" s="26">
        <v>713.8125</v>
      </c>
      <c r="AU1319" s="26">
        <v>20.664589823468329</v>
      </c>
      <c r="AV1319" s="26">
        <v>2.165581256082044</v>
      </c>
      <c r="AW1319" s="26">
        <v>4591.4750000000013</v>
      </c>
      <c r="AX1319" s="26">
        <v>3470.35</v>
      </c>
      <c r="AY1319" s="103">
        <v>440</v>
      </c>
      <c r="AZ1319" s="103">
        <f t="shared" si="200"/>
        <v>134.19999999999999</v>
      </c>
      <c r="BA1319" s="17">
        <v>15</v>
      </c>
      <c r="BB1319" s="17">
        <v>45</v>
      </c>
      <c r="BC1319" s="17">
        <v>0.16</v>
      </c>
      <c r="BD1319" s="14">
        <v>3</v>
      </c>
      <c r="BE1319" s="17" t="s">
        <v>149</v>
      </c>
      <c r="BF1319" s="28"/>
      <c r="BG1319" s="26"/>
      <c r="BH1319" s="31"/>
      <c r="BI1319" s="29"/>
    </row>
    <row r="1320" spans="1:61" x14ac:dyDescent="0.25">
      <c r="A1320" s="14">
        <v>2009</v>
      </c>
      <c r="B1320" s="15">
        <v>2012</v>
      </c>
      <c r="C1320" s="20" t="s">
        <v>205</v>
      </c>
      <c r="D1320" s="17" t="s">
        <v>342</v>
      </c>
      <c r="E1320" s="32">
        <v>3</v>
      </c>
      <c r="F1320" s="44" t="s">
        <v>81</v>
      </c>
      <c r="G1320" s="86" t="s">
        <v>82</v>
      </c>
      <c r="H1320" s="70" t="s">
        <v>83</v>
      </c>
      <c r="I1320" s="21">
        <v>5</v>
      </c>
      <c r="J1320" s="22">
        <v>987131</v>
      </c>
      <c r="K1320" s="17" t="s">
        <v>54</v>
      </c>
      <c r="L1320" s="23">
        <v>94.444444444444443</v>
      </c>
      <c r="M1320" s="24">
        <f t="shared" si="199"/>
        <v>0.94444444444444442</v>
      </c>
      <c r="N1320" s="25">
        <v>8.8118022328548644</v>
      </c>
      <c r="O1320" s="26">
        <v>49.999999999999986</v>
      </c>
      <c r="P1320" s="26">
        <f t="shared" si="196"/>
        <v>0.49999999999999983</v>
      </c>
      <c r="Q1320" s="63">
        <v>50.000000000000014</v>
      </c>
      <c r="R1320" s="25">
        <v>0.50000000000000011</v>
      </c>
      <c r="S1320" s="24">
        <v>4.4052301443719504</v>
      </c>
      <c r="T1320" s="25">
        <v>1.4684100481239835</v>
      </c>
      <c r="U1320" s="25">
        <v>1.9651262804218159</v>
      </c>
      <c r="V1320" s="25">
        <v>0.6550420934739386</v>
      </c>
      <c r="W1320" s="26">
        <v>16.845700354734447</v>
      </c>
      <c r="X1320" s="26">
        <v>39.691001878997071</v>
      </c>
      <c r="Y1320" s="26">
        <v>25.490714833404013</v>
      </c>
      <c r="Z1320" s="26">
        <v>3.8211498113981293</v>
      </c>
      <c r="AA1320" s="26">
        <v>0.42620689655172411</v>
      </c>
      <c r="AB1320" s="26">
        <v>10.335895969804739</v>
      </c>
      <c r="AC1320" s="26">
        <f t="shared" si="201"/>
        <v>0.24736395668577815</v>
      </c>
      <c r="AD1320" s="26">
        <f t="shared" si="201"/>
        <v>0.58282665979227211</v>
      </c>
      <c r="AE1320" s="26">
        <f t="shared" si="201"/>
        <v>0.37430821795233532</v>
      </c>
      <c r="AF1320" s="26">
        <f t="shared" si="201"/>
        <v>5.6110147784440775E-2</v>
      </c>
      <c r="AG1320" s="17">
        <v>10.5</v>
      </c>
      <c r="AH1320" s="17">
        <v>5.8</v>
      </c>
      <c r="AI1320" s="17">
        <f t="shared" si="202"/>
        <v>1.5848931924611111E-6</v>
      </c>
      <c r="AJ1320" s="17">
        <v>2.5</v>
      </c>
      <c r="AK1320" s="17">
        <v>62.5</v>
      </c>
      <c r="AL1320" s="17">
        <v>3335</v>
      </c>
      <c r="AM1320" s="17">
        <v>547.5</v>
      </c>
      <c r="AN1320" s="17">
        <v>13</v>
      </c>
      <c r="AO1320" s="17">
        <v>16.5</v>
      </c>
      <c r="AP1320" s="17">
        <v>1.25</v>
      </c>
      <c r="AQ1320" s="17">
        <v>36</v>
      </c>
      <c r="AR1320" s="17">
        <v>983.0625</v>
      </c>
      <c r="AS1320" s="17">
        <v>1317.9861111111109</v>
      </c>
      <c r="AT1320" s="26">
        <v>713.8125</v>
      </c>
      <c r="AU1320" s="26">
        <v>20.664589823468329</v>
      </c>
      <c r="AV1320" s="26">
        <v>2.165581256082044</v>
      </c>
      <c r="AW1320" s="26">
        <v>4591.4750000000013</v>
      </c>
      <c r="AX1320" s="26">
        <v>3470.35</v>
      </c>
      <c r="AY1320" s="103">
        <v>440</v>
      </c>
      <c r="AZ1320" s="103">
        <f t="shared" si="200"/>
        <v>134.19999999999999</v>
      </c>
      <c r="BA1320" s="17">
        <v>0</v>
      </c>
      <c r="BB1320" s="17">
        <v>15</v>
      </c>
      <c r="BC1320" s="17">
        <v>0.14000000000000001</v>
      </c>
      <c r="BD1320" s="14">
        <v>4</v>
      </c>
      <c r="BE1320" s="17" t="s">
        <v>149</v>
      </c>
      <c r="BF1320" s="28"/>
      <c r="BG1320" s="26"/>
      <c r="BH1320" s="31"/>
      <c r="BI1320" s="29"/>
    </row>
    <row r="1321" spans="1:61" x14ac:dyDescent="0.25">
      <c r="A1321" s="14">
        <v>2009</v>
      </c>
      <c r="B1321" s="15">
        <v>2012</v>
      </c>
      <c r="C1321" s="20" t="s">
        <v>205</v>
      </c>
      <c r="D1321" s="17" t="s">
        <v>342</v>
      </c>
      <c r="E1321" s="32">
        <v>4</v>
      </c>
      <c r="F1321" s="44" t="s">
        <v>81</v>
      </c>
      <c r="G1321" s="86" t="s">
        <v>82</v>
      </c>
      <c r="H1321" s="70" t="s">
        <v>83</v>
      </c>
      <c r="I1321" s="21">
        <v>5</v>
      </c>
      <c r="J1321" s="22">
        <v>987131</v>
      </c>
      <c r="K1321" s="17" t="s">
        <v>54</v>
      </c>
      <c r="L1321" s="23">
        <v>88.888888888888886</v>
      </c>
      <c r="M1321" s="24">
        <f t="shared" si="199"/>
        <v>0.88888888888888884</v>
      </c>
      <c r="N1321" s="25">
        <v>9.6092503987240843</v>
      </c>
      <c r="O1321" s="26">
        <v>49.999999999999986</v>
      </c>
      <c r="P1321" s="26">
        <f t="shared" si="196"/>
        <v>0.49999999999999983</v>
      </c>
      <c r="Q1321" s="63">
        <v>50.000000000000014</v>
      </c>
      <c r="R1321" s="25">
        <v>0.50000000000000011</v>
      </c>
      <c r="S1321" s="24">
        <v>4.8038935058535763</v>
      </c>
      <c r="T1321" s="25">
        <v>1.6012978352845255</v>
      </c>
      <c r="U1321" s="25">
        <v>2.1429657628129308</v>
      </c>
      <c r="V1321" s="25">
        <v>0.71432192093764357</v>
      </c>
      <c r="W1321" s="26">
        <v>17.536820600828406</v>
      </c>
      <c r="X1321" s="26">
        <v>38.705339158610755</v>
      </c>
      <c r="Y1321" s="26">
        <v>25.878334557672616</v>
      </c>
      <c r="Z1321" s="26">
        <v>3.8496494731183759</v>
      </c>
      <c r="AA1321" s="26">
        <v>0.4591368227731864</v>
      </c>
      <c r="AB1321" s="26">
        <v>10.462880055749089</v>
      </c>
      <c r="AC1321" s="26">
        <f t="shared" si="201"/>
        <v>0.28081672865879598</v>
      </c>
      <c r="AD1321" s="26">
        <f t="shared" si="201"/>
        <v>0.61978775808636788</v>
      </c>
      <c r="AE1321" s="26">
        <f t="shared" si="201"/>
        <v>0.41438921107969889</v>
      </c>
      <c r="AF1321" s="26">
        <f t="shared" si="201"/>
        <v>6.1644353679086696E-2</v>
      </c>
      <c r="AG1321" s="17">
        <v>4.9000000000000004</v>
      </c>
      <c r="AH1321" s="17">
        <v>5.7</v>
      </c>
      <c r="AI1321" s="17">
        <f t="shared" si="202"/>
        <v>1.9952623149688749E-6</v>
      </c>
      <c r="AJ1321" s="17">
        <v>1</v>
      </c>
      <c r="AK1321" s="17">
        <v>40</v>
      </c>
      <c r="AL1321" s="17">
        <v>1980</v>
      </c>
      <c r="AM1321" s="17">
        <v>307.5</v>
      </c>
      <c r="AN1321" s="17">
        <v>9.5</v>
      </c>
      <c r="AO1321" s="17">
        <v>9</v>
      </c>
      <c r="AP1321" s="17">
        <v>0.5</v>
      </c>
      <c r="AQ1321" s="17">
        <v>35.5</v>
      </c>
      <c r="AR1321" s="17">
        <v>983.0625</v>
      </c>
      <c r="AS1321" s="17">
        <v>1317.9861111111109</v>
      </c>
      <c r="AT1321" s="26">
        <v>713.8125</v>
      </c>
      <c r="AU1321" s="26">
        <v>20.664589823468329</v>
      </c>
      <c r="AV1321" s="26">
        <v>2.165581256082044</v>
      </c>
      <c r="AW1321" s="26">
        <v>4591.4750000000013</v>
      </c>
      <c r="AX1321" s="26">
        <v>3470.35</v>
      </c>
      <c r="AY1321" s="103">
        <v>440</v>
      </c>
      <c r="AZ1321" s="103">
        <f t="shared" si="200"/>
        <v>134.19999999999999</v>
      </c>
      <c r="BA1321" s="17">
        <v>15</v>
      </c>
      <c r="BB1321" s="17">
        <v>45</v>
      </c>
      <c r="BC1321" s="17">
        <v>0.16</v>
      </c>
      <c r="BD1321" s="14">
        <v>3</v>
      </c>
      <c r="BE1321" s="17" t="s">
        <v>149</v>
      </c>
      <c r="BF1321" s="28"/>
      <c r="BG1321" s="26"/>
      <c r="BH1321" s="31"/>
      <c r="BI1321" s="29"/>
    </row>
    <row r="1322" spans="1:61" x14ac:dyDescent="0.25">
      <c r="A1322" s="14">
        <v>2009</v>
      </c>
      <c r="B1322" s="15">
        <v>2012</v>
      </c>
      <c r="C1322" s="20" t="s">
        <v>205</v>
      </c>
      <c r="D1322" s="17" t="s">
        <v>342</v>
      </c>
      <c r="E1322" s="32">
        <v>1</v>
      </c>
      <c r="F1322" s="44" t="s">
        <v>93</v>
      </c>
      <c r="G1322" s="86" t="s">
        <v>94</v>
      </c>
      <c r="H1322" s="70" t="s">
        <v>95</v>
      </c>
      <c r="I1322" s="21" t="s">
        <v>43</v>
      </c>
      <c r="J1322" s="22">
        <v>988234</v>
      </c>
      <c r="K1322" s="17" t="s">
        <v>42</v>
      </c>
      <c r="L1322" s="23">
        <v>94.444444444444443</v>
      </c>
      <c r="M1322" s="24">
        <f t="shared" si="199"/>
        <v>0.94444444444444442</v>
      </c>
      <c r="N1322" s="25">
        <v>7.8149920255183423</v>
      </c>
      <c r="O1322" s="26">
        <v>48.192771084337352</v>
      </c>
      <c r="P1322" s="26">
        <f t="shared" si="196"/>
        <v>0.48192771084337349</v>
      </c>
      <c r="Q1322" s="63">
        <v>51.807228915662648</v>
      </c>
      <c r="R1322" s="25">
        <v>0.51807228915662651</v>
      </c>
      <c r="S1322" s="24">
        <v>4.0481142295989532</v>
      </c>
      <c r="T1322" s="25">
        <v>1.3493714098663177</v>
      </c>
      <c r="U1322" s="25">
        <v>1.8058206717979679</v>
      </c>
      <c r="V1322" s="25">
        <v>0.601940223932656</v>
      </c>
      <c r="W1322" s="26">
        <v>18.04144157580005</v>
      </c>
      <c r="X1322" s="26">
        <v>42.435649756209415</v>
      </c>
      <c r="Y1322" s="26">
        <v>24.636378276728777</v>
      </c>
      <c r="Z1322" s="26">
        <v>2.4294749401097988</v>
      </c>
      <c r="AA1322" s="26">
        <v>0.46025641025641029</v>
      </c>
      <c r="AB1322" s="26">
        <v>8.7953456799085892</v>
      </c>
      <c r="AC1322" s="26">
        <f t="shared" si="201"/>
        <v>0.24344605455158111</v>
      </c>
      <c r="AD1322" s="26">
        <f t="shared" si="201"/>
        <v>0.57261452540129554</v>
      </c>
      <c r="AE1322" s="26">
        <f t="shared" si="201"/>
        <v>0.3324362448926943</v>
      </c>
      <c r="AF1322" s="26">
        <f t="shared" si="201"/>
        <v>3.2782640251708468E-2</v>
      </c>
      <c r="AG1322" s="17">
        <v>5.8</v>
      </c>
      <c r="AH1322" s="17">
        <v>5.5</v>
      </c>
      <c r="AI1322" s="17">
        <f t="shared" si="202"/>
        <v>3.1622776601683767E-6</v>
      </c>
      <c r="AJ1322" s="17">
        <v>1</v>
      </c>
      <c r="AK1322" s="17">
        <v>47.5</v>
      </c>
      <c r="AL1322" s="17">
        <v>1730</v>
      </c>
      <c r="AM1322" s="17">
        <v>242.5</v>
      </c>
      <c r="AN1322" s="17">
        <v>8</v>
      </c>
      <c r="AO1322" s="17">
        <v>13</v>
      </c>
      <c r="AP1322" s="17">
        <v>1</v>
      </c>
      <c r="AQ1322" s="17">
        <v>69.5</v>
      </c>
      <c r="AR1322" s="17">
        <v>983.0625</v>
      </c>
      <c r="AS1322" s="17">
        <v>1317.9861111111109</v>
      </c>
      <c r="AT1322" s="26">
        <v>713.8125</v>
      </c>
      <c r="AU1322" s="26">
        <v>20.664589823468329</v>
      </c>
      <c r="AV1322" s="26">
        <v>2.165581256082044</v>
      </c>
      <c r="AW1322" s="26">
        <v>4591.4750000000013</v>
      </c>
      <c r="AX1322" s="26">
        <v>3470.35</v>
      </c>
      <c r="AY1322" s="103">
        <v>440</v>
      </c>
      <c r="AZ1322" s="103">
        <f t="shared" si="200"/>
        <v>134.19999999999999</v>
      </c>
      <c r="BA1322" s="17">
        <v>0</v>
      </c>
      <c r="BB1322" s="17">
        <v>15</v>
      </c>
      <c r="BC1322" s="17">
        <v>0.14000000000000001</v>
      </c>
      <c r="BD1322" s="14">
        <v>4</v>
      </c>
      <c r="BE1322" s="17" t="s">
        <v>149</v>
      </c>
      <c r="BF1322" s="28"/>
      <c r="BG1322" s="26"/>
      <c r="BH1322" s="31"/>
      <c r="BI1322" s="29"/>
    </row>
    <row r="1323" spans="1:61" x14ac:dyDescent="0.25">
      <c r="A1323" s="14">
        <v>2009</v>
      </c>
      <c r="B1323" s="15">
        <v>2012</v>
      </c>
      <c r="C1323" s="20" t="s">
        <v>205</v>
      </c>
      <c r="D1323" s="17" t="s">
        <v>342</v>
      </c>
      <c r="E1323" s="32">
        <v>2</v>
      </c>
      <c r="F1323" s="44" t="s">
        <v>93</v>
      </c>
      <c r="G1323" s="86" t="s">
        <v>94</v>
      </c>
      <c r="H1323" s="70" t="s">
        <v>95</v>
      </c>
      <c r="I1323" s="21" t="s">
        <v>43</v>
      </c>
      <c r="J1323" s="22">
        <v>988234</v>
      </c>
      <c r="K1323" s="17" t="s">
        <v>42</v>
      </c>
      <c r="L1323" s="23">
        <v>100</v>
      </c>
      <c r="M1323" s="24">
        <f t="shared" si="199"/>
        <v>1</v>
      </c>
      <c r="N1323" s="25">
        <v>10.925039872408293</v>
      </c>
      <c r="O1323" s="26">
        <v>47.619047619047613</v>
      </c>
      <c r="P1323" s="26">
        <f t="shared" si="196"/>
        <v>0.47619047619047611</v>
      </c>
      <c r="Q1323" s="63">
        <v>52.380952380952387</v>
      </c>
      <c r="R1323" s="25">
        <v>0.52380952380952384</v>
      </c>
      <c r="S1323" s="24">
        <v>5.721768435741029</v>
      </c>
      <c r="T1323" s="25">
        <v>1.9072561452470096</v>
      </c>
      <c r="U1323" s="25">
        <v>2.5524199996515198</v>
      </c>
      <c r="V1323" s="25">
        <v>0.85080666655050663</v>
      </c>
      <c r="W1323" s="26">
        <v>18.195560255656417</v>
      </c>
      <c r="X1323" s="26">
        <v>41.741580694102609</v>
      </c>
      <c r="Y1323" s="26">
        <v>25.227193387830098</v>
      </c>
      <c r="Z1323" s="26">
        <v>1.9706583726613758</v>
      </c>
      <c r="AA1323" s="26">
        <v>0.45423076923076927</v>
      </c>
      <c r="AB1323" s="26">
        <v>12.596611289523009</v>
      </c>
      <c r="AC1323" s="26">
        <f t="shared" si="201"/>
        <v>0.34703594113812952</v>
      </c>
      <c r="AD1323" s="26">
        <f t="shared" si="201"/>
        <v>0.79611886291151135</v>
      </c>
      <c r="AE1323" s="26">
        <f t="shared" si="201"/>
        <v>0.48114719616273682</v>
      </c>
      <c r="AF1323" s="26">
        <f t="shared" si="201"/>
        <v>3.7585502914408805E-2</v>
      </c>
      <c r="AG1323" s="17">
        <v>6</v>
      </c>
      <c r="AH1323" s="17">
        <v>5.6</v>
      </c>
      <c r="AI1323" s="17">
        <f t="shared" si="202"/>
        <v>2.5118864315095806E-6</v>
      </c>
      <c r="AJ1323" s="17">
        <v>1.5</v>
      </c>
      <c r="AK1323" s="17">
        <v>45</v>
      </c>
      <c r="AL1323" s="17">
        <v>1765</v>
      </c>
      <c r="AM1323" s="17">
        <v>257.5</v>
      </c>
      <c r="AN1323" s="17">
        <v>11</v>
      </c>
      <c r="AO1323" s="17">
        <v>13.5</v>
      </c>
      <c r="AP1323" s="17">
        <v>0.55000000000000004</v>
      </c>
      <c r="AQ1323" s="17">
        <v>57</v>
      </c>
      <c r="AR1323" s="17">
        <v>983.0625</v>
      </c>
      <c r="AS1323" s="17">
        <v>1317.9861111111109</v>
      </c>
      <c r="AT1323" s="26">
        <v>713.8125</v>
      </c>
      <c r="AU1323" s="26">
        <v>20.664589823468329</v>
      </c>
      <c r="AV1323" s="26">
        <v>2.165581256082044</v>
      </c>
      <c r="AW1323" s="26">
        <v>4591.4750000000013</v>
      </c>
      <c r="AX1323" s="26">
        <v>3470.35</v>
      </c>
      <c r="AY1323" s="103">
        <v>440</v>
      </c>
      <c r="AZ1323" s="103">
        <f t="shared" si="200"/>
        <v>134.19999999999999</v>
      </c>
      <c r="BA1323" s="17">
        <v>15</v>
      </c>
      <c r="BB1323" s="17">
        <v>45</v>
      </c>
      <c r="BC1323" s="17">
        <v>0.16</v>
      </c>
      <c r="BD1323" s="14">
        <v>3</v>
      </c>
      <c r="BE1323" s="17" t="s">
        <v>149</v>
      </c>
      <c r="BF1323" s="28"/>
      <c r="BG1323" s="26"/>
      <c r="BH1323" s="31"/>
      <c r="BI1323" s="29"/>
    </row>
    <row r="1324" spans="1:61" x14ac:dyDescent="0.25">
      <c r="A1324" s="14">
        <v>2009</v>
      </c>
      <c r="B1324" s="15">
        <v>2012</v>
      </c>
      <c r="C1324" s="20" t="s">
        <v>205</v>
      </c>
      <c r="D1324" s="17" t="s">
        <v>342</v>
      </c>
      <c r="E1324" s="32">
        <v>3</v>
      </c>
      <c r="F1324" s="44" t="s">
        <v>93</v>
      </c>
      <c r="G1324" s="86" t="s">
        <v>94</v>
      </c>
      <c r="H1324" s="70" t="s">
        <v>95</v>
      </c>
      <c r="I1324" s="21" t="s">
        <v>43</v>
      </c>
      <c r="J1324" s="22">
        <v>988234</v>
      </c>
      <c r="K1324" s="17" t="s">
        <v>42</v>
      </c>
      <c r="L1324" s="23">
        <v>94.444444444444443</v>
      </c>
      <c r="M1324" s="24">
        <f t="shared" si="199"/>
        <v>0.94444444444444442</v>
      </c>
      <c r="N1324" s="25">
        <v>16.028708133971293</v>
      </c>
      <c r="O1324" s="26">
        <v>44.827586206896541</v>
      </c>
      <c r="P1324" s="26">
        <f t="shared" si="196"/>
        <v>0.44827586206896541</v>
      </c>
      <c r="Q1324" s="63">
        <v>55.172413793103459</v>
      </c>
      <c r="R1324" s="25">
        <v>0.55172413793103459</v>
      </c>
      <c r="S1324" s="24">
        <v>8.8420784174131342</v>
      </c>
      <c r="T1324" s="25">
        <v>2.9473594724710446</v>
      </c>
      <c r="U1324" s="25">
        <v>3.9443570715160305</v>
      </c>
      <c r="V1324" s="25">
        <v>1.3147856905053434</v>
      </c>
      <c r="W1324" s="26">
        <v>18.717107404658677</v>
      </c>
      <c r="X1324" s="26">
        <v>41.882413447391372</v>
      </c>
      <c r="Y1324" s="26">
        <v>25.145610197518337</v>
      </c>
      <c r="Z1324" s="26">
        <v>2.0360760647370597</v>
      </c>
      <c r="AA1324" s="26">
        <v>0.49617647058823533</v>
      </c>
      <c r="AB1324" s="26">
        <v>17.820430716778098</v>
      </c>
      <c r="AC1324" s="26">
        <f t="shared" si="201"/>
        <v>0.55166043806378673</v>
      </c>
      <c r="AD1324" s="26">
        <f t="shared" si="201"/>
        <v>1.2344252800411761</v>
      </c>
      <c r="AE1324" s="26">
        <f t="shared" si="201"/>
        <v>0.74113152406720162</v>
      </c>
      <c r="AF1324" s="26">
        <f t="shared" si="201"/>
        <v>6.0010480760743404E-2</v>
      </c>
      <c r="AG1324" s="17">
        <v>10.5</v>
      </c>
      <c r="AH1324" s="17">
        <v>5.8</v>
      </c>
      <c r="AI1324" s="17">
        <f t="shared" si="202"/>
        <v>1.5848931924611111E-6</v>
      </c>
      <c r="AJ1324" s="17">
        <v>2.5</v>
      </c>
      <c r="AK1324" s="17">
        <v>62.5</v>
      </c>
      <c r="AL1324" s="17">
        <v>3335</v>
      </c>
      <c r="AM1324" s="17">
        <v>547.5</v>
      </c>
      <c r="AN1324" s="17">
        <v>13</v>
      </c>
      <c r="AO1324" s="17">
        <v>16.5</v>
      </c>
      <c r="AP1324" s="17">
        <v>1.25</v>
      </c>
      <c r="AQ1324" s="17">
        <v>36</v>
      </c>
      <c r="AR1324" s="17">
        <v>983.0625</v>
      </c>
      <c r="AS1324" s="17">
        <v>1317.9861111111109</v>
      </c>
      <c r="AT1324" s="26">
        <v>713.8125</v>
      </c>
      <c r="AU1324" s="26">
        <v>20.664589823468329</v>
      </c>
      <c r="AV1324" s="26">
        <v>2.165581256082044</v>
      </c>
      <c r="AW1324" s="26">
        <v>4591.4750000000013</v>
      </c>
      <c r="AX1324" s="26">
        <v>3470.35</v>
      </c>
      <c r="AY1324" s="103">
        <v>440</v>
      </c>
      <c r="AZ1324" s="103">
        <f t="shared" si="200"/>
        <v>134.19999999999999</v>
      </c>
      <c r="BA1324" s="17">
        <v>0</v>
      </c>
      <c r="BB1324" s="17">
        <v>15</v>
      </c>
      <c r="BC1324" s="17">
        <v>0.14000000000000001</v>
      </c>
      <c r="BD1324" s="14">
        <v>4</v>
      </c>
      <c r="BE1324" s="17" t="s">
        <v>149</v>
      </c>
      <c r="BF1324" s="28"/>
      <c r="BG1324" s="26"/>
      <c r="BH1324" s="31"/>
      <c r="BI1324" s="29"/>
    </row>
    <row r="1325" spans="1:61" x14ac:dyDescent="0.25">
      <c r="A1325" s="14">
        <v>2009</v>
      </c>
      <c r="B1325" s="15">
        <v>2012</v>
      </c>
      <c r="C1325" s="20" t="s">
        <v>205</v>
      </c>
      <c r="D1325" s="17" t="s">
        <v>342</v>
      </c>
      <c r="E1325" s="32">
        <v>4</v>
      </c>
      <c r="F1325" s="44" t="s">
        <v>93</v>
      </c>
      <c r="G1325" s="86" t="s">
        <v>94</v>
      </c>
      <c r="H1325" s="70" t="s">
        <v>95</v>
      </c>
      <c r="I1325" s="21" t="s">
        <v>43</v>
      </c>
      <c r="J1325" s="22">
        <v>988234</v>
      </c>
      <c r="K1325" s="17" t="s">
        <v>42</v>
      </c>
      <c r="L1325" s="23">
        <v>66.666666666666657</v>
      </c>
      <c r="M1325" s="24">
        <f t="shared" si="199"/>
        <v>0.66666666666666652</v>
      </c>
      <c r="N1325" s="25">
        <v>0.21531100478468901</v>
      </c>
      <c r="O1325" s="26">
        <v>48.148148148148159</v>
      </c>
      <c r="P1325" s="26">
        <f t="shared" si="196"/>
        <v>0.48148148148148162</v>
      </c>
      <c r="Q1325" s="63">
        <v>51.851851851851841</v>
      </c>
      <c r="R1325" s="25">
        <v>0.51851851851851838</v>
      </c>
      <c r="S1325" s="24">
        <v>0.1116257412148548</v>
      </c>
      <c r="T1325" s="25">
        <v>3.7208580404951598E-2</v>
      </c>
      <c r="U1325" s="25">
        <v>4.9795055069512054E-2</v>
      </c>
      <c r="V1325" s="25">
        <v>1.6598351689837351E-2</v>
      </c>
      <c r="W1325" s="26">
        <v>17.696428270622647</v>
      </c>
      <c r="X1325" s="26">
        <v>35.402110133469598</v>
      </c>
      <c r="Y1325" s="26">
        <v>28.973329103333654</v>
      </c>
      <c r="Z1325" s="26">
        <v>2.2268399094854914</v>
      </c>
      <c r="AA1325" s="26">
        <v>0.49335232668566009</v>
      </c>
      <c r="AB1325" s="26">
        <v>0.22625968334791549</v>
      </c>
      <c r="AC1325" s="26">
        <f t="shared" si="201"/>
        <v>6.5845897418792126E-3</v>
      </c>
      <c r="AD1325" s="26">
        <f t="shared" si="201"/>
        <v>1.3172622614061553E-2</v>
      </c>
      <c r="AE1325" s="26">
        <f t="shared" si="201"/>
        <v>1.0780564455405145E-2</v>
      </c>
      <c r="AF1325" s="26">
        <f t="shared" si="201"/>
        <v>8.2857551821046045E-4</v>
      </c>
      <c r="AG1325" s="17">
        <v>4.9000000000000004</v>
      </c>
      <c r="AH1325" s="17">
        <v>5.7</v>
      </c>
      <c r="AI1325" s="17">
        <f t="shared" si="202"/>
        <v>1.9952623149688749E-6</v>
      </c>
      <c r="AJ1325" s="17">
        <v>1</v>
      </c>
      <c r="AK1325" s="17">
        <v>40</v>
      </c>
      <c r="AL1325" s="17">
        <v>1980</v>
      </c>
      <c r="AM1325" s="17">
        <v>307.5</v>
      </c>
      <c r="AN1325" s="17">
        <v>9.5</v>
      </c>
      <c r="AO1325" s="17">
        <v>9</v>
      </c>
      <c r="AP1325" s="17">
        <v>0.5</v>
      </c>
      <c r="AQ1325" s="17">
        <v>35.5</v>
      </c>
      <c r="AR1325" s="17">
        <v>983.0625</v>
      </c>
      <c r="AS1325" s="17">
        <v>1317.9861111111109</v>
      </c>
      <c r="AT1325" s="26">
        <v>713.8125</v>
      </c>
      <c r="AU1325" s="26">
        <v>20.664589823468329</v>
      </c>
      <c r="AV1325" s="26">
        <v>2.165581256082044</v>
      </c>
      <c r="AW1325" s="26">
        <v>4591.4750000000013</v>
      </c>
      <c r="AX1325" s="26">
        <v>3470.35</v>
      </c>
      <c r="AY1325" s="103">
        <v>440</v>
      </c>
      <c r="AZ1325" s="103">
        <f t="shared" si="200"/>
        <v>134.19999999999999</v>
      </c>
      <c r="BA1325" s="17">
        <v>15</v>
      </c>
      <c r="BB1325" s="17">
        <v>45</v>
      </c>
      <c r="BC1325" s="17">
        <v>0.16</v>
      </c>
      <c r="BD1325" s="14">
        <v>3</v>
      </c>
      <c r="BE1325" s="17" t="s">
        <v>149</v>
      </c>
      <c r="BF1325" s="28"/>
      <c r="BG1325" s="26"/>
      <c r="BH1325" s="31"/>
      <c r="BI1325" s="29"/>
    </row>
    <row r="1326" spans="1:61" x14ac:dyDescent="0.25">
      <c r="A1326" s="14">
        <v>2009</v>
      </c>
      <c r="B1326" s="15">
        <v>2012</v>
      </c>
      <c r="C1326" s="20" t="s">
        <v>205</v>
      </c>
      <c r="D1326" s="17" t="s">
        <v>342</v>
      </c>
      <c r="E1326" s="32">
        <v>1</v>
      </c>
      <c r="F1326" s="44" t="s">
        <v>100</v>
      </c>
      <c r="G1326" s="86" t="s">
        <v>101</v>
      </c>
      <c r="H1326" s="70">
        <v>99113</v>
      </c>
      <c r="I1326" s="21" t="s">
        <v>52</v>
      </c>
      <c r="J1326" s="22">
        <v>99113012</v>
      </c>
      <c r="K1326" s="17" t="s">
        <v>42</v>
      </c>
      <c r="L1326" s="23">
        <v>83.333333333333343</v>
      </c>
      <c r="M1326" s="24">
        <f t="shared" si="199"/>
        <v>0.83333333333333348</v>
      </c>
      <c r="N1326" s="25">
        <v>10.925039872408293</v>
      </c>
      <c r="O1326" s="26">
        <v>50.632911392405056</v>
      </c>
      <c r="P1326" s="26">
        <f t="shared" si="196"/>
        <v>0.50632911392405056</v>
      </c>
      <c r="Q1326" s="63">
        <v>49.367088607594944</v>
      </c>
      <c r="R1326" s="25">
        <v>0.49367088607594944</v>
      </c>
      <c r="S1326" s="24">
        <v>5.3925527604970114</v>
      </c>
      <c r="T1326" s="25">
        <v>1.7975175868323372</v>
      </c>
      <c r="U1326" s="25">
        <v>2.4055603909258858</v>
      </c>
      <c r="V1326" s="25">
        <v>0.80185346364196197</v>
      </c>
      <c r="W1326" s="26">
        <v>16.966261539747691</v>
      </c>
      <c r="X1326" s="26">
        <v>42.90635636572091</v>
      </c>
      <c r="Y1326" s="26">
        <v>24.342905369092776</v>
      </c>
      <c r="Z1326" s="26">
        <v>3.3882204007213517</v>
      </c>
      <c r="AA1326" s="26">
        <v>0.47666666666666668</v>
      </c>
      <c r="AB1326" s="26">
        <v>11.31304774929443</v>
      </c>
      <c r="AC1326" s="26">
        <f t="shared" si="201"/>
        <v>0.30497153500493562</v>
      </c>
      <c r="AD1326" s="26">
        <f t="shared" si="201"/>
        <v>0.77124930154278937</v>
      </c>
      <c r="AE1326" s="26">
        <f t="shared" si="201"/>
        <v>0.4375680051553959</v>
      </c>
      <c r="AF1326" s="26">
        <f t="shared" si="201"/>
        <v>6.0903857583607383E-2</v>
      </c>
      <c r="AG1326" s="17">
        <v>5.8</v>
      </c>
      <c r="AH1326" s="17">
        <v>5.5</v>
      </c>
      <c r="AI1326" s="17">
        <f t="shared" si="202"/>
        <v>3.1622776601683767E-6</v>
      </c>
      <c r="AJ1326" s="17">
        <v>1</v>
      </c>
      <c r="AK1326" s="17">
        <v>47.5</v>
      </c>
      <c r="AL1326" s="17">
        <v>1730</v>
      </c>
      <c r="AM1326" s="17">
        <v>242.5</v>
      </c>
      <c r="AN1326" s="17">
        <v>8</v>
      </c>
      <c r="AO1326" s="17">
        <v>13</v>
      </c>
      <c r="AP1326" s="17">
        <v>1</v>
      </c>
      <c r="AQ1326" s="17">
        <v>69.5</v>
      </c>
      <c r="AR1326" s="17">
        <v>983.0625</v>
      </c>
      <c r="AS1326" s="17">
        <v>1317.9861111111109</v>
      </c>
      <c r="AT1326" s="26">
        <v>713.8125</v>
      </c>
      <c r="AU1326" s="26">
        <v>20.664589823468329</v>
      </c>
      <c r="AV1326" s="26">
        <v>2.165581256082044</v>
      </c>
      <c r="AW1326" s="26">
        <v>4591.4750000000013</v>
      </c>
      <c r="AX1326" s="26">
        <v>3470.35</v>
      </c>
      <c r="AY1326" s="103">
        <v>440</v>
      </c>
      <c r="AZ1326" s="103">
        <f t="shared" si="200"/>
        <v>134.19999999999999</v>
      </c>
      <c r="BA1326" s="17">
        <v>0</v>
      </c>
      <c r="BB1326" s="17">
        <v>15</v>
      </c>
      <c r="BC1326" s="17">
        <v>0.14000000000000001</v>
      </c>
      <c r="BD1326" s="14">
        <v>4</v>
      </c>
      <c r="BE1326" s="17" t="s">
        <v>149</v>
      </c>
      <c r="BF1326" s="28"/>
      <c r="BG1326" s="26"/>
      <c r="BH1326" s="31"/>
      <c r="BI1326" s="29"/>
    </row>
    <row r="1327" spans="1:61" x14ac:dyDescent="0.25">
      <c r="A1327" s="14">
        <v>2009</v>
      </c>
      <c r="B1327" s="15">
        <v>2012</v>
      </c>
      <c r="C1327" s="20" t="s">
        <v>205</v>
      </c>
      <c r="D1327" s="17" t="s">
        <v>342</v>
      </c>
      <c r="E1327" s="32">
        <v>2</v>
      </c>
      <c r="F1327" s="44" t="s">
        <v>100</v>
      </c>
      <c r="G1327" s="86" t="s">
        <v>101</v>
      </c>
      <c r="H1327" s="70">
        <v>99113</v>
      </c>
      <c r="I1327" s="21" t="s">
        <v>52</v>
      </c>
      <c r="J1327" s="22">
        <v>99113012</v>
      </c>
      <c r="K1327" s="17" t="s">
        <v>42</v>
      </c>
      <c r="L1327" s="23">
        <v>100</v>
      </c>
      <c r="M1327" s="24">
        <f t="shared" si="199"/>
        <v>1</v>
      </c>
      <c r="N1327" s="25">
        <v>10.925039872408293</v>
      </c>
      <c r="O1327" s="26">
        <v>50.68493150684931</v>
      </c>
      <c r="P1327" s="26">
        <f t="shared" si="196"/>
        <v>0.50684931506849307</v>
      </c>
      <c r="Q1327" s="63">
        <v>49.31506849315069</v>
      </c>
      <c r="R1327" s="25">
        <v>0.49315068493150693</v>
      </c>
      <c r="S1327" s="24">
        <v>5.3868704077462244</v>
      </c>
      <c r="T1327" s="25">
        <v>1.7956234692487414</v>
      </c>
      <c r="U1327" s="25">
        <v>2.4030255538437721</v>
      </c>
      <c r="V1327" s="25">
        <v>0.80100851794792405</v>
      </c>
      <c r="W1327" s="26">
        <v>17.636231665923503</v>
      </c>
      <c r="X1327" s="26">
        <v>42.861346766014478</v>
      </c>
      <c r="Y1327" s="26">
        <v>24.635979873484857</v>
      </c>
      <c r="Z1327" s="26">
        <v>2.7561087799601296</v>
      </c>
      <c r="AA1327" s="26">
        <v>0.51719999999999999</v>
      </c>
      <c r="AB1327" s="26">
        <v>10.415449357591307</v>
      </c>
      <c r="AC1327" s="26">
        <f t="shared" si="201"/>
        <v>0.31668031488440074</v>
      </c>
      <c r="AD1327" s="26">
        <f t="shared" si="201"/>
        <v>0.76962840176664238</v>
      </c>
      <c r="AE1327" s="26">
        <f t="shared" si="201"/>
        <v>0.44236943648769045</v>
      </c>
      <c r="AF1327" s="26">
        <f t="shared" si="201"/>
        <v>4.9489336090989239E-2</v>
      </c>
      <c r="AG1327" s="17">
        <v>6</v>
      </c>
      <c r="AH1327" s="17">
        <v>5.6</v>
      </c>
      <c r="AI1327" s="17">
        <f t="shared" si="202"/>
        <v>2.5118864315095806E-6</v>
      </c>
      <c r="AJ1327" s="17">
        <v>1.5</v>
      </c>
      <c r="AK1327" s="17">
        <v>45</v>
      </c>
      <c r="AL1327" s="17">
        <v>1765</v>
      </c>
      <c r="AM1327" s="17">
        <v>257.5</v>
      </c>
      <c r="AN1327" s="17">
        <v>11</v>
      </c>
      <c r="AO1327" s="17">
        <v>13.5</v>
      </c>
      <c r="AP1327" s="17">
        <v>0.55000000000000004</v>
      </c>
      <c r="AQ1327" s="17">
        <v>57</v>
      </c>
      <c r="AR1327" s="17">
        <v>983.0625</v>
      </c>
      <c r="AS1327" s="17">
        <v>1317.9861111111109</v>
      </c>
      <c r="AT1327" s="26">
        <v>713.8125</v>
      </c>
      <c r="AU1327" s="26">
        <v>20.664589823468329</v>
      </c>
      <c r="AV1327" s="26">
        <v>2.165581256082044</v>
      </c>
      <c r="AW1327" s="26">
        <v>4591.4750000000013</v>
      </c>
      <c r="AX1327" s="26">
        <v>3470.35</v>
      </c>
      <c r="AY1327" s="103">
        <v>440</v>
      </c>
      <c r="AZ1327" s="103">
        <f t="shared" si="200"/>
        <v>134.19999999999999</v>
      </c>
      <c r="BA1327" s="17">
        <v>15</v>
      </c>
      <c r="BB1327" s="17">
        <v>45</v>
      </c>
      <c r="BC1327" s="17">
        <v>0.16</v>
      </c>
      <c r="BD1327" s="14">
        <v>3</v>
      </c>
      <c r="BE1327" s="17" t="s">
        <v>149</v>
      </c>
      <c r="BF1327" s="28"/>
      <c r="BG1327" s="26"/>
      <c r="BH1327" s="31"/>
      <c r="BI1327" s="29"/>
    </row>
    <row r="1328" spans="1:61" x14ac:dyDescent="0.25">
      <c r="A1328" s="14">
        <v>2009</v>
      </c>
      <c r="B1328" s="15">
        <v>2012</v>
      </c>
      <c r="C1328" s="20" t="s">
        <v>205</v>
      </c>
      <c r="D1328" s="17" t="s">
        <v>342</v>
      </c>
      <c r="E1328" s="32">
        <v>3</v>
      </c>
      <c r="F1328" s="44" t="s">
        <v>100</v>
      </c>
      <c r="G1328" s="86" t="s">
        <v>101</v>
      </c>
      <c r="H1328" s="70">
        <v>99113</v>
      </c>
      <c r="I1328" s="21" t="s">
        <v>52</v>
      </c>
      <c r="J1328" s="22">
        <v>99113012</v>
      </c>
      <c r="K1328" s="17" t="s">
        <v>42</v>
      </c>
      <c r="L1328" s="23">
        <v>100</v>
      </c>
      <c r="M1328" s="24">
        <f t="shared" si="199"/>
        <v>1</v>
      </c>
      <c r="N1328" s="25">
        <v>9.4098883572567793</v>
      </c>
      <c r="O1328" s="26">
        <v>49.999999999999986</v>
      </c>
      <c r="P1328" s="26">
        <f t="shared" si="196"/>
        <v>0.49999999999999983</v>
      </c>
      <c r="Q1328" s="63">
        <v>50.000000000000014</v>
      </c>
      <c r="R1328" s="25">
        <v>0.50000000000000011</v>
      </c>
      <c r="S1328" s="24">
        <v>4.7042276654831694</v>
      </c>
      <c r="T1328" s="25">
        <v>1.5680758884943897</v>
      </c>
      <c r="U1328" s="25">
        <v>2.0985058922151518</v>
      </c>
      <c r="V1328" s="25">
        <v>0.69950196407171727</v>
      </c>
      <c r="W1328" s="26">
        <v>17.343412268883867</v>
      </c>
      <c r="X1328" s="26">
        <v>42.938416567144088</v>
      </c>
      <c r="Y1328" s="26">
        <v>24.507697431162114</v>
      </c>
      <c r="Z1328" s="26">
        <v>2.8288511654698709</v>
      </c>
      <c r="AA1328" s="26">
        <v>0.53649999999999998</v>
      </c>
      <c r="AB1328" s="26">
        <v>8.7683647073311626</v>
      </c>
      <c r="AC1328" s="26">
        <f t="shared" si="201"/>
        <v>0.27195786603054573</v>
      </c>
      <c r="AD1328" s="26">
        <f t="shared" si="201"/>
        <v>0.6733069570906669</v>
      </c>
      <c r="AE1328" s="26">
        <f t="shared" si="201"/>
        <v>0.38429929424321208</v>
      </c>
      <c r="AF1328" s="26">
        <f t="shared" si="201"/>
        <v>4.435853304712558E-2</v>
      </c>
      <c r="AG1328" s="17">
        <v>10.5</v>
      </c>
      <c r="AH1328" s="17">
        <v>5.8</v>
      </c>
      <c r="AI1328" s="17">
        <f t="shared" si="202"/>
        <v>1.5848931924611111E-6</v>
      </c>
      <c r="AJ1328" s="17">
        <v>2.5</v>
      </c>
      <c r="AK1328" s="17">
        <v>62.5</v>
      </c>
      <c r="AL1328" s="17">
        <v>3335</v>
      </c>
      <c r="AM1328" s="17">
        <v>547.5</v>
      </c>
      <c r="AN1328" s="17">
        <v>13</v>
      </c>
      <c r="AO1328" s="17">
        <v>16.5</v>
      </c>
      <c r="AP1328" s="17">
        <v>1.25</v>
      </c>
      <c r="AQ1328" s="17">
        <v>36</v>
      </c>
      <c r="AR1328" s="17">
        <v>983.0625</v>
      </c>
      <c r="AS1328" s="17">
        <v>1317.9861111111109</v>
      </c>
      <c r="AT1328" s="26">
        <v>713.8125</v>
      </c>
      <c r="AU1328" s="26">
        <v>20.664589823468329</v>
      </c>
      <c r="AV1328" s="26">
        <v>2.165581256082044</v>
      </c>
      <c r="AW1328" s="26">
        <v>4591.4750000000013</v>
      </c>
      <c r="AX1328" s="26">
        <v>3470.35</v>
      </c>
      <c r="AY1328" s="103">
        <v>440</v>
      </c>
      <c r="AZ1328" s="103">
        <f t="shared" si="200"/>
        <v>134.19999999999999</v>
      </c>
      <c r="BA1328" s="17">
        <v>0</v>
      </c>
      <c r="BB1328" s="17">
        <v>15</v>
      </c>
      <c r="BC1328" s="17">
        <v>0.14000000000000001</v>
      </c>
      <c r="BD1328" s="14">
        <v>4</v>
      </c>
      <c r="BE1328" s="17" t="s">
        <v>149</v>
      </c>
      <c r="BF1328" s="28"/>
      <c r="BG1328" s="26"/>
      <c r="BH1328" s="31"/>
      <c r="BI1328" s="29"/>
    </row>
    <row r="1329" spans="1:61" x14ac:dyDescent="0.25">
      <c r="A1329" s="14">
        <v>2009</v>
      </c>
      <c r="B1329" s="15">
        <v>2012</v>
      </c>
      <c r="C1329" s="20" t="s">
        <v>205</v>
      </c>
      <c r="D1329" s="17" t="s">
        <v>342</v>
      </c>
      <c r="E1329" s="32">
        <v>4</v>
      </c>
      <c r="F1329" s="44" t="s">
        <v>100</v>
      </c>
      <c r="G1329" s="86" t="s">
        <v>101</v>
      </c>
      <c r="H1329" s="70">
        <v>99113</v>
      </c>
      <c r="I1329" s="21" t="s">
        <v>52</v>
      </c>
      <c r="J1329" s="22">
        <v>99113012</v>
      </c>
      <c r="K1329" s="17" t="s">
        <v>42</v>
      </c>
      <c r="L1329" s="23">
        <v>88.888888888888886</v>
      </c>
      <c r="M1329" s="24">
        <f t="shared" si="199"/>
        <v>0.88888888888888884</v>
      </c>
      <c r="N1329" s="25">
        <v>4.5853269537480061</v>
      </c>
      <c r="O1329" s="26">
        <v>49.019607843137258</v>
      </c>
      <c r="P1329" s="26">
        <f t="shared" si="196"/>
        <v>0.49019607843137258</v>
      </c>
      <c r="Q1329" s="63">
        <v>50.980392156862742</v>
      </c>
      <c r="R1329" s="25">
        <v>0.50980392156862742</v>
      </c>
      <c r="S1329" s="24">
        <v>2.3372616682942295</v>
      </c>
      <c r="T1329" s="25">
        <v>0.77908722276474318</v>
      </c>
      <c r="U1329" s="25">
        <v>1.0426275536263381</v>
      </c>
      <c r="V1329" s="25">
        <v>0.34754251787544604</v>
      </c>
      <c r="W1329" s="26">
        <v>17.744958989523269</v>
      </c>
      <c r="X1329" s="26">
        <v>42.377002020418274</v>
      </c>
      <c r="Y1329" s="26">
        <v>25.191521602419158</v>
      </c>
      <c r="Z1329" s="26">
        <v>2.4752612494480672</v>
      </c>
      <c r="AA1329" s="26">
        <v>0.46250000000000002</v>
      </c>
      <c r="AB1329" s="26">
        <v>5.0535387422577926</v>
      </c>
      <c r="AC1329" s="26">
        <f t="shared" si="201"/>
        <v>0.13824870817221946</v>
      </c>
      <c r="AD1329" s="26">
        <f t="shared" si="201"/>
        <v>0.33015380813183587</v>
      </c>
      <c r="AE1329" s="26">
        <f t="shared" si="201"/>
        <v>0.19626392602446777</v>
      </c>
      <c r="AF1329" s="26">
        <f t="shared" si="201"/>
        <v>1.9284444124496827E-2</v>
      </c>
      <c r="AG1329" s="17">
        <v>4.9000000000000004</v>
      </c>
      <c r="AH1329" s="17">
        <v>5.7</v>
      </c>
      <c r="AI1329" s="17">
        <f t="shared" si="202"/>
        <v>1.9952623149688749E-6</v>
      </c>
      <c r="AJ1329" s="17">
        <v>1</v>
      </c>
      <c r="AK1329" s="17">
        <v>40</v>
      </c>
      <c r="AL1329" s="17">
        <v>1980</v>
      </c>
      <c r="AM1329" s="17">
        <v>307.5</v>
      </c>
      <c r="AN1329" s="17">
        <v>9.5</v>
      </c>
      <c r="AO1329" s="17">
        <v>9</v>
      </c>
      <c r="AP1329" s="17">
        <v>0.5</v>
      </c>
      <c r="AQ1329" s="17">
        <v>35.5</v>
      </c>
      <c r="AR1329" s="17">
        <v>983.0625</v>
      </c>
      <c r="AS1329" s="17">
        <v>1317.9861111111109</v>
      </c>
      <c r="AT1329" s="26">
        <v>713.8125</v>
      </c>
      <c r="AU1329" s="26">
        <v>20.664589823468329</v>
      </c>
      <c r="AV1329" s="26">
        <v>2.165581256082044</v>
      </c>
      <c r="AW1329" s="26">
        <v>4591.4750000000013</v>
      </c>
      <c r="AX1329" s="26">
        <v>3470.35</v>
      </c>
      <c r="AY1329" s="103">
        <v>440</v>
      </c>
      <c r="AZ1329" s="103">
        <f t="shared" si="200"/>
        <v>134.19999999999999</v>
      </c>
      <c r="BA1329" s="17">
        <v>15</v>
      </c>
      <c r="BB1329" s="17">
        <v>45</v>
      </c>
      <c r="BC1329" s="17">
        <v>0.16</v>
      </c>
      <c r="BD1329" s="14">
        <v>3</v>
      </c>
      <c r="BE1329" s="17" t="s">
        <v>149</v>
      </c>
      <c r="BF1329" s="28"/>
      <c r="BG1329" s="26"/>
      <c r="BH1329" s="31"/>
      <c r="BI1329" s="29"/>
    </row>
    <row r="1330" spans="1:61" x14ac:dyDescent="0.25">
      <c r="A1330" s="14">
        <v>2009</v>
      </c>
      <c r="B1330" s="15">
        <v>2012</v>
      </c>
      <c r="C1330" s="20" t="s">
        <v>205</v>
      </c>
      <c r="D1330" s="17" t="s">
        <v>342</v>
      </c>
      <c r="E1330" s="32">
        <v>1</v>
      </c>
      <c r="F1330" s="44" t="s">
        <v>104</v>
      </c>
      <c r="G1330" s="86" t="s">
        <v>105</v>
      </c>
      <c r="H1330" s="70">
        <v>99201</v>
      </c>
      <c r="I1330" s="21">
        <v>8</v>
      </c>
      <c r="J1330" s="22">
        <v>99201007</v>
      </c>
      <c r="K1330" s="17" t="s">
        <v>40</v>
      </c>
      <c r="L1330" s="23">
        <v>100</v>
      </c>
      <c r="M1330" s="24">
        <f t="shared" si="199"/>
        <v>1</v>
      </c>
      <c r="N1330" s="25">
        <v>19.936204146730461</v>
      </c>
      <c r="O1330" s="26">
        <v>47.169811320754732</v>
      </c>
      <c r="P1330" s="26">
        <f t="shared" si="196"/>
        <v>0.47169811320754734</v>
      </c>
      <c r="Q1330" s="63">
        <v>52.830188679245268</v>
      </c>
      <c r="R1330" s="25">
        <v>0.52830188679245271</v>
      </c>
      <c r="S1330" s="24">
        <v>10.530730303288189</v>
      </c>
      <c r="T1330" s="25">
        <v>3.5102434344293965</v>
      </c>
      <c r="U1330" s="25">
        <v>4.697646704670948</v>
      </c>
      <c r="V1330" s="25">
        <v>1.5658822348903161</v>
      </c>
      <c r="W1330" s="26">
        <v>17.04047807617539</v>
      </c>
      <c r="X1330" s="26">
        <v>44.539822881416953</v>
      </c>
      <c r="Y1330" s="26">
        <v>24.751797825617388</v>
      </c>
      <c r="Z1330" s="26">
        <v>2.4783083015335876</v>
      </c>
      <c r="AA1330" s="26">
        <v>0.52400000000000002</v>
      </c>
      <c r="AB1330" s="26">
        <v>20.09681355589349</v>
      </c>
      <c r="AC1330" s="26">
        <f t="shared" si="201"/>
        <v>0.59816226286432728</v>
      </c>
      <c r="AD1330" s="26">
        <f t="shared" si="201"/>
        <v>1.5634562084014205</v>
      </c>
      <c r="AE1330" s="26">
        <f t="shared" si="201"/>
        <v>0.86884835807697247</v>
      </c>
      <c r="AF1330" s="26">
        <f t="shared" si="201"/>
        <v>8.6994654439501454E-2</v>
      </c>
      <c r="AG1330" s="17">
        <v>5.8</v>
      </c>
      <c r="AH1330" s="17">
        <v>5.5</v>
      </c>
      <c r="AI1330" s="17">
        <f t="shared" si="202"/>
        <v>3.1622776601683767E-6</v>
      </c>
      <c r="AJ1330" s="17">
        <v>1</v>
      </c>
      <c r="AK1330" s="17">
        <v>47.5</v>
      </c>
      <c r="AL1330" s="17">
        <v>1730</v>
      </c>
      <c r="AM1330" s="17">
        <v>242.5</v>
      </c>
      <c r="AN1330" s="17">
        <v>8</v>
      </c>
      <c r="AO1330" s="17">
        <v>13</v>
      </c>
      <c r="AP1330" s="17">
        <v>1</v>
      </c>
      <c r="AQ1330" s="17">
        <v>69.5</v>
      </c>
      <c r="AR1330" s="17">
        <v>983.0625</v>
      </c>
      <c r="AS1330" s="17">
        <v>1317.9861111111109</v>
      </c>
      <c r="AT1330" s="26">
        <v>713.8125</v>
      </c>
      <c r="AU1330" s="26">
        <v>20.664589823468329</v>
      </c>
      <c r="AV1330" s="26">
        <v>2.165581256082044</v>
      </c>
      <c r="AW1330" s="26">
        <v>4591.4750000000013</v>
      </c>
      <c r="AX1330" s="26">
        <v>3470.35</v>
      </c>
      <c r="AY1330" s="103">
        <v>440</v>
      </c>
      <c r="AZ1330" s="103">
        <f t="shared" si="200"/>
        <v>134.19999999999999</v>
      </c>
      <c r="BA1330" s="17">
        <v>0</v>
      </c>
      <c r="BB1330" s="17">
        <v>15</v>
      </c>
      <c r="BC1330" s="17">
        <v>0.14000000000000001</v>
      </c>
      <c r="BD1330" s="14">
        <v>4</v>
      </c>
      <c r="BE1330" s="17" t="s">
        <v>149</v>
      </c>
      <c r="BF1330" s="28"/>
      <c r="BG1330" s="26"/>
      <c r="BH1330" s="31"/>
      <c r="BI1330" s="29"/>
    </row>
    <row r="1331" spans="1:61" x14ac:dyDescent="0.25">
      <c r="A1331" s="14">
        <v>2009</v>
      </c>
      <c r="B1331" s="15">
        <v>2012</v>
      </c>
      <c r="C1331" s="20" t="s">
        <v>205</v>
      </c>
      <c r="D1331" s="17" t="s">
        <v>342</v>
      </c>
      <c r="E1331" s="32">
        <v>2</v>
      </c>
      <c r="F1331" s="44" t="s">
        <v>104</v>
      </c>
      <c r="G1331" s="86" t="s">
        <v>105</v>
      </c>
      <c r="H1331" s="70">
        <v>99201</v>
      </c>
      <c r="I1331" s="21">
        <v>8</v>
      </c>
      <c r="J1331" s="22">
        <v>99201007</v>
      </c>
      <c r="K1331" s="17" t="s">
        <v>40</v>
      </c>
      <c r="L1331" s="23">
        <v>100</v>
      </c>
      <c r="M1331" s="24">
        <f t="shared" si="199"/>
        <v>1</v>
      </c>
      <c r="N1331" s="25">
        <v>9.0111642743221694</v>
      </c>
      <c r="O1331" s="26">
        <v>50</v>
      </c>
      <c r="P1331" s="26">
        <f t="shared" si="196"/>
        <v>0.5</v>
      </c>
      <c r="Q1331" s="63">
        <v>50</v>
      </c>
      <c r="R1331" s="25">
        <v>0.5</v>
      </c>
      <c r="S1331" s="24">
        <v>4.5048959847423564</v>
      </c>
      <c r="T1331" s="25">
        <v>1.5016319949141188</v>
      </c>
      <c r="U1331" s="25">
        <v>2.0095861510195943</v>
      </c>
      <c r="V1331" s="25">
        <v>0.66986205033986479</v>
      </c>
      <c r="W1331" s="26">
        <v>17.700902110928311</v>
      </c>
      <c r="X1331" s="26">
        <v>42.050811036930455</v>
      </c>
      <c r="Y1331" s="26">
        <v>26.458400943192714</v>
      </c>
      <c r="Z1331" s="26">
        <v>2.1317247970766289</v>
      </c>
      <c r="AA1331" s="26">
        <v>0.49441176470588233</v>
      </c>
      <c r="AB1331" s="26">
        <v>9.1116278097108943</v>
      </c>
      <c r="AC1331" s="26">
        <f t="shared" si="201"/>
        <v>0.26580240948612815</v>
      </c>
      <c r="AD1331" s="26">
        <f t="shared" si="201"/>
        <v>0.63144843265142525</v>
      </c>
      <c r="AE1331" s="26">
        <f t="shared" si="201"/>
        <v>0.39730781390564079</v>
      </c>
      <c r="AF1331" s="26">
        <f t="shared" si="201"/>
        <v>3.2010661596420735E-2</v>
      </c>
      <c r="AG1331" s="17">
        <v>6</v>
      </c>
      <c r="AH1331" s="17">
        <v>5.6</v>
      </c>
      <c r="AI1331" s="17">
        <f t="shared" si="202"/>
        <v>2.5118864315095806E-6</v>
      </c>
      <c r="AJ1331" s="17">
        <v>1.5</v>
      </c>
      <c r="AK1331" s="17">
        <v>45</v>
      </c>
      <c r="AL1331" s="17">
        <v>1765</v>
      </c>
      <c r="AM1331" s="17">
        <v>257.5</v>
      </c>
      <c r="AN1331" s="17">
        <v>11</v>
      </c>
      <c r="AO1331" s="17">
        <v>13.5</v>
      </c>
      <c r="AP1331" s="17">
        <v>0.55000000000000004</v>
      </c>
      <c r="AQ1331" s="17">
        <v>57</v>
      </c>
      <c r="AR1331" s="17">
        <v>983.0625</v>
      </c>
      <c r="AS1331" s="17">
        <v>1317.9861111111109</v>
      </c>
      <c r="AT1331" s="26">
        <v>713.8125</v>
      </c>
      <c r="AU1331" s="26">
        <v>20.664589823468329</v>
      </c>
      <c r="AV1331" s="26">
        <v>2.165581256082044</v>
      </c>
      <c r="AW1331" s="26">
        <v>4591.4750000000013</v>
      </c>
      <c r="AX1331" s="26">
        <v>3470.35</v>
      </c>
      <c r="AY1331" s="103">
        <v>440</v>
      </c>
      <c r="AZ1331" s="103">
        <f t="shared" si="200"/>
        <v>134.19999999999999</v>
      </c>
      <c r="BA1331" s="17">
        <v>15</v>
      </c>
      <c r="BB1331" s="17">
        <v>45</v>
      </c>
      <c r="BC1331" s="17">
        <v>0.16</v>
      </c>
      <c r="BD1331" s="14">
        <v>3</v>
      </c>
      <c r="BE1331" s="17" t="s">
        <v>149</v>
      </c>
      <c r="BF1331" s="28"/>
      <c r="BG1331" s="26"/>
      <c r="BH1331" s="31"/>
      <c r="BI1331" s="29"/>
    </row>
    <row r="1332" spans="1:61" x14ac:dyDescent="0.25">
      <c r="A1332" s="14">
        <v>2009</v>
      </c>
      <c r="B1332" s="15">
        <v>2012</v>
      </c>
      <c r="C1332" s="20" t="s">
        <v>205</v>
      </c>
      <c r="D1332" s="17" t="s">
        <v>342</v>
      </c>
      <c r="E1332" s="32">
        <v>3</v>
      </c>
      <c r="F1332" s="44" t="s">
        <v>104</v>
      </c>
      <c r="G1332" s="86" t="s">
        <v>105</v>
      </c>
      <c r="H1332" s="70">
        <v>99201</v>
      </c>
      <c r="I1332" s="21">
        <v>8</v>
      </c>
      <c r="J1332" s="22">
        <v>99201007</v>
      </c>
      <c r="K1332" s="17" t="s">
        <v>40</v>
      </c>
      <c r="L1332" s="23">
        <v>100</v>
      </c>
      <c r="M1332" s="24">
        <f t="shared" si="199"/>
        <v>1</v>
      </c>
      <c r="N1332" s="25">
        <v>21.969696969696969</v>
      </c>
      <c r="O1332" s="26">
        <v>44.318181818181813</v>
      </c>
      <c r="P1332" s="26">
        <f t="shared" si="196"/>
        <v>0.44318181818181812</v>
      </c>
      <c r="Q1332" s="63">
        <v>55.681818181818187</v>
      </c>
      <c r="R1332" s="25">
        <v>0.55681818181818188</v>
      </c>
      <c r="S1332" s="24">
        <v>12.231263746184522</v>
      </c>
      <c r="T1332" s="25">
        <v>4.0770879153948405</v>
      </c>
      <c r="U1332" s="25">
        <v>5.4562365739519336</v>
      </c>
      <c r="V1332" s="25">
        <v>1.8187455246506445</v>
      </c>
      <c r="W1332" s="26">
        <v>17.661027083273723</v>
      </c>
      <c r="X1332" s="26">
        <v>44.235563167819365</v>
      </c>
      <c r="Y1332" s="26">
        <v>24.856376025265789</v>
      </c>
      <c r="Z1332" s="26">
        <v>1.9847489525864574</v>
      </c>
      <c r="AA1332" s="26">
        <v>0.50043859649122802</v>
      </c>
      <c r="AB1332" s="26">
        <v>24.441087941543131</v>
      </c>
      <c r="AC1332" s="26">
        <f t="shared" si="201"/>
        <v>0.7200556009467628</v>
      </c>
      <c r="AD1332" s="26">
        <f t="shared" si="201"/>
        <v>1.8035228002220143</v>
      </c>
      <c r="AE1332" s="26">
        <f t="shared" si="201"/>
        <v>1.0134163031312118</v>
      </c>
      <c r="AF1332" s="26">
        <f t="shared" si="201"/>
        <v>8.0919959696828123E-2</v>
      </c>
      <c r="AG1332" s="17">
        <v>10.5</v>
      </c>
      <c r="AH1332" s="17">
        <v>5.8</v>
      </c>
      <c r="AI1332" s="17">
        <f t="shared" si="202"/>
        <v>1.5848931924611111E-6</v>
      </c>
      <c r="AJ1332" s="17">
        <v>2.5</v>
      </c>
      <c r="AK1332" s="17">
        <v>62.5</v>
      </c>
      <c r="AL1332" s="17">
        <v>3335</v>
      </c>
      <c r="AM1332" s="17">
        <v>547.5</v>
      </c>
      <c r="AN1332" s="17">
        <v>13</v>
      </c>
      <c r="AO1332" s="17">
        <v>16.5</v>
      </c>
      <c r="AP1332" s="17">
        <v>1.25</v>
      </c>
      <c r="AQ1332" s="17">
        <v>36</v>
      </c>
      <c r="AR1332" s="17">
        <v>983.0625</v>
      </c>
      <c r="AS1332" s="17">
        <v>1317.9861111111109</v>
      </c>
      <c r="AT1332" s="26">
        <v>713.8125</v>
      </c>
      <c r="AU1332" s="26">
        <v>20.664589823468329</v>
      </c>
      <c r="AV1332" s="26">
        <v>2.165581256082044</v>
      </c>
      <c r="AW1332" s="26">
        <v>4591.4750000000013</v>
      </c>
      <c r="AX1332" s="26">
        <v>3470.35</v>
      </c>
      <c r="AY1332" s="103">
        <v>440</v>
      </c>
      <c r="AZ1332" s="103">
        <f t="shared" si="200"/>
        <v>134.19999999999999</v>
      </c>
      <c r="BA1332" s="17">
        <v>0</v>
      </c>
      <c r="BB1332" s="17">
        <v>15</v>
      </c>
      <c r="BC1332" s="17">
        <v>0.14000000000000001</v>
      </c>
      <c r="BD1332" s="14">
        <v>4</v>
      </c>
      <c r="BE1332" s="17" t="s">
        <v>149</v>
      </c>
      <c r="BF1332" s="28"/>
      <c r="BG1332" s="26"/>
      <c r="BH1332" s="31"/>
      <c r="BI1332" s="29"/>
    </row>
    <row r="1333" spans="1:61" x14ac:dyDescent="0.25">
      <c r="A1333" s="14">
        <v>2009</v>
      </c>
      <c r="B1333" s="15">
        <v>2012</v>
      </c>
      <c r="C1333" s="20" t="s">
        <v>205</v>
      </c>
      <c r="D1333" s="17" t="s">
        <v>342</v>
      </c>
      <c r="E1333" s="32">
        <v>4</v>
      </c>
      <c r="F1333" s="44" t="s">
        <v>104</v>
      </c>
      <c r="G1333" s="86" t="s">
        <v>105</v>
      </c>
      <c r="H1333" s="70">
        <v>99201</v>
      </c>
      <c r="I1333" s="21">
        <v>8</v>
      </c>
      <c r="J1333" s="22">
        <v>99201007</v>
      </c>
      <c r="K1333" s="17" t="s">
        <v>40</v>
      </c>
      <c r="L1333" s="23">
        <v>100</v>
      </c>
      <c r="M1333" s="24">
        <f t="shared" si="199"/>
        <v>1</v>
      </c>
      <c r="N1333" s="25">
        <v>31.060606060606062</v>
      </c>
      <c r="O1333" s="26">
        <v>46.666666666666664</v>
      </c>
      <c r="P1333" s="26">
        <f t="shared" si="196"/>
        <v>0.46666666666666662</v>
      </c>
      <c r="Q1333" s="63">
        <v>53.333333333333336</v>
      </c>
      <c r="R1333" s="25">
        <v>0.53333333333333333</v>
      </c>
      <c r="S1333" s="24">
        <v>16.563133791689889</v>
      </c>
      <c r="T1333" s="25">
        <v>5.5210445972299631</v>
      </c>
      <c r="U1333" s="25">
        <v>7.388637695076171</v>
      </c>
      <c r="V1333" s="25">
        <v>2.4628792316920571</v>
      </c>
      <c r="W1333" s="26">
        <v>18.014399495499589</v>
      </c>
      <c r="X1333" s="26">
        <v>41.713465773216583</v>
      </c>
      <c r="Y1333" s="26">
        <v>26.100462607937061</v>
      </c>
      <c r="Z1333" s="26">
        <v>2.2885156444372257</v>
      </c>
      <c r="AA1333" s="26">
        <v>0.53916666666666668</v>
      </c>
      <c r="AB1333" s="26">
        <v>30.719877202516024</v>
      </c>
      <c r="AC1333" s="26">
        <f t="shared" si="201"/>
        <v>0.99458303006970183</v>
      </c>
      <c r="AD1333" s="26">
        <f t="shared" si="201"/>
        <v>2.3030190483895443</v>
      </c>
      <c r="AE1333" s="26">
        <f t="shared" si="201"/>
        <v>1.4410181806675357</v>
      </c>
      <c r="AF1333" s="26">
        <f t="shared" si="201"/>
        <v>0.12634996934396392</v>
      </c>
      <c r="AG1333" s="17">
        <v>4.9000000000000004</v>
      </c>
      <c r="AH1333" s="17">
        <v>5.7</v>
      </c>
      <c r="AI1333" s="17">
        <f t="shared" si="202"/>
        <v>1.9952623149688749E-6</v>
      </c>
      <c r="AJ1333" s="17">
        <v>1</v>
      </c>
      <c r="AK1333" s="17">
        <v>40</v>
      </c>
      <c r="AL1333" s="17">
        <v>1980</v>
      </c>
      <c r="AM1333" s="17">
        <v>307.5</v>
      </c>
      <c r="AN1333" s="17">
        <v>9.5</v>
      </c>
      <c r="AO1333" s="17">
        <v>9</v>
      </c>
      <c r="AP1333" s="17">
        <v>0.5</v>
      </c>
      <c r="AQ1333" s="17">
        <v>35.5</v>
      </c>
      <c r="AR1333" s="17">
        <v>983.0625</v>
      </c>
      <c r="AS1333" s="17">
        <v>1317.9861111111109</v>
      </c>
      <c r="AT1333" s="26">
        <v>713.8125</v>
      </c>
      <c r="AU1333" s="26">
        <v>20.664589823468329</v>
      </c>
      <c r="AV1333" s="26">
        <v>2.165581256082044</v>
      </c>
      <c r="AW1333" s="26">
        <v>4591.4750000000013</v>
      </c>
      <c r="AX1333" s="26">
        <v>3470.35</v>
      </c>
      <c r="AY1333" s="103">
        <v>440</v>
      </c>
      <c r="AZ1333" s="103">
        <f t="shared" si="200"/>
        <v>134.19999999999999</v>
      </c>
      <c r="BA1333" s="17">
        <v>15</v>
      </c>
      <c r="BB1333" s="17">
        <v>45</v>
      </c>
      <c r="BC1333" s="17">
        <v>0.16</v>
      </c>
      <c r="BD1333" s="14">
        <v>3</v>
      </c>
      <c r="BE1333" s="17" t="s">
        <v>149</v>
      </c>
      <c r="BF1333" s="28"/>
      <c r="BG1333" s="26"/>
      <c r="BH1333" s="31"/>
      <c r="BI1333" s="29"/>
    </row>
    <row r="1334" spans="1:61" x14ac:dyDescent="0.25">
      <c r="A1334" s="14">
        <v>2009</v>
      </c>
      <c r="B1334" s="15">
        <v>2012</v>
      </c>
      <c r="C1334" s="20" t="s">
        <v>205</v>
      </c>
      <c r="D1334" s="17" t="s">
        <v>342</v>
      </c>
      <c r="E1334" s="32">
        <v>1</v>
      </c>
      <c r="F1334" s="44" t="s">
        <v>108</v>
      </c>
      <c r="G1334" s="86" t="s">
        <v>109</v>
      </c>
      <c r="H1334" s="70">
        <v>99202</v>
      </c>
      <c r="I1334" s="21">
        <v>8</v>
      </c>
      <c r="J1334" s="22">
        <v>99202004</v>
      </c>
      <c r="K1334" s="17" t="s">
        <v>40</v>
      </c>
      <c r="L1334" s="23">
        <v>100</v>
      </c>
      <c r="M1334" s="24">
        <f t="shared" si="199"/>
        <v>1</v>
      </c>
      <c r="N1334" s="25">
        <v>12.719298245614034</v>
      </c>
      <c r="O1334" s="26">
        <v>50.724637681159415</v>
      </c>
      <c r="P1334" s="26">
        <f t="shared" si="196"/>
        <v>0.50724637681159412</v>
      </c>
      <c r="Q1334" s="63">
        <v>49.275362318840585</v>
      </c>
      <c r="R1334" s="25">
        <v>0.49275362318840588</v>
      </c>
      <c r="S1334" s="24">
        <v>6.2665258241010129</v>
      </c>
      <c r="T1334" s="25">
        <v>2.0888419413670043</v>
      </c>
      <c r="U1334" s="25">
        <v>2.795430472484099</v>
      </c>
      <c r="V1334" s="25">
        <v>0.93181015749469964</v>
      </c>
      <c r="W1334" s="26">
        <v>17.323263332749463</v>
      </c>
      <c r="X1334" s="26">
        <v>43.82598897350114</v>
      </c>
      <c r="Y1334" s="26">
        <v>24.548479477547048</v>
      </c>
      <c r="Z1334" s="26">
        <v>2.7255939595172265</v>
      </c>
      <c r="AA1334" s="26">
        <v>0.46526315789473682</v>
      </c>
      <c r="AB1334" s="26">
        <v>13.468777223746521</v>
      </c>
      <c r="AC1334" s="26">
        <f t="shared" si="201"/>
        <v>0.36185559010792223</v>
      </c>
      <c r="AD1334" s="26">
        <f t="shared" si="201"/>
        <v>0.91545563889737047</v>
      </c>
      <c r="AE1334" s="26">
        <f t="shared" si="201"/>
        <v>0.51277893529487439</v>
      </c>
      <c r="AF1334" s="26">
        <f t="shared" si="201"/>
        <v>5.6933349777761433E-2</v>
      </c>
      <c r="AG1334" s="17">
        <v>5.8</v>
      </c>
      <c r="AH1334" s="17">
        <v>5.5</v>
      </c>
      <c r="AI1334" s="17">
        <f t="shared" si="202"/>
        <v>3.1622776601683767E-6</v>
      </c>
      <c r="AJ1334" s="17">
        <v>1</v>
      </c>
      <c r="AK1334" s="17">
        <v>47.5</v>
      </c>
      <c r="AL1334" s="17">
        <v>1730</v>
      </c>
      <c r="AM1334" s="17">
        <v>242.5</v>
      </c>
      <c r="AN1334" s="17">
        <v>8</v>
      </c>
      <c r="AO1334" s="17">
        <v>13</v>
      </c>
      <c r="AP1334" s="17">
        <v>1</v>
      </c>
      <c r="AQ1334" s="17">
        <v>69.5</v>
      </c>
      <c r="AR1334" s="17">
        <v>983.0625</v>
      </c>
      <c r="AS1334" s="17">
        <v>1317.9861111111109</v>
      </c>
      <c r="AT1334" s="26">
        <v>713.8125</v>
      </c>
      <c r="AU1334" s="26">
        <v>20.664589823468329</v>
      </c>
      <c r="AV1334" s="26">
        <v>2.165581256082044</v>
      </c>
      <c r="AW1334" s="26">
        <v>4591.4750000000013</v>
      </c>
      <c r="AX1334" s="26">
        <v>3470.35</v>
      </c>
      <c r="AY1334" s="103">
        <v>440</v>
      </c>
      <c r="AZ1334" s="103">
        <f t="shared" si="200"/>
        <v>134.19999999999999</v>
      </c>
      <c r="BA1334" s="17">
        <v>0</v>
      </c>
      <c r="BB1334" s="17">
        <v>15</v>
      </c>
      <c r="BC1334" s="17">
        <v>0.14000000000000001</v>
      </c>
      <c r="BD1334" s="14">
        <v>4</v>
      </c>
      <c r="BE1334" s="17" t="s">
        <v>149</v>
      </c>
      <c r="BF1334" s="28"/>
      <c r="BG1334" s="26"/>
      <c r="BH1334" s="31"/>
      <c r="BI1334" s="29"/>
    </row>
    <row r="1335" spans="1:61" x14ac:dyDescent="0.25">
      <c r="A1335" s="14">
        <v>2009</v>
      </c>
      <c r="B1335" s="15">
        <v>2012</v>
      </c>
      <c r="C1335" s="20" t="s">
        <v>205</v>
      </c>
      <c r="D1335" s="17" t="s">
        <v>342</v>
      </c>
      <c r="E1335" s="32">
        <v>2</v>
      </c>
      <c r="F1335" s="44" t="s">
        <v>108</v>
      </c>
      <c r="G1335" s="86" t="s">
        <v>109</v>
      </c>
      <c r="H1335" s="70">
        <v>99202</v>
      </c>
      <c r="I1335" s="21">
        <v>8</v>
      </c>
      <c r="J1335" s="22">
        <v>99202004</v>
      </c>
      <c r="K1335" s="17" t="s">
        <v>40</v>
      </c>
      <c r="L1335" s="23">
        <v>77.777777777777786</v>
      </c>
      <c r="M1335" s="24">
        <f t="shared" si="199"/>
        <v>0.7777777777777779</v>
      </c>
      <c r="N1335" s="25">
        <v>4.7049441786283888</v>
      </c>
      <c r="O1335" s="26">
        <v>52.777777777777779</v>
      </c>
      <c r="P1335" s="26">
        <f t="shared" si="196"/>
        <v>0.52777777777777779</v>
      </c>
      <c r="Q1335" s="63">
        <v>47.222222222222221</v>
      </c>
      <c r="R1335" s="25">
        <v>0.47222222222222221</v>
      </c>
      <c r="S1335" s="24">
        <v>2.2214408420337182</v>
      </c>
      <c r="T1335" s="25">
        <v>0.74048028067790606</v>
      </c>
      <c r="U1335" s="25">
        <v>0.99096111576826584</v>
      </c>
      <c r="V1335" s="25">
        <v>0.33032037192275526</v>
      </c>
      <c r="W1335" s="26">
        <v>18.054503211430472</v>
      </c>
      <c r="X1335" s="26">
        <v>41.994988831007419</v>
      </c>
      <c r="Y1335" s="26">
        <v>25.266010985552413</v>
      </c>
      <c r="Z1335" s="26">
        <v>2.5275488524557943</v>
      </c>
      <c r="AA1335" s="26">
        <v>0.47899999999999998</v>
      </c>
      <c r="AB1335" s="26">
        <v>4.6376635533063011</v>
      </c>
      <c r="AC1335" s="26">
        <f t="shared" si="201"/>
        <v>0.13369003605500193</v>
      </c>
      <c r="AD1335" s="26">
        <f t="shared" si="201"/>
        <v>0.31096461116649904</v>
      </c>
      <c r="AE1335" s="26">
        <f t="shared" si="201"/>
        <v>0.18708982906192909</v>
      </c>
      <c r="AF1335" s="26">
        <f t="shared" si="201"/>
        <v>1.8716000836935861E-2</v>
      </c>
      <c r="AG1335" s="17">
        <v>6</v>
      </c>
      <c r="AH1335" s="17">
        <v>5.6</v>
      </c>
      <c r="AI1335" s="17">
        <f t="shared" si="202"/>
        <v>2.5118864315095806E-6</v>
      </c>
      <c r="AJ1335" s="17">
        <v>1.5</v>
      </c>
      <c r="AK1335" s="17">
        <v>45</v>
      </c>
      <c r="AL1335" s="17">
        <v>1765</v>
      </c>
      <c r="AM1335" s="17">
        <v>257.5</v>
      </c>
      <c r="AN1335" s="17">
        <v>11</v>
      </c>
      <c r="AO1335" s="17">
        <v>13.5</v>
      </c>
      <c r="AP1335" s="17">
        <v>0.55000000000000004</v>
      </c>
      <c r="AQ1335" s="17">
        <v>57</v>
      </c>
      <c r="AR1335" s="17">
        <v>983.0625</v>
      </c>
      <c r="AS1335" s="17">
        <v>1317.9861111111109</v>
      </c>
      <c r="AT1335" s="26">
        <v>713.8125</v>
      </c>
      <c r="AU1335" s="26">
        <v>20.664589823468329</v>
      </c>
      <c r="AV1335" s="26">
        <v>2.165581256082044</v>
      </c>
      <c r="AW1335" s="26">
        <v>4591.4750000000013</v>
      </c>
      <c r="AX1335" s="26">
        <v>3470.35</v>
      </c>
      <c r="AY1335" s="103">
        <v>440</v>
      </c>
      <c r="AZ1335" s="103">
        <f t="shared" si="200"/>
        <v>134.19999999999999</v>
      </c>
      <c r="BA1335" s="17">
        <v>15</v>
      </c>
      <c r="BB1335" s="17">
        <v>45</v>
      </c>
      <c r="BC1335" s="17">
        <v>0.16</v>
      </c>
      <c r="BD1335" s="14">
        <v>3</v>
      </c>
      <c r="BE1335" s="17" t="s">
        <v>149</v>
      </c>
      <c r="BF1335" s="28"/>
      <c r="BG1335" s="26"/>
      <c r="BH1335" s="31"/>
      <c r="BI1335" s="29"/>
    </row>
    <row r="1336" spans="1:61" x14ac:dyDescent="0.25">
      <c r="A1336" s="14">
        <v>2009</v>
      </c>
      <c r="B1336" s="15">
        <v>2012</v>
      </c>
      <c r="C1336" s="20" t="s">
        <v>205</v>
      </c>
      <c r="D1336" s="17" t="s">
        <v>342</v>
      </c>
      <c r="E1336" s="32">
        <v>3</v>
      </c>
      <c r="F1336" s="44" t="s">
        <v>108</v>
      </c>
      <c r="G1336" s="86" t="s">
        <v>109</v>
      </c>
      <c r="H1336" s="70">
        <v>99202</v>
      </c>
      <c r="I1336" s="21">
        <v>8</v>
      </c>
      <c r="J1336" s="22">
        <v>99202004</v>
      </c>
      <c r="K1336" s="17" t="s">
        <v>40</v>
      </c>
      <c r="L1336" s="23">
        <v>94.444444444444443</v>
      </c>
      <c r="M1336" s="24">
        <f t="shared" si="199"/>
        <v>0.94444444444444442</v>
      </c>
      <c r="N1336" s="25">
        <v>18.022328548644339</v>
      </c>
      <c r="O1336" s="26">
        <v>49.999999999999986</v>
      </c>
      <c r="P1336" s="26">
        <f t="shared" si="196"/>
        <v>0.49999999999999983</v>
      </c>
      <c r="Q1336" s="63">
        <v>50.000000000000014</v>
      </c>
      <c r="R1336" s="25">
        <v>0.50000000000000011</v>
      </c>
      <c r="S1336" s="24">
        <v>9.0097919694847146</v>
      </c>
      <c r="T1336" s="25">
        <v>3.0032639898282381</v>
      </c>
      <c r="U1336" s="25">
        <v>4.0191723020391885</v>
      </c>
      <c r="V1336" s="25">
        <v>1.3397241006797296</v>
      </c>
      <c r="W1336" s="26">
        <v>17.588307233332998</v>
      </c>
      <c r="X1336" s="26">
        <v>42.102824626078572</v>
      </c>
      <c r="Y1336" s="26">
        <v>25.512155585467042</v>
      </c>
      <c r="Z1336" s="26">
        <v>2.5307361405482567</v>
      </c>
      <c r="AA1336" s="26">
        <v>0.47682539682539682</v>
      </c>
      <c r="AB1336" s="26">
        <v>18.895369310171006</v>
      </c>
      <c r="AC1336" s="26">
        <f t="shared" si="201"/>
        <v>0.52822329755904518</v>
      </c>
      <c r="AD1336" s="26">
        <f t="shared" si="201"/>
        <v>1.2644589706955534</v>
      </c>
      <c r="AE1336" s="26">
        <f t="shared" si="201"/>
        <v>0.76619738172728524</v>
      </c>
      <c r="AF1336" s="26">
        <f t="shared" si="201"/>
        <v>7.6004687186654749E-2</v>
      </c>
      <c r="AG1336" s="17">
        <v>10.5</v>
      </c>
      <c r="AH1336" s="17">
        <v>5.8</v>
      </c>
      <c r="AI1336" s="17">
        <f t="shared" si="202"/>
        <v>1.5848931924611111E-6</v>
      </c>
      <c r="AJ1336" s="17">
        <v>2.5</v>
      </c>
      <c r="AK1336" s="17">
        <v>62.5</v>
      </c>
      <c r="AL1336" s="17">
        <v>3335</v>
      </c>
      <c r="AM1336" s="17">
        <v>547.5</v>
      </c>
      <c r="AN1336" s="17">
        <v>13</v>
      </c>
      <c r="AO1336" s="17">
        <v>16.5</v>
      </c>
      <c r="AP1336" s="17">
        <v>1.25</v>
      </c>
      <c r="AQ1336" s="17">
        <v>36</v>
      </c>
      <c r="AR1336" s="17">
        <v>983.0625</v>
      </c>
      <c r="AS1336" s="17">
        <v>1317.9861111111109</v>
      </c>
      <c r="AT1336" s="26">
        <v>713.8125</v>
      </c>
      <c r="AU1336" s="26">
        <v>20.664589823468329</v>
      </c>
      <c r="AV1336" s="26">
        <v>2.165581256082044</v>
      </c>
      <c r="AW1336" s="26">
        <v>4591.4750000000013</v>
      </c>
      <c r="AX1336" s="26">
        <v>3470.35</v>
      </c>
      <c r="AY1336" s="103">
        <v>440</v>
      </c>
      <c r="AZ1336" s="103">
        <f t="shared" si="200"/>
        <v>134.19999999999999</v>
      </c>
      <c r="BA1336" s="17">
        <v>0</v>
      </c>
      <c r="BB1336" s="17">
        <v>15</v>
      </c>
      <c r="BC1336" s="17">
        <v>0.14000000000000001</v>
      </c>
      <c r="BD1336" s="14">
        <v>4</v>
      </c>
      <c r="BE1336" s="17" t="s">
        <v>149</v>
      </c>
      <c r="BF1336" s="28"/>
      <c r="BG1336" s="26"/>
      <c r="BH1336" s="31"/>
      <c r="BI1336" s="29"/>
    </row>
    <row r="1337" spans="1:61" x14ac:dyDescent="0.25">
      <c r="A1337" s="14">
        <v>2009</v>
      </c>
      <c r="B1337" s="15">
        <v>2012</v>
      </c>
      <c r="C1337" s="20" t="s">
        <v>205</v>
      </c>
      <c r="D1337" s="17" t="s">
        <v>342</v>
      </c>
      <c r="E1337" s="32">
        <v>4</v>
      </c>
      <c r="F1337" s="44" t="s">
        <v>108</v>
      </c>
      <c r="G1337" s="86" t="s">
        <v>109</v>
      </c>
      <c r="H1337" s="70">
        <v>99202</v>
      </c>
      <c r="I1337" s="21">
        <v>8</v>
      </c>
      <c r="J1337" s="22">
        <v>99202004</v>
      </c>
      <c r="K1337" s="17" t="s">
        <v>40</v>
      </c>
      <c r="L1337" s="23">
        <v>61.111111111111114</v>
      </c>
      <c r="M1337" s="24">
        <f t="shared" si="199"/>
        <v>0.61111111111111116</v>
      </c>
      <c r="N1337" s="25">
        <v>1.3556618819776716</v>
      </c>
      <c r="O1337" s="26">
        <v>52.830188679245289</v>
      </c>
      <c r="P1337" s="26">
        <f t="shared" si="196"/>
        <v>0.52830188679245293</v>
      </c>
      <c r="Q1337" s="63">
        <v>47.169811320754711</v>
      </c>
      <c r="R1337" s="25">
        <v>0.47169811320754712</v>
      </c>
      <c r="S1337" s="24">
        <v>0.63936576841392601</v>
      </c>
      <c r="T1337" s="25">
        <v>0.21312192280464201</v>
      </c>
      <c r="U1337" s="25">
        <v>0.28521426421216478</v>
      </c>
      <c r="V1337" s="25">
        <v>9.5071421404054932E-2</v>
      </c>
      <c r="W1337" s="26">
        <v>17.684121441109028</v>
      </c>
      <c r="X1337" s="26">
        <v>40.121050504653482</v>
      </c>
      <c r="Y1337" s="26">
        <v>26.318741762608354</v>
      </c>
      <c r="Z1337" s="26">
        <v>2.5722151321114808</v>
      </c>
      <c r="AA1337" s="26">
        <v>0.47166666666666668</v>
      </c>
      <c r="AB1337" s="26">
        <v>1.3555457987574404</v>
      </c>
      <c r="AC1337" s="26">
        <f t="shared" si="201"/>
        <v>3.768873964639953E-2</v>
      </c>
      <c r="AD1337" s="26">
        <f t="shared" si="201"/>
        <v>8.5506754284939035E-2</v>
      </c>
      <c r="AE1337" s="26">
        <f t="shared" si="201"/>
        <v>5.6091008502459259E-2</v>
      </c>
      <c r="AF1337" s="26">
        <f t="shared" si="201"/>
        <v>5.4819543482279506E-3</v>
      </c>
      <c r="AG1337" s="17">
        <v>4.9000000000000004</v>
      </c>
      <c r="AH1337" s="17">
        <v>5.7</v>
      </c>
      <c r="AI1337" s="17">
        <f t="shared" si="202"/>
        <v>1.9952623149688749E-6</v>
      </c>
      <c r="AJ1337" s="17">
        <v>1</v>
      </c>
      <c r="AK1337" s="17">
        <v>40</v>
      </c>
      <c r="AL1337" s="17">
        <v>1980</v>
      </c>
      <c r="AM1337" s="17">
        <v>307.5</v>
      </c>
      <c r="AN1337" s="17">
        <v>9.5</v>
      </c>
      <c r="AO1337" s="17">
        <v>9</v>
      </c>
      <c r="AP1337" s="17">
        <v>0.5</v>
      </c>
      <c r="AQ1337" s="17">
        <v>35.5</v>
      </c>
      <c r="AR1337" s="17">
        <v>983.0625</v>
      </c>
      <c r="AS1337" s="17">
        <v>1317.9861111111109</v>
      </c>
      <c r="AT1337" s="26">
        <v>713.8125</v>
      </c>
      <c r="AU1337" s="26">
        <v>20.664589823468329</v>
      </c>
      <c r="AV1337" s="26">
        <v>2.165581256082044</v>
      </c>
      <c r="AW1337" s="26">
        <v>4591.4750000000013</v>
      </c>
      <c r="AX1337" s="26">
        <v>3470.35</v>
      </c>
      <c r="AY1337" s="103">
        <v>440</v>
      </c>
      <c r="AZ1337" s="103">
        <f t="shared" si="200"/>
        <v>134.19999999999999</v>
      </c>
      <c r="BA1337" s="17">
        <v>15</v>
      </c>
      <c r="BB1337" s="17">
        <v>45</v>
      </c>
      <c r="BC1337" s="17">
        <v>0.16</v>
      </c>
      <c r="BD1337" s="14">
        <v>3</v>
      </c>
      <c r="BE1337" s="17" t="s">
        <v>149</v>
      </c>
      <c r="BF1337" s="28"/>
      <c r="BG1337" s="26"/>
      <c r="BH1337" s="31"/>
      <c r="BI1337" s="29"/>
    </row>
    <row r="1338" spans="1:61" x14ac:dyDescent="0.25">
      <c r="A1338" s="14">
        <v>2009</v>
      </c>
      <c r="B1338" s="15">
        <v>2012</v>
      </c>
      <c r="C1338" s="20" t="s">
        <v>205</v>
      </c>
      <c r="D1338" s="17" t="s">
        <v>342</v>
      </c>
      <c r="E1338" s="32">
        <v>1</v>
      </c>
      <c r="F1338" s="44" t="s">
        <v>110</v>
      </c>
      <c r="G1338" s="86" t="s">
        <v>111</v>
      </c>
      <c r="H1338" s="70">
        <v>99202</v>
      </c>
      <c r="I1338" s="21">
        <v>8</v>
      </c>
      <c r="J1338" s="22">
        <v>99202011</v>
      </c>
      <c r="K1338" s="17" t="s">
        <v>40</v>
      </c>
      <c r="L1338" s="23">
        <v>94.444444444444443</v>
      </c>
      <c r="M1338" s="24">
        <f t="shared" si="199"/>
        <v>0.94444444444444442</v>
      </c>
      <c r="N1338" s="25">
        <v>6.3795853269537481</v>
      </c>
      <c r="O1338" s="26">
        <v>51.162790697674417</v>
      </c>
      <c r="P1338" s="26">
        <f t="shared" si="196"/>
        <v>0.51162790697674421</v>
      </c>
      <c r="Q1338" s="63">
        <v>48.837209302325583</v>
      </c>
      <c r="R1338" s="25">
        <v>0.48837209302325585</v>
      </c>
      <c r="S1338" s="24">
        <v>3.1151369641354836</v>
      </c>
      <c r="T1338" s="25">
        <v>1.0383789880451613</v>
      </c>
      <c r="U1338" s="25">
        <v>1.3896294438003367</v>
      </c>
      <c r="V1338" s="25">
        <v>0.46320981460011224</v>
      </c>
      <c r="W1338" s="26">
        <v>17.1300476394008</v>
      </c>
      <c r="X1338" s="26">
        <v>41.578959676046864</v>
      </c>
      <c r="Y1338" s="26">
        <v>25.424811722384547</v>
      </c>
      <c r="Z1338" s="26">
        <v>2.613337473253992</v>
      </c>
      <c r="AA1338" s="26">
        <v>0.52424999999999999</v>
      </c>
      <c r="AB1338" s="26">
        <v>5.942082907268448</v>
      </c>
      <c r="AC1338" s="26">
        <f t="shared" si="201"/>
        <v>0.17787481532966407</v>
      </c>
      <c r="AD1338" s="26">
        <f t="shared" si="201"/>
        <v>0.43174718072384105</v>
      </c>
      <c r="AE1338" s="26">
        <f t="shared" si="201"/>
        <v>0.26400590267528423</v>
      </c>
      <c r="AF1338" s="26">
        <f t="shared" si="201"/>
        <v>2.7136347208979786E-2</v>
      </c>
      <c r="AG1338" s="17">
        <v>5.8</v>
      </c>
      <c r="AH1338" s="17">
        <v>5.5</v>
      </c>
      <c r="AI1338" s="17">
        <f t="shared" si="202"/>
        <v>3.1622776601683767E-6</v>
      </c>
      <c r="AJ1338" s="17">
        <v>1</v>
      </c>
      <c r="AK1338" s="17">
        <v>47.5</v>
      </c>
      <c r="AL1338" s="17">
        <v>1730</v>
      </c>
      <c r="AM1338" s="17">
        <v>242.5</v>
      </c>
      <c r="AN1338" s="17">
        <v>8</v>
      </c>
      <c r="AO1338" s="17">
        <v>13</v>
      </c>
      <c r="AP1338" s="17">
        <v>1</v>
      </c>
      <c r="AQ1338" s="17">
        <v>69.5</v>
      </c>
      <c r="AR1338" s="17">
        <v>983.0625</v>
      </c>
      <c r="AS1338" s="17">
        <v>1317.9861111111109</v>
      </c>
      <c r="AT1338" s="26">
        <v>713.8125</v>
      </c>
      <c r="AU1338" s="26">
        <v>20.664589823468329</v>
      </c>
      <c r="AV1338" s="26">
        <v>2.165581256082044</v>
      </c>
      <c r="AW1338" s="26">
        <v>4591.4750000000013</v>
      </c>
      <c r="AX1338" s="26">
        <v>3470.35</v>
      </c>
      <c r="AY1338" s="103">
        <v>440</v>
      </c>
      <c r="AZ1338" s="103">
        <f t="shared" si="200"/>
        <v>134.19999999999999</v>
      </c>
      <c r="BA1338" s="17">
        <v>0</v>
      </c>
      <c r="BB1338" s="17">
        <v>15</v>
      </c>
      <c r="BC1338" s="17">
        <v>0.14000000000000001</v>
      </c>
      <c r="BD1338" s="14">
        <v>4</v>
      </c>
      <c r="BE1338" s="17" t="s">
        <v>149</v>
      </c>
      <c r="BF1338" s="28"/>
      <c r="BG1338" s="26"/>
      <c r="BH1338" s="31"/>
      <c r="BI1338" s="29"/>
    </row>
    <row r="1339" spans="1:61" x14ac:dyDescent="0.25">
      <c r="A1339" s="14">
        <v>2009</v>
      </c>
      <c r="B1339" s="15">
        <v>2012</v>
      </c>
      <c r="C1339" s="20" t="s">
        <v>205</v>
      </c>
      <c r="D1339" s="17" t="s">
        <v>342</v>
      </c>
      <c r="E1339" s="32">
        <v>2</v>
      </c>
      <c r="F1339" s="44" t="s">
        <v>110</v>
      </c>
      <c r="G1339" s="86" t="s">
        <v>111</v>
      </c>
      <c r="H1339" s="70">
        <v>99202</v>
      </c>
      <c r="I1339" s="21">
        <v>8</v>
      </c>
      <c r="J1339" s="22">
        <v>99202011</v>
      </c>
      <c r="K1339" s="17" t="s">
        <v>40</v>
      </c>
      <c r="L1339" s="23">
        <v>100</v>
      </c>
      <c r="M1339" s="24">
        <f t="shared" si="199"/>
        <v>1</v>
      </c>
      <c r="N1339" s="25">
        <v>7.9346092503987231</v>
      </c>
      <c r="O1339" s="26">
        <v>49.999999999999986</v>
      </c>
      <c r="P1339" s="26">
        <f t="shared" si="196"/>
        <v>0.49999999999999983</v>
      </c>
      <c r="Q1339" s="63">
        <v>50.000000000000014</v>
      </c>
      <c r="R1339" s="25">
        <v>0.50000000000000011</v>
      </c>
      <c r="S1339" s="24">
        <v>3.9667004467421632</v>
      </c>
      <c r="T1339" s="25">
        <v>1.3222334822473878</v>
      </c>
      <c r="U1339" s="25">
        <v>1.7695028497915897</v>
      </c>
      <c r="V1339" s="25">
        <v>0.58983428326386322</v>
      </c>
      <c r="W1339" s="26">
        <v>17.398517042010681</v>
      </c>
      <c r="X1339" s="26">
        <v>41.317362950320842</v>
      </c>
      <c r="Y1339" s="26">
        <v>25.764579289582187</v>
      </c>
      <c r="Z1339" s="26">
        <v>2.3564947350279226</v>
      </c>
      <c r="AA1339" s="26">
        <v>0.51090909090909087</v>
      </c>
      <c r="AB1339" s="26">
        <v>7.7640044331252316</v>
      </c>
      <c r="AC1339" s="26">
        <f t="shared" si="201"/>
        <v>0.23004901774398304</v>
      </c>
      <c r="AD1339" s="26">
        <f t="shared" si="201"/>
        <v>0.54631200691081927</v>
      </c>
      <c r="AE1339" s="26">
        <f t="shared" si="201"/>
        <v>0.34066789392703178</v>
      </c>
      <c r="AF1339" s="26">
        <f t="shared" si="201"/>
        <v>3.1158362393936052E-2</v>
      </c>
      <c r="AG1339" s="17">
        <v>6</v>
      </c>
      <c r="AH1339" s="17">
        <v>5.6</v>
      </c>
      <c r="AI1339" s="17">
        <f t="shared" si="202"/>
        <v>2.5118864315095806E-6</v>
      </c>
      <c r="AJ1339" s="17">
        <v>1.5</v>
      </c>
      <c r="AK1339" s="17">
        <v>45</v>
      </c>
      <c r="AL1339" s="17">
        <v>1765</v>
      </c>
      <c r="AM1339" s="17">
        <v>257.5</v>
      </c>
      <c r="AN1339" s="17">
        <v>11</v>
      </c>
      <c r="AO1339" s="17">
        <v>13.5</v>
      </c>
      <c r="AP1339" s="17">
        <v>0.55000000000000004</v>
      </c>
      <c r="AQ1339" s="17">
        <v>57</v>
      </c>
      <c r="AR1339" s="17">
        <v>983.0625</v>
      </c>
      <c r="AS1339" s="17">
        <v>1317.9861111111109</v>
      </c>
      <c r="AT1339" s="26">
        <v>713.8125</v>
      </c>
      <c r="AU1339" s="26">
        <v>20.664589823468329</v>
      </c>
      <c r="AV1339" s="26">
        <v>2.165581256082044</v>
      </c>
      <c r="AW1339" s="26">
        <v>4591.4750000000013</v>
      </c>
      <c r="AX1339" s="26">
        <v>3470.35</v>
      </c>
      <c r="AY1339" s="103">
        <v>440</v>
      </c>
      <c r="AZ1339" s="103">
        <f t="shared" si="200"/>
        <v>134.19999999999999</v>
      </c>
      <c r="BA1339" s="17">
        <v>15</v>
      </c>
      <c r="BB1339" s="17">
        <v>45</v>
      </c>
      <c r="BC1339" s="17">
        <v>0.16</v>
      </c>
      <c r="BD1339" s="14">
        <v>3</v>
      </c>
      <c r="BE1339" s="17" t="s">
        <v>149</v>
      </c>
      <c r="BF1339" s="28"/>
      <c r="BG1339" s="26"/>
      <c r="BH1339" s="31"/>
      <c r="BI1339" s="29"/>
    </row>
    <row r="1340" spans="1:61" x14ac:dyDescent="0.25">
      <c r="A1340" s="14">
        <v>2009</v>
      </c>
      <c r="B1340" s="15">
        <v>2012</v>
      </c>
      <c r="C1340" s="20" t="s">
        <v>205</v>
      </c>
      <c r="D1340" s="17" t="s">
        <v>342</v>
      </c>
      <c r="E1340" s="32">
        <v>3</v>
      </c>
      <c r="F1340" s="44" t="s">
        <v>110</v>
      </c>
      <c r="G1340" s="86" t="s">
        <v>111</v>
      </c>
      <c r="H1340" s="70">
        <v>99202</v>
      </c>
      <c r="I1340" s="21">
        <v>8</v>
      </c>
      <c r="J1340" s="22">
        <v>99202011</v>
      </c>
      <c r="K1340" s="17" t="s">
        <v>40</v>
      </c>
      <c r="L1340" s="23">
        <v>94.444444444444443</v>
      </c>
      <c r="M1340" s="24">
        <f t="shared" si="199"/>
        <v>0.94444444444444442</v>
      </c>
      <c r="N1340" s="25">
        <v>26.794258373205743</v>
      </c>
      <c r="O1340" s="26">
        <v>47.126436781609193</v>
      </c>
      <c r="P1340" s="26">
        <f t="shared" si="196"/>
        <v>0.47126436781609193</v>
      </c>
      <c r="Q1340" s="63">
        <v>52.873563218390807</v>
      </c>
      <c r="R1340" s="25">
        <v>0.52873563218390807</v>
      </c>
      <c r="S1340" s="24">
        <v>14.164921643816061</v>
      </c>
      <c r="T1340" s="25">
        <v>4.7216405479386871</v>
      </c>
      <c r="U1340" s="25">
        <v>6.318820781234634</v>
      </c>
      <c r="V1340" s="25">
        <v>2.106273593744878</v>
      </c>
      <c r="W1340" s="26">
        <v>17.451576190601742</v>
      </c>
      <c r="X1340" s="26">
        <v>44.566393788394109</v>
      </c>
      <c r="Y1340" s="26">
        <v>24.329869624825335</v>
      </c>
      <c r="Z1340" s="26">
        <v>2.2340864949423036</v>
      </c>
      <c r="AA1340" s="26">
        <v>0.47445436507936506</v>
      </c>
      <c r="AB1340" s="26">
        <v>29.855182471440862</v>
      </c>
      <c r="AC1340" s="26">
        <f t="shared" si="201"/>
        <v>0.8240006976698655</v>
      </c>
      <c r="AD1340" s="26">
        <f t="shared" si="201"/>
        <v>2.1042649198668446</v>
      </c>
      <c r="AE1340" s="26">
        <f t="shared" si="201"/>
        <v>1.1487689894663711</v>
      </c>
      <c r="AF1340" s="26">
        <f t="shared" si="201"/>
        <v>0.10548553382121799</v>
      </c>
      <c r="AG1340" s="17">
        <v>10.5</v>
      </c>
      <c r="AH1340" s="17">
        <v>5.8</v>
      </c>
      <c r="AI1340" s="17">
        <f t="shared" si="202"/>
        <v>1.5848931924611111E-6</v>
      </c>
      <c r="AJ1340" s="17">
        <v>2.5</v>
      </c>
      <c r="AK1340" s="17">
        <v>62.5</v>
      </c>
      <c r="AL1340" s="17">
        <v>3335</v>
      </c>
      <c r="AM1340" s="17">
        <v>547.5</v>
      </c>
      <c r="AN1340" s="17">
        <v>13</v>
      </c>
      <c r="AO1340" s="17">
        <v>16.5</v>
      </c>
      <c r="AP1340" s="17">
        <v>1.25</v>
      </c>
      <c r="AQ1340" s="17">
        <v>36</v>
      </c>
      <c r="AR1340" s="17">
        <v>983.0625</v>
      </c>
      <c r="AS1340" s="17">
        <v>1317.9861111111109</v>
      </c>
      <c r="AT1340" s="26">
        <v>713.8125</v>
      </c>
      <c r="AU1340" s="26">
        <v>20.664589823468329</v>
      </c>
      <c r="AV1340" s="26">
        <v>2.165581256082044</v>
      </c>
      <c r="AW1340" s="26">
        <v>4591.4750000000013</v>
      </c>
      <c r="AX1340" s="26">
        <v>3470.35</v>
      </c>
      <c r="AY1340" s="103">
        <v>440</v>
      </c>
      <c r="AZ1340" s="103">
        <f t="shared" si="200"/>
        <v>134.19999999999999</v>
      </c>
      <c r="BA1340" s="17">
        <v>0</v>
      </c>
      <c r="BB1340" s="17">
        <v>15</v>
      </c>
      <c r="BC1340" s="17">
        <v>0.14000000000000001</v>
      </c>
      <c r="BD1340" s="14">
        <v>4</v>
      </c>
      <c r="BE1340" s="17" t="s">
        <v>149</v>
      </c>
      <c r="BF1340" s="28"/>
      <c r="BG1340" s="26"/>
      <c r="BH1340" s="31"/>
      <c r="BI1340" s="29"/>
    </row>
    <row r="1341" spans="1:61" x14ac:dyDescent="0.25">
      <c r="A1341" s="14">
        <v>2009</v>
      </c>
      <c r="B1341" s="15">
        <v>2012</v>
      </c>
      <c r="C1341" s="20" t="s">
        <v>205</v>
      </c>
      <c r="D1341" s="17" t="s">
        <v>342</v>
      </c>
      <c r="E1341" s="32">
        <v>4</v>
      </c>
      <c r="F1341" s="44" t="s">
        <v>110</v>
      </c>
      <c r="G1341" s="86" t="s">
        <v>111</v>
      </c>
      <c r="H1341" s="70">
        <v>99202</v>
      </c>
      <c r="I1341" s="21">
        <v>8</v>
      </c>
      <c r="J1341" s="22">
        <v>99202011</v>
      </c>
      <c r="K1341" s="17" t="s">
        <v>40</v>
      </c>
      <c r="L1341" s="23">
        <v>100</v>
      </c>
      <c r="M1341" s="24">
        <f t="shared" si="199"/>
        <v>1</v>
      </c>
      <c r="N1341" s="25">
        <v>20.534290271132377</v>
      </c>
      <c r="O1341" s="26">
        <v>49.532710280373834</v>
      </c>
      <c r="P1341" s="26">
        <f t="shared" si="196"/>
        <v>0.49532710280373832</v>
      </c>
      <c r="Q1341" s="63">
        <v>50.467289719626166</v>
      </c>
      <c r="R1341" s="25">
        <v>0.50467289719626163</v>
      </c>
      <c r="S1341" s="24">
        <v>10.361521572713993</v>
      </c>
      <c r="T1341" s="25">
        <v>3.4538405242379979</v>
      </c>
      <c r="U1341" s="25">
        <v>4.6221644909316772</v>
      </c>
      <c r="V1341" s="25">
        <v>1.5407214969772258</v>
      </c>
      <c r="W1341" s="26">
        <v>17.742800930066181</v>
      </c>
      <c r="X1341" s="26">
        <v>41.168648371217714</v>
      </c>
      <c r="Y1341" s="26">
        <v>26.117527133410576</v>
      </c>
      <c r="Z1341" s="26">
        <v>2.1868129162033227</v>
      </c>
      <c r="AA1341" s="26">
        <v>0.52431818181818179</v>
      </c>
      <c r="AB1341" s="26">
        <v>19.761896367551614</v>
      </c>
      <c r="AC1341" s="26">
        <f t="shared" si="201"/>
        <v>0.61280804865750227</v>
      </c>
      <c r="AD1341" s="26">
        <f t="shared" si="201"/>
        <v>1.4218994607261639</v>
      </c>
      <c r="AE1341" s="26">
        <f t="shared" si="201"/>
        <v>0.90205773606258932</v>
      </c>
      <c r="AF1341" s="26">
        <f t="shared" si="201"/>
        <v>7.5529030689101093E-2</v>
      </c>
      <c r="AG1341" s="17">
        <v>4.9000000000000004</v>
      </c>
      <c r="AH1341" s="17">
        <v>5.7</v>
      </c>
      <c r="AI1341" s="17">
        <f t="shared" si="202"/>
        <v>1.9952623149688749E-6</v>
      </c>
      <c r="AJ1341" s="17">
        <v>1</v>
      </c>
      <c r="AK1341" s="17">
        <v>40</v>
      </c>
      <c r="AL1341" s="17">
        <v>1980</v>
      </c>
      <c r="AM1341" s="17">
        <v>307.5</v>
      </c>
      <c r="AN1341" s="17">
        <v>9.5</v>
      </c>
      <c r="AO1341" s="17">
        <v>9</v>
      </c>
      <c r="AP1341" s="17">
        <v>0.5</v>
      </c>
      <c r="AQ1341" s="17">
        <v>35.5</v>
      </c>
      <c r="AR1341" s="17">
        <v>983.0625</v>
      </c>
      <c r="AS1341" s="17">
        <v>1317.9861111111109</v>
      </c>
      <c r="AT1341" s="26">
        <v>713.8125</v>
      </c>
      <c r="AU1341" s="26">
        <v>20.664589823468329</v>
      </c>
      <c r="AV1341" s="26">
        <v>2.165581256082044</v>
      </c>
      <c r="AW1341" s="26">
        <v>4591.4750000000013</v>
      </c>
      <c r="AX1341" s="26">
        <v>3470.35</v>
      </c>
      <c r="AY1341" s="103">
        <v>440</v>
      </c>
      <c r="AZ1341" s="103">
        <f t="shared" si="200"/>
        <v>134.19999999999999</v>
      </c>
      <c r="BA1341" s="17">
        <v>15</v>
      </c>
      <c r="BB1341" s="17">
        <v>45</v>
      </c>
      <c r="BC1341" s="17">
        <v>0.16</v>
      </c>
      <c r="BD1341" s="14">
        <v>3</v>
      </c>
      <c r="BE1341" s="17" t="s">
        <v>149</v>
      </c>
      <c r="BF1341" s="28"/>
      <c r="BG1341" s="26"/>
      <c r="BH1341" s="31"/>
      <c r="BI1341" s="29"/>
    </row>
    <row r="1342" spans="1:61" x14ac:dyDescent="0.25">
      <c r="A1342" s="14">
        <v>2009</v>
      </c>
      <c r="B1342" s="15">
        <v>2012</v>
      </c>
      <c r="C1342" s="20" t="s">
        <v>205</v>
      </c>
      <c r="D1342" s="17" t="s">
        <v>342</v>
      </c>
      <c r="E1342" s="32">
        <v>1</v>
      </c>
      <c r="F1342" s="44" t="s">
        <v>120</v>
      </c>
      <c r="G1342" s="86" t="s">
        <v>121</v>
      </c>
      <c r="H1342" s="70">
        <v>99217</v>
      </c>
      <c r="I1342" s="21">
        <v>9</v>
      </c>
      <c r="J1342" s="22">
        <v>99217015</v>
      </c>
      <c r="K1342" s="17" t="s">
        <v>40</v>
      </c>
      <c r="L1342" s="23">
        <v>94.444444444444443</v>
      </c>
      <c r="M1342" s="24">
        <f t="shared" si="199"/>
        <v>0.94444444444444442</v>
      </c>
      <c r="N1342" s="25">
        <v>11.244019138755981</v>
      </c>
      <c r="O1342" s="26">
        <v>53.409090909090907</v>
      </c>
      <c r="P1342" s="26">
        <f t="shared" si="196"/>
        <v>0.53409090909090906</v>
      </c>
      <c r="Q1342" s="63">
        <v>46.590909090909093</v>
      </c>
      <c r="R1342" s="25">
        <v>0.46590909090909094</v>
      </c>
      <c r="S1342" s="24">
        <v>5.2378929380119796</v>
      </c>
      <c r="T1342" s="25">
        <v>1.7459643126706599</v>
      </c>
      <c r="U1342" s="25">
        <v>2.3365682902341662</v>
      </c>
      <c r="V1342" s="25">
        <v>0.77885609674472212</v>
      </c>
      <c r="W1342" s="26">
        <v>17.657283435988802</v>
      </c>
      <c r="X1342" s="26">
        <v>43.365831205384836</v>
      </c>
      <c r="Y1342" s="26">
        <v>24.531050416905344</v>
      </c>
      <c r="Z1342" s="26">
        <v>2.4529879998334394</v>
      </c>
      <c r="AA1342" s="26">
        <v>0.45913043478260873</v>
      </c>
      <c r="AB1342" s="26">
        <v>11.408289543018515</v>
      </c>
      <c r="AC1342" s="26">
        <f t="shared" si="201"/>
        <v>0.30828986737947217</v>
      </c>
      <c r="AD1342" s="26">
        <f t="shared" si="201"/>
        <v>0.75715193673901593</v>
      </c>
      <c r="AE1342" s="26">
        <f t="shared" si="201"/>
        <v>0.42830338580241445</v>
      </c>
      <c r="AF1342" s="26">
        <f t="shared" si="201"/>
        <v>4.2828295071185678E-2</v>
      </c>
      <c r="AG1342" s="17">
        <v>5.8</v>
      </c>
      <c r="AH1342" s="17">
        <v>5.5</v>
      </c>
      <c r="AI1342" s="17">
        <f t="shared" si="202"/>
        <v>3.1622776601683767E-6</v>
      </c>
      <c r="AJ1342" s="17">
        <v>1</v>
      </c>
      <c r="AK1342" s="17">
        <v>47.5</v>
      </c>
      <c r="AL1342" s="17">
        <v>1730</v>
      </c>
      <c r="AM1342" s="17">
        <v>242.5</v>
      </c>
      <c r="AN1342" s="17">
        <v>8</v>
      </c>
      <c r="AO1342" s="17">
        <v>13</v>
      </c>
      <c r="AP1342" s="17">
        <v>1</v>
      </c>
      <c r="AQ1342" s="17">
        <v>69.5</v>
      </c>
      <c r="AR1342" s="17">
        <v>983.0625</v>
      </c>
      <c r="AS1342" s="17">
        <v>1317.9861111111109</v>
      </c>
      <c r="AT1342" s="26">
        <v>713.8125</v>
      </c>
      <c r="AU1342" s="26">
        <v>20.664589823468329</v>
      </c>
      <c r="AV1342" s="26">
        <v>2.165581256082044</v>
      </c>
      <c r="AW1342" s="26">
        <v>4591.4750000000013</v>
      </c>
      <c r="AX1342" s="26">
        <v>3470.35</v>
      </c>
      <c r="AY1342" s="103">
        <v>440</v>
      </c>
      <c r="AZ1342" s="103">
        <f t="shared" si="200"/>
        <v>134.19999999999999</v>
      </c>
      <c r="BA1342" s="17">
        <v>0</v>
      </c>
      <c r="BB1342" s="17">
        <v>15</v>
      </c>
      <c r="BC1342" s="17">
        <v>0.14000000000000001</v>
      </c>
      <c r="BD1342" s="14">
        <v>4</v>
      </c>
      <c r="BE1342" s="17" t="s">
        <v>149</v>
      </c>
      <c r="BF1342" s="28"/>
      <c r="BG1342" s="26"/>
      <c r="BH1342" s="31"/>
      <c r="BI1342" s="29"/>
    </row>
    <row r="1343" spans="1:61" x14ac:dyDescent="0.25">
      <c r="A1343" s="14">
        <v>2009</v>
      </c>
      <c r="B1343" s="15">
        <v>2012</v>
      </c>
      <c r="C1343" s="20" t="s">
        <v>205</v>
      </c>
      <c r="D1343" s="17" t="s">
        <v>342</v>
      </c>
      <c r="E1343" s="32">
        <v>2</v>
      </c>
      <c r="F1343" s="44" t="s">
        <v>120</v>
      </c>
      <c r="G1343" s="86" t="s">
        <v>121</v>
      </c>
      <c r="H1343" s="70">
        <v>99217</v>
      </c>
      <c r="I1343" s="21">
        <v>9</v>
      </c>
      <c r="J1343" s="22">
        <v>99217015</v>
      </c>
      <c r="K1343" s="17" t="s">
        <v>40</v>
      </c>
      <c r="L1343" s="23">
        <v>77.777777777777786</v>
      </c>
      <c r="M1343" s="24">
        <f t="shared" si="199"/>
        <v>0.7777777777777779</v>
      </c>
      <c r="N1343" s="25">
        <v>5.0239234449760772</v>
      </c>
      <c r="O1343" s="26">
        <v>52.272727272727273</v>
      </c>
      <c r="P1343" s="26">
        <f t="shared" si="196"/>
        <v>0.52272727272727271</v>
      </c>
      <c r="Q1343" s="63">
        <v>47.727272727272727</v>
      </c>
      <c r="R1343" s="25">
        <v>0.47727272727272729</v>
      </c>
      <c r="S1343" s="24">
        <v>2.3974164874554056</v>
      </c>
      <c r="T1343" s="25">
        <v>0.7991388291518019</v>
      </c>
      <c r="U1343" s="25">
        <v>1.0694619781974752</v>
      </c>
      <c r="V1343" s="25">
        <v>0.35648732606582506</v>
      </c>
      <c r="W1343" s="26">
        <v>17.570416536913683</v>
      </c>
      <c r="X1343" s="26">
        <v>39.150585434608296</v>
      </c>
      <c r="Y1343" s="26">
        <v>26.603562411094344</v>
      </c>
      <c r="Z1343" s="26">
        <v>2.9132231942996185</v>
      </c>
      <c r="AA1343" s="26">
        <v>0.45187500000000003</v>
      </c>
      <c r="AB1343" s="26">
        <v>5.3054860026675632</v>
      </c>
      <c r="AC1343" s="26">
        <f t="shared" si="201"/>
        <v>0.14041202099018657</v>
      </c>
      <c r="AD1343" s="26">
        <f t="shared" si="201"/>
        <v>0.31286753004820467</v>
      </c>
      <c r="AE1343" s="26">
        <f t="shared" si="201"/>
        <v>0.21259939716468823</v>
      </c>
      <c r="AF1343" s="26">
        <f t="shared" si="201"/>
        <v>2.3280697725504694E-2</v>
      </c>
      <c r="AG1343" s="17">
        <v>6</v>
      </c>
      <c r="AH1343" s="17">
        <v>5.6</v>
      </c>
      <c r="AI1343" s="17">
        <f t="shared" si="202"/>
        <v>2.5118864315095806E-6</v>
      </c>
      <c r="AJ1343" s="17">
        <v>1.5</v>
      </c>
      <c r="AK1343" s="17">
        <v>45</v>
      </c>
      <c r="AL1343" s="17">
        <v>1765</v>
      </c>
      <c r="AM1343" s="17">
        <v>257.5</v>
      </c>
      <c r="AN1343" s="17">
        <v>11</v>
      </c>
      <c r="AO1343" s="17">
        <v>13.5</v>
      </c>
      <c r="AP1343" s="17">
        <v>0.55000000000000004</v>
      </c>
      <c r="AQ1343" s="17">
        <v>57</v>
      </c>
      <c r="AR1343" s="17">
        <v>983.0625</v>
      </c>
      <c r="AS1343" s="17">
        <v>1317.9861111111109</v>
      </c>
      <c r="AT1343" s="26">
        <v>713.8125</v>
      </c>
      <c r="AU1343" s="26">
        <v>20.664589823468329</v>
      </c>
      <c r="AV1343" s="26">
        <v>2.165581256082044</v>
      </c>
      <c r="AW1343" s="26">
        <v>4591.4750000000013</v>
      </c>
      <c r="AX1343" s="26">
        <v>3470.35</v>
      </c>
      <c r="AY1343" s="103">
        <v>440</v>
      </c>
      <c r="AZ1343" s="103">
        <f t="shared" si="200"/>
        <v>134.19999999999999</v>
      </c>
      <c r="BA1343" s="17">
        <v>15</v>
      </c>
      <c r="BB1343" s="17">
        <v>45</v>
      </c>
      <c r="BC1343" s="17">
        <v>0.16</v>
      </c>
      <c r="BD1343" s="14">
        <v>3</v>
      </c>
      <c r="BE1343" s="17" t="s">
        <v>149</v>
      </c>
      <c r="BF1343" s="28"/>
      <c r="BG1343" s="26"/>
      <c r="BH1343" s="31"/>
      <c r="BI1343" s="29"/>
    </row>
    <row r="1344" spans="1:61" x14ac:dyDescent="0.25">
      <c r="A1344" s="14">
        <v>2009</v>
      </c>
      <c r="B1344" s="15">
        <v>2012</v>
      </c>
      <c r="C1344" s="20" t="s">
        <v>205</v>
      </c>
      <c r="D1344" s="17" t="s">
        <v>342</v>
      </c>
      <c r="E1344" s="32">
        <v>3</v>
      </c>
      <c r="F1344" s="44" t="s">
        <v>120</v>
      </c>
      <c r="G1344" s="86" t="s">
        <v>121</v>
      </c>
      <c r="H1344" s="70">
        <v>99217</v>
      </c>
      <c r="I1344" s="21">
        <v>9</v>
      </c>
      <c r="J1344" s="22">
        <v>99217015</v>
      </c>
      <c r="K1344" s="17" t="s">
        <v>40</v>
      </c>
      <c r="L1344" s="23">
        <v>100</v>
      </c>
      <c r="M1344" s="24">
        <f t="shared" si="199"/>
        <v>1</v>
      </c>
      <c r="N1344" s="25">
        <v>26.076555023923447</v>
      </c>
      <c r="O1344" s="26">
        <v>52.688172043010752</v>
      </c>
      <c r="P1344" s="26">
        <f t="shared" si="196"/>
        <v>0.5268817204301075</v>
      </c>
      <c r="Q1344" s="63">
        <v>47.311827956989248</v>
      </c>
      <c r="R1344" s="25">
        <v>0.4731182795698925</v>
      </c>
      <c r="S1344" s="24">
        <v>12.335416010747554</v>
      </c>
      <c r="T1344" s="25">
        <v>4.1118053369158512</v>
      </c>
      <c r="U1344" s="25">
        <v>5.5026977906308732</v>
      </c>
      <c r="V1344" s="25">
        <v>1.8342325968769577</v>
      </c>
      <c r="W1344" s="26">
        <v>17.572079880186948</v>
      </c>
      <c r="X1344" s="26">
        <v>43.640654960045964</v>
      </c>
      <c r="Y1344" s="26">
        <v>24.758790434187873</v>
      </c>
      <c r="Z1344" s="26">
        <v>2.0266012251162806</v>
      </c>
      <c r="AA1344" s="26">
        <v>0.44299999999999995</v>
      </c>
      <c r="AB1344" s="26">
        <v>27.845182868504637</v>
      </c>
      <c r="AC1344" s="26">
        <f t="shared" si="201"/>
        <v>0.72252971832064339</v>
      </c>
      <c r="AD1344" s="26">
        <f t="shared" si="201"/>
        <v>1.7944187797122022</v>
      </c>
      <c r="AE1344" s="26">
        <f t="shared" si="201"/>
        <v>1.0180332664287481</v>
      </c>
      <c r="AF1344" s="26">
        <f t="shared" si="201"/>
        <v>8.3329897332333244E-2</v>
      </c>
      <c r="AG1344" s="17">
        <v>10.5</v>
      </c>
      <c r="AH1344" s="17">
        <v>5.8</v>
      </c>
      <c r="AI1344" s="17">
        <f t="shared" si="202"/>
        <v>1.5848931924611111E-6</v>
      </c>
      <c r="AJ1344" s="17">
        <v>2.5</v>
      </c>
      <c r="AK1344" s="17">
        <v>62.5</v>
      </c>
      <c r="AL1344" s="17">
        <v>3335</v>
      </c>
      <c r="AM1344" s="17">
        <v>547.5</v>
      </c>
      <c r="AN1344" s="17">
        <v>13</v>
      </c>
      <c r="AO1344" s="17">
        <v>16.5</v>
      </c>
      <c r="AP1344" s="17">
        <v>1.25</v>
      </c>
      <c r="AQ1344" s="17">
        <v>36</v>
      </c>
      <c r="AR1344" s="17">
        <v>983.0625</v>
      </c>
      <c r="AS1344" s="17">
        <v>1317.9861111111109</v>
      </c>
      <c r="AT1344" s="26">
        <v>713.8125</v>
      </c>
      <c r="AU1344" s="26">
        <v>20.664589823468329</v>
      </c>
      <c r="AV1344" s="26">
        <v>2.165581256082044</v>
      </c>
      <c r="AW1344" s="26">
        <v>4591.4750000000013</v>
      </c>
      <c r="AX1344" s="26">
        <v>3470.35</v>
      </c>
      <c r="AY1344" s="103">
        <v>440</v>
      </c>
      <c r="AZ1344" s="103">
        <f t="shared" si="200"/>
        <v>134.19999999999999</v>
      </c>
      <c r="BA1344" s="17">
        <v>0</v>
      </c>
      <c r="BB1344" s="17">
        <v>15</v>
      </c>
      <c r="BC1344" s="17">
        <v>0.14000000000000001</v>
      </c>
      <c r="BD1344" s="14">
        <v>4</v>
      </c>
      <c r="BE1344" s="17" t="s">
        <v>149</v>
      </c>
      <c r="BF1344" s="28"/>
      <c r="BG1344" s="26"/>
      <c r="BH1344" s="31"/>
      <c r="BI1344" s="29"/>
    </row>
    <row r="1345" spans="1:61" x14ac:dyDescent="0.25">
      <c r="A1345" s="14">
        <v>2009</v>
      </c>
      <c r="B1345" s="15">
        <v>2012</v>
      </c>
      <c r="C1345" s="20" t="s">
        <v>205</v>
      </c>
      <c r="D1345" s="17" t="s">
        <v>342</v>
      </c>
      <c r="E1345" s="32">
        <v>4</v>
      </c>
      <c r="F1345" s="44" t="s">
        <v>120</v>
      </c>
      <c r="G1345" s="86" t="s">
        <v>121</v>
      </c>
      <c r="H1345" s="70">
        <v>99217</v>
      </c>
      <c r="I1345" s="21">
        <v>9</v>
      </c>
      <c r="J1345" s="22">
        <v>99217015</v>
      </c>
      <c r="K1345" s="17" t="s">
        <v>40</v>
      </c>
      <c r="L1345" s="23">
        <v>100</v>
      </c>
      <c r="M1345" s="24">
        <f t="shared" si="199"/>
        <v>1</v>
      </c>
      <c r="N1345" s="25">
        <v>3.6283891547049438</v>
      </c>
      <c r="O1345" s="26">
        <v>50</v>
      </c>
      <c r="P1345" s="26">
        <f t="shared" si="196"/>
        <v>0.5</v>
      </c>
      <c r="Q1345" s="63">
        <v>50</v>
      </c>
      <c r="R1345" s="25">
        <v>0.5</v>
      </c>
      <c r="S1345" s="24">
        <v>1.8139182947413912</v>
      </c>
      <c r="T1345" s="25">
        <v>0.60463943158046374</v>
      </c>
      <c r="U1345" s="25">
        <v>0.8091696448795711</v>
      </c>
      <c r="V1345" s="25">
        <v>0.26972321495985702</v>
      </c>
      <c r="W1345" s="26">
        <v>17.632654552190999</v>
      </c>
      <c r="X1345" s="26">
        <v>38.601779990372087</v>
      </c>
      <c r="Y1345" s="26">
        <v>26.962025828385663</v>
      </c>
      <c r="Z1345" s="26">
        <v>2.9536418441242915</v>
      </c>
      <c r="AA1345" s="26">
        <v>0.4376750700280112</v>
      </c>
      <c r="AB1345" s="26">
        <v>4.1444405198251308</v>
      </c>
      <c r="AC1345" s="26">
        <f t="shared" si="201"/>
        <v>0.10661398225691442</v>
      </c>
      <c r="AD1345" s="26">
        <f t="shared" si="201"/>
        <v>0.23340158311372697</v>
      </c>
      <c r="AE1345" s="26">
        <f t="shared" si="201"/>
        <v>0.16302303971132887</v>
      </c>
      <c r="AF1345" s="26">
        <f t="shared" si="201"/>
        <v>1.7858883257235843E-2</v>
      </c>
      <c r="AG1345" s="17">
        <v>4.9000000000000004</v>
      </c>
      <c r="AH1345" s="17">
        <v>5.7</v>
      </c>
      <c r="AI1345" s="17">
        <f t="shared" si="202"/>
        <v>1.9952623149688749E-6</v>
      </c>
      <c r="AJ1345" s="17">
        <v>1</v>
      </c>
      <c r="AK1345" s="17">
        <v>40</v>
      </c>
      <c r="AL1345" s="17">
        <v>1980</v>
      </c>
      <c r="AM1345" s="17">
        <v>307.5</v>
      </c>
      <c r="AN1345" s="17">
        <v>9.5</v>
      </c>
      <c r="AO1345" s="17">
        <v>9</v>
      </c>
      <c r="AP1345" s="17">
        <v>0.5</v>
      </c>
      <c r="AQ1345" s="17">
        <v>35.5</v>
      </c>
      <c r="AR1345" s="17">
        <v>983.0625</v>
      </c>
      <c r="AS1345" s="17">
        <v>1317.9861111111109</v>
      </c>
      <c r="AT1345" s="26">
        <v>713.8125</v>
      </c>
      <c r="AU1345" s="26">
        <v>20.664589823468329</v>
      </c>
      <c r="AV1345" s="26">
        <v>2.165581256082044</v>
      </c>
      <c r="AW1345" s="26">
        <v>4591.4750000000013</v>
      </c>
      <c r="AX1345" s="26">
        <v>3470.35</v>
      </c>
      <c r="AY1345" s="103">
        <v>440</v>
      </c>
      <c r="AZ1345" s="103">
        <f t="shared" si="200"/>
        <v>134.19999999999999</v>
      </c>
      <c r="BA1345" s="17">
        <v>15</v>
      </c>
      <c r="BB1345" s="17">
        <v>45</v>
      </c>
      <c r="BC1345" s="17">
        <v>0.16</v>
      </c>
      <c r="BD1345" s="14">
        <v>3</v>
      </c>
      <c r="BE1345" s="17" t="s">
        <v>149</v>
      </c>
      <c r="BF1345" s="28"/>
      <c r="BG1345" s="26"/>
      <c r="BH1345" s="31"/>
      <c r="BI1345" s="29"/>
    </row>
    <row r="1346" spans="1:61" x14ac:dyDescent="0.25">
      <c r="A1346" s="14">
        <v>2009</v>
      </c>
      <c r="B1346" s="15">
        <v>2012</v>
      </c>
      <c r="C1346" s="20" t="s">
        <v>205</v>
      </c>
      <c r="D1346" s="17" t="s">
        <v>342</v>
      </c>
      <c r="E1346" s="32">
        <v>1</v>
      </c>
      <c r="F1346" s="44" t="s">
        <v>124</v>
      </c>
      <c r="G1346" s="86" t="s">
        <v>125</v>
      </c>
      <c r="H1346" s="70">
        <v>99239</v>
      </c>
      <c r="I1346" s="21" t="s">
        <v>52</v>
      </c>
      <c r="J1346" s="22">
        <v>99239015</v>
      </c>
      <c r="K1346" s="17" t="s">
        <v>42</v>
      </c>
      <c r="L1346" s="23">
        <v>100</v>
      </c>
      <c r="M1346" s="24">
        <f t="shared" si="199"/>
        <v>1</v>
      </c>
      <c r="N1346" s="25">
        <v>15.151515151515152</v>
      </c>
      <c r="O1346" s="26">
        <v>51.851851851851855</v>
      </c>
      <c r="P1346" s="26">
        <f t="shared" si="196"/>
        <v>0.5185185185185186</v>
      </c>
      <c r="Q1346" s="63">
        <v>48.148148148148145</v>
      </c>
      <c r="R1346" s="25">
        <v>0.48148148148148145</v>
      </c>
      <c r="S1346" s="24">
        <v>7.2940629841452749</v>
      </c>
      <c r="T1346" s="25">
        <v>2.4313543280484251</v>
      </c>
      <c r="U1346" s="25">
        <v>3.2538038630077986</v>
      </c>
      <c r="V1346" s="25">
        <v>1.0846012876692661</v>
      </c>
      <c r="W1346" s="26">
        <v>17.471399927920999</v>
      </c>
      <c r="X1346" s="26">
        <v>40.972692551875127</v>
      </c>
      <c r="Y1346" s="26">
        <v>26.160287601856197</v>
      </c>
      <c r="Z1346" s="26">
        <v>2.7873809329877446</v>
      </c>
      <c r="AA1346" s="26">
        <v>0.34388888888888891</v>
      </c>
      <c r="AB1346" s="26">
        <v>21.210522409469299</v>
      </c>
      <c r="AC1346" s="26">
        <f t="shared" ref="AC1346:AF1377" si="203">W1346/100*$T1346</f>
        <v>0.42479163831815664</v>
      </c>
      <c r="AD1346" s="26">
        <f t="shared" si="203"/>
        <v>0.99619133367799062</v>
      </c>
      <c r="AE1346" s="26">
        <f t="shared" si="203"/>
        <v>0.63604928483764622</v>
      </c>
      <c r="AF1346" s="26">
        <f t="shared" si="203"/>
        <v>6.7771106953394097E-2</v>
      </c>
      <c r="AG1346" s="17">
        <v>5.8</v>
      </c>
      <c r="AH1346" s="17">
        <v>5.5</v>
      </c>
      <c r="AI1346" s="17">
        <f t="shared" si="202"/>
        <v>3.1622776601683767E-6</v>
      </c>
      <c r="AJ1346" s="17">
        <v>1</v>
      </c>
      <c r="AK1346" s="17">
        <v>47.5</v>
      </c>
      <c r="AL1346" s="17">
        <v>1730</v>
      </c>
      <c r="AM1346" s="17">
        <v>242.5</v>
      </c>
      <c r="AN1346" s="17">
        <v>8</v>
      </c>
      <c r="AO1346" s="17">
        <v>13</v>
      </c>
      <c r="AP1346" s="17">
        <v>1</v>
      </c>
      <c r="AQ1346" s="17">
        <v>69.5</v>
      </c>
      <c r="AR1346" s="17">
        <v>983.0625</v>
      </c>
      <c r="AS1346" s="17">
        <v>1317.9861111111109</v>
      </c>
      <c r="AT1346" s="26">
        <v>713.8125</v>
      </c>
      <c r="AU1346" s="26">
        <v>20.664589823468329</v>
      </c>
      <c r="AV1346" s="26">
        <v>2.165581256082044</v>
      </c>
      <c r="AW1346" s="26">
        <v>4591.4750000000013</v>
      </c>
      <c r="AX1346" s="26">
        <v>3470.35</v>
      </c>
      <c r="AY1346" s="103">
        <v>440</v>
      </c>
      <c r="AZ1346" s="103">
        <f t="shared" si="200"/>
        <v>134.19999999999999</v>
      </c>
      <c r="BA1346" s="17">
        <v>0</v>
      </c>
      <c r="BB1346" s="17">
        <v>15</v>
      </c>
      <c r="BC1346" s="17">
        <v>0.14000000000000001</v>
      </c>
      <c r="BD1346" s="14">
        <v>4</v>
      </c>
      <c r="BE1346" s="17" t="s">
        <v>149</v>
      </c>
      <c r="BF1346" s="28"/>
      <c r="BG1346" s="26"/>
      <c r="BH1346" s="31"/>
      <c r="BI1346" s="29"/>
    </row>
    <row r="1347" spans="1:61" x14ac:dyDescent="0.25">
      <c r="A1347" s="14">
        <v>2009</v>
      </c>
      <c r="B1347" s="15">
        <v>2012</v>
      </c>
      <c r="C1347" s="20" t="s">
        <v>205</v>
      </c>
      <c r="D1347" s="17" t="s">
        <v>342</v>
      </c>
      <c r="E1347" s="32">
        <v>2</v>
      </c>
      <c r="F1347" s="44" t="s">
        <v>124</v>
      </c>
      <c r="G1347" s="86" t="s">
        <v>125</v>
      </c>
      <c r="H1347" s="70">
        <v>99239</v>
      </c>
      <c r="I1347" s="21" t="s">
        <v>52</v>
      </c>
      <c r="J1347" s="22">
        <v>99239015</v>
      </c>
      <c r="K1347" s="17" t="s">
        <v>42</v>
      </c>
      <c r="L1347" s="23">
        <v>94.444444444444443</v>
      </c>
      <c r="M1347" s="24">
        <f t="shared" si="199"/>
        <v>0.94444444444444442</v>
      </c>
      <c r="N1347" s="25">
        <v>5.1834130781499201</v>
      </c>
      <c r="O1347" s="26">
        <v>50.87719298245613</v>
      </c>
      <c r="P1347" s="26">
        <f t="shared" si="196"/>
        <v>0.50877192982456132</v>
      </c>
      <c r="Q1347" s="63">
        <v>49.12280701754387</v>
      </c>
      <c r="R1347" s="25">
        <v>0.49122807017543868</v>
      </c>
      <c r="S1347" s="24">
        <v>2.5458502382335317</v>
      </c>
      <c r="T1347" s="25">
        <v>0.84861674607784388</v>
      </c>
      <c r="U1347" s="25">
        <v>1.1356766945678192</v>
      </c>
      <c r="V1347" s="25">
        <v>0.37855889818927307</v>
      </c>
      <c r="W1347" s="26">
        <v>17.402270087547535</v>
      </c>
      <c r="X1347" s="26">
        <v>40.054270140178929</v>
      </c>
      <c r="Y1347" s="26">
        <v>26.30619208304276</v>
      </c>
      <c r="Z1347" s="26">
        <v>2.9271527733752123</v>
      </c>
      <c r="AA1347" s="26">
        <v>0.42888888888888888</v>
      </c>
      <c r="AB1347" s="26">
        <v>5.9359202445859554</v>
      </c>
      <c r="AC1347" s="26">
        <f t="shared" si="203"/>
        <v>0.14767857816062385</v>
      </c>
      <c r="AD1347" s="26">
        <f t="shared" si="203"/>
        <v>0.33990724392881583</v>
      </c>
      <c r="AE1347" s="26">
        <f t="shared" si="203"/>
        <v>0.22323875127210485</v>
      </c>
      <c r="AF1347" s="26">
        <f t="shared" si="203"/>
        <v>2.484030861814409E-2</v>
      </c>
      <c r="AG1347" s="17">
        <v>6</v>
      </c>
      <c r="AH1347" s="17">
        <v>5.6</v>
      </c>
      <c r="AI1347" s="17">
        <f t="shared" si="202"/>
        <v>2.5118864315095806E-6</v>
      </c>
      <c r="AJ1347" s="17">
        <v>1.5</v>
      </c>
      <c r="AK1347" s="17">
        <v>45</v>
      </c>
      <c r="AL1347" s="17">
        <v>1765</v>
      </c>
      <c r="AM1347" s="17">
        <v>257.5</v>
      </c>
      <c r="AN1347" s="17">
        <v>11</v>
      </c>
      <c r="AO1347" s="17">
        <v>13.5</v>
      </c>
      <c r="AP1347" s="17">
        <v>0.55000000000000004</v>
      </c>
      <c r="AQ1347" s="17">
        <v>57</v>
      </c>
      <c r="AR1347" s="17">
        <v>983.0625</v>
      </c>
      <c r="AS1347" s="17">
        <v>1317.9861111111109</v>
      </c>
      <c r="AT1347" s="26">
        <v>713.8125</v>
      </c>
      <c r="AU1347" s="26">
        <v>20.664589823468329</v>
      </c>
      <c r="AV1347" s="26">
        <v>2.165581256082044</v>
      </c>
      <c r="AW1347" s="26">
        <v>4591.4750000000013</v>
      </c>
      <c r="AX1347" s="26">
        <v>3470.35</v>
      </c>
      <c r="AY1347" s="103">
        <v>440</v>
      </c>
      <c r="AZ1347" s="103">
        <f t="shared" si="200"/>
        <v>134.19999999999999</v>
      </c>
      <c r="BA1347" s="17">
        <v>15</v>
      </c>
      <c r="BB1347" s="17">
        <v>45</v>
      </c>
      <c r="BC1347" s="17">
        <v>0.16</v>
      </c>
      <c r="BD1347" s="14">
        <v>3</v>
      </c>
      <c r="BE1347" s="17" t="s">
        <v>149</v>
      </c>
      <c r="BF1347" s="28"/>
      <c r="BG1347" s="26"/>
      <c r="BH1347" s="31"/>
      <c r="BI1347" s="29"/>
    </row>
    <row r="1348" spans="1:61" x14ac:dyDescent="0.25">
      <c r="A1348" s="14">
        <v>2009</v>
      </c>
      <c r="B1348" s="15">
        <v>2012</v>
      </c>
      <c r="C1348" s="20" t="s">
        <v>205</v>
      </c>
      <c r="D1348" s="17" t="s">
        <v>342</v>
      </c>
      <c r="E1348" s="32">
        <v>3</v>
      </c>
      <c r="F1348" s="44" t="s">
        <v>124</v>
      </c>
      <c r="G1348" s="86" t="s">
        <v>125</v>
      </c>
      <c r="H1348" s="70">
        <v>99239</v>
      </c>
      <c r="I1348" s="21" t="s">
        <v>52</v>
      </c>
      <c r="J1348" s="22">
        <v>99239015</v>
      </c>
      <c r="K1348" s="17" t="s">
        <v>42</v>
      </c>
      <c r="L1348" s="23">
        <v>100</v>
      </c>
      <c r="M1348" s="24">
        <f t="shared" si="199"/>
        <v>1</v>
      </c>
      <c r="N1348" s="25">
        <v>26.993620414673046</v>
      </c>
      <c r="O1348" s="26">
        <v>50</v>
      </c>
      <c r="P1348" s="26">
        <f t="shared" si="196"/>
        <v>0.5</v>
      </c>
      <c r="Q1348" s="63">
        <v>50</v>
      </c>
      <c r="R1348" s="25">
        <v>0.5</v>
      </c>
      <c r="S1348" s="24">
        <v>13.494754786152988</v>
      </c>
      <c r="T1348" s="25">
        <v>4.4982515953843292</v>
      </c>
      <c r="U1348" s="25">
        <v>6.0198664789392264</v>
      </c>
      <c r="V1348" s="25">
        <v>2.0066221596464087</v>
      </c>
      <c r="W1348" s="26">
        <v>18.004510866505996</v>
      </c>
      <c r="X1348" s="26">
        <v>42.758242629863304</v>
      </c>
      <c r="Y1348" s="26">
        <v>24.953497520686525</v>
      </c>
      <c r="Z1348" s="26">
        <v>2.3356879135387345</v>
      </c>
      <c r="AA1348" s="26">
        <v>0.39590909090909093</v>
      </c>
      <c r="AB1348" s="26">
        <v>34.085488552854841</v>
      </c>
      <c r="AC1348" s="26">
        <f t="shared" si="203"/>
        <v>0.80988819729375083</v>
      </c>
      <c r="AD1348" s="26">
        <f t="shared" si="203"/>
        <v>1.9233733312561283</v>
      </c>
      <c r="AE1348" s="26">
        <f t="shared" si="203"/>
        <v>1.1224711003284706</v>
      </c>
      <c r="AF1348" s="26">
        <f t="shared" si="203"/>
        <v>0.10506511883395507</v>
      </c>
      <c r="AG1348" s="17">
        <v>10.5</v>
      </c>
      <c r="AH1348" s="17">
        <v>5.8</v>
      </c>
      <c r="AI1348" s="17">
        <f t="shared" si="202"/>
        <v>1.5848931924611111E-6</v>
      </c>
      <c r="AJ1348" s="17">
        <v>2.5</v>
      </c>
      <c r="AK1348" s="17">
        <v>62.5</v>
      </c>
      <c r="AL1348" s="17">
        <v>3335</v>
      </c>
      <c r="AM1348" s="17">
        <v>547.5</v>
      </c>
      <c r="AN1348" s="17">
        <v>13</v>
      </c>
      <c r="AO1348" s="17">
        <v>16.5</v>
      </c>
      <c r="AP1348" s="17">
        <v>1.25</v>
      </c>
      <c r="AQ1348" s="17">
        <v>36</v>
      </c>
      <c r="AR1348" s="17">
        <v>983.0625</v>
      </c>
      <c r="AS1348" s="17">
        <v>1317.9861111111109</v>
      </c>
      <c r="AT1348" s="26">
        <v>713.8125</v>
      </c>
      <c r="AU1348" s="26">
        <v>20.664589823468329</v>
      </c>
      <c r="AV1348" s="26">
        <v>2.165581256082044</v>
      </c>
      <c r="AW1348" s="26">
        <v>4591.4750000000013</v>
      </c>
      <c r="AX1348" s="26">
        <v>3470.35</v>
      </c>
      <c r="AY1348" s="103">
        <v>440</v>
      </c>
      <c r="AZ1348" s="103">
        <f t="shared" si="200"/>
        <v>134.19999999999999</v>
      </c>
      <c r="BA1348" s="17">
        <v>0</v>
      </c>
      <c r="BB1348" s="17">
        <v>15</v>
      </c>
      <c r="BC1348" s="17">
        <v>0.14000000000000001</v>
      </c>
      <c r="BD1348" s="14">
        <v>4</v>
      </c>
      <c r="BE1348" s="17" t="s">
        <v>149</v>
      </c>
      <c r="BF1348" s="28"/>
      <c r="BG1348" s="26"/>
      <c r="BH1348" s="31"/>
      <c r="BI1348" s="29"/>
    </row>
    <row r="1349" spans="1:61" x14ac:dyDescent="0.25">
      <c r="A1349" s="14">
        <v>2009</v>
      </c>
      <c r="B1349" s="15">
        <v>2012</v>
      </c>
      <c r="C1349" s="20" t="s">
        <v>205</v>
      </c>
      <c r="D1349" s="17" t="s">
        <v>342</v>
      </c>
      <c r="E1349" s="32">
        <v>4</v>
      </c>
      <c r="F1349" s="44" t="s">
        <v>124</v>
      </c>
      <c r="G1349" s="86" t="s">
        <v>125</v>
      </c>
      <c r="H1349" s="70">
        <v>99239</v>
      </c>
      <c r="I1349" s="21" t="s">
        <v>52</v>
      </c>
      <c r="J1349" s="22">
        <v>99239015</v>
      </c>
      <c r="K1349" s="17" t="s">
        <v>42</v>
      </c>
      <c r="L1349" s="23">
        <v>94.444444444444443</v>
      </c>
      <c r="M1349" s="24">
        <f t="shared" si="199"/>
        <v>0.94444444444444442</v>
      </c>
      <c r="N1349" s="25">
        <v>3.9074960127591711</v>
      </c>
      <c r="O1349" s="26">
        <v>52.173913043478265</v>
      </c>
      <c r="P1349" s="26">
        <f t="shared" si="196"/>
        <v>0.52173913043478271</v>
      </c>
      <c r="Q1349" s="63">
        <v>47.826086956521735</v>
      </c>
      <c r="R1349" s="25">
        <v>0.47826086956521735</v>
      </c>
      <c r="S1349" s="24">
        <v>1.8685178420747439</v>
      </c>
      <c r="T1349" s="25">
        <v>0.62283928069158134</v>
      </c>
      <c r="U1349" s="25">
        <v>0.83352592181574547</v>
      </c>
      <c r="V1349" s="25">
        <v>0.27784197393858184</v>
      </c>
      <c r="W1349" s="26">
        <v>17.01047094165537</v>
      </c>
      <c r="X1349" s="26">
        <v>39.233984747161188</v>
      </c>
      <c r="Y1349" s="26">
        <v>26.938454385077208</v>
      </c>
      <c r="Z1349" s="26">
        <v>3.2407541630768293</v>
      </c>
      <c r="AA1349" s="26">
        <v>0.55999999999999994</v>
      </c>
      <c r="AB1349" s="26">
        <v>3.3366390037049003</v>
      </c>
      <c r="AC1349" s="26">
        <f t="shared" si="203"/>
        <v>0.10594789485525677</v>
      </c>
      <c r="AD1349" s="26">
        <f t="shared" si="203"/>
        <v>0.24436466838586349</v>
      </c>
      <c r="AE1349" s="26">
        <f t="shared" si="203"/>
        <v>0.16778327552144465</v>
      </c>
      <c r="AF1349" s="26">
        <f t="shared" si="203"/>
        <v>2.01846899182902E-2</v>
      </c>
      <c r="AG1349" s="17">
        <v>4.9000000000000004</v>
      </c>
      <c r="AH1349" s="17">
        <v>5.7</v>
      </c>
      <c r="AI1349" s="17">
        <f t="shared" si="202"/>
        <v>1.9952623149688749E-6</v>
      </c>
      <c r="AJ1349" s="17">
        <v>1</v>
      </c>
      <c r="AK1349" s="17">
        <v>40</v>
      </c>
      <c r="AL1349" s="17">
        <v>1980</v>
      </c>
      <c r="AM1349" s="17">
        <v>307.5</v>
      </c>
      <c r="AN1349" s="17">
        <v>9.5</v>
      </c>
      <c r="AO1349" s="17">
        <v>9</v>
      </c>
      <c r="AP1349" s="17">
        <v>0.5</v>
      </c>
      <c r="AQ1349" s="17">
        <v>35.5</v>
      </c>
      <c r="AR1349" s="17">
        <v>983.0625</v>
      </c>
      <c r="AS1349" s="17">
        <v>1317.9861111111109</v>
      </c>
      <c r="AT1349" s="26">
        <v>713.8125</v>
      </c>
      <c r="AU1349" s="26">
        <v>20.664589823468329</v>
      </c>
      <c r="AV1349" s="26">
        <v>2.165581256082044</v>
      </c>
      <c r="AW1349" s="26">
        <v>4591.4750000000013</v>
      </c>
      <c r="AX1349" s="26">
        <v>3470.35</v>
      </c>
      <c r="AY1349" s="103">
        <v>440</v>
      </c>
      <c r="AZ1349" s="103">
        <f t="shared" si="200"/>
        <v>134.19999999999999</v>
      </c>
      <c r="BA1349" s="17">
        <v>15</v>
      </c>
      <c r="BB1349" s="17">
        <v>45</v>
      </c>
      <c r="BC1349" s="17">
        <v>0.16</v>
      </c>
      <c r="BD1349" s="14">
        <v>3</v>
      </c>
      <c r="BE1349" s="17" t="s">
        <v>149</v>
      </c>
      <c r="BF1349" s="28"/>
      <c r="BG1349" s="26"/>
      <c r="BH1349" s="31"/>
      <c r="BI1349" s="29"/>
    </row>
    <row r="1350" spans="1:61" x14ac:dyDescent="0.25">
      <c r="A1350" s="14">
        <v>2009</v>
      </c>
      <c r="B1350" s="15">
        <v>2012</v>
      </c>
      <c r="C1350" s="20" t="s">
        <v>205</v>
      </c>
      <c r="D1350" s="17" t="s">
        <v>342</v>
      </c>
      <c r="E1350" s="32">
        <v>1</v>
      </c>
      <c r="F1350" s="44" t="s">
        <v>126</v>
      </c>
      <c r="G1350" s="86" t="s">
        <v>127</v>
      </c>
      <c r="H1350" s="70">
        <v>9970</v>
      </c>
      <c r="I1350" s="21">
        <v>5</v>
      </c>
      <c r="J1350" s="22">
        <v>9970036</v>
      </c>
      <c r="K1350" s="17" t="s">
        <v>54</v>
      </c>
      <c r="L1350" s="23">
        <v>100</v>
      </c>
      <c r="M1350" s="24">
        <f t="shared" si="199"/>
        <v>1</v>
      </c>
      <c r="N1350" s="25">
        <v>10.925039872408293</v>
      </c>
      <c r="O1350" s="26">
        <v>51.428571428571423</v>
      </c>
      <c r="P1350" s="26">
        <f t="shared" si="196"/>
        <v>0.51428571428571423</v>
      </c>
      <c r="Q1350" s="63">
        <v>48.571428571428577</v>
      </c>
      <c r="R1350" s="25">
        <v>0.48571428571428577</v>
      </c>
      <c r="S1350" s="24">
        <v>5.3056398222325907</v>
      </c>
      <c r="T1350" s="25">
        <v>1.7685466074108636</v>
      </c>
      <c r="U1350" s="25">
        <v>2.3667894542223187</v>
      </c>
      <c r="V1350" s="25">
        <v>0.78892981807410623</v>
      </c>
      <c r="W1350" s="26">
        <v>17.728895323955115</v>
      </c>
      <c r="X1350" s="26">
        <v>40.459733739114171</v>
      </c>
      <c r="Y1350" s="26">
        <v>24.010646828006102</v>
      </c>
      <c r="Z1350" s="26">
        <v>4.6117162660510047</v>
      </c>
      <c r="AA1350" s="26">
        <v>0.38200000000000001</v>
      </c>
      <c r="AB1350" s="26">
        <v>13.889109482284269</v>
      </c>
      <c r="AC1350" s="26">
        <f t="shared" si="203"/>
        <v>0.31354377678323142</v>
      </c>
      <c r="AD1350" s="26">
        <f t="shared" si="203"/>
        <v>0.71554924841057221</v>
      </c>
      <c r="AE1350" s="26">
        <f t="shared" si="203"/>
        <v>0.42463947989410605</v>
      </c>
      <c r="AF1350" s="26">
        <f t="shared" si="203"/>
        <v>8.156035156666E-2</v>
      </c>
      <c r="AG1350" s="17">
        <v>5.8</v>
      </c>
      <c r="AH1350" s="17">
        <v>5.5</v>
      </c>
      <c r="AI1350" s="17">
        <f t="shared" si="202"/>
        <v>3.1622776601683767E-6</v>
      </c>
      <c r="AJ1350" s="17">
        <v>1</v>
      </c>
      <c r="AK1350" s="17">
        <v>47.5</v>
      </c>
      <c r="AL1350" s="17">
        <v>1730</v>
      </c>
      <c r="AM1350" s="17">
        <v>242.5</v>
      </c>
      <c r="AN1350" s="17">
        <v>8</v>
      </c>
      <c r="AO1350" s="17">
        <v>13</v>
      </c>
      <c r="AP1350" s="17">
        <v>1</v>
      </c>
      <c r="AQ1350" s="17">
        <v>69.5</v>
      </c>
      <c r="AR1350" s="17">
        <v>983.0625</v>
      </c>
      <c r="AS1350" s="17">
        <v>1317.9861111111109</v>
      </c>
      <c r="AT1350" s="26">
        <v>713.8125</v>
      </c>
      <c r="AU1350" s="26">
        <v>20.664589823468329</v>
      </c>
      <c r="AV1350" s="26">
        <v>2.165581256082044</v>
      </c>
      <c r="AW1350" s="26">
        <v>4591.4750000000013</v>
      </c>
      <c r="AX1350" s="26">
        <v>3470.35</v>
      </c>
      <c r="AY1350" s="103">
        <v>440</v>
      </c>
      <c r="AZ1350" s="103">
        <f t="shared" si="200"/>
        <v>134.19999999999999</v>
      </c>
      <c r="BA1350" s="17">
        <v>0</v>
      </c>
      <c r="BB1350" s="17">
        <v>15</v>
      </c>
      <c r="BC1350" s="17">
        <v>0.14000000000000001</v>
      </c>
      <c r="BD1350" s="14">
        <v>4</v>
      </c>
      <c r="BE1350" s="17" t="s">
        <v>149</v>
      </c>
      <c r="BF1350" s="28"/>
      <c r="BG1350" s="26"/>
      <c r="BH1350" s="31"/>
      <c r="BI1350" s="29"/>
    </row>
    <row r="1351" spans="1:61" x14ac:dyDescent="0.25">
      <c r="A1351" s="14">
        <v>2009</v>
      </c>
      <c r="B1351" s="15">
        <v>2012</v>
      </c>
      <c r="C1351" s="20" t="s">
        <v>205</v>
      </c>
      <c r="D1351" s="17" t="s">
        <v>342</v>
      </c>
      <c r="E1351" s="32">
        <v>2</v>
      </c>
      <c r="F1351" s="44" t="s">
        <v>126</v>
      </c>
      <c r="G1351" s="86" t="s">
        <v>127</v>
      </c>
      <c r="H1351" s="70">
        <v>9970</v>
      </c>
      <c r="I1351" s="21">
        <v>5</v>
      </c>
      <c r="J1351" s="22">
        <v>9970036</v>
      </c>
      <c r="K1351" s="17" t="s">
        <v>54</v>
      </c>
      <c r="L1351" s="23">
        <v>83.333333333333343</v>
      </c>
      <c r="M1351" s="24">
        <f t="shared" si="199"/>
        <v>0.83333333333333348</v>
      </c>
      <c r="N1351" s="25">
        <v>2.8309409888357253</v>
      </c>
      <c r="O1351" s="26">
        <v>50.666666666666664</v>
      </c>
      <c r="P1351" s="26">
        <f t="shared" si="196"/>
        <v>0.5066666666666666</v>
      </c>
      <c r="Q1351" s="63">
        <v>49.333333333333336</v>
      </c>
      <c r="R1351" s="25">
        <v>0.49333333333333335</v>
      </c>
      <c r="S1351" s="24">
        <v>1.3963848674829697</v>
      </c>
      <c r="T1351" s="25">
        <v>0.46546162249432327</v>
      </c>
      <c r="U1351" s="25">
        <v>0.62291242698861038</v>
      </c>
      <c r="V1351" s="25">
        <v>0.20763747566287014</v>
      </c>
      <c r="W1351" s="26">
        <v>17.354144324463462</v>
      </c>
      <c r="X1351" s="26">
        <v>37.457250691575389</v>
      </c>
      <c r="Y1351" s="26">
        <v>25.801220215395261</v>
      </c>
      <c r="Z1351" s="26">
        <v>4.6747996248207784</v>
      </c>
      <c r="AA1351" s="26">
        <v>0.42833333333333334</v>
      </c>
      <c r="AB1351" s="26">
        <v>3.2600424921781403</v>
      </c>
      <c r="AC1351" s="26">
        <f t="shared" si="203"/>
        <v>8.0776881742654141E-2</v>
      </c>
      <c r="AD1351" s="26">
        <f t="shared" si="203"/>
        <v>0.17434912681077294</v>
      </c>
      <c r="AE1351" s="26">
        <f t="shared" si="203"/>
        <v>0.12009477823791211</v>
      </c>
      <c r="AF1351" s="26">
        <f t="shared" si="203"/>
        <v>2.175939818204933E-2</v>
      </c>
      <c r="AG1351" s="17">
        <v>6</v>
      </c>
      <c r="AH1351" s="17">
        <v>5.6</v>
      </c>
      <c r="AI1351" s="17">
        <f t="shared" si="202"/>
        <v>2.5118864315095806E-6</v>
      </c>
      <c r="AJ1351" s="17">
        <v>1.5</v>
      </c>
      <c r="AK1351" s="17">
        <v>45</v>
      </c>
      <c r="AL1351" s="17">
        <v>1765</v>
      </c>
      <c r="AM1351" s="17">
        <v>257.5</v>
      </c>
      <c r="AN1351" s="17">
        <v>11</v>
      </c>
      <c r="AO1351" s="17">
        <v>13.5</v>
      </c>
      <c r="AP1351" s="17">
        <v>0.55000000000000004</v>
      </c>
      <c r="AQ1351" s="17">
        <v>57</v>
      </c>
      <c r="AR1351" s="17">
        <v>983.0625</v>
      </c>
      <c r="AS1351" s="17">
        <v>1317.9861111111109</v>
      </c>
      <c r="AT1351" s="26">
        <v>713.8125</v>
      </c>
      <c r="AU1351" s="26">
        <v>20.664589823468329</v>
      </c>
      <c r="AV1351" s="26">
        <v>2.165581256082044</v>
      </c>
      <c r="AW1351" s="26">
        <v>4591.4750000000013</v>
      </c>
      <c r="AX1351" s="26">
        <v>3470.35</v>
      </c>
      <c r="AY1351" s="103">
        <v>440</v>
      </c>
      <c r="AZ1351" s="103">
        <f t="shared" si="200"/>
        <v>134.19999999999999</v>
      </c>
      <c r="BA1351" s="17">
        <v>15</v>
      </c>
      <c r="BB1351" s="17">
        <v>45</v>
      </c>
      <c r="BC1351" s="17">
        <v>0.16</v>
      </c>
      <c r="BD1351" s="14">
        <v>3</v>
      </c>
      <c r="BE1351" s="17" t="s">
        <v>149</v>
      </c>
      <c r="BF1351" s="28"/>
      <c r="BG1351" s="26"/>
      <c r="BH1351" s="31"/>
      <c r="BI1351" s="29"/>
    </row>
    <row r="1352" spans="1:61" x14ac:dyDescent="0.25">
      <c r="A1352" s="14">
        <v>2009</v>
      </c>
      <c r="B1352" s="15">
        <v>2012</v>
      </c>
      <c r="C1352" s="20" t="s">
        <v>205</v>
      </c>
      <c r="D1352" s="17" t="s">
        <v>342</v>
      </c>
      <c r="E1352" s="32">
        <v>3</v>
      </c>
      <c r="F1352" s="44" t="s">
        <v>126</v>
      </c>
      <c r="G1352" s="86" t="s">
        <v>127</v>
      </c>
      <c r="H1352" s="70">
        <v>9970</v>
      </c>
      <c r="I1352" s="21">
        <v>5</v>
      </c>
      <c r="J1352" s="22">
        <v>9970036</v>
      </c>
      <c r="K1352" s="17" t="s">
        <v>54</v>
      </c>
      <c r="L1352" s="23">
        <v>94.444444444444443</v>
      </c>
      <c r="M1352" s="24">
        <f t="shared" si="199"/>
        <v>0.94444444444444442</v>
      </c>
      <c r="N1352" s="25">
        <v>25.039872408293459</v>
      </c>
      <c r="O1352" s="26">
        <v>46.835443037974677</v>
      </c>
      <c r="P1352" s="26">
        <f t="shared" si="196"/>
        <v>0.46835443037974678</v>
      </c>
      <c r="Q1352" s="63">
        <v>53.164556962025323</v>
      </c>
      <c r="R1352" s="25">
        <v>0.53164556962025322</v>
      </c>
      <c r="S1352" s="24">
        <v>13.310309901821931</v>
      </c>
      <c r="T1352" s="25">
        <v>4.4367699672739773</v>
      </c>
      <c r="U1352" s="25">
        <v>5.9375875791747301</v>
      </c>
      <c r="V1352" s="25">
        <v>1.97919585972491</v>
      </c>
      <c r="W1352" s="26">
        <v>17.499437041392909</v>
      </c>
      <c r="X1352" s="26">
        <v>41.322987729252489</v>
      </c>
      <c r="Y1352" s="26">
        <v>24.285617778524497</v>
      </c>
      <c r="Z1352" s="26">
        <v>3.6235405371033522</v>
      </c>
      <c r="AA1352" s="26">
        <v>0.37974999999999998</v>
      </c>
      <c r="AB1352" s="26">
        <v>35.050190656542284</v>
      </c>
      <c r="AC1352" s="26">
        <f t="shared" si="203"/>
        <v>0.77640976709453846</v>
      </c>
      <c r="AD1352" s="26">
        <f t="shared" si="203"/>
        <v>1.8334059091517854</v>
      </c>
      <c r="AE1352" s="26">
        <f t="shared" si="203"/>
        <v>1.0774969959645244</v>
      </c>
      <c r="AF1352" s="26">
        <f t="shared" si="203"/>
        <v>0.1607681583021997</v>
      </c>
      <c r="AG1352" s="17">
        <v>10.5</v>
      </c>
      <c r="AH1352" s="17">
        <v>5.8</v>
      </c>
      <c r="AI1352" s="17">
        <f t="shared" si="202"/>
        <v>1.5848931924611111E-6</v>
      </c>
      <c r="AJ1352" s="17">
        <v>2.5</v>
      </c>
      <c r="AK1352" s="17">
        <v>62.5</v>
      </c>
      <c r="AL1352" s="17">
        <v>3335</v>
      </c>
      <c r="AM1352" s="17">
        <v>547.5</v>
      </c>
      <c r="AN1352" s="17">
        <v>13</v>
      </c>
      <c r="AO1352" s="17">
        <v>16.5</v>
      </c>
      <c r="AP1352" s="17">
        <v>1.25</v>
      </c>
      <c r="AQ1352" s="17">
        <v>36</v>
      </c>
      <c r="AR1352" s="17">
        <v>983.0625</v>
      </c>
      <c r="AS1352" s="17">
        <v>1317.9861111111109</v>
      </c>
      <c r="AT1352" s="26">
        <v>713.8125</v>
      </c>
      <c r="AU1352" s="26">
        <v>20.664589823468329</v>
      </c>
      <c r="AV1352" s="26">
        <v>2.165581256082044</v>
      </c>
      <c r="AW1352" s="26">
        <v>4591.4750000000013</v>
      </c>
      <c r="AX1352" s="26">
        <v>3470.35</v>
      </c>
      <c r="AY1352" s="103">
        <v>440</v>
      </c>
      <c r="AZ1352" s="103">
        <f t="shared" si="200"/>
        <v>134.19999999999999</v>
      </c>
      <c r="BA1352" s="17">
        <v>0</v>
      </c>
      <c r="BB1352" s="17">
        <v>15</v>
      </c>
      <c r="BC1352" s="17">
        <v>0.14000000000000001</v>
      </c>
      <c r="BD1352" s="14">
        <v>4</v>
      </c>
      <c r="BE1352" s="17" t="s">
        <v>149</v>
      </c>
      <c r="BF1352" s="28"/>
      <c r="BG1352" s="26"/>
      <c r="BH1352" s="31"/>
      <c r="BI1352" s="29"/>
    </row>
    <row r="1353" spans="1:61" x14ac:dyDescent="0.25">
      <c r="A1353" s="14">
        <v>2009</v>
      </c>
      <c r="B1353" s="15">
        <v>2012</v>
      </c>
      <c r="C1353" s="20" t="s">
        <v>205</v>
      </c>
      <c r="D1353" s="17" t="s">
        <v>342</v>
      </c>
      <c r="E1353" s="32">
        <v>4</v>
      </c>
      <c r="F1353" s="44" t="s">
        <v>126</v>
      </c>
      <c r="G1353" s="86" t="s">
        <v>127</v>
      </c>
      <c r="H1353" s="70">
        <v>9970</v>
      </c>
      <c r="I1353" s="21">
        <v>5</v>
      </c>
      <c r="J1353" s="22">
        <v>9970036</v>
      </c>
      <c r="K1353" s="17" t="s">
        <v>54</v>
      </c>
      <c r="L1353" s="23">
        <v>77.777777777777786</v>
      </c>
      <c r="M1353" s="24">
        <f t="shared" si="199"/>
        <v>0.7777777777777779</v>
      </c>
      <c r="N1353" s="25">
        <v>2.5518341307814993</v>
      </c>
      <c r="O1353" s="26">
        <v>50.561797752808992</v>
      </c>
      <c r="P1353" s="26">
        <f t="shared" si="196"/>
        <v>0.5056179775280899</v>
      </c>
      <c r="Q1353" s="63">
        <v>49.438202247191008</v>
      </c>
      <c r="R1353" s="25">
        <v>0.4943820224719101</v>
      </c>
      <c r="S1353" s="24">
        <v>1.2613887931823082</v>
      </c>
      <c r="T1353" s="25">
        <v>0.42046293106076943</v>
      </c>
      <c r="U1353" s="25">
        <v>0.56269211507121175</v>
      </c>
      <c r="V1353" s="25">
        <v>0.18756403835707058</v>
      </c>
      <c r="W1353" s="26">
        <v>17.57409478900091</v>
      </c>
      <c r="X1353" s="26">
        <v>36.882146547681877</v>
      </c>
      <c r="Y1353" s="26">
        <v>26.019667475610419</v>
      </c>
      <c r="Z1353" s="26">
        <v>4.4680609309565824</v>
      </c>
      <c r="AA1353" s="26">
        <v>0.37125000000000002</v>
      </c>
      <c r="AB1353" s="26">
        <v>3.3976802509961166</v>
      </c>
      <c r="AC1353" s="26">
        <f t="shared" si="203"/>
        <v>7.3892554057231163E-2</v>
      </c>
      <c r="AD1353" s="26">
        <f t="shared" si="203"/>
        <v>0.15507575441251159</v>
      </c>
      <c r="AE1353" s="26">
        <f t="shared" si="203"/>
        <v>0.10940305652021728</v>
      </c>
      <c r="AF1353" s="26">
        <f t="shared" si="203"/>
        <v>1.8786539951881148E-2</v>
      </c>
      <c r="AG1353" s="17">
        <v>4.9000000000000004</v>
      </c>
      <c r="AH1353" s="17">
        <v>5.7</v>
      </c>
      <c r="AI1353" s="17">
        <f t="shared" si="202"/>
        <v>1.9952623149688749E-6</v>
      </c>
      <c r="AJ1353" s="17">
        <v>1</v>
      </c>
      <c r="AK1353" s="17">
        <v>40</v>
      </c>
      <c r="AL1353" s="17">
        <v>1980</v>
      </c>
      <c r="AM1353" s="17">
        <v>307.5</v>
      </c>
      <c r="AN1353" s="17">
        <v>9.5</v>
      </c>
      <c r="AO1353" s="17">
        <v>9</v>
      </c>
      <c r="AP1353" s="17">
        <v>0.5</v>
      </c>
      <c r="AQ1353" s="17">
        <v>35.5</v>
      </c>
      <c r="AR1353" s="17">
        <v>983.0625</v>
      </c>
      <c r="AS1353" s="17">
        <v>1317.9861111111109</v>
      </c>
      <c r="AT1353" s="26">
        <v>713.8125</v>
      </c>
      <c r="AU1353" s="26">
        <v>20.664589823468329</v>
      </c>
      <c r="AV1353" s="26">
        <v>2.165581256082044</v>
      </c>
      <c r="AW1353" s="26">
        <v>4591.4750000000013</v>
      </c>
      <c r="AX1353" s="26">
        <v>3470.35</v>
      </c>
      <c r="AY1353" s="103">
        <v>440</v>
      </c>
      <c r="AZ1353" s="103">
        <f t="shared" si="200"/>
        <v>134.19999999999999</v>
      </c>
      <c r="BA1353" s="17">
        <v>15</v>
      </c>
      <c r="BB1353" s="17">
        <v>45</v>
      </c>
      <c r="BC1353" s="17">
        <v>0.16</v>
      </c>
      <c r="BD1353" s="14">
        <v>3</v>
      </c>
      <c r="BE1353" s="17" t="s">
        <v>149</v>
      </c>
      <c r="BF1353" s="28"/>
      <c r="BG1353" s="26"/>
      <c r="BH1353" s="31"/>
      <c r="BI1353" s="29"/>
    </row>
    <row r="1354" spans="1:61" x14ac:dyDescent="0.25">
      <c r="A1354" s="14">
        <v>2009</v>
      </c>
      <c r="B1354" s="15">
        <v>2012</v>
      </c>
      <c r="C1354" s="20" t="s">
        <v>205</v>
      </c>
      <c r="D1354" s="17" t="s">
        <v>342</v>
      </c>
      <c r="E1354" s="32">
        <v>1</v>
      </c>
      <c r="F1354" s="44" t="s">
        <v>128</v>
      </c>
      <c r="G1354" s="86" t="s">
        <v>129</v>
      </c>
      <c r="H1354" s="70">
        <v>9980</v>
      </c>
      <c r="I1354" s="21">
        <v>9</v>
      </c>
      <c r="J1354" s="22">
        <v>9980005</v>
      </c>
      <c r="K1354" s="17" t="s">
        <v>40</v>
      </c>
      <c r="L1354" s="23">
        <v>77.777777777777786</v>
      </c>
      <c r="M1354" s="24">
        <f t="shared" si="199"/>
        <v>0.7777777777777779</v>
      </c>
      <c r="N1354" s="25">
        <v>17.583732057416267</v>
      </c>
      <c r="O1354" s="26">
        <v>47.560975609756099</v>
      </c>
      <c r="P1354" s="26">
        <f t="shared" si="196"/>
        <v>0.47560975609756101</v>
      </c>
      <c r="Q1354" s="63">
        <v>52.439024390243901</v>
      </c>
      <c r="R1354" s="25">
        <v>0.52439024390243905</v>
      </c>
      <c r="S1354" s="24">
        <v>9.2193333216781035</v>
      </c>
      <c r="T1354" s="25">
        <v>3.0731111072260346</v>
      </c>
      <c r="U1354" s="25">
        <v>4.1126464690032991</v>
      </c>
      <c r="V1354" s="25">
        <v>1.3708821563344331</v>
      </c>
      <c r="W1354" s="26">
        <v>17.964523632797523</v>
      </c>
      <c r="X1354" s="26">
        <v>43.086978097294605</v>
      </c>
      <c r="Y1354" s="26">
        <v>25.100654123954968</v>
      </c>
      <c r="Z1354" s="26">
        <v>2.173534940110244</v>
      </c>
      <c r="AA1354" s="26">
        <v>0.45427350427350432</v>
      </c>
      <c r="AB1354" s="26">
        <v>20.294675421191684</v>
      </c>
      <c r="AC1354" s="26">
        <f t="shared" si="203"/>
        <v>0.55206977111974653</v>
      </c>
      <c r="AD1354" s="26">
        <f t="shared" si="203"/>
        <v>1.3241107096760092</v>
      </c>
      <c r="AE1354" s="26">
        <f t="shared" si="203"/>
        <v>0.77137098986964991</v>
      </c>
      <c r="AF1354" s="26">
        <f t="shared" si="203"/>
        <v>6.6795143663966647E-2</v>
      </c>
      <c r="AG1354" s="17">
        <v>5.8</v>
      </c>
      <c r="AH1354" s="17">
        <v>5.5</v>
      </c>
      <c r="AI1354" s="17">
        <f t="shared" si="202"/>
        <v>3.1622776601683767E-6</v>
      </c>
      <c r="AJ1354" s="17">
        <v>1</v>
      </c>
      <c r="AK1354" s="17">
        <v>47.5</v>
      </c>
      <c r="AL1354" s="17">
        <v>1730</v>
      </c>
      <c r="AM1354" s="17">
        <v>242.5</v>
      </c>
      <c r="AN1354" s="17">
        <v>8</v>
      </c>
      <c r="AO1354" s="17">
        <v>13</v>
      </c>
      <c r="AP1354" s="17">
        <v>1</v>
      </c>
      <c r="AQ1354" s="17">
        <v>69.5</v>
      </c>
      <c r="AR1354" s="17">
        <v>983.0625</v>
      </c>
      <c r="AS1354" s="17">
        <v>1317.9861111111109</v>
      </c>
      <c r="AT1354" s="26">
        <v>713.8125</v>
      </c>
      <c r="AU1354" s="26">
        <v>20.664589823468329</v>
      </c>
      <c r="AV1354" s="26">
        <v>2.165581256082044</v>
      </c>
      <c r="AW1354" s="26">
        <v>4591.4750000000013</v>
      </c>
      <c r="AX1354" s="26">
        <v>3470.35</v>
      </c>
      <c r="AY1354" s="103">
        <v>440</v>
      </c>
      <c r="AZ1354" s="103">
        <f t="shared" si="200"/>
        <v>134.19999999999999</v>
      </c>
      <c r="BA1354" s="17">
        <v>0</v>
      </c>
      <c r="BB1354" s="17">
        <v>15</v>
      </c>
      <c r="BC1354" s="17">
        <v>0.14000000000000001</v>
      </c>
      <c r="BD1354" s="14">
        <v>4</v>
      </c>
      <c r="BE1354" s="17" t="s">
        <v>149</v>
      </c>
      <c r="BF1354" s="28"/>
      <c r="BG1354" s="26"/>
      <c r="BH1354" s="31"/>
      <c r="BI1354" s="29"/>
    </row>
    <row r="1355" spans="1:61" x14ac:dyDescent="0.25">
      <c r="A1355" s="14">
        <v>2009</v>
      </c>
      <c r="B1355" s="15">
        <v>2012</v>
      </c>
      <c r="C1355" s="20" t="s">
        <v>205</v>
      </c>
      <c r="D1355" s="17" t="s">
        <v>342</v>
      </c>
      <c r="E1355" s="32">
        <v>2</v>
      </c>
      <c r="F1355" s="44" t="s">
        <v>128</v>
      </c>
      <c r="G1355" s="86" t="s">
        <v>129</v>
      </c>
      <c r="H1355" s="70">
        <v>9980</v>
      </c>
      <c r="I1355" s="21">
        <v>9</v>
      </c>
      <c r="J1355" s="22">
        <v>9980005</v>
      </c>
      <c r="K1355" s="17" t="s">
        <v>40</v>
      </c>
      <c r="L1355" s="23">
        <v>77.777777777777786</v>
      </c>
      <c r="M1355" s="24">
        <f t="shared" si="199"/>
        <v>0.7777777777777779</v>
      </c>
      <c r="N1355" s="25">
        <v>2.671451355661882</v>
      </c>
      <c r="O1355" s="26">
        <v>48.672566371681413</v>
      </c>
      <c r="P1355" s="26">
        <f t="shared" si="196"/>
        <v>0.48672566371681414</v>
      </c>
      <c r="Q1355" s="63">
        <v>51.327433628318587</v>
      </c>
      <c r="R1355" s="25">
        <v>0.51327433628318586</v>
      </c>
      <c r="S1355" s="24">
        <v>1.3709786041748606</v>
      </c>
      <c r="T1355" s="25">
        <v>0.45699286805828687</v>
      </c>
      <c r="U1355" s="25">
        <v>0.61157896333793893</v>
      </c>
      <c r="V1355" s="25">
        <v>0.20385965444597964</v>
      </c>
      <c r="W1355" s="26">
        <v>18.097585405778887</v>
      </c>
      <c r="X1355" s="26">
        <v>39.891957690113941</v>
      </c>
      <c r="Y1355" s="26">
        <v>26.339605002620019</v>
      </c>
      <c r="Z1355" s="26">
        <v>2.5698906082625825</v>
      </c>
      <c r="AA1355" s="26">
        <v>0.46249999999999997</v>
      </c>
      <c r="AB1355" s="26">
        <v>2.9642780630807799</v>
      </c>
      <c r="AC1355" s="26">
        <f t="shared" si="203"/>
        <v>8.2704674595166894E-2</v>
      </c>
      <c r="AD1355" s="26">
        <f t="shared" si="203"/>
        <v>0.18230340157265001</v>
      </c>
      <c r="AE1355" s="26">
        <f t="shared" si="203"/>
        <v>0.12037011633669724</v>
      </c>
      <c r="AF1355" s="26">
        <f t="shared" si="203"/>
        <v>1.1744216796659731E-2</v>
      </c>
      <c r="AG1355" s="17">
        <v>6</v>
      </c>
      <c r="AH1355" s="17">
        <v>5.6</v>
      </c>
      <c r="AI1355" s="17">
        <f t="shared" si="202"/>
        <v>2.5118864315095806E-6</v>
      </c>
      <c r="AJ1355" s="17">
        <v>1.5</v>
      </c>
      <c r="AK1355" s="17">
        <v>45</v>
      </c>
      <c r="AL1355" s="17">
        <v>1765</v>
      </c>
      <c r="AM1355" s="17">
        <v>257.5</v>
      </c>
      <c r="AN1355" s="17">
        <v>11</v>
      </c>
      <c r="AO1355" s="17">
        <v>13.5</v>
      </c>
      <c r="AP1355" s="17">
        <v>0.55000000000000004</v>
      </c>
      <c r="AQ1355" s="17">
        <v>57</v>
      </c>
      <c r="AR1355" s="17">
        <v>983.0625</v>
      </c>
      <c r="AS1355" s="17">
        <v>1317.9861111111109</v>
      </c>
      <c r="AT1355" s="26">
        <v>713.8125</v>
      </c>
      <c r="AU1355" s="26">
        <v>20.664589823468329</v>
      </c>
      <c r="AV1355" s="26">
        <v>2.165581256082044</v>
      </c>
      <c r="AW1355" s="26">
        <v>4591.4750000000013</v>
      </c>
      <c r="AX1355" s="26">
        <v>3470.35</v>
      </c>
      <c r="AY1355" s="103">
        <v>440</v>
      </c>
      <c r="AZ1355" s="103">
        <f t="shared" si="200"/>
        <v>134.19999999999999</v>
      </c>
      <c r="BA1355" s="17">
        <v>15</v>
      </c>
      <c r="BB1355" s="17">
        <v>45</v>
      </c>
      <c r="BC1355" s="17">
        <v>0.16</v>
      </c>
      <c r="BD1355" s="14">
        <v>3</v>
      </c>
      <c r="BE1355" s="17" t="s">
        <v>149</v>
      </c>
      <c r="BF1355" s="28"/>
      <c r="BG1355" s="26"/>
      <c r="BH1355" s="31"/>
      <c r="BI1355" s="29"/>
    </row>
    <row r="1356" spans="1:61" x14ac:dyDescent="0.25">
      <c r="A1356" s="14">
        <v>2009</v>
      </c>
      <c r="B1356" s="15">
        <v>2012</v>
      </c>
      <c r="C1356" s="20" t="s">
        <v>205</v>
      </c>
      <c r="D1356" s="17" t="s">
        <v>342</v>
      </c>
      <c r="E1356" s="32">
        <v>3</v>
      </c>
      <c r="F1356" s="44" t="s">
        <v>128</v>
      </c>
      <c r="G1356" s="86" t="s">
        <v>129</v>
      </c>
      <c r="H1356" s="70">
        <v>9980</v>
      </c>
      <c r="I1356" s="21">
        <v>9</v>
      </c>
      <c r="J1356" s="22">
        <v>9980005</v>
      </c>
      <c r="K1356" s="17" t="s">
        <v>40</v>
      </c>
      <c r="L1356" s="23">
        <v>100</v>
      </c>
      <c r="M1356" s="24">
        <f t="shared" si="199"/>
        <v>1</v>
      </c>
      <c r="N1356" s="25">
        <v>23.125996810207337</v>
      </c>
      <c r="O1356" s="26">
        <v>47.368421052631582</v>
      </c>
      <c r="P1356" s="26">
        <f t="shared" si="196"/>
        <v>0.47368421052631582</v>
      </c>
      <c r="Q1356" s="63">
        <v>52.631578947368418</v>
      </c>
      <c r="R1356" s="25">
        <v>0.52631578947368418</v>
      </c>
      <c r="S1356" s="24">
        <v>12.169723666281167</v>
      </c>
      <c r="T1356" s="25">
        <v>4.0565745554270558</v>
      </c>
      <c r="U1356" s="25">
        <v>5.4287841993077066</v>
      </c>
      <c r="V1356" s="25">
        <v>1.8095947331025688</v>
      </c>
      <c r="W1356" s="26">
        <v>18.327207278306958</v>
      </c>
      <c r="X1356" s="26">
        <v>41.55255218383985</v>
      </c>
      <c r="Y1356" s="26">
        <v>24.721966999501063</v>
      </c>
      <c r="Z1356" s="26">
        <v>2.4753631807887615</v>
      </c>
      <c r="AA1356" s="26">
        <v>0.44666666666666671</v>
      </c>
      <c r="AB1356" s="26">
        <v>27.245649999136937</v>
      </c>
      <c r="AC1356" s="26">
        <f t="shared" si="203"/>
        <v>0.74345682717217543</v>
      </c>
      <c r="AD1356" s="26">
        <f t="shared" si="203"/>
        <v>1.6856102590201969</v>
      </c>
      <c r="AE1356" s="26">
        <f t="shared" si="203"/>
        <v>1.0028650229028337</v>
      </c>
      <c r="AF1356" s="26">
        <f t="shared" si="203"/>
        <v>0.10041495294628673</v>
      </c>
      <c r="AG1356" s="17">
        <v>10.5</v>
      </c>
      <c r="AH1356" s="17">
        <v>5.8</v>
      </c>
      <c r="AI1356" s="17">
        <f t="shared" si="202"/>
        <v>1.5848931924611111E-6</v>
      </c>
      <c r="AJ1356" s="17">
        <v>2.5</v>
      </c>
      <c r="AK1356" s="17">
        <v>62.5</v>
      </c>
      <c r="AL1356" s="17">
        <v>3335</v>
      </c>
      <c r="AM1356" s="17">
        <v>547.5</v>
      </c>
      <c r="AN1356" s="17">
        <v>13</v>
      </c>
      <c r="AO1356" s="17">
        <v>16.5</v>
      </c>
      <c r="AP1356" s="17">
        <v>1.25</v>
      </c>
      <c r="AQ1356" s="17">
        <v>36</v>
      </c>
      <c r="AR1356" s="17">
        <v>983.0625</v>
      </c>
      <c r="AS1356" s="17">
        <v>1317.9861111111109</v>
      </c>
      <c r="AT1356" s="26">
        <v>713.8125</v>
      </c>
      <c r="AU1356" s="26">
        <v>20.664589823468329</v>
      </c>
      <c r="AV1356" s="26">
        <v>2.165581256082044</v>
      </c>
      <c r="AW1356" s="26">
        <v>4591.4750000000013</v>
      </c>
      <c r="AX1356" s="26">
        <v>3470.35</v>
      </c>
      <c r="AY1356" s="103">
        <v>440</v>
      </c>
      <c r="AZ1356" s="103">
        <f t="shared" si="200"/>
        <v>134.19999999999999</v>
      </c>
      <c r="BA1356" s="17">
        <v>0</v>
      </c>
      <c r="BB1356" s="17">
        <v>15</v>
      </c>
      <c r="BC1356" s="17">
        <v>0.14000000000000001</v>
      </c>
      <c r="BD1356" s="14">
        <v>4</v>
      </c>
      <c r="BE1356" s="17" t="s">
        <v>149</v>
      </c>
      <c r="BF1356" s="28"/>
      <c r="BG1356" s="26"/>
      <c r="BH1356" s="31"/>
      <c r="BI1356" s="29"/>
    </row>
    <row r="1357" spans="1:61" x14ac:dyDescent="0.25">
      <c r="A1357" s="14">
        <v>2009</v>
      </c>
      <c r="B1357" s="15">
        <v>2012</v>
      </c>
      <c r="C1357" s="20" t="s">
        <v>205</v>
      </c>
      <c r="D1357" s="17" t="s">
        <v>342</v>
      </c>
      <c r="E1357" s="32">
        <v>4</v>
      </c>
      <c r="F1357" s="44" t="s">
        <v>128</v>
      </c>
      <c r="G1357" s="86" t="s">
        <v>129</v>
      </c>
      <c r="H1357" s="70">
        <v>9980</v>
      </c>
      <c r="I1357" s="21">
        <v>9</v>
      </c>
      <c r="J1357" s="22">
        <v>9980005</v>
      </c>
      <c r="K1357" s="17" t="s">
        <v>40</v>
      </c>
      <c r="L1357" s="23">
        <v>77.777777777777786</v>
      </c>
      <c r="M1357" s="24">
        <f t="shared" si="199"/>
        <v>0.7777777777777779</v>
      </c>
      <c r="N1357" s="25">
        <v>3.1499202551834129</v>
      </c>
      <c r="O1357" s="26">
        <v>45.161290322580648</v>
      </c>
      <c r="P1357" s="26">
        <f t="shared" si="196"/>
        <v>0.45161290322580649</v>
      </c>
      <c r="Q1357" s="63">
        <v>54.838709677419352</v>
      </c>
      <c r="R1357" s="25">
        <v>0.54838709677419351</v>
      </c>
      <c r="S1357" s="24">
        <v>1.7271125628058761</v>
      </c>
      <c r="T1357" s="25">
        <v>0.57570418760195874</v>
      </c>
      <c r="U1357" s="25">
        <v>0.77044653177827993</v>
      </c>
      <c r="V1357" s="25">
        <v>0.25681551059275998</v>
      </c>
      <c r="W1357" s="26">
        <v>18.218757883472918</v>
      </c>
      <c r="X1357" s="26">
        <v>37.686479653362824</v>
      </c>
      <c r="Y1357" s="26">
        <v>27.081425359624987</v>
      </c>
      <c r="Z1357" s="26">
        <v>2.4184741477532583</v>
      </c>
      <c r="AA1357" s="26">
        <v>0.45787545787545791</v>
      </c>
      <c r="AB1357" s="26">
        <v>3.772013837168033</v>
      </c>
      <c r="AC1357" s="26">
        <f t="shared" si="203"/>
        <v>0.10488615206421559</v>
      </c>
      <c r="AD1357" s="26">
        <f t="shared" si="203"/>
        <v>0.21696264152416994</v>
      </c>
      <c r="AE1357" s="26">
        <f t="shared" si="203"/>
        <v>0.15590889985765988</v>
      </c>
      <c r="AF1357" s="26">
        <f t="shared" si="203"/>
        <v>1.3923256944686291E-2</v>
      </c>
      <c r="AG1357" s="17">
        <v>4.9000000000000004</v>
      </c>
      <c r="AH1357" s="17">
        <v>5.7</v>
      </c>
      <c r="AI1357" s="17">
        <f t="shared" si="202"/>
        <v>1.9952623149688749E-6</v>
      </c>
      <c r="AJ1357" s="17">
        <v>1</v>
      </c>
      <c r="AK1357" s="17">
        <v>40</v>
      </c>
      <c r="AL1357" s="17">
        <v>1980</v>
      </c>
      <c r="AM1357" s="17">
        <v>307.5</v>
      </c>
      <c r="AN1357" s="17">
        <v>9.5</v>
      </c>
      <c r="AO1357" s="17">
        <v>9</v>
      </c>
      <c r="AP1357" s="17">
        <v>0.5</v>
      </c>
      <c r="AQ1357" s="17">
        <v>35.5</v>
      </c>
      <c r="AR1357" s="17">
        <v>983.0625</v>
      </c>
      <c r="AS1357" s="17">
        <v>1317.9861111111109</v>
      </c>
      <c r="AT1357" s="26">
        <v>713.8125</v>
      </c>
      <c r="AU1357" s="26">
        <v>20.664589823468329</v>
      </c>
      <c r="AV1357" s="26">
        <v>2.165581256082044</v>
      </c>
      <c r="AW1357" s="26">
        <v>4591.4750000000013</v>
      </c>
      <c r="AX1357" s="26">
        <v>3470.35</v>
      </c>
      <c r="AY1357" s="103">
        <v>440</v>
      </c>
      <c r="AZ1357" s="103">
        <f t="shared" si="200"/>
        <v>134.19999999999999</v>
      </c>
      <c r="BA1357" s="17">
        <v>15</v>
      </c>
      <c r="BB1357" s="17">
        <v>45</v>
      </c>
      <c r="BC1357" s="17">
        <v>0.16</v>
      </c>
      <c r="BD1357" s="14">
        <v>3</v>
      </c>
      <c r="BE1357" s="17" t="s">
        <v>149</v>
      </c>
      <c r="BF1357" s="28"/>
      <c r="BG1357" s="26"/>
      <c r="BH1357" s="31"/>
      <c r="BI1357" s="29"/>
    </row>
    <row r="1358" spans="1:61" x14ac:dyDescent="0.25">
      <c r="A1358" s="14">
        <v>2009</v>
      </c>
      <c r="B1358" s="15">
        <v>2012</v>
      </c>
      <c r="C1358" s="20" t="s">
        <v>205</v>
      </c>
      <c r="D1358" s="17" t="s">
        <v>342</v>
      </c>
      <c r="E1358" s="32">
        <v>1</v>
      </c>
      <c r="F1358" s="44" t="s">
        <v>138</v>
      </c>
      <c r="G1358" s="86" t="s">
        <v>138</v>
      </c>
      <c r="H1358" s="70" t="s">
        <v>138</v>
      </c>
      <c r="I1358" s="21">
        <v>4</v>
      </c>
      <c r="J1358" s="22" t="s">
        <v>138</v>
      </c>
      <c r="K1358" s="17" t="s">
        <v>42</v>
      </c>
      <c r="L1358" s="23">
        <v>61.111111111111114</v>
      </c>
      <c r="M1358" s="24">
        <f t="shared" si="199"/>
        <v>0.61111111111111116</v>
      </c>
      <c r="N1358" s="25">
        <v>0.66985645933014348</v>
      </c>
      <c r="O1358" s="26">
        <v>54.901960784313722</v>
      </c>
      <c r="P1358" s="26">
        <f t="shared" ref="P1358:P1421" si="204">O1358/100</f>
        <v>0.54901960784313719</v>
      </c>
      <c r="Q1358" s="63">
        <v>45.098039215686278</v>
      </c>
      <c r="R1358" s="25">
        <v>0.45098039215686275</v>
      </c>
      <c r="S1358" s="24">
        <v>0.30204612328725428</v>
      </c>
      <c r="T1358" s="25">
        <v>0.10068204109575142</v>
      </c>
      <c r="U1358" s="25">
        <v>0.13473956077632676</v>
      </c>
      <c r="V1358" s="25">
        <v>4.4913186925442251E-2</v>
      </c>
      <c r="W1358" s="26">
        <v>17.1079093195954</v>
      </c>
      <c r="X1358" s="26">
        <v>35.72152253704914</v>
      </c>
      <c r="Y1358" s="26">
        <v>27.24730861807592</v>
      </c>
      <c r="Z1358" s="26">
        <v>4.0524036428356567</v>
      </c>
      <c r="AA1358" s="26">
        <v>0.5541666666666667</v>
      </c>
      <c r="AB1358" s="26">
        <v>0.54504563600707534</v>
      </c>
      <c r="AC1358" s="26">
        <f t="shared" si="203"/>
        <v>1.7224592291778928E-2</v>
      </c>
      <c r="AD1358" s="26">
        <f t="shared" si="203"/>
        <v>3.5965158000779922E-2</v>
      </c>
      <c r="AE1358" s="26">
        <f t="shared" si="203"/>
        <v>2.7433146460337419E-2</v>
      </c>
      <c r="AF1358" s="26">
        <f t="shared" si="203"/>
        <v>4.0800427010455236E-3</v>
      </c>
      <c r="AG1358" s="17">
        <v>5.8</v>
      </c>
      <c r="AH1358" s="17">
        <v>5.5</v>
      </c>
      <c r="AI1358" s="17">
        <f t="shared" si="202"/>
        <v>3.1622776601683767E-6</v>
      </c>
      <c r="AJ1358" s="17">
        <v>1</v>
      </c>
      <c r="AK1358" s="17">
        <v>47.5</v>
      </c>
      <c r="AL1358" s="17">
        <v>1730</v>
      </c>
      <c r="AM1358" s="17">
        <v>242.5</v>
      </c>
      <c r="AN1358" s="17">
        <v>8</v>
      </c>
      <c r="AO1358" s="17">
        <v>13</v>
      </c>
      <c r="AP1358" s="17">
        <v>1</v>
      </c>
      <c r="AQ1358" s="17">
        <v>69.5</v>
      </c>
      <c r="AR1358" s="17">
        <v>983.0625</v>
      </c>
      <c r="AS1358" s="17">
        <v>1317.9861111111109</v>
      </c>
      <c r="AT1358" s="26">
        <v>713.8125</v>
      </c>
      <c r="AU1358" s="26">
        <v>20.664589823468329</v>
      </c>
      <c r="AV1358" s="26">
        <v>2.165581256082044</v>
      </c>
      <c r="AW1358" s="26">
        <v>4591.4750000000013</v>
      </c>
      <c r="AX1358" s="26">
        <v>3470.35</v>
      </c>
      <c r="AY1358" s="103">
        <v>440</v>
      </c>
      <c r="AZ1358" s="103">
        <f t="shared" si="200"/>
        <v>134.19999999999999</v>
      </c>
      <c r="BA1358" s="17">
        <v>0</v>
      </c>
      <c r="BB1358" s="17">
        <v>15</v>
      </c>
      <c r="BC1358" s="17">
        <v>0.14000000000000001</v>
      </c>
      <c r="BD1358" s="14">
        <v>4</v>
      </c>
      <c r="BE1358" s="17" t="s">
        <v>149</v>
      </c>
      <c r="BF1358" s="28"/>
      <c r="BG1358" s="26"/>
      <c r="BH1358" s="31"/>
      <c r="BI1358" s="29"/>
    </row>
    <row r="1359" spans="1:61" x14ac:dyDescent="0.25">
      <c r="A1359" s="14">
        <v>2009</v>
      </c>
      <c r="B1359" s="15">
        <v>2012</v>
      </c>
      <c r="C1359" s="20" t="s">
        <v>205</v>
      </c>
      <c r="D1359" s="17" t="s">
        <v>342</v>
      </c>
      <c r="E1359" s="32">
        <v>2</v>
      </c>
      <c r="F1359" s="44" t="s">
        <v>138</v>
      </c>
      <c r="G1359" s="86" t="s">
        <v>138</v>
      </c>
      <c r="H1359" s="70" t="s">
        <v>138</v>
      </c>
      <c r="I1359" s="21">
        <v>4</v>
      </c>
      <c r="J1359" s="22" t="s">
        <v>138</v>
      </c>
      <c r="K1359" s="17" t="s">
        <v>42</v>
      </c>
      <c r="L1359" s="23">
        <v>77.777777777777786</v>
      </c>
      <c r="M1359" s="24">
        <f t="shared" si="199"/>
        <v>0.7777777777777779</v>
      </c>
      <c r="N1359" s="25">
        <v>0.52631578947368418</v>
      </c>
      <c r="O1359" s="26">
        <v>53.030303030303031</v>
      </c>
      <c r="P1359" s="26">
        <f t="shared" si="204"/>
        <v>0.53030303030303028</v>
      </c>
      <c r="Q1359" s="63">
        <v>46.969696969696969</v>
      </c>
      <c r="R1359" s="25">
        <v>0.46969696969696967</v>
      </c>
      <c r="S1359" s="24">
        <v>0.24717128411860714</v>
      </c>
      <c r="T1359" s="25">
        <v>8.239042803953571E-2</v>
      </c>
      <c r="U1359" s="25">
        <v>0.11026047908249101</v>
      </c>
      <c r="V1359" s="25">
        <v>3.6753493027497003E-2</v>
      </c>
      <c r="W1359" s="26">
        <v>17.439964622742096</v>
      </c>
      <c r="X1359" s="26">
        <v>33.700682941167599</v>
      </c>
      <c r="Y1359" s="26">
        <v>29.045546251237582</v>
      </c>
      <c r="Z1359" s="26">
        <v>3.8253923680389619</v>
      </c>
      <c r="AA1359" s="26">
        <v>0.43899999999999995</v>
      </c>
      <c r="AB1359" s="26">
        <v>0.56303253785559726</v>
      </c>
      <c r="AC1359" s="26">
        <f t="shared" si="203"/>
        <v>1.4368861502620811E-2</v>
      </c>
      <c r="AD1359" s="26">
        <f t="shared" si="203"/>
        <v>2.7766136927474778E-2</v>
      </c>
      <c r="AE1359" s="26">
        <f t="shared" si="203"/>
        <v>2.393074988281596E-2</v>
      </c>
      <c r="AF1359" s="26">
        <f t="shared" si="203"/>
        <v>3.1517571462190324E-3</v>
      </c>
      <c r="AG1359" s="17">
        <v>6</v>
      </c>
      <c r="AH1359" s="17">
        <v>5.6</v>
      </c>
      <c r="AI1359" s="17">
        <f t="shared" si="202"/>
        <v>2.5118864315095806E-6</v>
      </c>
      <c r="AJ1359" s="17">
        <v>1.5</v>
      </c>
      <c r="AK1359" s="17">
        <v>45</v>
      </c>
      <c r="AL1359" s="17">
        <v>1765</v>
      </c>
      <c r="AM1359" s="17">
        <v>257.5</v>
      </c>
      <c r="AN1359" s="17">
        <v>11</v>
      </c>
      <c r="AO1359" s="17">
        <v>13.5</v>
      </c>
      <c r="AP1359" s="17">
        <v>0.55000000000000004</v>
      </c>
      <c r="AQ1359" s="17">
        <v>57</v>
      </c>
      <c r="AR1359" s="17">
        <v>983.0625</v>
      </c>
      <c r="AS1359" s="17">
        <v>1317.9861111111109</v>
      </c>
      <c r="AT1359" s="26">
        <v>713.8125</v>
      </c>
      <c r="AU1359" s="26">
        <v>20.664589823468329</v>
      </c>
      <c r="AV1359" s="26">
        <v>2.165581256082044</v>
      </c>
      <c r="AW1359" s="26">
        <v>4591.4750000000013</v>
      </c>
      <c r="AX1359" s="26">
        <v>3470.35</v>
      </c>
      <c r="AY1359" s="103">
        <v>440</v>
      </c>
      <c r="AZ1359" s="103">
        <f t="shared" si="200"/>
        <v>134.19999999999999</v>
      </c>
      <c r="BA1359" s="17">
        <v>15</v>
      </c>
      <c r="BB1359" s="17">
        <v>45</v>
      </c>
      <c r="BC1359" s="17">
        <v>0.16</v>
      </c>
      <c r="BD1359" s="14">
        <v>3</v>
      </c>
      <c r="BE1359" s="17" t="s">
        <v>149</v>
      </c>
      <c r="BF1359" s="28"/>
      <c r="BG1359" s="26"/>
      <c r="BH1359" s="31"/>
      <c r="BI1359" s="29"/>
    </row>
    <row r="1360" spans="1:61" x14ac:dyDescent="0.25">
      <c r="A1360" s="14">
        <v>2009</v>
      </c>
      <c r="B1360" s="15">
        <v>2012</v>
      </c>
      <c r="C1360" s="20" t="s">
        <v>205</v>
      </c>
      <c r="D1360" s="17" t="s">
        <v>342</v>
      </c>
      <c r="E1360" s="32">
        <v>3</v>
      </c>
      <c r="F1360" s="44" t="s">
        <v>138</v>
      </c>
      <c r="G1360" s="86" t="s">
        <v>138</v>
      </c>
      <c r="H1360" s="70" t="s">
        <v>138</v>
      </c>
      <c r="I1360" s="21">
        <v>4</v>
      </c>
      <c r="J1360" s="22" t="s">
        <v>138</v>
      </c>
      <c r="K1360" s="17" t="s">
        <v>42</v>
      </c>
      <c r="L1360" s="23">
        <v>66.666666666666657</v>
      </c>
      <c r="M1360" s="24">
        <f t="shared" si="199"/>
        <v>0.66666666666666652</v>
      </c>
      <c r="N1360" s="25">
        <v>0.54226475279106867</v>
      </c>
      <c r="O1360" s="26">
        <v>52.941176470588239</v>
      </c>
      <c r="P1360" s="26">
        <f t="shared" si="204"/>
        <v>0.52941176470588236</v>
      </c>
      <c r="Q1360" s="63">
        <v>47.058823529411761</v>
      </c>
      <c r="R1360" s="25">
        <v>0.47058823529411764</v>
      </c>
      <c r="S1360" s="24">
        <v>0.25514455134823966</v>
      </c>
      <c r="T1360" s="25">
        <v>8.5048183782746548E-2</v>
      </c>
      <c r="U1360" s="25">
        <v>0.11381726873031328</v>
      </c>
      <c r="V1360" s="25">
        <v>3.7939089576771091E-2</v>
      </c>
      <c r="W1360" s="26">
        <v>16.786982631492137</v>
      </c>
      <c r="X1360" s="26">
        <v>33.257202429378026</v>
      </c>
      <c r="Y1360" s="26">
        <v>29.606686844209563</v>
      </c>
      <c r="Z1360" s="26">
        <v>3.6867794873864881</v>
      </c>
      <c r="AA1360" s="26">
        <v>0.44999999999999996</v>
      </c>
      <c r="AB1360" s="26">
        <v>0.566987891884977</v>
      </c>
      <c r="AC1360" s="26">
        <f t="shared" si="203"/>
        <v>1.4277023840009175E-2</v>
      </c>
      <c r="AD1360" s="26">
        <f t="shared" si="203"/>
        <v>2.828464664313747E-2</v>
      </c>
      <c r="AE1360" s="26">
        <f t="shared" si="203"/>
        <v>2.5179949439245591E-2</v>
      </c>
      <c r="AF1360" s="26">
        <f t="shared" si="203"/>
        <v>3.1355389940970614E-3</v>
      </c>
      <c r="AG1360" s="17">
        <v>10.5</v>
      </c>
      <c r="AH1360" s="17">
        <v>5.8</v>
      </c>
      <c r="AI1360" s="17">
        <f t="shared" si="202"/>
        <v>1.5848931924611111E-6</v>
      </c>
      <c r="AJ1360" s="17">
        <v>2.5</v>
      </c>
      <c r="AK1360" s="17">
        <v>62.5</v>
      </c>
      <c r="AL1360" s="17">
        <v>3335</v>
      </c>
      <c r="AM1360" s="17">
        <v>547.5</v>
      </c>
      <c r="AN1360" s="17">
        <v>13</v>
      </c>
      <c r="AO1360" s="17">
        <v>16.5</v>
      </c>
      <c r="AP1360" s="17">
        <v>1.25</v>
      </c>
      <c r="AQ1360" s="17">
        <v>36</v>
      </c>
      <c r="AR1360" s="17">
        <v>983.0625</v>
      </c>
      <c r="AS1360" s="17">
        <v>1317.9861111111109</v>
      </c>
      <c r="AT1360" s="26">
        <v>713.8125</v>
      </c>
      <c r="AU1360" s="26">
        <v>20.664589823468329</v>
      </c>
      <c r="AV1360" s="26">
        <v>2.165581256082044</v>
      </c>
      <c r="AW1360" s="26">
        <v>4591.4750000000013</v>
      </c>
      <c r="AX1360" s="26">
        <v>3470.35</v>
      </c>
      <c r="AY1360" s="103">
        <v>440</v>
      </c>
      <c r="AZ1360" s="103">
        <f t="shared" si="200"/>
        <v>134.19999999999999</v>
      </c>
      <c r="BA1360" s="17">
        <v>0</v>
      </c>
      <c r="BB1360" s="17">
        <v>15</v>
      </c>
      <c r="BC1360" s="17">
        <v>0.14000000000000001</v>
      </c>
      <c r="BD1360" s="14">
        <v>4</v>
      </c>
      <c r="BE1360" s="17" t="s">
        <v>149</v>
      </c>
      <c r="BF1360" s="28"/>
      <c r="BG1360" s="26"/>
      <c r="BH1360" s="31"/>
      <c r="BI1360" s="29"/>
    </row>
    <row r="1361" spans="1:61" x14ac:dyDescent="0.25">
      <c r="A1361" s="14">
        <v>2009</v>
      </c>
      <c r="B1361" s="15">
        <v>2012</v>
      </c>
      <c r="C1361" s="20" t="s">
        <v>205</v>
      </c>
      <c r="D1361" s="17" t="s">
        <v>342</v>
      </c>
      <c r="E1361" s="32">
        <v>4</v>
      </c>
      <c r="F1361" s="44" t="s">
        <v>138</v>
      </c>
      <c r="G1361" s="86" t="s">
        <v>138</v>
      </c>
      <c r="H1361" s="70" t="s">
        <v>138</v>
      </c>
      <c r="I1361" s="21">
        <v>4</v>
      </c>
      <c r="J1361" s="22" t="s">
        <v>138</v>
      </c>
      <c r="K1361" s="17" t="s">
        <v>42</v>
      </c>
      <c r="L1361" s="23">
        <v>33.333333333333329</v>
      </c>
      <c r="M1361" s="24">
        <f t="shared" si="199"/>
        <v>0.33333333333333326</v>
      </c>
      <c r="N1361" s="25">
        <v>5.58213716108453E-2</v>
      </c>
      <c r="O1361" s="26">
        <v>42.857142857142861</v>
      </c>
      <c r="P1361" s="26">
        <f t="shared" si="204"/>
        <v>0.4285714285714286</v>
      </c>
      <c r="Q1361" s="63">
        <v>57.142857142857139</v>
      </c>
      <c r="R1361" s="25">
        <v>0.5714285714285714</v>
      </c>
      <c r="S1361" s="24">
        <v>3.1893068918529957E-2</v>
      </c>
      <c r="T1361" s="25">
        <v>1.0631022972843318E-2</v>
      </c>
      <c r="U1361" s="25">
        <v>1.422715859128916E-2</v>
      </c>
      <c r="V1361" s="25">
        <v>4.7423861970963864E-3</v>
      </c>
      <c r="W1361" s="26">
        <v>17.880273644924927</v>
      </c>
      <c r="X1361" s="26">
        <v>33.660034373125988</v>
      </c>
      <c r="Y1361" s="26">
        <v>29.007898113498314</v>
      </c>
      <c r="Z1361" s="26">
        <v>3.4259495324785831</v>
      </c>
      <c r="AA1361" s="26">
        <v>0.38200000000000001</v>
      </c>
      <c r="AB1361" s="26">
        <v>8.3489709210811391E-2</v>
      </c>
      <c r="AC1361" s="26">
        <f t="shared" si="203"/>
        <v>1.9008559987992184E-3</v>
      </c>
      <c r="AD1361" s="26">
        <f t="shared" si="203"/>
        <v>3.5784059868739816E-3</v>
      </c>
      <c r="AE1361" s="26">
        <f t="shared" si="203"/>
        <v>3.0838363123849894E-3</v>
      </c>
      <c r="AF1361" s="26">
        <f t="shared" si="203"/>
        <v>3.6421348183581642E-4</v>
      </c>
      <c r="AG1361" s="17">
        <v>4.9000000000000004</v>
      </c>
      <c r="AH1361" s="17">
        <v>5.7</v>
      </c>
      <c r="AI1361" s="17">
        <f t="shared" si="202"/>
        <v>1.9952623149688749E-6</v>
      </c>
      <c r="AJ1361" s="17">
        <v>1</v>
      </c>
      <c r="AK1361" s="17">
        <v>40</v>
      </c>
      <c r="AL1361" s="17">
        <v>1980</v>
      </c>
      <c r="AM1361" s="17">
        <v>307.5</v>
      </c>
      <c r="AN1361" s="17">
        <v>9.5</v>
      </c>
      <c r="AO1361" s="17">
        <v>9</v>
      </c>
      <c r="AP1361" s="17">
        <v>0.5</v>
      </c>
      <c r="AQ1361" s="17">
        <v>35.5</v>
      </c>
      <c r="AR1361" s="17">
        <v>983.0625</v>
      </c>
      <c r="AS1361" s="17">
        <v>1317.9861111111109</v>
      </c>
      <c r="AT1361" s="26">
        <v>713.8125</v>
      </c>
      <c r="AU1361" s="26">
        <v>20.664589823468329</v>
      </c>
      <c r="AV1361" s="26">
        <v>2.165581256082044</v>
      </c>
      <c r="AW1361" s="26">
        <v>4591.4750000000013</v>
      </c>
      <c r="AX1361" s="26">
        <v>3470.35</v>
      </c>
      <c r="AY1361" s="103">
        <v>440</v>
      </c>
      <c r="AZ1361" s="103">
        <f t="shared" si="200"/>
        <v>134.19999999999999</v>
      </c>
      <c r="BA1361" s="17">
        <v>15</v>
      </c>
      <c r="BB1361" s="17">
        <v>45</v>
      </c>
      <c r="BC1361" s="17">
        <v>0.16</v>
      </c>
      <c r="BD1361" s="14">
        <v>3</v>
      </c>
      <c r="BE1361" s="17" t="s">
        <v>149</v>
      </c>
      <c r="BF1361" s="28"/>
      <c r="BG1361" s="26"/>
      <c r="BH1361" s="31"/>
      <c r="BI1361" s="29"/>
    </row>
    <row r="1362" spans="1:61" x14ac:dyDescent="0.25">
      <c r="A1362" s="14">
        <v>2009</v>
      </c>
      <c r="B1362" s="15">
        <v>2012</v>
      </c>
      <c r="C1362" s="20" t="s">
        <v>205</v>
      </c>
      <c r="D1362" s="17" t="s">
        <v>342</v>
      </c>
      <c r="E1362" s="32">
        <v>1</v>
      </c>
      <c r="F1362" s="44" t="s">
        <v>141</v>
      </c>
      <c r="G1362" s="86" t="s">
        <v>141</v>
      </c>
      <c r="H1362" s="70" t="s">
        <v>141</v>
      </c>
      <c r="I1362" s="21">
        <v>1</v>
      </c>
      <c r="J1362" s="22" t="s">
        <v>141</v>
      </c>
      <c r="K1362" s="17" t="s">
        <v>42</v>
      </c>
      <c r="L1362" s="23">
        <v>83.333333333333343</v>
      </c>
      <c r="M1362" s="24">
        <f t="shared" si="199"/>
        <v>0.83333333333333348</v>
      </c>
      <c r="N1362" s="25">
        <v>1.6427432216905902</v>
      </c>
      <c r="O1362" s="26">
        <v>48.051948051948045</v>
      </c>
      <c r="P1362" s="26">
        <f t="shared" si="204"/>
        <v>0.48051948051948046</v>
      </c>
      <c r="Q1362" s="63">
        <v>51.948051948051955</v>
      </c>
      <c r="R1362" s="25">
        <v>0.51948051948051954</v>
      </c>
      <c r="S1362" s="24">
        <v>0.85324314249573652</v>
      </c>
      <c r="T1362" s="25">
        <v>0.28441438083191217</v>
      </c>
      <c r="U1362" s="25">
        <v>0.38062268439033342</v>
      </c>
      <c r="V1362" s="25">
        <v>0.12687422813011115</v>
      </c>
      <c r="W1362" s="26">
        <v>15.864443310619748</v>
      </c>
      <c r="X1362" s="26">
        <v>37.911517168701991</v>
      </c>
      <c r="Y1362" s="26">
        <v>28.469778220711163</v>
      </c>
      <c r="Z1362" s="26">
        <v>4.0812925283601942</v>
      </c>
      <c r="AA1362" s="26">
        <v>0.50333333333333341</v>
      </c>
      <c r="AB1362" s="26">
        <v>1.6951850513160325</v>
      </c>
      <c r="AC1362" s="26">
        <f t="shared" si="203"/>
        <v>4.5120758214328864E-2</v>
      </c>
      <c r="AD1362" s="26">
        <f t="shared" si="203"/>
        <v>0.10782580681934785</v>
      </c>
      <c r="AE1362" s="26">
        <f t="shared" si="203"/>
        <v>8.0972143450654233E-2</v>
      </c>
      <c r="AF1362" s="26">
        <f t="shared" si="203"/>
        <v>1.160778287447474E-2</v>
      </c>
      <c r="AG1362" s="17">
        <v>5.8</v>
      </c>
      <c r="AH1362" s="17">
        <v>5.5</v>
      </c>
      <c r="AI1362" s="17">
        <f t="shared" si="202"/>
        <v>3.1622776601683767E-6</v>
      </c>
      <c r="AJ1362" s="17">
        <v>1</v>
      </c>
      <c r="AK1362" s="17">
        <v>47.5</v>
      </c>
      <c r="AL1362" s="17">
        <v>1730</v>
      </c>
      <c r="AM1362" s="17">
        <v>242.5</v>
      </c>
      <c r="AN1362" s="17">
        <v>8</v>
      </c>
      <c r="AO1362" s="17">
        <v>13</v>
      </c>
      <c r="AP1362" s="17">
        <v>1</v>
      </c>
      <c r="AQ1362" s="17">
        <v>69.5</v>
      </c>
      <c r="AR1362" s="17">
        <v>983.0625</v>
      </c>
      <c r="AS1362" s="17">
        <v>1317.9861111111109</v>
      </c>
      <c r="AT1362" s="26">
        <v>713.8125</v>
      </c>
      <c r="AU1362" s="26">
        <v>20.664589823468329</v>
      </c>
      <c r="AV1362" s="26">
        <v>2.165581256082044</v>
      </c>
      <c r="AW1362" s="26">
        <v>4591.4750000000013</v>
      </c>
      <c r="AX1362" s="26">
        <v>3470.35</v>
      </c>
      <c r="AY1362" s="103">
        <v>440</v>
      </c>
      <c r="AZ1362" s="103">
        <f t="shared" si="200"/>
        <v>134.19999999999999</v>
      </c>
      <c r="BA1362" s="17">
        <v>0</v>
      </c>
      <c r="BB1362" s="17">
        <v>15</v>
      </c>
      <c r="BC1362" s="17">
        <v>0.14000000000000001</v>
      </c>
      <c r="BD1362" s="14">
        <v>4</v>
      </c>
      <c r="BE1362" s="17" t="s">
        <v>149</v>
      </c>
      <c r="BF1362" s="28"/>
      <c r="BG1362" s="26"/>
      <c r="BH1362" s="31"/>
      <c r="BI1362" s="29"/>
    </row>
    <row r="1363" spans="1:61" x14ac:dyDescent="0.25">
      <c r="A1363" s="14">
        <v>2009</v>
      </c>
      <c r="B1363" s="15">
        <v>2012</v>
      </c>
      <c r="C1363" s="20" t="s">
        <v>205</v>
      </c>
      <c r="D1363" s="17" t="s">
        <v>342</v>
      </c>
      <c r="E1363" s="32">
        <v>2</v>
      </c>
      <c r="F1363" s="44" t="s">
        <v>141</v>
      </c>
      <c r="G1363" s="86" t="s">
        <v>141</v>
      </c>
      <c r="H1363" s="70" t="s">
        <v>141</v>
      </c>
      <c r="I1363" s="21">
        <v>1</v>
      </c>
      <c r="J1363" s="22" t="s">
        <v>141</v>
      </c>
      <c r="K1363" s="17" t="s">
        <v>42</v>
      </c>
      <c r="L1363" s="23">
        <v>100</v>
      </c>
      <c r="M1363" s="24">
        <f t="shared" si="199"/>
        <v>1</v>
      </c>
      <c r="N1363" s="25">
        <v>0.6539074960127591</v>
      </c>
      <c r="O1363" s="26">
        <v>46.341463414634141</v>
      </c>
      <c r="P1363" s="26">
        <f t="shared" si="204"/>
        <v>0.46341463414634143</v>
      </c>
      <c r="Q1363" s="63">
        <v>53.658536585365859</v>
      </c>
      <c r="R1363" s="25">
        <v>0.53658536585365857</v>
      </c>
      <c r="S1363" s="24">
        <v>0.35082375810382949</v>
      </c>
      <c r="T1363" s="25">
        <v>0.11694125270127649</v>
      </c>
      <c r="U1363" s="25">
        <v>0.15649874450418078</v>
      </c>
      <c r="V1363" s="25">
        <v>5.2166248168060259E-2</v>
      </c>
      <c r="W1363" s="26">
        <v>16.262539509347093</v>
      </c>
      <c r="X1363" s="26">
        <v>36.317405217001557</v>
      </c>
      <c r="Y1363" s="26">
        <v>29.202123047785435</v>
      </c>
      <c r="Z1363" s="26">
        <v>3.3190712590611042</v>
      </c>
      <c r="AA1363" s="26">
        <v>0.58600000000000008</v>
      </c>
      <c r="AB1363" s="26">
        <v>0.5986753551259888</v>
      </c>
      <c r="AC1363" s="26">
        <f t="shared" si="203"/>
        <v>1.9017617423270513E-2</v>
      </c>
      <c r="AD1363" s="26">
        <f t="shared" si="203"/>
        <v>4.2470028609360361E-2</v>
      </c>
      <c r="AE1363" s="26">
        <f t="shared" si="203"/>
        <v>3.4149328507448465E-2</v>
      </c>
      <c r="AF1363" s="26">
        <f t="shared" si="203"/>
        <v>3.8813635083940852E-3</v>
      </c>
      <c r="AG1363" s="17">
        <v>6</v>
      </c>
      <c r="AH1363" s="17">
        <v>5.6</v>
      </c>
      <c r="AI1363" s="17">
        <f t="shared" si="202"/>
        <v>2.5118864315095806E-6</v>
      </c>
      <c r="AJ1363" s="17">
        <v>1.5</v>
      </c>
      <c r="AK1363" s="17">
        <v>45</v>
      </c>
      <c r="AL1363" s="17">
        <v>1765</v>
      </c>
      <c r="AM1363" s="17">
        <v>257.5</v>
      </c>
      <c r="AN1363" s="17">
        <v>11</v>
      </c>
      <c r="AO1363" s="17">
        <v>13.5</v>
      </c>
      <c r="AP1363" s="17">
        <v>0.55000000000000004</v>
      </c>
      <c r="AQ1363" s="17">
        <v>57</v>
      </c>
      <c r="AR1363" s="17">
        <v>983.0625</v>
      </c>
      <c r="AS1363" s="17">
        <v>1317.9861111111109</v>
      </c>
      <c r="AT1363" s="26">
        <v>713.8125</v>
      </c>
      <c r="AU1363" s="26">
        <v>20.664589823468329</v>
      </c>
      <c r="AV1363" s="26">
        <v>2.165581256082044</v>
      </c>
      <c r="AW1363" s="26">
        <v>4591.4750000000013</v>
      </c>
      <c r="AX1363" s="26">
        <v>3470.35</v>
      </c>
      <c r="AY1363" s="103">
        <v>440</v>
      </c>
      <c r="AZ1363" s="103">
        <f t="shared" si="200"/>
        <v>134.19999999999999</v>
      </c>
      <c r="BA1363" s="17">
        <v>15</v>
      </c>
      <c r="BB1363" s="17">
        <v>45</v>
      </c>
      <c r="BC1363" s="17">
        <v>0.16</v>
      </c>
      <c r="BD1363" s="14">
        <v>3</v>
      </c>
      <c r="BE1363" s="17" t="s">
        <v>149</v>
      </c>
      <c r="BF1363" s="28"/>
      <c r="BG1363" s="26"/>
      <c r="BH1363" s="31"/>
      <c r="BI1363" s="29"/>
    </row>
    <row r="1364" spans="1:61" x14ac:dyDescent="0.25">
      <c r="A1364" s="14">
        <v>2009</v>
      </c>
      <c r="B1364" s="15">
        <v>2012</v>
      </c>
      <c r="C1364" s="20" t="s">
        <v>205</v>
      </c>
      <c r="D1364" s="17" t="s">
        <v>342</v>
      </c>
      <c r="E1364" s="32">
        <v>3</v>
      </c>
      <c r="F1364" s="44" t="s">
        <v>141</v>
      </c>
      <c r="G1364" s="86" t="s">
        <v>141</v>
      </c>
      <c r="H1364" s="70" t="s">
        <v>141</v>
      </c>
      <c r="I1364" s="21">
        <v>1</v>
      </c>
      <c r="J1364" s="22" t="s">
        <v>141</v>
      </c>
      <c r="K1364" s="17" t="s">
        <v>42</v>
      </c>
      <c r="L1364" s="23">
        <v>100</v>
      </c>
      <c r="M1364" s="24">
        <f t="shared" si="199"/>
        <v>1</v>
      </c>
      <c r="N1364" s="25">
        <v>9.7288676236044651</v>
      </c>
      <c r="O1364" s="26">
        <v>49.999999999999986</v>
      </c>
      <c r="P1364" s="26">
        <f t="shared" si="204"/>
        <v>0.49999999999999983</v>
      </c>
      <c r="Q1364" s="63">
        <v>50.000000000000014</v>
      </c>
      <c r="R1364" s="25">
        <v>0.50000000000000011</v>
      </c>
      <c r="S1364" s="24">
        <v>4.8636930100758189</v>
      </c>
      <c r="T1364" s="25">
        <v>1.6212310033586064</v>
      </c>
      <c r="U1364" s="25">
        <v>2.1696416851715976</v>
      </c>
      <c r="V1364" s="25">
        <v>0.72321389505719924</v>
      </c>
      <c r="W1364" s="26">
        <v>16.721198625170118</v>
      </c>
      <c r="X1364" s="26">
        <v>44.058857042533532</v>
      </c>
      <c r="Y1364" s="26">
        <v>25.270957100060997</v>
      </c>
      <c r="Z1364" s="26">
        <v>2.7192542109890638</v>
      </c>
      <c r="AA1364" s="26">
        <v>0.47583333333333333</v>
      </c>
      <c r="AB1364" s="26">
        <v>10.221421387199619</v>
      </c>
      <c r="AC1364" s="26">
        <f t="shared" si="203"/>
        <v>0.27108925624443098</v>
      </c>
      <c r="AD1364" s="26">
        <f t="shared" si="203"/>
        <v>0.71429585009900043</v>
      </c>
      <c r="AE1364" s="26">
        <f t="shared" si="203"/>
        <v>0.40970059135164189</v>
      </c>
      <c r="AF1364" s="26">
        <f t="shared" si="203"/>
        <v>4.4085392328689153E-2</v>
      </c>
      <c r="AG1364" s="17">
        <v>10.5</v>
      </c>
      <c r="AH1364" s="17">
        <v>5.8</v>
      </c>
      <c r="AI1364" s="17">
        <f t="shared" si="202"/>
        <v>1.5848931924611111E-6</v>
      </c>
      <c r="AJ1364" s="17">
        <v>2.5</v>
      </c>
      <c r="AK1364" s="17">
        <v>62.5</v>
      </c>
      <c r="AL1364" s="17">
        <v>3335</v>
      </c>
      <c r="AM1364" s="17">
        <v>547.5</v>
      </c>
      <c r="AN1364" s="17">
        <v>13</v>
      </c>
      <c r="AO1364" s="17">
        <v>16.5</v>
      </c>
      <c r="AP1364" s="17">
        <v>1.25</v>
      </c>
      <c r="AQ1364" s="17">
        <v>36</v>
      </c>
      <c r="AR1364" s="17">
        <v>983.0625</v>
      </c>
      <c r="AS1364" s="17">
        <v>1317.9861111111109</v>
      </c>
      <c r="AT1364" s="26">
        <v>713.8125</v>
      </c>
      <c r="AU1364" s="26">
        <v>20.664589823468329</v>
      </c>
      <c r="AV1364" s="26">
        <v>2.165581256082044</v>
      </c>
      <c r="AW1364" s="26">
        <v>4591.4750000000013</v>
      </c>
      <c r="AX1364" s="26">
        <v>3470.35</v>
      </c>
      <c r="AY1364" s="103">
        <v>440</v>
      </c>
      <c r="AZ1364" s="103">
        <f t="shared" si="200"/>
        <v>134.19999999999999</v>
      </c>
      <c r="BA1364" s="17">
        <v>0</v>
      </c>
      <c r="BB1364" s="17">
        <v>15</v>
      </c>
      <c r="BC1364" s="17">
        <v>0.14000000000000001</v>
      </c>
      <c r="BD1364" s="14">
        <v>4</v>
      </c>
      <c r="BE1364" s="17" t="s">
        <v>149</v>
      </c>
      <c r="BF1364" s="28"/>
      <c r="BG1364" s="26"/>
      <c r="BH1364" s="31"/>
      <c r="BI1364" s="29"/>
    </row>
    <row r="1365" spans="1:61" x14ac:dyDescent="0.25">
      <c r="A1365" s="14">
        <v>2009</v>
      </c>
      <c r="B1365" s="15">
        <v>2012</v>
      </c>
      <c r="C1365" s="20" t="s">
        <v>205</v>
      </c>
      <c r="D1365" s="17" t="s">
        <v>342</v>
      </c>
      <c r="E1365" s="32">
        <v>4</v>
      </c>
      <c r="F1365" s="44" t="s">
        <v>141</v>
      </c>
      <c r="G1365" s="86" t="s">
        <v>141</v>
      </c>
      <c r="H1365" s="70" t="s">
        <v>141</v>
      </c>
      <c r="I1365" s="21">
        <v>1</v>
      </c>
      <c r="J1365" s="22" t="s">
        <v>141</v>
      </c>
      <c r="K1365" s="17" t="s">
        <v>42</v>
      </c>
      <c r="L1365" s="23">
        <v>55.555555555555557</v>
      </c>
      <c r="M1365" s="24">
        <f t="shared" si="199"/>
        <v>0.55555555555555558</v>
      </c>
      <c r="N1365" s="25">
        <v>6.3795853269537475E-2</v>
      </c>
      <c r="O1365" s="26">
        <v>25</v>
      </c>
      <c r="P1365" s="47">
        <f t="shared" si="204"/>
        <v>0.25</v>
      </c>
      <c r="Q1365" s="63">
        <v>75</v>
      </c>
      <c r="R1365" s="25">
        <v>0.75</v>
      </c>
      <c r="S1365" s="24">
        <v>4.7839603377794929E-2</v>
      </c>
      <c r="T1365" s="25">
        <v>1.5946534459264975E-2</v>
      </c>
      <c r="U1365" s="25">
        <v>2.134073788693374E-2</v>
      </c>
      <c r="V1365" s="25">
        <v>7.1135792956445801E-3</v>
      </c>
      <c r="W1365" s="26">
        <v>17.614381263471302</v>
      </c>
      <c r="X1365" s="26">
        <v>38.11233140012888</v>
      </c>
      <c r="Y1365" s="26">
        <v>27.960977601493227</v>
      </c>
      <c r="Z1365" s="26">
        <v>3.1828666977757081</v>
      </c>
      <c r="AA1365" s="26">
        <v>0.53249999999999997</v>
      </c>
      <c r="AB1365" s="26">
        <v>8.9839630756422401E-2</v>
      </c>
      <c r="AC1365" s="26">
        <f t="shared" si="203"/>
        <v>2.8088833779657645E-3</v>
      </c>
      <c r="AD1365" s="26">
        <f t="shared" si="203"/>
        <v>6.0775960599508171E-3</v>
      </c>
      <c r="AE1365" s="26">
        <f t="shared" si="203"/>
        <v>4.4588069283694786E-3</v>
      </c>
      <c r="AF1365" s="26">
        <f t="shared" si="203"/>
        <v>5.0755693475327255E-4</v>
      </c>
      <c r="AG1365" s="17">
        <v>4.9000000000000004</v>
      </c>
      <c r="AH1365" s="17">
        <v>5.7</v>
      </c>
      <c r="AI1365" s="17">
        <f t="shared" si="202"/>
        <v>1.9952623149688749E-6</v>
      </c>
      <c r="AJ1365" s="17">
        <v>1</v>
      </c>
      <c r="AK1365" s="17">
        <v>40</v>
      </c>
      <c r="AL1365" s="17">
        <v>1980</v>
      </c>
      <c r="AM1365" s="17">
        <v>307.5</v>
      </c>
      <c r="AN1365" s="17">
        <v>9.5</v>
      </c>
      <c r="AO1365" s="17">
        <v>9</v>
      </c>
      <c r="AP1365" s="17">
        <v>0.5</v>
      </c>
      <c r="AQ1365" s="17">
        <v>35.5</v>
      </c>
      <c r="AR1365" s="17">
        <v>983.0625</v>
      </c>
      <c r="AS1365" s="17">
        <v>1317.9861111111109</v>
      </c>
      <c r="AT1365" s="26">
        <v>713.8125</v>
      </c>
      <c r="AU1365" s="26">
        <v>20.664589823468329</v>
      </c>
      <c r="AV1365" s="26">
        <v>2.165581256082044</v>
      </c>
      <c r="AW1365" s="26">
        <v>4591.4750000000013</v>
      </c>
      <c r="AX1365" s="26">
        <v>3470.35</v>
      </c>
      <c r="AY1365" s="103">
        <v>440</v>
      </c>
      <c r="AZ1365" s="103">
        <f t="shared" si="200"/>
        <v>134.19999999999999</v>
      </c>
      <c r="BA1365" s="17">
        <v>15</v>
      </c>
      <c r="BB1365" s="17">
        <v>45</v>
      </c>
      <c r="BC1365" s="17">
        <v>0.16</v>
      </c>
      <c r="BD1365" s="14">
        <v>3</v>
      </c>
      <c r="BE1365" s="17" t="s">
        <v>149</v>
      </c>
      <c r="BF1365" s="28"/>
      <c r="BG1365" s="26"/>
      <c r="BH1365" s="48" t="s">
        <v>208</v>
      </c>
      <c r="BI1365" s="29"/>
    </row>
    <row r="1366" spans="1:61" x14ac:dyDescent="0.25">
      <c r="A1366" s="14">
        <v>2009</v>
      </c>
      <c r="B1366" s="15">
        <v>2012</v>
      </c>
      <c r="C1366" s="20" t="s">
        <v>205</v>
      </c>
      <c r="D1366" s="17" t="s">
        <v>342</v>
      </c>
      <c r="E1366" s="32">
        <v>1</v>
      </c>
      <c r="F1366" s="44" t="s">
        <v>142</v>
      </c>
      <c r="G1366" s="86" t="s">
        <v>142</v>
      </c>
      <c r="H1366" s="70" t="s">
        <v>142</v>
      </c>
      <c r="I1366" s="21">
        <v>5</v>
      </c>
      <c r="J1366" s="22" t="s">
        <v>142</v>
      </c>
      <c r="K1366" s="17" t="s">
        <v>54</v>
      </c>
      <c r="L1366" s="23">
        <v>94.444444444444443</v>
      </c>
      <c r="M1366" s="24">
        <f t="shared" si="199"/>
        <v>0.94444444444444442</v>
      </c>
      <c r="N1366" s="25">
        <v>6.2599681020733646</v>
      </c>
      <c r="O1366" s="26">
        <v>49.999999999999986</v>
      </c>
      <c r="P1366" s="26">
        <f t="shared" si="204"/>
        <v>0.49999999999999983</v>
      </c>
      <c r="Q1366" s="63">
        <v>50.000000000000014</v>
      </c>
      <c r="R1366" s="25">
        <v>0.50000000000000011</v>
      </c>
      <c r="S1366" s="24">
        <v>3.1295073876307522</v>
      </c>
      <c r="T1366" s="25">
        <v>1.0431691292102507</v>
      </c>
      <c r="U1366" s="25">
        <v>1.3960399367702492</v>
      </c>
      <c r="V1366" s="25">
        <v>0.46534664559008304</v>
      </c>
      <c r="W1366" s="26">
        <v>16.510919035375835</v>
      </c>
      <c r="X1366" s="26">
        <v>38.712295031524391</v>
      </c>
      <c r="Y1366" s="26">
        <v>25.871556810080833</v>
      </c>
      <c r="Z1366" s="26">
        <v>4.8311657191466963</v>
      </c>
      <c r="AA1366" s="26">
        <v>0.40449999999999997</v>
      </c>
      <c r="AB1366" s="26">
        <v>7.7367302537225031</v>
      </c>
      <c r="AC1366" s="26">
        <f t="shared" si="203"/>
        <v>0.17223681032593963</v>
      </c>
      <c r="AD1366" s="26">
        <f t="shared" si="203"/>
        <v>0.40383471097765616</v>
      </c>
      <c r="AE1366" s="26">
        <f t="shared" si="203"/>
        <v>0.26988409388885554</v>
      </c>
      <c r="AF1366" s="26">
        <f t="shared" si="203"/>
        <v>5.0397229363126739E-2</v>
      </c>
      <c r="AG1366" s="17">
        <v>5.8</v>
      </c>
      <c r="AH1366" s="17">
        <v>5.5</v>
      </c>
      <c r="AI1366" s="17">
        <f t="shared" si="202"/>
        <v>3.1622776601683767E-6</v>
      </c>
      <c r="AJ1366" s="17">
        <v>1</v>
      </c>
      <c r="AK1366" s="17">
        <v>47.5</v>
      </c>
      <c r="AL1366" s="17">
        <v>1730</v>
      </c>
      <c r="AM1366" s="17">
        <v>242.5</v>
      </c>
      <c r="AN1366" s="17">
        <v>8</v>
      </c>
      <c r="AO1366" s="17">
        <v>13</v>
      </c>
      <c r="AP1366" s="17">
        <v>1</v>
      </c>
      <c r="AQ1366" s="17">
        <v>69.5</v>
      </c>
      <c r="AR1366" s="17">
        <v>983.0625</v>
      </c>
      <c r="AS1366" s="17">
        <v>1317.9861111111109</v>
      </c>
      <c r="AT1366" s="26">
        <v>713.8125</v>
      </c>
      <c r="AU1366" s="26">
        <v>20.664589823468329</v>
      </c>
      <c r="AV1366" s="26">
        <v>2.165581256082044</v>
      </c>
      <c r="AW1366" s="26">
        <v>4591.4750000000013</v>
      </c>
      <c r="AX1366" s="26">
        <v>3470.35</v>
      </c>
      <c r="AY1366" s="103">
        <v>440</v>
      </c>
      <c r="AZ1366" s="103">
        <f t="shared" si="200"/>
        <v>134.19999999999999</v>
      </c>
      <c r="BA1366" s="17">
        <v>0</v>
      </c>
      <c r="BB1366" s="17">
        <v>15</v>
      </c>
      <c r="BC1366" s="17">
        <v>0.14000000000000001</v>
      </c>
      <c r="BD1366" s="14">
        <v>4</v>
      </c>
      <c r="BE1366" s="17" t="s">
        <v>149</v>
      </c>
      <c r="BF1366" s="28"/>
      <c r="BG1366" s="26"/>
      <c r="BH1366" s="31"/>
      <c r="BI1366" s="29"/>
    </row>
    <row r="1367" spans="1:61" x14ac:dyDescent="0.25">
      <c r="A1367" s="14">
        <v>2009</v>
      </c>
      <c r="B1367" s="15">
        <v>2012</v>
      </c>
      <c r="C1367" s="20" t="s">
        <v>205</v>
      </c>
      <c r="D1367" s="17" t="s">
        <v>342</v>
      </c>
      <c r="E1367" s="32">
        <v>2</v>
      </c>
      <c r="F1367" s="44" t="s">
        <v>142</v>
      </c>
      <c r="G1367" s="86" t="s">
        <v>142</v>
      </c>
      <c r="H1367" s="70" t="s">
        <v>142</v>
      </c>
      <c r="I1367" s="21">
        <v>5</v>
      </c>
      <c r="J1367" s="22" t="s">
        <v>142</v>
      </c>
      <c r="K1367" s="17" t="s">
        <v>54</v>
      </c>
      <c r="L1367" s="23">
        <v>88.888888888888886</v>
      </c>
      <c r="M1367" s="24">
        <f t="shared" si="199"/>
        <v>0.88888888888888884</v>
      </c>
      <c r="N1367" s="25">
        <v>3.5885167464114831</v>
      </c>
      <c r="O1367" s="26">
        <v>51.041666666666664</v>
      </c>
      <c r="P1367" s="26">
        <f t="shared" si="204"/>
        <v>0.51041666666666663</v>
      </c>
      <c r="Q1367" s="63">
        <v>48.958333333333336</v>
      </c>
      <c r="R1367" s="25">
        <v>0.48958333333333337</v>
      </c>
      <c r="S1367" s="24">
        <v>1.7566104365284076</v>
      </c>
      <c r="T1367" s="25">
        <v>0.58553681217613585</v>
      </c>
      <c r="U1367" s="25">
        <v>0.78360521928584825</v>
      </c>
      <c r="V1367" s="25">
        <v>0.26120173976194944</v>
      </c>
      <c r="W1367" s="26">
        <v>17.066296319136541</v>
      </c>
      <c r="X1367" s="26">
        <v>38.058305823660376</v>
      </c>
      <c r="Y1367" s="26">
        <v>25.827101233498922</v>
      </c>
      <c r="Z1367" s="26">
        <v>4.3771050720579296</v>
      </c>
      <c r="AA1367" s="26">
        <v>0.48000000000000004</v>
      </c>
      <c r="AB1367" s="26">
        <v>3.6596050761008483</v>
      </c>
      <c r="AC1367" s="26">
        <f t="shared" si="203"/>
        <v>9.9929447423605308E-2</v>
      </c>
      <c r="AD1367" s="26">
        <f t="shared" si="203"/>
        <v>0.22284539068810563</v>
      </c>
      <c r="AE1367" s="26">
        <f t="shared" si="203"/>
        <v>0.15122718524013304</v>
      </c>
      <c r="AF1367" s="26">
        <f t="shared" si="203"/>
        <v>2.5629561504527956E-2</v>
      </c>
      <c r="AG1367" s="17">
        <v>6</v>
      </c>
      <c r="AH1367" s="17">
        <v>5.6</v>
      </c>
      <c r="AI1367" s="17">
        <f t="shared" si="202"/>
        <v>2.5118864315095806E-6</v>
      </c>
      <c r="AJ1367" s="17">
        <v>1.5</v>
      </c>
      <c r="AK1367" s="17">
        <v>45</v>
      </c>
      <c r="AL1367" s="17">
        <v>1765</v>
      </c>
      <c r="AM1367" s="17">
        <v>257.5</v>
      </c>
      <c r="AN1367" s="17">
        <v>11</v>
      </c>
      <c r="AO1367" s="17">
        <v>13.5</v>
      </c>
      <c r="AP1367" s="17">
        <v>0.55000000000000004</v>
      </c>
      <c r="AQ1367" s="17">
        <v>57</v>
      </c>
      <c r="AR1367" s="17">
        <v>983.0625</v>
      </c>
      <c r="AS1367" s="17">
        <v>1317.9861111111109</v>
      </c>
      <c r="AT1367" s="26">
        <v>713.8125</v>
      </c>
      <c r="AU1367" s="26">
        <v>20.664589823468329</v>
      </c>
      <c r="AV1367" s="26">
        <v>2.165581256082044</v>
      </c>
      <c r="AW1367" s="26">
        <v>4591.4750000000013</v>
      </c>
      <c r="AX1367" s="26">
        <v>3470.35</v>
      </c>
      <c r="AY1367" s="103">
        <v>440</v>
      </c>
      <c r="AZ1367" s="103">
        <f t="shared" si="200"/>
        <v>134.19999999999999</v>
      </c>
      <c r="BA1367" s="17">
        <v>15</v>
      </c>
      <c r="BB1367" s="17">
        <v>45</v>
      </c>
      <c r="BC1367" s="17">
        <v>0.16</v>
      </c>
      <c r="BD1367" s="14">
        <v>3</v>
      </c>
      <c r="BE1367" s="17" t="s">
        <v>149</v>
      </c>
      <c r="BF1367" s="28"/>
      <c r="BG1367" s="26"/>
      <c r="BH1367" s="31"/>
      <c r="BI1367" s="29"/>
    </row>
    <row r="1368" spans="1:61" x14ac:dyDescent="0.25">
      <c r="A1368" s="14">
        <v>2009</v>
      </c>
      <c r="B1368" s="15">
        <v>2012</v>
      </c>
      <c r="C1368" s="20" t="s">
        <v>205</v>
      </c>
      <c r="D1368" s="17" t="s">
        <v>342</v>
      </c>
      <c r="E1368" s="32">
        <v>3</v>
      </c>
      <c r="F1368" s="44" t="s">
        <v>142</v>
      </c>
      <c r="G1368" s="86" t="s">
        <v>142</v>
      </c>
      <c r="H1368" s="70" t="s">
        <v>142</v>
      </c>
      <c r="I1368" s="21">
        <v>5</v>
      </c>
      <c r="J1368" s="22" t="s">
        <v>142</v>
      </c>
      <c r="K1368" s="17" t="s">
        <v>54</v>
      </c>
      <c r="L1368" s="23">
        <v>100</v>
      </c>
      <c r="M1368" s="24">
        <f t="shared" si="199"/>
        <v>1</v>
      </c>
      <c r="N1368" s="25">
        <v>29.585326953748002</v>
      </c>
      <c r="O1368" s="26">
        <v>46.835443037974677</v>
      </c>
      <c r="P1368" s="26">
        <f t="shared" si="204"/>
        <v>0.46835443037974678</v>
      </c>
      <c r="Q1368" s="63">
        <v>53.164556962025323</v>
      </c>
      <c r="R1368" s="25">
        <v>0.53164556962025322</v>
      </c>
      <c r="S1368" s="24">
        <v>15.726512654700436</v>
      </c>
      <c r="T1368" s="25">
        <v>5.2421708849001449</v>
      </c>
      <c r="U1368" s="25">
        <v>7.0154299104261941</v>
      </c>
      <c r="V1368" s="25">
        <v>2.3384766368087315</v>
      </c>
      <c r="W1368" s="26">
        <v>17.606278332777691</v>
      </c>
      <c r="X1368" s="26">
        <v>41.355459244868001</v>
      </c>
      <c r="Y1368" s="26">
        <v>23.964610037515186</v>
      </c>
      <c r="Z1368" s="26">
        <v>3.3437831706653469</v>
      </c>
      <c r="AA1368" s="26">
        <v>0.35825000000000001</v>
      </c>
      <c r="AB1368" s="26">
        <v>43.898151164551109</v>
      </c>
      <c r="AC1368" s="26">
        <f t="shared" si="203"/>
        <v>0.92295119667535486</v>
      </c>
      <c r="AD1368" s="26">
        <f t="shared" si="203"/>
        <v>2.1679238438512156</v>
      </c>
      <c r="AE1368" s="26">
        <f t="shared" si="203"/>
        <v>1.2562658100664787</v>
      </c>
      <c r="AF1368" s="26">
        <f t="shared" si="203"/>
        <v>0.17528682782680971</v>
      </c>
      <c r="AG1368" s="17">
        <v>10.5</v>
      </c>
      <c r="AH1368" s="17">
        <v>5.8</v>
      </c>
      <c r="AI1368" s="17">
        <f t="shared" si="202"/>
        <v>1.5848931924611111E-6</v>
      </c>
      <c r="AJ1368" s="17">
        <v>2.5</v>
      </c>
      <c r="AK1368" s="17">
        <v>62.5</v>
      </c>
      <c r="AL1368" s="17">
        <v>3335</v>
      </c>
      <c r="AM1368" s="17">
        <v>547.5</v>
      </c>
      <c r="AN1368" s="17">
        <v>13</v>
      </c>
      <c r="AO1368" s="17">
        <v>16.5</v>
      </c>
      <c r="AP1368" s="17">
        <v>1.25</v>
      </c>
      <c r="AQ1368" s="17">
        <v>36</v>
      </c>
      <c r="AR1368" s="17">
        <v>983.0625</v>
      </c>
      <c r="AS1368" s="17">
        <v>1317.9861111111109</v>
      </c>
      <c r="AT1368" s="26">
        <v>713.8125</v>
      </c>
      <c r="AU1368" s="26">
        <v>20.664589823468329</v>
      </c>
      <c r="AV1368" s="26">
        <v>2.165581256082044</v>
      </c>
      <c r="AW1368" s="26">
        <v>4591.4750000000013</v>
      </c>
      <c r="AX1368" s="26">
        <v>3470.35</v>
      </c>
      <c r="AY1368" s="103">
        <v>440</v>
      </c>
      <c r="AZ1368" s="103">
        <f t="shared" si="200"/>
        <v>134.19999999999999</v>
      </c>
      <c r="BA1368" s="17">
        <v>0</v>
      </c>
      <c r="BB1368" s="17">
        <v>15</v>
      </c>
      <c r="BC1368" s="17">
        <v>0.14000000000000001</v>
      </c>
      <c r="BD1368" s="14">
        <v>4</v>
      </c>
      <c r="BE1368" s="17" t="s">
        <v>149</v>
      </c>
      <c r="BF1368" s="28"/>
      <c r="BG1368" s="26"/>
      <c r="BH1368" s="31"/>
      <c r="BI1368" s="29"/>
    </row>
    <row r="1369" spans="1:61" x14ac:dyDescent="0.25">
      <c r="A1369" s="14">
        <v>2009</v>
      </c>
      <c r="B1369" s="15">
        <v>2012</v>
      </c>
      <c r="C1369" s="20" t="s">
        <v>205</v>
      </c>
      <c r="D1369" s="17" t="s">
        <v>342</v>
      </c>
      <c r="E1369" s="32">
        <v>4</v>
      </c>
      <c r="F1369" s="44" t="s">
        <v>142</v>
      </c>
      <c r="G1369" s="86" t="s">
        <v>142</v>
      </c>
      <c r="H1369" s="70" t="s">
        <v>142</v>
      </c>
      <c r="I1369" s="21">
        <v>5</v>
      </c>
      <c r="J1369" s="22" t="s">
        <v>142</v>
      </c>
      <c r="K1369" s="17" t="s">
        <v>54</v>
      </c>
      <c r="L1369" s="23">
        <v>94.444444444444443</v>
      </c>
      <c r="M1369" s="24">
        <f t="shared" si="199"/>
        <v>0.94444444444444442</v>
      </c>
      <c r="N1369" s="25">
        <v>2.472089314194577</v>
      </c>
      <c r="O1369" s="26">
        <v>51.908396946564892</v>
      </c>
      <c r="P1369" s="26">
        <f t="shared" si="204"/>
        <v>0.51908396946564894</v>
      </c>
      <c r="Q1369" s="63">
        <v>48.091603053435108</v>
      </c>
      <c r="R1369" s="25">
        <v>0.48091603053435111</v>
      </c>
      <c r="S1369" s="24">
        <v>1.1886863282039883</v>
      </c>
      <c r="T1369" s="25">
        <v>0.39622877606799611</v>
      </c>
      <c r="U1369" s="25">
        <v>0.53026031925167416</v>
      </c>
      <c r="V1369" s="25">
        <v>0.17675343975055804</v>
      </c>
      <c r="W1369" s="26">
        <v>17.22418236060183</v>
      </c>
      <c r="X1369" s="26">
        <v>38.741749715985193</v>
      </c>
      <c r="Y1369" s="26">
        <v>27.322897135837593</v>
      </c>
      <c r="Z1369" s="26">
        <v>2.9355678910860945</v>
      </c>
      <c r="AA1369" s="26">
        <v>0.44938016528925617</v>
      </c>
      <c r="AB1369" s="26">
        <v>2.6451686567849673</v>
      </c>
      <c r="AC1369" s="26">
        <f t="shared" si="203"/>
        <v>6.8247166955132318E-2</v>
      </c>
      <c r="AD1369" s="26">
        <f t="shared" si="203"/>
        <v>0.15350596072697448</v>
      </c>
      <c r="AE1369" s="26">
        <f t="shared" si="203"/>
        <v>0.10826118090764686</v>
      </c>
      <c r="AF1369" s="26">
        <f t="shared" si="203"/>
        <v>1.1631564725495518E-2</v>
      </c>
      <c r="AG1369" s="17">
        <v>4.9000000000000004</v>
      </c>
      <c r="AH1369" s="17">
        <v>5.7</v>
      </c>
      <c r="AI1369" s="17">
        <f t="shared" si="202"/>
        <v>1.9952623149688749E-6</v>
      </c>
      <c r="AJ1369" s="17">
        <v>1</v>
      </c>
      <c r="AK1369" s="17">
        <v>40</v>
      </c>
      <c r="AL1369" s="17">
        <v>1980</v>
      </c>
      <c r="AM1369" s="17">
        <v>307.5</v>
      </c>
      <c r="AN1369" s="17">
        <v>9.5</v>
      </c>
      <c r="AO1369" s="17">
        <v>9</v>
      </c>
      <c r="AP1369" s="17">
        <v>0.5</v>
      </c>
      <c r="AQ1369" s="17">
        <v>35.5</v>
      </c>
      <c r="AR1369" s="17">
        <v>983.0625</v>
      </c>
      <c r="AS1369" s="17">
        <v>1317.9861111111109</v>
      </c>
      <c r="AT1369" s="26">
        <v>713.8125</v>
      </c>
      <c r="AU1369" s="26">
        <v>20.664589823468329</v>
      </c>
      <c r="AV1369" s="26">
        <v>2.165581256082044</v>
      </c>
      <c r="AW1369" s="26">
        <v>4591.4750000000013</v>
      </c>
      <c r="AX1369" s="26">
        <v>3470.35</v>
      </c>
      <c r="AY1369" s="103">
        <v>440</v>
      </c>
      <c r="AZ1369" s="103">
        <f t="shared" si="200"/>
        <v>134.19999999999999</v>
      </c>
      <c r="BA1369" s="17">
        <v>15</v>
      </c>
      <c r="BB1369" s="17">
        <v>45</v>
      </c>
      <c r="BC1369" s="17">
        <v>0.16</v>
      </c>
      <c r="BD1369" s="14">
        <v>3</v>
      </c>
      <c r="BE1369" s="17" t="s">
        <v>149</v>
      </c>
      <c r="BF1369" s="28"/>
      <c r="BG1369" s="26"/>
      <c r="BH1369" s="31"/>
      <c r="BI1369" s="29"/>
    </row>
    <row r="1370" spans="1:61" x14ac:dyDescent="0.25">
      <c r="A1370" s="14">
        <v>2009</v>
      </c>
      <c r="B1370" s="15">
        <v>2012</v>
      </c>
      <c r="C1370" s="20" t="s">
        <v>205</v>
      </c>
      <c r="D1370" s="17" t="s">
        <v>342</v>
      </c>
      <c r="E1370" s="32">
        <v>1</v>
      </c>
      <c r="F1370" s="44" t="s">
        <v>143</v>
      </c>
      <c r="G1370" s="86" t="s">
        <v>143</v>
      </c>
      <c r="H1370" s="70" t="s">
        <v>143</v>
      </c>
      <c r="I1370" s="21">
        <v>5</v>
      </c>
      <c r="J1370" s="22" t="s">
        <v>143</v>
      </c>
      <c r="K1370" s="17" t="s">
        <v>54</v>
      </c>
      <c r="L1370" s="23">
        <v>100</v>
      </c>
      <c r="M1370" s="24">
        <f t="shared" si="199"/>
        <v>1</v>
      </c>
      <c r="N1370" s="25">
        <v>14.67304625199362</v>
      </c>
      <c r="O1370" s="26">
        <v>48.421052631578945</v>
      </c>
      <c r="P1370" s="26">
        <f t="shared" si="204"/>
        <v>0.48421052631578942</v>
      </c>
      <c r="Q1370" s="63">
        <v>51.578947368421055</v>
      </c>
      <c r="R1370" s="25">
        <v>0.51578947368421058</v>
      </c>
      <c r="S1370" s="24">
        <v>7.5670502465648966</v>
      </c>
      <c r="T1370" s="25">
        <v>2.5223500821882987</v>
      </c>
      <c r="U1370" s="25">
        <v>3.375580575238502</v>
      </c>
      <c r="V1370" s="25">
        <v>1.1251935250795007</v>
      </c>
      <c r="W1370" s="26">
        <v>17.053246013191611</v>
      </c>
      <c r="X1370" s="26">
        <v>40.472848092698818</v>
      </c>
      <c r="Y1370" s="26">
        <v>26.298666802582161</v>
      </c>
      <c r="Z1370" s="26">
        <v>3.1271605134263893</v>
      </c>
      <c r="AA1370" s="26">
        <v>0.49464285714285711</v>
      </c>
      <c r="AB1370" s="26">
        <v>15.298007718687158</v>
      </c>
      <c r="AC1370" s="26">
        <f t="shared" si="203"/>
        <v>0.43014256482951141</v>
      </c>
      <c r="AD1370" s="26">
        <f t="shared" si="203"/>
        <v>1.0208669171301339</v>
      </c>
      <c r="AE1370" s="26">
        <f t="shared" si="203"/>
        <v>0.66334444370935797</v>
      </c>
      <c r="AF1370" s="26">
        <f t="shared" si="203"/>
        <v>7.8877935780570549E-2</v>
      </c>
      <c r="AG1370" s="17">
        <v>5.8</v>
      </c>
      <c r="AH1370" s="17">
        <v>5.5</v>
      </c>
      <c r="AI1370" s="17">
        <f t="shared" si="202"/>
        <v>3.1622776601683767E-6</v>
      </c>
      <c r="AJ1370" s="17">
        <v>1</v>
      </c>
      <c r="AK1370" s="17">
        <v>47.5</v>
      </c>
      <c r="AL1370" s="17">
        <v>1730</v>
      </c>
      <c r="AM1370" s="17">
        <v>242.5</v>
      </c>
      <c r="AN1370" s="17">
        <v>8</v>
      </c>
      <c r="AO1370" s="17">
        <v>13</v>
      </c>
      <c r="AP1370" s="17">
        <v>1</v>
      </c>
      <c r="AQ1370" s="17">
        <v>69.5</v>
      </c>
      <c r="AR1370" s="17">
        <v>983.0625</v>
      </c>
      <c r="AS1370" s="17">
        <v>1317.9861111111109</v>
      </c>
      <c r="AT1370" s="26">
        <v>713.8125</v>
      </c>
      <c r="AU1370" s="26">
        <v>20.664589823468329</v>
      </c>
      <c r="AV1370" s="26">
        <v>2.165581256082044</v>
      </c>
      <c r="AW1370" s="26">
        <v>4591.4750000000013</v>
      </c>
      <c r="AX1370" s="26">
        <v>3470.35</v>
      </c>
      <c r="AY1370" s="103">
        <v>440</v>
      </c>
      <c r="AZ1370" s="103">
        <f t="shared" si="200"/>
        <v>134.19999999999999</v>
      </c>
      <c r="BA1370" s="17">
        <v>0</v>
      </c>
      <c r="BB1370" s="17">
        <v>15</v>
      </c>
      <c r="BC1370" s="17">
        <v>0.14000000000000001</v>
      </c>
      <c r="BD1370" s="14">
        <v>4</v>
      </c>
      <c r="BE1370" s="17" t="s">
        <v>149</v>
      </c>
      <c r="BF1370" s="28"/>
      <c r="BG1370" s="26"/>
      <c r="BH1370" s="31"/>
      <c r="BI1370" s="29"/>
    </row>
    <row r="1371" spans="1:61" x14ac:dyDescent="0.25">
      <c r="A1371" s="14">
        <v>2009</v>
      </c>
      <c r="B1371" s="15">
        <v>2012</v>
      </c>
      <c r="C1371" s="20" t="s">
        <v>205</v>
      </c>
      <c r="D1371" s="17" t="s">
        <v>342</v>
      </c>
      <c r="E1371" s="32">
        <v>2</v>
      </c>
      <c r="F1371" s="44" t="s">
        <v>143</v>
      </c>
      <c r="G1371" s="86" t="s">
        <v>143</v>
      </c>
      <c r="H1371" s="70" t="s">
        <v>143</v>
      </c>
      <c r="I1371" s="21">
        <v>5</v>
      </c>
      <c r="J1371" s="22" t="s">
        <v>143</v>
      </c>
      <c r="K1371" s="17" t="s">
        <v>54</v>
      </c>
      <c r="L1371" s="23">
        <v>88.888888888888886</v>
      </c>
      <c r="M1371" s="24">
        <f t="shared" si="199"/>
        <v>0.88888888888888884</v>
      </c>
      <c r="N1371" s="25">
        <v>12.360446570972886</v>
      </c>
      <c r="O1371" s="26">
        <v>49.275362318840578</v>
      </c>
      <c r="P1371" s="26">
        <f t="shared" si="204"/>
        <v>0.49275362318840576</v>
      </c>
      <c r="Q1371" s="63">
        <v>50.724637681159422</v>
      </c>
      <c r="R1371" s="25">
        <v>0.50724637681159424</v>
      </c>
      <c r="S1371" s="24">
        <v>6.2688369160516313</v>
      </c>
      <c r="T1371" s="25">
        <v>2.0896123053505438</v>
      </c>
      <c r="U1371" s="25">
        <v>2.796461426005207</v>
      </c>
      <c r="V1371" s="25">
        <v>0.93215380866840236</v>
      </c>
      <c r="W1371" s="26">
        <v>18.215712766263266</v>
      </c>
      <c r="X1371" s="26">
        <v>39.99255468997039</v>
      </c>
      <c r="Y1371" s="26">
        <v>25.607034236927589</v>
      </c>
      <c r="Z1371" s="26">
        <v>3.2926208066231624</v>
      </c>
      <c r="AA1371" s="26">
        <v>0.49349999999999994</v>
      </c>
      <c r="AB1371" s="26">
        <v>12.702810366872608</v>
      </c>
      <c r="AC1371" s="26">
        <f t="shared" si="203"/>
        <v>0.38063777547114719</v>
      </c>
      <c r="AD1371" s="26">
        <f t="shared" si="203"/>
        <v>0.8356893440256673</v>
      </c>
      <c r="AE1371" s="26">
        <f t="shared" si="203"/>
        <v>0.53508773845016566</v>
      </c>
      <c r="AF1371" s="26">
        <f t="shared" si="203"/>
        <v>6.8803009543729934E-2</v>
      </c>
      <c r="AG1371" s="17">
        <v>6</v>
      </c>
      <c r="AH1371" s="17">
        <v>5.6</v>
      </c>
      <c r="AI1371" s="17">
        <f t="shared" si="202"/>
        <v>2.5118864315095806E-6</v>
      </c>
      <c r="AJ1371" s="17">
        <v>1.5</v>
      </c>
      <c r="AK1371" s="17">
        <v>45</v>
      </c>
      <c r="AL1371" s="17">
        <v>1765</v>
      </c>
      <c r="AM1371" s="17">
        <v>257.5</v>
      </c>
      <c r="AN1371" s="17">
        <v>11</v>
      </c>
      <c r="AO1371" s="17">
        <v>13.5</v>
      </c>
      <c r="AP1371" s="17">
        <v>0.55000000000000004</v>
      </c>
      <c r="AQ1371" s="17">
        <v>57</v>
      </c>
      <c r="AR1371" s="17">
        <v>983.0625</v>
      </c>
      <c r="AS1371" s="17">
        <v>1317.9861111111109</v>
      </c>
      <c r="AT1371" s="26">
        <v>713.8125</v>
      </c>
      <c r="AU1371" s="26">
        <v>20.664589823468329</v>
      </c>
      <c r="AV1371" s="26">
        <v>2.165581256082044</v>
      </c>
      <c r="AW1371" s="26">
        <v>4591.4750000000013</v>
      </c>
      <c r="AX1371" s="26">
        <v>3470.35</v>
      </c>
      <c r="AY1371" s="103">
        <v>440</v>
      </c>
      <c r="AZ1371" s="103">
        <f t="shared" si="200"/>
        <v>134.19999999999999</v>
      </c>
      <c r="BA1371" s="17">
        <v>15</v>
      </c>
      <c r="BB1371" s="17">
        <v>45</v>
      </c>
      <c r="BC1371" s="17">
        <v>0.16</v>
      </c>
      <c r="BD1371" s="14">
        <v>3</v>
      </c>
      <c r="BE1371" s="17" t="s">
        <v>149</v>
      </c>
      <c r="BF1371" s="28"/>
      <c r="BG1371" s="26"/>
      <c r="BH1371" s="31"/>
      <c r="BI1371" s="29"/>
    </row>
    <row r="1372" spans="1:61" x14ac:dyDescent="0.25">
      <c r="A1372" s="14">
        <v>2009</v>
      </c>
      <c r="B1372" s="15">
        <v>2012</v>
      </c>
      <c r="C1372" s="20" t="s">
        <v>205</v>
      </c>
      <c r="D1372" s="17" t="s">
        <v>342</v>
      </c>
      <c r="E1372" s="32">
        <v>3</v>
      </c>
      <c r="F1372" s="44" t="s">
        <v>143</v>
      </c>
      <c r="G1372" s="86" t="s">
        <v>143</v>
      </c>
      <c r="H1372" s="70" t="s">
        <v>143</v>
      </c>
      <c r="I1372" s="21">
        <v>5</v>
      </c>
      <c r="J1372" s="22" t="s">
        <v>143</v>
      </c>
      <c r="K1372" s="17" t="s">
        <v>54</v>
      </c>
      <c r="L1372" s="23">
        <v>100</v>
      </c>
      <c r="M1372" s="24">
        <f t="shared" si="199"/>
        <v>1</v>
      </c>
      <c r="N1372" s="25">
        <v>9.7687400318979272</v>
      </c>
      <c r="O1372" s="26">
        <v>49.382716049382715</v>
      </c>
      <c r="P1372" s="26">
        <f t="shared" si="204"/>
        <v>0.49382716049382713</v>
      </c>
      <c r="Q1372" s="63">
        <v>50.617283950617285</v>
      </c>
      <c r="R1372" s="25">
        <v>0.50617283950617287</v>
      </c>
      <c r="S1372" s="24">
        <v>4.9439178593616271</v>
      </c>
      <c r="T1372" s="25">
        <v>1.6479726197872091</v>
      </c>
      <c r="U1372" s="25">
        <v>2.2054291365663525</v>
      </c>
      <c r="V1372" s="25">
        <v>0.73514304552211751</v>
      </c>
      <c r="W1372" s="26">
        <v>17.01596167149188</v>
      </c>
      <c r="X1372" s="26">
        <v>39.208934258499099</v>
      </c>
      <c r="Y1372" s="26">
        <v>25.813004267510877</v>
      </c>
      <c r="Z1372" s="26">
        <v>3.848189788941454</v>
      </c>
      <c r="AA1372" s="26">
        <v>0.49818181818181823</v>
      </c>
      <c r="AB1372" s="26">
        <v>9.9239227103974272</v>
      </c>
      <c r="AC1372" s="26">
        <f t="shared" si="203"/>
        <v>0.28041838933967211</v>
      </c>
      <c r="AD1372" s="26">
        <f t="shared" si="203"/>
        <v>0.64615250109043221</v>
      </c>
      <c r="AE1372" s="26">
        <f t="shared" si="203"/>
        <v>0.42539124267308304</v>
      </c>
      <c r="AF1372" s="26">
        <f t="shared" si="203"/>
        <v>6.3417114079202364E-2</v>
      </c>
      <c r="AG1372" s="17">
        <v>10.5</v>
      </c>
      <c r="AH1372" s="17">
        <v>5.8</v>
      </c>
      <c r="AI1372" s="17">
        <f t="shared" si="202"/>
        <v>1.5848931924611111E-6</v>
      </c>
      <c r="AJ1372" s="17">
        <v>2.5</v>
      </c>
      <c r="AK1372" s="17">
        <v>62.5</v>
      </c>
      <c r="AL1372" s="17">
        <v>3335</v>
      </c>
      <c r="AM1372" s="17">
        <v>547.5</v>
      </c>
      <c r="AN1372" s="17">
        <v>13</v>
      </c>
      <c r="AO1372" s="17">
        <v>16.5</v>
      </c>
      <c r="AP1372" s="17">
        <v>1.25</v>
      </c>
      <c r="AQ1372" s="17">
        <v>36</v>
      </c>
      <c r="AR1372" s="17">
        <v>983.0625</v>
      </c>
      <c r="AS1372" s="17">
        <v>1317.9861111111109</v>
      </c>
      <c r="AT1372" s="26">
        <v>713.8125</v>
      </c>
      <c r="AU1372" s="26">
        <v>20.664589823468329</v>
      </c>
      <c r="AV1372" s="26">
        <v>2.165581256082044</v>
      </c>
      <c r="AW1372" s="26">
        <v>4591.4750000000013</v>
      </c>
      <c r="AX1372" s="26">
        <v>3470.35</v>
      </c>
      <c r="AY1372" s="103">
        <v>440</v>
      </c>
      <c r="AZ1372" s="103">
        <f t="shared" si="200"/>
        <v>134.19999999999999</v>
      </c>
      <c r="BA1372" s="17">
        <v>0</v>
      </c>
      <c r="BB1372" s="17">
        <v>15</v>
      </c>
      <c r="BC1372" s="17">
        <v>0.14000000000000001</v>
      </c>
      <c r="BD1372" s="14">
        <v>4</v>
      </c>
      <c r="BE1372" s="17" t="s">
        <v>149</v>
      </c>
      <c r="BF1372" s="28"/>
      <c r="BG1372" s="26"/>
      <c r="BH1372" s="31"/>
      <c r="BI1372" s="29"/>
    </row>
    <row r="1373" spans="1:61" x14ac:dyDescent="0.25">
      <c r="A1373" s="14">
        <v>2009</v>
      </c>
      <c r="B1373" s="15">
        <v>2012</v>
      </c>
      <c r="C1373" s="20" t="s">
        <v>205</v>
      </c>
      <c r="D1373" s="17" t="s">
        <v>342</v>
      </c>
      <c r="E1373" s="32">
        <v>4</v>
      </c>
      <c r="F1373" s="44" t="s">
        <v>143</v>
      </c>
      <c r="G1373" s="86" t="s">
        <v>143</v>
      </c>
      <c r="H1373" s="70" t="s">
        <v>143</v>
      </c>
      <c r="I1373" s="21">
        <v>5</v>
      </c>
      <c r="J1373" s="22" t="s">
        <v>143</v>
      </c>
      <c r="K1373" s="17" t="s">
        <v>54</v>
      </c>
      <c r="L1373" s="23">
        <v>100</v>
      </c>
      <c r="M1373" s="24">
        <f t="shared" si="199"/>
        <v>1</v>
      </c>
      <c r="N1373" s="25">
        <v>14.354066985645932</v>
      </c>
      <c r="O1373" s="26">
        <v>48.750000000000007</v>
      </c>
      <c r="P1373" s="26">
        <f t="shared" si="204"/>
        <v>0.48750000000000004</v>
      </c>
      <c r="Q1373" s="63">
        <v>51.249999999999993</v>
      </c>
      <c r="R1373" s="25">
        <v>0.51249999999999996</v>
      </c>
      <c r="S1373" s="24">
        <v>7.3553390193359709</v>
      </c>
      <c r="T1373" s="25">
        <v>2.4517796731119903</v>
      </c>
      <c r="U1373" s="25">
        <v>3.2811384501160625</v>
      </c>
      <c r="V1373" s="25">
        <v>1.0937128167053543</v>
      </c>
      <c r="W1373" s="26">
        <v>18.074306633556702</v>
      </c>
      <c r="X1373" s="26">
        <v>40.428825937502168</v>
      </c>
      <c r="Y1373" s="26">
        <v>25.997616243754052</v>
      </c>
      <c r="Z1373" s="26">
        <v>2.83757816881905</v>
      </c>
      <c r="AA1373" s="26">
        <v>0.51700000000000002</v>
      </c>
      <c r="AB1373" s="26">
        <v>14.226961352680796</v>
      </c>
      <c r="AC1373" s="26">
        <f t="shared" si="203"/>
        <v>0.4431421760974753</v>
      </c>
      <c r="AD1373" s="26">
        <f t="shared" si="203"/>
        <v>0.9912257364135062</v>
      </c>
      <c r="AE1373" s="26">
        <f t="shared" si="203"/>
        <v>0.63740427055802273</v>
      </c>
      <c r="AF1373" s="26">
        <f t="shared" si="203"/>
        <v>6.9571164751768902E-2</v>
      </c>
      <c r="AG1373" s="17">
        <v>4.9000000000000004</v>
      </c>
      <c r="AH1373" s="17">
        <v>5.7</v>
      </c>
      <c r="AI1373" s="17">
        <f t="shared" si="202"/>
        <v>1.9952623149688749E-6</v>
      </c>
      <c r="AJ1373" s="17">
        <v>1</v>
      </c>
      <c r="AK1373" s="17">
        <v>40</v>
      </c>
      <c r="AL1373" s="17">
        <v>1980</v>
      </c>
      <c r="AM1373" s="17">
        <v>307.5</v>
      </c>
      <c r="AN1373" s="17">
        <v>9.5</v>
      </c>
      <c r="AO1373" s="17">
        <v>9</v>
      </c>
      <c r="AP1373" s="17">
        <v>0.5</v>
      </c>
      <c r="AQ1373" s="17">
        <v>35.5</v>
      </c>
      <c r="AR1373" s="17">
        <v>983.0625</v>
      </c>
      <c r="AS1373" s="17">
        <v>1317.9861111111109</v>
      </c>
      <c r="AT1373" s="26">
        <v>713.8125</v>
      </c>
      <c r="AU1373" s="26">
        <v>20.664589823468329</v>
      </c>
      <c r="AV1373" s="26">
        <v>2.165581256082044</v>
      </c>
      <c r="AW1373" s="26">
        <v>4591.4750000000013</v>
      </c>
      <c r="AX1373" s="26">
        <v>3470.35</v>
      </c>
      <c r="AY1373" s="103">
        <v>440</v>
      </c>
      <c r="AZ1373" s="103">
        <f t="shared" si="200"/>
        <v>134.19999999999999</v>
      </c>
      <c r="BA1373" s="17">
        <v>15</v>
      </c>
      <c r="BB1373" s="17">
        <v>45</v>
      </c>
      <c r="BC1373" s="17">
        <v>0.16</v>
      </c>
      <c r="BD1373" s="14">
        <v>3</v>
      </c>
      <c r="BE1373" s="17" t="s">
        <v>149</v>
      </c>
      <c r="BF1373" s="28"/>
      <c r="BG1373" s="26"/>
      <c r="BH1373" s="31"/>
      <c r="BI1373" s="29"/>
    </row>
    <row r="1374" spans="1:61" ht="15.75" x14ac:dyDescent="0.25">
      <c r="A1374" s="14">
        <v>2009</v>
      </c>
      <c r="B1374" s="15">
        <v>2012</v>
      </c>
      <c r="C1374" s="17" t="s">
        <v>209</v>
      </c>
      <c r="D1374" s="17" t="s">
        <v>343</v>
      </c>
      <c r="E1374" s="86">
        <v>1</v>
      </c>
      <c r="F1374" s="44">
        <v>9879</v>
      </c>
      <c r="G1374" s="45" t="str">
        <f>VLOOKUP(F1374,$BM$2:$BQ$56,2)</f>
        <v>Oneonta</v>
      </c>
      <c r="H1374" s="70">
        <v>9879</v>
      </c>
      <c r="I1374" s="45">
        <v>9</v>
      </c>
      <c r="J1374" s="22">
        <v>9879</v>
      </c>
      <c r="K1374" s="17" t="s">
        <v>40</v>
      </c>
      <c r="L1374" s="92"/>
      <c r="M1374" s="93">
        <v>1</v>
      </c>
      <c r="N1374" s="25">
        <f t="shared" ref="N1374:N1437" si="205">T1374/P1374*3</f>
        <v>14.393870427268407</v>
      </c>
      <c r="O1374" s="26">
        <v>46.329215466067694</v>
      </c>
      <c r="P1374" s="26">
        <f t="shared" si="204"/>
        <v>0.46329215466067697</v>
      </c>
      <c r="Q1374" s="63">
        <v>53.670784533932306</v>
      </c>
      <c r="R1374" s="25">
        <f>Q1374/100</f>
        <v>0.53670784533932303</v>
      </c>
      <c r="S1374" s="25" t="s">
        <v>45</v>
      </c>
      <c r="T1374" s="25">
        <v>2.2228557480519266</v>
      </c>
      <c r="U1374" s="25" t="s">
        <v>45</v>
      </c>
      <c r="V1374" s="25">
        <f>T1374/2.242</f>
        <v>0.99146108298480229</v>
      </c>
      <c r="W1374" s="26">
        <v>19.165893580589284</v>
      </c>
      <c r="X1374" s="26">
        <v>38.702350346161637</v>
      </c>
      <c r="Y1374" s="26">
        <v>26.998639286260612</v>
      </c>
      <c r="Z1374" s="26">
        <v>2.3020198518635482</v>
      </c>
      <c r="AA1374" s="26" t="s">
        <v>45</v>
      </c>
      <c r="AB1374" s="26" t="s">
        <v>45</v>
      </c>
      <c r="AC1374" s="26">
        <f t="shared" si="203"/>
        <v>0.4260301671216441</v>
      </c>
      <c r="AD1374" s="26">
        <f t="shared" si="203"/>
        <v>0.86029741930084858</v>
      </c>
      <c r="AE1374" s="26">
        <f t="shared" si="203"/>
        <v>0.60014080527044966</v>
      </c>
      <c r="AF1374" s="26">
        <f t="shared" si="203"/>
        <v>5.1170580598445321E-2</v>
      </c>
      <c r="AG1374" s="17">
        <v>3.2</v>
      </c>
      <c r="AH1374" s="17">
        <v>6.5</v>
      </c>
      <c r="AI1374" s="17">
        <f t="shared" si="202"/>
        <v>3.1622776601683734E-7</v>
      </c>
      <c r="AJ1374" s="17">
        <v>1</v>
      </c>
      <c r="AK1374" s="17">
        <v>40</v>
      </c>
      <c r="AL1374" s="17">
        <v>1110</v>
      </c>
      <c r="AM1374" s="17">
        <v>57.5</v>
      </c>
      <c r="AN1374" s="17">
        <v>10.65</v>
      </c>
      <c r="AO1374" s="17">
        <v>7.1</v>
      </c>
      <c r="AP1374" s="17">
        <v>0.15</v>
      </c>
      <c r="AQ1374" s="17">
        <v>41.55</v>
      </c>
      <c r="AR1374" s="17">
        <v>822.3125</v>
      </c>
      <c r="AS1374" s="17">
        <v>869.79166666666663</v>
      </c>
      <c r="AT1374" s="26">
        <v>580.625</v>
      </c>
      <c r="AU1374" s="26">
        <v>18.278206538321477</v>
      </c>
      <c r="AV1374" s="26">
        <v>0.14493122992500274</v>
      </c>
      <c r="AW1374" s="26">
        <v>4909.4500000000025</v>
      </c>
      <c r="AX1374" s="26">
        <v>3864.6999999999994</v>
      </c>
      <c r="AY1374" s="103">
        <v>941</v>
      </c>
      <c r="AZ1374" s="103">
        <f t="shared" ref="AZ1374:AZ1437" si="206">AY1374*0.305</f>
        <v>287.005</v>
      </c>
      <c r="BA1374" s="17">
        <v>30</v>
      </c>
      <c r="BB1374" s="17">
        <v>30</v>
      </c>
      <c r="BC1374" s="17">
        <v>0.14000000000000001</v>
      </c>
      <c r="BD1374" s="14">
        <v>3</v>
      </c>
      <c r="BE1374" s="17" t="s">
        <v>41</v>
      </c>
      <c r="BF1374" s="28"/>
      <c r="BG1374" s="26"/>
      <c r="BH1374" s="31"/>
      <c r="BI1374" s="29"/>
    </row>
    <row r="1375" spans="1:61" ht="15.75" x14ac:dyDescent="0.25">
      <c r="A1375" s="14">
        <v>2009</v>
      </c>
      <c r="B1375" s="15">
        <v>2012</v>
      </c>
      <c r="C1375" s="17" t="s">
        <v>209</v>
      </c>
      <c r="D1375" s="17" t="s">
        <v>343</v>
      </c>
      <c r="E1375" s="86">
        <v>2</v>
      </c>
      <c r="F1375" s="44">
        <v>9879</v>
      </c>
      <c r="G1375" s="45" t="str">
        <f t="shared" ref="G1375:G1438" si="207">VLOOKUP(F1375,$BM$2:$BQ$56,2)</f>
        <v>Oneonta</v>
      </c>
      <c r="H1375" s="70">
        <v>9879</v>
      </c>
      <c r="I1375" s="45">
        <v>9</v>
      </c>
      <c r="J1375" s="22">
        <v>9879</v>
      </c>
      <c r="K1375" s="17" t="s">
        <v>40</v>
      </c>
      <c r="L1375" s="92"/>
      <c r="M1375" s="93">
        <v>1</v>
      </c>
      <c r="N1375" s="25">
        <f t="shared" si="205"/>
        <v>23.407983650925935</v>
      </c>
      <c r="O1375" s="26">
        <v>46.699841338525886</v>
      </c>
      <c r="P1375" s="26">
        <f t="shared" si="204"/>
        <v>0.46699841338525888</v>
      </c>
      <c r="Q1375" s="63">
        <v>53.300158661474114</v>
      </c>
      <c r="R1375" s="25">
        <f t="shared" ref="R1375:R1438" si="208">Q1375/100</f>
        <v>0.53300158661474117</v>
      </c>
      <c r="S1375" s="25" t="s">
        <v>45</v>
      </c>
      <c r="T1375" s="25">
        <v>3.6438304085101634</v>
      </c>
      <c r="U1375" s="25" t="s">
        <v>45</v>
      </c>
      <c r="V1375" s="25">
        <f t="shared" ref="V1375:V1438" si="209">T1375/2.242</f>
        <v>1.6252588797993592</v>
      </c>
      <c r="W1375" s="26">
        <v>18.410165220577085</v>
      </c>
      <c r="X1375" s="26">
        <v>37.686286424033376</v>
      </c>
      <c r="Y1375" s="26">
        <v>27.70522837343961</v>
      </c>
      <c r="Z1375" s="26">
        <v>2.7428436436096604</v>
      </c>
      <c r="AA1375" s="26" t="s">
        <v>45</v>
      </c>
      <c r="AB1375" s="26" t="s">
        <v>45</v>
      </c>
      <c r="AC1375" s="26">
        <f t="shared" si="203"/>
        <v>0.67083519856435003</v>
      </c>
      <c r="AD1375" s="26">
        <f t="shared" si="203"/>
        <v>1.3732243645571656</v>
      </c>
      <c r="AE1375" s="26">
        <f t="shared" si="203"/>
        <v>1.0095315362185782</v>
      </c>
      <c r="AF1375" s="26">
        <f t="shared" si="203"/>
        <v>9.9944570743736943E-2</v>
      </c>
      <c r="AG1375" s="17">
        <v>3.9</v>
      </c>
      <c r="AH1375" s="17">
        <v>6.9</v>
      </c>
      <c r="AI1375" s="17">
        <f t="shared" si="202"/>
        <v>1.2589254117941651E-7</v>
      </c>
      <c r="AJ1375" s="17">
        <v>1</v>
      </c>
      <c r="AK1375" s="17">
        <v>40.5</v>
      </c>
      <c r="AL1375" s="17">
        <v>1647</v>
      </c>
      <c r="AM1375" s="17">
        <v>163.5</v>
      </c>
      <c r="AN1375" s="17">
        <v>2.6</v>
      </c>
      <c r="AO1375" s="17">
        <v>9.15</v>
      </c>
      <c r="AP1375" s="17">
        <v>0.15</v>
      </c>
      <c r="AQ1375" s="17">
        <v>19.600000000000001</v>
      </c>
      <c r="AR1375" s="17">
        <v>822.3125</v>
      </c>
      <c r="AS1375" s="17">
        <v>869.79166666666663</v>
      </c>
      <c r="AT1375" s="26">
        <v>580.625</v>
      </c>
      <c r="AU1375" s="26">
        <v>18.278206538321477</v>
      </c>
      <c r="AV1375" s="26">
        <v>0.14493122992500274</v>
      </c>
      <c r="AW1375" s="26">
        <v>4909.4500000000025</v>
      </c>
      <c r="AX1375" s="26">
        <v>3864.6999999999994</v>
      </c>
      <c r="AY1375" s="103">
        <v>941</v>
      </c>
      <c r="AZ1375" s="103">
        <f t="shared" si="206"/>
        <v>287.005</v>
      </c>
      <c r="BA1375" s="17">
        <v>30</v>
      </c>
      <c r="BB1375" s="17">
        <v>30</v>
      </c>
      <c r="BC1375" s="17">
        <v>0.14000000000000001</v>
      </c>
      <c r="BD1375" s="14">
        <v>3</v>
      </c>
      <c r="BE1375" s="17" t="s">
        <v>41</v>
      </c>
      <c r="BF1375" s="28"/>
      <c r="BG1375" s="26"/>
      <c r="BH1375" s="31"/>
      <c r="BI1375" s="29"/>
    </row>
    <row r="1376" spans="1:61" ht="15.75" x14ac:dyDescent="0.25">
      <c r="A1376" s="14">
        <v>2009</v>
      </c>
      <c r="B1376" s="15">
        <v>2012</v>
      </c>
      <c r="C1376" s="17" t="s">
        <v>209</v>
      </c>
      <c r="D1376" s="17" t="s">
        <v>343</v>
      </c>
      <c r="E1376" s="86">
        <v>3</v>
      </c>
      <c r="F1376" s="44">
        <v>9879</v>
      </c>
      <c r="G1376" s="45" t="str">
        <f t="shared" si="207"/>
        <v>Oneonta</v>
      </c>
      <c r="H1376" s="70">
        <v>9879</v>
      </c>
      <c r="I1376" s="45">
        <v>9</v>
      </c>
      <c r="J1376" s="22">
        <v>9879</v>
      </c>
      <c r="K1376" s="17" t="s">
        <v>40</v>
      </c>
      <c r="L1376" s="92"/>
      <c r="M1376" s="93">
        <v>0.94444444444444442</v>
      </c>
      <c r="N1376" s="25">
        <f t="shared" si="205"/>
        <v>19.007597499705938</v>
      </c>
      <c r="O1376" s="26">
        <v>44.772173260828794</v>
      </c>
      <c r="P1376" s="26">
        <f t="shared" si="204"/>
        <v>0.44772173260828796</v>
      </c>
      <c r="Q1376" s="63">
        <v>55.227826739171206</v>
      </c>
      <c r="R1376" s="25">
        <f t="shared" si="208"/>
        <v>0.55227826739171204</v>
      </c>
      <c r="S1376" s="25" t="s">
        <v>45</v>
      </c>
      <c r="T1376" s="25">
        <v>2.836704828429768</v>
      </c>
      <c r="U1376" s="25" t="s">
        <v>45</v>
      </c>
      <c r="V1376" s="25">
        <f t="shared" si="209"/>
        <v>1.2652563909142587</v>
      </c>
      <c r="W1376" s="26">
        <v>18.844121760078252</v>
      </c>
      <c r="X1376" s="26">
        <v>37.431269163723648</v>
      </c>
      <c r="Y1376" s="26">
        <v>27.673048828575304</v>
      </c>
      <c r="Z1376" s="26">
        <v>2.1597470765557745</v>
      </c>
      <c r="AA1376" s="26" t="s">
        <v>45</v>
      </c>
      <c r="AB1376" s="26" t="s">
        <v>45</v>
      </c>
      <c r="AC1376" s="26">
        <f t="shared" si="203"/>
        <v>0.53455211184332441</v>
      </c>
      <c r="AD1376" s="26">
        <f t="shared" si="203"/>
        <v>1.0618146197098914</v>
      </c>
      <c r="AE1376" s="26">
        <f t="shared" si="203"/>
        <v>0.78500271229392293</v>
      </c>
      <c r="AF1376" s="26">
        <f t="shared" si="203"/>
        <v>6.1265649602528414E-2</v>
      </c>
      <c r="AG1376" s="17">
        <v>3.1</v>
      </c>
      <c r="AH1376" s="17">
        <v>5.89</v>
      </c>
      <c r="AI1376" s="17">
        <f t="shared" si="202"/>
        <v>1.2882495516931333E-6</v>
      </c>
      <c r="AJ1376" s="17">
        <v>1</v>
      </c>
      <c r="AK1376" s="17">
        <v>38</v>
      </c>
      <c r="AL1376" s="17">
        <v>667</v>
      </c>
      <c r="AM1376" s="17">
        <v>35</v>
      </c>
      <c r="AN1376" s="17">
        <v>14.2</v>
      </c>
      <c r="AO1376" s="17">
        <v>3.25</v>
      </c>
      <c r="AP1376" s="17">
        <v>0.2</v>
      </c>
      <c r="AQ1376" s="17">
        <v>82.2</v>
      </c>
      <c r="AR1376" s="17">
        <v>822.3125</v>
      </c>
      <c r="AS1376" s="17">
        <v>869.79166666666663</v>
      </c>
      <c r="AT1376" s="26">
        <v>580.625</v>
      </c>
      <c r="AU1376" s="26">
        <v>18.278206538321477</v>
      </c>
      <c r="AV1376" s="26">
        <v>0.14493122992500274</v>
      </c>
      <c r="AW1376" s="26">
        <v>4909.4500000000025</v>
      </c>
      <c r="AX1376" s="26">
        <v>3864.6999999999994</v>
      </c>
      <c r="AY1376" s="103">
        <v>941</v>
      </c>
      <c r="AZ1376" s="103">
        <f t="shared" si="206"/>
        <v>287.005</v>
      </c>
      <c r="BA1376" s="17">
        <v>30</v>
      </c>
      <c r="BB1376" s="17">
        <v>30</v>
      </c>
      <c r="BC1376" s="17">
        <v>0.14000000000000001</v>
      </c>
      <c r="BD1376" s="14">
        <v>3</v>
      </c>
      <c r="BE1376" s="17" t="s">
        <v>41</v>
      </c>
      <c r="BF1376" s="28"/>
      <c r="BG1376" s="26"/>
      <c r="BH1376" s="31"/>
      <c r="BI1376" s="29"/>
    </row>
    <row r="1377" spans="1:61" ht="15.75" x14ac:dyDescent="0.25">
      <c r="A1377" s="14">
        <v>2009</v>
      </c>
      <c r="B1377" s="15">
        <v>2012</v>
      </c>
      <c r="C1377" s="17" t="s">
        <v>209</v>
      </c>
      <c r="D1377" s="17" t="s">
        <v>343</v>
      </c>
      <c r="E1377" s="86">
        <v>4</v>
      </c>
      <c r="F1377" s="44">
        <v>9879</v>
      </c>
      <c r="G1377" s="45" t="str">
        <f t="shared" si="207"/>
        <v>Oneonta</v>
      </c>
      <c r="H1377" s="70">
        <v>9879</v>
      </c>
      <c r="I1377" s="45">
        <v>9</v>
      </c>
      <c r="J1377" s="22">
        <v>9879</v>
      </c>
      <c r="K1377" s="17" t="s">
        <v>40</v>
      </c>
      <c r="L1377" s="92"/>
      <c r="M1377" s="93">
        <v>0.94444444444444442</v>
      </c>
      <c r="N1377" s="25">
        <f t="shared" si="205"/>
        <v>23.991481620832261</v>
      </c>
      <c r="O1377" s="26">
        <v>42.726324028176364</v>
      </c>
      <c r="P1377" s="26">
        <f t="shared" si="204"/>
        <v>0.42726324028176366</v>
      </c>
      <c r="Q1377" s="63">
        <v>57.273675971823636</v>
      </c>
      <c r="R1377" s="25">
        <f t="shared" si="208"/>
        <v>0.57273675971823634</v>
      </c>
      <c r="S1377" s="25" t="s">
        <v>45</v>
      </c>
      <c r="T1377" s="25">
        <v>3.4168927254923904</v>
      </c>
      <c r="U1377" s="25" t="s">
        <v>45</v>
      </c>
      <c r="V1377" s="25">
        <f t="shared" si="209"/>
        <v>1.5240377901393356</v>
      </c>
      <c r="W1377" s="26">
        <v>18.508959323848075</v>
      </c>
      <c r="X1377" s="26">
        <v>36.979950612129784</v>
      </c>
      <c r="Y1377" s="26">
        <v>28.069924696822</v>
      </c>
      <c r="Z1377" s="26">
        <v>2.8338988658999398</v>
      </c>
      <c r="AA1377" s="26" t="s">
        <v>45</v>
      </c>
      <c r="AB1377" s="26" t="s">
        <v>45</v>
      </c>
      <c r="AC1377" s="26">
        <f t="shared" si="203"/>
        <v>0.63243128470091037</v>
      </c>
      <c r="AD1377" s="26">
        <f t="shared" si="203"/>
        <v>1.2635652423565413</v>
      </c>
      <c r="AE1377" s="26">
        <f t="shared" si="203"/>
        <v>0.95911921501690289</v>
      </c>
      <c r="AF1377" s="26">
        <f t="shared" si="203"/>
        <v>9.6831284196746401E-2</v>
      </c>
      <c r="AG1377" s="17">
        <v>4.3</v>
      </c>
      <c r="AH1377" s="17">
        <v>6.6</v>
      </c>
      <c r="AI1377" s="17">
        <f t="shared" si="202"/>
        <v>2.511886431509578E-7</v>
      </c>
      <c r="AJ1377" s="17">
        <v>1</v>
      </c>
      <c r="AK1377" s="17">
        <v>47.5</v>
      </c>
      <c r="AL1377" s="17">
        <v>1619</v>
      </c>
      <c r="AM1377" s="17">
        <v>154</v>
      </c>
      <c r="AN1377" s="17">
        <v>4.9000000000000004</v>
      </c>
      <c r="AO1377" s="17">
        <v>9.15</v>
      </c>
      <c r="AP1377" s="17">
        <v>0.2</v>
      </c>
      <c r="AQ1377" s="17">
        <v>31</v>
      </c>
      <c r="AR1377" s="17">
        <v>822.3125</v>
      </c>
      <c r="AS1377" s="17">
        <v>869.79166666666663</v>
      </c>
      <c r="AT1377" s="26">
        <v>580.625</v>
      </c>
      <c r="AU1377" s="26">
        <v>18.278206538321477</v>
      </c>
      <c r="AV1377" s="26">
        <v>0.14493122992500274</v>
      </c>
      <c r="AW1377" s="26">
        <v>4909.4500000000025</v>
      </c>
      <c r="AX1377" s="26">
        <v>3864.6999999999994</v>
      </c>
      <c r="AY1377" s="103">
        <v>941</v>
      </c>
      <c r="AZ1377" s="103">
        <f t="shared" si="206"/>
        <v>287.005</v>
      </c>
      <c r="BA1377" s="17">
        <v>30</v>
      </c>
      <c r="BB1377" s="17">
        <v>30</v>
      </c>
      <c r="BC1377" s="17">
        <v>0.14000000000000001</v>
      </c>
      <c r="BD1377" s="14">
        <v>3</v>
      </c>
      <c r="BE1377" s="17" t="s">
        <v>41</v>
      </c>
      <c r="BF1377" s="28"/>
      <c r="BG1377" s="26"/>
      <c r="BH1377" s="31"/>
      <c r="BI1377" s="29"/>
    </row>
    <row r="1378" spans="1:61" ht="15.75" x14ac:dyDescent="0.25">
      <c r="A1378" s="14">
        <v>2009</v>
      </c>
      <c r="B1378" s="15">
        <v>2012</v>
      </c>
      <c r="C1378" s="17" t="s">
        <v>209</v>
      </c>
      <c r="D1378" s="17" t="s">
        <v>343</v>
      </c>
      <c r="E1378" s="86">
        <v>1</v>
      </c>
      <c r="F1378" s="44">
        <v>94001</v>
      </c>
      <c r="G1378" s="45">
        <f t="shared" si="207"/>
        <v>94001</v>
      </c>
      <c r="H1378" s="70">
        <v>94001</v>
      </c>
      <c r="I1378" s="45" t="s">
        <v>43</v>
      </c>
      <c r="J1378" s="22">
        <v>94001</v>
      </c>
      <c r="K1378" s="17" t="s">
        <v>42</v>
      </c>
      <c r="L1378" s="92"/>
      <c r="M1378" s="93">
        <v>1</v>
      </c>
      <c r="N1378" s="25">
        <f t="shared" si="205"/>
        <v>12.329776612799698</v>
      </c>
      <c r="O1378" s="26">
        <v>45.753379492251888</v>
      </c>
      <c r="P1378" s="26">
        <f t="shared" si="204"/>
        <v>0.45753379492251889</v>
      </c>
      <c r="Q1378" s="63">
        <v>54.246620507748112</v>
      </c>
      <c r="R1378" s="25">
        <f t="shared" si="208"/>
        <v>0.54246620507748111</v>
      </c>
      <c r="S1378" s="25" t="s">
        <v>45</v>
      </c>
      <c r="T1378" s="25">
        <v>1.8804298280670555</v>
      </c>
      <c r="U1378" s="25" t="s">
        <v>45</v>
      </c>
      <c r="V1378" s="25">
        <f t="shared" si="209"/>
        <v>0.8387287368720141</v>
      </c>
      <c r="W1378" s="26">
        <v>19.167989556301237</v>
      </c>
      <c r="X1378" s="26">
        <v>38.959660579790061</v>
      </c>
      <c r="Y1378" s="26">
        <v>27.570950294204309</v>
      </c>
      <c r="Z1378" s="26">
        <v>1.81778027040815</v>
      </c>
      <c r="AA1378" s="26" t="s">
        <v>45</v>
      </c>
      <c r="AB1378" s="26" t="s">
        <v>45</v>
      </c>
      <c r="AC1378" s="26">
        <f t="shared" ref="AC1378:AF1409" si="210">W1378/100*$T1378</f>
        <v>0.36044059305746651</v>
      </c>
      <c r="AD1378" s="26">
        <f t="shared" si="210"/>
        <v>0.73260907845605461</v>
      </c>
      <c r="AE1378" s="26">
        <f t="shared" si="210"/>
        <v>0.51845237321375948</v>
      </c>
      <c r="AF1378" s="26">
        <f t="shared" si="210"/>
        <v>3.4182082413472835E-2</v>
      </c>
      <c r="AG1378" s="17">
        <v>3.2</v>
      </c>
      <c r="AH1378" s="17">
        <v>6.5</v>
      </c>
      <c r="AI1378" s="17">
        <f t="shared" si="202"/>
        <v>3.1622776601683734E-7</v>
      </c>
      <c r="AJ1378" s="17">
        <v>1</v>
      </c>
      <c r="AK1378" s="17">
        <v>40</v>
      </c>
      <c r="AL1378" s="17">
        <v>1110</v>
      </c>
      <c r="AM1378" s="17">
        <v>57.5</v>
      </c>
      <c r="AN1378" s="17">
        <v>10.65</v>
      </c>
      <c r="AO1378" s="17">
        <v>7.1</v>
      </c>
      <c r="AP1378" s="17">
        <v>0.15</v>
      </c>
      <c r="AQ1378" s="17">
        <v>41.55</v>
      </c>
      <c r="AR1378" s="17">
        <v>822.3125</v>
      </c>
      <c r="AS1378" s="17">
        <v>869.79166666666663</v>
      </c>
      <c r="AT1378" s="26">
        <v>580.625</v>
      </c>
      <c r="AU1378" s="26">
        <v>18.278206538321477</v>
      </c>
      <c r="AV1378" s="26">
        <v>0.14493122992500274</v>
      </c>
      <c r="AW1378" s="26">
        <v>4909.4500000000025</v>
      </c>
      <c r="AX1378" s="26">
        <v>3864.6999999999994</v>
      </c>
      <c r="AY1378" s="103">
        <v>941</v>
      </c>
      <c r="AZ1378" s="103">
        <f t="shared" si="206"/>
        <v>287.005</v>
      </c>
      <c r="BA1378" s="17">
        <v>30</v>
      </c>
      <c r="BB1378" s="17">
        <v>30</v>
      </c>
      <c r="BC1378" s="17">
        <v>0.14000000000000001</v>
      </c>
      <c r="BD1378" s="14">
        <v>3</v>
      </c>
      <c r="BE1378" s="17" t="s">
        <v>41</v>
      </c>
      <c r="BF1378" s="28"/>
      <c r="BG1378" s="26"/>
      <c r="BH1378" s="31"/>
      <c r="BI1378" s="29"/>
    </row>
    <row r="1379" spans="1:61" ht="15.75" x14ac:dyDescent="0.25">
      <c r="A1379" s="14">
        <v>2009</v>
      </c>
      <c r="B1379" s="15">
        <v>2012</v>
      </c>
      <c r="C1379" s="17" t="s">
        <v>209</v>
      </c>
      <c r="D1379" s="17" t="s">
        <v>343</v>
      </c>
      <c r="E1379" s="86">
        <v>2</v>
      </c>
      <c r="F1379" s="44">
        <v>94001</v>
      </c>
      <c r="G1379" s="45">
        <f t="shared" si="207"/>
        <v>94001</v>
      </c>
      <c r="H1379" s="70">
        <v>94001</v>
      </c>
      <c r="I1379" s="45" t="s">
        <v>43</v>
      </c>
      <c r="J1379" s="22">
        <v>94001</v>
      </c>
      <c r="K1379" s="17" t="s">
        <v>42</v>
      </c>
      <c r="L1379" s="92"/>
      <c r="M1379" s="93">
        <v>1</v>
      </c>
      <c r="N1379" s="25">
        <f t="shared" si="205"/>
        <v>12.7869722691721</v>
      </c>
      <c r="O1379" s="26">
        <v>44.808147797252488</v>
      </c>
      <c r="P1379" s="26">
        <f t="shared" si="204"/>
        <v>0.4480814779725249</v>
      </c>
      <c r="Q1379" s="63">
        <v>55.191852202747512</v>
      </c>
      <c r="R1379" s="25">
        <f t="shared" si="208"/>
        <v>0.55191852202747516</v>
      </c>
      <c r="S1379" s="25" t="s">
        <v>45</v>
      </c>
      <c r="T1379" s="25">
        <v>1.9098684777214416</v>
      </c>
      <c r="U1379" s="25" t="s">
        <v>45</v>
      </c>
      <c r="V1379" s="25">
        <f t="shared" si="209"/>
        <v>0.85185926749395258</v>
      </c>
      <c r="W1379" s="26">
        <v>18.924626818725145</v>
      </c>
      <c r="X1379" s="26">
        <v>37.721312190994851</v>
      </c>
      <c r="Y1379" s="26">
        <v>28.291593006132914</v>
      </c>
      <c r="Z1379" s="26">
        <v>2.1667757933833229</v>
      </c>
      <c r="AA1379" s="26" t="s">
        <v>45</v>
      </c>
      <c r="AB1379" s="26" t="s">
        <v>45</v>
      </c>
      <c r="AC1379" s="26">
        <f t="shared" si="210"/>
        <v>0.36143548213724958</v>
      </c>
      <c r="AD1379" s="26">
        <f t="shared" si="210"/>
        <v>0.72042745091870586</v>
      </c>
      <c r="AE1379" s="26">
        <f t="shared" si="210"/>
        <v>0.54033221666937659</v>
      </c>
      <c r="AF1379" s="26">
        <f t="shared" si="210"/>
        <v>4.1382567860726756E-2</v>
      </c>
      <c r="AG1379" s="17">
        <v>3.9</v>
      </c>
      <c r="AH1379" s="17">
        <v>6.9</v>
      </c>
      <c r="AI1379" s="17">
        <f t="shared" ref="AI1379:AI1442" si="211">10^(-AH1379)</f>
        <v>1.2589254117941651E-7</v>
      </c>
      <c r="AJ1379" s="17">
        <v>1</v>
      </c>
      <c r="AK1379" s="17">
        <v>40.5</v>
      </c>
      <c r="AL1379" s="17">
        <v>1647</v>
      </c>
      <c r="AM1379" s="17">
        <v>163.5</v>
      </c>
      <c r="AN1379" s="17">
        <v>2.6</v>
      </c>
      <c r="AO1379" s="17">
        <v>9.15</v>
      </c>
      <c r="AP1379" s="17">
        <v>0.15</v>
      </c>
      <c r="AQ1379" s="17">
        <v>19.600000000000001</v>
      </c>
      <c r="AR1379" s="17">
        <v>822.3125</v>
      </c>
      <c r="AS1379" s="17">
        <v>869.79166666666663</v>
      </c>
      <c r="AT1379" s="26">
        <v>580.625</v>
      </c>
      <c r="AU1379" s="26">
        <v>18.278206538321477</v>
      </c>
      <c r="AV1379" s="26">
        <v>0.14493122992500274</v>
      </c>
      <c r="AW1379" s="26">
        <v>4909.4500000000025</v>
      </c>
      <c r="AX1379" s="26">
        <v>3864.6999999999994</v>
      </c>
      <c r="AY1379" s="103">
        <v>941</v>
      </c>
      <c r="AZ1379" s="103">
        <f t="shared" si="206"/>
        <v>287.005</v>
      </c>
      <c r="BA1379" s="17">
        <v>30</v>
      </c>
      <c r="BB1379" s="17">
        <v>30</v>
      </c>
      <c r="BC1379" s="17">
        <v>0.14000000000000001</v>
      </c>
      <c r="BD1379" s="14">
        <v>3</v>
      </c>
      <c r="BE1379" s="17" t="s">
        <v>41</v>
      </c>
      <c r="BF1379" s="28"/>
      <c r="BG1379" s="26"/>
      <c r="BH1379" s="31"/>
      <c r="BI1379" s="29"/>
    </row>
    <row r="1380" spans="1:61" ht="15.75" x14ac:dyDescent="0.25">
      <c r="A1380" s="14">
        <v>2009</v>
      </c>
      <c r="B1380" s="15">
        <v>2012</v>
      </c>
      <c r="C1380" s="17" t="s">
        <v>209</v>
      </c>
      <c r="D1380" s="17" t="s">
        <v>343</v>
      </c>
      <c r="E1380" s="86">
        <v>3</v>
      </c>
      <c r="F1380" s="44">
        <v>94001</v>
      </c>
      <c r="G1380" s="45">
        <f t="shared" si="207"/>
        <v>94001</v>
      </c>
      <c r="H1380" s="70">
        <v>94001</v>
      </c>
      <c r="I1380" s="45" t="s">
        <v>43</v>
      </c>
      <c r="J1380" s="22">
        <v>94001</v>
      </c>
      <c r="K1380" s="17" t="s">
        <v>42</v>
      </c>
      <c r="L1380" s="92"/>
      <c r="M1380" s="93">
        <v>1</v>
      </c>
      <c r="N1380" s="25">
        <f t="shared" si="205"/>
        <v>16.805240678399866</v>
      </c>
      <c r="O1380" s="26">
        <v>42.930974679153657</v>
      </c>
      <c r="P1380" s="26">
        <f t="shared" si="204"/>
        <v>0.42930974679153655</v>
      </c>
      <c r="Q1380" s="63">
        <v>57.069025320846343</v>
      </c>
      <c r="R1380" s="25">
        <f t="shared" si="208"/>
        <v>0.57069025320846345</v>
      </c>
      <c r="S1380" s="25" t="s">
        <v>45</v>
      </c>
      <c r="T1380" s="25">
        <v>2.4048845401382253</v>
      </c>
      <c r="U1380" s="25" t="s">
        <v>45</v>
      </c>
      <c r="V1380" s="25">
        <f t="shared" si="209"/>
        <v>1.0726514451999221</v>
      </c>
      <c r="W1380" s="26">
        <v>18.467053658055292</v>
      </c>
      <c r="X1380" s="26">
        <v>38.515083032440089</v>
      </c>
      <c r="Y1380" s="26">
        <v>28.475843186265635</v>
      </c>
      <c r="Z1380" s="26">
        <v>1.6212920829643167</v>
      </c>
      <c r="AA1380" s="26" t="s">
        <v>45</v>
      </c>
      <c r="AB1380" s="26" t="s">
        <v>45</v>
      </c>
      <c r="AC1380" s="26">
        <f t="shared" si="210"/>
        <v>0.44411131844160229</v>
      </c>
      <c r="AD1380" s="26">
        <f t="shared" si="210"/>
        <v>0.92624327746855251</v>
      </c>
      <c r="AE1380" s="26">
        <f t="shared" si="210"/>
        <v>0.68481115046050656</v>
      </c>
      <c r="AF1380" s="26">
        <f t="shared" si="210"/>
        <v>3.8990202653693858E-2</v>
      </c>
      <c r="AG1380" s="17">
        <v>3.1</v>
      </c>
      <c r="AH1380" s="17">
        <v>5.89</v>
      </c>
      <c r="AI1380" s="17">
        <f t="shared" si="211"/>
        <v>1.2882495516931333E-6</v>
      </c>
      <c r="AJ1380" s="17">
        <v>1</v>
      </c>
      <c r="AK1380" s="17">
        <v>38</v>
      </c>
      <c r="AL1380" s="17">
        <v>667</v>
      </c>
      <c r="AM1380" s="17">
        <v>35</v>
      </c>
      <c r="AN1380" s="17">
        <v>14.2</v>
      </c>
      <c r="AO1380" s="17">
        <v>3.25</v>
      </c>
      <c r="AP1380" s="17">
        <v>0.2</v>
      </c>
      <c r="AQ1380" s="17">
        <v>82.2</v>
      </c>
      <c r="AR1380" s="17">
        <v>822.3125</v>
      </c>
      <c r="AS1380" s="17">
        <v>869.79166666666663</v>
      </c>
      <c r="AT1380" s="26">
        <v>580.625</v>
      </c>
      <c r="AU1380" s="26">
        <v>18.278206538321477</v>
      </c>
      <c r="AV1380" s="26">
        <v>0.14493122992500274</v>
      </c>
      <c r="AW1380" s="26">
        <v>4909.4500000000025</v>
      </c>
      <c r="AX1380" s="26">
        <v>3864.6999999999994</v>
      </c>
      <c r="AY1380" s="103">
        <v>941</v>
      </c>
      <c r="AZ1380" s="103">
        <f t="shared" si="206"/>
        <v>287.005</v>
      </c>
      <c r="BA1380" s="17">
        <v>30</v>
      </c>
      <c r="BB1380" s="17">
        <v>30</v>
      </c>
      <c r="BC1380" s="17">
        <v>0.14000000000000001</v>
      </c>
      <c r="BD1380" s="14">
        <v>3</v>
      </c>
      <c r="BE1380" s="17" t="s">
        <v>41</v>
      </c>
      <c r="BF1380" s="28"/>
      <c r="BG1380" s="26"/>
      <c r="BH1380" s="31"/>
      <c r="BI1380" s="29"/>
    </row>
    <row r="1381" spans="1:61" ht="15.75" x14ac:dyDescent="0.25">
      <c r="A1381" s="14">
        <v>2009</v>
      </c>
      <c r="B1381" s="15">
        <v>2012</v>
      </c>
      <c r="C1381" s="17" t="s">
        <v>209</v>
      </c>
      <c r="D1381" s="17" t="s">
        <v>343</v>
      </c>
      <c r="E1381" s="86">
        <v>4</v>
      </c>
      <c r="F1381" s="44">
        <v>94001</v>
      </c>
      <c r="G1381" s="45">
        <f t="shared" si="207"/>
        <v>94001</v>
      </c>
      <c r="H1381" s="70">
        <v>94001</v>
      </c>
      <c r="I1381" s="45" t="s">
        <v>43</v>
      </c>
      <c r="J1381" s="22">
        <v>94001</v>
      </c>
      <c r="K1381" s="17" t="s">
        <v>42</v>
      </c>
      <c r="L1381" s="92"/>
      <c r="M1381" s="93">
        <v>1</v>
      </c>
      <c r="N1381" s="25">
        <f t="shared" si="205"/>
        <v>26.581071823623752</v>
      </c>
      <c r="O1381" s="26">
        <v>41.643503198764606</v>
      </c>
      <c r="P1381" s="26">
        <f t="shared" si="204"/>
        <v>0.41643503198764603</v>
      </c>
      <c r="Q1381" s="63">
        <v>58.356496801235394</v>
      </c>
      <c r="R1381" s="25">
        <f t="shared" si="208"/>
        <v>0.58356496801235391</v>
      </c>
      <c r="S1381" s="25" t="s">
        <v>45</v>
      </c>
      <c r="T1381" s="25">
        <v>3.6897631650455582</v>
      </c>
      <c r="U1381" s="25" t="s">
        <v>45</v>
      </c>
      <c r="V1381" s="25">
        <f t="shared" si="209"/>
        <v>1.6457462823575193</v>
      </c>
      <c r="W1381" s="26">
        <v>18.011988144175305</v>
      </c>
      <c r="X1381" s="26">
        <v>37.107165540480921</v>
      </c>
      <c r="Y1381" s="26">
        <v>28.823662250136721</v>
      </c>
      <c r="Z1381" s="26">
        <v>2.5503188899278371</v>
      </c>
      <c r="AA1381" s="26" t="s">
        <v>45</v>
      </c>
      <c r="AB1381" s="26" t="s">
        <v>45</v>
      </c>
      <c r="AC1381" s="26">
        <f t="shared" si="210"/>
        <v>0.66459970383615352</v>
      </c>
      <c r="AD1381" s="26">
        <f t="shared" si="210"/>
        <v>1.3691665257051435</v>
      </c>
      <c r="AE1381" s="26">
        <f t="shared" si="210"/>
        <v>1.0635248725226865</v>
      </c>
      <c r="AF1381" s="26">
        <f t="shared" si="210"/>
        <v>9.4100726991756103E-2</v>
      </c>
      <c r="AG1381" s="17">
        <v>4.3</v>
      </c>
      <c r="AH1381" s="17">
        <v>6.6</v>
      </c>
      <c r="AI1381" s="17">
        <f t="shared" si="211"/>
        <v>2.511886431509578E-7</v>
      </c>
      <c r="AJ1381" s="17">
        <v>1</v>
      </c>
      <c r="AK1381" s="17">
        <v>47.5</v>
      </c>
      <c r="AL1381" s="17">
        <v>1619</v>
      </c>
      <c r="AM1381" s="17">
        <v>154</v>
      </c>
      <c r="AN1381" s="17">
        <v>4.9000000000000004</v>
      </c>
      <c r="AO1381" s="17">
        <v>9.15</v>
      </c>
      <c r="AP1381" s="17">
        <v>0.2</v>
      </c>
      <c r="AQ1381" s="17">
        <v>31</v>
      </c>
      <c r="AR1381" s="17">
        <v>822.3125</v>
      </c>
      <c r="AS1381" s="17">
        <v>869.79166666666663</v>
      </c>
      <c r="AT1381" s="26">
        <v>580.625</v>
      </c>
      <c r="AU1381" s="26">
        <v>18.278206538321477</v>
      </c>
      <c r="AV1381" s="26">
        <v>0.14493122992500274</v>
      </c>
      <c r="AW1381" s="26">
        <v>4909.4500000000025</v>
      </c>
      <c r="AX1381" s="26">
        <v>3864.6999999999994</v>
      </c>
      <c r="AY1381" s="103">
        <v>941</v>
      </c>
      <c r="AZ1381" s="103">
        <f t="shared" si="206"/>
        <v>287.005</v>
      </c>
      <c r="BA1381" s="17">
        <v>30</v>
      </c>
      <c r="BB1381" s="17">
        <v>30</v>
      </c>
      <c r="BC1381" s="17">
        <v>0.14000000000000001</v>
      </c>
      <c r="BD1381" s="14">
        <v>3</v>
      </c>
      <c r="BE1381" s="17" t="s">
        <v>41</v>
      </c>
      <c r="BF1381" s="28"/>
      <c r="BG1381" s="26"/>
      <c r="BH1381" s="31"/>
      <c r="BI1381" s="29"/>
    </row>
    <row r="1382" spans="1:61" ht="15.75" x14ac:dyDescent="0.25">
      <c r="A1382" s="14">
        <v>2009</v>
      </c>
      <c r="B1382" s="15">
        <v>2012</v>
      </c>
      <c r="C1382" s="17" t="s">
        <v>209</v>
      </c>
      <c r="D1382" s="17" t="s">
        <v>343</v>
      </c>
      <c r="E1382" s="86">
        <v>1</v>
      </c>
      <c r="F1382" s="44" t="s">
        <v>98</v>
      </c>
      <c r="G1382" s="45" t="str">
        <f t="shared" si="207"/>
        <v>Marcy</v>
      </c>
      <c r="H1382" s="104">
        <v>9870</v>
      </c>
      <c r="I1382" s="45">
        <v>5</v>
      </c>
      <c r="J1382" s="22">
        <v>987023</v>
      </c>
      <c r="K1382" s="17" t="s">
        <v>54</v>
      </c>
      <c r="L1382" s="92"/>
      <c r="M1382" s="93">
        <v>1</v>
      </c>
      <c r="N1382" s="25">
        <f t="shared" si="205"/>
        <v>15.183019456232993</v>
      </c>
      <c r="O1382" s="26">
        <v>48.066834351419331</v>
      </c>
      <c r="P1382" s="26">
        <f t="shared" si="204"/>
        <v>0.4806683435141933</v>
      </c>
      <c r="Q1382" s="63">
        <v>51.933165648580669</v>
      </c>
      <c r="R1382" s="25">
        <f t="shared" si="208"/>
        <v>0.5193316564858067</v>
      </c>
      <c r="S1382" s="25" t="s">
        <v>45</v>
      </c>
      <c r="T1382" s="25">
        <v>2.4326656038570933</v>
      </c>
      <c r="U1382" s="25" t="s">
        <v>45</v>
      </c>
      <c r="V1382" s="25">
        <f t="shared" si="209"/>
        <v>1.0850426422199346</v>
      </c>
      <c r="W1382" s="26">
        <v>19.286120314155497</v>
      </c>
      <c r="X1382" s="26">
        <v>38.2791544037268</v>
      </c>
      <c r="Y1382" s="26">
        <v>26.324630934562151</v>
      </c>
      <c r="Z1382" s="26">
        <v>2.9965052723633931</v>
      </c>
      <c r="AA1382" s="26" t="s">
        <v>45</v>
      </c>
      <c r="AB1382" s="26" t="s">
        <v>45</v>
      </c>
      <c r="AC1382" s="26">
        <f t="shared" si="210"/>
        <v>0.46916681520095638</v>
      </c>
      <c r="AD1382" s="26">
        <f t="shared" si="210"/>
        <v>0.93120382262680967</v>
      </c>
      <c r="AE1382" s="26">
        <f t="shared" si="210"/>
        <v>0.64039024208741746</v>
      </c>
      <c r="AF1382" s="26">
        <f t="shared" si="210"/>
        <v>7.2894953078548583E-2</v>
      </c>
      <c r="AG1382" s="17">
        <v>3.2</v>
      </c>
      <c r="AH1382" s="17">
        <v>6.5</v>
      </c>
      <c r="AI1382" s="17">
        <f t="shared" si="211"/>
        <v>3.1622776601683734E-7</v>
      </c>
      <c r="AJ1382" s="17">
        <v>1</v>
      </c>
      <c r="AK1382" s="17">
        <v>40</v>
      </c>
      <c r="AL1382" s="17">
        <v>1110</v>
      </c>
      <c r="AM1382" s="17">
        <v>57.5</v>
      </c>
      <c r="AN1382" s="17">
        <v>10.65</v>
      </c>
      <c r="AO1382" s="17">
        <v>7.1</v>
      </c>
      <c r="AP1382" s="17">
        <v>0.15</v>
      </c>
      <c r="AQ1382" s="17">
        <v>41.55</v>
      </c>
      <c r="AR1382" s="17">
        <v>822.3125</v>
      </c>
      <c r="AS1382" s="17">
        <v>869.79166666666663</v>
      </c>
      <c r="AT1382" s="26">
        <v>580.625</v>
      </c>
      <c r="AU1382" s="26">
        <v>18.278206538321477</v>
      </c>
      <c r="AV1382" s="26">
        <v>0.14493122992500274</v>
      </c>
      <c r="AW1382" s="26">
        <v>4909.4500000000025</v>
      </c>
      <c r="AX1382" s="26">
        <v>3864.6999999999994</v>
      </c>
      <c r="AY1382" s="103">
        <v>941</v>
      </c>
      <c r="AZ1382" s="103">
        <f t="shared" si="206"/>
        <v>287.005</v>
      </c>
      <c r="BA1382" s="17">
        <v>30</v>
      </c>
      <c r="BB1382" s="17">
        <v>30</v>
      </c>
      <c r="BC1382" s="17">
        <v>0.14000000000000001</v>
      </c>
      <c r="BD1382" s="14">
        <v>3</v>
      </c>
      <c r="BE1382" s="17" t="s">
        <v>41</v>
      </c>
      <c r="BF1382" s="28"/>
      <c r="BG1382" s="26"/>
      <c r="BH1382" s="31"/>
      <c r="BI1382" s="29"/>
    </row>
    <row r="1383" spans="1:61" ht="15.75" x14ac:dyDescent="0.25">
      <c r="A1383" s="14">
        <v>2009</v>
      </c>
      <c r="B1383" s="15">
        <v>2012</v>
      </c>
      <c r="C1383" s="17" t="s">
        <v>209</v>
      </c>
      <c r="D1383" s="17" t="s">
        <v>343</v>
      </c>
      <c r="E1383" s="86">
        <v>2</v>
      </c>
      <c r="F1383" s="44" t="s">
        <v>98</v>
      </c>
      <c r="G1383" s="45" t="str">
        <f t="shared" si="207"/>
        <v>Marcy</v>
      </c>
      <c r="H1383" s="104">
        <v>9870</v>
      </c>
      <c r="I1383" s="45">
        <v>5</v>
      </c>
      <c r="J1383" s="22">
        <v>987023</v>
      </c>
      <c r="K1383" s="17" t="s">
        <v>54</v>
      </c>
      <c r="L1383" s="92"/>
      <c r="M1383" s="93">
        <v>1</v>
      </c>
      <c r="N1383" s="25">
        <f t="shared" si="205"/>
        <v>11.372036687052987</v>
      </c>
      <c r="O1383" s="26">
        <v>48.196446530338591</v>
      </c>
      <c r="P1383" s="26">
        <f t="shared" si="204"/>
        <v>0.48196446530338588</v>
      </c>
      <c r="Q1383" s="63">
        <v>51.803553469661409</v>
      </c>
      <c r="R1383" s="25">
        <f t="shared" si="208"/>
        <v>0.51803553469661412</v>
      </c>
      <c r="S1383" s="25" t="s">
        <v>45</v>
      </c>
      <c r="T1383" s="25">
        <v>1.8269725270953268</v>
      </c>
      <c r="U1383" s="25" t="s">
        <v>45</v>
      </c>
      <c r="V1383" s="25">
        <f t="shared" si="209"/>
        <v>0.81488515927534644</v>
      </c>
      <c r="W1383" s="26">
        <v>19.166837330240426</v>
      </c>
      <c r="X1383" s="26">
        <v>36.030263889818244</v>
      </c>
      <c r="Y1383" s="26">
        <v>27.247139103992581</v>
      </c>
      <c r="Z1383" s="26">
        <v>3.9332289750925753</v>
      </c>
      <c r="AA1383" s="26" t="s">
        <v>45</v>
      </c>
      <c r="AB1383" s="26" t="s">
        <v>45</v>
      </c>
      <c r="AC1383" s="26">
        <f t="shared" si="210"/>
        <v>0.35017285233654399</v>
      </c>
      <c r="AD1383" s="26">
        <f t="shared" si="210"/>
        <v>0.65826302270692727</v>
      </c>
      <c r="AE1383" s="26">
        <f t="shared" si="210"/>
        <v>0.49779774584939218</v>
      </c>
      <c r="AF1383" s="26">
        <f t="shared" si="210"/>
        <v>7.1859012802694439E-2</v>
      </c>
      <c r="AG1383" s="17">
        <v>3.9</v>
      </c>
      <c r="AH1383" s="17">
        <v>6.9</v>
      </c>
      <c r="AI1383" s="17">
        <f t="shared" si="211"/>
        <v>1.2589254117941651E-7</v>
      </c>
      <c r="AJ1383" s="17">
        <v>1</v>
      </c>
      <c r="AK1383" s="17">
        <v>40.5</v>
      </c>
      <c r="AL1383" s="17">
        <v>1647</v>
      </c>
      <c r="AM1383" s="17">
        <v>163.5</v>
      </c>
      <c r="AN1383" s="17">
        <v>2.6</v>
      </c>
      <c r="AO1383" s="17">
        <v>9.15</v>
      </c>
      <c r="AP1383" s="17">
        <v>0.15</v>
      </c>
      <c r="AQ1383" s="17">
        <v>19.600000000000001</v>
      </c>
      <c r="AR1383" s="17">
        <v>822.3125</v>
      </c>
      <c r="AS1383" s="17">
        <v>869.79166666666663</v>
      </c>
      <c r="AT1383" s="26">
        <v>580.625</v>
      </c>
      <c r="AU1383" s="26">
        <v>18.278206538321477</v>
      </c>
      <c r="AV1383" s="26">
        <v>0.14493122992500274</v>
      </c>
      <c r="AW1383" s="26">
        <v>4909.4500000000025</v>
      </c>
      <c r="AX1383" s="26">
        <v>3864.6999999999994</v>
      </c>
      <c r="AY1383" s="103">
        <v>941</v>
      </c>
      <c r="AZ1383" s="103">
        <f t="shared" si="206"/>
        <v>287.005</v>
      </c>
      <c r="BA1383" s="17">
        <v>30</v>
      </c>
      <c r="BB1383" s="17">
        <v>30</v>
      </c>
      <c r="BC1383" s="17">
        <v>0.14000000000000001</v>
      </c>
      <c r="BD1383" s="14">
        <v>3</v>
      </c>
      <c r="BE1383" s="17" t="s">
        <v>41</v>
      </c>
      <c r="BF1383" s="28"/>
      <c r="BG1383" s="26"/>
      <c r="BH1383" s="31"/>
      <c r="BI1383" s="29"/>
    </row>
    <row r="1384" spans="1:61" ht="15.75" x14ac:dyDescent="0.25">
      <c r="A1384" s="14">
        <v>2009</v>
      </c>
      <c r="B1384" s="15">
        <v>2012</v>
      </c>
      <c r="C1384" s="17" t="s">
        <v>209</v>
      </c>
      <c r="D1384" s="17" t="s">
        <v>343</v>
      </c>
      <c r="E1384" s="86">
        <v>3</v>
      </c>
      <c r="F1384" s="44" t="s">
        <v>98</v>
      </c>
      <c r="G1384" s="45" t="str">
        <f t="shared" si="207"/>
        <v>Marcy</v>
      </c>
      <c r="H1384" s="104">
        <v>9870</v>
      </c>
      <c r="I1384" s="45">
        <v>5</v>
      </c>
      <c r="J1384" s="22">
        <v>987023</v>
      </c>
      <c r="K1384" s="17" t="s">
        <v>54</v>
      </c>
      <c r="L1384" s="92"/>
      <c r="M1384" s="93">
        <v>1</v>
      </c>
      <c r="N1384" s="25">
        <f t="shared" si="205"/>
        <v>10.53110922085542</v>
      </c>
      <c r="O1384" s="26">
        <v>46.248179434896599</v>
      </c>
      <c r="P1384" s="26">
        <f t="shared" si="204"/>
        <v>0.46248179434896597</v>
      </c>
      <c r="Q1384" s="63">
        <v>53.751820565103401</v>
      </c>
      <c r="R1384" s="25">
        <f t="shared" si="208"/>
        <v>0.53751820565103403</v>
      </c>
      <c r="S1384" s="25" t="s">
        <v>45</v>
      </c>
      <c r="T1384" s="25">
        <v>1.6234820963153851</v>
      </c>
      <c r="U1384" s="25" t="s">
        <v>45</v>
      </c>
      <c r="V1384" s="25">
        <f t="shared" si="209"/>
        <v>0.72412225527002017</v>
      </c>
      <c r="W1384" s="26">
        <v>19.018521102892805</v>
      </c>
      <c r="X1384" s="26">
        <v>37.743617401925029</v>
      </c>
      <c r="Y1384" s="26">
        <v>27.139789154698576</v>
      </c>
      <c r="Z1384" s="26">
        <v>3.0563492304996487</v>
      </c>
      <c r="AA1384" s="26" t="s">
        <v>45</v>
      </c>
      <c r="AB1384" s="26" t="s">
        <v>45</v>
      </c>
      <c r="AC1384" s="26">
        <f t="shared" si="210"/>
        <v>0.30876228508942799</v>
      </c>
      <c r="AD1384" s="26">
        <f t="shared" si="210"/>
        <v>0.61276087102203092</v>
      </c>
      <c r="AE1384" s="26">
        <f t="shared" si="210"/>
        <v>0.44060961790427594</v>
      </c>
      <c r="AF1384" s="26">
        <f t="shared" si="210"/>
        <v>4.9619282558034841E-2</v>
      </c>
      <c r="AG1384" s="17">
        <v>3.1</v>
      </c>
      <c r="AH1384" s="17">
        <v>5.89</v>
      </c>
      <c r="AI1384" s="17">
        <f t="shared" si="211"/>
        <v>1.2882495516931333E-6</v>
      </c>
      <c r="AJ1384" s="17">
        <v>1</v>
      </c>
      <c r="AK1384" s="17">
        <v>38</v>
      </c>
      <c r="AL1384" s="17">
        <v>667</v>
      </c>
      <c r="AM1384" s="17">
        <v>35</v>
      </c>
      <c r="AN1384" s="17">
        <v>14.2</v>
      </c>
      <c r="AO1384" s="17">
        <v>3.25</v>
      </c>
      <c r="AP1384" s="17">
        <v>0.2</v>
      </c>
      <c r="AQ1384" s="17">
        <v>82.2</v>
      </c>
      <c r="AR1384" s="17">
        <v>822.3125</v>
      </c>
      <c r="AS1384" s="17">
        <v>869.79166666666663</v>
      </c>
      <c r="AT1384" s="26">
        <v>580.625</v>
      </c>
      <c r="AU1384" s="26">
        <v>18.278206538321477</v>
      </c>
      <c r="AV1384" s="26">
        <v>0.14493122992500274</v>
      </c>
      <c r="AW1384" s="26">
        <v>4909.4500000000025</v>
      </c>
      <c r="AX1384" s="26">
        <v>3864.6999999999994</v>
      </c>
      <c r="AY1384" s="103">
        <v>941</v>
      </c>
      <c r="AZ1384" s="103">
        <f t="shared" si="206"/>
        <v>287.005</v>
      </c>
      <c r="BA1384" s="17">
        <v>30</v>
      </c>
      <c r="BB1384" s="17">
        <v>30</v>
      </c>
      <c r="BC1384" s="17">
        <v>0.14000000000000001</v>
      </c>
      <c r="BD1384" s="14">
        <v>3</v>
      </c>
      <c r="BE1384" s="17" t="s">
        <v>41</v>
      </c>
      <c r="BF1384" s="28"/>
      <c r="BG1384" s="26"/>
      <c r="BH1384" s="31"/>
      <c r="BI1384" s="29"/>
    </row>
    <row r="1385" spans="1:61" ht="15.75" x14ac:dyDescent="0.25">
      <c r="A1385" s="14">
        <v>2009</v>
      </c>
      <c r="B1385" s="15">
        <v>2012</v>
      </c>
      <c r="C1385" s="17" t="s">
        <v>209</v>
      </c>
      <c r="D1385" s="17" t="s">
        <v>343</v>
      </c>
      <c r="E1385" s="86">
        <v>4</v>
      </c>
      <c r="F1385" s="44" t="s">
        <v>98</v>
      </c>
      <c r="G1385" s="45" t="str">
        <f t="shared" si="207"/>
        <v>Marcy</v>
      </c>
      <c r="H1385" s="104">
        <v>9870</v>
      </c>
      <c r="I1385" s="45">
        <v>5</v>
      </c>
      <c r="J1385" s="22">
        <v>987023</v>
      </c>
      <c r="K1385" s="17" t="s">
        <v>54</v>
      </c>
      <c r="L1385" s="92"/>
      <c r="M1385" s="93">
        <v>1</v>
      </c>
      <c r="N1385" s="25">
        <f t="shared" si="205"/>
        <v>7.9456870655486593</v>
      </c>
      <c r="O1385" s="26">
        <v>46.639707800678323</v>
      </c>
      <c r="P1385" s="26">
        <f t="shared" si="204"/>
        <v>0.46639707800678321</v>
      </c>
      <c r="Q1385" s="63">
        <v>53.360292199321677</v>
      </c>
      <c r="R1385" s="25">
        <f t="shared" si="208"/>
        <v>0.53360292199321679</v>
      </c>
      <c r="S1385" s="25" t="s">
        <v>45</v>
      </c>
      <c r="T1385" s="25">
        <v>1.2352817433760621</v>
      </c>
      <c r="U1385" s="25" t="s">
        <v>45</v>
      </c>
      <c r="V1385" s="25">
        <f t="shared" si="209"/>
        <v>0.55097312371813656</v>
      </c>
      <c r="W1385" s="26">
        <v>17.990649471419985</v>
      </c>
      <c r="X1385" s="26">
        <v>36.142970947028957</v>
      </c>
      <c r="Y1385" s="26">
        <v>27.074154234665414</v>
      </c>
      <c r="Z1385" s="26">
        <v>4.4281199444172472</v>
      </c>
      <c r="AA1385" s="26" t="s">
        <v>45</v>
      </c>
      <c r="AB1385" s="26" t="s">
        <v>45</v>
      </c>
      <c r="AC1385" s="26">
        <f t="shared" si="210"/>
        <v>0.22223520843523309</v>
      </c>
      <c r="AD1385" s="26">
        <f t="shared" si="210"/>
        <v>0.44646752162236292</v>
      </c>
      <c r="AE1385" s="26">
        <f t="shared" si="210"/>
        <v>0.3344420844342989</v>
      </c>
      <c r="AF1385" s="26">
        <f t="shared" si="210"/>
        <v>5.4699757248180478E-2</v>
      </c>
      <c r="AG1385" s="17">
        <v>4.3</v>
      </c>
      <c r="AH1385" s="17">
        <v>6.6</v>
      </c>
      <c r="AI1385" s="17">
        <f t="shared" si="211"/>
        <v>2.511886431509578E-7</v>
      </c>
      <c r="AJ1385" s="17">
        <v>1</v>
      </c>
      <c r="AK1385" s="17">
        <v>47.5</v>
      </c>
      <c r="AL1385" s="17">
        <v>1619</v>
      </c>
      <c r="AM1385" s="17">
        <v>154</v>
      </c>
      <c r="AN1385" s="17">
        <v>4.9000000000000004</v>
      </c>
      <c r="AO1385" s="17">
        <v>9.15</v>
      </c>
      <c r="AP1385" s="17">
        <v>0.2</v>
      </c>
      <c r="AQ1385" s="17">
        <v>31</v>
      </c>
      <c r="AR1385" s="17">
        <v>822.3125</v>
      </c>
      <c r="AS1385" s="17">
        <v>869.79166666666663</v>
      </c>
      <c r="AT1385" s="26">
        <v>580.625</v>
      </c>
      <c r="AU1385" s="26">
        <v>18.278206538321477</v>
      </c>
      <c r="AV1385" s="26">
        <v>0.14493122992500274</v>
      </c>
      <c r="AW1385" s="26">
        <v>4909.4500000000025</v>
      </c>
      <c r="AX1385" s="26">
        <v>3864.6999999999994</v>
      </c>
      <c r="AY1385" s="103">
        <v>941</v>
      </c>
      <c r="AZ1385" s="103">
        <f t="shared" si="206"/>
        <v>287.005</v>
      </c>
      <c r="BA1385" s="17">
        <v>30</v>
      </c>
      <c r="BB1385" s="17">
        <v>30</v>
      </c>
      <c r="BC1385" s="17">
        <v>0.14000000000000001</v>
      </c>
      <c r="BD1385" s="14">
        <v>3</v>
      </c>
      <c r="BE1385" s="17" t="s">
        <v>41</v>
      </c>
      <c r="BF1385" s="28"/>
      <c r="BG1385" s="26"/>
      <c r="BH1385" s="31"/>
      <c r="BI1385" s="29"/>
    </row>
    <row r="1386" spans="1:61" ht="15.75" x14ac:dyDescent="0.25">
      <c r="A1386" s="14">
        <v>2009</v>
      </c>
      <c r="B1386" s="15">
        <v>2012</v>
      </c>
      <c r="C1386" s="17" t="s">
        <v>209</v>
      </c>
      <c r="D1386" s="17" t="s">
        <v>343</v>
      </c>
      <c r="E1386" s="86">
        <v>1</v>
      </c>
      <c r="F1386" s="44" t="s">
        <v>81</v>
      </c>
      <c r="G1386" s="45" t="str">
        <f t="shared" si="207"/>
        <v>Sherburne</v>
      </c>
      <c r="H1386" s="70" t="s">
        <v>83</v>
      </c>
      <c r="I1386" s="45">
        <v>5</v>
      </c>
      <c r="J1386" s="22">
        <v>987131</v>
      </c>
      <c r="K1386" s="17" t="s">
        <v>54</v>
      </c>
      <c r="L1386" s="92"/>
      <c r="M1386" s="93">
        <v>1</v>
      </c>
      <c r="N1386" s="25">
        <f t="shared" si="205"/>
        <v>19.277984345182432</v>
      </c>
      <c r="O1386" s="26">
        <v>47.019810508182601</v>
      </c>
      <c r="P1386" s="26">
        <f t="shared" si="204"/>
        <v>0.47019810508182602</v>
      </c>
      <c r="Q1386" s="63">
        <v>52.980189491817399</v>
      </c>
      <c r="R1386" s="25">
        <f t="shared" si="208"/>
        <v>0.52980189491817398</v>
      </c>
      <c r="S1386" s="25" t="s">
        <v>45</v>
      </c>
      <c r="T1386" s="25">
        <v>3.0214905696339618</v>
      </c>
      <c r="U1386" s="25" t="s">
        <v>45</v>
      </c>
      <c r="V1386" s="25">
        <f t="shared" si="209"/>
        <v>1.3476764360543987</v>
      </c>
      <c r="W1386" s="26">
        <v>18.29043365541105</v>
      </c>
      <c r="X1386" s="26">
        <v>37.127109210712597</v>
      </c>
      <c r="Y1386" s="26">
        <v>27.139876502960789</v>
      </c>
      <c r="Z1386" s="26">
        <v>3.715063183776536</v>
      </c>
      <c r="AA1386" s="26" t="s">
        <v>45</v>
      </c>
      <c r="AB1386" s="26" t="s">
        <v>45</v>
      </c>
      <c r="AC1386" s="26">
        <f t="shared" si="210"/>
        <v>0.55264372804340123</v>
      </c>
      <c r="AD1386" s="26">
        <f t="shared" si="210"/>
        <v>1.121792103579383</v>
      </c>
      <c r="AE1386" s="26">
        <f t="shared" si="210"/>
        <v>0.82002880914726373</v>
      </c>
      <c r="AF1386" s="26">
        <f t="shared" si="210"/>
        <v>0.11225028375375126</v>
      </c>
      <c r="AG1386" s="17">
        <v>3.2</v>
      </c>
      <c r="AH1386" s="17">
        <v>6.5</v>
      </c>
      <c r="AI1386" s="17">
        <f t="shared" si="211"/>
        <v>3.1622776601683734E-7</v>
      </c>
      <c r="AJ1386" s="17">
        <v>1</v>
      </c>
      <c r="AK1386" s="17">
        <v>40</v>
      </c>
      <c r="AL1386" s="17">
        <v>1110</v>
      </c>
      <c r="AM1386" s="17">
        <v>57.5</v>
      </c>
      <c r="AN1386" s="17">
        <v>10.65</v>
      </c>
      <c r="AO1386" s="17">
        <v>7.1</v>
      </c>
      <c r="AP1386" s="17">
        <v>0.15</v>
      </c>
      <c r="AQ1386" s="17">
        <v>41.55</v>
      </c>
      <c r="AR1386" s="17">
        <v>822.3125</v>
      </c>
      <c r="AS1386" s="17">
        <v>869.79166666666663</v>
      </c>
      <c r="AT1386" s="26">
        <v>580.625</v>
      </c>
      <c r="AU1386" s="26">
        <v>18.278206538321477</v>
      </c>
      <c r="AV1386" s="26">
        <v>0.14493122992500274</v>
      </c>
      <c r="AW1386" s="26">
        <v>4909.4500000000025</v>
      </c>
      <c r="AX1386" s="26">
        <v>3864.6999999999994</v>
      </c>
      <c r="AY1386" s="103">
        <v>941</v>
      </c>
      <c r="AZ1386" s="103">
        <f t="shared" si="206"/>
        <v>287.005</v>
      </c>
      <c r="BA1386" s="17">
        <v>30</v>
      </c>
      <c r="BB1386" s="17">
        <v>30</v>
      </c>
      <c r="BC1386" s="17">
        <v>0.14000000000000001</v>
      </c>
      <c r="BD1386" s="14">
        <v>3</v>
      </c>
      <c r="BE1386" s="17" t="s">
        <v>41</v>
      </c>
      <c r="BF1386" s="28"/>
      <c r="BG1386" s="26"/>
      <c r="BH1386" s="31"/>
      <c r="BI1386" s="29"/>
    </row>
    <row r="1387" spans="1:61" ht="15.75" x14ac:dyDescent="0.25">
      <c r="A1387" s="14">
        <v>2009</v>
      </c>
      <c r="B1387" s="15">
        <v>2012</v>
      </c>
      <c r="C1387" s="17" t="s">
        <v>209</v>
      </c>
      <c r="D1387" s="17" t="s">
        <v>343</v>
      </c>
      <c r="E1387" s="86">
        <v>2</v>
      </c>
      <c r="F1387" s="44" t="s">
        <v>81</v>
      </c>
      <c r="G1387" s="45" t="str">
        <f t="shared" si="207"/>
        <v>Sherburne</v>
      </c>
      <c r="H1387" s="70" t="s">
        <v>83</v>
      </c>
      <c r="I1387" s="45">
        <v>5</v>
      </c>
      <c r="J1387" s="22">
        <v>987131</v>
      </c>
      <c r="K1387" s="17" t="s">
        <v>54</v>
      </c>
      <c r="L1387" s="92"/>
      <c r="M1387" s="93">
        <v>1</v>
      </c>
      <c r="N1387" s="25">
        <f t="shared" si="205"/>
        <v>6.2577617686550315</v>
      </c>
      <c r="O1387" s="26">
        <v>48.816276202219477</v>
      </c>
      <c r="P1387" s="26">
        <f t="shared" si="204"/>
        <v>0.48816276202219477</v>
      </c>
      <c r="Q1387" s="63">
        <v>51.183723797780523</v>
      </c>
      <c r="R1387" s="25">
        <f t="shared" si="208"/>
        <v>0.51183723797780523</v>
      </c>
      <c r="S1387" s="25" t="s">
        <v>45</v>
      </c>
      <c r="T1387" s="25">
        <v>1.0182687563545116</v>
      </c>
      <c r="U1387" s="25" t="s">
        <v>45</v>
      </c>
      <c r="V1387" s="25">
        <f t="shared" si="209"/>
        <v>0.45417874948907744</v>
      </c>
      <c r="W1387" s="26">
        <v>18.283154058048055</v>
      </c>
      <c r="X1387" s="26">
        <v>34.642750860343327</v>
      </c>
      <c r="Y1387" s="26">
        <v>27.820158359128797</v>
      </c>
      <c r="Z1387" s="26">
        <v>4.6060600472584809</v>
      </c>
      <c r="AA1387" s="26" t="s">
        <v>45</v>
      </c>
      <c r="AB1387" s="26" t="s">
        <v>45</v>
      </c>
      <c r="AC1387" s="26">
        <f t="shared" si="210"/>
        <v>0.18617164544926534</v>
      </c>
      <c r="AD1387" s="26">
        <f t="shared" si="210"/>
        <v>0.35275630835260985</v>
      </c>
      <c r="AE1387" s="26">
        <f t="shared" si="210"/>
        <v>0.28328398053935655</v>
      </c>
      <c r="AF1387" s="26">
        <f t="shared" si="210"/>
        <v>4.6902070360160968E-2</v>
      </c>
      <c r="AG1387" s="17">
        <v>3.9</v>
      </c>
      <c r="AH1387" s="17">
        <v>6.9</v>
      </c>
      <c r="AI1387" s="17">
        <f t="shared" si="211"/>
        <v>1.2589254117941651E-7</v>
      </c>
      <c r="AJ1387" s="17">
        <v>1</v>
      </c>
      <c r="AK1387" s="17">
        <v>40.5</v>
      </c>
      <c r="AL1387" s="17">
        <v>1647</v>
      </c>
      <c r="AM1387" s="17">
        <v>163.5</v>
      </c>
      <c r="AN1387" s="17">
        <v>2.6</v>
      </c>
      <c r="AO1387" s="17">
        <v>9.15</v>
      </c>
      <c r="AP1387" s="17">
        <v>0.15</v>
      </c>
      <c r="AQ1387" s="17">
        <v>19.600000000000001</v>
      </c>
      <c r="AR1387" s="17">
        <v>822.3125</v>
      </c>
      <c r="AS1387" s="17">
        <v>869.79166666666663</v>
      </c>
      <c r="AT1387" s="26">
        <v>580.625</v>
      </c>
      <c r="AU1387" s="26">
        <v>18.278206538321477</v>
      </c>
      <c r="AV1387" s="26">
        <v>0.14493122992500274</v>
      </c>
      <c r="AW1387" s="26">
        <v>4909.4500000000025</v>
      </c>
      <c r="AX1387" s="26">
        <v>3864.6999999999994</v>
      </c>
      <c r="AY1387" s="103">
        <v>941</v>
      </c>
      <c r="AZ1387" s="103">
        <f t="shared" si="206"/>
        <v>287.005</v>
      </c>
      <c r="BA1387" s="17">
        <v>30</v>
      </c>
      <c r="BB1387" s="17">
        <v>30</v>
      </c>
      <c r="BC1387" s="17">
        <v>0.14000000000000001</v>
      </c>
      <c r="BD1387" s="14">
        <v>3</v>
      </c>
      <c r="BE1387" s="17" t="s">
        <v>41</v>
      </c>
      <c r="BF1387" s="28"/>
      <c r="BG1387" s="26"/>
      <c r="BH1387" s="31"/>
      <c r="BI1387" s="29"/>
    </row>
    <row r="1388" spans="1:61" ht="15.75" x14ac:dyDescent="0.25">
      <c r="A1388" s="14">
        <v>2009</v>
      </c>
      <c r="B1388" s="15">
        <v>2012</v>
      </c>
      <c r="C1388" s="17" t="s">
        <v>209</v>
      </c>
      <c r="D1388" s="17" t="s">
        <v>343</v>
      </c>
      <c r="E1388" s="86">
        <v>3</v>
      </c>
      <c r="F1388" s="44" t="s">
        <v>81</v>
      </c>
      <c r="G1388" s="45" t="str">
        <f t="shared" si="207"/>
        <v>Sherburne</v>
      </c>
      <c r="H1388" s="70" t="s">
        <v>83</v>
      </c>
      <c r="I1388" s="45">
        <v>5</v>
      </c>
      <c r="J1388" s="22">
        <v>987131</v>
      </c>
      <c r="K1388" s="17" t="s">
        <v>54</v>
      </c>
      <c r="L1388" s="92"/>
      <c r="M1388" s="93">
        <v>1</v>
      </c>
      <c r="N1388" s="25">
        <f t="shared" si="205"/>
        <v>10.269231432954911</v>
      </c>
      <c r="O1388" s="26">
        <v>46.016084132384783</v>
      </c>
      <c r="P1388" s="26">
        <f t="shared" si="204"/>
        <v>0.46016084132384782</v>
      </c>
      <c r="Q1388" s="63">
        <v>53.983915867615217</v>
      </c>
      <c r="R1388" s="25">
        <f t="shared" si="208"/>
        <v>0.53983915867615218</v>
      </c>
      <c r="S1388" s="25" t="s">
        <v>45</v>
      </c>
      <c r="T1388" s="25">
        <v>1.5751660586459451</v>
      </c>
      <c r="U1388" s="25" t="s">
        <v>45</v>
      </c>
      <c r="V1388" s="25">
        <f t="shared" si="209"/>
        <v>0.70257183704101034</v>
      </c>
      <c r="W1388" s="26">
        <v>18.5658132335342</v>
      </c>
      <c r="X1388" s="26">
        <v>38.182354960297005</v>
      </c>
      <c r="Y1388" s="26">
        <v>26.898276162208504</v>
      </c>
      <c r="Z1388" s="26">
        <v>3.4439855038060472</v>
      </c>
      <c r="AA1388" s="26" t="s">
        <v>45</v>
      </c>
      <c r="AB1388" s="26" t="s">
        <v>45</v>
      </c>
      <c r="AC1388" s="26">
        <f t="shared" si="210"/>
        <v>0.29244238856622795</v>
      </c>
      <c r="AD1388" s="26">
        <f t="shared" si="210"/>
        <v>0.60143549572631483</v>
      </c>
      <c r="AE1388" s="26">
        <f t="shared" si="210"/>
        <v>0.42369251646796141</v>
      </c>
      <c r="AF1388" s="26">
        <f t="shared" si="210"/>
        <v>5.4248490720639406E-2</v>
      </c>
      <c r="AG1388" s="17">
        <v>3.1</v>
      </c>
      <c r="AH1388" s="17">
        <v>5.89</v>
      </c>
      <c r="AI1388" s="17">
        <f t="shared" si="211"/>
        <v>1.2882495516931333E-6</v>
      </c>
      <c r="AJ1388" s="17">
        <v>1</v>
      </c>
      <c r="AK1388" s="17">
        <v>38</v>
      </c>
      <c r="AL1388" s="17">
        <v>667</v>
      </c>
      <c r="AM1388" s="17">
        <v>35</v>
      </c>
      <c r="AN1388" s="17">
        <v>14.2</v>
      </c>
      <c r="AO1388" s="17">
        <v>3.25</v>
      </c>
      <c r="AP1388" s="17">
        <v>0.2</v>
      </c>
      <c r="AQ1388" s="17">
        <v>82.2</v>
      </c>
      <c r="AR1388" s="17">
        <v>822.3125</v>
      </c>
      <c r="AS1388" s="17">
        <v>869.79166666666663</v>
      </c>
      <c r="AT1388" s="26">
        <v>580.625</v>
      </c>
      <c r="AU1388" s="26">
        <v>18.278206538321477</v>
      </c>
      <c r="AV1388" s="26">
        <v>0.14493122992500274</v>
      </c>
      <c r="AW1388" s="26">
        <v>4909.4500000000025</v>
      </c>
      <c r="AX1388" s="26">
        <v>3864.6999999999994</v>
      </c>
      <c r="AY1388" s="103">
        <v>941</v>
      </c>
      <c r="AZ1388" s="103">
        <f t="shared" si="206"/>
        <v>287.005</v>
      </c>
      <c r="BA1388" s="17">
        <v>30</v>
      </c>
      <c r="BB1388" s="17">
        <v>30</v>
      </c>
      <c r="BC1388" s="17">
        <v>0.14000000000000001</v>
      </c>
      <c r="BD1388" s="14">
        <v>3</v>
      </c>
      <c r="BE1388" s="17" t="s">
        <v>41</v>
      </c>
      <c r="BF1388" s="28"/>
      <c r="BG1388" s="26"/>
      <c r="BH1388" s="31"/>
      <c r="BI1388" s="29"/>
    </row>
    <row r="1389" spans="1:61" ht="15.75" x14ac:dyDescent="0.25">
      <c r="A1389" s="14">
        <v>2009</v>
      </c>
      <c r="B1389" s="15">
        <v>2012</v>
      </c>
      <c r="C1389" s="17" t="s">
        <v>209</v>
      </c>
      <c r="D1389" s="17" t="s">
        <v>343</v>
      </c>
      <c r="E1389" s="86">
        <v>4</v>
      </c>
      <c r="F1389" s="44" t="s">
        <v>81</v>
      </c>
      <c r="G1389" s="45" t="str">
        <f t="shared" si="207"/>
        <v>Sherburne</v>
      </c>
      <c r="H1389" s="70" t="s">
        <v>83</v>
      </c>
      <c r="I1389" s="45">
        <v>5</v>
      </c>
      <c r="J1389" s="22">
        <v>987131</v>
      </c>
      <c r="K1389" s="17" t="s">
        <v>54</v>
      </c>
      <c r="L1389" s="92"/>
      <c r="M1389" s="93">
        <v>1</v>
      </c>
      <c r="N1389" s="25">
        <f t="shared" si="205"/>
        <v>12.595585738095826</v>
      </c>
      <c r="O1389" s="26">
        <v>46.569261655141638</v>
      </c>
      <c r="P1389" s="26">
        <f t="shared" si="204"/>
        <v>0.46569261655141636</v>
      </c>
      <c r="Q1389" s="63">
        <v>53.430738344858362</v>
      </c>
      <c r="R1389" s="25">
        <f t="shared" si="208"/>
        <v>0.53430738344858364</v>
      </c>
      <c r="S1389" s="25" t="s">
        <v>45</v>
      </c>
      <c r="T1389" s="25">
        <v>1.955223759790516</v>
      </c>
      <c r="U1389" s="25" t="s">
        <v>45</v>
      </c>
      <c r="V1389" s="25">
        <f t="shared" si="209"/>
        <v>0.87208909892529707</v>
      </c>
      <c r="W1389" s="26">
        <v>18.698752419298643</v>
      </c>
      <c r="X1389" s="26">
        <v>35.611389602243172</v>
      </c>
      <c r="Y1389" s="26">
        <v>27.638419266463302</v>
      </c>
      <c r="Z1389" s="26">
        <v>4.0298116565963085</v>
      </c>
      <c r="AA1389" s="26" t="s">
        <v>45</v>
      </c>
      <c r="AB1389" s="26" t="s">
        <v>45</v>
      </c>
      <c r="AC1389" s="26">
        <f t="shared" si="210"/>
        <v>0.36560245008653097</v>
      </c>
      <c r="AD1389" s="26">
        <f t="shared" si="210"/>
        <v>0.69628235069462785</v>
      </c>
      <c r="AE1389" s="26">
        <f t="shared" si="210"/>
        <v>0.54039294032841012</v>
      </c>
      <c r="AF1389" s="26">
        <f t="shared" si="210"/>
        <v>7.8791834984578812E-2</v>
      </c>
      <c r="AG1389" s="17">
        <v>4.3</v>
      </c>
      <c r="AH1389" s="17">
        <v>6.6</v>
      </c>
      <c r="AI1389" s="17">
        <f t="shared" si="211"/>
        <v>2.511886431509578E-7</v>
      </c>
      <c r="AJ1389" s="17">
        <v>1</v>
      </c>
      <c r="AK1389" s="17">
        <v>47.5</v>
      </c>
      <c r="AL1389" s="17">
        <v>1619</v>
      </c>
      <c r="AM1389" s="17">
        <v>154</v>
      </c>
      <c r="AN1389" s="17">
        <v>4.9000000000000004</v>
      </c>
      <c r="AO1389" s="17">
        <v>9.15</v>
      </c>
      <c r="AP1389" s="17">
        <v>0.2</v>
      </c>
      <c r="AQ1389" s="17">
        <v>31</v>
      </c>
      <c r="AR1389" s="17">
        <v>822.3125</v>
      </c>
      <c r="AS1389" s="17">
        <v>869.79166666666663</v>
      </c>
      <c r="AT1389" s="26">
        <v>580.625</v>
      </c>
      <c r="AU1389" s="26">
        <v>18.278206538321477</v>
      </c>
      <c r="AV1389" s="26">
        <v>0.14493122992500274</v>
      </c>
      <c r="AW1389" s="26">
        <v>4909.4500000000025</v>
      </c>
      <c r="AX1389" s="26">
        <v>3864.6999999999994</v>
      </c>
      <c r="AY1389" s="103">
        <v>941</v>
      </c>
      <c r="AZ1389" s="103">
        <f t="shared" si="206"/>
        <v>287.005</v>
      </c>
      <c r="BA1389" s="17">
        <v>30</v>
      </c>
      <c r="BB1389" s="17">
        <v>30</v>
      </c>
      <c r="BC1389" s="17">
        <v>0.14000000000000001</v>
      </c>
      <c r="BD1389" s="14">
        <v>3</v>
      </c>
      <c r="BE1389" s="17" t="s">
        <v>41</v>
      </c>
      <c r="BF1389" s="28"/>
      <c r="BG1389" s="26"/>
      <c r="BH1389" s="31"/>
      <c r="BI1389" s="29"/>
    </row>
    <row r="1390" spans="1:61" ht="15.75" x14ac:dyDescent="0.25">
      <c r="A1390" s="14">
        <v>2009</v>
      </c>
      <c r="B1390" s="15">
        <v>2012</v>
      </c>
      <c r="C1390" s="17" t="s">
        <v>209</v>
      </c>
      <c r="D1390" s="17" t="s">
        <v>343</v>
      </c>
      <c r="E1390" s="86">
        <v>1</v>
      </c>
      <c r="F1390" s="44" t="s">
        <v>93</v>
      </c>
      <c r="G1390" s="45" t="str">
        <f t="shared" si="207"/>
        <v>Fish Creek</v>
      </c>
      <c r="H1390" s="70" t="s">
        <v>95</v>
      </c>
      <c r="I1390" s="45" t="s">
        <v>43</v>
      </c>
      <c r="J1390" s="22">
        <v>988234</v>
      </c>
      <c r="K1390" s="17" t="s">
        <v>42</v>
      </c>
      <c r="L1390" s="92"/>
      <c r="M1390" s="93">
        <v>1</v>
      </c>
      <c r="N1390" s="25">
        <f t="shared" si="205"/>
        <v>12.493806244374117</v>
      </c>
      <c r="O1390" s="26">
        <v>45.07844756399669</v>
      </c>
      <c r="P1390" s="26">
        <f t="shared" si="204"/>
        <v>0.45078447563996688</v>
      </c>
      <c r="Q1390" s="63">
        <v>54.92155243600331</v>
      </c>
      <c r="R1390" s="25">
        <f t="shared" si="208"/>
        <v>0.54921552436003307</v>
      </c>
      <c r="S1390" s="25" t="s">
        <v>45</v>
      </c>
      <c r="T1390" s="25">
        <v>1.8773379655391766</v>
      </c>
      <c r="U1390" s="25" t="s">
        <v>45</v>
      </c>
      <c r="V1390" s="25">
        <f t="shared" si="209"/>
        <v>0.83734967240819658</v>
      </c>
      <c r="W1390" s="26">
        <v>18.818917395893948</v>
      </c>
      <c r="X1390" s="26">
        <v>37.990141160654261</v>
      </c>
      <c r="Y1390" s="26">
        <v>27.849755269027028</v>
      </c>
      <c r="Z1390" s="26">
        <v>2.4083969861794259</v>
      </c>
      <c r="AA1390" s="26" t="s">
        <v>45</v>
      </c>
      <c r="AB1390" s="26" t="s">
        <v>45</v>
      </c>
      <c r="AC1390" s="26">
        <f t="shared" si="210"/>
        <v>0.35329468097657363</v>
      </c>
      <c r="AD1390" s="26">
        <f t="shared" si="210"/>
        <v>0.71320334317088807</v>
      </c>
      <c r="AE1390" s="26">
        <f t="shared" si="210"/>
        <v>0.5228340289751916</v>
      </c>
      <c r="AF1390" s="26">
        <f t="shared" si="210"/>
        <v>4.5213750982447676E-2</v>
      </c>
      <c r="AG1390" s="17">
        <v>3.2</v>
      </c>
      <c r="AH1390" s="17">
        <v>6.5</v>
      </c>
      <c r="AI1390" s="17">
        <f t="shared" si="211"/>
        <v>3.1622776601683734E-7</v>
      </c>
      <c r="AJ1390" s="17">
        <v>1</v>
      </c>
      <c r="AK1390" s="17">
        <v>40</v>
      </c>
      <c r="AL1390" s="17">
        <v>1110</v>
      </c>
      <c r="AM1390" s="17">
        <v>57.5</v>
      </c>
      <c r="AN1390" s="17">
        <v>10.65</v>
      </c>
      <c r="AO1390" s="17">
        <v>7.1</v>
      </c>
      <c r="AP1390" s="17">
        <v>0.15</v>
      </c>
      <c r="AQ1390" s="17">
        <v>41.55</v>
      </c>
      <c r="AR1390" s="17">
        <v>822.3125</v>
      </c>
      <c r="AS1390" s="17">
        <v>869.79166666666663</v>
      </c>
      <c r="AT1390" s="26">
        <v>580.625</v>
      </c>
      <c r="AU1390" s="26">
        <v>18.278206538321477</v>
      </c>
      <c r="AV1390" s="26">
        <v>0.14493122992500274</v>
      </c>
      <c r="AW1390" s="26">
        <v>4909.4500000000025</v>
      </c>
      <c r="AX1390" s="26">
        <v>3864.6999999999994</v>
      </c>
      <c r="AY1390" s="103">
        <v>941</v>
      </c>
      <c r="AZ1390" s="103">
        <f t="shared" si="206"/>
        <v>287.005</v>
      </c>
      <c r="BA1390" s="17">
        <v>30</v>
      </c>
      <c r="BB1390" s="17">
        <v>30</v>
      </c>
      <c r="BC1390" s="17">
        <v>0.14000000000000001</v>
      </c>
      <c r="BD1390" s="14">
        <v>3</v>
      </c>
      <c r="BE1390" s="17" t="s">
        <v>41</v>
      </c>
      <c r="BF1390" s="28"/>
      <c r="BG1390" s="26"/>
      <c r="BH1390" s="31"/>
      <c r="BI1390" s="29"/>
    </row>
    <row r="1391" spans="1:61" ht="15.75" x14ac:dyDescent="0.25">
      <c r="A1391" s="14">
        <v>2009</v>
      </c>
      <c r="B1391" s="15">
        <v>2012</v>
      </c>
      <c r="C1391" s="17" t="s">
        <v>209</v>
      </c>
      <c r="D1391" s="17" t="s">
        <v>343</v>
      </c>
      <c r="E1391" s="86">
        <v>2</v>
      </c>
      <c r="F1391" s="44" t="s">
        <v>93</v>
      </c>
      <c r="G1391" s="45" t="str">
        <f t="shared" si="207"/>
        <v>Fish Creek</v>
      </c>
      <c r="H1391" s="70" t="s">
        <v>95</v>
      </c>
      <c r="I1391" s="45" t="s">
        <v>43</v>
      </c>
      <c r="J1391" s="22">
        <v>988234</v>
      </c>
      <c r="K1391" s="17" t="s">
        <v>42</v>
      </c>
      <c r="L1391" s="92"/>
      <c r="M1391" s="93">
        <v>1</v>
      </c>
      <c r="N1391" s="25">
        <f t="shared" si="205"/>
        <v>13.327939259899656</v>
      </c>
      <c r="O1391" s="26">
        <v>45.611274425038907</v>
      </c>
      <c r="P1391" s="26">
        <f t="shared" si="204"/>
        <v>0.45611274425038906</v>
      </c>
      <c r="Q1391" s="63">
        <v>54.388725574961093</v>
      </c>
      <c r="R1391" s="25">
        <f t="shared" si="208"/>
        <v>0.54388725574961094</v>
      </c>
      <c r="S1391" s="25" t="s">
        <v>45</v>
      </c>
      <c r="T1391" s="25">
        <v>2.0263476503451106</v>
      </c>
      <c r="U1391" s="25" t="s">
        <v>45</v>
      </c>
      <c r="V1391" s="25">
        <f t="shared" si="209"/>
        <v>0.90381251130468798</v>
      </c>
      <c r="W1391" s="26">
        <v>19.616679865378416</v>
      </c>
      <c r="X1391" s="26">
        <v>39.47608588641792</v>
      </c>
      <c r="Y1391" s="26">
        <v>27.51636420424957</v>
      </c>
      <c r="Z1391" s="26">
        <v>1.7666455452105509</v>
      </c>
      <c r="AA1391" s="26" t="s">
        <v>45</v>
      </c>
      <c r="AB1391" s="26" t="s">
        <v>45</v>
      </c>
      <c r="AC1391" s="26">
        <f t="shared" si="210"/>
        <v>0.39750213152781794</v>
      </c>
      <c r="AD1391" s="26">
        <f t="shared" si="210"/>
        <v>0.79992273880764742</v>
      </c>
      <c r="AE1391" s="26">
        <f t="shared" si="210"/>
        <v>0.55757719951321427</v>
      </c>
      <c r="AF1391" s="26">
        <f t="shared" si="210"/>
        <v>3.5798380495300569E-2</v>
      </c>
      <c r="AG1391" s="17">
        <v>3.9</v>
      </c>
      <c r="AH1391" s="17">
        <v>6.9</v>
      </c>
      <c r="AI1391" s="17">
        <f t="shared" si="211"/>
        <v>1.2589254117941651E-7</v>
      </c>
      <c r="AJ1391" s="17">
        <v>1</v>
      </c>
      <c r="AK1391" s="17">
        <v>40.5</v>
      </c>
      <c r="AL1391" s="17">
        <v>1647</v>
      </c>
      <c r="AM1391" s="17">
        <v>163.5</v>
      </c>
      <c r="AN1391" s="17">
        <v>2.6</v>
      </c>
      <c r="AO1391" s="17">
        <v>9.15</v>
      </c>
      <c r="AP1391" s="17">
        <v>0.15</v>
      </c>
      <c r="AQ1391" s="17">
        <v>19.600000000000001</v>
      </c>
      <c r="AR1391" s="17">
        <v>822.3125</v>
      </c>
      <c r="AS1391" s="17">
        <v>869.79166666666663</v>
      </c>
      <c r="AT1391" s="26">
        <v>580.625</v>
      </c>
      <c r="AU1391" s="26">
        <v>18.278206538321477</v>
      </c>
      <c r="AV1391" s="26">
        <v>0.14493122992500274</v>
      </c>
      <c r="AW1391" s="26">
        <v>4909.4500000000025</v>
      </c>
      <c r="AX1391" s="26">
        <v>3864.6999999999994</v>
      </c>
      <c r="AY1391" s="103">
        <v>941</v>
      </c>
      <c r="AZ1391" s="103">
        <f t="shared" si="206"/>
        <v>287.005</v>
      </c>
      <c r="BA1391" s="17">
        <v>30</v>
      </c>
      <c r="BB1391" s="17">
        <v>30</v>
      </c>
      <c r="BC1391" s="17">
        <v>0.14000000000000001</v>
      </c>
      <c r="BD1391" s="14">
        <v>3</v>
      </c>
      <c r="BE1391" s="17" t="s">
        <v>41</v>
      </c>
      <c r="BF1391" s="28"/>
      <c r="BG1391" s="26"/>
      <c r="BH1391" s="31"/>
      <c r="BI1391" s="29"/>
    </row>
    <row r="1392" spans="1:61" ht="15.75" x14ac:dyDescent="0.25">
      <c r="A1392" s="14">
        <v>2009</v>
      </c>
      <c r="B1392" s="15">
        <v>2012</v>
      </c>
      <c r="C1392" s="17" t="s">
        <v>209</v>
      </c>
      <c r="D1392" s="17" t="s">
        <v>343</v>
      </c>
      <c r="E1392" s="86">
        <v>3</v>
      </c>
      <c r="F1392" s="44" t="s">
        <v>93</v>
      </c>
      <c r="G1392" s="45" t="str">
        <f t="shared" si="207"/>
        <v>Fish Creek</v>
      </c>
      <c r="H1392" s="70" t="s">
        <v>95</v>
      </c>
      <c r="I1392" s="45" t="s">
        <v>43</v>
      </c>
      <c r="J1392" s="22">
        <v>988234</v>
      </c>
      <c r="K1392" s="17" t="s">
        <v>42</v>
      </c>
      <c r="L1392" s="92"/>
      <c r="M1392" s="93">
        <v>1</v>
      </c>
      <c r="N1392" s="25">
        <f t="shared" si="205"/>
        <v>14.1422200064761</v>
      </c>
      <c r="O1392" s="26">
        <v>45.008572128337001</v>
      </c>
      <c r="P1392" s="26">
        <f t="shared" si="204"/>
        <v>0.45008572128336999</v>
      </c>
      <c r="Q1392" s="63">
        <v>54.991427871662999</v>
      </c>
      <c r="R1392" s="25">
        <f t="shared" si="208"/>
        <v>0.54991427871663001</v>
      </c>
      <c r="S1392" s="25" t="s">
        <v>45</v>
      </c>
      <c r="T1392" s="25">
        <v>2.1217370973876335</v>
      </c>
      <c r="U1392" s="25" t="s">
        <v>45</v>
      </c>
      <c r="V1392" s="25">
        <f t="shared" si="209"/>
        <v>0.94635909785353856</v>
      </c>
      <c r="W1392" s="26">
        <v>18.707320993932683</v>
      </c>
      <c r="X1392" s="26">
        <v>35.741765383266205</v>
      </c>
      <c r="Y1392" s="26">
        <v>29.453445783506922</v>
      </c>
      <c r="Z1392" s="26">
        <v>1.9325478234939482</v>
      </c>
      <c r="AA1392" s="26" t="s">
        <v>45</v>
      </c>
      <c r="AB1392" s="26" t="s">
        <v>45</v>
      </c>
      <c r="AC1392" s="26">
        <f t="shared" si="210"/>
        <v>0.39692016945565467</v>
      </c>
      <c r="AD1392" s="26">
        <f t="shared" si="210"/>
        <v>0.75834629539801035</v>
      </c>
      <c r="AE1392" s="26">
        <f t="shared" si="210"/>
        <v>0.62492468564762005</v>
      </c>
      <c r="AF1392" s="26">
        <f t="shared" si="210"/>
        <v>4.1003584095828383E-2</v>
      </c>
      <c r="AG1392" s="17">
        <v>3.1</v>
      </c>
      <c r="AH1392" s="17">
        <v>5.89</v>
      </c>
      <c r="AI1392" s="17">
        <f t="shared" si="211"/>
        <v>1.2882495516931333E-6</v>
      </c>
      <c r="AJ1392" s="17">
        <v>1</v>
      </c>
      <c r="AK1392" s="17">
        <v>38</v>
      </c>
      <c r="AL1392" s="17">
        <v>667</v>
      </c>
      <c r="AM1392" s="17">
        <v>35</v>
      </c>
      <c r="AN1392" s="17">
        <v>14.2</v>
      </c>
      <c r="AO1392" s="17">
        <v>3.25</v>
      </c>
      <c r="AP1392" s="17">
        <v>0.2</v>
      </c>
      <c r="AQ1392" s="17">
        <v>82.2</v>
      </c>
      <c r="AR1392" s="17">
        <v>822.3125</v>
      </c>
      <c r="AS1392" s="17">
        <v>869.79166666666663</v>
      </c>
      <c r="AT1392" s="26">
        <v>580.625</v>
      </c>
      <c r="AU1392" s="26">
        <v>18.278206538321477</v>
      </c>
      <c r="AV1392" s="26">
        <v>0.14493122992500274</v>
      </c>
      <c r="AW1392" s="26">
        <v>4909.4500000000025</v>
      </c>
      <c r="AX1392" s="26">
        <v>3864.6999999999994</v>
      </c>
      <c r="AY1392" s="103">
        <v>941</v>
      </c>
      <c r="AZ1392" s="103">
        <f t="shared" si="206"/>
        <v>287.005</v>
      </c>
      <c r="BA1392" s="17">
        <v>30</v>
      </c>
      <c r="BB1392" s="17">
        <v>30</v>
      </c>
      <c r="BC1392" s="17">
        <v>0.14000000000000001</v>
      </c>
      <c r="BD1392" s="14">
        <v>3</v>
      </c>
      <c r="BE1392" s="17" t="s">
        <v>41</v>
      </c>
      <c r="BF1392" s="28"/>
      <c r="BG1392" s="26"/>
      <c r="BH1392" s="31"/>
      <c r="BI1392" s="29"/>
    </row>
    <row r="1393" spans="1:61" ht="15.75" x14ac:dyDescent="0.25">
      <c r="A1393" s="14">
        <v>2009</v>
      </c>
      <c r="B1393" s="15">
        <v>2012</v>
      </c>
      <c r="C1393" s="17" t="s">
        <v>209</v>
      </c>
      <c r="D1393" s="17" t="s">
        <v>343</v>
      </c>
      <c r="E1393" s="86">
        <v>4</v>
      </c>
      <c r="F1393" s="44" t="s">
        <v>93</v>
      </c>
      <c r="G1393" s="45" t="str">
        <f t="shared" si="207"/>
        <v>Fish Creek</v>
      </c>
      <c r="H1393" s="70" t="s">
        <v>95</v>
      </c>
      <c r="I1393" s="45" t="s">
        <v>43</v>
      </c>
      <c r="J1393" s="22">
        <v>988234</v>
      </c>
      <c r="K1393" s="17" t="s">
        <v>42</v>
      </c>
      <c r="L1393" s="92"/>
      <c r="M1393" s="93">
        <v>1</v>
      </c>
      <c r="N1393" s="25">
        <f t="shared" si="205"/>
        <v>13.523684303228642</v>
      </c>
      <c r="O1393" s="26">
        <v>43.512705530642748</v>
      </c>
      <c r="P1393" s="26">
        <f t="shared" si="204"/>
        <v>0.43512705530642748</v>
      </c>
      <c r="Q1393" s="63">
        <v>56.487294469357252</v>
      </c>
      <c r="R1393" s="25">
        <f t="shared" si="208"/>
        <v>0.56487294469357252</v>
      </c>
      <c r="S1393" s="25" t="s">
        <v>45</v>
      </c>
      <c r="T1393" s="25">
        <v>1.9615069759192114</v>
      </c>
      <c r="U1393" s="25" t="s">
        <v>45</v>
      </c>
      <c r="V1393" s="25">
        <f t="shared" si="209"/>
        <v>0.87489160388903275</v>
      </c>
      <c r="W1393" s="26">
        <v>18.400537610084299</v>
      </c>
      <c r="X1393" s="26">
        <v>35.115602455681248</v>
      </c>
      <c r="Y1393" s="26">
        <v>28.825651336454513</v>
      </c>
      <c r="Z1393" s="26">
        <v>3.1763013608556889</v>
      </c>
      <c r="AA1393" s="26" t="s">
        <v>45</v>
      </c>
      <c r="AB1393" s="26" t="s">
        <v>45</v>
      </c>
      <c r="AC1393" s="26">
        <f t="shared" si="210"/>
        <v>0.36092782882844171</v>
      </c>
      <c r="AD1393" s="26">
        <f t="shared" si="210"/>
        <v>0.68879499180424564</v>
      </c>
      <c r="AE1393" s="26">
        <f t="shared" si="210"/>
        <v>0.56541716181870461</v>
      </c>
      <c r="AF1393" s="26">
        <f t="shared" si="210"/>
        <v>6.2303372769401191E-2</v>
      </c>
      <c r="AG1393" s="17">
        <v>4.3</v>
      </c>
      <c r="AH1393" s="17">
        <v>6.6</v>
      </c>
      <c r="AI1393" s="17">
        <f t="shared" si="211"/>
        <v>2.511886431509578E-7</v>
      </c>
      <c r="AJ1393" s="17">
        <v>1</v>
      </c>
      <c r="AK1393" s="17">
        <v>47.5</v>
      </c>
      <c r="AL1393" s="17">
        <v>1619</v>
      </c>
      <c r="AM1393" s="17">
        <v>154</v>
      </c>
      <c r="AN1393" s="17">
        <v>4.9000000000000004</v>
      </c>
      <c r="AO1393" s="17">
        <v>9.15</v>
      </c>
      <c r="AP1393" s="17">
        <v>0.2</v>
      </c>
      <c r="AQ1393" s="17">
        <v>31</v>
      </c>
      <c r="AR1393" s="17">
        <v>822.3125</v>
      </c>
      <c r="AS1393" s="17">
        <v>869.79166666666663</v>
      </c>
      <c r="AT1393" s="26">
        <v>580.625</v>
      </c>
      <c r="AU1393" s="26">
        <v>18.278206538321477</v>
      </c>
      <c r="AV1393" s="26">
        <v>0.14493122992500274</v>
      </c>
      <c r="AW1393" s="26">
        <v>4909.4500000000025</v>
      </c>
      <c r="AX1393" s="26">
        <v>3864.6999999999994</v>
      </c>
      <c r="AY1393" s="103">
        <v>941</v>
      </c>
      <c r="AZ1393" s="103">
        <f t="shared" si="206"/>
        <v>287.005</v>
      </c>
      <c r="BA1393" s="17">
        <v>30</v>
      </c>
      <c r="BB1393" s="17">
        <v>30</v>
      </c>
      <c r="BC1393" s="17">
        <v>0.14000000000000001</v>
      </c>
      <c r="BD1393" s="14">
        <v>3</v>
      </c>
      <c r="BE1393" s="17" t="s">
        <v>41</v>
      </c>
      <c r="BF1393" s="28"/>
      <c r="BG1393" s="26"/>
      <c r="BH1393" s="31"/>
      <c r="BI1393" s="29"/>
    </row>
    <row r="1394" spans="1:61" ht="15.75" x14ac:dyDescent="0.25">
      <c r="A1394" s="14">
        <v>2009</v>
      </c>
      <c r="B1394" s="15">
        <v>2012</v>
      </c>
      <c r="C1394" s="17" t="s">
        <v>209</v>
      </c>
      <c r="D1394" s="17" t="s">
        <v>343</v>
      </c>
      <c r="E1394" s="86">
        <v>1</v>
      </c>
      <c r="F1394" s="44" t="s">
        <v>100</v>
      </c>
      <c r="G1394" s="45" t="str">
        <f t="shared" si="207"/>
        <v>Onondaga</v>
      </c>
      <c r="H1394" s="70">
        <v>99113</v>
      </c>
      <c r="I1394" s="45" t="s">
        <v>52</v>
      </c>
      <c r="J1394" s="22">
        <v>99113012</v>
      </c>
      <c r="K1394" s="17" t="s">
        <v>42</v>
      </c>
      <c r="L1394" s="92"/>
      <c r="M1394" s="93">
        <v>0.94444444444444442</v>
      </c>
      <c r="N1394" s="25">
        <f t="shared" si="205"/>
        <v>14.1549945223514</v>
      </c>
      <c r="O1394" s="26">
        <v>50.827512090274041</v>
      </c>
      <c r="P1394" s="26">
        <f t="shared" si="204"/>
        <v>0.50827512090274041</v>
      </c>
      <c r="Q1394" s="63">
        <v>49.172487909725959</v>
      </c>
      <c r="R1394" s="25">
        <f t="shared" si="208"/>
        <v>0.49172487909725959</v>
      </c>
      <c r="S1394" s="25" t="s">
        <v>45</v>
      </c>
      <c r="T1394" s="25">
        <v>2.3982105174085953</v>
      </c>
      <c r="U1394" s="25" t="s">
        <v>45</v>
      </c>
      <c r="V1394" s="25">
        <f t="shared" si="209"/>
        <v>1.0696746286389809</v>
      </c>
      <c r="W1394" s="26">
        <v>18.2624703979955</v>
      </c>
      <c r="X1394" s="26">
        <v>35.747706597544529</v>
      </c>
      <c r="Y1394" s="26">
        <v>28.704692103722863</v>
      </c>
      <c r="Z1394" s="26">
        <v>3.2638783975873338</v>
      </c>
      <c r="AA1394" s="26" t="s">
        <v>45</v>
      </c>
      <c r="AB1394" s="26" t="s">
        <v>45</v>
      </c>
      <c r="AC1394" s="26">
        <f t="shared" si="210"/>
        <v>0.43797248582335946</v>
      </c>
      <c r="AD1394" s="26">
        <f t="shared" si="210"/>
        <v>0.85730525935467916</v>
      </c>
      <c r="AE1394" s="26">
        <f t="shared" si="210"/>
        <v>0.68839894502123622</v>
      </c>
      <c r="AF1394" s="26">
        <f t="shared" si="210"/>
        <v>7.8274675006366562E-2</v>
      </c>
      <c r="AG1394" s="17">
        <v>3.2</v>
      </c>
      <c r="AH1394" s="17">
        <v>6.5</v>
      </c>
      <c r="AI1394" s="17">
        <f t="shared" si="211"/>
        <v>3.1622776601683734E-7</v>
      </c>
      <c r="AJ1394" s="17">
        <v>1</v>
      </c>
      <c r="AK1394" s="17">
        <v>40</v>
      </c>
      <c r="AL1394" s="17">
        <v>1110</v>
      </c>
      <c r="AM1394" s="17">
        <v>57.5</v>
      </c>
      <c r="AN1394" s="17">
        <v>10.65</v>
      </c>
      <c r="AO1394" s="17">
        <v>7.1</v>
      </c>
      <c r="AP1394" s="17">
        <v>0.15</v>
      </c>
      <c r="AQ1394" s="17">
        <v>41.55</v>
      </c>
      <c r="AR1394" s="17">
        <v>822.3125</v>
      </c>
      <c r="AS1394" s="17">
        <v>869.79166666666663</v>
      </c>
      <c r="AT1394" s="26">
        <v>580.625</v>
      </c>
      <c r="AU1394" s="26">
        <v>18.278206538321477</v>
      </c>
      <c r="AV1394" s="26">
        <v>0.14493122992500274</v>
      </c>
      <c r="AW1394" s="26">
        <v>4909.4500000000025</v>
      </c>
      <c r="AX1394" s="26">
        <v>3864.6999999999994</v>
      </c>
      <c r="AY1394" s="103">
        <v>941</v>
      </c>
      <c r="AZ1394" s="103">
        <f t="shared" si="206"/>
        <v>287.005</v>
      </c>
      <c r="BA1394" s="17">
        <v>30</v>
      </c>
      <c r="BB1394" s="17">
        <v>30</v>
      </c>
      <c r="BC1394" s="17">
        <v>0.14000000000000001</v>
      </c>
      <c r="BD1394" s="14">
        <v>3</v>
      </c>
      <c r="BE1394" s="17" t="s">
        <v>41</v>
      </c>
      <c r="BF1394" s="28"/>
      <c r="BG1394" s="26"/>
      <c r="BH1394" s="31"/>
      <c r="BI1394" s="29"/>
    </row>
    <row r="1395" spans="1:61" ht="15.75" x14ac:dyDescent="0.25">
      <c r="A1395" s="14">
        <v>2009</v>
      </c>
      <c r="B1395" s="15">
        <v>2012</v>
      </c>
      <c r="C1395" s="17" t="s">
        <v>209</v>
      </c>
      <c r="D1395" s="17" t="s">
        <v>343</v>
      </c>
      <c r="E1395" s="86">
        <v>2</v>
      </c>
      <c r="F1395" s="44" t="s">
        <v>100</v>
      </c>
      <c r="G1395" s="45" t="str">
        <f t="shared" si="207"/>
        <v>Onondaga</v>
      </c>
      <c r="H1395" s="70">
        <v>99113</v>
      </c>
      <c r="I1395" s="45" t="s">
        <v>52</v>
      </c>
      <c r="J1395" s="22">
        <v>99113012</v>
      </c>
      <c r="K1395" s="17" t="s">
        <v>42</v>
      </c>
      <c r="L1395" s="92"/>
      <c r="M1395" s="93">
        <v>1</v>
      </c>
      <c r="N1395" s="25">
        <f t="shared" si="205"/>
        <v>12.922893844588982</v>
      </c>
      <c r="O1395" s="26">
        <v>48.614473345351527</v>
      </c>
      <c r="P1395" s="26">
        <f t="shared" si="204"/>
        <v>0.48614473345351528</v>
      </c>
      <c r="Q1395" s="63">
        <v>51.385526654648473</v>
      </c>
      <c r="R1395" s="25">
        <f t="shared" si="208"/>
        <v>0.51385526654648472</v>
      </c>
      <c r="S1395" s="25" t="s">
        <v>45</v>
      </c>
      <c r="T1395" s="25">
        <v>2.0941322611752615</v>
      </c>
      <c r="U1395" s="25" t="s">
        <v>45</v>
      </c>
      <c r="V1395" s="25">
        <f t="shared" si="209"/>
        <v>0.93404650364641462</v>
      </c>
      <c r="W1395" s="26">
        <v>16.828160540204991</v>
      </c>
      <c r="X1395" s="26">
        <v>33.097885162274956</v>
      </c>
      <c r="Y1395" s="26">
        <v>29.103009086024016</v>
      </c>
      <c r="Z1395" s="26">
        <v>5.7053703971792373</v>
      </c>
      <c r="AA1395" s="26" t="s">
        <v>45</v>
      </c>
      <c r="AB1395" s="26" t="s">
        <v>45</v>
      </c>
      <c r="AC1395" s="26">
        <f t="shared" si="210"/>
        <v>0.35240393883479787</v>
      </c>
      <c r="AD1395" s="26">
        <f t="shared" si="210"/>
        <v>0.6931134909499399</v>
      </c>
      <c r="AE1395" s="26">
        <f t="shared" si="210"/>
        <v>0.60945550224319656</v>
      </c>
      <c r="AF1395" s="26">
        <f t="shared" si="210"/>
        <v>0.11947800210687357</v>
      </c>
      <c r="AG1395" s="17">
        <v>3.9</v>
      </c>
      <c r="AH1395" s="17">
        <v>6.9</v>
      </c>
      <c r="AI1395" s="17">
        <f t="shared" si="211"/>
        <v>1.2589254117941651E-7</v>
      </c>
      <c r="AJ1395" s="17">
        <v>1</v>
      </c>
      <c r="AK1395" s="17">
        <v>40.5</v>
      </c>
      <c r="AL1395" s="17">
        <v>1647</v>
      </c>
      <c r="AM1395" s="17">
        <v>163.5</v>
      </c>
      <c r="AN1395" s="17">
        <v>2.6</v>
      </c>
      <c r="AO1395" s="17">
        <v>9.15</v>
      </c>
      <c r="AP1395" s="17">
        <v>0.15</v>
      </c>
      <c r="AQ1395" s="17">
        <v>19.600000000000001</v>
      </c>
      <c r="AR1395" s="17">
        <v>822.3125</v>
      </c>
      <c r="AS1395" s="17">
        <v>869.79166666666663</v>
      </c>
      <c r="AT1395" s="26">
        <v>580.625</v>
      </c>
      <c r="AU1395" s="26">
        <v>18.278206538321477</v>
      </c>
      <c r="AV1395" s="26">
        <v>0.14493122992500274</v>
      </c>
      <c r="AW1395" s="26">
        <v>4909.4500000000025</v>
      </c>
      <c r="AX1395" s="26">
        <v>3864.6999999999994</v>
      </c>
      <c r="AY1395" s="103">
        <v>941</v>
      </c>
      <c r="AZ1395" s="103">
        <f t="shared" si="206"/>
        <v>287.005</v>
      </c>
      <c r="BA1395" s="17">
        <v>30</v>
      </c>
      <c r="BB1395" s="17">
        <v>30</v>
      </c>
      <c r="BC1395" s="17">
        <v>0.14000000000000001</v>
      </c>
      <c r="BD1395" s="14">
        <v>3</v>
      </c>
      <c r="BE1395" s="17" t="s">
        <v>41</v>
      </c>
      <c r="BF1395" s="28"/>
      <c r="BG1395" s="26"/>
      <c r="BH1395" s="31"/>
      <c r="BI1395" s="29"/>
    </row>
    <row r="1396" spans="1:61" ht="15.75" x14ac:dyDescent="0.25">
      <c r="A1396" s="14">
        <v>2009</v>
      </c>
      <c r="B1396" s="15">
        <v>2012</v>
      </c>
      <c r="C1396" s="17" t="s">
        <v>209</v>
      </c>
      <c r="D1396" s="17" t="s">
        <v>343</v>
      </c>
      <c r="E1396" s="86">
        <v>3</v>
      </c>
      <c r="F1396" s="44" t="s">
        <v>100</v>
      </c>
      <c r="G1396" s="45" t="str">
        <f t="shared" si="207"/>
        <v>Onondaga</v>
      </c>
      <c r="H1396" s="70">
        <v>99113</v>
      </c>
      <c r="I1396" s="45" t="s">
        <v>52</v>
      </c>
      <c r="J1396" s="22">
        <v>99113012</v>
      </c>
      <c r="K1396" s="17" t="s">
        <v>42</v>
      </c>
      <c r="L1396" s="92"/>
      <c r="M1396" s="93">
        <v>1</v>
      </c>
      <c r="N1396" s="25">
        <f t="shared" si="205"/>
        <v>13.955397770303353</v>
      </c>
      <c r="O1396" s="26">
        <v>45.453852021357733</v>
      </c>
      <c r="P1396" s="26">
        <f t="shared" si="204"/>
        <v>0.45453852021357732</v>
      </c>
      <c r="Q1396" s="63">
        <v>54.546147978642267</v>
      </c>
      <c r="R1396" s="25">
        <f t="shared" si="208"/>
        <v>0.54546147978642268</v>
      </c>
      <c r="S1396" s="25" t="s">
        <v>45</v>
      </c>
      <c r="T1396" s="25">
        <v>2.1144219505018476</v>
      </c>
      <c r="U1396" s="25" t="s">
        <v>45</v>
      </c>
      <c r="V1396" s="25">
        <f t="shared" si="209"/>
        <v>0.94309632047361625</v>
      </c>
      <c r="W1396" s="26">
        <v>17.55575337813498</v>
      </c>
      <c r="X1396" s="26">
        <v>36.433595076619092</v>
      </c>
      <c r="Y1396" s="26">
        <v>28.712432977595739</v>
      </c>
      <c r="Z1396" s="26">
        <v>3.4604910002161233</v>
      </c>
      <c r="AA1396" s="26" t="s">
        <v>45</v>
      </c>
      <c r="AB1396" s="26" t="s">
        <v>45</v>
      </c>
      <c r="AC1396" s="26">
        <f t="shared" si="210"/>
        <v>0.37120270300325564</v>
      </c>
      <c r="AD1396" s="26">
        <f t="shared" si="210"/>
        <v>0.77035993165699446</v>
      </c>
      <c r="AE1396" s="26">
        <f t="shared" si="210"/>
        <v>0.60710198540141547</v>
      </c>
      <c r="AF1396" s="26">
        <f t="shared" si="210"/>
        <v>7.3169381303710646E-2</v>
      </c>
      <c r="AG1396" s="17">
        <v>3.1</v>
      </c>
      <c r="AH1396" s="17">
        <v>5.89</v>
      </c>
      <c r="AI1396" s="17">
        <f t="shared" si="211"/>
        <v>1.2882495516931333E-6</v>
      </c>
      <c r="AJ1396" s="17">
        <v>1</v>
      </c>
      <c r="AK1396" s="17">
        <v>38</v>
      </c>
      <c r="AL1396" s="17">
        <v>667</v>
      </c>
      <c r="AM1396" s="17">
        <v>35</v>
      </c>
      <c r="AN1396" s="17">
        <v>14.2</v>
      </c>
      <c r="AO1396" s="17">
        <v>3.25</v>
      </c>
      <c r="AP1396" s="17">
        <v>0.2</v>
      </c>
      <c r="AQ1396" s="17">
        <v>82.2</v>
      </c>
      <c r="AR1396" s="17">
        <v>822.3125</v>
      </c>
      <c r="AS1396" s="17">
        <v>869.79166666666663</v>
      </c>
      <c r="AT1396" s="26">
        <v>580.625</v>
      </c>
      <c r="AU1396" s="26">
        <v>18.278206538321477</v>
      </c>
      <c r="AV1396" s="26">
        <v>0.14493122992500274</v>
      </c>
      <c r="AW1396" s="26">
        <v>4909.4500000000025</v>
      </c>
      <c r="AX1396" s="26">
        <v>3864.6999999999994</v>
      </c>
      <c r="AY1396" s="103">
        <v>941</v>
      </c>
      <c r="AZ1396" s="103">
        <f t="shared" si="206"/>
        <v>287.005</v>
      </c>
      <c r="BA1396" s="17">
        <v>30</v>
      </c>
      <c r="BB1396" s="17">
        <v>30</v>
      </c>
      <c r="BC1396" s="17">
        <v>0.14000000000000001</v>
      </c>
      <c r="BD1396" s="14">
        <v>3</v>
      </c>
      <c r="BE1396" s="17" t="s">
        <v>41</v>
      </c>
      <c r="BF1396" s="28"/>
      <c r="BG1396" s="26"/>
      <c r="BH1396" s="31"/>
      <c r="BI1396" s="29"/>
    </row>
    <row r="1397" spans="1:61" ht="15.75" x14ac:dyDescent="0.25">
      <c r="A1397" s="14">
        <v>2009</v>
      </c>
      <c r="B1397" s="15">
        <v>2012</v>
      </c>
      <c r="C1397" s="17" t="s">
        <v>209</v>
      </c>
      <c r="D1397" s="17" t="s">
        <v>343</v>
      </c>
      <c r="E1397" s="86">
        <v>4</v>
      </c>
      <c r="F1397" s="44" t="s">
        <v>100</v>
      </c>
      <c r="G1397" s="45" t="str">
        <f t="shared" si="207"/>
        <v>Onondaga</v>
      </c>
      <c r="H1397" s="70">
        <v>99113</v>
      </c>
      <c r="I1397" s="45" t="s">
        <v>52</v>
      </c>
      <c r="J1397" s="22">
        <v>99113012</v>
      </c>
      <c r="K1397" s="17" t="s">
        <v>42</v>
      </c>
      <c r="L1397" s="92"/>
      <c r="M1397" s="93">
        <v>1</v>
      </c>
      <c r="N1397" s="25">
        <f t="shared" si="205"/>
        <v>10.257458335033794</v>
      </c>
      <c r="O1397" s="26">
        <v>47.735108007855111</v>
      </c>
      <c r="P1397" s="26">
        <f t="shared" si="204"/>
        <v>0.47735108007855109</v>
      </c>
      <c r="Q1397" s="63">
        <v>52.264891992144889</v>
      </c>
      <c r="R1397" s="25">
        <f t="shared" si="208"/>
        <v>0.52264891992144891</v>
      </c>
      <c r="S1397" s="25" t="s">
        <v>45</v>
      </c>
      <c r="T1397" s="25">
        <v>1.6321362716963728</v>
      </c>
      <c r="U1397" s="25" t="s">
        <v>45</v>
      </c>
      <c r="V1397" s="25">
        <f t="shared" si="209"/>
        <v>0.72798227997162035</v>
      </c>
      <c r="W1397" s="26">
        <v>17.6913539909946</v>
      </c>
      <c r="X1397" s="26">
        <v>35.718650750432609</v>
      </c>
      <c r="Y1397" s="26">
        <v>28.785796400255663</v>
      </c>
      <c r="Z1397" s="26">
        <v>3.7888359741212696</v>
      </c>
      <c r="AA1397" s="26" t="s">
        <v>45</v>
      </c>
      <c r="AB1397" s="26" t="s">
        <v>45</v>
      </c>
      <c r="AC1397" s="26">
        <f t="shared" si="210"/>
        <v>0.28874700544122667</v>
      </c>
      <c r="AD1397" s="26">
        <f t="shared" si="210"/>
        <v>0.58297705465835925</v>
      </c>
      <c r="AE1397" s="26">
        <f t="shared" si="210"/>
        <v>0.46982342414524148</v>
      </c>
      <c r="AF1397" s="26">
        <f t="shared" si="210"/>
        <v>6.183896620871384E-2</v>
      </c>
      <c r="AG1397" s="17">
        <v>4.3</v>
      </c>
      <c r="AH1397" s="17">
        <v>6.6</v>
      </c>
      <c r="AI1397" s="17">
        <f t="shared" si="211"/>
        <v>2.511886431509578E-7</v>
      </c>
      <c r="AJ1397" s="17">
        <v>1</v>
      </c>
      <c r="AK1397" s="17">
        <v>47.5</v>
      </c>
      <c r="AL1397" s="17">
        <v>1619</v>
      </c>
      <c r="AM1397" s="17">
        <v>154</v>
      </c>
      <c r="AN1397" s="17">
        <v>4.9000000000000004</v>
      </c>
      <c r="AO1397" s="17">
        <v>9.15</v>
      </c>
      <c r="AP1397" s="17">
        <v>0.2</v>
      </c>
      <c r="AQ1397" s="17">
        <v>31</v>
      </c>
      <c r="AR1397" s="17">
        <v>822.3125</v>
      </c>
      <c r="AS1397" s="17">
        <v>869.79166666666663</v>
      </c>
      <c r="AT1397" s="26">
        <v>580.625</v>
      </c>
      <c r="AU1397" s="26">
        <v>18.278206538321477</v>
      </c>
      <c r="AV1397" s="26">
        <v>0.14493122992500274</v>
      </c>
      <c r="AW1397" s="26">
        <v>4909.4500000000025</v>
      </c>
      <c r="AX1397" s="26">
        <v>3864.6999999999994</v>
      </c>
      <c r="AY1397" s="103">
        <v>941</v>
      </c>
      <c r="AZ1397" s="103">
        <f t="shared" si="206"/>
        <v>287.005</v>
      </c>
      <c r="BA1397" s="17">
        <v>30</v>
      </c>
      <c r="BB1397" s="17">
        <v>30</v>
      </c>
      <c r="BC1397" s="17">
        <v>0.14000000000000001</v>
      </c>
      <c r="BD1397" s="14">
        <v>3</v>
      </c>
      <c r="BE1397" s="17" t="s">
        <v>41</v>
      </c>
      <c r="BF1397" s="28"/>
      <c r="BG1397" s="26"/>
      <c r="BH1397" s="31"/>
      <c r="BI1397" s="29"/>
    </row>
    <row r="1398" spans="1:61" ht="15.75" x14ac:dyDescent="0.25">
      <c r="A1398" s="14">
        <v>2009</v>
      </c>
      <c r="B1398" s="15">
        <v>2012</v>
      </c>
      <c r="C1398" s="17" t="s">
        <v>209</v>
      </c>
      <c r="D1398" s="17" t="s">
        <v>343</v>
      </c>
      <c r="E1398" s="86">
        <v>1</v>
      </c>
      <c r="F1398" s="44" t="s">
        <v>106</v>
      </c>
      <c r="G1398" s="45" t="str">
        <f t="shared" si="207"/>
        <v>Verona</v>
      </c>
      <c r="H1398" s="70">
        <v>99201</v>
      </c>
      <c r="I1398" s="45">
        <v>8</v>
      </c>
      <c r="J1398" s="22">
        <v>99201002</v>
      </c>
      <c r="K1398" s="17" t="s">
        <v>40</v>
      </c>
      <c r="L1398" s="92"/>
      <c r="M1398" s="93">
        <v>1</v>
      </c>
      <c r="N1398" s="25">
        <f t="shared" si="205"/>
        <v>5.5021731217751109</v>
      </c>
      <c r="O1398" s="26">
        <v>47.019810508182601</v>
      </c>
      <c r="P1398" s="26">
        <f t="shared" si="204"/>
        <v>0.47019810508182602</v>
      </c>
      <c r="Q1398" s="63">
        <v>52.980189491817399</v>
      </c>
      <c r="R1398" s="25">
        <f t="shared" si="208"/>
        <v>0.52980189491817398</v>
      </c>
      <c r="S1398" s="25" t="s">
        <v>45</v>
      </c>
      <c r="T1398" s="25">
        <v>0.86237045856360417</v>
      </c>
      <c r="U1398" s="25" t="s">
        <v>45</v>
      </c>
      <c r="V1398" s="25">
        <f t="shared" si="209"/>
        <v>0.38464338026922579</v>
      </c>
      <c r="W1398" s="26">
        <v>17.851782028458459</v>
      </c>
      <c r="X1398" s="26">
        <v>37.529285123399603</v>
      </c>
      <c r="Y1398" s="26">
        <v>28.887790067806037</v>
      </c>
      <c r="Z1398" s="26">
        <v>2.9926644414626367</v>
      </c>
      <c r="AA1398" s="26" t="s">
        <v>45</v>
      </c>
      <c r="AB1398" s="26" t="s">
        <v>45</v>
      </c>
      <c r="AC1398" s="26">
        <f t="shared" si="210"/>
        <v>0.15394849454059231</v>
      </c>
      <c r="AD1398" s="26">
        <f t="shared" si="210"/>
        <v>0.32364146821430362</v>
      </c>
      <c r="AE1398" s="26">
        <f t="shared" si="210"/>
        <v>0.24911976767663022</v>
      </c>
      <c r="AF1398" s="26">
        <f t="shared" si="210"/>
        <v>2.5807854067111263E-2</v>
      </c>
      <c r="AG1398" s="17">
        <v>3.2</v>
      </c>
      <c r="AH1398" s="17">
        <v>6.5</v>
      </c>
      <c r="AI1398" s="17">
        <f t="shared" si="211"/>
        <v>3.1622776601683734E-7</v>
      </c>
      <c r="AJ1398" s="17">
        <v>1</v>
      </c>
      <c r="AK1398" s="17">
        <v>40</v>
      </c>
      <c r="AL1398" s="17">
        <v>1110</v>
      </c>
      <c r="AM1398" s="17">
        <v>57.5</v>
      </c>
      <c r="AN1398" s="17">
        <v>10.65</v>
      </c>
      <c r="AO1398" s="17">
        <v>7.1</v>
      </c>
      <c r="AP1398" s="17">
        <v>0.15</v>
      </c>
      <c r="AQ1398" s="17">
        <v>41.55</v>
      </c>
      <c r="AR1398" s="17">
        <v>822.3125</v>
      </c>
      <c r="AS1398" s="17">
        <v>869.79166666666663</v>
      </c>
      <c r="AT1398" s="26">
        <v>580.625</v>
      </c>
      <c r="AU1398" s="26">
        <v>18.278206538321477</v>
      </c>
      <c r="AV1398" s="26">
        <v>0.14493122992500274</v>
      </c>
      <c r="AW1398" s="26">
        <v>4909.4500000000025</v>
      </c>
      <c r="AX1398" s="26">
        <v>3864.6999999999994</v>
      </c>
      <c r="AY1398" s="103">
        <v>941</v>
      </c>
      <c r="AZ1398" s="103">
        <f t="shared" si="206"/>
        <v>287.005</v>
      </c>
      <c r="BA1398" s="17">
        <v>30</v>
      </c>
      <c r="BB1398" s="17">
        <v>30</v>
      </c>
      <c r="BC1398" s="17">
        <v>0.14000000000000001</v>
      </c>
      <c r="BD1398" s="14">
        <v>3</v>
      </c>
      <c r="BE1398" s="17" t="s">
        <v>41</v>
      </c>
      <c r="BF1398" s="28"/>
      <c r="BG1398" s="26"/>
      <c r="BH1398" s="31"/>
      <c r="BI1398" s="29"/>
    </row>
    <row r="1399" spans="1:61" ht="15.75" x14ac:dyDescent="0.25">
      <c r="A1399" s="14">
        <v>2009</v>
      </c>
      <c r="B1399" s="15">
        <v>2012</v>
      </c>
      <c r="C1399" s="17" t="s">
        <v>209</v>
      </c>
      <c r="D1399" s="17" t="s">
        <v>343</v>
      </c>
      <c r="E1399" s="86">
        <v>2</v>
      </c>
      <c r="F1399" s="44" t="s">
        <v>106</v>
      </c>
      <c r="G1399" s="45" t="str">
        <f t="shared" si="207"/>
        <v>Verona</v>
      </c>
      <c r="H1399" s="70">
        <v>99201</v>
      </c>
      <c r="I1399" s="45">
        <v>8</v>
      </c>
      <c r="J1399" s="22">
        <v>99201002</v>
      </c>
      <c r="K1399" s="17" t="s">
        <v>40</v>
      </c>
      <c r="L1399" s="92"/>
      <c r="M1399" s="93">
        <v>1</v>
      </c>
      <c r="N1399" s="25">
        <f t="shared" si="205"/>
        <v>22.255921626884554</v>
      </c>
      <c r="O1399" s="26">
        <v>47.957898878614991</v>
      </c>
      <c r="P1399" s="26">
        <f t="shared" si="204"/>
        <v>0.47957898878614991</v>
      </c>
      <c r="Q1399" s="63">
        <v>52.042101121385009</v>
      </c>
      <c r="R1399" s="25">
        <f t="shared" si="208"/>
        <v>0.52042101121385009</v>
      </c>
      <c r="S1399" s="25" t="s">
        <v>45</v>
      </c>
      <c r="T1399" s="25">
        <v>3.5578241294416997</v>
      </c>
      <c r="U1399" s="25" t="s">
        <v>45</v>
      </c>
      <c r="V1399" s="25">
        <f t="shared" si="209"/>
        <v>1.5868974707590098</v>
      </c>
      <c r="W1399" s="26">
        <v>17.121634371330558</v>
      </c>
      <c r="X1399" s="26">
        <v>34.307594488855166</v>
      </c>
      <c r="Y1399" s="26">
        <v>29.630287837844762</v>
      </c>
      <c r="Z1399" s="26">
        <v>4.1847384667449461</v>
      </c>
      <c r="AA1399" s="26" t="s">
        <v>45</v>
      </c>
      <c r="AB1399" s="26" t="s">
        <v>45</v>
      </c>
      <c r="AC1399" s="26">
        <f t="shared" si="210"/>
        <v>0.60915763901798226</v>
      </c>
      <c r="AD1399" s="26">
        <f t="shared" si="210"/>
        <v>1.2206038749554997</v>
      </c>
      <c r="AE1399" s="26">
        <f t="shared" si="210"/>
        <v>1.0541935303178702</v>
      </c>
      <c r="AF1399" s="26">
        <f t="shared" si="210"/>
        <v>0.14888563492388029</v>
      </c>
      <c r="AG1399" s="17">
        <v>3.9</v>
      </c>
      <c r="AH1399" s="17">
        <v>6.9</v>
      </c>
      <c r="AI1399" s="17">
        <f t="shared" si="211"/>
        <v>1.2589254117941651E-7</v>
      </c>
      <c r="AJ1399" s="17">
        <v>1</v>
      </c>
      <c r="AK1399" s="17">
        <v>40.5</v>
      </c>
      <c r="AL1399" s="17">
        <v>1647</v>
      </c>
      <c r="AM1399" s="17">
        <v>163.5</v>
      </c>
      <c r="AN1399" s="17">
        <v>2.6</v>
      </c>
      <c r="AO1399" s="17">
        <v>9.15</v>
      </c>
      <c r="AP1399" s="17">
        <v>0.15</v>
      </c>
      <c r="AQ1399" s="17">
        <v>19.600000000000001</v>
      </c>
      <c r="AR1399" s="17">
        <v>822.3125</v>
      </c>
      <c r="AS1399" s="17">
        <v>869.79166666666663</v>
      </c>
      <c r="AT1399" s="26">
        <v>580.625</v>
      </c>
      <c r="AU1399" s="26">
        <v>18.278206538321477</v>
      </c>
      <c r="AV1399" s="26">
        <v>0.14493122992500274</v>
      </c>
      <c r="AW1399" s="26">
        <v>4909.4500000000025</v>
      </c>
      <c r="AX1399" s="26">
        <v>3864.6999999999994</v>
      </c>
      <c r="AY1399" s="103">
        <v>941</v>
      </c>
      <c r="AZ1399" s="103">
        <f t="shared" si="206"/>
        <v>287.005</v>
      </c>
      <c r="BA1399" s="17">
        <v>30</v>
      </c>
      <c r="BB1399" s="17">
        <v>30</v>
      </c>
      <c r="BC1399" s="17">
        <v>0.14000000000000001</v>
      </c>
      <c r="BD1399" s="14">
        <v>3</v>
      </c>
      <c r="BE1399" s="17" t="s">
        <v>41</v>
      </c>
      <c r="BF1399" s="28"/>
      <c r="BG1399" s="26"/>
      <c r="BH1399" s="31"/>
      <c r="BI1399" s="29"/>
    </row>
    <row r="1400" spans="1:61" ht="15.75" x14ac:dyDescent="0.25">
      <c r="A1400" s="14">
        <v>2009</v>
      </c>
      <c r="B1400" s="15">
        <v>2012</v>
      </c>
      <c r="C1400" s="17" t="s">
        <v>209</v>
      </c>
      <c r="D1400" s="17" t="s">
        <v>343</v>
      </c>
      <c r="E1400" s="86">
        <v>3</v>
      </c>
      <c r="F1400" s="44" t="s">
        <v>106</v>
      </c>
      <c r="G1400" s="45" t="str">
        <f t="shared" si="207"/>
        <v>Verona</v>
      </c>
      <c r="H1400" s="70">
        <v>99201</v>
      </c>
      <c r="I1400" s="45">
        <v>8</v>
      </c>
      <c r="J1400" s="22">
        <v>99201002</v>
      </c>
      <c r="K1400" s="17" t="s">
        <v>40</v>
      </c>
      <c r="L1400" s="92"/>
      <c r="M1400" s="93">
        <v>1</v>
      </c>
      <c r="N1400" s="25">
        <f t="shared" si="205"/>
        <v>9.0938553371139825</v>
      </c>
      <c r="O1400" s="26">
        <v>46.725146198830394</v>
      </c>
      <c r="P1400" s="26">
        <f t="shared" si="204"/>
        <v>0.46725146198830392</v>
      </c>
      <c r="Q1400" s="63">
        <v>53.274853801169606</v>
      </c>
      <c r="R1400" s="25">
        <f t="shared" si="208"/>
        <v>0.53274853801169608</v>
      </c>
      <c r="S1400" s="25" t="s">
        <v>45</v>
      </c>
      <c r="T1400" s="25">
        <v>1.4163724004588829</v>
      </c>
      <c r="U1400" s="25" t="s">
        <v>45</v>
      </c>
      <c r="V1400" s="25">
        <f t="shared" si="209"/>
        <v>0.631745049268012</v>
      </c>
      <c r="W1400" s="26">
        <v>17.793152729663802</v>
      </c>
      <c r="X1400" s="26">
        <v>36.446981706103102</v>
      </c>
      <c r="Y1400" s="26">
        <v>29.302337344237145</v>
      </c>
      <c r="Z1400" s="26">
        <v>3.0260541940149608</v>
      </c>
      <c r="AA1400" s="26" t="s">
        <v>45</v>
      </c>
      <c r="AB1400" s="26" t="s">
        <v>45</v>
      </c>
      <c r="AC1400" s="26">
        <f t="shared" si="210"/>
        <v>0.25201730443445447</v>
      </c>
      <c r="AD1400" s="26">
        <f t="shared" si="210"/>
        <v>0.51622498968554242</v>
      </c>
      <c r="AE1400" s="26">
        <f t="shared" si="210"/>
        <v>0.41503021883313135</v>
      </c>
      <c r="AF1400" s="26">
        <f t="shared" si="210"/>
        <v>4.2860196426956404E-2</v>
      </c>
      <c r="AG1400" s="17">
        <v>3.1</v>
      </c>
      <c r="AH1400" s="17">
        <v>5.89</v>
      </c>
      <c r="AI1400" s="17">
        <f t="shared" si="211"/>
        <v>1.2882495516931333E-6</v>
      </c>
      <c r="AJ1400" s="17">
        <v>1</v>
      </c>
      <c r="AK1400" s="17">
        <v>38</v>
      </c>
      <c r="AL1400" s="17">
        <v>667</v>
      </c>
      <c r="AM1400" s="17">
        <v>35</v>
      </c>
      <c r="AN1400" s="17">
        <v>14.2</v>
      </c>
      <c r="AO1400" s="17">
        <v>3.25</v>
      </c>
      <c r="AP1400" s="17">
        <v>0.2</v>
      </c>
      <c r="AQ1400" s="17">
        <v>82.2</v>
      </c>
      <c r="AR1400" s="17">
        <v>822.3125</v>
      </c>
      <c r="AS1400" s="17">
        <v>869.79166666666663</v>
      </c>
      <c r="AT1400" s="26">
        <v>580.625</v>
      </c>
      <c r="AU1400" s="26">
        <v>18.278206538321477</v>
      </c>
      <c r="AV1400" s="26">
        <v>0.14493122992500274</v>
      </c>
      <c r="AW1400" s="26">
        <v>4909.4500000000025</v>
      </c>
      <c r="AX1400" s="26">
        <v>3864.6999999999994</v>
      </c>
      <c r="AY1400" s="103">
        <v>941</v>
      </c>
      <c r="AZ1400" s="103">
        <f t="shared" si="206"/>
        <v>287.005</v>
      </c>
      <c r="BA1400" s="17">
        <v>30</v>
      </c>
      <c r="BB1400" s="17">
        <v>30</v>
      </c>
      <c r="BC1400" s="17">
        <v>0.14000000000000001</v>
      </c>
      <c r="BD1400" s="14">
        <v>3</v>
      </c>
      <c r="BE1400" s="17" t="s">
        <v>41</v>
      </c>
      <c r="BF1400" s="28"/>
      <c r="BG1400" s="26"/>
      <c r="BH1400" s="31"/>
      <c r="BI1400" s="29"/>
    </row>
    <row r="1401" spans="1:61" ht="15.75" x14ac:dyDescent="0.25">
      <c r="A1401" s="14">
        <v>2009</v>
      </c>
      <c r="B1401" s="15">
        <v>2012</v>
      </c>
      <c r="C1401" s="17" t="s">
        <v>209</v>
      </c>
      <c r="D1401" s="17" t="s">
        <v>343</v>
      </c>
      <c r="E1401" s="86">
        <v>4</v>
      </c>
      <c r="F1401" s="44" t="s">
        <v>106</v>
      </c>
      <c r="G1401" s="45" t="str">
        <f t="shared" si="207"/>
        <v>Verona</v>
      </c>
      <c r="H1401" s="70">
        <v>99201</v>
      </c>
      <c r="I1401" s="45">
        <v>8</v>
      </c>
      <c r="J1401" s="22">
        <v>99201002</v>
      </c>
      <c r="K1401" s="17" t="s">
        <v>40</v>
      </c>
      <c r="L1401" s="92"/>
      <c r="M1401" s="93">
        <v>1</v>
      </c>
      <c r="N1401" s="25">
        <f t="shared" si="205"/>
        <v>17.167483646962697</v>
      </c>
      <c r="O1401" s="26">
        <v>45.709731858241135</v>
      </c>
      <c r="P1401" s="26">
        <f t="shared" si="204"/>
        <v>0.45709731858241137</v>
      </c>
      <c r="Q1401" s="63">
        <v>54.290268141758865</v>
      </c>
      <c r="R1401" s="25">
        <f t="shared" si="208"/>
        <v>0.54290268141758868</v>
      </c>
      <c r="S1401" s="25" t="s">
        <v>45</v>
      </c>
      <c r="T1401" s="25">
        <v>2.6157369139446818</v>
      </c>
      <c r="U1401" s="25" t="s">
        <v>45</v>
      </c>
      <c r="V1401" s="25">
        <f t="shared" si="209"/>
        <v>1.1666979990832658</v>
      </c>
      <c r="W1401" s="26">
        <v>17.697825614292412</v>
      </c>
      <c r="X1401" s="26">
        <v>38.94738607927794</v>
      </c>
      <c r="Y1401" s="26">
        <v>28.745457484600479</v>
      </c>
      <c r="Z1401" s="26">
        <v>2.4354832314396333</v>
      </c>
      <c r="AA1401" s="26" t="s">
        <v>45</v>
      </c>
      <c r="AB1401" s="26" t="s">
        <v>45</v>
      </c>
      <c r="AC1401" s="26">
        <f t="shared" si="210"/>
        <v>0.46292855755860374</v>
      </c>
      <c r="AD1401" s="26">
        <f t="shared" si="210"/>
        <v>1.0187611546922253</v>
      </c>
      <c r="AE1401" s="26">
        <f t="shared" si="210"/>
        <v>0.75190554250696906</v>
      </c>
      <c r="AF1401" s="26">
        <f t="shared" si="210"/>
        <v>6.3705833917699267E-2</v>
      </c>
      <c r="AG1401" s="17">
        <v>4.3</v>
      </c>
      <c r="AH1401" s="17">
        <v>6.6</v>
      </c>
      <c r="AI1401" s="17">
        <f t="shared" si="211"/>
        <v>2.511886431509578E-7</v>
      </c>
      <c r="AJ1401" s="17">
        <v>1</v>
      </c>
      <c r="AK1401" s="17">
        <v>47.5</v>
      </c>
      <c r="AL1401" s="17">
        <v>1619</v>
      </c>
      <c r="AM1401" s="17">
        <v>154</v>
      </c>
      <c r="AN1401" s="17">
        <v>4.9000000000000004</v>
      </c>
      <c r="AO1401" s="17">
        <v>9.15</v>
      </c>
      <c r="AP1401" s="17">
        <v>0.2</v>
      </c>
      <c r="AQ1401" s="17">
        <v>31</v>
      </c>
      <c r="AR1401" s="17">
        <v>822.3125</v>
      </c>
      <c r="AS1401" s="17">
        <v>869.79166666666663</v>
      </c>
      <c r="AT1401" s="26">
        <v>580.625</v>
      </c>
      <c r="AU1401" s="26">
        <v>18.278206538321477</v>
      </c>
      <c r="AV1401" s="26">
        <v>0.14493122992500274</v>
      </c>
      <c r="AW1401" s="26">
        <v>4909.4500000000025</v>
      </c>
      <c r="AX1401" s="26">
        <v>3864.6999999999994</v>
      </c>
      <c r="AY1401" s="103">
        <v>941</v>
      </c>
      <c r="AZ1401" s="103">
        <f t="shared" si="206"/>
        <v>287.005</v>
      </c>
      <c r="BA1401" s="17">
        <v>30</v>
      </c>
      <c r="BB1401" s="17">
        <v>30</v>
      </c>
      <c r="BC1401" s="17">
        <v>0.14000000000000001</v>
      </c>
      <c r="BD1401" s="14">
        <v>3</v>
      </c>
      <c r="BE1401" s="17" t="s">
        <v>41</v>
      </c>
      <c r="BF1401" s="28"/>
      <c r="BG1401" s="26"/>
      <c r="BH1401" s="31"/>
      <c r="BI1401" s="29"/>
    </row>
    <row r="1402" spans="1:61" ht="15.75" x14ac:dyDescent="0.25">
      <c r="A1402" s="14">
        <v>2009</v>
      </c>
      <c r="B1402" s="15">
        <v>2012</v>
      </c>
      <c r="C1402" s="17" t="s">
        <v>209</v>
      </c>
      <c r="D1402" s="17" t="s">
        <v>343</v>
      </c>
      <c r="E1402" s="86">
        <v>1</v>
      </c>
      <c r="F1402" s="44" t="s">
        <v>104</v>
      </c>
      <c r="G1402" s="45" t="str">
        <f t="shared" si="207"/>
        <v>Otisco</v>
      </c>
      <c r="H1402" s="70">
        <v>99201</v>
      </c>
      <c r="I1402" s="45">
        <v>8</v>
      </c>
      <c r="J1402" s="22">
        <v>99201007</v>
      </c>
      <c r="K1402" s="17" t="s">
        <v>40</v>
      </c>
      <c r="L1402" s="92"/>
      <c r="M1402" s="93">
        <v>1</v>
      </c>
      <c r="N1402" s="25">
        <f t="shared" si="205"/>
        <v>26.778765937920163</v>
      </c>
      <c r="O1402" s="26">
        <v>43.392639106924811</v>
      </c>
      <c r="P1402" s="26">
        <f t="shared" si="204"/>
        <v>0.43392639106924813</v>
      </c>
      <c r="Q1402" s="63">
        <v>56.607360893075189</v>
      </c>
      <c r="R1402" s="25">
        <f t="shared" si="208"/>
        <v>0.56607360893075187</v>
      </c>
      <c r="S1402" s="25" t="s">
        <v>45</v>
      </c>
      <c r="T1402" s="25">
        <v>3.8733377535766014</v>
      </c>
      <c r="U1402" s="25" t="s">
        <v>45</v>
      </c>
      <c r="V1402" s="25">
        <f t="shared" si="209"/>
        <v>1.7276261166710978</v>
      </c>
      <c r="W1402" s="26">
        <v>18.024943962920545</v>
      </c>
      <c r="X1402" s="26">
        <v>39.507022952136467</v>
      </c>
      <c r="Y1402" s="26">
        <v>26.997643186271048</v>
      </c>
      <c r="Z1402" s="26">
        <v>3.3235564685513879</v>
      </c>
      <c r="AA1402" s="26" t="s">
        <v>45</v>
      </c>
      <c r="AB1402" s="26" t="s">
        <v>45</v>
      </c>
      <c r="AC1402" s="26">
        <f t="shared" si="210"/>
        <v>0.69816695957682784</v>
      </c>
      <c r="AD1402" s="26">
        <f t="shared" si="210"/>
        <v>1.5302404353192749</v>
      </c>
      <c r="AE1402" s="26">
        <f t="shared" si="210"/>
        <v>1.0457099061097375</v>
      </c>
      <c r="AF1402" s="26">
        <f t="shared" si="210"/>
        <v>0.12873256745783815</v>
      </c>
      <c r="AG1402" s="17">
        <v>3.2</v>
      </c>
      <c r="AH1402" s="17">
        <v>6.5</v>
      </c>
      <c r="AI1402" s="17">
        <f t="shared" si="211"/>
        <v>3.1622776601683734E-7</v>
      </c>
      <c r="AJ1402" s="17">
        <v>1</v>
      </c>
      <c r="AK1402" s="17">
        <v>40</v>
      </c>
      <c r="AL1402" s="17">
        <v>1110</v>
      </c>
      <c r="AM1402" s="17">
        <v>57.5</v>
      </c>
      <c r="AN1402" s="17">
        <v>10.65</v>
      </c>
      <c r="AO1402" s="17">
        <v>7.1</v>
      </c>
      <c r="AP1402" s="17">
        <v>0.15</v>
      </c>
      <c r="AQ1402" s="17">
        <v>41.55</v>
      </c>
      <c r="AR1402" s="17">
        <v>822.3125</v>
      </c>
      <c r="AS1402" s="17">
        <v>869.79166666666663</v>
      </c>
      <c r="AT1402" s="26">
        <v>580.625</v>
      </c>
      <c r="AU1402" s="26">
        <v>18.278206538321477</v>
      </c>
      <c r="AV1402" s="26">
        <v>0.14493122992500274</v>
      </c>
      <c r="AW1402" s="26">
        <v>4909.4500000000025</v>
      </c>
      <c r="AX1402" s="26">
        <v>3864.6999999999994</v>
      </c>
      <c r="AY1402" s="103">
        <v>941</v>
      </c>
      <c r="AZ1402" s="103">
        <f t="shared" si="206"/>
        <v>287.005</v>
      </c>
      <c r="BA1402" s="17">
        <v>30</v>
      </c>
      <c r="BB1402" s="17">
        <v>30</v>
      </c>
      <c r="BC1402" s="17">
        <v>0.14000000000000001</v>
      </c>
      <c r="BD1402" s="14">
        <v>3</v>
      </c>
      <c r="BE1402" s="17" t="s">
        <v>41</v>
      </c>
      <c r="BF1402" s="28"/>
      <c r="BG1402" s="26"/>
      <c r="BH1402" s="31"/>
      <c r="BI1402" s="29"/>
    </row>
    <row r="1403" spans="1:61" ht="15.75" x14ac:dyDescent="0.25">
      <c r="A1403" s="14">
        <v>2009</v>
      </c>
      <c r="B1403" s="15">
        <v>2012</v>
      </c>
      <c r="C1403" s="17" t="s">
        <v>209</v>
      </c>
      <c r="D1403" s="17" t="s">
        <v>343</v>
      </c>
      <c r="E1403" s="86">
        <v>2</v>
      </c>
      <c r="F1403" s="44" t="s">
        <v>104</v>
      </c>
      <c r="G1403" s="45" t="str">
        <f t="shared" si="207"/>
        <v>Otisco</v>
      </c>
      <c r="H1403" s="70">
        <v>99201</v>
      </c>
      <c r="I1403" s="45">
        <v>8</v>
      </c>
      <c r="J1403" s="22">
        <v>99201007</v>
      </c>
      <c r="K1403" s="17" t="s">
        <v>40</v>
      </c>
      <c r="L1403" s="92"/>
      <c r="M1403" s="93">
        <v>1</v>
      </c>
      <c r="N1403" s="25">
        <f t="shared" si="205"/>
        <v>23.227584249775546</v>
      </c>
      <c r="O1403" s="26">
        <v>46.583221861265045</v>
      </c>
      <c r="P1403" s="26">
        <f t="shared" si="204"/>
        <v>0.46583221861265045</v>
      </c>
      <c r="Q1403" s="63">
        <v>53.416778138734955</v>
      </c>
      <c r="R1403" s="25">
        <f t="shared" si="208"/>
        <v>0.53416778138734955</v>
      </c>
      <c r="S1403" s="25" t="s">
        <v>45</v>
      </c>
      <c r="T1403" s="25">
        <v>3.6067190346950659</v>
      </c>
      <c r="U1403" s="25" t="s">
        <v>45</v>
      </c>
      <c r="V1403" s="25">
        <f t="shared" si="209"/>
        <v>1.6087060814875405</v>
      </c>
      <c r="W1403" s="26">
        <v>17.965154120298422</v>
      </c>
      <c r="X1403" s="26">
        <v>37.985183716823165</v>
      </c>
      <c r="Y1403" s="26">
        <v>28.761689143206056</v>
      </c>
      <c r="Z1403" s="26">
        <v>2.7021091764067364</v>
      </c>
      <c r="AA1403" s="26" t="s">
        <v>45</v>
      </c>
      <c r="AB1403" s="26" t="s">
        <v>45</v>
      </c>
      <c r="AC1403" s="26">
        <f t="shared" si="210"/>
        <v>0.64795263326910812</v>
      </c>
      <c r="AD1403" s="26">
        <f t="shared" si="210"/>
        <v>1.3700188514785518</v>
      </c>
      <c r="AE1403" s="26">
        <f t="shared" si="210"/>
        <v>1.0373533170278371</v>
      </c>
      <c r="AF1403" s="26">
        <f t="shared" si="210"/>
        <v>9.7457486003703839E-2</v>
      </c>
      <c r="AG1403" s="17">
        <v>3.9</v>
      </c>
      <c r="AH1403" s="17">
        <v>6.9</v>
      </c>
      <c r="AI1403" s="17">
        <f t="shared" si="211"/>
        <v>1.2589254117941651E-7</v>
      </c>
      <c r="AJ1403" s="17">
        <v>1</v>
      </c>
      <c r="AK1403" s="17">
        <v>40.5</v>
      </c>
      <c r="AL1403" s="17">
        <v>1647</v>
      </c>
      <c r="AM1403" s="17">
        <v>163.5</v>
      </c>
      <c r="AN1403" s="17">
        <v>2.6</v>
      </c>
      <c r="AO1403" s="17">
        <v>9.15</v>
      </c>
      <c r="AP1403" s="17">
        <v>0.15</v>
      </c>
      <c r="AQ1403" s="17">
        <v>19.600000000000001</v>
      </c>
      <c r="AR1403" s="17">
        <v>822.3125</v>
      </c>
      <c r="AS1403" s="17">
        <v>869.79166666666663</v>
      </c>
      <c r="AT1403" s="26">
        <v>580.625</v>
      </c>
      <c r="AU1403" s="26">
        <v>18.278206538321477</v>
      </c>
      <c r="AV1403" s="26">
        <v>0.14493122992500274</v>
      </c>
      <c r="AW1403" s="26">
        <v>4909.4500000000025</v>
      </c>
      <c r="AX1403" s="26">
        <v>3864.6999999999994</v>
      </c>
      <c r="AY1403" s="103">
        <v>941</v>
      </c>
      <c r="AZ1403" s="103">
        <f t="shared" si="206"/>
        <v>287.005</v>
      </c>
      <c r="BA1403" s="17">
        <v>30</v>
      </c>
      <c r="BB1403" s="17">
        <v>30</v>
      </c>
      <c r="BC1403" s="17">
        <v>0.14000000000000001</v>
      </c>
      <c r="BD1403" s="14">
        <v>3</v>
      </c>
      <c r="BE1403" s="17" t="s">
        <v>41</v>
      </c>
      <c r="BF1403" s="28"/>
      <c r="BG1403" s="26"/>
      <c r="BH1403" s="31"/>
      <c r="BI1403" s="29"/>
    </row>
    <row r="1404" spans="1:61" ht="15.75" x14ac:dyDescent="0.25">
      <c r="A1404" s="14">
        <v>2009</v>
      </c>
      <c r="B1404" s="15">
        <v>2012</v>
      </c>
      <c r="C1404" s="17" t="s">
        <v>209</v>
      </c>
      <c r="D1404" s="17" t="s">
        <v>343</v>
      </c>
      <c r="E1404" s="86">
        <v>3</v>
      </c>
      <c r="F1404" s="44" t="s">
        <v>104</v>
      </c>
      <c r="G1404" s="45" t="str">
        <f t="shared" si="207"/>
        <v>Otisco</v>
      </c>
      <c r="H1404" s="70">
        <v>99201</v>
      </c>
      <c r="I1404" s="45">
        <v>8</v>
      </c>
      <c r="J1404" s="22">
        <v>99201007</v>
      </c>
      <c r="K1404" s="17" t="s">
        <v>40</v>
      </c>
      <c r="L1404" s="92"/>
      <c r="M1404" s="93">
        <v>0.94444444444444442</v>
      </c>
      <c r="N1404" s="25">
        <f t="shared" si="205"/>
        <v>13.187297532908314</v>
      </c>
      <c r="O1404" s="26">
        <v>41.628247347237476</v>
      </c>
      <c r="P1404" s="26">
        <f t="shared" si="204"/>
        <v>0.41628247347237474</v>
      </c>
      <c r="Q1404" s="63">
        <v>58.371752652762524</v>
      </c>
      <c r="R1404" s="25">
        <f t="shared" si="208"/>
        <v>0.58371752652762521</v>
      </c>
      <c r="S1404" s="25" t="s">
        <v>45</v>
      </c>
      <c r="T1404" s="25">
        <v>1.8298802784717394</v>
      </c>
      <c r="U1404" s="25" t="s">
        <v>45</v>
      </c>
      <c r="V1404" s="25">
        <f t="shared" si="209"/>
        <v>0.81618210458150731</v>
      </c>
      <c r="W1404" s="26">
        <v>17.427350897827409</v>
      </c>
      <c r="X1404" s="26">
        <v>37.471165339928064</v>
      </c>
      <c r="Y1404" s="26">
        <v>29.641581097370974</v>
      </c>
      <c r="Z1404" s="26">
        <v>2.6667360210163906</v>
      </c>
      <c r="AA1404" s="26" t="s">
        <v>45</v>
      </c>
      <c r="AB1404" s="26" t="s">
        <v>45</v>
      </c>
      <c r="AC1404" s="26">
        <f t="shared" si="210"/>
        <v>0.31889965713941137</v>
      </c>
      <c r="AD1404" s="26">
        <f t="shared" si="210"/>
        <v>0.68567746466888158</v>
      </c>
      <c r="AE1404" s="26">
        <f t="shared" si="210"/>
        <v>0.5424054467279984</v>
      </c>
      <c r="AF1404" s="26">
        <f t="shared" si="210"/>
        <v>4.8798076527480909E-2</v>
      </c>
      <c r="AG1404" s="17">
        <v>3.1</v>
      </c>
      <c r="AH1404" s="17">
        <v>5.89</v>
      </c>
      <c r="AI1404" s="17">
        <f t="shared" si="211"/>
        <v>1.2882495516931333E-6</v>
      </c>
      <c r="AJ1404" s="17">
        <v>1</v>
      </c>
      <c r="AK1404" s="17">
        <v>38</v>
      </c>
      <c r="AL1404" s="17">
        <v>667</v>
      </c>
      <c r="AM1404" s="17">
        <v>35</v>
      </c>
      <c r="AN1404" s="17">
        <v>14.2</v>
      </c>
      <c r="AO1404" s="17">
        <v>3.25</v>
      </c>
      <c r="AP1404" s="17">
        <v>0.2</v>
      </c>
      <c r="AQ1404" s="17">
        <v>82.2</v>
      </c>
      <c r="AR1404" s="17">
        <v>822.3125</v>
      </c>
      <c r="AS1404" s="17">
        <v>869.79166666666663</v>
      </c>
      <c r="AT1404" s="26">
        <v>580.625</v>
      </c>
      <c r="AU1404" s="26">
        <v>18.278206538321477</v>
      </c>
      <c r="AV1404" s="26">
        <v>0.14493122992500274</v>
      </c>
      <c r="AW1404" s="26">
        <v>4909.4500000000025</v>
      </c>
      <c r="AX1404" s="26">
        <v>3864.6999999999994</v>
      </c>
      <c r="AY1404" s="103">
        <v>941</v>
      </c>
      <c r="AZ1404" s="103">
        <f t="shared" si="206"/>
        <v>287.005</v>
      </c>
      <c r="BA1404" s="17">
        <v>30</v>
      </c>
      <c r="BB1404" s="17">
        <v>30</v>
      </c>
      <c r="BC1404" s="17">
        <v>0.14000000000000001</v>
      </c>
      <c r="BD1404" s="14">
        <v>3</v>
      </c>
      <c r="BE1404" s="17" t="s">
        <v>41</v>
      </c>
      <c r="BF1404" s="28"/>
      <c r="BG1404" s="26"/>
      <c r="BH1404" s="31"/>
      <c r="BI1404" s="29"/>
    </row>
    <row r="1405" spans="1:61" ht="15.75" x14ac:dyDescent="0.25">
      <c r="A1405" s="14">
        <v>2009</v>
      </c>
      <c r="B1405" s="15">
        <v>2012</v>
      </c>
      <c r="C1405" s="17" t="s">
        <v>209</v>
      </c>
      <c r="D1405" s="17" t="s">
        <v>343</v>
      </c>
      <c r="E1405" s="86">
        <v>4</v>
      </c>
      <c r="F1405" s="44" t="s">
        <v>104</v>
      </c>
      <c r="G1405" s="45" t="str">
        <f t="shared" si="207"/>
        <v>Otisco</v>
      </c>
      <c r="H1405" s="70">
        <v>99201</v>
      </c>
      <c r="I1405" s="45">
        <v>8</v>
      </c>
      <c r="J1405" s="22">
        <v>99201007</v>
      </c>
      <c r="K1405" s="17" t="s">
        <v>40</v>
      </c>
      <c r="L1405" s="92"/>
      <c r="M1405" s="93">
        <v>0.94444444444444442</v>
      </c>
      <c r="N1405" s="25">
        <f t="shared" si="205"/>
        <v>23.999562591267367</v>
      </c>
      <c r="O1405" s="26">
        <v>42.559392603477832</v>
      </c>
      <c r="P1405" s="26">
        <f t="shared" si="204"/>
        <v>0.4255939260347783</v>
      </c>
      <c r="Q1405" s="63">
        <v>57.440607396522168</v>
      </c>
      <c r="R1405" s="25">
        <f t="shared" si="208"/>
        <v>0.5744060739652217</v>
      </c>
      <c r="S1405" s="25" t="s">
        <v>45</v>
      </c>
      <c r="T1405" s="25">
        <v>3.4046893554449587</v>
      </c>
      <c r="U1405" s="25" t="s">
        <v>45</v>
      </c>
      <c r="V1405" s="25">
        <f t="shared" si="209"/>
        <v>1.5185947169692056</v>
      </c>
      <c r="W1405" s="26">
        <v>17.297531104027939</v>
      </c>
      <c r="X1405" s="26">
        <v>36.49075433173364</v>
      </c>
      <c r="Y1405" s="26">
        <v>29.416372876242974</v>
      </c>
      <c r="Z1405" s="26">
        <v>2.9560320891330889</v>
      </c>
      <c r="AA1405" s="26" t="s">
        <v>45</v>
      </c>
      <c r="AB1405" s="26" t="s">
        <v>45</v>
      </c>
      <c r="AC1405" s="26">
        <f t="shared" si="210"/>
        <v>0.58892720025362011</v>
      </c>
      <c r="AD1405" s="26">
        <f t="shared" si="210"/>
        <v>1.2423968284541054</v>
      </c>
      <c r="AE1405" s="26">
        <f t="shared" si="210"/>
        <v>1.0015361160754426</v>
      </c>
      <c r="AF1405" s="26">
        <f t="shared" si="210"/>
        <v>0.10064370988225151</v>
      </c>
      <c r="AG1405" s="17">
        <v>4.3</v>
      </c>
      <c r="AH1405" s="17">
        <v>6.6</v>
      </c>
      <c r="AI1405" s="17">
        <f t="shared" si="211"/>
        <v>2.511886431509578E-7</v>
      </c>
      <c r="AJ1405" s="17">
        <v>1</v>
      </c>
      <c r="AK1405" s="17">
        <v>47.5</v>
      </c>
      <c r="AL1405" s="17">
        <v>1619</v>
      </c>
      <c r="AM1405" s="17">
        <v>154</v>
      </c>
      <c r="AN1405" s="17">
        <v>4.9000000000000004</v>
      </c>
      <c r="AO1405" s="17">
        <v>9.15</v>
      </c>
      <c r="AP1405" s="17">
        <v>0.2</v>
      </c>
      <c r="AQ1405" s="17">
        <v>31</v>
      </c>
      <c r="AR1405" s="17">
        <v>822.3125</v>
      </c>
      <c r="AS1405" s="17">
        <v>869.79166666666663</v>
      </c>
      <c r="AT1405" s="26">
        <v>580.625</v>
      </c>
      <c r="AU1405" s="26">
        <v>18.278206538321477</v>
      </c>
      <c r="AV1405" s="26">
        <v>0.14493122992500274</v>
      </c>
      <c r="AW1405" s="26">
        <v>4909.4500000000025</v>
      </c>
      <c r="AX1405" s="26">
        <v>3864.6999999999994</v>
      </c>
      <c r="AY1405" s="103">
        <v>941</v>
      </c>
      <c r="AZ1405" s="103">
        <f t="shared" si="206"/>
        <v>287.005</v>
      </c>
      <c r="BA1405" s="17">
        <v>30</v>
      </c>
      <c r="BB1405" s="17">
        <v>30</v>
      </c>
      <c r="BC1405" s="17">
        <v>0.14000000000000001</v>
      </c>
      <c r="BD1405" s="14">
        <v>3</v>
      </c>
      <c r="BE1405" s="17" t="s">
        <v>41</v>
      </c>
      <c r="BF1405" s="28"/>
      <c r="BG1405" s="26"/>
      <c r="BH1405" s="31"/>
      <c r="BI1405" s="29"/>
    </row>
    <row r="1406" spans="1:61" ht="15.75" x14ac:dyDescent="0.25">
      <c r="A1406" s="14">
        <v>2009</v>
      </c>
      <c r="B1406" s="15">
        <v>2012</v>
      </c>
      <c r="C1406" s="17" t="s">
        <v>209</v>
      </c>
      <c r="D1406" s="17" t="s">
        <v>343</v>
      </c>
      <c r="E1406" s="86">
        <v>1</v>
      </c>
      <c r="F1406" s="44" t="s">
        <v>108</v>
      </c>
      <c r="G1406" s="45" t="str">
        <f t="shared" si="207"/>
        <v>Fabius</v>
      </c>
      <c r="H1406" s="70">
        <v>99202</v>
      </c>
      <c r="I1406" s="45">
        <v>8</v>
      </c>
      <c r="J1406" s="22">
        <v>99202004</v>
      </c>
      <c r="K1406" s="17" t="s">
        <v>40</v>
      </c>
      <c r="L1406" s="92"/>
      <c r="M1406" s="93">
        <v>0.88888888888888884</v>
      </c>
      <c r="N1406" s="25">
        <f t="shared" si="205"/>
        <v>9.5901949131208148</v>
      </c>
      <c r="O1406" s="26">
        <v>47.158614604015</v>
      </c>
      <c r="P1406" s="26">
        <f t="shared" si="204"/>
        <v>0.47158614604014998</v>
      </c>
      <c r="Q1406" s="63">
        <v>52.841385395985</v>
      </c>
      <c r="R1406" s="25">
        <f t="shared" si="208"/>
        <v>0.52841385395984997</v>
      </c>
      <c r="S1406" s="25" t="s">
        <v>45</v>
      </c>
      <c r="T1406" s="25">
        <v>1.507534352950832</v>
      </c>
      <c r="U1406" s="25" t="s">
        <v>45</v>
      </c>
      <c r="V1406" s="25">
        <f t="shared" si="209"/>
        <v>0.67240604502713297</v>
      </c>
      <c r="W1406" s="26">
        <v>17.260396149986988</v>
      </c>
      <c r="X1406" s="26">
        <v>34.790028429150112</v>
      </c>
      <c r="Y1406" s="26">
        <v>30.367673454977904</v>
      </c>
      <c r="Z1406" s="26">
        <v>3.3309868445501536</v>
      </c>
      <c r="AA1406" s="26" t="s">
        <v>45</v>
      </c>
      <c r="AB1406" s="26" t="s">
        <v>45</v>
      </c>
      <c r="AC1406" s="26">
        <f t="shared" si="210"/>
        <v>0.26020640141645668</v>
      </c>
      <c r="AD1406" s="26">
        <f t="shared" si="210"/>
        <v>0.52447162997079866</v>
      </c>
      <c r="AE1406" s="26">
        <f t="shared" si="210"/>
        <v>0.45780310952572278</v>
      </c>
      <c r="AF1406" s="26">
        <f t="shared" si="210"/>
        <v>5.0215770973866501E-2</v>
      </c>
      <c r="AG1406" s="17">
        <v>3.2</v>
      </c>
      <c r="AH1406" s="17">
        <v>6.5</v>
      </c>
      <c r="AI1406" s="17">
        <f t="shared" si="211"/>
        <v>3.1622776601683734E-7</v>
      </c>
      <c r="AJ1406" s="17">
        <v>1</v>
      </c>
      <c r="AK1406" s="17">
        <v>40</v>
      </c>
      <c r="AL1406" s="17">
        <v>1110</v>
      </c>
      <c r="AM1406" s="17">
        <v>57.5</v>
      </c>
      <c r="AN1406" s="17">
        <v>10.65</v>
      </c>
      <c r="AO1406" s="17">
        <v>7.1</v>
      </c>
      <c r="AP1406" s="17">
        <v>0.15</v>
      </c>
      <c r="AQ1406" s="17">
        <v>41.55</v>
      </c>
      <c r="AR1406" s="17">
        <v>822.3125</v>
      </c>
      <c r="AS1406" s="17">
        <v>869.79166666666663</v>
      </c>
      <c r="AT1406" s="26">
        <v>580.625</v>
      </c>
      <c r="AU1406" s="26">
        <v>18.278206538321477</v>
      </c>
      <c r="AV1406" s="26">
        <v>0.14493122992500274</v>
      </c>
      <c r="AW1406" s="26">
        <v>4909.4500000000025</v>
      </c>
      <c r="AX1406" s="26">
        <v>3864.6999999999994</v>
      </c>
      <c r="AY1406" s="103">
        <v>941</v>
      </c>
      <c r="AZ1406" s="103">
        <f t="shared" si="206"/>
        <v>287.005</v>
      </c>
      <c r="BA1406" s="17">
        <v>30</v>
      </c>
      <c r="BB1406" s="17">
        <v>30</v>
      </c>
      <c r="BC1406" s="17">
        <v>0.14000000000000001</v>
      </c>
      <c r="BD1406" s="14">
        <v>3</v>
      </c>
      <c r="BE1406" s="17" t="s">
        <v>41</v>
      </c>
      <c r="BF1406" s="28"/>
      <c r="BG1406" s="26"/>
      <c r="BH1406" s="31"/>
      <c r="BI1406" s="29"/>
    </row>
    <row r="1407" spans="1:61" ht="15.75" x14ac:dyDescent="0.25">
      <c r="A1407" s="14">
        <v>2009</v>
      </c>
      <c r="B1407" s="15">
        <v>2012</v>
      </c>
      <c r="C1407" s="17" t="s">
        <v>209</v>
      </c>
      <c r="D1407" s="17" t="s">
        <v>343</v>
      </c>
      <c r="E1407" s="86">
        <v>2</v>
      </c>
      <c r="F1407" s="44" t="s">
        <v>108</v>
      </c>
      <c r="G1407" s="45" t="str">
        <f t="shared" si="207"/>
        <v>Fabius</v>
      </c>
      <c r="H1407" s="70">
        <v>99202</v>
      </c>
      <c r="I1407" s="45">
        <v>8</v>
      </c>
      <c r="J1407" s="22">
        <v>99202004</v>
      </c>
      <c r="K1407" s="17" t="s">
        <v>40</v>
      </c>
      <c r="L1407" s="92"/>
      <c r="M1407" s="93">
        <v>0.94444444444444442</v>
      </c>
      <c r="N1407" s="25">
        <f t="shared" si="205"/>
        <v>8.0680796248990099</v>
      </c>
      <c r="O1407" s="26">
        <v>48.906190657045201</v>
      </c>
      <c r="P1407" s="26">
        <f t="shared" si="204"/>
        <v>0.48906190657045201</v>
      </c>
      <c r="Q1407" s="63">
        <v>51.093809342954799</v>
      </c>
      <c r="R1407" s="25">
        <f t="shared" si="208"/>
        <v>0.51093809342954799</v>
      </c>
      <c r="S1407" s="25" t="s">
        <v>45</v>
      </c>
      <c r="T1407" s="25">
        <v>1.3152634679051092</v>
      </c>
      <c r="U1407" s="25" t="s">
        <v>45</v>
      </c>
      <c r="V1407" s="25">
        <f t="shared" si="209"/>
        <v>0.5866473987087909</v>
      </c>
      <c r="W1407" s="26">
        <v>17.411975703432987</v>
      </c>
      <c r="X1407" s="26">
        <v>35.174995817095201</v>
      </c>
      <c r="Y1407" s="26">
        <v>28.911904265058936</v>
      </c>
      <c r="Z1407" s="26">
        <v>4.3288627950827845</v>
      </c>
      <c r="AA1407" s="26" t="s">
        <v>45</v>
      </c>
      <c r="AB1407" s="26" t="s">
        <v>45</v>
      </c>
      <c r="AC1407" s="26">
        <f t="shared" si="210"/>
        <v>0.22901335546776772</v>
      </c>
      <c r="AD1407" s="26">
        <f t="shared" si="210"/>
        <v>0.46264386981940342</v>
      </c>
      <c r="AE1407" s="26">
        <f t="shared" si="210"/>
        <v>0.38026771467401932</v>
      </c>
      <c r="AF1407" s="26">
        <f t="shared" si="210"/>
        <v>5.6935950919459868E-2</v>
      </c>
      <c r="AG1407" s="17">
        <v>3.9</v>
      </c>
      <c r="AH1407" s="17">
        <v>6.9</v>
      </c>
      <c r="AI1407" s="17">
        <f t="shared" si="211"/>
        <v>1.2589254117941651E-7</v>
      </c>
      <c r="AJ1407" s="17">
        <v>1</v>
      </c>
      <c r="AK1407" s="17">
        <v>40.5</v>
      </c>
      <c r="AL1407" s="17">
        <v>1647</v>
      </c>
      <c r="AM1407" s="17">
        <v>163.5</v>
      </c>
      <c r="AN1407" s="17">
        <v>2.6</v>
      </c>
      <c r="AO1407" s="17">
        <v>9.15</v>
      </c>
      <c r="AP1407" s="17">
        <v>0.15</v>
      </c>
      <c r="AQ1407" s="17">
        <v>19.600000000000001</v>
      </c>
      <c r="AR1407" s="17">
        <v>822.3125</v>
      </c>
      <c r="AS1407" s="17">
        <v>869.79166666666663</v>
      </c>
      <c r="AT1407" s="26">
        <v>580.625</v>
      </c>
      <c r="AU1407" s="26">
        <v>18.278206538321477</v>
      </c>
      <c r="AV1407" s="26">
        <v>0.14493122992500274</v>
      </c>
      <c r="AW1407" s="26">
        <v>4909.4500000000025</v>
      </c>
      <c r="AX1407" s="26">
        <v>3864.6999999999994</v>
      </c>
      <c r="AY1407" s="103">
        <v>941</v>
      </c>
      <c r="AZ1407" s="103">
        <f t="shared" si="206"/>
        <v>287.005</v>
      </c>
      <c r="BA1407" s="17">
        <v>30</v>
      </c>
      <c r="BB1407" s="17">
        <v>30</v>
      </c>
      <c r="BC1407" s="17">
        <v>0.14000000000000001</v>
      </c>
      <c r="BD1407" s="14">
        <v>3</v>
      </c>
      <c r="BE1407" s="17" t="s">
        <v>41</v>
      </c>
      <c r="BF1407" s="28"/>
      <c r="BG1407" s="26"/>
      <c r="BH1407" s="31"/>
      <c r="BI1407" s="29"/>
    </row>
    <row r="1408" spans="1:61" ht="15.75" x14ac:dyDescent="0.25">
      <c r="A1408" s="14">
        <v>2009</v>
      </c>
      <c r="B1408" s="15">
        <v>2012</v>
      </c>
      <c r="C1408" s="17" t="s">
        <v>209</v>
      </c>
      <c r="D1408" s="17" t="s">
        <v>343</v>
      </c>
      <c r="E1408" s="86">
        <v>3</v>
      </c>
      <c r="F1408" s="44" t="s">
        <v>108</v>
      </c>
      <c r="G1408" s="45" t="str">
        <f t="shared" si="207"/>
        <v>Fabius</v>
      </c>
      <c r="H1408" s="70">
        <v>99202</v>
      </c>
      <c r="I1408" s="45">
        <v>8</v>
      </c>
      <c r="J1408" s="22">
        <v>99202004</v>
      </c>
      <c r="K1408" s="17" t="s">
        <v>40</v>
      </c>
      <c r="L1408" s="92"/>
      <c r="M1408" s="93">
        <v>0.83333333333333337</v>
      </c>
      <c r="N1408" s="25">
        <f t="shared" si="205"/>
        <v>15.678377233947515</v>
      </c>
      <c r="O1408" s="26">
        <v>47.457751653196176</v>
      </c>
      <c r="P1408" s="26">
        <f t="shared" si="204"/>
        <v>0.47457751653196178</v>
      </c>
      <c r="Q1408" s="63">
        <v>52.542248346803824</v>
      </c>
      <c r="R1408" s="25">
        <f t="shared" si="208"/>
        <v>0.52542248346803822</v>
      </c>
      <c r="S1408" s="25" t="s">
        <v>45</v>
      </c>
      <c r="T1408" s="25">
        <v>2.4802017769793534</v>
      </c>
      <c r="U1408" s="25" t="s">
        <v>45</v>
      </c>
      <c r="V1408" s="25">
        <f t="shared" si="209"/>
        <v>1.1062452172075616</v>
      </c>
      <c r="W1408" s="26">
        <v>17.744677500847871</v>
      </c>
      <c r="X1408" s="26">
        <v>36.980645378977165</v>
      </c>
      <c r="Y1408" s="26">
        <v>29.288647382700844</v>
      </c>
      <c r="Z1408" s="26">
        <v>2.7352247008257109</v>
      </c>
      <c r="AA1408" s="26" t="s">
        <v>45</v>
      </c>
      <c r="AB1408" s="26" t="s">
        <v>45</v>
      </c>
      <c r="AC1408" s="26">
        <f t="shared" si="210"/>
        <v>0.44010380669528443</v>
      </c>
      <c r="AD1408" s="26">
        <f t="shared" si="210"/>
        <v>0.9171946238278248</v>
      </c>
      <c r="AE1408" s="26">
        <f t="shared" si="210"/>
        <v>0.72641755283896325</v>
      </c>
      <c r="AF1408" s="26">
        <f t="shared" si="210"/>
        <v>6.7839091634257484E-2</v>
      </c>
      <c r="AG1408" s="17">
        <v>3.1</v>
      </c>
      <c r="AH1408" s="17">
        <v>5.89</v>
      </c>
      <c r="AI1408" s="17">
        <f t="shared" si="211"/>
        <v>1.2882495516931333E-6</v>
      </c>
      <c r="AJ1408" s="17">
        <v>1</v>
      </c>
      <c r="AK1408" s="17">
        <v>38</v>
      </c>
      <c r="AL1408" s="17">
        <v>667</v>
      </c>
      <c r="AM1408" s="17">
        <v>35</v>
      </c>
      <c r="AN1408" s="17">
        <v>14.2</v>
      </c>
      <c r="AO1408" s="17">
        <v>3.25</v>
      </c>
      <c r="AP1408" s="17">
        <v>0.2</v>
      </c>
      <c r="AQ1408" s="17">
        <v>82.2</v>
      </c>
      <c r="AR1408" s="17">
        <v>822.3125</v>
      </c>
      <c r="AS1408" s="17">
        <v>869.79166666666663</v>
      </c>
      <c r="AT1408" s="26">
        <v>580.625</v>
      </c>
      <c r="AU1408" s="26">
        <v>18.278206538321477</v>
      </c>
      <c r="AV1408" s="26">
        <v>0.14493122992500274</v>
      </c>
      <c r="AW1408" s="26">
        <v>4909.4500000000025</v>
      </c>
      <c r="AX1408" s="26">
        <v>3864.6999999999994</v>
      </c>
      <c r="AY1408" s="103">
        <v>941</v>
      </c>
      <c r="AZ1408" s="103">
        <f t="shared" si="206"/>
        <v>287.005</v>
      </c>
      <c r="BA1408" s="17">
        <v>30</v>
      </c>
      <c r="BB1408" s="17">
        <v>30</v>
      </c>
      <c r="BC1408" s="17">
        <v>0.14000000000000001</v>
      </c>
      <c r="BD1408" s="14">
        <v>3</v>
      </c>
      <c r="BE1408" s="17" t="s">
        <v>41</v>
      </c>
      <c r="BF1408" s="28"/>
      <c r="BG1408" s="26"/>
      <c r="BH1408" s="31"/>
      <c r="BI1408" s="29"/>
    </row>
    <row r="1409" spans="1:61" ht="15.75" x14ac:dyDescent="0.25">
      <c r="A1409" s="14">
        <v>2009</v>
      </c>
      <c r="B1409" s="15">
        <v>2012</v>
      </c>
      <c r="C1409" s="17" t="s">
        <v>209</v>
      </c>
      <c r="D1409" s="17" t="s">
        <v>343</v>
      </c>
      <c r="E1409" s="86">
        <v>4</v>
      </c>
      <c r="F1409" s="44" t="s">
        <v>108</v>
      </c>
      <c r="G1409" s="45" t="str">
        <f t="shared" si="207"/>
        <v>Fabius</v>
      </c>
      <c r="H1409" s="70">
        <v>99202</v>
      </c>
      <c r="I1409" s="45">
        <v>8</v>
      </c>
      <c r="J1409" s="22">
        <v>99202004</v>
      </c>
      <c r="K1409" s="17" t="s">
        <v>40</v>
      </c>
      <c r="L1409" s="92"/>
      <c r="M1409" s="93">
        <v>1</v>
      </c>
      <c r="N1409" s="25">
        <f t="shared" si="205"/>
        <v>16.871587935663555</v>
      </c>
      <c r="O1409" s="26">
        <v>44.148722365776635</v>
      </c>
      <c r="P1409" s="26">
        <f t="shared" si="204"/>
        <v>0.44148722365776633</v>
      </c>
      <c r="Q1409" s="63">
        <v>55.851277634223365</v>
      </c>
      <c r="R1409" s="25">
        <f t="shared" si="208"/>
        <v>0.55851277634223362</v>
      </c>
      <c r="S1409" s="25" t="s">
        <v>45</v>
      </c>
      <c r="T1409" s="25">
        <v>2.4828635054713231</v>
      </c>
      <c r="U1409" s="25" t="s">
        <v>45</v>
      </c>
      <c r="V1409" s="25">
        <f t="shared" si="209"/>
        <v>1.1074324288453716</v>
      </c>
      <c r="W1409" s="26">
        <v>18.235180856764927</v>
      </c>
      <c r="X1409" s="26">
        <v>37.524462860266468</v>
      </c>
      <c r="Y1409" s="26">
        <v>28.682686524279845</v>
      </c>
      <c r="Z1409" s="26">
        <v>2.5501182383998469</v>
      </c>
      <c r="AA1409" s="26" t="s">
        <v>45</v>
      </c>
      <c r="AB1409" s="26" t="s">
        <v>45</v>
      </c>
      <c r="AC1409" s="26">
        <f t="shared" si="210"/>
        <v>0.45275465064930931</v>
      </c>
      <c r="AD1409" s="26">
        <f t="shared" si="210"/>
        <v>0.93168119398169669</v>
      </c>
      <c r="AE1409" s="26">
        <f t="shared" si="210"/>
        <v>0.7121519561000853</v>
      </c>
      <c r="AF1409" s="26">
        <f t="shared" si="210"/>
        <v>6.3315955087597992E-2</v>
      </c>
      <c r="AG1409" s="17">
        <v>4.3</v>
      </c>
      <c r="AH1409" s="17">
        <v>6.6</v>
      </c>
      <c r="AI1409" s="17">
        <f t="shared" si="211"/>
        <v>2.511886431509578E-7</v>
      </c>
      <c r="AJ1409" s="17">
        <v>1</v>
      </c>
      <c r="AK1409" s="17">
        <v>47.5</v>
      </c>
      <c r="AL1409" s="17">
        <v>1619</v>
      </c>
      <c r="AM1409" s="17">
        <v>154</v>
      </c>
      <c r="AN1409" s="17">
        <v>4.9000000000000004</v>
      </c>
      <c r="AO1409" s="17">
        <v>9.15</v>
      </c>
      <c r="AP1409" s="17">
        <v>0.2</v>
      </c>
      <c r="AQ1409" s="17">
        <v>31</v>
      </c>
      <c r="AR1409" s="17">
        <v>822.3125</v>
      </c>
      <c r="AS1409" s="17">
        <v>869.79166666666663</v>
      </c>
      <c r="AT1409" s="26">
        <v>580.625</v>
      </c>
      <c r="AU1409" s="26">
        <v>18.278206538321477</v>
      </c>
      <c r="AV1409" s="26">
        <v>0.14493122992500274</v>
      </c>
      <c r="AW1409" s="26">
        <v>4909.4500000000025</v>
      </c>
      <c r="AX1409" s="26">
        <v>3864.6999999999994</v>
      </c>
      <c r="AY1409" s="103">
        <v>941</v>
      </c>
      <c r="AZ1409" s="103">
        <f t="shared" si="206"/>
        <v>287.005</v>
      </c>
      <c r="BA1409" s="17">
        <v>30</v>
      </c>
      <c r="BB1409" s="17">
        <v>30</v>
      </c>
      <c r="BC1409" s="17">
        <v>0.14000000000000001</v>
      </c>
      <c r="BD1409" s="14">
        <v>3</v>
      </c>
      <c r="BE1409" s="17" t="s">
        <v>41</v>
      </c>
      <c r="BF1409" s="28"/>
      <c r="BG1409" s="26"/>
      <c r="BH1409" s="31"/>
      <c r="BI1409" s="29"/>
    </row>
    <row r="1410" spans="1:61" ht="15.75" x14ac:dyDescent="0.25">
      <c r="A1410" s="14">
        <v>2009</v>
      </c>
      <c r="B1410" s="15">
        <v>2012</v>
      </c>
      <c r="C1410" s="17" t="s">
        <v>209</v>
      </c>
      <c r="D1410" s="17" t="s">
        <v>343</v>
      </c>
      <c r="E1410" s="86">
        <v>1</v>
      </c>
      <c r="F1410" s="44" t="s">
        <v>110</v>
      </c>
      <c r="G1410" s="45" t="str">
        <f t="shared" si="207"/>
        <v>Tully Champion</v>
      </c>
      <c r="H1410" s="70">
        <v>99202</v>
      </c>
      <c r="I1410" s="45">
        <v>8</v>
      </c>
      <c r="J1410" s="22">
        <v>99202011</v>
      </c>
      <c r="K1410" s="17" t="s">
        <v>40</v>
      </c>
      <c r="L1410" s="92"/>
      <c r="M1410" s="93">
        <v>1</v>
      </c>
      <c r="N1410" s="25">
        <f t="shared" si="205"/>
        <v>30.896769010037001</v>
      </c>
      <c r="O1410" s="26">
        <v>43.250877486210925</v>
      </c>
      <c r="P1410" s="26">
        <f t="shared" si="204"/>
        <v>0.43250877486210926</v>
      </c>
      <c r="Q1410" s="63">
        <v>56.749122513789075</v>
      </c>
      <c r="R1410" s="25">
        <f t="shared" si="208"/>
        <v>0.56749122513789074</v>
      </c>
      <c r="S1410" s="25" t="s">
        <v>45</v>
      </c>
      <c r="T1410" s="25">
        <v>4.4543745705762294</v>
      </c>
      <c r="U1410" s="25" t="s">
        <v>45</v>
      </c>
      <c r="V1410" s="25">
        <f t="shared" si="209"/>
        <v>1.986786159935874</v>
      </c>
      <c r="W1410" s="26">
        <v>18.555442783366203</v>
      </c>
      <c r="X1410" s="26">
        <v>39.957339395055833</v>
      </c>
      <c r="Y1410" s="26">
        <v>26.709836050416044</v>
      </c>
      <c r="Z1410" s="26">
        <v>2.7770802023640471</v>
      </c>
      <c r="AA1410" s="26" t="s">
        <v>45</v>
      </c>
      <c r="AB1410" s="26" t="s">
        <v>45</v>
      </c>
      <c r="AC1410" s="26">
        <f t="shared" ref="AC1410:AF1441" si="212">W1410/100*$T1410</f>
        <v>0.82652892480008622</v>
      </c>
      <c r="AD1410" s="26">
        <f t="shared" si="212"/>
        <v>1.7798495650922048</v>
      </c>
      <c r="AE1410" s="26">
        <f t="shared" si="212"/>
        <v>1.1897561448723344</v>
      </c>
      <c r="AF1410" s="26">
        <f t="shared" si="212"/>
        <v>0.12370155433861101</v>
      </c>
      <c r="AG1410" s="17">
        <v>3.2</v>
      </c>
      <c r="AH1410" s="17">
        <v>6.5</v>
      </c>
      <c r="AI1410" s="17">
        <f t="shared" si="211"/>
        <v>3.1622776601683734E-7</v>
      </c>
      <c r="AJ1410" s="17">
        <v>1</v>
      </c>
      <c r="AK1410" s="17">
        <v>40</v>
      </c>
      <c r="AL1410" s="17">
        <v>1110</v>
      </c>
      <c r="AM1410" s="17">
        <v>57.5</v>
      </c>
      <c r="AN1410" s="17">
        <v>10.65</v>
      </c>
      <c r="AO1410" s="17">
        <v>7.1</v>
      </c>
      <c r="AP1410" s="17">
        <v>0.15</v>
      </c>
      <c r="AQ1410" s="17">
        <v>41.55</v>
      </c>
      <c r="AR1410" s="17">
        <v>822.3125</v>
      </c>
      <c r="AS1410" s="17">
        <v>869.79166666666663</v>
      </c>
      <c r="AT1410" s="26">
        <v>580.625</v>
      </c>
      <c r="AU1410" s="26">
        <v>18.278206538321477</v>
      </c>
      <c r="AV1410" s="26">
        <v>0.14493122992500274</v>
      </c>
      <c r="AW1410" s="26">
        <v>4909.4500000000025</v>
      </c>
      <c r="AX1410" s="26">
        <v>3864.6999999999994</v>
      </c>
      <c r="AY1410" s="103">
        <v>941</v>
      </c>
      <c r="AZ1410" s="103">
        <f t="shared" si="206"/>
        <v>287.005</v>
      </c>
      <c r="BA1410" s="17">
        <v>30</v>
      </c>
      <c r="BB1410" s="17">
        <v>30</v>
      </c>
      <c r="BC1410" s="17">
        <v>0.14000000000000001</v>
      </c>
      <c r="BD1410" s="14">
        <v>3</v>
      </c>
      <c r="BE1410" s="17" t="s">
        <v>41</v>
      </c>
      <c r="BF1410" s="28"/>
      <c r="BG1410" s="26"/>
      <c r="BH1410" s="31"/>
      <c r="BI1410" s="29"/>
    </row>
    <row r="1411" spans="1:61" ht="15.75" x14ac:dyDescent="0.25">
      <c r="A1411" s="14">
        <v>2009</v>
      </c>
      <c r="B1411" s="15">
        <v>2012</v>
      </c>
      <c r="C1411" s="17" t="s">
        <v>209</v>
      </c>
      <c r="D1411" s="17" t="s">
        <v>343</v>
      </c>
      <c r="E1411" s="86">
        <v>2</v>
      </c>
      <c r="F1411" s="44" t="s">
        <v>110</v>
      </c>
      <c r="G1411" s="45" t="str">
        <f t="shared" si="207"/>
        <v>Tully Champion</v>
      </c>
      <c r="H1411" s="70">
        <v>99202</v>
      </c>
      <c r="I1411" s="45">
        <v>8</v>
      </c>
      <c r="J1411" s="22">
        <v>99202011</v>
      </c>
      <c r="K1411" s="17" t="s">
        <v>40</v>
      </c>
      <c r="L1411" s="92"/>
      <c r="M1411" s="93">
        <v>1</v>
      </c>
      <c r="N1411" s="25">
        <f t="shared" si="205"/>
        <v>25.439110484040398</v>
      </c>
      <c r="O1411" s="26">
        <v>43.68230544340804</v>
      </c>
      <c r="P1411" s="26">
        <f t="shared" si="204"/>
        <v>0.43682305443408043</v>
      </c>
      <c r="Q1411" s="63">
        <v>56.31769455659196</v>
      </c>
      <c r="R1411" s="25">
        <f t="shared" si="208"/>
        <v>0.56317694556591957</v>
      </c>
      <c r="S1411" s="25" t="s">
        <v>45</v>
      </c>
      <c r="T1411" s="25">
        <v>3.7041299812415214</v>
      </c>
      <c r="U1411" s="25" t="s">
        <v>45</v>
      </c>
      <c r="V1411" s="25">
        <f t="shared" si="209"/>
        <v>1.6521543181273513</v>
      </c>
      <c r="W1411" s="26">
        <v>17.786630226428315</v>
      </c>
      <c r="X1411" s="26">
        <v>37.691308323994932</v>
      </c>
      <c r="Y1411" s="26">
        <v>27.675429536967755</v>
      </c>
      <c r="Z1411" s="26">
        <v>3.614485228940012</v>
      </c>
      <c r="AA1411" s="26" t="s">
        <v>45</v>
      </c>
      <c r="AB1411" s="26" t="s">
        <v>45</v>
      </c>
      <c r="AC1411" s="26">
        <f t="shared" si="212"/>
        <v>0.65883990286969796</v>
      </c>
      <c r="AD1411" s="26">
        <f t="shared" si="212"/>
        <v>1.3961350519512774</v>
      </c>
      <c r="AE1411" s="26">
        <f t="shared" si="212"/>
        <v>1.0251338829161942</v>
      </c>
      <c r="AF1411" s="26">
        <f t="shared" si="212"/>
        <v>0.13388523103271321</v>
      </c>
      <c r="AG1411" s="17">
        <v>3.9</v>
      </c>
      <c r="AH1411" s="17">
        <v>6.9</v>
      </c>
      <c r="AI1411" s="17">
        <f t="shared" si="211"/>
        <v>1.2589254117941651E-7</v>
      </c>
      <c r="AJ1411" s="17">
        <v>1</v>
      </c>
      <c r="AK1411" s="17">
        <v>40.5</v>
      </c>
      <c r="AL1411" s="17">
        <v>1647</v>
      </c>
      <c r="AM1411" s="17">
        <v>163.5</v>
      </c>
      <c r="AN1411" s="17">
        <v>2.6</v>
      </c>
      <c r="AO1411" s="17">
        <v>9.15</v>
      </c>
      <c r="AP1411" s="17">
        <v>0.15</v>
      </c>
      <c r="AQ1411" s="17">
        <v>19.600000000000001</v>
      </c>
      <c r="AR1411" s="17">
        <v>822.3125</v>
      </c>
      <c r="AS1411" s="17">
        <v>869.79166666666663</v>
      </c>
      <c r="AT1411" s="26">
        <v>580.625</v>
      </c>
      <c r="AU1411" s="26">
        <v>18.278206538321477</v>
      </c>
      <c r="AV1411" s="26">
        <v>0.14493122992500274</v>
      </c>
      <c r="AW1411" s="26">
        <v>4909.4500000000025</v>
      </c>
      <c r="AX1411" s="26">
        <v>3864.6999999999994</v>
      </c>
      <c r="AY1411" s="103">
        <v>941</v>
      </c>
      <c r="AZ1411" s="103">
        <f t="shared" si="206"/>
        <v>287.005</v>
      </c>
      <c r="BA1411" s="17">
        <v>30</v>
      </c>
      <c r="BB1411" s="17">
        <v>30</v>
      </c>
      <c r="BC1411" s="17">
        <v>0.14000000000000001</v>
      </c>
      <c r="BD1411" s="14">
        <v>3</v>
      </c>
      <c r="BE1411" s="17" t="s">
        <v>41</v>
      </c>
      <c r="BF1411" s="28"/>
      <c r="BG1411" s="26"/>
      <c r="BH1411" s="31"/>
      <c r="BI1411" s="29"/>
    </row>
    <row r="1412" spans="1:61" ht="15.75" x14ac:dyDescent="0.25">
      <c r="A1412" s="14">
        <v>2009</v>
      </c>
      <c r="B1412" s="15">
        <v>2012</v>
      </c>
      <c r="C1412" s="17" t="s">
        <v>209</v>
      </c>
      <c r="D1412" s="17" t="s">
        <v>343</v>
      </c>
      <c r="E1412" s="86">
        <v>3</v>
      </c>
      <c r="F1412" s="44" t="s">
        <v>110</v>
      </c>
      <c r="G1412" s="45" t="str">
        <f t="shared" si="207"/>
        <v>Tully Champion</v>
      </c>
      <c r="H1412" s="70">
        <v>99202</v>
      </c>
      <c r="I1412" s="45">
        <v>8</v>
      </c>
      <c r="J1412" s="22">
        <v>99202011</v>
      </c>
      <c r="K1412" s="17" t="s">
        <v>40</v>
      </c>
      <c r="L1412" s="92"/>
      <c r="M1412" s="93">
        <v>1</v>
      </c>
      <c r="N1412" s="25">
        <f t="shared" si="205"/>
        <v>31.01291481036592</v>
      </c>
      <c r="O1412" s="26">
        <v>44.030785285677013</v>
      </c>
      <c r="P1412" s="26">
        <f t="shared" si="204"/>
        <v>0.4403078528567701</v>
      </c>
      <c r="Q1412" s="63">
        <v>55.969214714322987</v>
      </c>
      <c r="R1412" s="25">
        <f t="shared" si="208"/>
        <v>0.5596921471432299</v>
      </c>
      <c r="S1412" s="25" t="s">
        <v>45</v>
      </c>
      <c r="T1412" s="25">
        <v>4.5517433103273808</v>
      </c>
      <c r="U1412" s="25" t="s">
        <v>45</v>
      </c>
      <c r="V1412" s="25">
        <f t="shared" si="209"/>
        <v>2.0302155710648444</v>
      </c>
      <c r="W1412" s="26">
        <v>17.212961970193092</v>
      </c>
      <c r="X1412" s="26">
        <v>40.922051679629178</v>
      </c>
      <c r="Y1412" s="26">
        <v>27.59982597507566</v>
      </c>
      <c r="Z1412" s="26">
        <v>2.2529254332065989</v>
      </c>
      <c r="AA1412" s="26" t="s">
        <v>45</v>
      </c>
      <c r="AB1412" s="26" t="s">
        <v>45</v>
      </c>
      <c r="AC1412" s="26">
        <f t="shared" si="212"/>
        <v>0.7834898449874601</v>
      </c>
      <c r="AD1412" s="26">
        <f t="shared" si="212"/>
        <v>1.8626667497762348</v>
      </c>
      <c r="AE1412" s="26">
        <f t="shared" si="212"/>
        <v>1.256273232482505</v>
      </c>
      <c r="AF1412" s="26">
        <f t="shared" si="212"/>
        <v>0.10254738269264552</v>
      </c>
      <c r="AG1412" s="17">
        <v>3.1</v>
      </c>
      <c r="AH1412" s="17">
        <v>5.89</v>
      </c>
      <c r="AI1412" s="17">
        <f t="shared" si="211"/>
        <v>1.2882495516931333E-6</v>
      </c>
      <c r="AJ1412" s="17">
        <v>1</v>
      </c>
      <c r="AK1412" s="17">
        <v>38</v>
      </c>
      <c r="AL1412" s="17">
        <v>667</v>
      </c>
      <c r="AM1412" s="17">
        <v>35</v>
      </c>
      <c r="AN1412" s="17">
        <v>14.2</v>
      </c>
      <c r="AO1412" s="17">
        <v>3.25</v>
      </c>
      <c r="AP1412" s="17">
        <v>0.2</v>
      </c>
      <c r="AQ1412" s="17">
        <v>82.2</v>
      </c>
      <c r="AR1412" s="17">
        <v>822.3125</v>
      </c>
      <c r="AS1412" s="17">
        <v>869.79166666666663</v>
      </c>
      <c r="AT1412" s="26">
        <v>580.625</v>
      </c>
      <c r="AU1412" s="26">
        <v>18.278206538321477</v>
      </c>
      <c r="AV1412" s="26">
        <v>0.14493122992500274</v>
      </c>
      <c r="AW1412" s="26">
        <v>4909.4500000000025</v>
      </c>
      <c r="AX1412" s="26">
        <v>3864.6999999999994</v>
      </c>
      <c r="AY1412" s="103">
        <v>941</v>
      </c>
      <c r="AZ1412" s="103">
        <f t="shared" si="206"/>
        <v>287.005</v>
      </c>
      <c r="BA1412" s="17">
        <v>30</v>
      </c>
      <c r="BB1412" s="17">
        <v>30</v>
      </c>
      <c r="BC1412" s="17">
        <v>0.14000000000000001</v>
      </c>
      <c r="BD1412" s="14">
        <v>3</v>
      </c>
      <c r="BE1412" s="17" t="s">
        <v>41</v>
      </c>
      <c r="BF1412" s="28"/>
      <c r="BG1412" s="26"/>
      <c r="BH1412" s="31"/>
      <c r="BI1412" s="29"/>
    </row>
    <row r="1413" spans="1:61" ht="15.75" x14ac:dyDescent="0.25">
      <c r="A1413" s="14">
        <v>2009</v>
      </c>
      <c r="B1413" s="15">
        <v>2012</v>
      </c>
      <c r="C1413" s="17" t="s">
        <v>209</v>
      </c>
      <c r="D1413" s="17" t="s">
        <v>343</v>
      </c>
      <c r="E1413" s="86">
        <v>4</v>
      </c>
      <c r="F1413" s="44" t="s">
        <v>110</v>
      </c>
      <c r="G1413" s="45" t="str">
        <f t="shared" si="207"/>
        <v>Tully Champion</v>
      </c>
      <c r="H1413" s="70">
        <v>99202</v>
      </c>
      <c r="I1413" s="45">
        <v>8</v>
      </c>
      <c r="J1413" s="22">
        <v>99202011</v>
      </c>
      <c r="K1413" s="17" t="s">
        <v>40</v>
      </c>
      <c r="L1413" s="92"/>
      <c r="M1413" s="93">
        <v>1</v>
      </c>
      <c r="N1413" s="25">
        <f t="shared" si="205"/>
        <v>15.359017113278096</v>
      </c>
      <c r="O1413" s="26">
        <v>44.791727352170106</v>
      </c>
      <c r="P1413" s="26">
        <f t="shared" si="204"/>
        <v>0.44791727352170108</v>
      </c>
      <c r="Q1413" s="63">
        <v>55.208272647829894</v>
      </c>
      <c r="R1413" s="25">
        <f t="shared" si="208"/>
        <v>0.55208272647829892</v>
      </c>
      <c r="S1413" s="25" t="s">
        <v>45</v>
      </c>
      <c r="T1413" s="25">
        <v>2.2931896897842239</v>
      </c>
      <c r="U1413" s="25" t="s">
        <v>45</v>
      </c>
      <c r="V1413" s="25">
        <f t="shared" si="209"/>
        <v>1.0228321542302514</v>
      </c>
      <c r="W1413" s="26">
        <v>18.519475460403143</v>
      </c>
      <c r="X1413" s="26">
        <v>38.700070584454046</v>
      </c>
      <c r="Y1413" s="26">
        <v>28.234311426788366</v>
      </c>
      <c r="Z1413" s="26">
        <v>2.1625134652764757</v>
      </c>
      <c r="AA1413" s="26" t="s">
        <v>45</v>
      </c>
      <c r="AB1413" s="26" t="s">
        <v>45</v>
      </c>
      <c r="AC1413" s="26">
        <f t="shared" si="212"/>
        <v>0.42468670186008428</v>
      </c>
      <c r="AD1413" s="26">
        <f t="shared" si="212"/>
        <v>0.88746602858191737</v>
      </c>
      <c r="AE1413" s="26">
        <f t="shared" si="212"/>
        <v>0.64746631862067983</v>
      </c>
      <c r="AF1413" s="26">
        <f t="shared" si="212"/>
        <v>4.9590535825915681E-2</v>
      </c>
      <c r="AG1413" s="17">
        <v>4.3</v>
      </c>
      <c r="AH1413" s="17">
        <v>6.6</v>
      </c>
      <c r="AI1413" s="17">
        <f t="shared" si="211"/>
        <v>2.511886431509578E-7</v>
      </c>
      <c r="AJ1413" s="17">
        <v>1</v>
      </c>
      <c r="AK1413" s="17">
        <v>47.5</v>
      </c>
      <c r="AL1413" s="17">
        <v>1619</v>
      </c>
      <c r="AM1413" s="17">
        <v>154</v>
      </c>
      <c r="AN1413" s="17">
        <v>4.9000000000000004</v>
      </c>
      <c r="AO1413" s="17">
        <v>9.15</v>
      </c>
      <c r="AP1413" s="17">
        <v>0.2</v>
      </c>
      <c r="AQ1413" s="17">
        <v>31</v>
      </c>
      <c r="AR1413" s="17">
        <v>822.3125</v>
      </c>
      <c r="AS1413" s="17">
        <v>869.79166666666663</v>
      </c>
      <c r="AT1413" s="26">
        <v>580.625</v>
      </c>
      <c r="AU1413" s="26">
        <v>18.278206538321477</v>
      </c>
      <c r="AV1413" s="26">
        <v>0.14493122992500274</v>
      </c>
      <c r="AW1413" s="26">
        <v>4909.4500000000025</v>
      </c>
      <c r="AX1413" s="26">
        <v>3864.6999999999994</v>
      </c>
      <c r="AY1413" s="103">
        <v>941</v>
      </c>
      <c r="AZ1413" s="103">
        <f t="shared" si="206"/>
        <v>287.005</v>
      </c>
      <c r="BA1413" s="17">
        <v>30</v>
      </c>
      <c r="BB1413" s="17">
        <v>30</v>
      </c>
      <c r="BC1413" s="17">
        <v>0.14000000000000001</v>
      </c>
      <c r="BD1413" s="14">
        <v>3</v>
      </c>
      <c r="BE1413" s="17" t="s">
        <v>41</v>
      </c>
      <c r="BF1413" s="28"/>
      <c r="BG1413" s="26"/>
      <c r="BH1413" s="31"/>
      <c r="BI1413" s="29"/>
    </row>
    <row r="1414" spans="1:61" ht="15.75" x14ac:dyDescent="0.25">
      <c r="A1414" s="14">
        <v>2009</v>
      </c>
      <c r="B1414" s="15">
        <v>2012</v>
      </c>
      <c r="C1414" s="17" t="s">
        <v>209</v>
      </c>
      <c r="D1414" s="17" t="s">
        <v>343</v>
      </c>
      <c r="E1414" s="86">
        <v>1</v>
      </c>
      <c r="F1414" s="44" t="s">
        <v>114</v>
      </c>
      <c r="G1414" s="45" t="str">
        <f t="shared" si="207"/>
        <v>Owasco</v>
      </c>
      <c r="H1414" s="70">
        <v>99207</v>
      </c>
      <c r="I1414" s="45">
        <v>8</v>
      </c>
      <c r="J1414" s="22">
        <v>99207018</v>
      </c>
      <c r="K1414" s="17" t="s">
        <v>40</v>
      </c>
      <c r="L1414" s="92"/>
      <c r="M1414" s="93">
        <v>1</v>
      </c>
      <c r="N1414" s="25">
        <f t="shared" si="205"/>
        <v>24.436668599305765</v>
      </c>
      <c r="O1414" s="26">
        <v>45.300859598853862</v>
      </c>
      <c r="P1414" s="26">
        <f t="shared" si="204"/>
        <v>0.4530085959885386</v>
      </c>
      <c r="Q1414" s="63">
        <v>54.699140401146138</v>
      </c>
      <c r="R1414" s="25">
        <f t="shared" si="208"/>
        <v>0.5469914040114614</v>
      </c>
      <c r="S1414" s="25" t="s">
        <v>45</v>
      </c>
      <c r="T1414" s="25">
        <v>3.6900069776029039</v>
      </c>
      <c r="U1414" s="25" t="s">
        <v>45</v>
      </c>
      <c r="V1414" s="25">
        <f t="shared" si="209"/>
        <v>1.6458550301529455</v>
      </c>
      <c r="W1414" s="26">
        <v>18.229598580832914</v>
      </c>
      <c r="X1414" s="26">
        <v>37.065174843811903</v>
      </c>
      <c r="Y1414" s="26">
        <v>28.081145827508379</v>
      </c>
      <c r="Z1414" s="26">
        <v>3.3991377679528512</v>
      </c>
      <c r="AA1414" s="26" t="s">
        <v>45</v>
      </c>
      <c r="AB1414" s="26" t="s">
        <v>45</v>
      </c>
      <c r="AC1414" s="26">
        <f t="shared" si="212"/>
        <v>0.67267345962173453</v>
      </c>
      <c r="AD1414" s="26">
        <f t="shared" si="212"/>
        <v>1.3677075379973755</v>
      </c>
      <c r="AE1414" s="26">
        <f t="shared" si="212"/>
        <v>1.036196240425906</v>
      </c>
      <c r="AF1414" s="26">
        <f t="shared" si="212"/>
        <v>0.1254284208157958</v>
      </c>
      <c r="AG1414" s="17">
        <v>3.2</v>
      </c>
      <c r="AH1414" s="17">
        <v>6.5</v>
      </c>
      <c r="AI1414" s="17">
        <f t="shared" si="211"/>
        <v>3.1622776601683734E-7</v>
      </c>
      <c r="AJ1414" s="17">
        <v>1</v>
      </c>
      <c r="AK1414" s="17">
        <v>40</v>
      </c>
      <c r="AL1414" s="17">
        <v>1110</v>
      </c>
      <c r="AM1414" s="17">
        <v>57.5</v>
      </c>
      <c r="AN1414" s="17">
        <v>10.65</v>
      </c>
      <c r="AO1414" s="17">
        <v>7.1</v>
      </c>
      <c r="AP1414" s="17">
        <v>0.15</v>
      </c>
      <c r="AQ1414" s="17">
        <v>41.55</v>
      </c>
      <c r="AR1414" s="17">
        <v>822.3125</v>
      </c>
      <c r="AS1414" s="17">
        <v>869.79166666666663</v>
      </c>
      <c r="AT1414" s="26">
        <v>580.625</v>
      </c>
      <c r="AU1414" s="26">
        <v>18.278206538321477</v>
      </c>
      <c r="AV1414" s="26">
        <v>0.14493122992500274</v>
      </c>
      <c r="AW1414" s="26">
        <v>4909.4500000000025</v>
      </c>
      <c r="AX1414" s="26">
        <v>3864.6999999999994</v>
      </c>
      <c r="AY1414" s="103">
        <v>941</v>
      </c>
      <c r="AZ1414" s="103">
        <f t="shared" si="206"/>
        <v>287.005</v>
      </c>
      <c r="BA1414" s="17">
        <v>30</v>
      </c>
      <c r="BB1414" s="17">
        <v>30</v>
      </c>
      <c r="BC1414" s="17">
        <v>0.14000000000000001</v>
      </c>
      <c r="BD1414" s="14">
        <v>3</v>
      </c>
      <c r="BE1414" s="17" t="s">
        <v>41</v>
      </c>
      <c r="BF1414" s="28"/>
      <c r="BG1414" s="26"/>
      <c r="BH1414" s="31"/>
      <c r="BI1414" s="29"/>
    </row>
    <row r="1415" spans="1:61" ht="15.75" x14ac:dyDescent="0.25">
      <c r="A1415" s="14">
        <v>2009</v>
      </c>
      <c r="B1415" s="15">
        <v>2012</v>
      </c>
      <c r="C1415" s="17" t="s">
        <v>209</v>
      </c>
      <c r="D1415" s="17" t="s">
        <v>343</v>
      </c>
      <c r="E1415" s="86">
        <v>2</v>
      </c>
      <c r="F1415" s="44" t="s">
        <v>114</v>
      </c>
      <c r="G1415" s="45" t="str">
        <f t="shared" si="207"/>
        <v>Owasco</v>
      </c>
      <c r="H1415" s="70">
        <v>99207</v>
      </c>
      <c r="I1415" s="45">
        <v>8</v>
      </c>
      <c r="J1415" s="22">
        <v>99207018</v>
      </c>
      <c r="K1415" s="17" t="s">
        <v>40</v>
      </c>
      <c r="L1415" s="92"/>
      <c r="M1415" s="93">
        <v>1</v>
      </c>
      <c r="N1415" s="25">
        <f t="shared" si="205"/>
        <v>19.628956040841995</v>
      </c>
      <c r="O1415" s="26">
        <v>47.829091521995601</v>
      </c>
      <c r="P1415" s="26">
        <f t="shared" si="204"/>
        <v>0.47829091521995598</v>
      </c>
      <c r="Q1415" s="63">
        <v>52.170908478004399</v>
      </c>
      <c r="R1415" s="25">
        <f t="shared" si="208"/>
        <v>0.52170908478004396</v>
      </c>
      <c r="S1415" s="25" t="s">
        <v>45</v>
      </c>
      <c r="T1415" s="25">
        <v>3.1294504498622007</v>
      </c>
      <c r="U1415" s="25" t="s">
        <v>45</v>
      </c>
      <c r="V1415" s="25">
        <f t="shared" si="209"/>
        <v>1.3958298170661021</v>
      </c>
      <c r="W1415" s="26">
        <v>17.981693688579853</v>
      </c>
      <c r="X1415" s="26">
        <v>35.91766151062545</v>
      </c>
      <c r="Y1415" s="26">
        <v>29.873083336289767</v>
      </c>
      <c r="Z1415" s="26">
        <v>3.0285557171745836</v>
      </c>
      <c r="AA1415" s="26" t="s">
        <v>45</v>
      </c>
      <c r="AB1415" s="26" t="s">
        <v>45</v>
      </c>
      <c r="AC1415" s="26">
        <f t="shared" si="212"/>
        <v>0.5627281940301051</v>
      </c>
      <c r="AD1415" s="26">
        <f t="shared" si="212"/>
        <v>1.1240254197242505</v>
      </c>
      <c r="AE1415" s="26">
        <f t="shared" si="212"/>
        <v>0.93486334085523026</v>
      </c>
      <c r="AF1415" s="26">
        <f t="shared" si="212"/>
        <v>9.4777150515447411E-2</v>
      </c>
      <c r="AG1415" s="17">
        <v>3.9</v>
      </c>
      <c r="AH1415" s="17">
        <v>6.9</v>
      </c>
      <c r="AI1415" s="17">
        <f t="shared" si="211"/>
        <v>1.2589254117941651E-7</v>
      </c>
      <c r="AJ1415" s="17">
        <v>1</v>
      </c>
      <c r="AK1415" s="17">
        <v>40.5</v>
      </c>
      <c r="AL1415" s="17">
        <v>1647</v>
      </c>
      <c r="AM1415" s="17">
        <v>163.5</v>
      </c>
      <c r="AN1415" s="17">
        <v>2.6</v>
      </c>
      <c r="AO1415" s="17">
        <v>9.15</v>
      </c>
      <c r="AP1415" s="17">
        <v>0.15</v>
      </c>
      <c r="AQ1415" s="17">
        <v>19.600000000000001</v>
      </c>
      <c r="AR1415" s="17">
        <v>822.3125</v>
      </c>
      <c r="AS1415" s="17">
        <v>869.79166666666663</v>
      </c>
      <c r="AT1415" s="26">
        <v>580.625</v>
      </c>
      <c r="AU1415" s="26">
        <v>18.278206538321477</v>
      </c>
      <c r="AV1415" s="26">
        <v>0.14493122992500274</v>
      </c>
      <c r="AW1415" s="26">
        <v>4909.4500000000025</v>
      </c>
      <c r="AX1415" s="26">
        <v>3864.6999999999994</v>
      </c>
      <c r="AY1415" s="103">
        <v>941</v>
      </c>
      <c r="AZ1415" s="103">
        <f t="shared" si="206"/>
        <v>287.005</v>
      </c>
      <c r="BA1415" s="17">
        <v>30</v>
      </c>
      <c r="BB1415" s="17">
        <v>30</v>
      </c>
      <c r="BC1415" s="17">
        <v>0.14000000000000001</v>
      </c>
      <c r="BD1415" s="14">
        <v>3</v>
      </c>
      <c r="BE1415" s="17" t="s">
        <v>41</v>
      </c>
      <c r="BF1415" s="28"/>
      <c r="BG1415" s="26"/>
      <c r="BH1415" s="31"/>
      <c r="BI1415" s="29"/>
    </row>
    <row r="1416" spans="1:61" ht="15.75" x14ac:dyDescent="0.25">
      <c r="A1416" s="14">
        <v>2009</v>
      </c>
      <c r="B1416" s="15">
        <v>2012</v>
      </c>
      <c r="C1416" s="17" t="s">
        <v>209</v>
      </c>
      <c r="D1416" s="17" t="s">
        <v>343</v>
      </c>
      <c r="E1416" s="86">
        <v>3</v>
      </c>
      <c r="F1416" s="44" t="s">
        <v>114</v>
      </c>
      <c r="G1416" s="45" t="str">
        <f t="shared" si="207"/>
        <v>Owasco</v>
      </c>
      <c r="H1416" s="70">
        <v>99207</v>
      </c>
      <c r="I1416" s="45">
        <v>8</v>
      </c>
      <c r="J1416" s="22">
        <v>99207018</v>
      </c>
      <c r="K1416" s="17" t="s">
        <v>40</v>
      </c>
      <c r="L1416" s="92"/>
      <c r="M1416" s="93">
        <v>1</v>
      </c>
      <c r="N1416" s="25">
        <f t="shared" si="205"/>
        <v>21.038661661985572</v>
      </c>
      <c r="O1416" s="26">
        <v>45.673844664892314</v>
      </c>
      <c r="P1416" s="26">
        <f t="shared" si="204"/>
        <v>0.45673844664892316</v>
      </c>
      <c r="Q1416" s="63">
        <v>54.326155335107686</v>
      </c>
      <c r="R1416" s="25">
        <f t="shared" si="208"/>
        <v>0.54326155335107684</v>
      </c>
      <c r="S1416" s="25" t="s">
        <v>45</v>
      </c>
      <c r="T1416" s="25">
        <v>3.2030552156891807</v>
      </c>
      <c r="U1416" s="25" t="s">
        <v>45</v>
      </c>
      <c r="V1416" s="25">
        <f t="shared" si="209"/>
        <v>1.4286597750620789</v>
      </c>
      <c r="W1416" s="26">
        <v>18.187682657352624</v>
      </c>
      <c r="X1416" s="26">
        <v>37.718498289257965</v>
      </c>
      <c r="Y1416" s="26">
        <v>28.846860966569253</v>
      </c>
      <c r="Z1416" s="26">
        <v>2.7000400955164281</v>
      </c>
      <c r="AA1416" s="26" t="s">
        <v>45</v>
      </c>
      <c r="AB1416" s="26" t="s">
        <v>45</v>
      </c>
      <c r="AC1416" s="26">
        <f t="shared" si="212"/>
        <v>0.58256151796932987</v>
      </c>
      <c r="AD1416" s="26">
        <f t="shared" si="212"/>
        <v>1.2081443267337117</v>
      </c>
      <c r="AE1416" s="26">
        <f t="shared" si="212"/>
        <v>0.92398088475230289</v>
      </c>
      <c r="AF1416" s="26">
        <f t="shared" si="212"/>
        <v>8.6483775105138092E-2</v>
      </c>
      <c r="AG1416" s="17">
        <v>3.1</v>
      </c>
      <c r="AH1416" s="17">
        <v>5.89</v>
      </c>
      <c r="AI1416" s="17">
        <f t="shared" si="211"/>
        <v>1.2882495516931333E-6</v>
      </c>
      <c r="AJ1416" s="17">
        <v>1</v>
      </c>
      <c r="AK1416" s="17">
        <v>38</v>
      </c>
      <c r="AL1416" s="17">
        <v>667</v>
      </c>
      <c r="AM1416" s="17">
        <v>35</v>
      </c>
      <c r="AN1416" s="17">
        <v>14.2</v>
      </c>
      <c r="AO1416" s="17">
        <v>3.25</v>
      </c>
      <c r="AP1416" s="17">
        <v>0.2</v>
      </c>
      <c r="AQ1416" s="17">
        <v>82.2</v>
      </c>
      <c r="AR1416" s="17">
        <v>822.3125</v>
      </c>
      <c r="AS1416" s="17">
        <v>869.79166666666663</v>
      </c>
      <c r="AT1416" s="26">
        <v>580.625</v>
      </c>
      <c r="AU1416" s="26">
        <v>18.278206538321477</v>
      </c>
      <c r="AV1416" s="26">
        <v>0.14493122992500274</v>
      </c>
      <c r="AW1416" s="26">
        <v>4909.4500000000025</v>
      </c>
      <c r="AX1416" s="26">
        <v>3864.6999999999994</v>
      </c>
      <c r="AY1416" s="103">
        <v>941</v>
      </c>
      <c r="AZ1416" s="103">
        <f t="shared" si="206"/>
        <v>287.005</v>
      </c>
      <c r="BA1416" s="17">
        <v>30</v>
      </c>
      <c r="BB1416" s="17">
        <v>30</v>
      </c>
      <c r="BC1416" s="17">
        <v>0.14000000000000001</v>
      </c>
      <c r="BD1416" s="14">
        <v>3</v>
      </c>
      <c r="BE1416" s="17" t="s">
        <v>41</v>
      </c>
      <c r="BF1416" s="28"/>
      <c r="BG1416" s="26"/>
      <c r="BH1416" s="31"/>
      <c r="BI1416" s="29"/>
    </row>
    <row r="1417" spans="1:61" ht="15.75" x14ac:dyDescent="0.25">
      <c r="A1417" s="14">
        <v>2009</v>
      </c>
      <c r="B1417" s="15">
        <v>2012</v>
      </c>
      <c r="C1417" s="17" t="s">
        <v>209</v>
      </c>
      <c r="D1417" s="17" t="s">
        <v>343</v>
      </c>
      <c r="E1417" s="86">
        <v>4</v>
      </c>
      <c r="F1417" s="44" t="s">
        <v>114</v>
      </c>
      <c r="G1417" s="45" t="str">
        <f t="shared" si="207"/>
        <v>Owasco</v>
      </c>
      <c r="H1417" s="70">
        <v>99207</v>
      </c>
      <c r="I1417" s="45">
        <v>8</v>
      </c>
      <c r="J1417" s="22">
        <v>99207018</v>
      </c>
      <c r="K1417" s="17" t="s">
        <v>40</v>
      </c>
      <c r="L1417" s="92"/>
      <c r="M1417" s="93">
        <v>1</v>
      </c>
      <c r="N1417" s="25">
        <f t="shared" si="205"/>
        <v>16.94794432750011</v>
      </c>
      <c r="O1417" s="26">
        <v>45.584266436979618</v>
      </c>
      <c r="P1417" s="26">
        <f t="shared" si="204"/>
        <v>0.4558426643697962</v>
      </c>
      <c r="Q1417" s="63">
        <v>54.415733563020382</v>
      </c>
      <c r="R1417" s="25">
        <f t="shared" si="208"/>
        <v>0.54415733563020385</v>
      </c>
      <c r="S1417" s="25" t="s">
        <v>45</v>
      </c>
      <c r="T1417" s="25">
        <v>2.5751986992795417</v>
      </c>
      <c r="U1417" s="25" t="s">
        <v>45</v>
      </c>
      <c r="V1417" s="25">
        <f t="shared" si="209"/>
        <v>1.1486167258160311</v>
      </c>
      <c r="W1417" s="26">
        <v>18.368164823949485</v>
      </c>
      <c r="X1417" s="26">
        <v>37.616878175092218</v>
      </c>
      <c r="Y1417" s="26">
        <v>28.666601949206836</v>
      </c>
      <c r="Z1417" s="26">
        <v>2.7743347166257735</v>
      </c>
      <c r="AA1417" s="26" t="s">
        <v>45</v>
      </c>
      <c r="AB1417" s="26" t="s">
        <v>45</v>
      </c>
      <c r="AC1417" s="26">
        <f t="shared" si="212"/>
        <v>0.47301674162786944</v>
      </c>
      <c r="AD1417" s="26">
        <f t="shared" si="212"/>
        <v>0.96870935747454456</v>
      </c>
      <c r="AE1417" s="26">
        <f t="shared" si="212"/>
        <v>0.73822196052361821</v>
      </c>
      <c r="AF1417" s="26">
        <f t="shared" si="212"/>
        <v>7.1444631536207684E-2</v>
      </c>
      <c r="AG1417" s="17">
        <v>4.3</v>
      </c>
      <c r="AH1417" s="17">
        <v>6.6</v>
      </c>
      <c r="AI1417" s="17">
        <f t="shared" si="211"/>
        <v>2.511886431509578E-7</v>
      </c>
      <c r="AJ1417" s="17">
        <v>1</v>
      </c>
      <c r="AK1417" s="17">
        <v>47.5</v>
      </c>
      <c r="AL1417" s="17">
        <v>1619</v>
      </c>
      <c r="AM1417" s="17">
        <v>154</v>
      </c>
      <c r="AN1417" s="17">
        <v>4.9000000000000004</v>
      </c>
      <c r="AO1417" s="17">
        <v>9.15</v>
      </c>
      <c r="AP1417" s="17">
        <v>0.2</v>
      </c>
      <c r="AQ1417" s="17">
        <v>31</v>
      </c>
      <c r="AR1417" s="17">
        <v>822.3125</v>
      </c>
      <c r="AS1417" s="17">
        <v>869.79166666666663</v>
      </c>
      <c r="AT1417" s="26">
        <v>580.625</v>
      </c>
      <c r="AU1417" s="26">
        <v>18.278206538321477</v>
      </c>
      <c r="AV1417" s="26">
        <v>0.14493122992500274</v>
      </c>
      <c r="AW1417" s="26">
        <v>4909.4500000000025</v>
      </c>
      <c r="AX1417" s="26">
        <v>3864.6999999999994</v>
      </c>
      <c r="AY1417" s="103">
        <v>941</v>
      </c>
      <c r="AZ1417" s="103">
        <f t="shared" si="206"/>
        <v>287.005</v>
      </c>
      <c r="BA1417" s="17">
        <v>30</v>
      </c>
      <c r="BB1417" s="17">
        <v>30</v>
      </c>
      <c r="BC1417" s="17">
        <v>0.14000000000000001</v>
      </c>
      <c r="BD1417" s="14">
        <v>3</v>
      </c>
      <c r="BE1417" s="17" t="s">
        <v>41</v>
      </c>
      <c r="BF1417" s="28"/>
      <c r="BG1417" s="26"/>
      <c r="BH1417" s="31"/>
      <c r="BI1417" s="29"/>
    </row>
    <row r="1418" spans="1:61" ht="15.75" x14ac:dyDescent="0.25">
      <c r="A1418" s="14">
        <v>2009</v>
      </c>
      <c r="B1418" s="15">
        <v>2012</v>
      </c>
      <c r="C1418" s="17" t="s">
        <v>209</v>
      </c>
      <c r="D1418" s="17" t="s">
        <v>343</v>
      </c>
      <c r="E1418" s="86">
        <v>1</v>
      </c>
      <c r="F1418" s="44" t="s">
        <v>116</v>
      </c>
      <c r="G1418" s="45" t="str">
        <f t="shared" si="207"/>
        <v>Truxton</v>
      </c>
      <c r="H1418" s="70">
        <v>99207</v>
      </c>
      <c r="I1418" s="45">
        <v>8</v>
      </c>
      <c r="J1418" s="22">
        <v>99207020</v>
      </c>
      <c r="K1418" s="17" t="s">
        <v>40</v>
      </c>
      <c r="L1418" s="92"/>
      <c r="M1418" s="93">
        <v>0.88888888888888884</v>
      </c>
      <c r="N1418" s="25">
        <f t="shared" si="205"/>
        <v>30.007278984038649</v>
      </c>
      <c r="O1418" s="26">
        <v>45.993670051430833</v>
      </c>
      <c r="P1418" s="26">
        <f t="shared" si="204"/>
        <v>0.45993670051430835</v>
      </c>
      <c r="Q1418" s="63">
        <v>54.006329948569167</v>
      </c>
      <c r="R1418" s="25">
        <f t="shared" si="208"/>
        <v>0.54006329948569165</v>
      </c>
      <c r="S1418" s="25" t="s">
        <v>45</v>
      </c>
      <c r="T1418" s="25">
        <v>4.600482962443694</v>
      </c>
      <c r="U1418" s="25" t="s">
        <v>45</v>
      </c>
      <c r="V1418" s="25">
        <f t="shared" si="209"/>
        <v>2.051954934185412</v>
      </c>
      <c r="W1418" s="26">
        <v>18.488316679423676</v>
      </c>
      <c r="X1418" s="26">
        <v>35.234123431740379</v>
      </c>
      <c r="Y1418" s="26">
        <v>27.006133839241912</v>
      </c>
      <c r="Z1418" s="26">
        <v>4.917590533611218</v>
      </c>
      <c r="AA1418" s="26" t="s">
        <v>45</v>
      </c>
      <c r="AB1418" s="26" t="s">
        <v>45</v>
      </c>
      <c r="AC1418" s="26">
        <f t="shared" si="212"/>
        <v>0.85055185887952189</v>
      </c>
      <c r="AD1418" s="26">
        <f t="shared" si="212"/>
        <v>1.6209398454435975</v>
      </c>
      <c r="AE1418" s="26">
        <f t="shared" si="212"/>
        <v>1.2424125860890654</v>
      </c>
      <c r="AF1418" s="26">
        <f t="shared" si="212"/>
        <v>0.22623291466152801</v>
      </c>
      <c r="AG1418" s="17">
        <v>3.2</v>
      </c>
      <c r="AH1418" s="17">
        <v>6.5</v>
      </c>
      <c r="AI1418" s="17">
        <f t="shared" si="211"/>
        <v>3.1622776601683734E-7</v>
      </c>
      <c r="AJ1418" s="17">
        <v>1</v>
      </c>
      <c r="AK1418" s="17">
        <v>40</v>
      </c>
      <c r="AL1418" s="17">
        <v>1110</v>
      </c>
      <c r="AM1418" s="17">
        <v>57.5</v>
      </c>
      <c r="AN1418" s="17">
        <v>10.65</v>
      </c>
      <c r="AO1418" s="17">
        <v>7.1</v>
      </c>
      <c r="AP1418" s="17">
        <v>0.15</v>
      </c>
      <c r="AQ1418" s="17">
        <v>41.55</v>
      </c>
      <c r="AR1418" s="17">
        <v>822.3125</v>
      </c>
      <c r="AS1418" s="17">
        <v>869.79166666666663</v>
      </c>
      <c r="AT1418" s="26">
        <v>580.625</v>
      </c>
      <c r="AU1418" s="26">
        <v>18.278206538321477</v>
      </c>
      <c r="AV1418" s="26">
        <v>0.14493122992500274</v>
      </c>
      <c r="AW1418" s="26">
        <v>4909.4500000000025</v>
      </c>
      <c r="AX1418" s="26">
        <v>3864.6999999999994</v>
      </c>
      <c r="AY1418" s="103">
        <v>941</v>
      </c>
      <c r="AZ1418" s="103">
        <f t="shared" si="206"/>
        <v>287.005</v>
      </c>
      <c r="BA1418" s="17">
        <v>30</v>
      </c>
      <c r="BB1418" s="17">
        <v>30</v>
      </c>
      <c r="BC1418" s="17">
        <v>0.14000000000000001</v>
      </c>
      <c r="BD1418" s="14">
        <v>3</v>
      </c>
      <c r="BE1418" s="17" t="s">
        <v>41</v>
      </c>
      <c r="BF1418" s="28"/>
      <c r="BG1418" s="26"/>
      <c r="BH1418" s="31"/>
      <c r="BI1418" s="29"/>
    </row>
    <row r="1419" spans="1:61" ht="15.75" x14ac:dyDescent="0.25">
      <c r="A1419" s="14">
        <v>2009</v>
      </c>
      <c r="B1419" s="15">
        <v>2012</v>
      </c>
      <c r="C1419" s="17" t="s">
        <v>209</v>
      </c>
      <c r="D1419" s="17" t="s">
        <v>343</v>
      </c>
      <c r="E1419" s="86">
        <v>2</v>
      </c>
      <c r="F1419" s="44" t="s">
        <v>116</v>
      </c>
      <c r="G1419" s="45" t="str">
        <f t="shared" si="207"/>
        <v>Truxton</v>
      </c>
      <c r="H1419" s="70">
        <v>99207</v>
      </c>
      <c r="I1419" s="45">
        <v>8</v>
      </c>
      <c r="J1419" s="22">
        <v>99207020</v>
      </c>
      <c r="K1419" s="17" t="s">
        <v>40</v>
      </c>
      <c r="L1419" s="92"/>
      <c r="M1419" s="93">
        <v>1</v>
      </c>
      <c r="N1419" s="25">
        <f t="shared" si="205"/>
        <v>9.1965626878134881</v>
      </c>
      <c r="O1419" s="26">
        <v>48.920329119004613</v>
      </c>
      <c r="P1419" s="26">
        <f t="shared" si="204"/>
        <v>0.48920329119004613</v>
      </c>
      <c r="Q1419" s="63">
        <v>51.079670880995387</v>
      </c>
      <c r="R1419" s="25">
        <f t="shared" si="208"/>
        <v>0.51079670880995387</v>
      </c>
      <c r="S1419" s="25" t="s">
        <v>45</v>
      </c>
      <c r="T1419" s="25">
        <v>1.4996629115046451</v>
      </c>
      <c r="U1419" s="25" t="s">
        <v>45</v>
      </c>
      <c r="V1419" s="25">
        <f t="shared" si="209"/>
        <v>0.66889514340082301</v>
      </c>
      <c r="W1419" s="26">
        <v>18.416283974982164</v>
      </c>
      <c r="X1419" s="26">
        <v>35.241945496201133</v>
      </c>
      <c r="Y1419" s="26">
        <v>27.83920911214399</v>
      </c>
      <c r="Z1419" s="26">
        <v>4.133531525676247</v>
      </c>
      <c r="AA1419" s="26" t="s">
        <v>45</v>
      </c>
      <c r="AB1419" s="26" t="s">
        <v>45</v>
      </c>
      <c r="AC1419" s="26">
        <f t="shared" si="212"/>
        <v>0.27618218045018095</v>
      </c>
      <c r="AD1419" s="26">
        <f t="shared" si="212"/>
        <v>0.52851038589921007</v>
      </c>
      <c r="AE1419" s="26">
        <f t="shared" si="212"/>
        <v>0.41749429391104509</v>
      </c>
      <c r="AF1419" s="26">
        <f t="shared" si="212"/>
        <v>6.1989039225918786E-2</v>
      </c>
      <c r="AG1419" s="17">
        <v>3.9</v>
      </c>
      <c r="AH1419" s="17">
        <v>6.9</v>
      </c>
      <c r="AI1419" s="17">
        <f t="shared" si="211"/>
        <v>1.2589254117941651E-7</v>
      </c>
      <c r="AJ1419" s="17">
        <v>1</v>
      </c>
      <c r="AK1419" s="17">
        <v>40.5</v>
      </c>
      <c r="AL1419" s="17">
        <v>1647</v>
      </c>
      <c r="AM1419" s="17">
        <v>163.5</v>
      </c>
      <c r="AN1419" s="17">
        <v>2.6</v>
      </c>
      <c r="AO1419" s="17">
        <v>9.15</v>
      </c>
      <c r="AP1419" s="17">
        <v>0.15</v>
      </c>
      <c r="AQ1419" s="17">
        <v>19.600000000000001</v>
      </c>
      <c r="AR1419" s="17">
        <v>822.3125</v>
      </c>
      <c r="AS1419" s="17">
        <v>869.79166666666663</v>
      </c>
      <c r="AT1419" s="26">
        <v>580.625</v>
      </c>
      <c r="AU1419" s="26">
        <v>18.278206538321477</v>
      </c>
      <c r="AV1419" s="26">
        <v>0.14493122992500274</v>
      </c>
      <c r="AW1419" s="26">
        <v>4909.4500000000025</v>
      </c>
      <c r="AX1419" s="26">
        <v>3864.6999999999994</v>
      </c>
      <c r="AY1419" s="103">
        <v>941</v>
      </c>
      <c r="AZ1419" s="103">
        <f t="shared" si="206"/>
        <v>287.005</v>
      </c>
      <c r="BA1419" s="17">
        <v>30</v>
      </c>
      <c r="BB1419" s="17">
        <v>30</v>
      </c>
      <c r="BC1419" s="17">
        <v>0.14000000000000001</v>
      </c>
      <c r="BD1419" s="14">
        <v>3</v>
      </c>
      <c r="BE1419" s="17" t="s">
        <v>41</v>
      </c>
      <c r="BF1419" s="28"/>
      <c r="BG1419" s="26"/>
      <c r="BH1419" s="31"/>
      <c r="BI1419" s="29"/>
    </row>
    <row r="1420" spans="1:61" ht="15.75" x14ac:dyDescent="0.25">
      <c r="A1420" s="14">
        <v>2009</v>
      </c>
      <c r="B1420" s="15">
        <v>2012</v>
      </c>
      <c r="C1420" s="17" t="s">
        <v>209</v>
      </c>
      <c r="D1420" s="17" t="s">
        <v>343</v>
      </c>
      <c r="E1420" s="86">
        <v>3</v>
      </c>
      <c r="F1420" s="44" t="s">
        <v>116</v>
      </c>
      <c r="G1420" s="45" t="str">
        <f t="shared" si="207"/>
        <v>Truxton</v>
      </c>
      <c r="H1420" s="70">
        <v>99207</v>
      </c>
      <c r="I1420" s="45">
        <v>8</v>
      </c>
      <c r="J1420" s="22">
        <v>99207020</v>
      </c>
      <c r="K1420" s="17" t="s">
        <v>40</v>
      </c>
      <c r="L1420" s="92"/>
      <c r="M1420" s="93">
        <v>1</v>
      </c>
      <c r="N1420" s="25">
        <f t="shared" si="205"/>
        <v>24.008216880987668</v>
      </c>
      <c r="O1420" s="26">
        <v>44.791727352170106</v>
      </c>
      <c r="P1420" s="26">
        <f t="shared" si="204"/>
        <v>0.44791727352170108</v>
      </c>
      <c r="Q1420" s="63">
        <v>55.208272647829894</v>
      </c>
      <c r="R1420" s="25">
        <f t="shared" si="208"/>
        <v>0.55208272647829892</v>
      </c>
      <c r="S1420" s="25" t="s">
        <v>45</v>
      </c>
      <c r="T1420" s="25">
        <v>3.5845650158165587</v>
      </c>
      <c r="U1420" s="25" t="s">
        <v>45</v>
      </c>
      <c r="V1420" s="25">
        <f t="shared" si="209"/>
        <v>1.5988247171349503</v>
      </c>
      <c r="W1420" s="26">
        <v>18.359470844888122</v>
      </c>
      <c r="X1420" s="26">
        <v>37.40697201445132</v>
      </c>
      <c r="Y1420" s="26">
        <v>27.863082586975693</v>
      </c>
      <c r="Z1420" s="26">
        <v>3.2746897794896199</v>
      </c>
      <c r="AA1420" s="26" t="s">
        <v>45</v>
      </c>
      <c r="AB1420" s="26" t="s">
        <v>45</v>
      </c>
      <c r="AC1420" s="26">
        <f t="shared" si="212"/>
        <v>0.6581071689949004</v>
      </c>
      <c r="AD1420" s="26">
        <f t="shared" si="212"/>
        <v>1.3408772323063125</v>
      </c>
      <c r="AE1420" s="26">
        <f t="shared" si="212"/>
        <v>0.99877031074080613</v>
      </c>
      <c r="AF1420" s="26">
        <f t="shared" si="212"/>
        <v>0.11738338421210534</v>
      </c>
      <c r="AG1420" s="17">
        <v>3.1</v>
      </c>
      <c r="AH1420" s="17">
        <v>5.89</v>
      </c>
      <c r="AI1420" s="17">
        <f t="shared" si="211"/>
        <v>1.2882495516931333E-6</v>
      </c>
      <c r="AJ1420" s="17">
        <v>1</v>
      </c>
      <c r="AK1420" s="17">
        <v>38</v>
      </c>
      <c r="AL1420" s="17">
        <v>667</v>
      </c>
      <c r="AM1420" s="17">
        <v>35</v>
      </c>
      <c r="AN1420" s="17">
        <v>14.2</v>
      </c>
      <c r="AO1420" s="17">
        <v>3.25</v>
      </c>
      <c r="AP1420" s="17">
        <v>0.2</v>
      </c>
      <c r="AQ1420" s="17">
        <v>82.2</v>
      </c>
      <c r="AR1420" s="17">
        <v>822.3125</v>
      </c>
      <c r="AS1420" s="17">
        <v>869.79166666666663</v>
      </c>
      <c r="AT1420" s="26">
        <v>580.625</v>
      </c>
      <c r="AU1420" s="26">
        <v>18.278206538321477</v>
      </c>
      <c r="AV1420" s="26">
        <v>0.14493122992500274</v>
      </c>
      <c r="AW1420" s="26">
        <v>4909.4500000000025</v>
      </c>
      <c r="AX1420" s="26">
        <v>3864.6999999999994</v>
      </c>
      <c r="AY1420" s="103">
        <v>941</v>
      </c>
      <c r="AZ1420" s="103">
        <f t="shared" si="206"/>
        <v>287.005</v>
      </c>
      <c r="BA1420" s="17">
        <v>30</v>
      </c>
      <c r="BB1420" s="17">
        <v>30</v>
      </c>
      <c r="BC1420" s="17">
        <v>0.14000000000000001</v>
      </c>
      <c r="BD1420" s="14">
        <v>3</v>
      </c>
      <c r="BE1420" s="17" t="s">
        <v>41</v>
      </c>
      <c r="BF1420" s="28"/>
      <c r="BG1420" s="26"/>
      <c r="BH1420" s="31"/>
      <c r="BI1420" s="29"/>
    </row>
    <row r="1421" spans="1:61" ht="15.75" x14ac:dyDescent="0.25">
      <c r="A1421" s="14">
        <v>2009</v>
      </c>
      <c r="B1421" s="15">
        <v>2012</v>
      </c>
      <c r="C1421" s="17" t="s">
        <v>209</v>
      </c>
      <c r="D1421" s="17" t="s">
        <v>343</v>
      </c>
      <c r="E1421" s="86">
        <v>4</v>
      </c>
      <c r="F1421" s="44" t="s">
        <v>116</v>
      </c>
      <c r="G1421" s="45" t="str">
        <f t="shared" si="207"/>
        <v>Truxton</v>
      </c>
      <c r="H1421" s="70">
        <v>99207</v>
      </c>
      <c r="I1421" s="45">
        <v>8</v>
      </c>
      <c r="J1421" s="22">
        <v>99207020</v>
      </c>
      <c r="K1421" s="17" t="s">
        <v>40</v>
      </c>
      <c r="L1421" s="92"/>
      <c r="M1421" s="93">
        <v>1</v>
      </c>
      <c r="N1421" s="25">
        <f t="shared" si="205"/>
        <v>25.827163861216093</v>
      </c>
      <c r="O1421" s="26">
        <v>45.453937095694826</v>
      </c>
      <c r="P1421" s="26">
        <f t="shared" si="204"/>
        <v>0.45453937095694824</v>
      </c>
      <c r="Q1421" s="63">
        <v>54.546062904305174</v>
      </c>
      <c r="R1421" s="25">
        <f t="shared" si="208"/>
        <v>0.5454606290430517</v>
      </c>
      <c r="S1421" s="25" t="s">
        <v>45</v>
      </c>
      <c r="T1421" s="25">
        <v>3.9131542716930636</v>
      </c>
      <c r="U1421" s="25" t="s">
        <v>45</v>
      </c>
      <c r="V1421" s="25">
        <f t="shared" si="209"/>
        <v>1.7453854913885207</v>
      </c>
      <c r="W1421" s="26">
        <v>18.045387959257383</v>
      </c>
      <c r="X1421" s="26">
        <v>37.321536644806017</v>
      </c>
      <c r="Y1421" s="26">
        <v>28.121335733844433</v>
      </c>
      <c r="Z1421" s="26">
        <v>3.5242413180826588</v>
      </c>
      <c r="AA1421" s="26" t="s">
        <v>45</v>
      </c>
      <c r="AB1421" s="26" t="s">
        <v>45</v>
      </c>
      <c r="AC1421" s="26">
        <f t="shared" si="212"/>
        <v>0.70614386977126609</v>
      </c>
      <c r="AD1421" s="26">
        <f t="shared" si="212"/>
        <v>1.4604493054777188</v>
      </c>
      <c r="AE1421" s="26">
        <f t="shared" si="212"/>
        <v>1.1004312505260814</v>
      </c>
      <c r="AF1421" s="26">
        <f t="shared" si="212"/>
        <v>0.13790899968332351</v>
      </c>
      <c r="AG1421" s="17">
        <v>4.3</v>
      </c>
      <c r="AH1421" s="17">
        <v>6.6</v>
      </c>
      <c r="AI1421" s="17">
        <f t="shared" si="211"/>
        <v>2.511886431509578E-7</v>
      </c>
      <c r="AJ1421" s="17">
        <v>1</v>
      </c>
      <c r="AK1421" s="17">
        <v>47.5</v>
      </c>
      <c r="AL1421" s="17">
        <v>1619</v>
      </c>
      <c r="AM1421" s="17">
        <v>154</v>
      </c>
      <c r="AN1421" s="17">
        <v>4.9000000000000004</v>
      </c>
      <c r="AO1421" s="17">
        <v>9.15</v>
      </c>
      <c r="AP1421" s="17">
        <v>0.2</v>
      </c>
      <c r="AQ1421" s="17">
        <v>31</v>
      </c>
      <c r="AR1421" s="17">
        <v>822.3125</v>
      </c>
      <c r="AS1421" s="17">
        <v>869.79166666666663</v>
      </c>
      <c r="AT1421" s="26">
        <v>580.625</v>
      </c>
      <c r="AU1421" s="26">
        <v>18.278206538321477</v>
      </c>
      <c r="AV1421" s="26">
        <v>0.14493122992500274</v>
      </c>
      <c r="AW1421" s="26">
        <v>4909.4500000000025</v>
      </c>
      <c r="AX1421" s="26">
        <v>3864.6999999999994</v>
      </c>
      <c r="AY1421" s="103">
        <v>941</v>
      </c>
      <c r="AZ1421" s="103">
        <f t="shared" si="206"/>
        <v>287.005</v>
      </c>
      <c r="BA1421" s="17">
        <v>30</v>
      </c>
      <c r="BB1421" s="17">
        <v>30</v>
      </c>
      <c r="BC1421" s="17">
        <v>0.14000000000000001</v>
      </c>
      <c r="BD1421" s="14">
        <v>3</v>
      </c>
      <c r="BE1421" s="17" t="s">
        <v>41</v>
      </c>
      <c r="BF1421" s="28"/>
      <c r="BG1421" s="26"/>
      <c r="BH1421" s="31"/>
      <c r="BI1421" s="29"/>
    </row>
    <row r="1422" spans="1:61" ht="15.75" x14ac:dyDescent="0.25">
      <c r="A1422" s="14">
        <v>2009</v>
      </c>
      <c r="B1422" s="15">
        <v>2012</v>
      </c>
      <c r="C1422" s="17" t="s">
        <v>209</v>
      </c>
      <c r="D1422" s="17" t="s">
        <v>343</v>
      </c>
      <c r="E1422" s="86">
        <v>1</v>
      </c>
      <c r="F1422" s="44" t="s">
        <v>120</v>
      </c>
      <c r="G1422" s="45" t="str">
        <f t="shared" si="207"/>
        <v>Millbrook</v>
      </c>
      <c r="H1422" s="70">
        <v>99217</v>
      </c>
      <c r="I1422" s="45">
        <v>9</v>
      </c>
      <c r="J1422" s="22">
        <v>99217015</v>
      </c>
      <c r="K1422" s="17" t="s">
        <v>40</v>
      </c>
      <c r="L1422" s="92"/>
      <c r="M1422" s="93">
        <v>1</v>
      </c>
      <c r="N1422" s="25">
        <f t="shared" si="205"/>
        <v>9.1629389572272402</v>
      </c>
      <c r="O1422" s="26">
        <v>45.966614031130163</v>
      </c>
      <c r="P1422" s="26">
        <f t="shared" ref="P1422:P1485" si="213">O1422/100</f>
        <v>0.45966614031130165</v>
      </c>
      <c r="Q1422" s="63">
        <v>54.033385968869837</v>
      </c>
      <c r="R1422" s="25">
        <f t="shared" si="208"/>
        <v>0.5403338596886984</v>
      </c>
      <c r="S1422" s="25" t="s">
        <v>45</v>
      </c>
      <c r="T1422" s="25">
        <v>1.403964261458903</v>
      </c>
      <c r="U1422" s="25" t="s">
        <v>45</v>
      </c>
      <c r="V1422" s="25">
        <f t="shared" si="209"/>
        <v>0.62621064293439022</v>
      </c>
      <c r="W1422" s="26">
        <v>16.389468834244326</v>
      </c>
      <c r="X1422" s="26">
        <v>32.906502496224768</v>
      </c>
      <c r="Y1422" s="26">
        <v>30.204229683931487</v>
      </c>
      <c r="Z1422" s="26">
        <v>4.5691951231870291</v>
      </c>
      <c r="AA1422" s="26" t="s">
        <v>45</v>
      </c>
      <c r="AB1422" s="26" t="s">
        <v>45</v>
      </c>
      <c r="AC1422" s="26">
        <f t="shared" si="212"/>
        <v>0.23010228507573541</v>
      </c>
      <c r="AD1422" s="26">
        <f t="shared" si="212"/>
        <v>0.46199553474307747</v>
      </c>
      <c r="AE1422" s="26">
        <f t="shared" si="212"/>
        <v>0.42405659021135944</v>
      </c>
      <c r="AF1422" s="26">
        <f t="shared" si="212"/>
        <v>6.4149866565868977E-2</v>
      </c>
      <c r="AG1422" s="17">
        <v>3.2</v>
      </c>
      <c r="AH1422" s="17">
        <v>6.5</v>
      </c>
      <c r="AI1422" s="17">
        <f t="shared" si="211"/>
        <v>3.1622776601683734E-7</v>
      </c>
      <c r="AJ1422" s="17">
        <v>1</v>
      </c>
      <c r="AK1422" s="17">
        <v>40</v>
      </c>
      <c r="AL1422" s="17">
        <v>1110</v>
      </c>
      <c r="AM1422" s="17">
        <v>57.5</v>
      </c>
      <c r="AN1422" s="17">
        <v>10.65</v>
      </c>
      <c r="AO1422" s="17">
        <v>7.1</v>
      </c>
      <c r="AP1422" s="17">
        <v>0.15</v>
      </c>
      <c r="AQ1422" s="17">
        <v>41.55</v>
      </c>
      <c r="AR1422" s="17">
        <v>822.3125</v>
      </c>
      <c r="AS1422" s="17">
        <v>869.79166666666663</v>
      </c>
      <c r="AT1422" s="26">
        <v>580.625</v>
      </c>
      <c r="AU1422" s="26">
        <v>18.278206538321477</v>
      </c>
      <c r="AV1422" s="26">
        <v>0.14493122992500274</v>
      </c>
      <c r="AW1422" s="26">
        <v>4909.4500000000025</v>
      </c>
      <c r="AX1422" s="26">
        <v>3864.6999999999994</v>
      </c>
      <c r="AY1422" s="103">
        <v>941</v>
      </c>
      <c r="AZ1422" s="103">
        <f t="shared" si="206"/>
        <v>287.005</v>
      </c>
      <c r="BA1422" s="17">
        <v>30</v>
      </c>
      <c r="BB1422" s="17">
        <v>30</v>
      </c>
      <c r="BC1422" s="17">
        <v>0.14000000000000001</v>
      </c>
      <c r="BD1422" s="14">
        <v>3</v>
      </c>
      <c r="BE1422" s="17" t="s">
        <v>41</v>
      </c>
      <c r="BF1422" s="28"/>
      <c r="BG1422" s="26"/>
      <c r="BH1422" s="31"/>
      <c r="BI1422" s="29"/>
    </row>
    <row r="1423" spans="1:61" ht="15.75" x14ac:dyDescent="0.25">
      <c r="A1423" s="14">
        <v>2009</v>
      </c>
      <c r="B1423" s="15">
        <v>2012</v>
      </c>
      <c r="C1423" s="17" t="s">
        <v>209</v>
      </c>
      <c r="D1423" s="17" t="s">
        <v>343</v>
      </c>
      <c r="E1423" s="86">
        <v>2</v>
      </c>
      <c r="F1423" s="44" t="s">
        <v>120</v>
      </c>
      <c r="G1423" s="45" t="str">
        <f t="shared" si="207"/>
        <v>Millbrook</v>
      </c>
      <c r="H1423" s="70">
        <v>99217</v>
      </c>
      <c r="I1423" s="45">
        <v>9</v>
      </c>
      <c r="J1423" s="22">
        <v>99217015</v>
      </c>
      <c r="K1423" s="17" t="s">
        <v>40</v>
      </c>
      <c r="L1423" s="92"/>
      <c r="M1423" s="93">
        <v>0.94444444444444442</v>
      </c>
      <c r="N1423" s="25">
        <f t="shared" si="205"/>
        <v>5.5198436895007372</v>
      </c>
      <c r="O1423" s="26">
        <v>45.168080427269864</v>
      </c>
      <c r="P1423" s="26">
        <f t="shared" si="213"/>
        <v>0.45168080427269863</v>
      </c>
      <c r="Q1423" s="63">
        <v>54.831919572730136</v>
      </c>
      <c r="R1423" s="25">
        <f t="shared" si="208"/>
        <v>0.54831919572730137</v>
      </c>
      <c r="S1423" s="25" t="s">
        <v>45</v>
      </c>
      <c r="T1423" s="25">
        <v>0.83106914571109103</v>
      </c>
      <c r="U1423" s="25" t="s">
        <v>45</v>
      </c>
      <c r="V1423" s="25">
        <f t="shared" si="209"/>
        <v>0.37068204536623151</v>
      </c>
      <c r="W1423" s="26">
        <v>17.40934828025982</v>
      </c>
      <c r="X1423" s="26">
        <v>34.16930917608294</v>
      </c>
      <c r="Y1423" s="26">
        <v>28.340777021829865</v>
      </c>
      <c r="Z1423" s="26">
        <v>5.1181561487348262</v>
      </c>
      <c r="AA1423" s="26" t="s">
        <v>45</v>
      </c>
      <c r="AB1423" s="26" t="s">
        <v>45</v>
      </c>
      <c r="AC1423" s="26">
        <f t="shared" si="212"/>
        <v>0.1446837220266238</v>
      </c>
      <c r="AD1423" s="26">
        <f t="shared" si="212"/>
        <v>0.28397058586505391</v>
      </c>
      <c r="AE1423" s="26">
        <f t="shared" si="212"/>
        <v>0.23553145348320664</v>
      </c>
      <c r="AF1423" s="26">
        <f t="shared" si="212"/>
        <v>4.2535416581450193E-2</v>
      </c>
      <c r="AG1423" s="17">
        <v>3.9</v>
      </c>
      <c r="AH1423" s="17">
        <v>6.9</v>
      </c>
      <c r="AI1423" s="17">
        <f t="shared" si="211"/>
        <v>1.2589254117941651E-7</v>
      </c>
      <c r="AJ1423" s="17">
        <v>1</v>
      </c>
      <c r="AK1423" s="17">
        <v>40.5</v>
      </c>
      <c r="AL1423" s="17">
        <v>1647</v>
      </c>
      <c r="AM1423" s="17">
        <v>163.5</v>
      </c>
      <c r="AN1423" s="17">
        <v>2.6</v>
      </c>
      <c r="AO1423" s="17">
        <v>9.15</v>
      </c>
      <c r="AP1423" s="17">
        <v>0.15</v>
      </c>
      <c r="AQ1423" s="17">
        <v>19.600000000000001</v>
      </c>
      <c r="AR1423" s="17">
        <v>822.3125</v>
      </c>
      <c r="AS1423" s="17">
        <v>869.79166666666663</v>
      </c>
      <c r="AT1423" s="26">
        <v>580.625</v>
      </c>
      <c r="AU1423" s="26">
        <v>18.278206538321477</v>
      </c>
      <c r="AV1423" s="26">
        <v>0.14493122992500274</v>
      </c>
      <c r="AW1423" s="26">
        <v>4909.4500000000025</v>
      </c>
      <c r="AX1423" s="26">
        <v>3864.6999999999994</v>
      </c>
      <c r="AY1423" s="103">
        <v>941</v>
      </c>
      <c r="AZ1423" s="103">
        <f t="shared" si="206"/>
        <v>287.005</v>
      </c>
      <c r="BA1423" s="17">
        <v>30</v>
      </c>
      <c r="BB1423" s="17">
        <v>30</v>
      </c>
      <c r="BC1423" s="17">
        <v>0.14000000000000001</v>
      </c>
      <c r="BD1423" s="14">
        <v>3</v>
      </c>
      <c r="BE1423" s="17" t="s">
        <v>41</v>
      </c>
      <c r="BF1423" s="28"/>
      <c r="BG1423" s="26"/>
      <c r="BH1423" s="31"/>
      <c r="BI1423" s="29"/>
    </row>
    <row r="1424" spans="1:61" ht="15.75" x14ac:dyDescent="0.25">
      <c r="A1424" s="14">
        <v>2009</v>
      </c>
      <c r="B1424" s="15">
        <v>2012</v>
      </c>
      <c r="C1424" s="17" t="s">
        <v>209</v>
      </c>
      <c r="D1424" s="17" t="s">
        <v>343</v>
      </c>
      <c r="E1424" s="86">
        <v>3</v>
      </c>
      <c r="F1424" s="44" t="s">
        <v>120</v>
      </c>
      <c r="G1424" s="45" t="str">
        <f t="shared" si="207"/>
        <v>Millbrook</v>
      </c>
      <c r="H1424" s="70">
        <v>99217</v>
      </c>
      <c r="I1424" s="45">
        <v>9</v>
      </c>
      <c r="J1424" s="22">
        <v>99217015</v>
      </c>
      <c r="K1424" s="17" t="s">
        <v>40</v>
      </c>
      <c r="L1424" s="92"/>
      <c r="M1424" s="93">
        <v>0.94444444444444442</v>
      </c>
      <c r="N1424" s="25">
        <f t="shared" si="205"/>
        <v>18.710918384500442</v>
      </c>
      <c r="O1424" s="26">
        <v>44.751480813803759</v>
      </c>
      <c r="P1424" s="26">
        <f t="shared" si="213"/>
        <v>0.44751480813803757</v>
      </c>
      <c r="Q1424" s="63">
        <v>55.248519186196241</v>
      </c>
      <c r="R1424" s="25">
        <f t="shared" si="208"/>
        <v>0.55248519186196243</v>
      </c>
      <c r="S1424" s="25" t="s">
        <v>45</v>
      </c>
      <c r="T1424" s="25">
        <v>2.7911376836420652</v>
      </c>
      <c r="U1424" s="25" t="s">
        <v>45</v>
      </c>
      <c r="V1424" s="25">
        <f t="shared" si="209"/>
        <v>1.2449320622845965</v>
      </c>
      <c r="W1424" s="26">
        <v>17.663007666610653</v>
      </c>
      <c r="X1424" s="26">
        <v>35.864183350602652</v>
      </c>
      <c r="Y1424" s="26">
        <v>28.485886109542705</v>
      </c>
      <c r="Z1424" s="26">
        <v>3.4640427376365182</v>
      </c>
      <c r="AA1424" s="26" t="s">
        <v>45</v>
      </c>
      <c r="AB1424" s="26" t="s">
        <v>45</v>
      </c>
      <c r="AC1424" s="26">
        <f t="shared" si="212"/>
        <v>0.49299886304735696</v>
      </c>
      <c r="AD1424" s="26">
        <f t="shared" si="212"/>
        <v>1.0010187364291541</v>
      </c>
      <c r="AE1424" s="26">
        <f t="shared" si="212"/>
        <v>0.79508030172280697</v>
      </c>
      <c r="AF1424" s="26">
        <f t="shared" si="212"/>
        <v>9.6686202227639101E-2</v>
      </c>
      <c r="AG1424" s="17">
        <v>3.1</v>
      </c>
      <c r="AH1424" s="17">
        <v>5.89</v>
      </c>
      <c r="AI1424" s="17">
        <f t="shared" si="211"/>
        <v>1.2882495516931333E-6</v>
      </c>
      <c r="AJ1424" s="17">
        <v>1</v>
      </c>
      <c r="AK1424" s="17">
        <v>38</v>
      </c>
      <c r="AL1424" s="17">
        <v>667</v>
      </c>
      <c r="AM1424" s="17">
        <v>35</v>
      </c>
      <c r="AN1424" s="17">
        <v>14.2</v>
      </c>
      <c r="AO1424" s="17">
        <v>3.25</v>
      </c>
      <c r="AP1424" s="17">
        <v>0.2</v>
      </c>
      <c r="AQ1424" s="17">
        <v>82.2</v>
      </c>
      <c r="AR1424" s="17">
        <v>822.3125</v>
      </c>
      <c r="AS1424" s="17">
        <v>869.79166666666663</v>
      </c>
      <c r="AT1424" s="26">
        <v>580.625</v>
      </c>
      <c r="AU1424" s="26">
        <v>18.278206538321477</v>
      </c>
      <c r="AV1424" s="26">
        <v>0.14493122992500274</v>
      </c>
      <c r="AW1424" s="26">
        <v>4909.4500000000025</v>
      </c>
      <c r="AX1424" s="26">
        <v>3864.6999999999994</v>
      </c>
      <c r="AY1424" s="103">
        <v>941</v>
      </c>
      <c r="AZ1424" s="103">
        <f t="shared" si="206"/>
        <v>287.005</v>
      </c>
      <c r="BA1424" s="17">
        <v>30</v>
      </c>
      <c r="BB1424" s="17">
        <v>30</v>
      </c>
      <c r="BC1424" s="17">
        <v>0.14000000000000001</v>
      </c>
      <c r="BD1424" s="14">
        <v>3</v>
      </c>
      <c r="BE1424" s="17" t="s">
        <v>41</v>
      </c>
      <c r="BF1424" s="28"/>
      <c r="BG1424" s="26"/>
      <c r="BH1424" s="31"/>
      <c r="BI1424" s="29"/>
    </row>
    <row r="1425" spans="1:61" ht="15.75" x14ac:dyDescent="0.25">
      <c r="A1425" s="14">
        <v>2009</v>
      </c>
      <c r="B1425" s="15">
        <v>2012</v>
      </c>
      <c r="C1425" s="17" t="s">
        <v>209</v>
      </c>
      <c r="D1425" s="17" t="s">
        <v>343</v>
      </c>
      <c r="E1425" s="86">
        <v>4</v>
      </c>
      <c r="F1425" s="44" t="s">
        <v>120</v>
      </c>
      <c r="G1425" s="45" t="str">
        <f t="shared" si="207"/>
        <v>Millbrook</v>
      </c>
      <c r="H1425" s="70">
        <v>99217</v>
      </c>
      <c r="I1425" s="45">
        <v>9</v>
      </c>
      <c r="J1425" s="22">
        <v>99217015</v>
      </c>
      <c r="K1425" s="17" t="s">
        <v>40</v>
      </c>
      <c r="L1425" s="92"/>
      <c r="M1425" s="93">
        <v>1</v>
      </c>
      <c r="N1425" s="25">
        <f t="shared" si="205"/>
        <v>26.166180569693292</v>
      </c>
      <c r="O1425" s="26">
        <v>44.984752521698326</v>
      </c>
      <c r="P1425" s="26">
        <f t="shared" si="213"/>
        <v>0.44984752521698324</v>
      </c>
      <c r="Q1425" s="63">
        <v>55.015247478301674</v>
      </c>
      <c r="R1425" s="25">
        <f t="shared" si="208"/>
        <v>0.55015247478301676</v>
      </c>
      <c r="S1425" s="25" t="s">
        <v>45</v>
      </c>
      <c r="T1425" s="25">
        <v>3.9235971912190801</v>
      </c>
      <c r="U1425" s="25" t="s">
        <v>45</v>
      </c>
      <c r="V1425" s="25">
        <f t="shared" si="209"/>
        <v>1.7500433502315256</v>
      </c>
      <c r="W1425" s="26">
        <v>18.0079946491295</v>
      </c>
      <c r="X1425" s="26">
        <v>38.285537137944573</v>
      </c>
      <c r="Y1425" s="26">
        <v>27.888206060973332</v>
      </c>
      <c r="Z1425" s="26">
        <v>3.1135359567009999</v>
      </c>
      <c r="AA1425" s="26" t="s">
        <v>45</v>
      </c>
      <c r="AB1425" s="26" t="s">
        <v>45</v>
      </c>
      <c r="AC1425" s="26">
        <f t="shared" si="212"/>
        <v>0.70656117224812731</v>
      </c>
      <c r="AD1425" s="26">
        <f t="shared" si="212"/>
        <v>1.502170259787531</v>
      </c>
      <c r="AE1425" s="26">
        <f t="shared" si="212"/>
        <v>1.0942208696897389</v>
      </c>
      <c r="AF1425" s="26">
        <f t="shared" si="212"/>
        <v>0.12216260934471655</v>
      </c>
      <c r="AG1425" s="17">
        <v>4.3</v>
      </c>
      <c r="AH1425" s="17">
        <v>6.6</v>
      </c>
      <c r="AI1425" s="17">
        <f t="shared" si="211"/>
        <v>2.511886431509578E-7</v>
      </c>
      <c r="AJ1425" s="17">
        <v>1</v>
      </c>
      <c r="AK1425" s="17">
        <v>47.5</v>
      </c>
      <c r="AL1425" s="17">
        <v>1619</v>
      </c>
      <c r="AM1425" s="17">
        <v>154</v>
      </c>
      <c r="AN1425" s="17">
        <v>4.9000000000000004</v>
      </c>
      <c r="AO1425" s="17">
        <v>9.15</v>
      </c>
      <c r="AP1425" s="17">
        <v>0.2</v>
      </c>
      <c r="AQ1425" s="17">
        <v>31</v>
      </c>
      <c r="AR1425" s="17">
        <v>822.3125</v>
      </c>
      <c r="AS1425" s="17">
        <v>869.79166666666663</v>
      </c>
      <c r="AT1425" s="26">
        <v>580.625</v>
      </c>
      <c r="AU1425" s="26">
        <v>18.278206538321477</v>
      </c>
      <c r="AV1425" s="26">
        <v>0.14493122992500274</v>
      </c>
      <c r="AW1425" s="26">
        <v>4909.4500000000025</v>
      </c>
      <c r="AX1425" s="26">
        <v>3864.6999999999994</v>
      </c>
      <c r="AY1425" s="103">
        <v>941</v>
      </c>
      <c r="AZ1425" s="103">
        <f t="shared" si="206"/>
        <v>287.005</v>
      </c>
      <c r="BA1425" s="17">
        <v>30</v>
      </c>
      <c r="BB1425" s="17">
        <v>30</v>
      </c>
      <c r="BC1425" s="17">
        <v>0.14000000000000001</v>
      </c>
      <c r="BD1425" s="14">
        <v>3</v>
      </c>
      <c r="BE1425" s="17" t="s">
        <v>41</v>
      </c>
      <c r="BF1425" s="28"/>
      <c r="BG1425" s="26"/>
      <c r="BH1425" s="31"/>
      <c r="BI1425" s="29"/>
    </row>
    <row r="1426" spans="1:61" ht="15.75" x14ac:dyDescent="0.25">
      <c r="A1426" s="14">
        <v>2009</v>
      </c>
      <c r="B1426" s="15">
        <v>2012</v>
      </c>
      <c r="C1426" s="17" t="s">
        <v>209</v>
      </c>
      <c r="D1426" s="17" t="s">
        <v>343</v>
      </c>
      <c r="E1426" s="86">
        <v>1</v>
      </c>
      <c r="F1426" s="44" t="s">
        <v>124</v>
      </c>
      <c r="G1426" s="45" t="str">
        <f t="shared" si="207"/>
        <v>Allegany</v>
      </c>
      <c r="H1426" s="70">
        <v>99239</v>
      </c>
      <c r="I1426" s="45" t="s">
        <v>52</v>
      </c>
      <c r="J1426" s="22">
        <v>99239015</v>
      </c>
      <c r="K1426" s="17" t="s">
        <v>42</v>
      </c>
      <c r="L1426" s="92"/>
      <c r="M1426" s="93">
        <v>0.94444444444444442</v>
      </c>
      <c r="N1426" s="25">
        <f t="shared" si="205"/>
        <v>20.579400730630368</v>
      </c>
      <c r="O1426" s="26">
        <v>47.944169058178979</v>
      </c>
      <c r="P1426" s="26">
        <f t="shared" si="213"/>
        <v>0.47944169058178976</v>
      </c>
      <c r="Q1426" s="63">
        <v>52.055830941821021</v>
      </c>
      <c r="R1426" s="25">
        <f t="shared" si="208"/>
        <v>0.52055830941821024</v>
      </c>
      <c r="S1426" s="25" t="s">
        <v>45</v>
      </c>
      <c r="T1426" s="25">
        <v>3.2888742258178474</v>
      </c>
      <c r="U1426" s="25" t="s">
        <v>45</v>
      </c>
      <c r="V1426" s="25">
        <f t="shared" si="209"/>
        <v>1.4669376564754002</v>
      </c>
      <c r="W1426" s="26">
        <v>17.806486660838118</v>
      </c>
      <c r="X1426" s="26">
        <v>35.460067396083566</v>
      </c>
      <c r="Y1426" s="26">
        <v>29.224638333149429</v>
      </c>
      <c r="Z1426" s="26">
        <v>3.3508738572798791</v>
      </c>
      <c r="AA1426" s="26" t="s">
        <v>45</v>
      </c>
      <c r="AB1426" s="26" t="s">
        <v>45</v>
      </c>
      <c r="AC1426" s="26">
        <f t="shared" si="212"/>
        <v>0.58563295031199791</v>
      </c>
      <c r="AD1426" s="26">
        <f t="shared" si="212"/>
        <v>1.1662370170474303</v>
      </c>
      <c r="AE1426" s="26">
        <f t="shared" si="212"/>
        <v>0.96116159772743415</v>
      </c>
      <c r="AF1426" s="26">
        <f t="shared" si="212"/>
        <v>0.11020602663174627</v>
      </c>
      <c r="AG1426" s="17">
        <v>3.2</v>
      </c>
      <c r="AH1426" s="17">
        <v>6.5</v>
      </c>
      <c r="AI1426" s="17">
        <f t="shared" si="211"/>
        <v>3.1622776601683734E-7</v>
      </c>
      <c r="AJ1426" s="17">
        <v>1</v>
      </c>
      <c r="AK1426" s="17">
        <v>40</v>
      </c>
      <c r="AL1426" s="17">
        <v>1110</v>
      </c>
      <c r="AM1426" s="17">
        <v>57.5</v>
      </c>
      <c r="AN1426" s="17">
        <v>10.65</v>
      </c>
      <c r="AO1426" s="17">
        <v>7.1</v>
      </c>
      <c r="AP1426" s="17">
        <v>0.15</v>
      </c>
      <c r="AQ1426" s="17">
        <v>41.55</v>
      </c>
      <c r="AR1426" s="17">
        <v>822.3125</v>
      </c>
      <c r="AS1426" s="17">
        <v>869.79166666666663</v>
      </c>
      <c r="AT1426" s="26">
        <v>580.625</v>
      </c>
      <c r="AU1426" s="26">
        <v>18.278206538321477</v>
      </c>
      <c r="AV1426" s="26">
        <v>0.14493122992500274</v>
      </c>
      <c r="AW1426" s="26">
        <v>4909.4500000000025</v>
      </c>
      <c r="AX1426" s="26">
        <v>3864.6999999999994</v>
      </c>
      <c r="AY1426" s="103">
        <v>941</v>
      </c>
      <c r="AZ1426" s="103">
        <f t="shared" si="206"/>
        <v>287.005</v>
      </c>
      <c r="BA1426" s="17">
        <v>30</v>
      </c>
      <c r="BB1426" s="17">
        <v>30</v>
      </c>
      <c r="BC1426" s="17">
        <v>0.14000000000000001</v>
      </c>
      <c r="BD1426" s="14">
        <v>3</v>
      </c>
      <c r="BE1426" s="17" t="s">
        <v>41</v>
      </c>
      <c r="BF1426" s="28"/>
      <c r="BG1426" s="26"/>
      <c r="BH1426" s="31"/>
      <c r="BI1426" s="29"/>
    </row>
    <row r="1427" spans="1:61" ht="15.75" x14ac:dyDescent="0.25">
      <c r="A1427" s="14">
        <v>2009</v>
      </c>
      <c r="B1427" s="15">
        <v>2012</v>
      </c>
      <c r="C1427" s="17" t="s">
        <v>209</v>
      </c>
      <c r="D1427" s="17" t="s">
        <v>343</v>
      </c>
      <c r="E1427" s="86">
        <v>2</v>
      </c>
      <c r="F1427" s="44" t="s">
        <v>124</v>
      </c>
      <c r="G1427" s="45" t="str">
        <f t="shared" si="207"/>
        <v>Allegany</v>
      </c>
      <c r="H1427" s="70">
        <v>99239</v>
      </c>
      <c r="I1427" s="45" t="s">
        <v>52</v>
      </c>
      <c r="J1427" s="22">
        <v>99239015</v>
      </c>
      <c r="K1427" s="17" t="s">
        <v>42</v>
      </c>
      <c r="L1427" s="92"/>
      <c r="M1427" s="93">
        <v>0.94444444444444442</v>
      </c>
      <c r="N1427" s="25">
        <f t="shared" si="205"/>
        <v>6.8212152381773432</v>
      </c>
      <c r="O1427" s="26">
        <v>50.836952230556633</v>
      </c>
      <c r="P1427" s="26">
        <f t="shared" si="213"/>
        <v>0.50836952230556631</v>
      </c>
      <c r="Q1427" s="63">
        <v>49.163047769443367</v>
      </c>
      <c r="R1427" s="25">
        <f t="shared" si="208"/>
        <v>0.49163047769443369</v>
      </c>
      <c r="S1427" s="25" t="s">
        <v>45</v>
      </c>
      <c r="T1427" s="25">
        <v>1.1558993107252218</v>
      </c>
      <c r="U1427" s="25" t="s">
        <v>45</v>
      </c>
      <c r="V1427" s="25">
        <f t="shared" si="209"/>
        <v>0.51556615108172243</v>
      </c>
      <c r="W1427" s="26">
        <v>18.77107116064245</v>
      </c>
      <c r="X1427" s="26">
        <v>36.881615101638701</v>
      </c>
      <c r="Y1427" s="26">
        <v>28.23970733118216</v>
      </c>
      <c r="Z1427" s="26">
        <v>2.8028496343899434</v>
      </c>
      <c r="AA1427" s="26" t="s">
        <v>45</v>
      </c>
      <c r="AB1427" s="26" t="s">
        <v>45</v>
      </c>
      <c r="AC1427" s="26">
        <f t="shared" si="212"/>
        <v>0.21697468216160695</v>
      </c>
      <c r="AD1427" s="26">
        <f t="shared" si="212"/>
        <v>0.42631433474417102</v>
      </c>
      <c r="AE1427" s="26">
        <f t="shared" si="212"/>
        <v>0.32642258239195454</v>
      </c>
      <c r="AF1427" s="26">
        <f t="shared" si="212"/>
        <v>3.2398119604577752E-2</v>
      </c>
      <c r="AG1427" s="17">
        <v>3.9</v>
      </c>
      <c r="AH1427" s="17">
        <v>6.9</v>
      </c>
      <c r="AI1427" s="17">
        <f t="shared" si="211"/>
        <v>1.2589254117941651E-7</v>
      </c>
      <c r="AJ1427" s="17">
        <v>1</v>
      </c>
      <c r="AK1427" s="17">
        <v>40.5</v>
      </c>
      <c r="AL1427" s="17">
        <v>1647</v>
      </c>
      <c r="AM1427" s="17">
        <v>163.5</v>
      </c>
      <c r="AN1427" s="17">
        <v>2.6</v>
      </c>
      <c r="AO1427" s="17">
        <v>9.15</v>
      </c>
      <c r="AP1427" s="17">
        <v>0.15</v>
      </c>
      <c r="AQ1427" s="17">
        <v>19.600000000000001</v>
      </c>
      <c r="AR1427" s="17">
        <v>822.3125</v>
      </c>
      <c r="AS1427" s="17">
        <v>869.79166666666663</v>
      </c>
      <c r="AT1427" s="26">
        <v>580.625</v>
      </c>
      <c r="AU1427" s="26">
        <v>18.278206538321477</v>
      </c>
      <c r="AV1427" s="26">
        <v>0.14493122992500274</v>
      </c>
      <c r="AW1427" s="26">
        <v>4909.4500000000025</v>
      </c>
      <c r="AX1427" s="26">
        <v>3864.6999999999994</v>
      </c>
      <c r="AY1427" s="103">
        <v>941</v>
      </c>
      <c r="AZ1427" s="103">
        <f t="shared" si="206"/>
        <v>287.005</v>
      </c>
      <c r="BA1427" s="17">
        <v>30</v>
      </c>
      <c r="BB1427" s="17">
        <v>30</v>
      </c>
      <c r="BC1427" s="17">
        <v>0.14000000000000001</v>
      </c>
      <c r="BD1427" s="14">
        <v>3</v>
      </c>
      <c r="BE1427" s="17" t="s">
        <v>41</v>
      </c>
      <c r="BF1427" s="28"/>
      <c r="BG1427" s="26"/>
      <c r="BH1427" s="31"/>
      <c r="BI1427" s="29"/>
    </row>
    <row r="1428" spans="1:61" ht="15.75" x14ac:dyDescent="0.25">
      <c r="A1428" s="14">
        <v>2009</v>
      </c>
      <c r="B1428" s="15">
        <v>2012</v>
      </c>
      <c r="C1428" s="17" t="s">
        <v>209</v>
      </c>
      <c r="D1428" s="17" t="s">
        <v>343</v>
      </c>
      <c r="E1428" s="86">
        <v>3</v>
      </c>
      <c r="F1428" s="44" t="s">
        <v>124</v>
      </c>
      <c r="G1428" s="45" t="str">
        <f t="shared" si="207"/>
        <v>Allegany</v>
      </c>
      <c r="H1428" s="70">
        <v>99239</v>
      </c>
      <c r="I1428" s="45" t="s">
        <v>52</v>
      </c>
      <c r="J1428" s="22">
        <v>99239015</v>
      </c>
      <c r="K1428" s="17" t="s">
        <v>42</v>
      </c>
      <c r="L1428" s="92"/>
      <c r="M1428" s="93">
        <v>1</v>
      </c>
      <c r="N1428" s="25">
        <f t="shared" si="205"/>
        <v>9.7113222755193753</v>
      </c>
      <c r="O1428" s="26">
        <v>46.248179434896585</v>
      </c>
      <c r="P1428" s="26">
        <f t="shared" si="213"/>
        <v>0.46248179434896586</v>
      </c>
      <c r="Q1428" s="63">
        <v>53.751820565103415</v>
      </c>
      <c r="R1428" s="25">
        <f t="shared" si="208"/>
        <v>0.53751820565103414</v>
      </c>
      <c r="S1428" s="25" t="s">
        <v>45</v>
      </c>
      <c r="T1428" s="25">
        <v>1.4971032504944277</v>
      </c>
      <c r="U1428" s="25" t="s">
        <v>45</v>
      </c>
      <c r="V1428" s="25">
        <f t="shared" si="209"/>
        <v>0.66775345695558774</v>
      </c>
      <c r="W1428" s="26">
        <v>17.520876157801084</v>
      </c>
      <c r="X1428" s="26">
        <v>34.525344690751872</v>
      </c>
      <c r="Y1428" s="26">
        <v>30.269558766260971</v>
      </c>
      <c r="Z1428" s="26">
        <v>3.0538405229144843</v>
      </c>
      <c r="AA1428" s="26" t="s">
        <v>45</v>
      </c>
      <c r="AB1428" s="26" t="s">
        <v>45</v>
      </c>
      <c r="AC1428" s="26">
        <f t="shared" si="212"/>
        <v>0.26230560647354323</v>
      </c>
      <c r="AD1428" s="26">
        <f t="shared" si="212"/>
        <v>0.51688005760965161</v>
      </c>
      <c r="AE1428" s="26">
        <f t="shared" si="212"/>
        <v>0.45316654820001401</v>
      </c>
      <c r="AF1428" s="26">
        <f t="shared" si="212"/>
        <v>4.5719145733468775E-2</v>
      </c>
      <c r="AG1428" s="17">
        <v>3.1</v>
      </c>
      <c r="AH1428" s="17">
        <v>5.89</v>
      </c>
      <c r="AI1428" s="17">
        <f t="shared" si="211"/>
        <v>1.2882495516931333E-6</v>
      </c>
      <c r="AJ1428" s="17">
        <v>1</v>
      </c>
      <c r="AK1428" s="17">
        <v>38</v>
      </c>
      <c r="AL1428" s="17">
        <v>667</v>
      </c>
      <c r="AM1428" s="17">
        <v>35</v>
      </c>
      <c r="AN1428" s="17">
        <v>14.2</v>
      </c>
      <c r="AO1428" s="17">
        <v>3.25</v>
      </c>
      <c r="AP1428" s="17">
        <v>0.2</v>
      </c>
      <c r="AQ1428" s="17">
        <v>82.2</v>
      </c>
      <c r="AR1428" s="17">
        <v>822.3125</v>
      </c>
      <c r="AS1428" s="17">
        <v>869.79166666666663</v>
      </c>
      <c r="AT1428" s="26">
        <v>580.625</v>
      </c>
      <c r="AU1428" s="26">
        <v>18.278206538321477</v>
      </c>
      <c r="AV1428" s="26">
        <v>0.14493122992500274</v>
      </c>
      <c r="AW1428" s="26">
        <v>4909.4500000000025</v>
      </c>
      <c r="AX1428" s="26">
        <v>3864.6999999999994</v>
      </c>
      <c r="AY1428" s="103">
        <v>941</v>
      </c>
      <c r="AZ1428" s="103">
        <f t="shared" si="206"/>
        <v>287.005</v>
      </c>
      <c r="BA1428" s="17">
        <v>30</v>
      </c>
      <c r="BB1428" s="17">
        <v>30</v>
      </c>
      <c r="BC1428" s="17">
        <v>0.14000000000000001</v>
      </c>
      <c r="BD1428" s="14">
        <v>3</v>
      </c>
      <c r="BE1428" s="17" t="s">
        <v>41</v>
      </c>
      <c r="BF1428" s="28"/>
      <c r="BG1428" s="26"/>
      <c r="BH1428" s="31"/>
      <c r="BI1428" s="29"/>
    </row>
    <row r="1429" spans="1:61" ht="15.75" x14ac:dyDescent="0.25">
      <c r="A1429" s="14">
        <v>2009</v>
      </c>
      <c r="B1429" s="15">
        <v>2012</v>
      </c>
      <c r="C1429" s="17" t="s">
        <v>209</v>
      </c>
      <c r="D1429" s="17" t="s">
        <v>343</v>
      </c>
      <c r="E1429" s="86">
        <v>4</v>
      </c>
      <c r="F1429" s="44" t="s">
        <v>124</v>
      </c>
      <c r="G1429" s="45" t="str">
        <f t="shared" si="207"/>
        <v>Allegany</v>
      </c>
      <c r="H1429" s="70">
        <v>99239</v>
      </c>
      <c r="I1429" s="45" t="s">
        <v>52</v>
      </c>
      <c r="J1429" s="22">
        <v>99239015</v>
      </c>
      <c r="K1429" s="17" t="s">
        <v>42</v>
      </c>
      <c r="L1429" s="92"/>
      <c r="M1429" s="93">
        <v>1</v>
      </c>
      <c r="N1429" s="25">
        <f t="shared" si="205"/>
        <v>19.109777300123735</v>
      </c>
      <c r="O1429" s="26">
        <v>45.776045357902198</v>
      </c>
      <c r="P1429" s="26">
        <f t="shared" si="213"/>
        <v>0.45776045357902201</v>
      </c>
      <c r="Q1429" s="63">
        <v>54.223954642097802</v>
      </c>
      <c r="R1429" s="25">
        <f t="shared" si="208"/>
        <v>0.54223954642097805</v>
      </c>
      <c r="S1429" s="25" t="s">
        <v>45</v>
      </c>
      <c r="T1429" s="25">
        <v>2.915900108232913</v>
      </c>
      <c r="U1429" s="25" t="s">
        <v>45</v>
      </c>
      <c r="V1429" s="25">
        <f t="shared" si="209"/>
        <v>1.3005798877042432</v>
      </c>
      <c r="W1429" s="26">
        <v>16.957569466512723</v>
      </c>
      <c r="X1429" s="26">
        <v>34.070254993629383</v>
      </c>
      <c r="Y1429" s="26">
        <v>29.841325066321062</v>
      </c>
      <c r="Z1429" s="26">
        <v>3.9815197608357664</v>
      </c>
      <c r="AA1429" s="26" t="s">
        <v>45</v>
      </c>
      <c r="AB1429" s="26" t="s">
        <v>45</v>
      </c>
      <c r="AC1429" s="26">
        <f t="shared" si="212"/>
        <v>0.49446578642771588</v>
      </c>
      <c r="AD1429" s="26">
        <f t="shared" si="212"/>
        <v>0.99345460223446869</v>
      </c>
      <c r="AE1429" s="26">
        <f t="shared" si="212"/>
        <v>0.87014322990699122</v>
      </c>
      <c r="AF1429" s="26">
        <f t="shared" si="212"/>
        <v>0.11609713901552494</v>
      </c>
      <c r="AG1429" s="17">
        <v>4.3</v>
      </c>
      <c r="AH1429" s="17">
        <v>6.6</v>
      </c>
      <c r="AI1429" s="17">
        <f t="shared" si="211"/>
        <v>2.511886431509578E-7</v>
      </c>
      <c r="AJ1429" s="17">
        <v>1</v>
      </c>
      <c r="AK1429" s="17">
        <v>47.5</v>
      </c>
      <c r="AL1429" s="17">
        <v>1619</v>
      </c>
      <c r="AM1429" s="17">
        <v>154</v>
      </c>
      <c r="AN1429" s="17">
        <v>4.9000000000000004</v>
      </c>
      <c r="AO1429" s="17">
        <v>9.15</v>
      </c>
      <c r="AP1429" s="17">
        <v>0.2</v>
      </c>
      <c r="AQ1429" s="17">
        <v>31</v>
      </c>
      <c r="AR1429" s="17">
        <v>822.3125</v>
      </c>
      <c r="AS1429" s="17">
        <v>869.79166666666663</v>
      </c>
      <c r="AT1429" s="26">
        <v>580.625</v>
      </c>
      <c r="AU1429" s="26">
        <v>18.278206538321477</v>
      </c>
      <c r="AV1429" s="26">
        <v>0.14493122992500274</v>
      </c>
      <c r="AW1429" s="26">
        <v>4909.4500000000025</v>
      </c>
      <c r="AX1429" s="26">
        <v>3864.6999999999994</v>
      </c>
      <c r="AY1429" s="103">
        <v>941</v>
      </c>
      <c r="AZ1429" s="103">
        <f t="shared" si="206"/>
        <v>287.005</v>
      </c>
      <c r="BA1429" s="17">
        <v>30</v>
      </c>
      <c r="BB1429" s="17">
        <v>30</v>
      </c>
      <c r="BC1429" s="17">
        <v>0.14000000000000001</v>
      </c>
      <c r="BD1429" s="14">
        <v>3</v>
      </c>
      <c r="BE1429" s="17" t="s">
        <v>41</v>
      </c>
      <c r="BF1429" s="28"/>
      <c r="BG1429" s="26"/>
      <c r="BH1429" s="31"/>
      <c r="BI1429" s="29"/>
    </row>
    <row r="1430" spans="1:61" ht="15.75" x14ac:dyDescent="0.25">
      <c r="A1430" s="14">
        <v>2009</v>
      </c>
      <c r="B1430" s="15">
        <v>2012</v>
      </c>
      <c r="C1430" s="17" t="s">
        <v>209</v>
      </c>
      <c r="D1430" s="17" t="s">
        <v>343</v>
      </c>
      <c r="E1430" s="86">
        <v>1</v>
      </c>
      <c r="F1430" s="44" t="s">
        <v>126</v>
      </c>
      <c r="G1430" s="45" t="str">
        <f t="shared" si="207"/>
        <v>Canastota</v>
      </c>
      <c r="H1430" s="70">
        <v>9970</v>
      </c>
      <c r="I1430" s="45">
        <v>5</v>
      </c>
      <c r="J1430" s="22">
        <v>9970036</v>
      </c>
      <c r="K1430" s="17" t="s">
        <v>54</v>
      </c>
      <c r="L1430" s="92"/>
      <c r="M1430" s="93">
        <v>0.88888888888888884</v>
      </c>
      <c r="N1430" s="25">
        <f t="shared" si="205"/>
        <v>13.433034931377396</v>
      </c>
      <c r="O1430" s="26">
        <v>48.08703401158472</v>
      </c>
      <c r="P1430" s="26">
        <f t="shared" si="213"/>
        <v>0.48087034011584717</v>
      </c>
      <c r="Q1430" s="63">
        <v>51.91296598841528</v>
      </c>
      <c r="R1430" s="25">
        <f t="shared" si="208"/>
        <v>0.51912965988415283</v>
      </c>
      <c r="S1430" s="25" t="s">
        <v>45</v>
      </c>
      <c r="T1430" s="25">
        <v>2.1531826920798349</v>
      </c>
      <c r="U1430" s="25" t="s">
        <v>45</v>
      </c>
      <c r="V1430" s="25">
        <f t="shared" si="209"/>
        <v>0.96038478683311101</v>
      </c>
      <c r="W1430" s="26">
        <v>18.605400453402069</v>
      </c>
      <c r="X1430" s="26">
        <v>35.633889475482135</v>
      </c>
      <c r="Y1430" s="26">
        <v>27.386728090742523</v>
      </c>
      <c r="Z1430" s="26">
        <v>4.5522363435918152</v>
      </c>
      <c r="AA1430" s="26" t="s">
        <v>45</v>
      </c>
      <c r="AB1430" s="26" t="s">
        <v>45</v>
      </c>
      <c r="AC1430" s="26">
        <f t="shared" si="212"/>
        <v>0.40060826235479646</v>
      </c>
      <c r="AD1430" s="26">
        <f t="shared" si="212"/>
        <v>0.76726274070093914</v>
      </c>
      <c r="AE1430" s="26">
        <f t="shared" si="212"/>
        <v>0.5896862891768343</v>
      </c>
      <c r="AF1430" s="26">
        <f t="shared" si="212"/>
        <v>9.8017965052786885E-2</v>
      </c>
      <c r="AG1430" s="17">
        <v>3.2</v>
      </c>
      <c r="AH1430" s="17">
        <v>6.5</v>
      </c>
      <c r="AI1430" s="17">
        <f t="shared" si="211"/>
        <v>3.1622776601683734E-7</v>
      </c>
      <c r="AJ1430" s="17">
        <v>1</v>
      </c>
      <c r="AK1430" s="17">
        <v>40</v>
      </c>
      <c r="AL1430" s="17">
        <v>1110</v>
      </c>
      <c r="AM1430" s="17">
        <v>57.5</v>
      </c>
      <c r="AN1430" s="17">
        <v>10.65</v>
      </c>
      <c r="AO1430" s="17">
        <v>7.1</v>
      </c>
      <c r="AP1430" s="17">
        <v>0.15</v>
      </c>
      <c r="AQ1430" s="17">
        <v>41.55</v>
      </c>
      <c r="AR1430" s="17">
        <v>822.3125</v>
      </c>
      <c r="AS1430" s="17">
        <v>869.79166666666663</v>
      </c>
      <c r="AT1430" s="26">
        <v>580.625</v>
      </c>
      <c r="AU1430" s="26">
        <v>18.278206538321477</v>
      </c>
      <c r="AV1430" s="26">
        <v>0.14493122992500274</v>
      </c>
      <c r="AW1430" s="26">
        <v>4909.4500000000025</v>
      </c>
      <c r="AX1430" s="26">
        <v>3864.6999999999994</v>
      </c>
      <c r="AY1430" s="103">
        <v>941</v>
      </c>
      <c r="AZ1430" s="103">
        <f t="shared" si="206"/>
        <v>287.005</v>
      </c>
      <c r="BA1430" s="17">
        <v>30</v>
      </c>
      <c r="BB1430" s="17">
        <v>30</v>
      </c>
      <c r="BC1430" s="17">
        <v>0.14000000000000001</v>
      </c>
      <c r="BD1430" s="14">
        <v>3</v>
      </c>
      <c r="BE1430" s="17" t="s">
        <v>41</v>
      </c>
      <c r="BF1430" s="28"/>
      <c r="BG1430" s="26"/>
      <c r="BH1430" s="31"/>
      <c r="BI1430" s="29"/>
    </row>
    <row r="1431" spans="1:61" ht="15.75" x14ac:dyDescent="0.25">
      <c r="A1431" s="14">
        <v>2009</v>
      </c>
      <c r="B1431" s="15">
        <v>2012</v>
      </c>
      <c r="C1431" s="17" t="s">
        <v>209</v>
      </c>
      <c r="D1431" s="17" t="s">
        <v>343</v>
      </c>
      <c r="E1431" s="86">
        <v>2</v>
      </c>
      <c r="F1431" s="44" t="s">
        <v>126</v>
      </c>
      <c r="G1431" s="45" t="str">
        <f t="shared" si="207"/>
        <v>Canastota</v>
      </c>
      <c r="H1431" s="70">
        <v>9970</v>
      </c>
      <c r="I1431" s="45">
        <v>5</v>
      </c>
      <c r="J1431" s="22">
        <v>9970036</v>
      </c>
      <c r="K1431" s="17" t="s">
        <v>54</v>
      </c>
      <c r="L1431" s="92"/>
      <c r="M1431" s="93">
        <v>0.94444444444444442</v>
      </c>
      <c r="N1431" s="25">
        <f t="shared" si="205"/>
        <v>15.177061313344737</v>
      </c>
      <c r="O1431" s="26">
        <v>47.75335775335774</v>
      </c>
      <c r="P1431" s="26">
        <f t="shared" si="213"/>
        <v>0.47753357753357739</v>
      </c>
      <c r="Q1431" s="63">
        <v>52.24664224664226</v>
      </c>
      <c r="R1431" s="25">
        <f t="shared" si="208"/>
        <v>0.52246642246642261</v>
      </c>
      <c r="S1431" s="25" t="s">
        <v>45</v>
      </c>
      <c r="T1431" s="25">
        <v>2.4158521284693224</v>
      </c>
      <c r="U1431" s="25" t="s">
        <v>45</v>
      </c>
      <c r="V1431" s="25">
        <f t="shared" si="209"/>
        <v>1.0775433222432302</v>
      </c>
      <c r="W1431" s="26">
        <v>18.770875335466997</v>
      </c>
      <c r="X1431" s="26">
        <v>35.811907137329456</v>
      </c>
      <c r="Y1431" s="26">
        <v>27.098151560357664</v>
      </c>
      <c r="Z1431" s="26">
        <v>4.3648152094716011</v>
      </c>
      <c r="AA1431" s="26" t="s">
        <v>45</v>
      </c>
      <c r="AB1431" s="26" t="s">
        <v>45</v>
      </c>
      <c r="AC1431" s="26">
        <f t="shared" si="212"/>
        <v>0.45347659132420248</v>
      </c>
      <c r="AD1431" s="26">
        <f t="shared" si="212"/>
        <v>0.8651627208226309</v>
      </c>
      <c r="AE1431" s="26">
        <f t="shared" si="212"/>
        <v>0.65465127124674349</v>
      </c>
      <c r="AF1431" s="26">
        <f t="shared" si="212"/>
        <v>0.10544748114177238</v>
      </c>
      <c r="AG1431" s="17">
        <v>3.9</v>
      </c>
      <c r="AH1431" s="17">
        <v>6.9</v>
      </c>
      <c r="AI1431" s="17">
        <f t="shared" si="211"/>
        <v>1.2589254117941651E-7</v>
      </c>
      <c r="AJ1431" s="17">
        <v>1</v>
      </c>
      <c r="AK1431" s="17">
        <v>40.5</v>
      </c>
      <c r="AL1431" s="17">
        <v>1647</v>
      </c>
      <c r="AM1431" s="17">
        <v>163.5</v>
      </c>
      <c r="AN1431" s="17">
        <v>2.6</v>
      </c>
      <c r="AO1431" s="17">
        <v>9.15</v>
      </c>
      <c r="AP1431" s="17">
        <v>0.15</v>
      </c>
      <c r="AQ1431" s="17">
        <v>19.600000000000001</v>
      </c>
      <c r="AR1431" s="17">
        <v>822.3125</v>
      </c>
      <c r="AS1431" s="17">
        <v>869.79166666666663</v>
      </c>
      <c r="AT1431" s="26">
        <v>580.625</v>
      </c>
      <c r="AU1431" s="26">
        <v>18.278206538321477</v>
      </c>
      <c r="AV1431" s="26">
        <v>0.14493122992500274</v>
      </c>
      <c r="AW1431" s="26">
        <v>4909.4500000000025</v>
      </c>
      <c r="AX1431" s="26">
        <v>3864.6999999999994</v>
      </c>
      <c r="AY1431" s="103">
        <v>941</v>
      </c>
      <c r="AZ1431" s="103">
        <f t="shared" si="206"/>
        <v>287.005</v>
      </c>
      <c r="BA1431" s="17">
        <v>30</v>
      </c>
      <c r="BB1431" s="17">
        <v>30</v>
      </c>
      <c r="BC1431" s="17">
        <v>0.14000000000000001</v>
      </c>
      <c r="BD1431" s="14">
        <v>3</v>
      </c>
      <c r="BE1431" s="17" t="s">
        <v>41</v>
      </c>
      <c r="BF1431" s="28"/>
      <c r="BG1431" s="26"/>
      <c r="BH1431" s="31"/>
      <c r="BI1431" s="29"/>
    </row>
    <row r="1432" spans="1:61" ht="15.75" x14ac:dyDescent="0.25">
      <c r="A1432" s="14">
        <v>2009</v>
      </c>
      <c r="B1432" s="15">
        <v>2012</v>
      </c>
      <c r="C1432" s="17" t="s">
        <v>209</v>
      </c>
      <c r="D1432" s="17" t="s">
        <v>343</v>
      </c>
      <c r="E1432" s="86">
        <v>3</v>
      </c>
      <c r="F1432" s="44" t="s">
        <v>126</v>
      </c>
      <c r="G1432" s="45" t="str">
        <f t="shared" si="207"/>
        <v>Canastota</v>
      </c>
      <c r="H1432" s="70">
        <v>9970</v>
      </c>
      <c r="I1432" s="45">
        <v>5</v>
      </c>
      <c r="J1432" s="22">
        <v>9970036</v>
      </c>
      <c r="K1432" s="17" t="s">
        <v>54</v>
      </c>
      <c r="L1432" s="92"/>
      <c r="M1432" s="93">
        <v>1</v>
      </c>
      <c r="N1432" s="25">
        <f t="shared" si="205"/>
        <v>15.195608240054245</v>
      </c>
      <c r="O1432" s="26">
        <v>46.354373054061703</v>
      </c>
      <c r="P1432" s="26">
        <f t="shared" si="213"/>
        <v>0.46354373054061704</v>
      </c>
      <c r="Q1432" s="63">
        <v>53.645626945938297</v>
      </c>
      <c r="R1432" s="25">
        <f t="shared" si="208"/>
        <v>0.53645626945938296</v>
      </c>
      <c r="S1432" s="25" t="s">
        <v>45</v>
      </c>
      <c r="T1432" s="25">
        <v>2.3479429771428282</v>
      </c>
      <c r="U1432" s="25" t="s">
        <v>45</v>
      </c>
      <c r="V1432" s="25">
        <f t="shared" si="209"/>
        <v>1.0472537810628137</v>
      </c>
      <c r="W1432" s="26">
        <v>19.204348154299083</v>
      </c>
      <c r="X1432" s="26">
        <v>35.909131820847691</v>
      </c>
      <c r="Y1432" s="26">
        <v>26.521446074873282</v>
      </c>
      <c r="Z1432" s="26">
        <v>4.127946240367919</v>
      </c>
      <c r="AA1432" s="26" t="s">
        <v>45</v>
      </c>
      <c r="AB1432" s="26" t="s">
        <v>45</v>
      </c>
      <c r="AC1432" s="26">
        <f t="shared" si="212"/>
        <v>0.45090714379492369</v>
      </c>
      <c r="AD1432" s="26">
        <f t="shared" si="212"/>
        <v>0.84312593874055386</v>
      </c>
      <c r="AE1432" s="26">
        <f t="shared" si="212"/>
        <v>0.62270843055170955</v>
      </c>
      <c r="AF1432" s="26">
        <f t="shared" si="212"/>
        <v>9.6921823850949967E-2</v>
      </c>
      <c r="AG1432" s="17">
        <v>3.1</v>
      </c>
      <c r="AH1432" s="17">
        <v>5.89</v>
      </c>
      <c r="AI1432" s="17">
        <f t="shared" si="211"/>
        <v>1.2882495516931333E-6</v>
      </c>
      <c r="AJ1432" s="17">
        <v>1</v>
      </c>
      <c r="AK1432" s="17">
        <v>38</v>
      </c>
      <c r="AL1432" s="17">
        <v>667</v>
      </c>
      <c r="AM1432" s="17">
        <v>35</v>
      </c>
      <c r="AN1432" s="17">
        <v>14.2</v>
      </c>
      <c r="AO1432" s="17">
        <v>3.25</v>
      </c>
      <c r="AP1432" s="17">
        <v>0.2</v>
      </c>
      <c r="AQ1432" s="17">
        <v>82.2</v>
      </c>
      <c r="AR1432" s="17">
        <v>822.3125</v>
      </c>
      <c r="AS1432" s="17">
        <v>869.79166666666663</v>
      </c>
      <c r="AT1432" s="26">
        <v>580.625</v>
      </c>
      <c r="AU1432" s="26">
        <v>18.278206538321477</v>
      </c>
      <c r="AV1432" s="26">
        <v>0.14493122992500274</v>
      </c>
      <c r="AW1432" s="26">
        <v>4909.4500000000025</v>
      </c>
      <c r="AX1432" s="26">
        <v>3864.6999999999994</v>
      </c>
      <c r="AY1432" s="103">
        <v>941</v>
      </c>
      <c r="AZ1432" s="103">
        <f t="shared" si="206"/>
        <v>287.005</v>
      </c>
      <c r="BA1432" s="17">
        <v>30</v>
      </c>
      <c r="BB1432" s="17">
        <v>30</v>
      </c>
      <c r="BC1432" s="17">
        <v>0.14000000000000001</v>
      </c>
      <c r="BD1432" s="14">
        <v>3</v>
      </c>
      <c r="BE1432" s="17" t="s">
        <v>41</v>
      </c>
      <c r="BF1432" s="28"/>
      <c r="BG1432" s="26"/>
      <c r="BH1432" s="31"/>
      <c r="BI1432" s="29"/>
    </row>
    <row r="1433" spans="1:61" ht="15.75" x14ac:dyDescent="0.25">
      <c r="A1433" s="14">
        <v>2009</v>
      </c>
      <c r="B1433" s="15">
        <v>2012</v>
      </c>
      <c r="C1433" s="17" t="s">
        <v>209</v>
      </c>
      <c r="D1433" s="17" t="s">
        <v>343</v>
      </c>
      <c r="E1433" s="86">
        <v>4</v>
      </c>
      <c r="F1433" s="44" t="s">
        <v>126</v>
      </c>
      <c r="G1433" s="45" t="str">
        <f t="shared" si="207"/>
        <v>Canastota</v>
      </c>
      <c r="H1433" s="70">
        <v>9970</v>
      </c>
      <c r="I1433" s="45">
        <v>5</v>
      </c>
      <c r="J1433" s="22">
        <v>9970036</v>
      </c>
      <c r="K1433" s="17" t="s">
        <v>54</v>
      </c>
      <c r="L1433" s="92"/>
      <c r="M1433" s="93">
        <v>0.94444444444444442</v>
      </c>
      <c r="N1433" s="25">
        <f t="shared" si="205"/>
        <v>14.137057908894569</v>
      </c>
      <c r="O1433" s="26">
        <v>47.562635323229209</v>
      </c>
      <c r="P1433" s="26">
        <f t="shared" si="213"/>
        <v>0.47562635323229208</v>
      </c>
      <c r="Q1433" s="63">
        <v>52.437364676770791</v>
      </c>
      <c r="R1433" s="25">
        <f t="shared" si="208"/>
        <v>0.52437364676770792</v>
      </c>
      <c r="S1433" s="25" t="s">
        <v>45</v>
      </c>
      <c r="T1433" s="25">
        <v>2.2413190995470855</v>
      </c>
      <c r="U1433" s="25" t="s">
        <v>45</v>
      </c>
      <c r="V1433" s="25">
        <f t="shared" si="209"/>
        <v>0.99969629774624691</v>
      </c>
      <c r="W1433" s="26">
        <v>18.914849791401195</v>
      </c>
      <c r="X1433" s="26">
        <v>35.732988536416876</v>
      </c>
      <c r="Y1433" s="26">
        <v>27.293090055335412</v>
      </c>
      <c r="Z1433" s="26">
        <v>4.2226265495288118</v>
      </c>
      <c r="AA1433" s="26" t="s">
        <v>45</v>
      </c>
      <c r="AB1433" s="26" t="s">
        <v>45</v>
      </c>
      <c r="AC1433" s="26">
        <f t="shared" si="212"/>
        <v>0.42394214102531702</v>
      </c>
      <c r="AD1433" s="26">
        <f t="shared" si="212"/>
        <v>0.80089029690568203</v>
      </c>
      <c r="AE1433" s="26">
        <f t="shared" si="212"/>
        <v>0.61172524026681885</v>
      </c>
      <c r="AF1433" s="26">
        <f t="shared" si="212"/>
        <v>9.4642535357135321E-2</v>
      </c>
      <c r="AG1433" s="17">
        <v>4.3</v>
      </c>
      <c r="AH1433" s="17">
        <v>6.6</v>
      </c>
      <c r="AI1433" s="17">
        <f t="shared" si="211"/>
        <v>2.511886431509578E-7</v>
      </c>
      <c r="AJ1433" s="17">
        <v>1</v>
      </c>
      <c r="AK1433" s="17">
        <v>47.5</v>
      </c>
      <c r="AL1433" s="17">
        <v>1619</v>
      </c>
      <c r="AM1433" s="17">
        <v>154</v>
      </c>
      <c r="AN1433" s="17">
        <v>4.9000000000000004</v>
      </c>
      <c r="AO1433" s="17">
        <v>9.15</v>
      </c>
      <c r="AP1433" s="17">
        <v>0.2</v>
      </c>
      <c r="AQ1433" s="17">
        <v>31</v>
      </c>
      <c r="AR1433" s="17">
        <v>822.3125</v>
      </c>
      <c r="AS1433" s="17">
        <v>869.79166666666663</v>
      </c>
      <c r="AT1433" s="26">
        <v>580.625</v>
      </c>
      <c r="AU1433" s="26">
        <v>18.278206538321477</v>
      </c>
      <c r="AV1433" s="26">
        <v>0.14493122992500274</v>
      </c>
      <c r="AW1433" s="26">
        <v>4909.4500000000025</v>
      </c>
      <c r="AX1433" s="26">
        <v>3864.6999999999994</v>
      </c>
      <c r="AY1433" s="103">
        <v>941</v>
      </c>
      <c r="AZ1433" s="103">
        <f t="shared" si="206"/>
        <v>287.005</v>
      </c>
      <c r="BA1433" s="17">
        <v>30</v>
      </c>
      <c r="BB1433" s="17">
        <v>30</v>
      </c>
      <c r="BC1433" s="17">
        <v>0.14000000000000001</v>
      </c>
      <c r="BD1433" s="14">
        <v>3</v>
      </c>
      <c r="BE1433" s="17" t="s">
        <v>41</v>
      </c>
      <c r="BF1433" s="28"/>
      <c r="BG1433" s="26"/>
      <c r="BH1433" s="31"/>
      <c r="BI1433" s="29"/>
    </row>
    <row r="1434" spans="1:61" ht="15.75" x14ac:dyDescent="0.25">
      <c r="A1434" s="14">
        <v>2009</v>
      </c>
      <c r="B1434" s="15">
        <v>2012</v>
      </c>
      <c r="C1434" s="17" t="s">
        <v>209</v>
      </c>
      <c r="D1434" s="17" t="s">
        <v>343</v>
      </c>
      <c r="E1434" s="86">
        <v>1</v>
      </c>
      <c r="F1434" s="44" t="s">
        <v>128</v>
      </c>
      <c r="G1434" s="45" t="str">
        <f t="shared" si="207"/>
        <v>Oneida</v>
      </c>
      <c r="H1434" s="70">
        <v>9980</v>
      </c>
      <c r="I1434" s="45">
        <v>9</v>
      </c>
      <c r="J1434" s="22">
        <v>9980005</v>
      </c>
      <c r="K1434" s="17" t="s">
        <v>40</v>
      </c>
      <c r="L1434" s="92"/>
      <c r="M1434" s="93">
        <v>1</v>
      </c>
      <c r="N1434" s="25">
        <f t="shared" si="205"/>
        <v>16.388732800269722</v>
      </c>
      <c r="O1434" s="26">
        <v>44.138529808990924</v>
      </c>
      <c r="P1434" s="26">
        <f t="shared" si="213"/>
        <v>0.44138529808990923</v>
      </c>
      <c r="Q1434" s="63">
        <v>55.861470191009076</v>
      </c>
      <c r="R1434" s="25">
        <f t="shared" si="208"/>
        <v>0.55861470191009077</v>
      </c>
      <c r="S1434" s="25" t="s">
        <v>45</v>
      </c>
      <c r="T1434" s="25">
        <v>2.4112485707876412</v>
      </c>
      <c r="U1434" s="25" t="s">
        <v>45</v>
      </c>
      <c r="V1434" s="25">
        <f t="shared" si="209"/>
        <v>1.0754899958910085</v>
      </c>
      <c r="W1434" s="26">
        <v>18.948391482247985</v>
      </c>
      <c r="X1434" s="26">
        <v>38.316489698801469</v>
      </c>
      <c r="Y1434" s="26">
        <v>27.690680692942124</v>
      </c>
      <c r="Z1434" s="26">
        <v>2.43504193739561</v>
      </c>
      <c r="AA1434" s="26" t="s">
        <v>45</v>
      </c>
      <c r="AB1434" s="26" t="s">
        <v>45</v>
      </c>
      <c r="AC1434" s="26">
        <f t="shared" si="212"/>
        <v>0.45689281880295163</v>
      </c>
      <c r="AD1434" s="26">
        <f t="shared" si="212"/>
        <v>0.92390581023834417</v>
      </c>
      <c r="AE1434" s="26">
        <f t="shared" si="212"/>
        <v>0.66769114244993621</v>
      </c>
      <c r="AF1434" s="26">
        <f t="shared" si="212"/>
        <v>5.8714913913531334E-2</v>
      </c>
      <c r="AG1434" s="17">
        <v>3.2</v>
      </c>
      <c r="AH1434" s="17">
        <v>6.5</v>
      </c>
      <c r="AI1434" s="17">
        <f t="shared" si="211"/>
        <v>3.1622776601683734E-7</v>
      </c>
      <c r="AJ1434" s="17">
        <v>1</v>
      </c>
      <c r="AK1434" s="17">
        <v>40</v>
      </c>
      <c r="AL1434" s="17">
        <v>1110</v>
      </c>
      <c r="AM1434" s="17">
        <v>57.5</v>
      </c>
      <c r="AN1434" s="17">
        <v>10.65</v>
      </c>
      <c r="AO1434" s="17">
        <v>7.1</v>
      </c>
      <c r="AP1434" s="17">
        <v>0.15</v>
      </c>
      <c r="AQ1434" s="17">
        <v>41.55</v>
      </c>
      <c r="AR1434" s="17">
        <v>822.3125</v>
      </c>
      <c r="AS1434" s="17">
        <v>869.79166666666663</v>
      </c>
      <c r="AT1434" s="26">
        <v>580.625</v>
      </c>
      <c r="AU1434" s="26">
        <v>18.278206538321477</v>
      </c>
      <c r="AV1434" s="26">
        <v>0.14493122992500274</v>
      </c>
      <c r="AW1434" s="26">
        <v>4909.4500000000025</v>
      </c>
      <c r="AX1434" s="26">
        <v>3864.6999999999994</v>
      </c>
      <c r="AY1434" s="103">
        <v>941</v>
      </c>
      <c r="AZ1434" s="103">
        <f t="shared" si="206"/>
        <v>287.005</v>
      </c>
      <c r="BA1434" s="17">
        <v>30</v>
      </c>
      <c r="BB1434" s="17">
        <v>30</v>
      </c>
      <c r="BC1434" s="17">
        <v>0.14000000000000001</v>
      </c>
      <c r="BD1434" s="14">
        <v>3</v>
      </c>
      <c r="BE1434" s="17" t="s">
        <v>41</v>
      </c>
      <c r="BF1434" s="28"/>
      <c r="BG1434" s="26"/>
      <c r="BH1434" s="31"/>
      <c r="BI1434" s="29"/>
    </row>
    <row r="1435" spans="1:61" ht="15.75" x14ac:dyDescent="0.25">
      <c r="A1435" s="14">
        <v>2009</v>
      </c>
      <c r="B1435" s="15">
        <v>2012</v>
      </c>
      <c r="C1435" s="17" t="s">
        <v>209</v>
      </c>
      <c r="D1435" s="17" t="s">
        <v>343</v>
      </c>
      <c r="E1435" s="86">
        <v>2</v>
      </c>
      <c r="F1435" s="44" t="s">
        <v>128</v>
      </c>
      <c r="G1435" s="45" t="str">
        <f t="shared" si="207"/>
        <v>Oneida</v>
      </c>
      <c r="H1435" s="70">
        <v>9980</v>
      </c>
      <c r="I1435" s="45">
        <v>9</v>
      </c>
      <c r="J1435" s="22">
        <v>9980005</v>
      </c>
      <c r="K1435" s="17" t="s">
        <v>40</v>
      </c>
      <c r="L1435" s="92"/>
      <c r="M1435" s="93">
        <v>0.94444444444444442</v>
      </c>
      <c r="N1435" s="25">
        <f t="shared" si="205"/>
        <v>25.214587861920997</v>
      </c>
      <c r="O1435" s="26">
        <v>44.459237643625748</v>
      </c>
      <c r="P1435" s="26">
        <f t="shared" si="213"/>
        <v>0.44459237643625749</v>
      </c>
      <c r="Q1435" s="63">
        <v>55.540762356374252</v>
      </c>
      <c r="R1435" s="25">
        <f t="shared" si="208"/>
        <v>0.55540762356374251</v>
      </c>
      <c r="S1435" s="25" t="s">
        <v>45</v>
      </c>
      <c r="T1435" s="25">
        <v>3.7367378461307559</v>
      </c>
      <c r="U1435" s="25" t="s">
        <v>45</v>
      </c>
      <c r="V1435" s="25">
        <f t="shared" si="209"/>
        <v>1.666698414866528</v>
      </c>
      <c r="W1435" s="26">
        <v>18.544522306103019</v>
      </c>
      <c r="X1435" s="26">
        <v>38.982444191186268</v>
      </c>
      <c r="Y1435" s="26">
        <v>27.348540903078572</v>
      </c>
      <c r="Z1435" s="26">
        <v>2.7745913501855881</v>
      </c>
      <c r="AA1435" s="26" t="s">
        <v>45</v>
      </c>
      <c r="AB1435" s="26" t="s">
        <v>45</v>
      </c>
      <c r="AC1435" s="26">
        <f t="shared" si="212"/>
        <v>0.6929601833963116</v>
      </c>
      <c r="AD1435" s="26">
        <f t="shared" si="212"/>
        <v>1.4566717454388576</v>
      </c>
      <c r="AE1435" s="26">
        <f t="shared" si="212"/>
        <v>1.021943278289887</v>
      </c>
      <c r="AF1435" s="26">
        <f t="shared" si="212"/>
        <v>0.1036792050578552</v>
      </c>
      <c r="AG1435" s="17">
        <v>3.9</v>
      </c>
      <c r="AH1435" s="17">
        <v>6.9</v>
      </c>
      <c r="AI1435" s="17">
        <f t="shared" si="211"/>
        <v>1.2589254117941651E-7</v>
      </c>
      <c r="AJ1435" s="17">
        <v>1</v>
      </c>
      <c r="AK1435" s="17">
        <v>40.5</v>
      </c>
      <c r="AL1435" s="17">
        <v>1647</v>
      </c>
      <c r="AM1435" s="17">
        <v>163.5</v>
      </c>
      <c r="AN1435" s="17">
        <v>2.6</v>
      </c>
      <c r="AO1435" s="17">
        <v>9.15</v>
      </c>
      <c r="AP1435" s="17">
        <v>0.15</v>
      </c>
      <c r="AQ1435" s="17">
        <v>19.600000000000001</v>
      </c>
      <c r="AR1435" s="17">
        <v>822.3125</v>
      </c>
      <c r="AS1435" s="17">
        <v>869.79166666666663</v>
      </c>
      <c r="AT1435" s="26">
        <v>580.625</v>
      </c>
      <c r="AU1435" s="26">
        <v>18.278206538321477</v>
      </c>
      <c r="AV1435" s="26">
        <v>0.14493122992500274</v>
      </c>
      <c r="AW1435" s="26">
        <v>4909.4500000000025</v>
      </c>
      <c r="AX1435" s="26">
        <v>3864.6999999999994</v>
      </c>
      <c r="AY1435" s="103">
        <v>941</v>
      </c>
      <c r="AZ1435" s="103">
        <f t="shared" si="206"/>
        <v>287.005</v>
      </c>
      <c r="BA1435" s="17">
        <v>30</v>
      </c>
      <c r="BB1435" s="17">
        <v>30</v>
      </c>
      <c r="BC1435" s="17">
        <v>0.14000000000000001</v>
      </c>
      <c r="BD1435" s="14">
        <v>3</v>
      </c>
      <c r="BE1435" s="17" t="s">
        <v>41</v>
      </c>
      <c r="BF1435" s="28"/>
      <c r="BG1435" s="26"/>
      <c r="BH1435" s="31"/>
      <c r="BI1435" s="29"/>
    </row>
    <row r="1436" spans="1:61" ht="15.75" x14ac:dyDescent="0.25">
      <c r="A1436" s="14">
        <v>2009</v>
      </c>
      <c r="B1436" s="15">
        <v>2012</v>
      </c>
      <c r="C1436" s="17" t="s">
        <v>209</v>
      </c>
      <c r="D1436" s="17" t="s">
        <v>343</v>
      </c>
      <c r="E1436" s="86">
        <v>3</v>
      </c>
      <c r="F1436" s="44" t="s">
        <v>128</v>
      </c>
      <c r="G1436" s="45" t="str">
        <f t="shared" si="207"/>
        <v>Oneida</v>
      </c>
      <c r="H1436" s="70">
        <v>9980</v>
      </c>
      <c r="I1436" s="45">
        <v>9</v>
      </c>
      <c r="J1436" s="22">
        <v>9980005</v>
      </c>
      <c r="K1436" s="17" t="s">
        <v>40</v>
      </c>
      <c r="L1436" s="92"/>
      <c r="M1436" s="93">
        <v>1</v>
      </c>
      <c r="N1436" s="25">
        <f t="shared" si="205"/>
        <v>19.846085217812011</v>
      </c>
      <c r="O1436" s="26">
        <v>44.023214637025376</v>
      </c>
      <c r="P1436" s="26">
        <f t="shared" si="213"/>
        <v>0.44023214637025376</v>
      </c>
      <c r="Q1436" s="63">
        <v>55.976785362974624</v>
      </c>
      <c r="R1436" s="25">
        <f t="shared" si="208"/>
        <v>0.55976785362974624</v>
      </c>
      <c r="S1436" s="25" t="s">
        <v>45</v>
      </c>
      <c r="T1436" s="25">
        <v>2.9122948974947818</v>
      </c>
      <c r="U1436" s="25" t="s">
        <v>45</v>
      </c>
      <c r="V1436" s="25">
        <f t="shared" si="209"/>
        <v>1.2989718543687698</v>
      </c>
      <c r="W1436" s="26">
        <v>18.706672563804204</v>
      </c>
      <c r="X1436" s="26">
        <v>39.573374335296641</v>
      </c>
      <c r="Y1436" s="26">
        <v>27.266520155034982</v>
      </c>
      <c r="Z1436" s="26">
        <v>2.2495025953763701</v>
      </c>
      <c r="AA1436" s="26" t="s">
        <v>45</v>
      </c>
      <c r="AB1436" s="26" t="s">
        <v>45</v>
      </c>
      <c r="AC1436" s="26">
        <f t="shared" si="212"/>
        <v>0.54479347056672611</v>
      </c>
      <c r="AD1436" s="26">
        <f t="shared" si="212"/>
        <v>1.1524933615333535</v>
      </c>
      <c r="AE1436" s="26">
        <f t="shared" si="212"/>
        <v>0.79408147519947014</v>
      </c>
      <c r="AF1436" s="26">
        <f t="shared" si="212"/>
        <v>6.5512149304158718E-2</v>
      </c>
      <c r="AG1436" s="17">
        <v>3.1</v>
      </c>
      <c r="AH1436" s="17">
        <v>5.89</v>
      </c>
      <c r="AI1436" s="17">
        <f t="shared" si="211"/>
        <v>1.2882495516931333E-6</v>
      </c>
      <c r="AJ1436" s="17">
        <v>1</v>
      </c>
      <c r="AK1436" s="17">
        <v>38</v>
      </c>
      <c r="AL1436" s="17">
        <v>667</v>
      </c>
      <c r="AM1436" s="17">
        <v>35</v>
      </c>
      <c r="AN1436" s="17">
        <v>14.2</v>
      </c>
      <c r="AO1436" s="17">
        <v>3.25</v>
      </c>
      <c r="AP1436" s="17">
        <v>0.2</v>
      </c>
      <c r="AQ1436" s="17">
        <v>82.2</v>
      </c>
      <c r="AR1436" s="17">
        <v>822.3125</v>
      </c>
      <c r="AS1436" s="17">
        <v>869.79166666666663</v>
      </c>
      <c r="AT1436" s="26">
        <v>580.625</v>
      </c>
      <c r="AU1436" s="26">
        <v>18.278206538321477</v>
      </c>
      <c r="AV1436" s="26">
        <v>0.14493122992500274</v>
      </c>
      <c r="AW1436" s="26">
        <v>4909.4500000000025</v>
      </c>
      <c r="AX1436" s="26">
        <v>3864.6999999999994</v>
      </c>
      <c r="AY1436" s="103">
        <v>941</v>
      </c>
      <c r="AZ1436" s="103">
        <f t="shared" si="206"/>
        <v>287.005</v>
      </c>
      <c r="BA1436" s="17">
        <v>30</v>
      </c>
      <c r="BB1436" s="17">
        <v>30</v>
      </c>
      <c r="BC1436" s="17">
        <v>0.14000000000000001</v>
      </c>
      <c r="BD1436" s="14">
        <v>3</v>
      </c>
      <c r="BE1436" s="17" t="s">
        <v>41</v>
      </c>
      <c r="BF1436" s="28"/>
      <c r="BG1436" s="26"/>
      <c r="BH1436" s="31"/>
      <c r="BI1436" s="29"/>
    </row>
    <row r="1437" spans="1:61" ht="15.75" x14ac:dyDescent="0.25">
      <c r="A1437" s="14">
        <v>2009</v>
      </c>
      <c r="B1437" s="15">
        <v>2012</v>
      </c>
      <c r="C1437" s="17" t="s">
        <v>209</v>
      </c>
      <c r="D1437" s="17" t="s">
        <v>343</v>
      </c>
      <c r="E1437" s="86">
        <v>4</v>
      </c>
      <c r="F1437" s="44" t="s">
        <v>128</v>
      </c>
      <c r="G1437" s="45" t="str">
        <f t="shared" si="207"/>
        <v>Oneida</v>
      </c>
      <c r="H1437" s="70">
        <v>9980</v>
      </c>
      <c r="I1437" s="45">
        <v>9</v>
      </c>
      <c r="J1437" s="22">
        <v>9980005</v>
      </c>
      <c r="K1437" s="17" t="s">
        <v>40</v>
      </c>
      <c r="L1437" s="92"/>
      <c r="M1437" s="93">
        <v>1</v>
      </c>
      <c r="N1437" s="25">
        <f t="shared" si="205"/>
        <v>28.821662324337666</v>
      </c>
      <c r="O1437" s="26">
        <v>41.117248305297508</v>
      </c>
      <c r="P1437" s="26">
        <f t="shared" si="213"/>
        <v>0.4111724830529751</v>
      </c>
      <c r="Q1437" s="63">
        <v>58.882751694702492</v>
      </c>
      <c r="R1437" s="25">
        <f t="shared" si="208"/>
        <v>0.58882751694702495</v>
      </c>
      <c r="S1437" s="25" t="s">
        <v>45</v>
      </c>
      <c r="T1437" s="25">
        <v>3.9502248212041002</v>
      </c>
      <c r="U1437" s="25" t="s">
        <v>45</v>
      </c>
      <c r="V1437" s="25">
        <f t="shared" si="209"/>
        <v>1.7619200808225246</v>
      </c>
      <c r="W1437" s="26">
        <v>18.395150353382746</v>
      </c>
      <c r="X1437" s="26">
        <v>37.973403738187429</v>
      </c>
      <c r="Y1437" s="26">
        <v>27.858639046804441</v>
      </c>
      <c r="Z1437" s="26">
        <v>2.7339750231022037</v>
      </c>
      <c r="AA1437" s="26" t="s">
        <v>45</v>
      </c>
      <c r="AB1437" s="26" t="s">
        <v>45</v>
      </c>
      <c r="AC1437" s="26">
        <f t="shared" si="212"/>
        <v>0.72664979515713901</v>
      </c>
      <c r="AD1437" s="26">
        <f t="shared" si="212"/>
        <v>1.5000348199219253</v>
      </c>
      <c r="AE1437" s="26">
        <f t="shared" si="212"/>
        <v>1.1004788744765264</v>
      </c>
      <c r="AF1437" s="26">
        <f t="shared" si="212"/>
        <v>0.10799815996810379</v>
      </c>
      <c r="AG1437" s="17">
        <v>4.3</v>
      </c>
      <c r="AH1437" s="17">
        <v>6.6</v>
      </c>
      <c r="AI1437" s="17">
        <f t="shared" si="211"/>
        <v>2.511886431509578E-7</v>
      </c>
      <c r="AJ1437" s="17">
        <v>1</v>
      </c>
      <c r="AK1437" s="17">
        <v>47.5</v>
      </c>
      <c r="AL1437" s="17">
        <v>1619</v>
      </c>
      <c r="AM1437" s="17">
        <v>154</v>
      </c>
      <c r="AN1437" s="17">
        <v>4.9000000000000004</v>
      </c>
      <c r="AO1437" s="17">
        <v>9.15</v>
      </c>
      <c r="AP1437" s="17">
        <v>0.2</v>
      </c>
      <c r="AQ1437" s="17">
        <v>31</v>
      </c>
      <c r="AR1437" s="17">
        <v>822.3125</v>
      </c>
      <c r="AS1437" s="17">
        <v>869.79166666666663</v>
      </c>
      <c r="AT1437" s="26">
        <v>580.625</v>
      </c>
      <c r="AU1437" s="26">
        <v>18.278206538321477</v>
      </c>
      <c r="AV1437" s="26">
        <v>0.14493122992500274</v>
      </c>
      <c r="AW1437" s="26">
        <v>4909.4500000000025</v>
      </c>
      <c r="AX1437" s="26">
        <v>3864.6999999999994</v>
      </c>
      <c r="AY1437" s="103">
        <v>941</v>
      </c>
      <c r="AZ1437" s="103">
        <f t="shared" si="206"/>
        <v>287.005</v>
      </c>
      <c r="BA1437" s="17">
        <v>30</v>
      </c>
      <c r="BB1437" s="17">
        <v>30</v>
      </c>
      <c r="BC1437" s="17">
        <v>0.14000000000000001</v>
      </c>
      <c r="BD1437" s="14">
        <v>3</v>
      </c>
      <c r="BE1437" s="17" t="s">
        <v>41</v>
      </c>
      <c r="BF1437" s="28"/>
      <c r="BG1437" s="26"/>
      <c r="BH1437" s="31"/>
      <c r="BI1437" s="29"/>
    </row>
    <row r="1438" spans="1:61" ht="15.75" x14ac:dyDescent="0.25">
      <c r="A1438" s="14">
        <v>2009</v>
      </c>
      <c r="B1438" s="15">
        <v>2012</v>
      </c>
      <c r="C1438" s="17" t="s">
        <v>209</v>
      </c>
      <c r="D1438" s="17" t="s">
        <v>343</v>
      </c>
      <c r="E1438" s="86">
        <v>1</v>
      </c>
      <c r="F1438" s="44" t="s">
        <v>138</v>
      </c>
      <c r="G1438" s="45" t="str">
        <f t="shared" si="207"/>
        <v>S25</v>
      </c>
      <c r="H1438" s="70" t="s">
        <v>138</v>
      </c>
      <c r="I1438" s="45">
        <v>4</v>
      </c>
      <c r="J1438" s="22" t="s">
        <v>138</v>
      </c>
      <c r="K1438" s="17" t="s">
        <v>42</v>
      </c>
      <c r="L1438" s="92"/>
      <c r="M1438" s="93">
        <v>1</v>
      </c>
      <c r="N1438" s="25">
        <f t="shared" ref="N1438:N1501" si="214">T1438/P1438*3</f>
        <v>13.690746478859769</v>
      </c>
      <c r="O1438" s="26">
        <v>47.33498861990482</v>
      </c>
      <c r="P1438" s="26">
        <f t="shared" si="213"/>
        <v>0.47334988619904822</v>
      </c>
      <c r="Q1438" s="63">
        <v>52.66501138009518</v>
      </c>
      <c r="R1438" s="25">
        <f t="shared" si="208"/>
        <v>0.52665011380095184</v>
      </c>
      <c r="S1438" s="25" t="s">
        <v>45</v>
      </c>
      <c r="T1438" s="25">
        <v>2.1601710959160974</v>
      </c>
      <c r="U1438" s="25" t="s">
        <v>45</v>
      </c>
      <c r="V1438" s="25">
        <f t="shared" si="209"/>
        <v>0.96350182690280883</v>
      </c>
      <c r="W1438" s="26">
        <v>18.774160101522511</v>
      </c>
      <c r="X1438" s="26">
        <v>37.941258790189984</v>
      </c>
      <c r="Y1438" s="26">
        <v>27.594792518121082</v>
      </c>
      <c r="Z1438" s="26">
        <v>2.7362235340141723</v>
      </c>
      <c r="AA1438" s="26" t="s">
        <v>45</v>
      </c>
      <c r="AB1438" s="26" t="s">
        <v>45</v>
      </c>
      <c r="AC1438" s="26">
        <f t="shared" si="212"/>
        <v>0.40555398001410153</v>
      </c>
      <c r="AD1438" s="26">
        <f t="shared" si="212"/>
        <v>0.8195961058124096</v>
      </c>
      <c r="AE1438" s="26">
        <f t="shared" si="212"/>
        <v>0.59609473195446938</v>
      </c>
      <c r="AF1438" s="26">
        <f t="shared" si="212"/>
        <v>5.9107109901428111E-2</v>
      </c>
      <c r="AG1438" s="17">
        <v>3.2</v>
      </c>
      <c r="AH1438" s="17">
        <v>6.5</v>
      </c>
      <c r="AI1438" s="17">
        <f t="shared" si="211"/>
        <v>3.1622776601683734E-7</v>
      </c>
      <c r="AJ1438" s="17">
        <v>1</v>
      </c>
      <c r="AK1438" s="17">
        <v>40</v>
      </c>
      <c r="AL1438" s="17">
        <v>1110</v>
      </c>
      <c r="AM1438" s="17">
        <v>57.5</v>
      </c>
      <c r="AN1438" s="17">
        <v>10.65</v>
      </c>
      <c r="AO1438" s="17">
        <v>7.1</v>
      </c>
      <c r="AP1438" s="17">
        <v>0.15</v>
      </c>
      <c r="AQ1438" s="17">
        <v>41.55</v>
      </c>
      <c r="AR1438" s="17">
        <v>822.3125</v>
      </c>
      <c r="AS1438" s="17">
        <v>869.79166666666663</v>
      </c>
      <c r="AT1438" s="26">
        <v>580.625</v>
      </c>
      <c r="AU1438" s="26">
        <v>18.278206538321477</v>
      </c>
      <c r="AV1438" s="26">
        <v>0.14493122992500274</v>
      </c>
      <c r="AW1438" s="26">
        <v>4909.4500000000025</v>
      </c>
      <c r="AX1438" s="26">
        <v>3864.6999999999994</v>
      </c>
      <c r="AY1438" s="103">
        <v>941</v>
      </c>
      <c r="AZ1438" s="103">
        <f t="shared" ref="AZ1438:AZ1501" si="215">AY1438*0.305</f>
        <v>287.005</v>
      </c>
      <c r="BA1438" s="17">
        <v>30</v>
      </c>
      <c r="BB1438" s="17">
        <v>30</v>
      </c>
      <c r="BC1438" s="17">
        <v>0.14000000000000001</v>
      </c>
      <c r="BD1438" s="14">
        <v>3</v>
      </c>
      <c r="BE1438" s="17" t="s">
        <v>41</v>
      </c>
      <c r="BF1438" s="28"/>
      <c r="BG1438" s="26"/>
      <c r="BH1438" s="31"/>
      <c r="BI1438" s="29"/>
    </row>
    <row r="1439" spans="1:61" ht="15.75" x14ac:dyDescent="0.25">
      <c r="A1439" s="14">
        <v>2009</v>
      </c>
      <c r="B1439" s="15">
        <v>2012</v>
      </c>
      <c r="C1439" s="17" t="s">
        <v>209</v>
      </c>
      <c r="D1439" s="17" t="s">
        <v>343</v>
      </c>
      <c r="E1439" s="86">
        <v>2</v>
      </c>
      <c r="F1439" s="44" t="s">
        <v>138</v>
      </c>
      <c r="G1439" s="45" t="str">
        <f t="shared" ref="G1439:G1453" si="216">VLOOKUP(F1439,$BM$2:$BQ$56,2)</f>
        <v>S25</v>
      </c>
      <c r="H1439" s="70" t="s">
        <v>138</v>
      </c>
      <c r="I1439" s="45">
        <v>4</v>
      </c>
      <c r="J1439" s="22" t="s">
        <v>138</v>
      </c>
      <c r="K1439" s="17" t="s">
        <v>42</v>
      </c>
      <c r="L1439" s="92"/>
      <c r="M1439" s="93">
        <v>1</v>
      </c>
      <c r="N1439" s="25">
        <f t="shared" si="214"/>
        <v>11.725998261201639</v>
      </c>
      <c r="O1439" s="26">
        <v>46.784444909052901</v>
      </c>
      <c r="P1439" s="26">
        <f t="shared" si="213"/>
        <v>0.46784444909052902</v>
      </c>
      <c r="Q1439" s="63">
        <v>53.215555090947099</v>
      </c>
      <c r="R1439" s="25">
        <f t="shared" ref="R1439:R1453" si="217">Q1439/100</f>
        <v>0.53215555090947098</v>
      </c>
      <c r="S1439" s="25" t="s">
        <v>45</v>
      </c>
      <c r="T1439" s="25">
        <v>1.8286477321827939</v>
      </c>
      <c r="U1439" s="25" t="s">
        <v>45</v>
      </c>
      <c r="V1439" s="25">
        <f t="shared" ref="V1439:V1453" si="218">T1439/2.242</f>
        <v>0.81563235155343172</v>
      </c>
      <c r="W1439" s="26">
        <v>18.196582819795793</v>
      </c>
      <c r="X1439" s="26">
        <v>37.79729402288163</v>
      </c>
      <c r="Y1439" s="26">
        <v>27.265771878008366</v>
      </c>
      <c r="Z1439" s="26">
        <v>4.1410356321914321</v>
      </c>
      <c r="AA1439" s="26" t="s">
        <v>45</v>
      </c>
      <c r="AB1439" s="26" t="s">
        <v>45</v>
      </c>
      <c r="AC1439" s="26">
        <f t="shared" si="212"/>
        <v>0.33275139906895962</v>
      </c>
      <c r="AD1439" s="26">
        <f t="shared" si="212"/>
        <v>0.69117935997588753</v>
      </c>
      <c r="AE1439" s="26">
        <f t="shared" si="212"/>
        <v>0.49859491910933396</v>
      </c>
      <c r="AF1439" s="26">
        <f t="shared" si="212"/>
        <v>7.5724954176950049E-2</v>
      </c>
      <c r="AG1439" s="17">
        <v>3.9</v>
      </c>
      <c r="AH1439" s="17">
        <v>6.9</v>
      </c>
      <c r="AI1439" s="17">
        <f t="shared" si="211"/>
        <v>1.2589254117941651E-7</v>
      </c>
      <c r="AJ1439" s="17">
        <v>1</v>
      </c>
      <c r="AK1439" s="17">
        <v>40.5</v>
      </c>
      <c r="AL1439" s="17">
        <v>1647</v>
      </c>
      <c r="AM1439" s="17">
        <v>163.5</v>
      </c>
      <c r="AN1439" s="17">
        <v>2.6</v>
      </c>
      <c r="AO1439" s="17">
        <v>9.15</v>
      </c>
      <c r="AP1439" s="17">
        <v>0.15</v>
      </c>
      <c r="AQ1439" s="17">
        <v>19.600000000000001</v>
      </c>
      <c r="AR1439" s="17">
        <v>822.3125</v>
      </c>
      <c r="AS1439" s="17">
        <v>869.79166666666663</v>
      </c>
      <c r="AT1439" s="26">
        <v>580.625</v>
      </c>
      <c r="AU1439" s="26">
        <v>18.278206538321477</v>
      </c>
      <c r="AV1439" s="26">
        <v>0.14493122992500274</v>
      </c>
      <c r="AW1439" s="26">
        <v>4909.4500000000025</v>
      </c>
      <c r="AX1439" s="26">
        <v>3864.6999999999994</v>
      </c>
      <c r="AY1439" s="103">
        <v>941</v>
      </c>
      <c r="AZ1439" s="103">
        <f t="shared" si="215"/>
        <v>287.005</v>
      </c>
      <c r="BA1439" s="17">
        <v>30</v>
      </c>
      <c r="BB1439" s="17">
        <v>30</v>
      </c>
      <c r="BC1439" s="17">
        <v>0.14000000000000001</v>
      </c>
      <c r="BD1439" s="14">
        <v>3</v>
      </c>
      <c r="BE1439" s="17" t="s">
        <v>41</v>
      </c>
      <c r="BF1439" s="28"/>
      <c r="BG1439" s="26"/>
      <c r="BH1439" s="31"/>
      <c r="BI1439" s="29"/>
    </row>
    <row r="1440" spans="1:61" ht="15.75" x14ac:dyDescent="0.25">
      <c r="A1440" s="14">
        <v>2009</v>
      </c>
      <c r="B1440" s="15">
        <v>2012</v>
      </c>
      <c r="C1440" s="17" t="s">
        <v>209</v>
      </c>
      <c r="D1440" s="17" t="s">
        <v>343</v>
      </c>
      <c r="E1440" s="86">
        <v>3</v>
      </c>
      <c r="F1440" s="44" t="s">
        <v>138</v>
      </c>
      <c r="G1440" s="45" t="str">
        <f t="shared" si="216"/>
        <v>S25</v>
      </c>
      <c r="H1440" s="70" t="s">
        <v>138</v>
      </c>
      <c r="I1440" s="45">
        <v>4</v>
      </c>
      <c r="J1440" s="22" t="s">
        <v>138</v>
      </c>
      <c r="K1440" s="17" t="s">
        <v>42</v>
      </c>
      <c r="L1440" s="92"/>
      <c r="M1440" s="93">
        <v>1</v>
      </c>
      <c r="N1440" s="25">
        <f t="shared" si="214"/>
        <v>17.621248995425859</v>
      </c>
      <c r="O1440" s="26">
        <v>48.539234319847949</v>
      </c>
      <c r="P1440" s="26">
        <f t="shared" si="213"/>
        <v>0.48539234319847951</v>
      </c>
      <c r="Q1440" s="63">
        <v>51.460765680152051</v>
      </c>
      <c r="R1440" s="25">
        <f t="shared" si="217"/>
        <v>0.51460765680152054</v>
      </c>
      <c r="S1440" s="25" t="s">
        <v>45</v>
      </c>
      <c r="T1440" s="25">
        <v>2.8510731133245373</v>
      </c>
      <c r="U1440" s="25" t="s">
        <v>45</v>
      </c>
      <c r="V1440" s="25">
        <f t="shared" si="218"/>
        <v>1.271665081768304</v>
      </c>
      <c r="W1440" s="26">
        <v>17.616475249172041</v>
      </c>
      <c r="X1440" s="26">
        <v>38.290958057991965</v>
      </c>
      <c r="Y1440" s="26">
        <v>28.153782163598279</v>
      </c>
      <c r="Z1440" s="26">
        <v>3.3273722684662914</v>
      </c>
      <c r="AA1440" s="26" t="s">
        <v>45</v>
      </c>
      <c r="AB1440" s="26" t="s">
        <v>45</v>
      </c>
      <c r="AC1440" s="26">
        <f t="shared" si="212"/>
        <v>0.50225858934461576</v>
      </c>
      <c r="AD1440" s="26">
        <f t="shared" si="212"/>
        <v>1.0917032100257842</v>
      </c>
      <c r="AE1440" s="26">
        <f t="shared" si="212"/>
        <v>0.80268491365030969</v>
      </c>
      <c r="AF1440" s="26">
        <f t="shared" si="212"/>
        <v>9.4865816126459182E-2</v>
      </c>
      <c r="AG1440" s="17">
        <v>3.1</v>
      </c>
      <c r="AH1440" s="17">
        <v>5.89</v>
      </c>
      <c r="AI1440" s="17">
        <f t="shared" si="211"/>
        <v>1.2882495516931333E-6</v>
      </c>
      <c r="AJ1440" s="17">
        <v>1</v>
      </c>
      <c r="AK1440" s="17">
        <v>38</v>
      </c>
      <c r="AL1440" s="17">
        <v>667</v>
      </c>
      <c r="AM1440" s="17">
        <v>35</v>
      </c>
      <c r="AN1440" s="17">
        <v>14.2</v>
      </c>
      <c r="AO1440" s="17">
        <v>3.25</v>
      </c>
      <c r="AP1440" s="17">
        <v>0.2</v>
      </c>
      <c r="AQ1440" s="17">
        <v>82.2</v>
      </c>
      <c r="AR1440" s="17">
        <v>822.3125</v>
      </c>
      <c r="AS1440" s="17">
        <v>869.79166666666663</v>
      </c>
      <c r="AT1440" s="26">
        <v>580.625</v>
      </c>
      <c r="AU1440" s="26">
        <v>18.278206538321477</v>
      </c>
      <c r="AV1440" s="26">
        <v>0.14493122992500274</v>
      </c>
      <c r="AW1440" s="26">
        <v>4909.4500000000025</v>
      </c>
      <c r="AX1440" s="26">
        <v>3864.6999999999994</v>
      </c>
      <c r="AY1440" s="103">
        <v>941</v>
      </c>
      <c r="AZ1440" s="103">
        <f t="shared" si="215"/>
        <v>287.005</v>
      </c>
      <c r="BA1440" s="17">
        <v>30</v>
      </c>
      <c r="BB1440" s="17">
        <v>30</v>
      </c>
      <c r="BC1440" s="17">
        <v>0.14000000000000001</v>
      </c>
      <c r="BD1440" s="14">
        <v>3</v>
      </c>
      <c r="BE1440" s="17" t="s">
        <v>41</v>
      </c>
      <c r="BF1440" s="28"/>
      <c r="BG1440" s="26"/>
      <c r="BH1440" s="31"/>
      <c r="BI1440" s="29"/>
    </row>
    <row r="1441" spans="1:61" ht="15.75" x14ac:dyDescent="0.25">
      <c r="A1441" s="14">
        <v>2009</v>
      </c>
      <c r="B1441" s="15">
        <v>2012</v>
      </c>
      <c r="C1441" s="17" t="s">
        <v>209</v>
      </c>
      <c r="D1441" s="17" t="s">
        <v>343</v>
      </c>
      <c r="E1441" s="86">
        <v>4</v>
      </c>
      <c r="F1441" s="44" t="s">
        <v>138</v>
      </c>
      <c r="G1441" s="45" t="str">
        <f t="shared" si="216"/>
        <v>S25</v>
      </c>
      <c r="H1441" s="70" t="s">
        <v>138</v>
      </c>
      <c r="I1441" s="45">
        <v>4</v>
      </c>
      <c r="J1441" s="22" t="s">
        <v>138</v>
      </c>
      <c r="K1441" s="17" t="s">
        <v>42</v>
      </c>
      <c r="L1441" s="92"/>
      <c r="M1441" s="93">
        <v>1</v>
      </c>
      <c r="N1441" s="25">
        <f t="shared" si="214"/>
        <v>18.079896672287695</v>
      </c>
      <c r="O1441" s="26">
        <v>45.24165304692972</v>
      </c>
      <c r="P1441" s="26">
        <f t="shared" si="213"/>
        <v>0.4524165304692972</v>
      </c>
      <c r="Q1441" s="63">
        <v>54.75834695307028</v>
      </c>
      <c r="R1441" s="25">
        <f t="shared" si="217"/>
        <v>0.5475834695307028</v>
      </c>
      <c r="S1441" s="25" t="s">
        <v>45</v>
      </c>
      <c r="T1441" s="25">
        <v>2.7265480412399303</v>
      </c>
      <c r="U1441" s="25" t="s">
        <v>45</v>
      </c>
      <c r="V1441" s="25">
        <f t="shared" si="218"/>
        <v>1.2161231227653571</v>
      </c>
      <c r="W1441" s="26">
        <v>18.943940988601852</v>
      </c>
      <c r="X1441" s="26">
        <v>38.534668807092991</v>
      </c>
      <c r="Y1441" s="26">
        <v>27.844500060345482</v>
      </c>
      <c r="Z1441" s="26">
        <v>2.6254829261202559</v>
      </c>
      <c r="AA1441" s="26" t="s">
        <v>45</v>
      </c>
      <c r="AB1441" s="26" t="s">
        <v>45</v>
      </c>
      <c r="AC1441" s="26">
        <f t="shared" si="212"/>
        <v>0.51651565195837201</v>
      </c>
      <c r="AD1441" s="26">
        <f t="shared" si="212"/>
        <v>1.0506662575580885</v>
      </c>
      <c r="AE1441" s="26">
        <f t="shared" si="212"/>
        <v>0.75919367098840096</v>
      </c>
      <c r="AF1441" s="26">
        <f t="shared" si="212"/>
        <v>7.1585053295220649E-2</v>
      </c>
      <c r="AG1441" s="17">
        <v>4.3</v>
      </c>
      <c r="AH1441" s="17">
        <v>6.6</v>
      </c>
      <c r="AI1441" s="17">
        <f t="shared" si="211"/>
        <v>2.511886431509578E-7</v>
      </c>
      <c r="AJ1441" s="17">
        <v>1</v>
      </c>
      <c r="AK1441" s="17">
        <v>47.5</v>
      </c>
      <c r="AL1441" s="17">
        <v>1619</v>
      </c>
      <c r="AM1441" s="17">
        <v>154</v>
      </c>
      <c r="AN1441" s="17">
        <v>4.9000000000000004</v>
      </c>
      <c r="AO1441" s="17">
        <v>9.15</v>
      </c>
      <c r="AP1441" s="17">
        <v>0.2</v>
      </c>
      <c r="AQ1441" s="17">
        <v>31</v>
      </c>
      <c r="AR1441" s="17">
        <v>822.3125</v>
      </c>
      <c r="AS1441" s="17">
        <v>869.79166666666663</v>
      </c>
      <c r="AT1441" s="26">
        <v>580.625</v>
      </c>
      <c r="AU1441" s="26">
        <v>18.278206538321477</v>
      </c>
      <c r="AV1441" s="26">
        <v>0.14493122992500274</v>
      </c>
      <c r="AW1441" s="26">
        <v>4909.4500000000025</v>
      </c>
      <c r="AX1441" s="26">
        <v>3864.6999999999994</v>
      </c>
      <c r="AY1441" s="103">
        <v>941</v>
      </c>
      <c r="AZ1441" s="103">
        <f t="shared" si="215"/>
        <v>287.005</v>
      </c>
      <c r="BA1441" s="17">
        <v>30</v>
      </c>
      <c r="BB1441" s="17">
        <v>30</v>
      </c>
      <c r="BC1441" s="17">
        <v>0.14000000000000001</v>
      </c>
      <c r="BD1441" s="14">
        <v>3</v>
      </c>
      <c r="BE1441" s="17" t="s">
        <v>41</v>
      </c>
      <c r="BF1441" s="28"/>
      <c r="BG1441" s="26"/>
      <c r="BH1441" s="31"/>
      <c r="BI1441" s="29"/>
    </row>
    <row r="1442" spans="1:61" ht="15.75" x14ac:dyDescent="0.25">
      <c r="A1442" s="14">
        <v>2009</v>
      </c>
      <c r="B1442" s="15">
        <v>2012</v>
      </c>
      <c r="C1442" s="17" t="s">
        <v>209</v>
      </c>
      <c r="D1442" s="17" t="s">
        <v>343</v>
      </c>
      <c r="E1442" s="86">
        <v>1</v>
      </c>
      <c r="F1442" s="44" t="s">
        <v>141</v>
      </c>
      <c r="G1442" s="45" t="str">
        <f t="shared" si="216"/>
        <v>SV1</v>
      </c>
      <c r="H1442" s="70" t="s">
        <v>141</v>
      </c>
      <c r="I1442" s="45">
        <v>1</v>
      </c>
      <c r="J1442" s="22" t="s">
        <v>141</v>
      </c>
      <c r="K1442" s="17" t="s">
        <v>42</v>
      </c>
      <c r="L1442" s="92"/>
      <c r="M1442" s="93">
        <v>1</v>
      </c>
      <c r="N1442" s="25">
        <f t="shared" si="214"/>
        <v>21.428032491003489</v>
      </c>
      <c r="O1442" s="26">
        <v>49.449646474297715</v>
      </c>
      <c r="P1442" s="26">
        <f t="shared" si="213"/>
        <v>0.49449646474297715</v>
      </c>
      <c r="Q1442" s="63">
        <v>50.550353525702285</v>
      </c>
      <c r="R1442" s="25">
        <f t="shared" si="217"/>
        <v>0.50550353525702285</v>
      </c>
      <c r="S1442" s="25" t="s">
        <v>45</v>
      </c>
      <c r="T1442" s="25">
        <v>3.5320287710662917</v>
      </c>
      <c r="U1442" s="25" t="s">
        <v>45</v>
      </c>
      <c r="V1442" s="25">
        <f t="shared" si="218"/>
        <v>1.5753919585487475</v>
      </c>
      <c r="W1442" s="26">
        <v>18.316360691926192</v>
      </c>
      <c r="X1442" s="26">
        <v>40.38953411756102</v>
      </c>
      <c r="Y1442" s="26">
        <v>27.424063394320072</v>
      </c>
      <c r="Z1442" s="26">
        <v>2.4843209051804536</v>
      </c>
      <c r="AA1442" s="26" t="s">
        <v>45</v>
      </c>
      <c r="AB1442" s="26" t="s">
        <v>45</v>
      </c>
      <c r="AC1442" s="26">
        <f t="shared" ref="AC1442:AF1473" si="219">W1442/100*$T1442</f>
        <v>0.64693912945110998</v>
      </c>
      <c r="AD1442" s="26">
        <f t="shared" si="219"/>
        <v>1.4265699655318911</v>
      </c>
      <c r="AE1442" s="26">
        <f t="shared" si="219"/>
        <v>0.96862580928284392</v>
      </c>
      <c r="AF1442" s="26">
        <f t="shared" si="219"/>
        <v>8.7746929136588145E-2</v>
      </c>
      <c r="AG1442" s="17">
        <v>3.2</v>
      </c>
      <c r="AH1442" s="17">
        <v>6.5</v>
      </c>
      <c r="AI1442" s="17">
        <f t="shared" si="211"/>
        <v>3.1622776601683734E-7</v>
      </c>
      <c r="AJ1442" s="17">
        <v>1</v>
      </c>
      <c r="AK1442" s="17">
        <v>40</v>
      </c>
      <c r="AL1442" s="17">
        <v>1110</v>
      </c>
      <c r="AM1442" s="17">
        <v>57.5</v>
      </c>
      <c r="AN1442" s="17">
        <v>10.65</v>
      </c>
      <c r="AO1442" s="17">
        <v>7.1</v>
      </c>
      <c r="AP1442" s="17">
        <v>0.15</v>
      </c>
      <c r="AQ1442" s="17">
        <v>41.55</v>
      </c>
      <c r="AR1442" s="17">
        <v>822.3125</v>
      </c>
      <c r="AS1442" s="17">
        <v>869.79166666666663</v>
      </c>
      <c r="AT1442" s="26">
        <v>580.625</v>
      </c>
      <c r="AU1442" s="26">
        <v>18.278206538321477</v>
      </c>
      <c r="AV1442" s="26">
        <v>0.14493122992500274</v>
      </c>
      <c r="AW1442" s="26">
        <v>4909.4500000000025</v>
      </c>
      <c r="AX1442" s="26">
        <v>3864.6999999999994</v>
      </c>
      <c r="AY1442" s="103">
        <v>941</v>
      </c>
      <c r="AZ1442" s="103">
        <f t="shared" si="215"/>
        <v>287.005</v>
      </c>
      <c r="BA1442" s="17">
        <v>30</v>
      </c>
      <c r="BB1442" s="17">
        <v>30</v>
      </c>
      <c r="BC1442" s="17">
        <v>0.14000000000000001</v>
      </c>
      <c r="BD1442" s="14">
        <v>3</v>
      </c>
      <c r="BE1442" s="17" t="s">
        <v>41</v>
      </c>
      <c r="BF1442" s="28"/>
      <c r="BG1442" s="26"/>
      <c r="BH1442" s="31"/>
      <c r="BI1442" s="29"/>
    </row>
    <row r="1443" spans="1:61" ht="15.75" x14ac:dyDescent="0.25">
      <c r="A1443" s="14">
        <v>2009</v>
      </c>
      <c r="B1443" s="15">
        <v>2012</v>
      </c>
      <c r="C1443" s="17" t="s">
        <v>209</v>
      </c>
      <c r="D1443" s="17" t="s">
        <v>343</v>
      </c>
      <c r="E1443" s="86">
        <v>2</v>
      </c>
      <c r="F1443" s="44" t="s">
        <v>141</v>
      </c>
      <c r="G1443" s="45" t="str">
        <f t="shared" si="216"/>
        <v>SV1</v>
      </c>
      <c r="H1443" s="70" t="s">
        <v>141</v>
      </c>
      <c r="I1443" s="45">
        <v>1</v>
      </c>
      <c r="J1443" s="22" t="s">
        <v>141</v>
      </c>
      <c r="K1443" s="17" t="s">
        <v>42</v>
      </c>
      <c r="L1443" s="92"/>
      <c r="M1443" s="93">
        <v>0.94444444444444442</v>
      </c>
      <c r="N1443" s="25">
        <f t="shared" si="214"/>
        <v>17.806442570133395</v>
      </c>
      <c r="O1443" s="26">
        <v>46.009070294784571</v>
      </c>
      <c r="P1443" s="26">
        <f t="shared" si="213"/>
        <v>0.46009070294784571</v>
      </c>
      <c r="Q1443" s="63">
        <v>53.990929705215429</v>
      </c>
      <c r="R1443" s="25">
        <f t="shared" si="217"/>
        <v>0.53990929705215429</v>
      </c>
      <c r="S1443" s="25" t="s">
        <v>45</v>
      </c>
      <c r="T1443" s="25">
        <v>2.7308595596977061</v>
      </c>
      <c r="U1443" s="25" t="s">
        <v>45</v>
      </c>
      <c r="V1443" s="25">
        <f t="shared" si="218"/>
        <v>1.2180461907661491</v>
      </c>
      <c r="W1443" s="26">
        <v>17.325772090628774</v>
      </c>
      <c r="X1443" s="26">
        <v>39.93336057786717</v>
      </c>
      <c r="Y1443" s="26">
        <v>28.253133209848372</v>
      </c>
      <c r="Z1443" s="26">
        <v>2.950367535838069</v>
      </c>
      <c r="AA1443" s="26" t="s">
        <v>45</v>
      </c>
      <c r="AB1443" s="26" t="s">
        <v>45</v>
      </c>
      <c r="AC1443" s="26">
        <f t="shared" si="219"/>
        <v>0.473142503428373</v>
      </c>
      <c r="AD1443" s="26">
        <f t="shared" si="219"/>
        <v>1.0905239948492409</v>
      </c>
      <c r="AE1443" s="26">
        <f t="shared" si="219"/>
        <v>0.7715533891752715</v>
      </c>
      <c r="AF1443" s="26">
        <f t="shared" si="219"/>
        <v>8.0570393898651546E-2</v>
      </c>
      <c r="AG1443" s="17">
        <v>3.9</v>
      </c>
      <c r="AH1443" s="17">
        <v>6.9</v>
      </c>
      <c r="AI1443" s="17">
        <f t="shared" ref="AI1443:AI1506" si="220">10^(-AH1443)</f>
        <v>1.2589254117941651E-7</v>
      </c>
      <c r="AJ1443" s="17">
        <v>1</v>
      </c>
      <c r="AK1443" s="17">
        <v>40.5</v>
      </c>
      <c r="AL1443" s="17">
        <v>1647</v>
      </c>
      <c r="AM1443" s="17">
        <v>163.5</v>
      </c>
      <c r="AN1443" s="17">
        <v>2.6</v>
      </c>
      <c r="AO1443" s="17">
        <v>9.15</v>
      </c>
      <c r="AP1443" s="17">
        <v>0.15</v>
      </c>
      <c r="AQ1443" s="17">
        <v>19.600000000000001</v>
      </c>
      <c r="AR1443" s="17">
        <v>822.3125</v>
      </c>
      <c r="AS1443" s="17">
        <v>869.79166666666663</v>
      </c>
      <c r="AT1443" s="26">
        <v>580.625</v>
      </c>
      <c r="AU1443" s="26">
        <v>18.278206538321477</v>
      </c>
      <c r="AV1443" s="26">
        <v>0.14493122992500274</v>
      </c>
      <c r="AW1443" s="26">
        <v>4909.4500000000025</v>
      </c>
      <c r="AX1443" s="26">
        <v>3864.6999999999994</v>
      </c>
      <c r="AY1443" s="103">
        <v>941</v>
      </c>
      <c r="AZ1443" s="103">
        <f t="shared" si="215"/>
        <v>287.005</v>
      </c>
      <c r="BA1443" s="17">
        <v>30</v>
      </c>
      <c r="BB1443" s="17">
        <v>30</v>
      </c>
      <c r="BC1443" s="17">
        <v>0.14000000000000001</v>
      </c>
      <c r="BD1443" s="14">
        <v>3</v>
      </c>
      <c r="BE1443" s="17" t="s">
        <v>41</v>
      </c>
      <c r="BF1443" s="28"/>
      <c r="BG1443" s="26"/>
      <c r="BH1443" s="31"/>
      <c r="BI1443" s="29"/>
    </row>
    <row r="1444" spans="1:61" ht="15.75" x14ac:dyDescent="0.25">
      <c r="A1444" s="14">
        <v>2009</v>
      </c>
      <c r="B1444" s="15">
        <v>2012</v>
      </c>
      <c r="C1444" s="17" t="s">
        <v>209</v>
      </c>
      <c r="D1444" s="17" t="s">
        <v>343</v>
      </c>
      <c r="E1444" s="86">
        <v>3</v>
      </c>
      <c r="F1444" s="44" t="s">
        <v>141</v>
      </c>
      <c r="G1444" s="45" t="str">
        <f t="shared" si="216"/>
        <v>SV1</v>
      </c>
      <c r="H1444" s="70" t="s">
        <v>141</v>
      </c>
      <c r="I1444" s="45">
        <v>1</v>
      </c>
      <c r="J1444" s="22" t="s">
        <v>141</v>
      </c>
      <c r="K1444" s="17" t="s">
        <v>42</v>
      </c>
      <c r="L1444" s="92"/>
      <c r="M1444" s="93">
        <v>1</v>
      </c>
      <c r="N1444" s="25">
        <f t="shared" si="214"/>
        <v>9.0454418450926877</v>
      </c>
      <c r="O1444" s="26">
        <v>46.05559232296492</v>
      </c>
      <c r="P1444" s="26">
        <f t="shared" si="213"/>
        <v>0.46055592322964922</v>
      </c>
      <c r="Q1444" s="63">
        <v>53.94440767703508</v>
      </c>
      <c r="R1444" s="25">
        <f t="shared" si="217"/>
        <v>0.53944407677035078</v>
      </c>
      <c r="S1444" s="25" t="s">
        <v>45</v>
      </c>
      <c r="T1444" s="25">
        <v>1.3886439399955881</v>
      </c>
      <c r="U1444" s="25" t="s">
        <v>45</v>
      </c>
      <c r="V1444" s="25">
        <f t="shared" si="218"/>
        <v>0.61937731489544523</v>
      </c>
      <c r="W1444" s="26">
        <v>17.405321110766067</v>
      </c>
      <c r="X1444" s="26">
        <v>37.89413274597532</v>
      </c>
      <c r="Y1444" s="26">
        <v>29.457901537022323</v>
      </c>
      <c r="Z1444" s="26">
        <v>3.582888597510248</v>
      </c>
      <c r="AA1444" s="26" t="s">
        <v>45</v>
      </c>
      <c r="AB1444" s="26" t="s">
        <v>45</v>
      </c>
      <c r="AC1444" s="26">
        <f t="shared" si="219"/>
        <v>0.24169793684142576</v>
      </c>
      <c r="AD1444" s="26">
        <f t="shared" si="219"/>
        <v>0.52621457799087001</v>
      </c>
      <c r="AE1444" s="26">
        <f t="shared" si="219"/>
        <v>0.40906536454372772</v>
      </c>
      <c r="AF1444" s="26">
        <f t="shared" si="219"/>
        <v>4.9753565386118984E-2</v>
      </c>
      <c r="AG1444" s="17">
        <v>3.1</v>
      </c>
      <c r="AH1444" s="17">
        <v>5.89</v>
      </c>
      <c r="AI1444" s="17">
        <f t="shared" si="220"/>
        <v>1.2882495516931333E-6</v>
      </c>
      <c r="AJ1444" s="17">
        <v>1</v>
      </c>
      <c r="AK1444" s="17">
        <v>38</v>
      </c>
      <c r="AL1444" s="17">
        <v>667</v>
      </c>
      <c r="AM1444" s="17">
        <v>35</v>
      </c>
      <c r="AN1444" s="17">
        <v>14.2</v>
      </c>
      <c r="AO1444" s="17">
        <v>3.25</v>
      </c>
      <c r="AP1444" s="17">
        <v>0.2</v>
      </c>
      <c r="AQ1444" s="17">
        <v>82.2</v>
      </c>
      <c r="AR1444" s="17">
        <v>822.3125</v>
      </c>
      <c r="AS1444" s="17">
        <v>869.79166666666663</v>
      </c>
      <c r="AT1444" s="26">
        <v>580.625</v>
      </c>
      <c r="AU1444" s="26">
        <v>18.278206538321477</v>
      </c>
      <c r="AV1444" s="26">
        <v>0.14493122992500274</v>
      </c>
      <c r="AW1444" s="26">
        <v>4909.4500000000025</v>
      </c>
      <c r="AX1444" s="26">
        <v>3864.6999999999994</v>
      </c>
      <c r="AY1444" s="103">
        <v>941</v>
      </c>
      <c r="AZ1444" s="103">
        <f t="shared" si="215"/>
        <v>287.005</v>
      </c>
      <c r="BA1444" s="17">
        <v>30</v>
      </c>
      <c r="BB1444" s="17">
        <v>30</v>
      </c>
      <c r="BC1444" s="17">
        <v>0.14000000000000001</v>
      </c>
      <c r="BD1444" s="14">
        <v>3</v>
      </c>
      <c r="BE1444" s="17" t="s">
        <v>41</v>
      </c>
      <c r="BF1444" s="28"/>
      <c r="BG1444" s="26"/>
      <c r="BH1444" s="31"/>
      <c r="BI1444" s="29"/>
    </row>
    <row r="1445" spans="1:61" ht="15.75" x14ac:dyDescent="0.25">
      <c r="A1445" s="14">
        <v>2009</v>
      </c>
      <c r="B1445" s="15">
        <v>2012</v>
      </c>
      <c r="C1445" s="17" t="s">
        <v>209</v>
      </c>
      <c r="D1445" s="17" t="s">
        <v>343</v>
      </c>
      <c r="E1445" s="86">
        <v>4</v>
      </c>
      <c r="F1445" s="44" t="s">
        <v>141</v>
      </c>
      <c r="G1445" s="45" t="str">
        <f t="shared" si="216"/>
        <v>SV1</v>
      </c>
      <c r="H1445" s="70" t="s">
        <v>141</v>
      </c>
      <c r="I1445" s="45">
        <v>1</v>
      </c>
      <c r="J1445" s="22" t="s">
        <v>141</v>
      </c>
      <c r="K1445" s="17" t="s">
        <v>42</v>
      </c>
      <c r="L1445" s="92"/>
      <c r="M1445" s="93">
        <v>1</v>
      </c>
      <c r="N1445" s="25">
        <f t="shared" si="214"/>
        <v>14.477868746802212</v>
      </c>
      <c r="O1445" s="26">
        <v>45.966614031130149</v>
      </c>
      <c r="P1445" s="26">
        <f t="shared" si="213"/>
        <v>0.45966614031130149</v>
      </c>
      <c r="Q1445" s="63">
        <v>54.033385968869851</v>
      </c>
      <c r="R1445" s="25">
        <f t="shared" si="217"/>
        <v>0.54033385968869851</v>
      </c>
      <c r="S1445" s="25" t="s">
        <v>45</v>
      </c>
      <c r="T1445" s="25">
        <v>2.2183286822587305</v>
      </c>
      <c r="U1445" s="25" t="s">
        <v>45</v>
      </c>
      <c r="V1445" s="25">
        <f t="shared" si="218"/>
        <v>0.98944187433484854</v>
      </c>
      <c r="W1445" s="26">
        <v>17.588533037554711</v>
      </c>
      <c r="X1445" s="26">
        <v>40.308574041773767</v>
      </c>
      <c r="Y1445" s="26">
        <v>28.23641362957953</v>
      </c>
      <c r="Z1445" s="26">
        <v>2.5848519769788396</v>
      </c>
      <c r="AA1445" s="26" t="s">
        <v>45</v>
      </c>
      <c r="AB1445" s="26" t="s">
        <v>45</v>
      </c>
      <c r="AC1445" s="26">
        <f t="shared" si="219"/>
        <v>0.39017147316062883</v>
      </c>
      <c r="AD1445" s="26">
        <f t="shared" si="219"/>
        <v>0.89417665937816471</v>
      </c>
      <c r="AE1445" s="26">
        <f t="shared" si="219"/>
        <v>0.62637646238617617</v>
      </c>
      <c r="AF1445" s="26">
        <f t="shared" si="219"/>
        <v>5.7340512799253437E-2</v>
      </c>
      <c r="AG1445" s="17">
        <v>4.3</v>
      </c>
      <c r="AH1445" s="17">
        <v>6.6</v>
      </c>
      <c r="AI1445" s="17">
        <f t="shared" si="220"/>
        <v>2.511886431509578E-7</v>
      </c>
      <c r="AJ1445" s="17">
        <v>1</v>
      </c>
      <c r="AK1445" s="17">
        <v>47.5</v>
      </c>
      <c r="AL1445" s="17">
        <v>1619</v>
      </c>
      <c r="AM1445" s="17">
        <v>154</v>
      </c>
      <c r="AN1445" s="17">
        <v>4.9000000000000004</v>
      </c>
      <c r="AO1445" s="17">
        <v>9.15</v>
      </c>
      <c r="AP1445" s="17">
        <v>0.2</v>
      </c>
      <c r="AQ1445" s="17">
        <v>31</v>
      </c>
      <c r="AR1445" s="17">
        <v>822.3125</v>
      </c>
      <c r="AS1445" s="17">
        <v>869.79166666666663</v>
      </c>
      <c r="AT1445" s="26">
        <v>580.625</v>
      </c>
      <c r="AU1445" s="26">
        <v>18.278206538321477</v>
      </c>
      <c r="AV1445" s="26">
        <v>0.14493122992500274</v>
      </c>
      <c r="AW1445" s="26">
        <v>4909.4500000000025</v>
      </c>
      <c r="AX1445" s="26">
        <v>3864.6999999999994</v>
      </c>
      <c r="AY1445" s="103">
        <v>941</v>
      </c>
      <c r="AZ1445" s="103">
        <f t="shared" si="215"/>
        <v>287.005</v>
      </c>
      <c r="BA1445" s="17">
        <v>30</v>
      </c>
      <c r="BB1445" s="17">
        <v>30</v>
      </c>
      <c r="BC1445" s="17">
        <v>0.14000000000000001</v>
      </c>
      <c r="BD1445" s="14">
        <v>3</v>
      </c>
      <c r="BE1445" s="17" t="s">
        <v>41</v>
      </c>
      <c r="BF1445" s="28"/>
      <c r="BG1445" s="26"/>
      <c r="BH1445" s="31"/>
      <c r="BI1445" s="29"/>
    </row>
    <row r="1446" spans="1:61" ht="15.75" x14ac:dyDescent="0.25">
      <c r="A1446" s="14">
        <v>2009</v>
      </c>
      <c r="B1446" s="15">
        <v>2012</v>
      </c>
      <c r="C1446" s="17" t="s">
        <v>209</v>
      </c>
      <c r="D1446" s="17" t="s">
        <v>343</v>
      </c>
      <c r="E1446" s="86">
        <v>1</v>
      </c>
      <c r="F1446" s="44" t="s">
        <v>142</v>
      </c>
      <c r="G1446" s="45" t="str">
        <f t="shared" si="216"/>
        <v>SX61</v>
      </c>
      <c r="H1446" s="70" t="s">
        <v>142</v>
      </c>
      <c r="I1446" s="45">
        <v>5</v>
      </c>
      <c r="J1446" s="22" t="s">
        <v>142</v>
      </c>
      <c r="K1446" s="17" t="s">
        <v>54</v>
      </c>
      <c r="L1446" s="92"/>
      <c r="M1446" s="93">
        <v>1</v>
      </c>
      <c r="N1446" s="25">
        <f t="shared" si="214"/>
        <v>20.43014071536404</v>
      </c>
      <c r="O1446" s="26">
        <v>47.142857142857132</v>
      </c>
      <c r="P1446" s="26">
        <f t="shared" si="213"/>
        <v>0.47142857142857131</v>
      </c>
      <c r="Q1446" s="63">
        <v>52.857142857142868</v>
      </c>
      <c r="R1446" s="25">
        <f t="shared" si="217"/>
        <v>0.52857142857142869</v>
      </c>
      <c r="S1446" s="25" t="s">
        <v>45</v>
      </c>
      <c r="T1446" s="25">
        <v>3.2104506838429199</v>
      </c>
      <c r="U1446" s="25" t="s">
        <v>45</v>
      </c>
      <c r="V1446" s="25">
        <f t="shared" si="218"/>
        <v>1.4319583781636573</v>
      </c>
      <c r="W1446" s="26">
        <v>18.951606878013337</v>
      </c>
      <c r="X1446" s="26">
        <v>35.703117424417059</v>
      </c>
      <c r="Y1446" s="26">
        <v>26.930418692783235</v>
      </c>
      <c r="Z1446" s="26">
        <v>4.4342981860726098</v>
      </c>
      <c r="AA1446" s="26" t="s">
        <v>45</v>
      </c>
      <c r="AB1446" s="26" t="s">
        <v>45</v>
      </c>
      <c r="AC1446" s="26">
        <f t="shared" si="219"/>
        <v>0.60843199261440095</v>
      </c>
      <c r="AD1446" s="26">
        <f t="shared" si="219"/>
        <v>1.146230977505438</v>
      </c>
      <c r="AE1446" s="26">
        <f t="shared" si="219"/>
        <v>0.86458781108422089</v>
      </c>
      <c r="AF1446" s="26">
        <f t="shared" si="219"/>
        <v>0.1423609564384023</v>
      </c>
      <c r="AG1446" s="17">
        <v>3.2</v>
      </c>
      <c r="AH1446" s="17">
        <v>6.5</v>
      </c>
      <c r="AI1446" s="17">
        <f t="shared" si="220"/>
        <v>3.1622776601683734E-7</v>
      </c>
      <c r="AJ1446" s="17">
        <v>1</v>
      </c>
      <c r="AK1446" s="17">
        <v>40</v>
      </c>
      <c r="AL1446" s="17">
        <v>1110</v>
      </c>
      <c r="AM1446" s="17">
        <v>57.5</v>
      </c>
      <c r="AN1446" s="17">
        <v>10.65</v>
      </c>
      <c r="AO1446" s="17">
        <v>7.1</v>
      </c>
      <c r="AP1446" s="17">
        <v>0.15</v>
      </c>
      <c r="AQ1446" s="17">
        <v>41.55</v>
      </c>
      <c r="AR1446" s="17">
        <v>822.3125</v>
      </c>
      <c r="AS1446" s="17">
        <v>869.79166666666663</v>
      </c>
      <c r="AT1446" s="26">
        <v>580.625</v>
      </c>
      <c r="AU1446" s="26">
        <v>18.278206538321477</v>
      </c>
      <c r="AV1446" s="26">
        <v>0.14493122992500274</v>
      </c>
      <c r="AW1446" s="26">
        <v>4909.4500000000025</v>
      </c>
      <c r="AX1446" s="26">
        <v>3864.6999999999994</v>
      </c>
      <c r="AY1446" s="103">
        <v>941</v>
      </c>
      <c r="AZ1446" s="103">
        <f t="shared" si="215"/>
        <v>287.005</v>
      </c>
      <c r="BA1446" s="17">
        <v>30</v>
      </c>
      <c r="BB1446" s="17">
        <v>30</v>
      </c>
      <c r="BC1446" s="17">
        <v>0.14000000000000001</v>
      </c>
      <c r="BD1446" s="14">
        <v>3</v>
      </c>
      <c r="BE1446" s="17" t="s">
        <v>41</v>
      </c>
      <c r="BF1446" s="28"/>
      <c r="BG1446" s="26"/>
      <c r="BH1446" s="31"/>
      <c r="BI1446" s="29"/>
    </row>
    <row r="1447" spans="1:61" ht="15.75" x14ac:dyDescent="0.25">
      <c r="A1447" s="14">
        <v>2009</v>
      </c>
      <c r="B1447" s="15">
        <v>2012</v>
      </c>
      <c r="C1447" s="17" t="s">
        <v>209</v>
      </c>
      <c r="D1447" s="17" t="s">
        <v>343</v>
      </c>
      <c r="E1447" s="86">
        <v>2</v>
      </c>
      <c r="F1447" s="44" t="s">
        <v>142</v>
      </c>
      <c r="G1447" s="45" t="str">
        <f t="shared" si="216"/>
        <v>SX61</v>
      </c>
      <c r="H1447" s="70" t="s">
        <v>142</v>
      </c>
      <c r="I1447" s="45">
        <v>5</v>
      </c>
      <c r="J1447" s="22" t="s">
        <v>142</v>
      </c>
      <c r="K1447" s="17" t="s">
        <v>54</v>
      </c>
      <c r="L1447" s="92"/>
      <c r="M1447" s="93">
        <v>1</v>
      </c>
      <c r="N1447" s="25">
        <f t="shared" si="214"/>
        <v>26.940874608879124</v>
      </c>
      <c r="O1447" s="26">
        <v>47.094518384840953</v>
      </c>
      <c r="P1447" s="26">
        <f t="shared" si="213"/>
        <v>0.47094518384840955</v>
      </c>
      <c r="Q1447" s="63">
        <v>52.905481615159047</v>
      </c>
      <c r="R1447" s="25">
        <f t="shared" si="217"/>
        <v>0.52905481615159045</v>
      </c>
      <c r="S1447" s="25" t="s">
        <v>45</v>
      </c>
      <c r="T1447" s="25">
        <v>4.229225048571843</v>
      </c>
      <c r="U1447" s="25" t="s">
        <v>45</v>
      </c>
      <c r="V1447" s="25">
        <f t="shared" si="218"/>
        <v>1.8863626443228558</v>
      </c>
      <c r="W1447" s="26">
        <v>17.516627689344048</v>
      </c>
      <c r="X1447" s="26">
        <v>32.455851037307568</v>
      </c>
      <c r="Y1447" s="26">
        <v>27.427812903986876</v>
      </c>
      <c r="Z1447" s="26">
        <v>6.5052360955546362</v>
      </c>
      <c r="AA1447" s="26" t="s">
        <v>45</v>
      </c>
      <c r="AB1447" s="26" t="s">
        <v>45</v>
      </c>
      <c r="AC1447" s="26">
        <f t="shared" si="219"/>
        <v>0.74081760590280965</v>
      </c>
      <c r="AD1447" s="26">
        <f t="shared" si="219"/>
        <v>1.3726309817969762</v>
      </c>
      <c r="AE1447" s="26">
        <f t="shared" si="219"/>
        <v>1.1599839336108331</v>
      </c>
      <c r="AF1447" s="26">
        <f t="shared" si="219"/>
        <v>0.27512107442193368</v>
      </c>
      <c r="AG1447" s="17">
        <v>3.9</v>
      </c>
      <c r="AH1447" s="17">
        <v>6.9</v>
      </c>
      <c r="AI1447" s="17">
        <f t="shared" si="220"/>
        <v>1.2589254117941651E-7</v>
      </c>
      <c r="AJ1447" s="17">
        <v>1</v>
      </c>
      <c r="AK1447" s="17">
        <v>40.5</v>
      </c>
      <c r="AL1447" s="17">
        <v>1647</v>
      </c>
      <c r="AM1447" s="17">
        <v>163.5</v>
      </c>
      <c r="AN1447" s="17">
        <v>2.6</v>
      </c>
      <c r="AO1447" s="17">
        <v>9.15</v>
      </c>
      <c r="AP1447" s="17">
        <v>0.15</v>
      </c>
      <c r="AQ1447" s="17">
        <v>19.600000000000001</v>
      </c>
      <c r="AR1447" s="17">
        <v>822.3125</v>
      </c>
      <c r="AS1447" s="17">
        <v>869.79166666666663</v>
      </c>
      <c r="AT1447" s="26">
        <v>580.625</v>
      </c>
      <c r="AU1447" s="26">
        <v>18.278206538321477</v>
      </c>
      <c r="AV1447" s="26">
        <v>0.14493122992500274</v>
      </c>
      <c r="AW1447" s="26">
        <v>4909.4500000000025</v>
      </c>
      <c r="AX1447" s="26">
        <v>3864.6999999999994</v>
      </c>
      <c r="AY1447" s="103">
        <v>941</v>
      </c>
      <c r="AZ1447" s="103">
        <f t="shared" si="215"/>
        <v>287.005</v>
      </c>
      <c r="BA1447" s="17">
        <v>30</v>
      </c>
      <c r="BB1447" s="17">
        <v>30</v>
      </c>
      <c r="BC1447" s="17">
        <v>0.14000000000000001</v>
      </c>
      <c r="BD1447" s="14">
        <v>3</v>
      </c>
      <c r="BE1447" s="17" t="s">
        <v>41</v>
      </c>
      <c r="BF1447" s="28"/>
      <c r="BG1447" s="26"/>
      <c r="BH1447" s="31"/>
      <c r="BI1447" s="29"/>
    </row>
    <row r="1448" spans="1:61" ht="15.75" x14ac:dyDescent="0.25">
      <c r="A1448" s="14">
        <v>2009</v>
      </c>
      <c r="B1448" s="15">
        <v>2012</v>
      </c>
      <c r="C1448" s="17" t="s">
        <v>209</v>
      </c>
      <c r="D1448" s="17" t="s">
        <v>343</v>
      </c>
      <c r="E1448" s="86">
        <v>3</v>
      </c>
      <c r="F1448" s="44" t="s">
        <v>142</v>
      </c>
      <c r="G1448" s="45" t="str">
        <f t="shared" si="216"/>
        <v>SX61</v>
      </c>
      <c r="H1448" s="70" t="s">
        <v>142</v>
      </c>
      <c r="I1448" s="45">
        <v>5</v>
      </c>
      <c r="J1448" s="22" t="s">
        <v>142</v>
      </c>
      <c r="K1448" s="17" t="s">
        <v>54</v>
      </c>
      <c r="L1448" s="92"/>
      <c r="M1448" s="93">
        <v>1</v>
      </c>
      <c r="N1448" s="25">
        <f t="shared" si="214"/>
        <v>11.069714375297359</v>
      </c>
      <c r="O1448" s="26">
        <v>45.98141695702671</v>
      </c>
      <c r="P1448" s="26">
        <f t="shared" si="213"/>
        <v>0.45981416957026711</v>
      </c>
      <c r="Q1448" s="63">
        <v>54.01858304297329</v>
      </c>
      <c r="R1448" s="25">
        <f t="shared" si="217"/>
        <v>0.54018583042973289</v>
      </c>
      <c r="S1448" s="25" t="s">
        <v>45</v>
      </c>
      <c r="T1448" s="25">
        <v>1.6966705076191344</v>
      </c>
      <c r="U1448" s="25" t="s">
        <v>45</v>
      </c>
      <c r="V1448" s="25">
        <f t="shared" si="218"/>
        <v>0.75676650652057731</v>
      </c>
      <c r="W1448" s="26">
        <v>18.473380020434746</v>
      </c>
      <c r="X1448" s="26">
        <v>36.074205303385774</v>
      </c>
      <c r="Y1448" s="26">
        <v>27.410145235766947</v>
      </c>
      <c r="Z1448" s="26">
        <v>4.0878589783505674</v>
      </c>
      <c r="AA1448" s="26" t="s">
        <v>45</v>
      </c>
      <c r="AB1448" s="26" t="s">
        <v>45</v>
      </c>
      <c r="AC1448" s="26">
        <f t="shared" si="219"/>
        <v>0.31343239056712197</v>
      </c>
      <c r="AD1448" s="26">
        <f t="shared" si="219"/>
        <v>0.61206040224052416</v>
      </c>
      <c r="AE1448" s="26">
        <f t="shared" si="219"/>
        <v>0.46505985031082903</v>
      </c>
      <c r="AF1448" s="26">
        <f t="shared" si="219"/>
        <v>6.9357497678734933E-2</v>
      </c>
      <c r="AG1448" s="17">
        <v>3.1</v>
      </c>
      <c r="AH1448" s="17">
        <v>5.89</v>
      </c>
      <c r="AI1448" s="17">
        <f t="shared" si="220"/>
        <v>1.2882495516931333E-6</v>
      </c>
      <c r="AJ1448" s="17">
        <v>1</v>
      </c>
      <c r="AK1448" s="17">
        <v>38</v>
      </c>
      <c r="AL1448" s="17">
        <v>667</v>
      </c>
      <c r="AM1448" s="17">
        <v>35</v>
      </c>
      <c r="AN1448" s="17">
        <v>14.2</v>
      </c>
      <c r="AO1448" s="17">
        <v>3.25</v>
      </c>
      <c r="AP1448" s="17">
        <v>0.2</v>
      </c>
      <c r="AQ1448" s="17">
        <v>82.2</v>
      </c>
      <c r="AR1448" s="17">
        <v>822.3125</v>
      </c>
      <c r="AS1448" s="17">
        <v>869.79166666666663</v>
      </c>
      <c r="AT1448" s="26">
        <v>580.625</v>
      </c>
      <c r="AU1448" s="26">
        <v>18.278206538321477</v>
      </c>
      <c r="AV1448" s="26">
        <v>0.14493122992500274</v>
      </c>
      <c r="AW1448" s="26">
        <v>4909.4500000000025</v>
      </c>
      <c r="AX1448" s="26">
        <v>3864.6999999999994</v>
      </c>
      <c r="AY1448" s="103">
        <v>941</v>
      </c>
      <c r="AZ1448" s="103">
        <f t="shared" si="215"/>
        <v>287.005</v>
      </c>
      <c r="BA1448" s="17">
        <v>30</v>
      </c>
      <c r="BB1448" s="17">
        <v>30</v>
      </c>
      <c r="BC1448" s="17">
        <v>0.14000000000000001</v>
      </c>
      <c r="BD1448" s="14">
        <v>3</v>
      </c>
      <c r="BE1448" s="17" t="s">
        <v>41</v>
      </c>
      <c r="BF1448" s="28"/>
      <c r="BG1448" s="26"/>
      <c r="BH1448" s="31"/>
      <c r="BI1448" s="29"/>
    </row>
    <row r="1449" spans="1:61" ht="15.75" x14ac:dyDescent="0.25">
      <c r="A1449" s="14">
        <v>2009</v>
      </c>
      <c r="B1449" s="15">
        <v>2012</v>
      </c>
      <c r="C1449" s="17" t="s">
        <v>209</v>
      </c>
      <c r="D1449" s="17" t="s">
        <v>343</v>
      </c>
      <c r="E1449" s="86">
        <v>4</v>
      </c>
      <c r="F1449" s="44" t="s">
        <v>142</v>
      </c>
      <c r="G1449" s="45" t="str">
        <f t="shared" si="216"/>
        <v>SX61</v>
      </c>
      <c r="H1449" s="70" t="s">
        <v>142</v>
      </c>
      <c r="I1449" s="45">
        <v>5</v>
      </c>
      <c r="J1449" s="22" t="s">
        <v>142</v>
      </c>
      <c r="K1449" s="17" t="s">
        <v>54</v>
      </c>
      <c r="L1449" s="92"/>
      <c r="M1449" s="93">
        <v>1</v>
      </c>
      <c r="N1449" s="25">
        <f t="shared" si="214"/>
        <v>19.436625768043498</v>
      </c>
      <c r="O1449" s="26">
        <v>47.181645397773551</v>
      </c>
      <c r="P1449" s="26">
        <f t="shared" si="213"/>
        <v>0.47181645397773553</v>
      </c>
      <c r="Q1449" s="63">
        <v>52.818354602226449</v>
      </c>
      <c r="R1449" s="25">
        <f t="shared" si="217"/>
        <v>0.52818354602226447</v>
      </c>
      <c r="S1449" s="25" t="s">
        <v>45</v>
      </c>
      <c r="T1449" s="25">
        <v>3.0568399490568545</v>
      </c>
      <c r="U1449" s="25" t="s">
        <v>45</v>
      </c>
      <c r="V1449" s="25">
        <f t="shared" si="218"/>
        <v>1.363443331425894</v>
      </c>
      <c r="W1449" s="26">
        <v>19.18342388138467</v>
      </c>
      <c r="X1449" s="26">
        <v>37.95663895541535</v>
      </c>
      <c r="Y1449" s="26">
        <v>26.739178159142483</v>
      </c>
      <c r="Z1449" s="26">
        <v>3.3714279596680683</v>
      </c>
      <c r="AA1449" s="26" t="s">
        <v>45</v>
      </c>
      <c r="AB1449" s="26" t="s">
        <v>45</v>
      </c>
      <c r="AC1449" s="26">
        <f t="shared" si="219"/>
        <v>0.58640656480307962</v>
      </c>
      <c r="AD1449" s="26">
        <f t="shared" si="219"/>
        <v>1.1602737029084127</v>
      </c>
      <c r="AE1449" s="26">
        <f t="shared" si="219"/>
        <v>0.8173738800181527</v>
      </c>
      <c r="AF1449" s="26">
        <f t="shared" si="219"/>
        <v>0.10305915672480594</v>
      </c>
      <c r="AG1449" s="17">
        <v>4.3</v>
      </c>
      <c r="AH1449" s="17">
        <v>6.6</v>
      </c>
      <c r="AI1449" s="17">
        <f t="shared" si="220"/>
        <v>2.511886431509578E-7</v>
      </c>
      <c r="AJ1449" s="17">
        <v>1</v>
      </c>
      <c r="AK1449" s="17">
        <v>47.5</v>
      </c>
      <c r="AL1449" s="17">
        <v>1619</v>
      </c>
      <c r="AM1449" s="17">
        <v>154</v>
      </c>
      <c r="AN1449" s="17">
        <v>4.9000000000000004</v>
      </c>
      <c r="AO1449" s="17">
        <v>9.15</v>
      </c>
      <c r="AP1449" s="17">
        <v>0.2</v>
      </c>
      <c r="AQ1449" s="17">
        <v>31</v>
      </c>
      <c r="AR1449" s="17">
        <v>822.3125</v>
      </c>
      <c r="AS1449" s="17">
        <v>869.79166666666663</v>
      </c>
      <c r="AT1449" s="26">
        <v>580.625</v>
      </c>
      <c r="AU1449" s="26">
        <v>18.278206538321477</v>
      </c>
      <c r="AV1449" s="26">
        <v>0.14493122992500274</v>
      </c>
      <c r="AW1449" s="26">
        <v>4909.4500000000025</v>
      </c>
      <c r="AX1449" s="26">
        <v>3864.6999999999994</v>
      </c>
      <c r="AY1449" s="103">
        <v>941</v>
      </c>
      <c r="AZ1449" s="103">
        <f t="shared" si="215"/>
        <v>287.005</v>
      </c>
      <c r="BA1449" s="17">
        <v>30</v>
      </c>
      <c r="BB1449" s="17">
        <v>30</v>
      </c>
      <c r="BC1449" s="17">
        <v>0.14000000000000001</v>
      </c>
      <c r="BD1449" s="14">
        <v>3</v>
      </c>
      <c r="BE1449" s="17" t="s">
        <v>41</v>
      </c>
      <c r="BF1449" s="28"/>
      <c r="BG1449" s="26"/>
      <c r="BH1449" s="31"/>
      <c r="BI1449" s="29"/>
    </row>
    <row r="1450" spans="1:61" ht="15.75" x14ac:dyDescent="0.25">
      <c r="A1450" s="14">
        <v>2009</v>
      </c>
      <c r="B1450" s="15">
        <v>2012</v>
      </c>
      <c r="C1450" s="17" t="s">
        <v>209</v>
      </c>
      <c r="D1450" s="17" t="s">
        <v>343</v>
      </c>
      <c r="E1450" s="86">
        <v>1</v>
      </c>
      <c r="F1450" s="44" t="s">
        <v>143</v>
      </c>
      <c r="G1450" s="45" t="str">
        <f t="shared" si="216"/>
        <v>SX64</v>
      </c>
      <c r="H1450" s="70" t="s">
        <v>143</v>
      </c>
      <c r="I1450" s="45">
        <v>5</v>
      </c>
      <c r="J1450" s="22" t="s">
        <v>143</v>
      </c>
      <c r="K1450" s="17" t="s">
        <v>54</v>
      </c>
      <c r="L1450" s="92"/>
      <c r="M1450" s="93">
        <v>1</v>
      </c>
      <c r="N1450" s="25">
        <f t="shared" si="214"/>
        <v>10.805746218102882</v>
      </c>
      <c r="O1450" s="26">
        <v>44.906682721252245</v>
      </c>
      <c r="P1450" s="26">
        <f t="shared" si="213"/>
        <v>0.44906682721252245</v>
      </c>
      <c r="Q1450" s="63">
        <v>55.093317278747755</v>
      </c>
      <c r="R1450" s="25">
        <f t="shared" si="217"/>
        <v>0.55093317278747755</v>
      </c>
      <c r="S1450" s="25" t="s">
        <v>45</v>
      </c>
      <c r="T1450" s="25">
        <v>1.617500723275725</v>
      </c>
      <c r="U1450" s="25" t="s">
        <v>45</v>
      </c>
      <c r="V1450" s="25">
        <f t="shared" si="218"/>
        <v>0.72145438147891394</v>
      </c>
      <c r="W1450" s="26">
        <v>18.480032342994221</v>
      </c>
      <c r="X1450" s="26">
        <v>37.348945971352322</v>
      </c>
      <c r="Y1450" s="26">
        <v>27.845075527014316</v>
      </c>
      <c r="Z1450" s="26">
        <v>3.1485661752788587</v>
      </c>
      <c r="AA1450" s="26" t="s">
        <v>45</v>
      </c>
      <c r="AB1450" s="26" t="s">
        <v>45</v>
      </c>
      <c r="AC1450" s="26">
        <f t="shared" si="219"/>
        <v>0.29891465680951945</v>
      </c>
      <c r="AD1450" s="26">
        <f t="shared" si="219"/>
        <v>0.60411947122248355</v>
      </c>
      <c r="AE1450" s="26">
        <f t="shared" si="219"/>
        <v>0.45039429804612852</v>
      </c>
      <c r="AF1450" s="26">
        <f t="shared" si="219"/>
        <v>5.0928080657950368E-2</v>
      </c>
      <c r="AG1450" s="17">
        <v>3.2</v>
      </c>
      <c r="AH1450" s="17">
        <v>6.5</v>
      </c>
      <c r="AI1450" s="17">
        <f t="shared" si="220"/>
        <v>3.1622776601683734E-7</v>
      </c>
      <c r="AJ1450" s="17">
        <v>1</v>
      </c>
      <c r="AK1450" s="17">
        <v>40</v>
      </c>
      <c r="AL1450" s="17">
        <v>1110</v>
      </c>
      <c r="AM1450" s="17">
        <v>57.5</v>
      </c>
      <c r="AN1450" s="17">
        <v>10.65</v>
      </c>
      <c r="AO1450" s="17">
        <v>7.1</v>
      </c>
      <c r="AP1450" s="17">
        <v>0.15</v>
      </c>
      <c r="AQ1450" s="17">
        <v>41.55</v>
      </c>
      <c r="AR1450" s="17">
        <v>822.3125</v>
      </c>
      <c r="AS1450" s="17">
        <v>869.79166666666663</v>
      </c>
      <c r="AT1450" s="26">
        <v>580.625</v>
      </c>
      <c r="AU1450" s="26">
        <v>18.278206538321477</v>
      </c>
      <c r="AV1450" s="26">
        <v>0.14493122992500274</v>
      </c>
      <c r="AW1450" s="26">
        <v>4909.4500000000025</v>
      </c>
      <c r="AX1450" s="26">
        <v>3864.6999999999994</v>
      </c>
      <c r="AY1450" s="103">
        <v>941</v>
      </c>
      <c r="AZ1450" s="103">
        <f t="shared" si="215"/>
        <v>287.005</v>
      </c>
      <c r="BA1450" s="17">
        <v>30</v>
      </c>
      <c r="BB1450" s="17">
        <v>30</v>
      </c>
      <c r="BC1450" s="17">
        <v>0.14000000000000001</v>
      </c>
      <c r="BD1450" s="14">
        <v>3</v>
      </c>
      <c r="BE1450" s="17" t="s">
        <v>41</v>
      </c>
      <c r="BF1450" s="28"/>
      <c r="BG1450" s="26"/>
      <c r="BH1450" s="31"/>
      <c r="BI1450" s="29"/>
    </row>
    <row r="1451" spans="1:61" ht="15.75" x14ac:dyDescent="0.25">
      <c r="A1451" s="14">
        <v>2009</v>
      </c>
      <c r="B1451" s="15">
        <v>2012</v>
      </c>
      <c r="C1451" s="17" t="s">
        <v>209</v>
      </c>
      <c r="D1451" s="17" t="s">
        <v>343</v>
      </c>
      <c r="E1451" s="86">
        <v>2</v>
      </c>
      <c r="F1451" s="44" t="s">
        <v>143</v>
      </c>
      <c r="G1451" s="45" t="str">
        <f t="shared" si="216"/>
        <v>SX64</v>
      </c>
      <c r="H1451" s="70" t="s">
        <v>143</v>
      </c>
      <c r="I1451" s="45">
        <v>5</v>
      </c>
      <c r="J1451" s="22" t="s">
        <v>143</v>
      </c>
      <c r="K1451" s="17" t="s">
        <v>54</v>
      </c>
      <c r="L1451" s="92"/>
      <c r="M1451" s="93">
        <v>0.94444444444444442</v>
      </c>
      <c r="N1451" s="25">
        <f t="shared" si="214"/>
        <v>23.54028474598411</v>
      </c>
      <c r="O1451" s="26">
        <v>46.756326595575359</v>
      </c>
      <c r="P1451" s="26">
        <f t="shared" si="213"/>
        <v>0.46756326595575359</v>
      </c>
      <c r="Q1451" s="63">
        <v>53.243673404424641</v>
      </c>
      <c r="R1451" s="25">
        <f t="shared" si="217"/>
        <v>0.53243673404424641</v>
      </c>
      <c r="S1451" s="25" t="s">
        <v>45</v>
      </c>
      <c r="T1451" s="25">
        <v>3.6688574724535794</v>
      </c>
      <c r="U1451" s="25" t="s">
        <v>45</v>
      </c>
      <c r="V1451" s="25">
        <f t="shared" si="218"/>
        <v>1.6364217093905349</v>
      </c>
      <c r="W1451" s="26">
        <v>18.317147738512716</v>
      </c>
      <c r="X1451" s="26">
        <v>35.350411705011119</v>
      </c>
      <c r="Y1451" s="26">
        <v>27.227175099875396</v>
      </c>
      <c r="Z1451" s="26">
        <v>4.6694965766182435</v>
      </c>
      <c r="AA1451" s="26" t="s">
        <v>45</v>
      </c>
      <c r="AB1451" s="26" t="s">
        <v>45</v>
      </c>
      <c r="AC1451" s="26">
        <f t="shared" si="219"/>
        <v>0.67203004354478557</v>
      </c>
      <c r="AD1451" s="26">
        <f t="shared" si="219"/>
        <v>1.2969562213824053</v>
      </c>
      <c r="AE1451" s="26">
        <f t="shared" si="219"/>
        <v>0.99892624818979869</v>
      </c>
      <c r="AF1451" s="26">
        <f t="shared" si="219"/>
        <v>0.17131717407722249</v>
      </c>
      <c r="AG1451" s="17">
        <v>3.9</v>
      </c>
      <c r="AH1451" s="17">
        <v>6.9</v>
      </c>
      <c r="AI1451" s="17">
        <f t="shared" si="220"/>
        <v>1.2589254117941651E-7</v>
      </c>
      <c r="AJ1451" s="17">
        <v>1</v>
      </c>
      <c r="AK1451" s="17">
        <v>40.5</v>
      </c>
      <c r="AL1451" s="17">
        <v>1647</v>
      </c>
      <c r="AM1451" s="17">
        <v>163.5</v>
      </c>
      <c r="AN1451" s="17">
        <v>2.6</v>
      </c>
      <c r="AO1451" s="17">
        <v>9.15</v>
      </c>
      <c r="AP1451" s="17">
        <v>0.15</v>
      </c>
      <c r="AQ1451" s="17">
        <v>19.600000000000001</v>
      </c>
      <c r="AR1451" s="17">
        <v>822.3125</v>
      </c>
      <c r="AS1451" s="17">
        <v>869.79166666666663</v>
      </c>
      <c r="AT1451" s="26">
        <v>580.625</v>
      </c>
      <c r="AU1451" s="26">
        <v>18.278206538321477</v>
      </c>
      <c r="AV1451" s="26">
        <v>0.14493122992500274</v>
      </c>
      <c r="AW1451" s="26">
        <v>4909.4500000000025</v>
      </c>
      <c r="AX1451" s="26">
        <v>3864.6999999999994</v>
      </c>
      <c r="AY1451" s="103">
        <v>941</v>
      </c>
      <c r="AZ1451" s="103">
        <f t="shared" si="215"/>
        <v>287.005</v>
      </c>
      <c r="BA1451" s="17">
        <v>30</v>
      </c>
      <c r="BB1451" s="17">
        <v>30</v>
      </c>
      <c r="BC1451" s="17">
        <v>0.14000000000000001</v>
      </c>
      <c r="BD1451" s="14">
        <v>3</v>
      </c>
      <c r="BE1451" s="17" t="s">
        <v>41</v>
      </c>
      <c r="BF1451" s="28"/>
      <c r="BG1451" s="26"/>
      <c r="BH1451" s="31"/>
      <c r="BI1451" s="29"/>
    </row>
    <row r="1452" spans="1:61" ht="15.75" x14ac:dyDescent="0.25">
      <c r="A1452" s="14">
        <v>2009</v>
      </c>
      <c r="B1452" s="15">
        <v>2012</v>
      </c>
      <c r="C1452" s="17" t="s">
        <v>209</v>
      </c>
      <c r="D1452" s="17" t="s">
        <v>343</v>
      </c>
      <c r="E1452" s="86">
        <v>3</v>
      </c>
      <c r="F1452" s="44" t="s">
        <v>143</v>
      </c>
      <c r="G1452" s="45" t="str">
        <f t="shared" si="216"/>
        <v>SX64</v>
      </c>
      <c r="H1452" s="70" t="s">
        <v>143</v>
      </c>
      <c r="I1452" s="45">
        <v>5</v>
      </c>
      <c r="J1452" s="22" t="s">
        <v>143</v>
      </c>
      <c r="K1452" s="17" t="s">
        <v>54</v>
      </c>
      <c r="L1452" s="92"/>
      <c r="M1452" s="93">
        <v>1</v>
      </c>
      <c r="N1452" s="25">
        <f t="shared" si="214"/>
        <v>22.447540826549524</v>
      </c>
      <c r="O1452" s="26">
        <v>44.594849988188031</v>
      </c>
      <c r="P1452" s="26">
        <f t="shared" si="213"/>
        <v>0.44594849988188029</v>
      </c>
      <c r="Q1452" s="63">
        <v>55.405150011811969</v>
      </c>
      <c r="R1452" s="25">
        <f t="shared" si="217"/>
        <v>0.55405150011811966</v>
      </c>
      <c r="S1452" s="25" t="s">
        <v>45</v>
      </c>
      <c r="T1452" s="25">
        <v>3.3368157192123413</v>
      </c>
      <c r="U1452" s="25" t="s">
        <v>45</v>
      </c>
      <c r="V1452" s="25">
        <f t="shared" si="218"/>
        <v>1.4883210165978329</v>
      </c>
      <c r="W1452" s="26">
        <v>19.126719980373466</v>
      </c>
      <c r="X1452" s="26">
        <v>38.969301018000586</v>
      </c>
      <c r="Y1452" s="26">
        <v>26.745763337710073</v>
      </c>
      <c r="Z1452" s="26">
        <v>2.6777257769561089</v>
      </c>
      <c r="AA1452" s="26" t="s">
        <v>45</v>
      </c>
      <c r="AB1452" s="26" t="s">
        <v>45</v>
      </c>
      <c r="AC1452" s="26">
        <f t="shared" si="219"/>
        <v>0.63822339887482948</v>
      </c>
      <c r="AD1452" s="26">
        <f t="shared" si="219"/>
        <v>1.3003337620358184</v>
      </c>
      <c r="AE1452" s="26">
        <f t="shared" si="219"/>
        <v>0.89245683527604103</v>
      </c>
      <c r="AF1452" s="26">
        <f t="shared" si="219"/>
        <v>8.9350774642872249E-2</v>
      </c>
      <c r="AG1452" s="17">
        <v>3.1</v>
      </c>
      <c r="AH1452" s="17">
        <v>5.89</v>
      </c>
      <c r="AI1452" s="17">
        <f t="shared" si="220"/>
        <v>1.2882495516931333E-6</v>
      </c>
      <c r="AJ1452" s="17">
        <v>1</v>
      </c>
      <c r="AK1452" s="17">
        <v>38</v>
      </c>
      <c r="AL1452" s="17">
        <v>667</v>
      </c>
      <c r="AM1452" s="17">
        <v>35</v>
      </c>
      <c r="AN1452" s="17">
        <v>14.2</v>
      </c>
      <c r="AO1452" s="17">
        <v>3.25</v>
      </c>
      <c r="AP1452" s="17">
        <v>0.2</v>
      </c>
      <c r="AQ1452" s="17">
        <v>82.2</v>
      </c>
      <c r="AR1452" s="17">
        <v>822.3125</v>
      </c>
      <c r="AS1452" s="17">
        <v>869.79166666666663</v>
      </c>
      <c r="AT1452" s="26">
        <v>580.625</v>
      </c>
      <c r="AU1452" s="26">
        <v>18.278206538321477</v>
      </c>
      <c r="AV1452" s="26">
        <v>0.14493122992500274</v>
      </c>
      <c r="AW1452" s="26">
        <v>4909.4500000000025</v>
      </c>
      <c r="AX1452" s="26">
        <v>3864.6999999999994</v>
      </c>
      <c r="AY1452" s="103">
        <v>941</v>
      </c>
      <c r="AZ1452" s="103">
        <f t="shared" si="215"/>
        <v>287.005</v>
      </c>
      <c r="BA1452" s="17">
        <v>30</v>
      </c>
      <c r="BB1452" s="17">
        <v>30</v>
      </c>
      <c r="BC1452" s="17">
        <v>0.14000000000000001</v>
      </c>
      <c r="BD1452" s="14">
        <v>3</v>
      </c>
      <c r="BE1452" s="17" t="s">
        <v>41</v>
      </c>
      <c r="BF1452" s="28"/>
      <c r="BG1452" s="26"/>
      <c r="BH1452" s="31"/>
      <c r="BI1452" s="29"/>
    </row>
    <row r="1453" spans="1:61" ht="15.75" x14ac:dyDescent="0.25">
      <c r="A1453" s="14">
        <v>2009</v>
      </c>
      <c r="B1453" s="15">
        <v>2012</v>
      </c>
      <c r="C1453" s="17" t="s">
        <v>209</v>
      </c>
      <c r="D1453" s="17" t="s">
        <v>343</v>
      </c>
      <c r="E1453" s="86">
        <v>4</v>
      </c>
      <c r="F1453" s="44" t="s">
        <v>143</v>
      </c>
      <c r="G1453" s="45" t="str">
        <f t="shared" si="216"/>
        <v>SX64</v>
      </c>
      <c r="H1453" s="70" t="s">
        <v>143</v>
      </c>
      <c r="I1453" s="45">
        <v>5</v>
      </c>
      <c r="J1453" s="22" t="s">
        <v>143</v>
      </c>
      <c r="K1453" s="17" t="s">
        <v>54</v>
      </c>
      <c r="L1453" s="92"/>
      <c r="M1453" s="93">
        <v>1</v>
      </c>
      <c r="N1453" s="25">
        <f t="shared" si="214"/>
        <v>29.301795731449332</v>
      </c>
      <c r="O1453" s="26">
        <v>43.223287976801238</v>
      </c>
      <c r="P1453" s="26">
        <f t="shared" si="213"/>
        <v>0.43223287976801239</v>
      </c>
      <c r="Q1453" s="63">
        <v>56.776712023198762</v>
      </c>
      <c r="R1453" s="25">
        <f t="shared" si="217"/>
        <v>0.56776712023198761</v>
      </c>
      <c r="S1453" s="25" t="s">
        <v>45</v>
      </c>
      <c r="T1453" s="25">
        <v>4.2217331837927992</v>
      </c>
      <c r="U1453" s="25" t="s">
        <v>45</v>
      </c>
      <c r="V1453" s="25">
        <f t="shared" si="218"/>
        <v>1.8830210454026759</v>
      </c>
      <c r="W1453" s="26">
        <v>18.701587137324651</v>
      </c>
      <c r="X1453" s="26">
        <v>37.606887128625047</v>
      </c>
      <c r="Y1453" s="26">
        <v>27.355813182570543</v>
      </c>
      <c r="Z1453" s="26">
        <v>3.0116665652660686</v>
      </c>
      <c r="AA1453" s="26" t="s">
        <v>45</v>
      </c>
      <c r="AB1453" s="26" t="s">
        <v>45</v>
      </c>
      <c r="AC1453" s="26">
        <f t="shared" si="219"/>
        <v>0.78953111007236065</v>
      </c>
      <c r="AD1453" s="26">
        <f t="shared" si="219"/>
        <v>1.5876624333006666</v>
      </c>
      <c r="AE1453" s="26">
        <f t="shared" si="219"/>
        <v>1.1548894428249457</v>
      </c>
      <c r="AF1453" s="26">
        <f t="shared" si="219"/>
        <v>0.12714452677103044</v>
      </c>
      <c r="AG1453" s="17">
        <v>4.3</v>
      </c>
      <c r="AH1453" s="17">
        <v>6.6</v>
      </c>
      <c r="AI1453" s="17">
        <f t="shared" si="220"/>
        <v>2.511886431509578E-7</v>
      </c>
      <c r="AJ1453" s="17">
        <v>1</v>
      </c>
      <c r="AK1453" s="17">
        <v>47.5</v>
      </c>
      <c r="AL1453" s="17">
        <v>1619</v>
      </c>
      <c r="AM1453" s="17">
        <v>154</v>
      </c>
      <c r="AN1453" s="17">
        <v>4.9000000000000004</v>
      </c>
      <c r="AO1453" s="17">
        <v>9.15</v>
      </c>
      <c r="AP1453" s="17">
        <v>0.2</v>
      </c>
      <c r="AQ1453" s="17">
        <v>31</v>
      </c>
      <c r="AR1453" s="17">
        <v>822.3125</v>
      </c>
      <c r="AS1453" s="17">
        <v>869.79166666666663</v>
      </c>
      <c r="AT1453" s="26">
        <v>580.625</v>
      </c>
      <c r="AU1453" s="26">
        <v>18.278206538321477</v>
      </c>
      <c r="AV1453" s="26">
        <v>0.14493122992500274</v>
      </c>
      <c r="AW1453" s="26">
        <v>4909.4500000000025</v>
      </c>
      <c r="AX1453" s="26">
        <v>3864.6999999999994</v>
      </c>
      <c r="AY1453" s="103">
        <v>941</v>
      </c>
      <c r="AZ1453" s="103">
        <f t="shared" si="215"/>
        <v>287.005</v>
      </c>
      <c r="BA1453" s="17">
        <v>30</v>
      </c>
      <c r="BB1453" s="17">
        <v>30</v>
      </c>
      <c r="BC1453" s="17">
        <v>0.14000000000000001</v>
      </c>
      <c r="BD1453" s="14">
        <v>3</v>
      </c>
      <c r="BE1453" s="17" t="s">
        <v>41</v>
      </c>
      <c r="BF1453" s="28"/>
      <c r="BG1453" s="26"/>
      <c r="BH1453" s="31"/>
      <c r="BI1453" s="29"/>
    </row>
    <row r="1454" spans="1:61" x14ac:dyDescent="0.25">
      <c r="A1454" s="14">
        <v>2009</v>
      </c>
      <c r="B1454" s="15">
        <v>2012</v>
      </c>
      <c r="C1454" s="20" t="s">
        <v>211</v>
      </c>
      <c r="D1454" s="17" t="s">
        <v>344</v>
      </c>
      <c r="E1454" s="32">
        <v>1</v>
      </c>
      <c r="F1454" s="44" t="s">
        <v>96</v>
      </c>
      <c r="G1454" s="86" t="s">
        <v>97</v>
      </c>
      <c r="H1454" s="70">
        <v>9870</v>
      </c>
      <c r="I1454" s="21">
        <v>5</v>
      </c>
      <c r="J1454" s="22">
        <v>98701</v>
      </c>
      <c r="K1454" s="17" t="s">
        <v>54</v>
      </c>
      <c r="L1454" s="23">
        <v>100</v>
      </c>
      <c r="M1454" s="24">
        <v>1</v>
      </c>
      <c r="N1454" s="25">
        <f t="shared" si="214"/>
        <v>73.474880382775126</v>
      </c>
      <c r="O1454" s="26">
        <v>42.283298097251588</v>
      </c>
      <c r="P1454" s="26">
        <f t="shared" si="213"/>
        <v>0.42283298097251587</v>
      </c>
      <c r="Q1454" s="63">
        <v>57.716701902748412</v>
      </c>
      <c r="R1454" s="25">
        <v>0.57716701902748413</v>
      </c>
      <c r="S1454" s="24">
        <v>31.067602698847832</v>
      </c>
      <c r="T1454" s="25">
        <v>10.35586756628261</v>
      </c>
      <c r="U1454" s="25">
        <v>13.856150803686134</v>
      </c>
      <c r="V1454" s="25">
        <v>4.6187169345620438</v>
      </c>
      <c r="W1454" s="26">
        <v>19.221136843417213</v>
      </c>
      <c r="X1454" s="26">
        <v>47.084225914587449</v>
      </c>
      <c r="Y1454" s="26">
        <v>24.162450437397268</v>
      </c>
      <c r="Z1454" s="26">
        <v>0.71897517390728183</v>
      </c>
      <c r="AA1454" s="26" t="s">
        <v>45</v>
      </c>
      <c r="AB1454" s="26" t="s">
        <v>45</v>
      </c>
      <c r="AC1454" s="26">
        <f t="shared" si="219"/>
        <v>1.9905154762382402</v>
      </c>
      <c r="AD1454" s="26">
        <f t="shared" si="219"/>
        <v>4.8759800803239939</v>
      </c>
      <c r="AE1454" s="26">
        <f t="shared" si="219"/>
        <v>2.5022313680655341</v>
      </c>
      <c r="AF1454" s="26">
        <f t="shared" si="219"/>
        <v>7.4456116844288184E-2</v>
      </c>
      <c r="AG1454" s="17">
        <v>3.16</v>
      </c>
      <c r="AH1454" s="17">
        <v>5.89</v>
      </c>
      <c r="AI1454" s="17">
        <f t="shared" si="220"/>
        <v>1.2882495516931333E-6</v>
      </c>
      <c r="AJ1454" s="17">
        <v>1</v>
      </c>
      <c r="AK1454" s="17">
        <v>61.4</v>
      </c>
      <c r="AL1454" s="17">
        <v>456.2</v>
      </c>
      <c r="AM1454" s="17">
        <v>65.3</v>
      </c>
      <c r="AN1454" s="17">
        <v>5.6</v>
      </c>
      <c r="AO1454" s="17">
        <v>5.3</v>
      </c>
      <c r="AP1454" s="17">
        <v>0.1</v>
      </c>
      <c r="AQ1454" s="17">
        <v>180.7</v>
      </c>
      <c r="AR1454" s="17">
        <v>1273.8499999999995</v>
      </c>
      <c r="AS1454" s="17">
        <v>1487.4374999999995</v>
      </c>
      <c r="AT1454" s="26">
        <v>847.82499999999982</v>
      </c>
      <c r="AU1454" s="26">
        <v>21.06436915887851</v>
      </c>
      <c r="AV1454" s="26">
        <v>5.4430150158061101</v>
      </c>
      <c r="AW1454" s="26">
        <v>5170.7999999999975</v>
      </c>
      <c r="AX1454" s="26">
        <v>3784.9</v>
      </c>
      <c r="AY1454" s="103">
        <v>648</v>
      </c>
      <c r="AZ1454" s="103">
        <f t="shared" si="215"/>
        <v>197.64</v>
      </c>
      <c r="BA1454" s="17">
        <v>45</v>
      </c>
      <c r="BB1454" s="17">
        <v>75</v>
      </c>
      <c r="BC1454" s="17">
        <v>0.12</v>
      </c>
      <c r="BD1454" s="14">
        <v>2</v>
      </c>
      <c r="BE1454" s="17" t="s">
        <v>149</v>
      </c>
      <c r="BF1454" s="28"/>
      <c r="BG1454" s="26"/>
      <c r="BH1454" s="31"/>
      <c r="BI1454" s="29"/>
    </row>
    <row r="1455" spans="1:61" x14ac:dyDescent="0.25">
      <c r="A1455" s="14">
        <v>2009</v>
      </c>
      <c r="B1455" s="15">
        <v>2012</v>
      </c>
      <c r="C1455" s="20" t="s">
        <v>211</v>
      </c>
      <c r="D1455" s="17" t="s">
        <v>344</v>
      </c>
      <c r="E1455" s="32">
        <v>2</v>
      </c>
      <c r="F1455" s="44" t="s">
        <v>96</v>
      </c>
      <c r="G1455" s="86" t="s">
        <v>97</v>
      </c>
      <c r="H1455" s="70">
        <v>9870</v>
      </c>
      <c r="I1455" s="21">
        <v>5</v>
      </c>
      <c r="J1455" s="22">
        <v>98701</v>
      </c>
      <c r="K1455" s="17" t="s">
        <v>54</v>
      </c>
      <c r="L1455" s="23">
        <v>88.888888888888886</v>
      </c>
      <c r="M1455" s="24">
        <v>0.88888888888888884</v>
      </c>
      <c r="N1455" s="25">
        <f t="shared" si="214"/>
        <v>86.05064948235011</v>
      </c>
      <c r="O1455" s="26">
        <v>39.953810623556585</v>
      </c>
      <c r="P1455" s="26">
        <f t="shared" si="213"/>
        <v>0.39953810623556585</v>
      </c>
      <c r="Q1455" s="63">
        <v>60.046189376443415</v>
      </c>
      <c r="R1455" s="25">
        <v>0.60046189376443415</v>
      </c>
      <c r="S1455" s="24">
        <v>34.380513534518641</v>
      </c>
      <c r="T1455" s="25">
        <v>11.46017117817288</v>
      </c>
      <c r="U1455" s="25">
        <v>15.333709036395314</v>
      </c>
      <c r="V1455" s="25">
        <v>5.1112363454651044</v>
      </c>
      <c r="W1455" s="26">
        <v>20.142786915594172</v>
      </c>
      <c r="X1455" s="26">
        <v>45.817643133051547</v>
      </c>
      <c r="Y1455" s="26">
        <v>23.569101959985119</v>
      </c>
      <c r="Z1455" s="26">
        <v>0.76254653389565874</v>
      </c>
      <c r="AA1455" s="26" t="s">
        <v>45</v>
      </c>
      <c r="AB1455" s="26" t="s">
        <v>45</v>
      </c>
      <c r="AC1455" s="26">
        <f t="shared" si="219"/>
        <v>2.3083978605817013</v>
      </c>
      <c r="AD1455" s="26">
        <f t="shared" si="219"/>
        <v>5.250780332852079</v>
      </c>
      <c r="AE1455" s="26">
        <f t="shared" si="219"/>
        <v>2.701059429772394</v>
      </c>
      <c r="AF1455" s="26">
        <f t="shared" si="219"/>
        <v>8.7389138097666574E-2</v>
      </c>
      <c r="AG1455" s="17">
        <v>3.31</v>
      </c>
      <c r="AH1455" s="17">
        <v>6.09</v>
      </c>
      <c r="AI1455" s="17">
        <f t="shared" si="220"/>
        <v>8.1283051616409889E-7</v>
      </c>
      <c r="AJ1455" s="17">
        <v>1</v>
      </c>
      <c r="AK1455" s="17">
        <v>57.2</v>
      </c>
      <c r="AL1455" s="17">
        <v>519.4</v>
      </c>
      <c r="AM1455" s="17">
        <v>59.9</v>
      </c>
      <c r="AN1455" s="17">
        <v>4.9000000000000004</v>
      </c>
      <c r="AO1455" s="17">
        <v>4.3</v>
      </c>
      <c r="AP1455" s="17">
        <v>0.1</v>
      </c>
      <c r="AQ1455" s="17">
        <v>192.8</v>
      </c>
      <c r="AR1455" s="17">
        <v>1273.8499999999995</v>
      </c>
      <c r="AS1455" s="17">
        <v>1487.4374999999995</v>
      </c>
      <c r="AT1455" s="26">
        <v>847.82499999999982</v>
      </c>
      <c r="AU1455" s="26">
        <v>21.06436915887851</v>
      </c>
      <c r="AV1455" s="26">
        <v>5.4430150158061101</v>
      </c>
      <c r="AW1455" s="26">
        <v>5170.7999999999975</v>
      </c>
      <c r="AX1455" s="26">
        <v>3784.9</v>
      </c>
      <c r="AY1455" s="103">
        <v>648</v>
      </c>
      <c r="AZ1455" s="103">
        <f t="shared" si="215"/>
        <v>197.64</v>
      </c>
      <c r="BA1455" s="17">
        <v>45</v>
      </c>
      <c r="BB1455" s="17">
        <v>75</v>
      </c>
      <c r="BC1455" s="17">
        <v>0.12</v>
      </c>
      <c r="BD1455" s="14">
        <v>2</v>
      </c>
      <c r="BE1455" s="17" t="s">
        <v>149</v>
      </c>
      <c r="BF1455" s="28"/>
      <c r="BG1455" s="26"/>
      <c r="BH1455" s="31"/>
      <c r="BI1455" s="29"/>
    </row>
    <row r="1456" spans="1:61" x14ac:dyDescent="0.25">
      <c r="A1456" s="14">
        <v>2009</v>
      </c>
      <c r="B1456" s="15">
        <v>2012</v>
      </c>
      <c r="C1456" s="20" t="s">
        <v>211</v>
      </c>
      <c r="D1456" s="17" t="s">
        <v>344</v>
      </c>
      <c r="E1456" s="32">
        <v>3</v>
      </c>
      <c r="F1456" s="44" t="s">
        <v>96</v>
      </c>
      <c r="G1456" s="86" t="s">
        <v>97</v>
      </c>
      <c r="H1456" s="70">
        <v>9870</v>
      </c>
      <c r="I1456" s="21">
        <v>5</v>
      </c>
      <c r="J1456" s="22">
        <v>98701</v>
      </c>
      <c r="K1456" s="17" t="s">
        <v>54</v>
      </c>
      <c r="L1456" s="23">
        <v>94.444444444444443</v>
      </c>
      <c r="M1456" s="24">
        <v>0.94444444444444442</v>
      </c>
      <c r="N1456" s="25">
        <f t="shared" si="214"/>
        <v>75.654376583169181</v>
      </c>
      <c r="O1456" s="26">
        <v>38.263665594855297</v>
      </c>
      <c r="P1456" s="26">
        <f t="shared" si="213"/>
        <v>0.38263665594855295</v>
      </c>
      <c r="Q1456" s="63">
        <v>61.736334405144703</v>
      </c>
      <c r="R1456" s="25">
        <v>0.61736334405144699</v>
      </c>
      <c r="S1456" s="24">
        <v>28.948137663656365</v>
      </c>
      <c r="T1456" s="25">
        <v>9.6493792212187888</v>
      </c>
      <c r="U1456" s="25">
        <v>12.910869397990739</v>
      </c>
      <c r="V1456" s="25">
        <v>4.3036231326635797</v>
      </c>
      <c r="W1456" s="26">
        <v>20.270268789395715</v>
      </c>
      <c r="X1456" s="26">
        <v>43.875901882227112</v>
      </c>
      <c r="Y1456" s="26">
        <v>25.213200903854741</v>
      </c>
      <c r="Z1456" s="26">
        <v>0.99522155838235449</v>
      </c>
      <c r="AA1456" s="26" t="s">
        <v>45</v>
      </c>
      <c r="AB1456" s="26" t="s">
        <v>45</v>
      </c>
      <c r="AC1456" s="26">
        <f t="shared" si="219"/>
        <v>1.9559551046491475</v>
      </c>
      <c r="AD1456" s="26">
        <f t="shared" si="219"/>
        <v>4.2337521593459666</v>
      </c>
      <c r="AE1456" s="26">
        <f t="shared" si="219"/>
        <v>2.4329173690207075</v>
      </c>
      <c r="AF1456" s="26">
        <f t="shared" si="219"/>
        <v>9.603270225963674E-2</v>
      </c>
      <c r="AG1456" s="17">
        <v>3.65</v>
      </c>
      <c r="AH1456" s="17">
        <v>6.18</v>
      </c>
      <c r="AI1456" s="17">
        <f t="shared" si="220"/>
        <v>6.6069344800759506E-7</v>
      </c>
      <c r="AJ1456" s="17">
        <v>1.6</v>
      </c>
      <c r="AK1456" s="17">
        <v>95.1</v>
      </c>
      <c r="AL1456" s="17">
        <v>850</v>
      </c>
      <c r="AM1456" s="17">
        <v>171.2</v>
      </c>
      <c r="AN1456" s="17">
        <v>3.4</v>
      </c>
      <c r="AO1456" s="17">
        <v>4.0999999999999996</v>
      </c>
      <c r="AP1456" s="17">
        <v>0.1</v>
      </c>
      <c r="AQ1456" s="17">
        <v>124.3</v>
      </c>
      <c r="AR1456" s="17">
        <v>1273.8499999999995</v>
      </c>
      <c r="AS1456" s="17">
        <v>1487.4374999999995</v>
      </c>
      <c r="AT1456" s="26">
        <v>847.82499999999982</v>
      </c>
      <c r="AU1456" s="26">
        <v>21.06436915887851</v>
      </c>
      <c r="AV1456" s="26">
        <v>5.4430150158061101</v>
      </c>
      <c r="AW1456" s="26">
        <v>5170.7999999999975</v>
      </c>
      <c r="AX1456" s="26">
        <v>3784.9</v>
      </c>
      <c r="AY1456" s="103">
        <v>648</v>
      </c>
      <c r="AZ1456" s="103">
        <f t="shared" si="215"/>
        <v>197.64</v>
      </c>
      <c r="BA1456" s="17">
        <v>45</v>
      </c>
      <c r="BB1456" s="17">
        <v>75</v>
      </c>
      <c r="BC1456" s="17">
        <v>0.12</v>
      </c>
      <c r="BD1456" s="14">
        <v>2</v>
      </c>
      <c r="BE1456" s="17" t="s">
        <v>149</v>
      </c>
      <c r="BF1456" s="28"/>
      <c r="BG1456" s="26"/>
      <c r="BH1456" s="31"/>
      <c r="BI1456" s="29"/>
    </row>
    <row r="1457" spans="1:61" x14ac:dyDescent="0.25">
      <c r="A1457" s="14">
        <v>2009</v>
      </c>
      <c r="B1457" s="15">
        <v>2012</v>
      </c>
      <c r="C1457" s="20" t="s">
        <v>211</v>
      </c>
      <c r="D1457" s="17" t="s">
        <v>344</v>
      </c>
      <c r="E1457" s="32">
        <v>4</v>
      </c>
      <c r="F1457" s="44" t="s">
        <v>96</v>
      </c>
      <c r="G1457" s="86" t="s">
        <v>97</v>
      </c>
      <c r="H1457" s="70">
        <v>9870</v>
      </c>
      <c r="I1457" s="21">
        <v>5</v>
      </c>
      <c r="J1457" s="22">
        <v>98701</v>
      </c>
      <c r="K1457" s="17" t="s">
        <v>54</v>
      </c>
      <c r="L1457" s="23">
        <v>55.555555555555557</v>
      </c>
      <c r="M1457" s="24">
        <v>0.55555555555555558</v>
      </c>
      <c r="N1457" s="25">
        <f t="shared" si="214"/>
        <v>45.645582487687747</v>
      </c>
      <c r="O1457" s="26">
        <v>41.615853658536587</v>
      </c>
      <c r="P1457" s="26">
        <f t="shared" si="213"/>
        <v>0.41615853658536589</v>
      </c>
      <c r="Q1457" s="63">
        <v>58.384146341463413</v>
      </c>
      <c r="R1457" s="25">
        <v>0.58384146341463417</v>
      </c>
      <c r="S1457" s="24">
        <v>18.995798809662737</v>
      </c>
      <c r="T1457" s="25">
        <v>6.3319329365542458</v>
      </c>
      <c r="U1457" s="25">
        <v>8.4721262691095802</v>
      </c>
      <c r="V1457" s="25">
        <v>2.8240420897031937</v>
      </c>
      <c r="W1457" s="26">
        <v>19.633265560040044</v>
      </c>
      <c r="X1457" s="26">
        <v>45.574699630476033</v>
      </c>
      <c r="Y1457" s="26">
        <v>24.752094474881474</v>
      </c>
      <c r="Z1457" s="26">
        <v>0.76679023037472405</v>
      </c>
      <c r="AA1457" s="26" t="s">
        <v>45</v>
      </c>
      <c r="AB1457" s="26" t="s">
        <v>45</v>
      </c>
      <c r="AC1457" s="26">
        <f t="shared" si="219"/>
        <v>1.243165208517337</v>
      </c>
      <c r="AD1457" s="26">
        <f t="shared" si="219"/>
        <v>2.8857594166377782</v>
      </c>
      <c r="AE1457" s="26">
        <f t="shared" si="219"/>
        <v>1.5672860225420437</v>
      </c>
      <c r="AF1457" s="26">
        <f t="shared" si="219"/>
        <v>4.8552643151377334E-2</v>
      </c>
      <c r="AG1457" s="17">
        <v>3.62</v>
      </c>
      <c r="AH1457" s="17">
        <v>6.3</v>
      </c>
      <c r="AI1457" s="17">
        <f t="shared" si="220"/>
        <v>5.0118723362727218E-7</v>
      </c>
      <c r="AJ1457" s="17">
        <v>1.1000000000000001</v>
      </c>
      <c r="AK1457" s="17">
        <v>77.5</v>
      </c>
      <c r="AL1457" s="17">
        <v>888.4</v>
      </c>
      <c r="AM1457" s="17">
        <v>171.1</v>
      </c>
      <c r="AN1457" s="17">
        <v>3.1</v>
      </c>
      <c r="AO1457" s="17">
        <v>4</v>
      </c>
      <c r="AP1457" s="17">
        <v>0.1</v>
      </c>
      <c r="AQ1457" s="17">
        <v>136.5</v>
      </c>
      <c r="AR1457" s="17">
        <v>1273.8499999999995</v>
      </c>
      <c r="AS1457" s="17">
        <v>1487.4374999999995</v>
      </c>
      <c r="AT1457" s="26">
        <v>847.82499999999982</v>
      </c>
      <c r="AU1457" s="26">
        <v>21.06436915887851</v>
      </c>
      <c r="AV1457" s="26">
        <v>5.4430150158061101</v>
      </c>
      <c r="AW1457" s="26">
        <v>5170.7999999999975</v>
      </c>
      <c r="AX1457" s="26">
        <v>3784.9</v>
      </c>
      <c r="AY1457" s="103">
        <v>648</v>
      </c>
      <c r="AZ1457" s="103">
        <f t="shared" si="215"/>
        <v>197.64</v>
      </c>
      <c r="BA1457" s="17">
        <v>45</v>
      </c>
      <c r="BB1457" s="17">
        <v>75</v>
      </c>
      <c r="BC1457" s="17">
        <v>0.12</v>
      </c>
      <c r="BD1457" s="14">
        <v>2</v>
      </c>
      <c r="BE1457" s="17" t="s">
        <v>149</v>
      </c>
      <c r="BF1457" s="28"/>
      <c r="BG1457" s="26"/>
      <c r="BH1457" s="31"/>
      <c r="BI1457" s="29"/>
    </row>
    <row r="1458" spans="1:61" x14ac:dyDescent="0.25">
      <c r="A1458" s="14">
        <v>2009</v>
      </c>
      <c r="B1458" s="15">
        <v>2012</v>
      </c>
      <c r="C1458" s="20" t="s">
        <v>211</v>
      </c>
      <c r="D1458" s="17" t="s">
        <v>344</v>
      </c>
      <c r="E1458" s="32">
        <v>1</v>
      </c>
      <c r="F1458" s="44" t="s">
        <v>81</v>
      </c>
      <c r="G1458" s="86" t="s">
        <v>82</v>
      </c>
      <c r="H1458" s="70" t="s">
        <v>83</v>
      </c>
      <c r="I1458" s="21">
        <v>5</v>
      </c>
      <c r="J1458" s="22">
        <v>987131</v>
      </c>
      <c r="K1458" s="17" t="s">
        <v>54</v>
      </c>
      <c r="L1458" s="23">
        <v>94.444444444444443</v>
      </c>
      <c r="M1458" s="24">
        <v>0.94444444444444442</v>
      </c>
      <c r="N1458" s="25">
        <f t="shared" si="214"/>
        <v>75.226087331350499</v>
      </c>
      <c r="O1458" s="26">
        <v>44.25837320574162</v>
      </c>
      <c r="P1458" s="26">
        <f t="shared" si="213"/>
        <v>0.44258373205741619</v>
      </c>
      <c r="Q1458" s="63">
        <v>55.74162679425838</v>
      </c>
      <c r="R1458" s="25">
        <v>0.55741626794258381</v>
      </c>
      <c r="S1458" s="24">
        <v>33.293842479186225</v>
      </c>
      <c r="T1458" s="25">
        <v>11.097947493062074</v>
      </c>
      <c r="U1458" s="25">
        <v>14.849053745717056</v>
      </c>
      <c r="V1458" s="25">
        <v>4.9496845819056849</v>
      </c>
      <c r="W1458" s="26">
        <v>19.422913977935877</v>
      </c>
      <c r="X1458" s="26">
        <v>46.198621602389878</v>
      </c>
      <c r="Y1458" s="26">
        <v>23.654436631144478</v>
      </c>
      <c r="Z1458" s="26">
        <v>0.80443254833882349</v>
      </c>
      <c r="AA1458" s="26" t="s">
        <v>45</v>
      </c>
      <c r="AB1458" s="26" t="s">
        <v>45</v>
      </c>
      <c r="AC1458" s="26">
        <f t="shared" si="219"/>
        <v>2.1555447948939377</v>
      </c>
      <c r="AD1458" s="26">
        <f t="shared" si="219"/>
        <v>5.1270987679516615</v>
      </c>
      <c r="AE1458" s="26">
        <f t="shared" si="219"/>
        <v>2.6251569571040556</v>
      </c>
      <c r="AF1458" s="26">
        <f t="shared" si="219"/>
        <v>8.927550183174382E-2</v>
      </c>
      <c r="AG1458" s="17">
        <v>3.16</v>
      </c>
      <c r="AH1458" s="17">
        <v>5.89</v>
      </c>
      <c r="AI1458" s="17">
        <f t="shared" si="220"/>
        <v>1.2882495516931333E-6</v>
      </c>
      <c r="AJ1458" s="17">
        <v>1</v>
      </c>
      <c r="AK1458" s="17">
        <v>61.4</v>
      </c>
      <c r="AL1458" s="17">
        <v>456.2</v>
      </c>
      <c r="AM1458" s="17">
        <v>65.3</v>
      </c>
      <c r="AN1458" s="17">
        <v>5.6</v>
      </c>
      <c r="AO1458" s="17">
        <v>5.3</v>
      </c>
      <c r="AP1458" s="17">
        <v>0.1</v>
      </c>
      <c r="AQ1458" s="17">
        <v>180.7</v>
      </c>
      <c r="AR1458" s="17">
        <v>1273.8499999999995</v>
      </c>
      <c r="AS1458" s="17">
        <v>1487.4374999999995</v>
      </c>
      <c r="AT1458" s="26">
        <v>847.82499999999982</v>
      </c>
      <c r="AU1458" s="26">
        <v>21.06436915887851</v>
      </c>
      <c r="AV1458" s="26">
        <v>5.4430150158061101</v>
      </c>
      <c r="AW1458" s="26">
        <v>5170.7999999999975</v>
      </c>
      <c r="AX1458" s="26">
        <v>3784.9</v>
      </c>
      <c r="AY1458" s="103">
        <v>648</v>
      </c>
      <c r="AZ1458" s="103">
        <f t="shared" si="215"/>
        <v>197.64</v>
      </c>
      <c r="BA1458" s="17">
        <v>45</v>
      </c>
      <c r="BB1458" s="17">
        <v>75</v>
      </c>
      <c r="BC1458" s="17">
        <v>0.12</v>
      </c>
      <c r="BD1458" s="14">
        <v>2</v>
      </c>
      <c r="BE1458" s="17" t="s">
        <v>149</v>
      </c>
      <c r="BF1458" s="28"/>
      <c r="BG1458" s="26"/>
      <c r="BH1458" s="31"/>
      <c r="BI1458" s="29"/>
    </row>
    <row r="1459" spans="1:61" x14ac:dyDescent="0.25">
      <c r="A1459" s="14">
        <v>2009</v>
      </c>
      <c r="B1459" s="15">
        <v>2012</v>
      </c>
      <c r="C1459" s="20" t="s">
        <v>211</v>
      </c>
      <c r="D1459" s="17" t="s">
        <v>344</v>
      </c>
      <c r="E1459" s="32">
        <v>2</v>
      </c>
      <c r="F1459" s="44" t="s">
        <v>81</v>
      </c>
      <c r="G1459" s="86" t="s">
        <v>82</v>
      </c>
      <c r="H1459" s="70" t="s">
        <v>83</v>
      </c>
      <c r="I1459" s="21">
        <v>5</v>
      </c>
      <c r="J1459" s="22">
        <v>987131</v>
      </c>
      <c r="K1459" s="17" t="s">
        <v>54</v>
      </c>
      <c r="L1459" s="23">
        <v>77.777777777777771</v>
      </c>
      <c r="M1459" s="24">
        <v>0.77777777777777768</v>
      </c>
      <c r="N1459" s="25">
        <f t="shared" si="214"/>
        <v>61.717007294869475</v>
      </c>
      <c r="O1459" s="26">
        <v>45.186335403726709</v>
      </c>
      <c r="P1459" s="26">
        <f t="shared" si="213"/>
        <v>0.45186335403726707</v>
      </c>
      <c r="Q1459" s="63">
        <v>54.813664596273291</v>
      </c>
      <c r="R1459" s="25">
        <v>0.54813664596273293</v>
      </c>
      <c r="S1459" s="24">
        <v>27.887653917402201</v>
      </c>
      <c r="T1459" s="25">
        <v>9.2958846391340675</v>
      </c>
      <c r="U1459" s="25">
        <v>12.437893647161381</v>
      </c>
      <c r="V1459" s="25">
        <v>4.1459645490537937</v>
      </c>
      <c r="W1459" s="26">
        <v>18.83187960038974</v>
      </c>
      <c r="X1459" s="26">
        <v>44.743115410351834</v>
      </c>
      <c r="Y1459" s="26">
        <v>24.848694223025717</v>
      </c>
      <c r="Z1459" s="26">
        <v>0.99101698695749008</v>
      </c>
      <c r="AA1459" s="26" t="s">
        <v>45</v>
      </c>
      <c r="AB1459" s="26" t="s">
        <v>45</v>
      </c>
      <c r="AC1459" s="26">
        <f t="shared" si="219"/>
        <v>1.7505898030328517</v>
      </c>
      <c r="AD1459" s="26">
        <f t="shared" si="219"/>
        <v>4.1592683925009242</v>
      </c>
      <c r="AE1459" s="26">
        <f t="shared" si="219"/>
        <v>2.309905949303642</v>
      </c>
      <c r="AF1459" s="26">
        <f t="shared" si="219"/>
        <v>9.2123795861790592E-2</v>
      </c>
      <c r="AG1459" s="17">
        <v>3.31</v>
      </c>
      <c r="AH1459" s="17">
        <v>6.09</v>
      </c>
      <c r="AI1459" s="17">
        <f t="shared" si="220"/>
        <v>8.1283051616409889E-7</v>
      </c>
      <c r="AJ1459" s="17">
        <v>1</v>
      </c>
      <c r="AK1459" s="17">
        <v>57.2</v>
      </c>
      <c r="AL1459" s="17">
        <v>519.4</v>
      </c>
      <c r="AM1459" s="17">
        <v>59.9</v>
      </c>
      <c r="AN1459" s="17">
        <v>4.9000000000000004</v>
      </c>
      <c r="AO1459" s="17">
        <v>4.3</v>
      </c>
      <c r="AP1459" s="17">
        <v>0.1</v>
      </c>
      <c r="AQ1459" s="17">
        <v>192.8</v>
      </c>
      <c r="AR1459" s="17">
        <v>1273.8499999999995</v>
      </c>
      <c r="AS1459" s="17">
        <v>1487.4374999999995</v>
      </c>
      <c r="AT1459" s="26">
        <v>847.82499999999982</v>
      </c>
      <c r="AU1459" s="26">
        <v>21.06436915887851</v>
      </c>
      <c r="AV1459" s="26">
        <v>5.4430150158061101</v>
      </c>
      <c r="AW1459" s="26">
        <v>5170.7999999999975</v>
      </c>
      <c r="AX1459" s="26">
        <v>3784.9</v>
      </c>
      <c r="AY1459" s="103">
        <v>648</v>
      </c>
      <c r="AZ1459" s="103">
        <f t="shared" si="215"/>
        <v>197.64</v>
      </c>
      <c r="BA1459" s="17">
        <v>45</v>
      </c>
      <c r="BB1459" s="17">
        <v>75</v>
      </c>
      <c r="BC1459" s="17">
        <v>0.12</v>
      </c>
      <c r="BD1459" s="14">
        <v>2</v>
      </c>
      <c r="BE1459" s="17" t="s">
        <v>149</v>
      </c>
      <c r="BF1459" s="28"/>
      <c r="BG1459" s="26"/>
      <c r="BH1459" s="31"/>
      <c r="BI1459" s="29"/>
    </row>
    <row r="1460" spans="1:61" x14ac:dyDescent="0.25">
      <c r="A1460" s="14">
        <v>2009</v>
      </c>
      <c r="B1460" s="15">
        <v>2012</v>
      </c>
      <c r="C1460" s="20" t="s">
        <v>211</v>
      </c>
      <c r="D1460" s="17" t="s">
        <v>344</v>
      </c>
      <c r="E1460" s="32">
        <v>3</v>
      </c>
      <c r="F1460" s="44" t="s">
        <v>81</v>
      </c>
      <c r="G1460" s="86" t="s">
        <v>82</v>
      </c>
      <c r="H1460" s="70" t="s">
        <v>83</v>
      </c>
      <c r="I1460" s="21">
        <v>5</v>
      </c>
      <c r="J1460" s="22">
        <v>987131</v>
      </c>
      <c r="K1460" s="17" t="s">
        <v>54</v>
      </c>
      <c r="L1460" s="23">
        <v>88.888888888888886</v>
      </c>
      <c r="M1460" s="24">
        <v>0.88888888888888884</v>
      </c>
      <c r="N1460" s="25">
        <f t="shared" si="214"/>
        <v>87.017187458234233</v>
      </c>
      <c r="O1460" s="26">
        <v>42.117647058823529</v>
      </c>
      <c r="P1460" s="26">
        <f t="shared" si="213"/>
        <v>0.42117647058823526</v>
      </c>
      <c r="Q1460" s="63">
        <v>57.882352941176471</v>
      </c>
      <c r="R1460" s="25">
        <v>0.57882352941176474</v>
      </c>
      <c r="S1460" s="24">
        <v>36.649591894173945</v>
      </c>
      <c r="T1460" s="25">
        <v>12.216530631391315</v>
      </c>
      <c r="U1460" s="25">
        <v>16.345717984801581</v>
      </c>
      <c r="V1460" s="25">
        <v>5.4485726616005268</v>
      </c>
      <c r="W1460" s="26">
        <v>19.791271610993192</v>
      </c>
      <c r="X1460" s="26">
        <v>44.747578039835517</v>
      </c>
      <c r="Y1460" s="26">
        <v>24.929658413767498</v>
      </c>
      <c r="Z1460" s="26">
        <v>0.66717432354886341</v>
      </c>
      <c r="AA1460" s="26" t="s">
        <v>45</v>
      </c>
      <c r="AB1460" s="26" t="s">
        <v>45</v>
      </c>
      <c r="AC1460" s="26">
        <f t="shared" si="219"/>
        <v>2.4178067586988368</v>
      </c>
      <c r="AD1460" s="26">
        <f t="shared" si="219"/>
        <v>5.4666015780422397</v>
      </c>
      <c r="AE1460" s="26">
        <f t="shared" si="219"/>
        <v>3.0455393564191287</v>
      </c>
      <c r="AF1460" s="26">
        <f t="shared" si="219"/>
        <v>8.1505555601124699E-2</v>
      </c>
      <c r="AG1460" s="17">
        <v>3.65</v>
      </c>
      <c r="AH1460" s="17">
        <v>6.18</v>
      </c>
      <c r="AI1460" s="17">
        <f t="shared" si="220"/>
        <v>6.6069344800759506E-7</v>
      </c>
      <c r="AJ1460" s="17">
        <v>1.6</v>
      </c>
      <c r="AK1460" s="17">
        <v>95.1</v>
      </c>
      <c r="AL1460" s="17">
        <v>850</v>
      </c>
      <c r="AM1460" s="17">
        <v>171.2</v>
      </c>
      <c r="AN1460" s="17">
        <v>3.4</v>
      </c>
      <c r="AO1460" s="17">
        <v>4.0999999999999996</v>
      </c>
      <c r="AP1460" s="17">
        <v>0.1</v>
      </c>
      <c r="AQ1460" s="17">
        <v>124.3</v>
      </c>
      <c r="AR1460" s="17">
        <v>1273.8499999999995</v>
      </c>
      <c r="AS1460" s="17">
        <v>1487.4374999999995</v>
      </c>
      <c r="AT1460" s="26">
        <v>847.82499999999982</v>
      </c>
      <c r="AU1460" s="26">
        <v>21.06436915887851</v>
      </c>
      <c r="AV1460" s="26">
        <v>5.4430150158061101</v>
      </c>
      <c r="AW1460" s="26">
        <v>5170.7999999999975</v>
      </c>
      <c r="AX1460" s="26">
        <v>3784.9</v>
      </c>
      <c r="AY1460" s="103">
        <v>648</v>
      </c>
      <c r="AZ1460" s="103">
        <f t="shared" si="215"/>
        <v>197.64</v>
      </c>
      <c r="BA1460" s="17">
        <v>45</v>
      </c>
      <c r="BB1460" s="17">
        <v>75</v>
      </c>
      <c r="BC1460" s="17">
        <v>0.12</v>
      </c>
      <c r="BD1460" s="14">
        <v>2</v>
      </c>
      <c r="BE1460" s="17" t="s">
        <v>149</v>
      </c>
      <c r="BF1460" s="28"/>
      <c r="BG1460" s="26"/>
      <c r="BH1460" s="31"/>
      <c r="BI1460" s="29"/>
    </row>
    <row r="1461" spans="1:61" x14ac:dyDescent="0.25">
      <c r="A1461" s="14">
        <v>2009</v>
      </c>
      <c r="B1461" s="15">
        <v>2012</v>
      </c>
      <c r="C1461" s="20" t="s">
        <v>211</v>
      </c>
      <c r="D1461" s="17" t="s">
        <v>344</v>
      </c>
      <c r="E1461" s="32">
        <v>4</v>
      </c>
      <c r="F1461" s="44" t="s">
        <v>81</v>
      </c>
      <c r="G1461" s="86" t="s">
        <v>82</v>
      </c>
      <c r="H1461" s="70" t="s">
        <v>83</v>
      </c>
      <c r="I1461" s="21">
        <v>5</v>
      </c>
      <c r="J1461" s="22">
        <v>987131</v>
      </c>
      <c r="K1461" s="17" t="s">
        <v>54</v>
      </c>
      <c r="L1461" s="23">
        <v>77.777777777777771</v>
      </c>
      <c r="M1461" s="24">
        <v>0.77777777777777768</v>
      </c>
      <c r="N1461" s="25">
        <f t="shared" si="214"/>
        <v>44.995749285107038</v>
      </c>
      <c r="O1461" s="26">
        <v>44.422700587084151</v>
      </c>
      <c r="P1461" s="26">
        <f t="shared" si="213"/>
        <v>0.44422700587084152</v>
      </c>
      <c r="Q1461" s="63">
        <v>55.577299412915849</v>
      </c>
      <c r="R1461" s="25">
        <v>0.55577299412915848</v>
      </c>
      <c r="S1461" s="24">
        <v>19.988326981838156</v>
      </c>
      <c r="T1461" s="25">
        <v>6.6627756606127191</v>
      </c>
      <c r="U1461" s="25">
        <v>8.9147938338998181</v>
      </c>
      <c r="V1461" s="25">
        <v>2.971597944633273</v>
      </c>
      <c r="W1461" s="26">
        <v>20.005782649697494</v>
      </c>
      <c r="X1461" s="26">
        <v>44.073153880679072</v>
      </c>
      <c r="Y1461" s="26">
        <v>24.691866019592652</v>
      </c>
      <c r="Z1461" s="26">
        <v>1.1958810948259355</v>
      </c>
      <c r="AA1461" s="26" t="s">
        <v>45</v>
      </c>
      <c r="AB1461" s="26" t="s">
        <v>45</v>
      </c>
      <c r="AC1461" s="26">
        <f t="shared" si="219"/>
        <v>1.3329404170991268</v>
      </c>
      <c r="AD1461" s="26">
        <f t="shared" si="219"/>
        <v>2.9364953696262752</v>
      </c>
      <c r="AE1461" s="26">
        <f t="shared" si="219"/>
        <v>1.6451636393045217</v>
      </c>
      <c r="AF1461" s="26">
        <f t="shared" si="219"/>
        <v>7.9678874515931336E-2</v>
      </c>
      <c r="AG1461" s="17">
        <v>3.62</v>
      </c>
      <c r="AH1461" s="17">
        <v>6.3</v>
      </c>
      <c r="AI1461" s="17">
        <f t="shared" si="220"/>
        <v>5.0118723362727218E-7</v>
      </c>
      <c r="AJ1461" s="17">
        <v>1.1000000000000001</v>
      </c>
      <c r="AK1461" s="17">
        <v>77.5</v>
      </c>
      <c r="AL1461" s="17">
        <v>888.4</v>
      </c>
      <c r="AM1461" s="17">
        <v>171.1</v>
      </c>
      <c r="AN1461" s="17">
        <v>3.1</v>
      </c>
      <c r="AO1461" s="17">
        <v>4</v>
      </c>
      <c r="AP1461" s="17">
        <v>0.1</v>
      </c>
      <c r="AQ1461" s="17">
        <v>136.5</v>
      </c>
      <c r="AR1461" s="17">
        <v>1273.8499999999995</v>
      </c>
      <c r="AS1461" s="17">
        <v>1487.4374999999995</v>
      </c>
      <c r="AT1461" s="26">
        <v>847.82499999999982</v>
      </c>
      <c r="AU1461" s="26">
        <v>21.06436915887851</v>
      </c>
      <c r="AV1461" s="26">
        <v>5.4430150158061101</v>
      </c>
      <c r="AW1461" s="26">
        <v>5170.7999999999975</v>
      </c>
      <c r="AX1461" s="26">
        <v>3784.9</v>
      </c>
      <c r="AY1461" s="103">
        <v>648</v>
      </c>
      <c r="AZ1461" s="103">
        <f t="shared" si="215"/>
        <v>197.64</v>
      </c>
      <c r="BA1461" s="17">
        <v>45</v>
      </c>
      <c r="BB1461" s="17">
        <v>75</v>
      </c>
      <c r="BC1461" s="17">
        <v>0.12</v>
      </c>
      <c r="BD1461" s="14">
        <v>2</v>
      </c>
      <c r="BE1461" s="17" t="s">
        <v>149</v>
      </c>
      <c r="BF1461" s="28"/>
      <c r="BG1461" s="26"/>
      <c r="BH1461" s="31"/>
      <c r="BI1461" s="29"/>
    </row>
    <row r="1462" spans="1:61" x14ac:dyDescent="0.25">
      <c r="A1462" s="14">
        <v>2009</v>
      </c>
      <c r="B1462" s="15">
        <v>2012</v>
      </c>
      <c r="C1462" s="20" t="s">
        <v>211</v>
      </c>
      <c r="D1462" s="17" t="s">
        <v>344</v>
      </c>
      <c r="E1462" s="32">
        <v>1</v>
      </c>
      <c r="F1462" s="44" t="s">
        <v>93</v>
      </c>
      <c r="G1462" s="86" t="s">
        <v>94</v>
      </c>
      <c r="H1462" s="70" t="s">
        <v>95</v>
      </c>
      <c r="I1462" s="21" t="s">
        <v>43</v>
      </c>
      <c r="J1462" s="22">
        <v>988234</v>
      </c>
      <c r="K1462" s="17" t="s">
        <v>42</v>
      </c>
      <c r="L1462" s="23">
        <v>100</v>
      </c>
      <c r="M1462" s="24">
        <v>1</v>
      </c>
      <c r="N1462" s="25">
        <f t="shared" si="214"/>
        <v>50.25192112512687</v>
      </c>
      <c r="O1462" s="26">
        <v>43.03178484107579</v>
      </c>
      <c r="P1462" s="26">
        <f t="shared" si="213"/>
        <v>0.43031784841075793</v>
      </c>
      <c r="Q1462" s="63">
        <v>56.96821515892421</v>
      </c>
      <c r="R1462" s="25">
        <v>0.56968215158924207</v>
      </c>
      <c r="S1462" s="24">
        <v>21.624298577071709</v>
      </c>
      <c r="T1462" s="25">
        <v>7.20809952569057</v>
      </c>
      <c r="U1462" s="25">
        <v>9.6444371653739829</v>
      </c>
      <c r="V1462" s="25">
        <v>3.2148123884579944</v>
      </c>
      <c r="W1462" s="26">
        <v>20.394800556509594</v>
      </c>
      <c r="X1462" s="26">
        <v>43.377909215241175</v>
      </c>
      <c r="Y1462" s="26">
        <v>25.033075471296996</v>
      </c>
      <c r="Z1462" s="26">
        <v>0.7010749894296282</v>
      </c>
      <c r="AA1462" s="26" t="s">
        <v>45</v>
      </c>
      <c r="AB1462" s="26" t="s">
        <v>45</v>
      </c>
      <c r="AC1462" s="26">
        <f t="shared" si="219"/>
        <v>1.4700775221793057</v>
      </c>
      <c r="AD1462" s="26">
        <f t="shared" si="219"/>
        <v>3.1267228683982848</v>
      </c>
      <c r="AE1462" s="26">
        <f t="shared" si="219"/>
        <v>1.8044089943123212</v>
      </c>
      <c r="AF1462" s="26">
        <f t="shared" si="219"/>
        <v>5.0534182987812246E-2</v>
      </c>
      <c r="AG1462" s="17">
        <v>3.16</v>
      </c>
      <c r="AH1462" s="17">
        <v>5.89</v>
      </c>
      <c r="AI1462" s="17">
        <f t="shared" si="220"/>
        <v>1.2882495516931333E-6</v>
      </c>
      <c r="AJ1462" s="17">
        <v>1</v>
      </c>
      <c r="AK1462" s="17">
        <v>61.4</v>
      </c>
      <c r="AL1462" s="17">
        <v>456.2</v>
      </c>
      <c r="AM1462" s="17">
        <v>65.3</v>
      </c>
      <c r="AN1462" s="17">
        <v>5.6</v>
      </c>
      <c r="AO1462" s="17">
        <v>5.3</v>
      </c>
      <c r="AP1462" s="17">
        <v>0.1</v>
      </c>
      <c r="AQ1462" s="17">
        <v>180.7</v>
      </c>
      <c r="AR1462" s="17">
        <v>1273.8499999999995</v>
      </c>
      <c r="AS1462" s="17">
        <v>1487.4374999999995</v>
      </c>
      <c r="AT1462" s="26">
        <v>847.82499999999982</v>
      </c>
      <c r="AU1462" s="26">
        <v>21.06436915887851</v>
      </c>
      <c r="AV1462" s="26">
        <v>5.4430150158061101</v>
      </c>
      <c r="AW1462" s="26">
        <v>5170.7999999999975</v>
      </c>
      <c r="AX1462" s="26">
        <v>3784.9</v>
      </c>
      <c r="AY1462" s="103">
        <v>648</v>
      </c>
      <c r="AZ1462" s="103">
        <f t="shared" si="215"/>
        <v>197.64</v>
      </c>
      <c r="BA1462" s="17">
        <v>45</v>
      </c>
      <c r="BB1462" s="17">
        <v>75</v>
      </c>
      <c r="BC1462" s="17">
        <v>0.12</v>
      </c>
      <c r="BD1462" s="14">
        <v>2</v>
      </c>
      <c r="BE1462" s="17" t="s">
        <v>149</v>
      </c>
      <c r="BF1462" s="28"/>
      <c r="BG1462" s="26"/>
      <c r="BH1462" s="31"/>
      <c r="BI1462" s="29"/>
    </row>
    <row r="1463" spans="1:61" x14ac:dyDescent="0.25">
      <c r="A1463" s="14">
        <v>2009</v>
      </c>
      <c r="B1463" s="15">
        <v>2012</v>
      </c>
      <c r="C1463" s="20" t="s">
        <v>211</v>
      </c>
      <c r="D1463" s="17" t="s">
        <v>344</v>
      </c>
      <c r="E1463" s="32">
        <v>2</v>
      </c>
      <c r="F1463" s="44" t="s">
        <v>93</v>
      </c>
      <c r="G1463" s="86" t="s">
        <v>94</v>
      </c>
      <c r="H1463" s="70" t="s">
        <v>95</v>
      </c>
      <c r="I1463" s="21" t="s">
        <v>43</v>
      </c>
      <c r="J1463" s="22">
        <v>988234</v>
      </c>
      <c r="K1463" s="17" t="s">
        <v>42</v>
      </c>
      <c r="L1463" s="23">
        <v>88.888888888888886</v>
      </c>
      <c r="M1463" s="24">
        <v>0.88888888888888884</v>
      </c>
      <c r="N1463" s="25">
        <f t="shared" si="214"/>
        <v>60.097127394584525</v>
      </c>
      <c r="O1463" s="26">
        <v>41.013824884792626</v>
      </c>
      <c r="P1463" s="26">
        <f t="shared" si="213"/>
        <v>0.41013824884792627</v>
      </c>
      <c r="Q1463" s="63">
        <v>58.986175115207374</v>
      </c>
      <c r="R1463" s="25">
        <v>0.58986175115207373</v>
      </c>
      <c r="S1463" s="24">
        <v>24.648130590405632</v>
      </c>
      <c r="T1463" s="25">
        <v>8.2160435301352113</v>
      </c>
      <c r="U1463" s="25">
        <v>10.993066243320913</v>
      </c>
      <c r="V1463" s="25">
        <v>3.6643554144403043</v>
      </c>
      <c r="W1463" s="26">
        <v>20.990509300005868</v>
      </c>
      <c r="X1463" s="26">
        <v>42.941156193158491</v>
      </c>
      <c r="Y1463" s="26">
        <v>24.402122572317083</v>
      </c>
      <c r="Z1463" s="26">
        <v>0.8225561814234652</v>
      </c>
      <c r="AA1463" s="26" t="s">
        <v>45</v>
      </c>
      <c r="AB1463" s="26" t="s">
        <v>45</v>
      </c>
      <c r="AC1463" s="26">
        <f t="shared" si="219"/>
        <v>1.7245893812855619</v>
      </c>
      <c r="AD1463" s="26">
        <f t="shared" si="219"/>
        <v>3.5280640851732539</v>
      </c>
      <c r="AE1463" s="26">
        <f t="shared" si="219"/>
        <v>2.0048890128185217</v>
      </c>
      <c r="AF1463" s="26">
        <f t="shared" si="219"/>
        <v>6.7581573925569863E-2</v>
      </c>
      <c r="AG1463" s="17">
        <v>3.31</v>
      </c>
      <c r="AH1463" s="17">
        <v>6.09</v>
      </c>
      <c r="AI1463" s="17">
        <f t="shared" si="220"/>
        <v>8.1283051616409889E-7</v>
      </c>
      <c r="AJ1463" s="17">
        <v>1</v>
      </c>
      <c r="AK1463" s="17">
        <v>57.2</v>
      </c>
      <c r="AL1463" s="17">
        <v>519.4</v>
      </c>
      <c r="AM1463" s="17">
        <v>59.9</v>
      </c>
      <c r="AN1463" s="17">
        <v>4.9000000000000004</v>
      </c>
      <c r="AO1463" s="17">
        <v>4.3</v>
      </c>
      <c r="AP1463" s="17">
        <v>0.1</v>
      </c>
      <c r="AQ1463" s="17">
        <v>192.8</v>
      </c>
      <c r="AR1463" s="17">
        <v>1273.8499999999995</v>
      </c>
      <c r="AS1463" s="17">
        <v>1487.4374999999995</v>
      </c>
      <c r="AT1463" s="26">
        <v>847.82499999999982</v>
      </c>
      <c r="AU1463" s="26">
        <v>21.06436915887851</v>
      </c>
      <c r="AV1463" s="26">
        <v>5.4430150158061101</v>
      </c>
      <c r="AW1463" s="26">
        <v>5170.7999999999975</v>
      </c>
      <c r="AX1463" s="26">
        <v>3784.9</v>
      </c>
      <c r="AY1463" s="103">
        <v>648</v>
      </c>
      <c r="AZ1463" s="103">
        <f t="shared" si="215"/>
        <v>197.64</v>
      </c>
      <c r="BA1463" s="17">
        <v>45</v>
      </c>
      <c r="BB1463" s="17">
        <v>75</v>
      </c>
      <c r="BC1463" s="17">
        <v>0.12</v>
      </c>
      <c r="BD1463" s="14">
        <v>2</v>
      </c>
      <c r="BE1463" s="17" t="s">
        <v>149</v>
      </c>
      <c r="BF1463" s="28"/>
      <c r="BG1463" s="26"/>
      <c r="BH1463" s="31"/>
      <c r="BI1463" s="29"/>
    </row>
    <row r="1464" spans="1:61" x14ac:dyDescent="0.25">
      <c r="A1464" s="14">
        <v>2009</v>
      </c>
      <c r="B1464" s="15">
        <v>2012</v>
      </c>
      <c r="C1464" s="20" t="s">
        <v>211</v>
      </c>
      <c r="D1464" s="17" t="s">
        <v>344</v>
      </c>
      <c r="E1464" s="32">
        <v>3</v>
      </c>
      <c r="F1464" s="44" t="s">
        <v>93</v>
      </c>
      <c r="G1464" s="86" t="s">
        <v>94</v>
      </c>
      <c r="H1464" s="70" t="s">
        <v>95</v>
      </c>
      <c r="I1464" s="21" t="s">
        <v>43</v>
      </c>
      <c r="J1464" s="22">
        <v>988234</v>
      </c>
      <c r="K1464" s="17" t="s">
        <v>42</v>
      </c>
      <c r="L1464" s="23">
        <v>100</v>
      </c>
      <c r="M1464" s="24">
        <v>1</v>
      </c>
      <c r="N1464" s="25">
        <f t="shared" si="214"/>
        <v>121.46542827657376</v>
      </c>
      <c r="O1464" s="26">
        <v>43.589743589743591</v>
      </c>
      <c r="P1464" s="26">
        <f t="shared" si="213"/>
        <v>0.4358974358974359</v>
      </c>
      <c r="Q1464" s="63">
        <v>56.410256410256409</v>
      </c>
      <c r="R1464" s="25">
        <v>0.5641025641025641</v>
      </c>
      <c r="S1464" s="24">
        <v>52.946468735942418</v>
      </c>
      <c r="T1464" s="25">
        <v>17.648822911980805</v>
      </c>
      <c r="U1464" s="25">
        <v>23.614125056230318</v>
      </c>
      <c r="V1464" s="25">
        <v>7.8713750187434393</v>
      </c>
      <c r="W1464" s="26">
        <v>21.781885984769474</v>
      </c>
      <c r="X1464" s="26">
        <v>42.709397243623314</v>
      </c>
      <c r="Y1464" s="26">
        <v>24.504747351513259</v>
      </c>
      <c r="Z1464" s="26">
        <v>0.6691960471137719</v>
      </c>
      <c r="AA1464" s="26" t="s">
        <v>45</v>
      </c>
      <c r="AB1464" s="26" t="s">
        <v>45</v>
      </c>
      <c r="AC1464" s="26">
        <f t="shared" si="219"/>
        <v>3.8442464843415309</v>
      </c>
      <c r="AD1464" s="26">
        <f t="shared" si="219"/>
        <v>7.5377058863014899</v>
      </c>
      <c r="AE1464" s="26">
        <f t="shared" si="219"/>
        <v>4.3247994650968815</v>
      </c>
      <c r="AF1464" s="26">
        <f t="shared" si="219"/>
        <v>0.11810522528908524</v>
      </c>
      <c r="AG1464" s="17">
        <v>3.65</v>
      </c>
      <c r="AH1464" s="17">
        <v>6.18</v>
      </c>
      <c r="AI1464" s="17">
        <f t="shared" si="220"/>
        <v>6.6069344800759506E-7</v>
      </c>
      <c r="AJ1464" s="17">
        <v>1.6</v>
      </c>
      <c r="AK1464" s="17">
        <v>95.1</v>
      </c>
      <c r="AL1464" s="17">
        <v>850</v>
      </c>
      <c r="AM1464" s="17">
        <v>171.2</v>
      </c>
      <c r="AN1464" s="17">
        <v>3.4</v>
      </c>
      <c r="AO1464" s="17">
        <v>4.0999999999999996</v>
      </c>
      <c r="AP1464" s="17">
        <v>0.1</v>
      </c>
      <c r="AQ1464" s="17">
        <v>124.3</v>
      </c>
      <c r="AR1464" s="17">
        <v>1273.8499999999995</v>
      </c>
      <c r="AS1464" s="17">
        <v>1487.4374999999995</v>
      </c>
      <c r="AT1464" s="26">
        <v>847.82499999999982</v>
      </c>
      <c r="AU1464" s="26">
        <v>21.06436915887851</v>
      </c>
      <c r="AV1464" s="26">
        <v>5.4430150158061101</v>
      </c>
      <c r="AW1464" s="26">
        <v>5170.7999999999975</v>
      </c>
      <c r="AX1464" s="26">
        <v>3784.9</v>
      </c>
      <c r="AY1464" s="103">
        <v>648</v>
      </c>
      <c r="AZ1464" s="103">
        <f t="shared" si="215"/>
        <v>197.64</v>
      </c>
      <c r="BA1464" s="17">
        <v>45</v>
      </c>
      <c r="BB1464" s="17">
        <v>75</v>
      </c>
      <c r="BC1464" s="17">
        <v>0.12</v>
      </c>
      <c r="BD1464" s="14">
        <v>2</v>
      </c>
      <c r="BE1464" s="17" t="s">
        <v>149</v>
      </c>
      <c r="BF1464" s="28"/>
      <c r="BG1464" s="26"/>
      <c r="BH1464" s="31"/>
      <c r="BI1464" s="29"/>
    </row>
    <row r="1465" spans="1:61" x14ac:dyDescent="0.25">
      <c r="A1465" s="14">
        <v>2009</v>
      </c>
      <c r="B1465" s="15">
        <v>2012</v>
      </c>
      <c r="C1465" s="20" t="s">
        <v>211</v>
      </c>
      <c r="D1465" s="17" t="s">
        <v>344</v>
      </c>
      <c r="E1465" s="32">
        <v>4</v>
      </c>
      <c r="F1465" s="44" t="s">
        <v>93</v>
      </c>
      <c r="G1465" s="86" t="s">
        <v>94</v>
      </c>
      <c r="H1465" s="70" t="s">
        <v>95</v>
      </c>
      <c r="I1465" s="21" t="s">
        <v>43</v>
      </c>
      <c r="J1465" s="22">
        <v>988234</v>
      </c>
      <c r="K1465" s="17" t="s">
        <v>42</v>
      </c>
      <c r="L1465" s="23">
        <v>94.444444444444443</v>
      </c>
      <c r="M1465" s="24">
        <v>0.94444444444444442</v>
      </c>
      <c r="N1465" s="25">
        <f t="shared" si="214"/>
        <v>44.721407624633436</v>
      </c>
      <c r="O1465" s="26">
        <v>40.390879478827358</v>
      </c>
      <c r="P1465" s="26">
        <f t="shared" si="213"/>
        <v>0.40390879478827357</v>
      </c>
      <c r="Q1465" s="63">
        <v>59.609120521172642</v>
      </c>
      <c r="R1465" s="25">
        <v>0.59609120521172643</v>
      </c>
      <c r="S1465" s="24">
        <v>18.063369854900799</v>
      </c>
      <c r="T1465" s="25">
        <v>6.0211232849669329</v>
      </c>
      <c r="U1465" s="25">
        <v>8.0562629552857565</v>
      </c>
      <c r="V1465" s="25">
        <v>2.6854209850952522</v>
      </c>
      <c r="W1465" s="26">
        <v>21.328278249706514</v>
      </c>
      <c r="X1465" s="26">
        <v>42.849137847556207</v>
      </c>
      <c r="Y1465" s="26">
        <v>25.039154457028872</v>
      </c>
      <c r="Z1465" s="26">
        <v>0.70537230211348856</v>
      </c>
      <c r="AA1465" s="26" t="s">
        <v>45</v>
      </c>
      <c r="AB1465" s="26" t="s">
        <v>45</v>
      </c>
      <c r="AC1465" s="26">
        <f t="shared" si="219"/>
        <v>1.2842019279756167</v>
      </c>
      <c r="AD1465" s="26">
        <f t="shared" si="219"/>
        <v>2.5799994163467854</v>
      </c>
      <c r="AE1465" s="26">
        <f t="shared" si="219"/>
        <v>1.507638359371001</v>
      </c>
      <c r="AF1465" s="26">
        <f t="shared" si="219"/>
        <v>4.2471335928262563E-2</v>
      </c>
      <c r="AG1465" s="17">
        <v>3.62</v>
      </c>
      <c r="AH1465" s="17">
        <v>6.3</v>
      </c>
      <c r="AI1465" s="17">
        <f t="shared" si="220"/>
        <v>5.0118723362727218E-7</v>
      </c>
      <c r="AJ1465" s="17">
        <v>1.1000000000000001</v>
      </c>
      <c r="AK1465" s="17">
        <v>77.5</v>
      </c>
      <c r="AL1465" s="17">
        <v>888.4</v>
      </c>
      <c r="AM1465" s="17">
        <v>171.1</v>
      </c>
      <c r="AN1465" s="17">
        <v>3.1</v>
      </c>
      <c r="AO1465" s="17">
        <v>4</v>
      </c>
      <c r="AP1465" s="17">
        <v>0.1</v>
      </c>
      <c r="AQ1465" s="17">
        <v>136.5</v>
      </c>
      <c r="AR1465" s="17">
        <v>1273.8499999999995</v>
      </c>
      <c r="AS1465" s="17">
        <v>1487.4374999999995</v>
      </c>
      <c r="AT1465" s="26">
        <v>847.82499999999982</v>
      </c>
      <c r="AU1465" s="26">
        <v>21.06436915887851</v>
      </c>
      <c r="AV1465" s="26">
        <v>5.4430150158061101</v>
      </c>
      <c r="AW1465" s="26">
        <v>5170.7999999999975</v>
      </c>
      <c r="AX1465" s="26">
        <v>3784.9</v>
      </c>
      <c r="AY1465" s="103">
        <v>648</v>
      </c>
      <c r="AZ1465" s="103">
        <f t="shared" si="215"/>
        <v>197.64</v>
      </c>
      <c r="BA1465" s="17">
        <v>45</v>
      </c>
      <c r="BB1465" s="17">
        <v>75</v>
      </c>
      <c r="BC1465" s="17">
        <v>0.12</v>
      </c>
      <c r="BD1465" s="14">
        <v>2</v>
      </c>
      <c r="BE1465" s="17" t="s">
        <v>149</v>
      </c>
      <c r="BF1465" s="28"/>
      <c r="BG1465" s="26"/>
      <c r="BH1465" s="31"/>
      <c r="BI1465" s="29"/>
    </row>
    <row r="1466" spans="1:61" x14ac:dyDescent="0.25">
      <c r="A1466" s="14">
        <v>2009</v>
      </c>
      <c r="B1466" s="15">
        <v>2012</v>
      </c>
      <c r="C1466" s="20" t="s">
        <v>211</v>
      </c>
      <c r="D1466" s="17" t="s">
        <v>344</v>
      </c>
      <c r="E1466" s="32">
        <v>1</v>
      </c>
      <c r="F1466" s="44" t="s">
        <v>102</v>
      </c>
      <c r="G1466" s="86" t="s">
        <v>103</v>
      </c>
      <c r="H1466" s="70" t="s">
        <v>95</v>
      </c>
      <c r="I1466" s="21" t="s">
        <v>43</v>
      </c>
      <c r="J1466" s="22">
        <v>988241</v>
      </c>
      <c r="K1466" s="17" t="s">
        <v>42</v>
      </c>
      <c r="L1466" s="23">
        <v>100</v>
      </c>
      <c r="M1466" s="24">
        <v>1</v>
      </c>
      <c r="N1466" s="25">
        <f t="shared" si="214"/>
        <v>51.980547493921094</v>
      </c>
      <c r="O1466" s="26">
        <v>46.387832699619771</v>
      </c>
      <c r="P1466" s="26">
        <f t="shared" si="213"/>
        <v>0.46387832699619769</v>
      </c>
      <c r="Q1466" s="63">
        <v>53.612167300380229</v>
      </c>
      <c r="R1466" s="25">
        <v>0.53612167300380231</v>
      </c>
      <c r="S1466" s="24">
        <v>24.112649407826517</v>
      </c>
      <c r="T1466" s="25">
        <v>8.0375498026088383</v>
      </c>
      <c r="U1466" s="25">
        <v>10.754241635890626</v>
      </c>
      <c r="V1466" s="25">
        <v>3.584747211963542</v>
      </c>
      <c r="W1466" s="26">
        <v>20.187753584148226</v>
      </c>
      <c r="X1466" s="26">
        <v>44.546959850865107</v>
      </c>
      <c r="Y1466" s="26">
        <v>24.610923844895893</v>
      </c>
      <c r="Z1466" s="26">
        <v>0.70133019933919627</v>
      </c>
      <c r="AA1466" s="26" t="s">
        <v>45</v>
      </c>
      <c r="AB1466" s="26" t="s">
        <v>45</v>
      </c>
      <c r="AC1466" s="26">
        <f t="shared" si="219"/>
        <v>1.6226007483538645</v>
      </c>
      <c r="AD1466" s="26">
        <f t="shared" si="219"/>
        <v>3.5804840835614469</v>
      </c>
      <c r="AE1466" s="26">
        <f t="shared" si="219"/>
        <v>1.9781152609156414</v>
      </c>
      <c r="AF1466" s="26">
        <f t="shared" si="219"/>
        <v>5.6369764052623741E-2</v>
      </c>
      <c r="AG1466" s="17">
        <v>3.16</v>
      </c>
      <c r="AH1466" s="17">
        <v>5.89</v>
      </c>
      <c r="AI1466" s="17">
        <f t="shared" si="220"/>
        <v>1.2882495516931333E-6</v>
      </c>
      <c r="AJ1466" s="17">
        <v>1</v>
      </c>
      <c r="AK1466" s="17">
        <v>61.4</v>
      </c>
      <c r="AL1466" s="17">
        <v>456.2</v>
      </c>
      <c r="AM1466" s="17">
        <v>65.3</v>
      </c>
      <c r="AN1466" s="17">
        <v>5.6</v>
      </c>
      <c r="AO1466" s="17">
        <v>5.3</v>
      </c>
      <c r="AP1466" s="17">
        <v>0.1</v>
      </c>
      <c r="AQ1466" s="17">
        <v>180.7</v>
      </c>
      <c r="AR1466" s="17">
        <v>1273.8499999999995</v>
      </c>
      <c r="AS1466" s="17">
        <v>1487.4374999999995</v>
      </c>
      <c r="AT1466" s="26">
        <v>847.82499999999982</v>
      </c>
      <c r="AU1466" s="26">
        <v>21.06436915887851</v>
      </c>
      <c r="AV1466" s="26">
        <v>5.4430150158061101</v>
      </c>
      <c r="AW1466" s="26">
        <v>5170.7999999999975</v>
      </c>
      <c r="AX1466" s="26">
        <v>3784.9</v>
      </c>
      <c r="AY1466" s="103">
        <v>648</v>
      </c>
      <c r="AZ1466" s="103">
        <f t="shared" si="215"/>
        <v>197.64</v>
      </c>
      <c r="BA1466" s="17">
        <v>45</v>
      </c>
      <c r="BB1466" s="17">
        <v>75</v>
      </c>
      <c r="BC1466" s="17">
        <v>0.12</v>
      </c>
      <c r="BD1466" s="14">
        <v>2</v>
      </c>
      <c r="BE1466" s="17" t="s">
        <v>149</v>
      </c>
      <c r="BF1466" s="28"/>
      <c r="BG1466" s="26"/>
      <c r="BH1466" s="31"/>
      <c r="BI1466" s="29"/>
    </row>
    <row r="1467" spans="1:61" x14ac:dyDescent="0.25">
      <c r="A1467" s="14">
        <v>2009</v>
      </c>
      <c r="B1467" s="15">
        <v>2012</v>
      </c>
      <c r="C1467" s="20" t="s">
        <v>211</v>
      </c>
      <c r="D1467" s="17" t="s">
        <v>344</v>
      </c>
      <c r="E1467" s="32">
        <v>2</v>
      </c>
      <c r="F1467" s="44" t="s">
        <v>102</v>
      </c>
      <c r="G1467" s="86" t="s">
        <v>103</v>
      </c>
      <c r="H1467" s="70" t="s">
        <v>95</v>
      </c>
      <c r="I1467" s="21" t="s">
        <v>43</v>
      </c>
      <c r="J1467" s="22">
        <v>988241</v>
      </c>
      <c r="K1467" s="17" t="s">
        <v>42</v>
      </c>
      <c r="L1467" s="23">
        <v>100</v>
      </c>
      <c r="M1467" s="24">
        <v>1</v>
      </c>
      <c r="N1467" s="25">
        <f t="shared" si="214"/>
        <v>52.363636363636346</v>
      </c>
      <c r="O1467" s="26">
        <v>46.468401486988853</v>
      </c>
      <c r="P1467" s="26">
        <f t="shared" si="213"/>
        <v>0.46468401486988853</v>
      </c>
      <c r="Q1467" s="63">
        <v>53.531598513011147</v>
      </c>
      <c r="R1467" s="25">
        <v>0.53531598513011147</v>
      </c>
      <c r="S1467" s="24">
        <v>24.332544778641431</v>
      </c>
      <c r="T1467" s="25">
        <v>8.1108482595471436</v>
      </c>
      <c r="U1467" s="25">
        <v>10.852314971274078</v>
      </c>
      <c r="V1467" s="25">
        <v>3.6174383237580261</v>
      </c>
      <c r="W1467" s="26">
        <v>20.710311994845739</v>
      </c>
      <c r="X1467" s="26">
        <v>43.131835858381265</v>
      </c>
      <c r="Y1467" s="26">
        <v>25.159746414972048</v>
      </c>
      <c r="Z1467" s="26">
        <v>0.77620581166112856</v>
      </c>
      <c r="AA1467" s="26" t="s">
        <v>45</v>
      </c>
      <c r="AB1467" s="26" t="s">
        <v>45</v>
      </c>
      <c r="AC1467" s="26">
        <f t="shared" si="219"/>
        <v>1.679781979980729</v>
      </c>
      <c r="AD1467" s="26">
        <f t="shared" si="219"/>
        <v>3.4983577580302478</v>
      </c>
      <c r="AE1467" s="26">
        <f t="shared" si="219"/>
        <v>2.0406688542052356</v>
      </c>
      <c r="AF1467" s="26">
        <f t="shared" si="219"/>
        <v>6.2956875565620421E-2</v>
      </c>
      <c r="AG1467" s="17">
        <v>3.31</v>
      </c>
      <c r="AH1467" s="17">
        <v>6.09</v>
      </c>
      <c r="AI1467" s="17">
        <f t="shared" si="220"/>
        <v>8.1283051616409889E-7</v>
      </c>
      <c r="AJ1467" s="17">
        <v>1</v>
      </c>
      <c r="AK1467" s="17">
        <v>57.2</v>
      </c>
      <c r="AL1467" s="17">
        <v>519.4</v>
      </c>
      <c r="AM1467" s="17">
        <v>59.9</v>
      </c>
      <c r="AN1467" s="17">
        <v>4.9000000000000004</v>
      </c>
      <c r="AO1467" s="17">
        <v>4.3</v>
      </c>
      <c r="AP1467" s="17">
        <v>0.1</v>
      </c>
      <c r="AQ1467" s="17">
        <v>192.8</v>
      </c>
      <c r="AR1467" s="17">
        <v>1273.8499999999995</v>
      </c>
      <c r="AS1467" s="17">
        <v>1487.4374999999995</v>
      </c>
      <c r="AT1467" s="26">
        <v>847.82499999999982</v>
      </c>
      <c r="AU1467" s="26">
        <v>21.06436915887851</v>
      </c>
      <c r="AV1467" s="26">
        <v>5.4430150158061101</v>
      </c>
      <c r="AW1467" s="26">
        <v>5170.7999999999975</v>
      </c>
      <c r="AX1467" s="26">
        <v>3784.9</v>
      </c>
      <c r="AY1467" s="103">
        <v>648</v>
      </c>
      <c r="AZ1467" s="103">
        <f t="shared" si="215"/>
        <v>197.64</v>
      </c>
      <c r="BA1467" s="17">
        <v>45</v>
      </c>
      <c r="BB1467" s="17">
        <v>75</v>
      </c>
      <c r="BC1467" s="17">
        <v>0.12</v>
      </c>
      <c r="BD1467" s="14">
        <v>2</v>
      </c>
      <c r="BE1467" s="17" t="s">
        <v>149</v>
      </c>
      <c r="BF1467" s="28"/>
      <c r="BG1467" s="26"/>
      <c r="BH1467" s="31"/>
      <c r="BI1467" s="29"/>
    </row>
    <row r="1468" spans="1:61" x14ac:dyDescent="0.25">
      <c r="A1468" s="14">
        <v>2009</v>
      </c>
      <c r="B1468" s="15">
        <v>2012</v>
      </c>
      <c r="C1468" s="20" t="s">
        <v>211</v>
      </c>
      <c r="D1468" s="17" t="s">
        <v>344</v>
      </c>
      <c r="E1468" s="32">
        <v>3</v>
      </c>
      <c r="F1468" s="44" t="s">
        <v>102</v>
      </c>
      <c r="G1468" s="86" t="s">
        <v>103</v>
      </c>
      <c r="H1468" s="70" t="s">
        <v>95</v>
      </c>
      <c r="I1468" s="21" t="s">
        <v>43</v>
      </c>
      <c r="J1468" s="22">
        <v>988241</v>
      </c>
      <c r="K1468" s="17" t="s">
        <v>42</v>
      </c>
      <c r="L1468" s="23">
        <v>88.888888888888886</v>
      </c>
      <c r="M1468" s="24">
        <v>0.88888888888888884</v>
      </c>
      <c r="N1468" s="25">
        <f t="shared" si="214"/>
        <v>30.047132757266304</v>
      </c>
      <c r="O1468" s="26">
        <v>44.078947368421048</v>
      </c>
      <c r="P1468" s="26">
        <f t="shared" si="213"/>
        <v>0.44078947368421045</v>
      </c>
      <c r="Q1468" s="63">
        <v>55.921052631578952</v>
      </c>
      <c r="R1468" s="25">
        <v>0.55921052631578949</v>
      </c>
      <c r="S1468" s="24">
        <v>13.244459833795014</v>
      </c>
      <c r="T1468" s="25">
        <v>4.4148199445983378</v>
      </c>
      <c r="U1468" s="25">
        <v>5.9070290858725762</v>
      </c>
      <c r="V1468" s="25">
        <v>1.9690096952908587</v>
      </c>
      <c r="W1468" s="26">
        <v>20.425560538385895</v>
      </c>
      <c r="X1468" s="26">
        <v>42.341603950869967</v>
      </c>
      <c r="Y1468" s="26">
        <v>24.744812621355138</v>
      </c>
      <c r="Z1468" s="26">
        <v>0.81678639272911369</v>
      </c>
      <c r="AA1468" s="26" t="s">
        <v>45</v>
      </c>
      <c r="AB1468" s="26" t="s">
        <v>45</v>
      </c>
      <c r="AC1468" s="26">
        <f t="shared" si="219"/>
        <v>0.90175172044466811</v>
      </c>
      <c r="AD1468" s="26">
        <f t="shared" si="219"/>
        <v>1.869305576085845</v>
      </c>
      <c r="AE1468" s="26">
        <f t="shared" si="219"/>
        <v>1.0924389228610734</v>
      </c>
      <c r="AF1468" s="26">
        <f t="shared" si="219"/>
        <v>3.6059648570970222E-2</v>
      </c>
      <c r="AG1468" s="17">
        <v>3.65</v>
      </c>
      <c r="AH1468" s="17">
        <v>6.18</v>
      </c>
      <c r="AI1468" s="17">
        <f t="shared" si="220"/>
        <v>6.6069344800759506E-7</v>
      </c>
      <c r="AJ1468" s="17">
        <v>1.6</v>
      </c>
      <c r="AK1468" s="17">
        <v>95.1</v>
      </c>
      <c r="AL1468" s="17">
        <v>850</v>
      </c>
      <c r="AM1468" s="17">
        <v>171.2</v>
      </c>
      <c r="AN1468" s="17">
        <v>3.4</v>
      </c>
      <c r="AO1468" s="17">
        <v>4.0999999999999996</v>
      </c>
      <c r="AP1468" s="17">
        <v>0.1</v>
      </c>
      <c r="AQ1468" s="17">
        <v>124.3</v>
      </c>
      <c r="AR1468" s="17">
        <v>1273.8499999999995</v>
      </c>
      <c r="AS1468" s="17">
        <v>1487.4374999999995</v>
      </c>
      <c r="AT1468" s="26">
        <v>847.82499999999982</v>
      </c>
      <c r="AU1468" s="26">
        <v>21.06436915887851</v>
      </c>
      <c r="AV1468" s="26">
        <v>5.4430150158061101</v>
      </c>
      <c r="AW1468" s="26">
        <v>5170.7999999999975</v>
      </c>
      <c r="AX1468" s="26">
        <v>3784.9</v>
      </c>
      <c r="AY1468" s="103">
        <v>648</v>
      </c>
      <c r="AZ1468" s="103">
        <f t="shared" si="215"/>
        <v>197.64</v>
      </c>
      <c r="BA1468" s="17">
        <v>45</v>
      </c>
      <c r="BB1468" s="17">
        <v>75</v>
      </c>
      <c r="BC1468" s="17">
        <v>0.12</v>
      </c>
      <c r="BD1468" s="14">
        <v>2</v>
      </c>
      <c r="BE1468" s="17" t="s">
        <v>149</v>
      </c>
      <c r="BF1468" s="28"/>
      <c r="BG1468" s="26"/>
      <c r="BH1468" s="31"/>
      <c r="BI1468" s="29"/>
    </row>
    <row r="1469" spans="1:61" x14ac:dyDescent="0.25">
      <c r="A1469" s="14">
        <v>2009</v>
      </c>
      <c r="B1469" s="15">
        <v>2012</v>
      </c>
      <c r="C1469" s="20" t="s">
        <v>211</v>
      </c>
      <c r="D1469" s="17" t="s">
        <v>344</v>
      </c>
      <c r="E1469" s="32">
        <v>4</v>
      </c>
      <c r="F1469" s="44" t="s">
        <v>102</v>
      </c>
      <c r="G1469" s="86" t="s">
        <v>103</v>
      </c>
      <c r="H1469" s="70" t="s">
        <v>95</v>
      </c>
      <c r="I1469" s="21" t="s">
        <v>43</v>
      </c>
      <c r="J1469" s="22">
        <v>988241</v>
      </c>
      <c r="K1469" s="17" t="s">
        <v>42</v>
      </c>
      <c r="L1469" s="23">
        <v>88.888888888888886</v>
      </c>
      <c r="M1469" s="24">
        <v>0.88888888888888884</v>
      </c>
      <c r="N1469" s="25">
        <f t="shared" si="214"/>
        <v>30.382775119617225</v>
      </c>
      <c r="O1469" s="26">
        <v>50</v>
      </c>
      <c r="P1469" s="26">
        <f t="shared" si="213"/>
        <v>0.5</v>
      </c>
      <c r="Q1469" s="63">
        <v>50</v>
      </c>
      <c r="R1469" s="25">
        <v>0.5</v>
      </c>
      <c r="S1469" s="24">
        <v>15.191387559808613</v>
      </c>
      <c r="T1469" s="25">
        <v>5.0637958532695375</v>
      </c>
      <c r="U1469" s="25">
        <v>6.7753588516746417</v>
      </c>
      <c r="V1469" s="25">
        <v>2.2584529505582136</v>
      </c>
      <c r="W1469" s="26">
        <v>21.077473653697851</v>
      </c>
      <c r="X1469" s="26">
        <v>42.25384882292893</v>
      </c>
      <c r="Y1469" s="26">
        <v>25.34706378926991</v>
      </c>
      <c r="Z1469" s="26">
        <v>0.78999793155313114</v>
      </c>
      <c r="AA1469" s="26" t="s">
        <v>45</v>
      </c>
      <c r="AB1469" s="26" t="s">
        <v>45</v>
      </c>
      <c r="AC1469" s="26">
        <f t="shared" si="219"/>
        <v>1.067320236849931</v>
      </c>
      <c r="AD1469" s="26">
        <f t="shared" si="219"/>
        <v>2.1396486445422545</v>
      </c>
      <c r="AE1469" s="26">
        <f t="shared" si="219"/>
        <v>1.2835235650866341</v>
      </c>
      <c r="AF1469" s="26">
        <f t="shared" si="219"/>
        <v>4.000388249890257E-2</v>
      </c>
      <c r="AG1469" s="17">
        <v>3.62</v>
      </c>
      <c r="AH1469" s="17">
        <v>6.3</v>
      </c>
      <c r="AI1469" s="17">
        <f t="shared" si="220"/>
        <v>5.0118723362727218E-7</v>
      </c>
      <c r="AJ1469" s="17">
        <v>1.1000000000000001</v>
      </c>
      <c r="AK1469" s="17">
        <v>77.5</v>
      </c>
      <c r="AL1469" s="17">
        <v>888.4</v>
      </c>
      <c r="AM1469" s="17">
        <v>171.1</v>
      </c>
      <c r="AN1469" s="17">
        <v>3.1</v>
      </c>
      <c r="AO1469" s="17">
        <v>4</v>
      </c>
      <c r="AP1469" s="17">
        <v>0.1</v>
      </c>
      <c r="AQ1469" s="17">
        <v>136.5</v>
      </c>
      <c r="AR1469" s="17">
        <v>1273.8499999999995</v>
      </c>
      <c r="AS1469" s="17">
        <v>1487.4374999999995</v>
      </c>
      <c r="AT1469" s="26">
        <v>847.82499999999982</v>
      </c>
      <c r="AU1469" s="26">
        <v>21.06436915887851</v>
      </c>
      <c r="AV1469" s="26">
        <v>5.4430150158061101</v>
      </c>
      <c r="AW1469" s="26">
        <v>5170.7999999999975</v>
      </c>
      <c r="AX1469" s="26">
        <v>3784.9</v>
      </c>
      <c r="AY1469" s="103">
        <v>648</v>
      </c>
      <c r="AZ1469" s="103">
        <f t="shared" si="215"/>
        <v>197.64</v>
      </c>
      <c r="BA1469" s="17">
        <v>45</v>
      </c>
      <c r="BB1469" s="17">
        <v>75</v>
      </c>
      <c r="BC1469" s="17">
        <v>0.12</v>
      </c>
      <c r="BD1469" s="14">
        <v>2</v>
      </c>
      <c r="BE1469" s="17" t="s">
        <v>149</v>
      </c>
      <c r="BF1469" s="28"/>
      <c r="BG1469" s="26"/>
      <c r="BH1469" s="31"/>
      <c r="BI1469" s="29"/>
    </row>
    <row r="1470" spans="1:61" x14ac:dyDescent="0.25">
      <c r="A1470" s="14">
        <v>2009</v>
      </c>
      <c r="B1470" s="15">
        <v>2012</v>
      </c>
      <c r="C1470" s="20" t="s">
        <v>211</v>
      </c>
      <c r="D1470" s="17" t="s">
        <v>344</v>
      </c>
      <c r="E1470" s="32">
        <v>1</v>
      </c>
      <c r="F1470" s="44" t="s">
        <v>100</v>
      </c>
      <c r="G1470" s="86" t="s">
        <v>101</v>
      </c>
      <c r="H1470" s="70">
        <v>99113</v>
      </c>
      <c r="I1470" s="21" t="s">
        <v>52</v>
      </c>
      <c r="J1470" s="22">
        <v>99113012</v>
      </c>
      <c r="K1470" s="17" t="s">
        <v>42</v>
      </c>
      <c r="L1470" s="23">
        <v>77.777777777777771</v>
      </c>
      <c r="M1470" s="24">
        <v>0.77777777777777768</v>
      </c>
      <c r="N1470" s="25">
        <f t="shared" si="214"/>
        <v>45.261614446673875</v>
      </c>
      <c r="O1470" s="26">
        <v>44.71153846153846</v>
      </c>
      <c r="P1470" s="26">
        <f t="shared" si="213"/>
        <v>0.44711538461538458</v>
      </c>
      <c r="Q1470" s="63">
        <v>55.28846153846154</v>
      </c>
      <c r="R1470" s="25">
        <v>0.55288461538461542</v>
      </c>
      <c r="S1470" s="24">
        <v>20.237164151637835</v>
      </c>
      <c r="T1470" s="25">
        <v>6.7457213838792782</v>
      </c>
      <c r="U1470" s="25">
        <v>9.0257752116304744</v>
      </c>
      <c r="V1470" s="25">
        <v>3.0085917372101583</v>
      </c>
      <c r="W1470" s="26">
        <v>18.986128987931721</v>
      </c>
      <c r="X1470" s="26">
        <v>46.293390247807409</v>
      </c>
      <c r="Y1470" s="26">
        <v>24.487969547562713</v>
      </c>
      <c r="Z1470" s="26">
        <v>0.98735812878118168</v>
      </c>
      <c r="AA1470" s="26" t="s">
        <v>45</v>
      </c>
      <c r="AB1470" s="26" t="s">
        <v>45</v>
      </c>
      <c r="AC1470" s="26">
        <f t="shared" si="219"/>
        <v>1.2807513631098126</v>
      </c>
      <c r="AD1470" s="26">
        <f t="shared" si="219"/>
        <v>3.1228231252690288</v>
      </c>
      <c r="AE1470" s="26">
        <f t="shared" si="219"/>
        <v>1.6518901982477836</v>
      </c>
      <c r="AF1470" s="26">
        <f t="shared" si="219"/>
        <v>6.6604428428662474E-2</v>
      </c>
      <c r="AG1470" s="17">
        <v>3.16</v>
      </c>
      <c r="AH1470" s="17">
        <v>5.89</v>
      </c>
      <c r="AI1470" s="17">
        <f t="shared" si="220"/>
        <v>1.2882495516931333E-6</v>
      </c>
      <c r="AJ1470" s="17">
        <v>1</v>
      </c>
      <c r="AK1470" s="17">
        <v>61.4</v>
      </c>
      <c r="AL1470" s="17">
        <v>456.2</v>
      </c>
      <c r="AM1470" s="17">
        <v>65.3</v>
      </c>
      <c r="AN1470" s="17">
        <v>5.6</v>
      </c>
      <c r="AO1470" s="17">
        <v>5.3</v>
      </c>
      <c r="AP1470" s="17">
        <v>0.1</v>
      </c>
      <c r="AQ1470" s="17">
        <v>180.7</v>
      </c>
      <c r="AR1470" s="17">
        <v>1273.8499999999995</v>
      </c>
      <c r="AS1470" s="17">
        <v>1487.4374999999995</v>
      </c>
      <c r="AT1470" s="26">
        <v>847.82499999999982</v>
      </c>
      <c r="AU1470" s="26">
        <v>21.06436915887851</v>
      </c>
      <c r="AV1470" s="26">
        <v>5.4430150158061101</v>
      </c>
      <c r="AW1470" s="26">
        <v>5170.7999999999975</v>
      </c>
      <c r="AX1470" s="26">
        <v>3784.9</v>
      </c>
      <c r="AY1470" s="103">
        <v>648</v>
      </c>
      <c r="AZ1470" s="103">
        <f t="shared" si="215"/>
        <v>197.64</v>
      </c>
      <c r="BA1470" s="17">
        <v>45</v>
      </c>
      <c r="BB1470" s="17">
        <v>75</v>
      </c>
      <c r="BC1470" s="17">
        <v>0.12</v>
      </c>
      <c r="BD1470" s="14">
        <v>2</v>
      </c>
      <c r="BE1470" s="17" t="s">
        <v>149</v>
      </c>
      <c r="BF1470" s="28"/>
      <c r="BG1470" s="26"/>
      <c r="BH1470" s="31"/>
      <c r="BI1470" s="29"/>
    </row>
    <row r="1471" spans="1:61" x14ac:dyDescent="0.25">
      <c r="A1471" s="14">
        <v>2009</v>
      </c>
      <c r="B1471" s="15">
        <v>2012</v>
      </c>
      <c r="C1471" s="20" t="s">
        <v>211</v>
      </c>
      <c r="D1471" s="17" t="s">
        <v>344</v>
      </c>
      <c r="E1471" s="32">
        <v>2</v>
      </c>
      <c r="F1471" s="44" t="s">
        <v>100</v>
      </c>
      <c r="G1471" s="86" t="s">
        <v>101</v>
      </c>
      <c r="H1471" s="70">
        <v>99113</v>
      </c>
      <c r="I1471" s="21" t="s">
        <v>52</v>
      </c>
      <c r="J1471" s="22">
        <v>99113012</v>
      </c>
      <c r="K1471" s="17" t="s">
        <v>42</v>
      </c>
      <c r="L1471" s="23">
        <v>83.333333333333329</v>
      </c>
      <c r="M1471" s="24">
        <v>0.83333333333333326</v>
      </c>
      <c r="N1471" s="25">
        <f t="shared" si="214"/>
        <v>45.028395905588894</v>
      </c>
      <c r="O1471" s="26">
        <v>45.107398568019086</v>
      </c>
      <c r="P1471" s="26">
        <f t="shared" si="213"/>
        <v>0.45107398568019086</v>
      </c>
      <c r="Q1471" s="63">
        <v>54.892601431980914</v>
      </c>
      <c r="R1471" s="25">
        <v>0.54892601431980914</v>
      </c>
      <c r="S1471" s="24">
        <v>20.311138009919571</v>
      </c>
      <c r="T1471" s="25">
        <v>6.7703793366398566</v>
      </c>
      <c r="U1471" s="25">
        <v>9.0587675524241291</v>
      </c>
      <c r="V1471" s="25">
        <v>3.0195891841413762</v>
      </c>
      <c r="W1471" s="26">
        <v>18.23975462730985</v>
      </c>
      <c r="X1471" s="26">
        <v>48.855038795001448</v>
      </c>
      <c r="Y1471" s="26">
        <v>24.410713311772113</v>
      </c>
      <c r="Z1471" s="26">
        <v>0.58260562717320852</v>
      </c>
      <c r="AA1471" s="26" t="s">
        <v>45</v>
      </c>
      <c r="AB1471" s="26" t="s">
        <v>45</v>
      </c>
      <c r="AC1471" s="26">
        <f t="shared" si="219"/>
        <v>1.2349005783411982</v>
      </c>
      <c r="AD1471" s="26">
        <f t="shared" si="219"/>
        <v>3.3076714514841639</v>
      </c>
      <c r="AE1471" s="26">
        <f t="shared" si="219"/>
        <v>1.652697889986614</v>
      </c>
      <c r="AF1471" s="26">
        <f t="shared" si="219"/>
        <v>3.9444610996235953E-2</v>
      </c>
      <c r="AG1471" s="17">
        <v>3.31</v>
      </c>
      <c r="AH1471" s="17">
        <v>6.09</v>
      </c>
      <c r="AI1471" s="17">
        <f t="shared" si="220"/>
        <v>8.1283051616409889E-7</v>
      </c>
      <c r="AJ1471" s="17">
        <v>1</v>
      </c>
      <c r="AK1471" s="17">
        <v>57.2</v>
      </c>
      <c r="AL1471" s="17">
        <v>519.4</v>
      </c>
      <c r="AM1471" s="17">
        <v>59.9</v>
      </c>
      <c r="AN1471" s="17">
        <v>4.9000000000000004</v>
      </c>
      <c r="AO1471" s="17">
        <v>4.3</v>
      </c>
      <c r="AP1471" s="17">
        <v>0.1</v>
      </c>
      <c r="AQ1471" s="17">
        <v>192.8</v>
      </c>
      <c r="AR1471" s="17">
        <v>1273.8499999999995</v>
      </c>
      <c r="AS1471" s="17">
        <v>1487.4374999999995</v>
      </c>
      <c r="AT1471" s="26">
        <v>847.82499999999982</v>
      </c>
      <c r="AU1471" s="26">
        <v>21.06436915887851</v>
      </c>
      <c r="AV1471" s="26">
        <v>5.4430150158061101</v>
      </c>
      <c r="AW1471" s="26">
        <v>5170.7999999999975</v>
      </c>
      <c r="AX1471" s="26">
        <v>3784.9</v>
      </c>
      <c r="AY1471" s="103">
        <v>648</v>
      </c>
      <c r="AZ1471" s="103">
        <f t="shared" si="215"/>
        <v>197.64</v>
      </c>
      <c r="BA1471" s="17">
        <v>45</v>
      </c>
      <c r="BB1471" s="17">
        <v>75</v>
      </c>
      <c r="BC1471" s="17">
        <v>0.12</v>
      </c>
      <c r="BD1471" s="14">
        <v>2</v>
      </c>
      <c r="BE1471" s="17" t="s">
        <v>149</v>
      </c>
      <c r="BF1471" s="28"/>
      <c r="BG1471" s="26"/>
      <c r="BH1471" s="31"/>
      <c r="BI1471" s="29"/>
    </row>
    <row r="1472" spans="1:61" x14ac:dyDescent="0.25">
      <c r="A1472" s="14">
        <v>2009</v>
      </c>
      <c r="B1472" s="15">
        <v>2012</v>
      </c>
      <c r="C1472" s="20" t="s">
        <v>211</v>
      </c>
      <c r="D1472" s="17" t="s">
        <v>344</v>
      </c>
      <c r="E1472" s="32">
        <v>3</v>
      </c>
      <c r="F1472" s="44" t="s">
        <v>100</v>
      </c>
      <c r="G1472" s="86" t="s">
        <v>101</v>
      </c>
      <c r="H1472" s="70">
        <v>99113</v>
      </c>
      <c r="I1472" s="21" t="s">
        <v>52</v>
      </c>
      <c r="J1472" s="22">
        <v>99113012</v>
      </c>
      <c r="K1472" s="17" t="s">
        <v>42</v>
      </c>
      <c r="L1472" s="23">
        <v>100</v>
      </c>
      <c r="M1472" s="24">
        <v>1</v>
      </c>
      <c r="N1472" s="25">
        <f t="shared" si="214"/>
        <v>32.178547634910061</v>
      </c>
      <c r="O1472" s="26">
        <v>44.382022471910112</v>
      </c>
      <c r="P1472" s="26">
        <f t="shared" si="213"/>
        <v>0.4438202247191011</v>
      </c>
      <c r="Q1472" s="63">
        <v>55.617977528089888</v>
      </c>
      <c r="R1472" s="25">
        <v>0.5561797752808989</v>
      </c>
      <c r="S1472" s="24">
        <v>14.281490242460084</v>
      </c>
      <c r="T1472" s="25">
        <v>4.7604967474866946</v>
      </c>
      <c r="U1472" s="25">
        <v>6.3695446481371976</v>
      </c>
      <c r="V1472" s="25">
        <v>2.123181549379066</v>
      </c>
      <c r="W1472" s="26">
        <v>19.981604815235954</v>
      </c>
      <c r="X1472" s="26">
        <v>44.885114241853515</v>
      </c>
      <c r="Y1472" s="26">
        <v>25.026936433441477</v>
      </c>
      <c r="Z1472" s="26">
        <v>1.0675199866536076</v>
      </c>
      <c r="AA1472" s="26" t="s">
        <v>45</v>
      </c>
      <c r="AB1472" s="26" t="s">
        <v>45</v>
      </c>
      <c r="AC1472" s="26">
        <f t="shared" si="219"/>
        <v>0.95122364732495235</v>
      </c>
      <c r="AD1472" s="26">
        <f t="shared" si="219"/>
        <v>2.1367544035891237</v>
      </c>
      <c r="AE1472" s="26">
        <f t="shared" si="219"/>
        <v>1.191406494909544</v>
      </c>
      <c r="AF1472" s="26">
        <f t="shared" si="219"/>
        <v>5.0819254243415386E-2</v>
      </c>
      <c r="AG1472" s="17">
        <v>3.65</v>
      </c>
      <c r="AH1472" s="17">
        <v>6.18</v>
      </c>
      <c r="AI1472" s="17">
        <f t="shared" si="220"/>
        <v>6.6069344800759506E-7</v>
      </c>
      <c r="AJ1472" s="17">
        <v>1.6</v>
      </c>
      <c r="AK1472" s="17">
        <v>95.1</v>
      </c>
      <c r="AL1472" s="17">
        <v>850</v>
      </c>
      <c r="AM1472" s="17">
        <v>171.2</v>
      </c>
      <c r="AN1472" s="17">
        <v>3.4</v>
      </c>
      <c r="AO1472" s="17">
        <v>4.0999999999999996</v>
      </c>
      <c r="AP1472" s="17">
        <v>0.1</v>
      </c>
      <c r="AQ1472" s="17">
        <v>124.3</v>
      </c>
      <c r="AR1472" s="17">
        <v>1273.8499999999995</v>
      </c>
      <c r="AS1472" s="17">
        <v>1487.4374999999995</v>
      </c>
      <c r="AT1472" s="26">
        <v>847.82499999999982</v>
      </c>
      <c r="AU1472" s="26">
        <v>21.06436915887851</v>
      </c>
      <c r="AV1472" s="26">
        <v>5.4430150158061101</v>
      </c>
      <c r="AW1472" s="26">
        <v>5170.7999999999975</v>
      </c>
      <c r="AX1472" s="26">
        <v>3784.9</v>
      </c>
      <c r="AY1472" s="103">
        <v>648</v>
      </c>
      <c r="AZ1472" s="103">
        <f t="shared" si="215"/>
        <v>197.64</v>
      </c>
      <c r="BA1472" s="17">
        <v>45</v>
      </c>
      <c r="BB1472" s="17">
        <v>75</v>
      </c>
      <c r="BC1472" s="17">
        <v>0.12</v>
      </c>
      <c r="BD1472" s="14">
        <v>2</v>
      </c>
      <c r="BE1472" s="17" t="s">
        <v>149</v>
      </c>
      <c r="BF1472" s="28"/>
      <c r="BG1472" s="26"/>
      <c r="BH1472" s="31"/>
      <c r="BI1472" s="29"/>
    </row>
    <row r="1473" spans="1:61" x14ac:dyDescent="0.25">
      <c r="A1473" s="14">
        <v>2009</v>
      </c>
      <c r="B1473" s="15">
        <v>2012</v>
      </c>
      <c r="C1473" s="20" t="s">
        <v>211</v>
      </c>
      <c r="D1473" s="17" t="s">
        <v>344</v>
      </c>
      <c r="E1473" s="32">
        <v>4</v>
      </c>
      <c r="F1473" s="44" t="s">
        <v>100</v>
      </c>
      <c r="G1473" s="86" t="s">
        <v>101</v>
      </c>
      <c r="H1473" s="70">
        <v>99113</v>
      </c>
      <c r="I1473" s="21" t="s">
        <v>52</v>
      </c>
      <c r="J1473" s="22">
        <v>99113012</v>
      </c>
      <c r="K1473" s="17" t="s">
        <v>42</v>
      </c>
      <c r="L1473" s="23">
        <v>83.333333333333329</v>
      </c>
      <c r="M1473" s="24">
        <v>0.83333333333333326</v>
      </c>
      <c r="N1473" s="25">
        <f t="shared" si="214"/>
        <v>22.350425540923915</v>
      </c>
      <c r="O1473" s="26">
        <v>52.193995381062351</v>
      </c>
      <c r="P1473" s="26">
        <f t="shared" si="213"/>
        <v>0.52193995381062352</v>
      </c>
      <c r="Q1473" s="63">
        <v>47.806004618937649</v>
      </c>
      <c r="R1473" s="25">
        <v>0.47806004618937648</v>
      </c>
      <c r="S1473" s="24">
        <v>11.665580074477608</v>
      </c>
      <c r="T1473" s="25">
        <v>3.8885266914925363</v>
      </c>
      <c r="U1473" s="25">
        <v>5.2028487132170138</v>
      </c>
      <c r="V1473" s="25">
        <v>1.7342829044056711</v>
      </c>
      <c r="W1473" s="26">
        <v>18.098904486567378</v>
      </c>
      <c r="X1473" s="26">
        <v>46.393965542787569</v>
      </c>
      <c r="Y1473" s="26">
        <v>25.394895683184359</v>
      </c>
      <c r="Z1473" s="26">
        <v>0.9760242269949515</v>
      </c>
      <c r="AA1473" s="26" t="s">
        <v>45</v>
      </c>
      <c r="AB1473" s="26" t="s">
        <v>45</v>
      </c>
      <c r="AC1473" s="26">
        <f t="shared" si="219"/>
        <v>0.70378073182791268</v>
      </c>
      <c r="AD1473" s="26">
        <f t="shared" si="219"/>
        <v>1.8040417333731447</v>
      </c>
      <c r="AE1473" s="26">
        <f t="shared" si="219"/>
        <v>0.98748729691730974</v>
      </c>
      <c r="AF1473" s="26">
        <f t="shared" si="219"/>
        <v>3.7952962582132391E-2</v>
      </c>
      <c r="AG1473" s="17">
        <v>3.62</v>
      </c>
      <c r="AH1473" s="17">
        <v>6.3</v>
      </c>
      <c r="AI1473" s="17">
        <f t="shared" si="220"/>
        <v>5.0118723362727218E-7</v>
      </c>
      <c r="AJ1473" s="17">
        <v>1.1000000000000001</v>
      </c>
      <c r="AK1473" s="17">
        <v>77.5</v>
      </c>
      <c r="AL1473" s="17">
        <v>888.4</v>
      </c>
      <c r="AM1473" s="17">
        <v>171.1</v>
      </c>
      <c r="AN1473" s="17">
        <v>3.1</v>
      </c>
      <c r="AO1473" s="17">
        <v>4</v>
      </c>
      <c r="AP1473" s="17">
        <v>0.1</v>
      </c>
      <c r="AQ1473" s="17">
        <v>136.5</v>
      </c>
      <c r="AR1473" s="17">
        <v>1273.8499999999995</v>
      </c>
      <c r="AS1473" s="17">
        <v>1487.4374999999995</v>
      </c>
      <c r="AT1473" s="26">
        <v>847.82499999999982</v>
      </c>
      <c r="AU1473" s="26">
        <v>21.06436915887851</v>
      </c>
      <c r="AV1473" s="26">
        <v>5.4430150158061101</v>
      </c>
      <c r="AW1473" s="26">
        <v>5170.7999999999975</v>
      </c>
      <c r="AX1473" s="26">
        <v>3784.9</v>
      </c>
      <c r="AY1473" s="103">
        <v>648</v>
      </c>
      <c r="AZ1473" s="103">
        <f t="shared" si="215"/>
        <v>197.64</v>
      </c>
      <c r="BA1473" s="17">
        <v>45</v>
      </c>
      <c r="BB1473" s="17">
        <v>75</v>
      </c>
      <c r="BC1473" s="17">
        <v>0.12</v>
      </c>
      <c r="BD1473" s="14">
        <v>2</v>
      </c>
      <c r="BE1473" s="17" t="s">
        <v>149</v>
      </c>
      <c r="BF1473" s="28"/>
      <c r="BG1473" s="26"/>
      <c r="BH1473" s="31"/>
      <c r="BI1473" s="29"/>
    </row>
    <row r="1474" spans="1:61" x14ac:dyDescent="0.25">
      <c r="A1474" s="14">
        <v>2009</v>
      </c>
      <c r="B1474" s="15">
        <v>2012</v>
      </c>
      <c r="C1474" s="20" t="s">
        <v>211</v>
      </c>
      <c r="D1474" s="17" t="s">
        <v>344</v>
      </c>
      <c r="E1474" s="32">
        <v>1</v>
      </c>
      <c r="F1474" s="44" t="s">
        <v>104</v>
      </c>
      <c r="G1474" s="86" t="s">
        <v>105</v>
      </c>
      <c r="H1474" s="70">
        <v>99201</v>
      </c>
      <c r="I1474" s="21">
        <v>8</v>
      </c>
      <c r="J1474" s="22">
        <v>99201007</v>
      </c>
      <c r="K1474" s="17" t="s">
        <v>40</v>
      </c>
      <c r="L1474" s="23">
        <v>100</v>
      </c>
      <c r="M1474" s="24">
        <v>1</v>
      </c>
      <c r="N1474" s="25">
        <f t="shared" si="214"/>
        <v>121.7945612016232</v>
      </c>
      <c r="O1474" s="26">
        <v>41.578947368421048</v>
      </c>
      <c r="P1474" s="26">
        <f t="shared" si="213"/>
        <v>0.41578947368421049</v>
      </c>
      <c r="Q1474" s="63">
        <v>58.421052631578952</v>
      </c>
      <c r="R1474" s="25">
        <v>0.58421052631578951</v>
      </c>
      <c r="S1474" s="24">
        <v>50.640896499622265</v>
      </c>
      <c r="T1474" s="25">
        <v>16.880298833207423</v>
      </c>
      <c r="U1474" s="25">
        <v>22.585839838831532</v>
      </c>
      <c r="V1474" s="25">
        <v>7.5286132796105107</v>
      </c>
      <c r="W1474" s="26">
        <v>19.075658146064356</v>
      </c>
      <c r="X1474" s="26">
        <v>47.931164884665947</v>
      </c>
      <c r="Y1474" s="26">
        <v>23.864778535606945</v>
      </c>
      <c r="Z1474" s="26">
        <v>0.67323480484026277</v>
      </c>
      <c r="AA1474" s="26" t="s">
        <v>45</v>
      </c>
      <c r="AB1474" s="26" t="s">
        <v>45</v>
      </c>
      <c r="AC1474" s="26">
        <f t="shared" ref="AC1474:AF1479" si="221">W1474/100*$T1474</f>
        <v>3.2200280994567381</v>
      </c>
      <c r="AD1474" s="26">
        <f t="shared" si="221"/>
        <v>8.0909238667689909</v>
      </c>
      <c r="AE1474" s="26">
        <f t="shared" si="221"/>
        <v>4.0284459326935949</v>
      </c>
      <c r="AF1474" s="26">
        <f t="shared" si="221"/>
        <v>0.11364404690619714</v>
      </c>
      <c r="AG1474" s="17">
        <v>3.16</v>
      </c>
      <c r="AH1474" s="17">
        <v>5.89</v>
      </c>
      <c r="AI1474" s="17">
        <f t="shared" si="220"/>
        <v>1.2882495516931333E-6</v>
      </c>
      <c r="AJ1474" s="17">
        <v>1</v>
      </c>
      <c r="AK1474" s="17">
        <v>61.4</v>
      </c>
      <c r="AL1474" s="17">
        <v>456.2</v>
      </c>
      <c r="AM1474" s="17">
        <v>65.3</v>
      </c>
      <c r="AN1474" s="17">
        <v>5.6</v>
      </c>
      <c r="AO1474" s="17">
        <v>5.3</v>
      </c>
      <c r="AP1474" s="17">
        <v>0.1</v>
      </c>
      <c r="AQ1474" s="17">
        <v>180.7</v>
      </c>
      <c r="AR1474" s="17">
        <v>1273.8499999999995</v>
      </c>
      <c r="AS1474" s="17">
        <v>1487.4374999999995</v>
      </c>
      <c r="AT1474" s="26">
        <v>847.82499999999982</v>
      </c>
      <c r="AU1474" s="26">
        <v>21.06436915887851</v>
      </c>
      <c r="AV1474" s="26">
        <v>5.4430150158061101</v>
      </c>
      <c r="AW1474" s="26">
        <v>5170.7999999999975</v>
      </c>
      <c r="AX1474" s="26">
        <v>3784.9</v>
      </c>
      <c r="AY1474" s="103">
        <v>648</v>
      </c>
      <c r="AZ1474" s="103">
        <f t="shared" si="215"/>
        <v>197.64</v>
      </c>
      <c r="BA1474" s="17">
        <v>45</v>
      </c>
      <c r="BB1474" s="17">
        <v>75</v>
      </c>
      <c r="BC1474" s="17">
        <v>0.12</v>
      </c>
      <c r="BD1474" s="14">
        <v>2</v>
      </c>
      <c r="BE1474" s="17" t="s">
        <v>149</v>
      </c>
      <c r="BF1474" s="28"/>
      <c r="BG1474" s="26"/>
      <c r="BH1474" s="31"/>
      <c r="BI1474" s="29"/>
    </row>
    <row r="1475" spans="1:61" x14ac:dyDescent="0.25">
      <c r="A1475" s="14">
        <v>2009</v>
      </c>
      <c r="B1475" s="15">
        <v>2012</v>
      </c>
      <c r="C1475" s="20" t="s">
        <v>211</v>
      </c>
      <c r="D1475" s="17" t="s">
        <v>344</v>
      </c>
      <c r="E1475" s="32">
        <v>2</v>
      </c>
      <c r="F1475" s="44" t="s">
        <v>104</v>
      </c>
      <c r="G1475" s="86" t="s">
        <v>105</v>
      </c>
      <c r="H1475" s="70">
        <v>99201</v>
      </c>
      <c r="I1475" s="21">
        <v>8</v>
      </c>
      <c r="J1475" s="22">
        <v>99201007</v>
      </c>
      <c r="K1475" s="17" t="s">
        <v>40</v>
      </c>
      <c r="L1475" s="23">
        <v>100</v>
      </c>
      <c r="M1475" s="24">
        <v>1</v>
      </c>
      <c r="N1475" s="25">
        <f t="shared" si="214"/>
        <v>80.033747081802005</v>
      </c>
      <c r="O1475" s="26">
        <v>42.768595041322314</v>
      </c>
      <c r="P1475" s="26">
        <f t="shared" si="213"/>
        <v>0.42768595041322316</v>
      </c>
      <c r="Q1475" s="63">
        <v>57.231404958677686</v>
      </c>
      <c r="R1475" s="25">
        <v>0.5723140495867769</v>
      </c>
      <c r="S1475" s="24">
        <v>34.229309185812014</v>
      </c>
      <c r="T1475" s="25">
        <v>11.409769728604005</v>
      </c>
      <c r="U1475" s="25">
        <v>15.266271896872158</v>
      </c>
      <c r="V1475" s="25">
        <v>5.0887572989573862</v>
      </c>
      <c r="W1475" s="26">
        <v>18.94780735653066</v>
      </c>
      <c r="X1475" s="26">
        <v>46.819013622516323</v>
      </c>
      <c r="Y1475" s="26">
        <v>25.097881325545998</v>
      </c>
      <c r="Z1475" s="26">
        <v>0.58676685019482022</v>
      </c>
      <c r="AA1475" s="26" t="s">
        <v>45</v>
      </c>
      <c r="AB1475" s="26" t="s">
        <v>45</v>
      </c>
      <c r="AC1475" s="26">
        <f t="shared" si="221"/>
        <v>2.1619011879996379</v>
      </c>
      <c r="AD1475" s="26">
        <f t="shared" si="221"/>
        <v>5.3419416435328531</v>
      </c>
      <c r="AE1475" s="26">
        <f t="shared" si="221"/>
        <v>2.863610466003105</v>
      </c>
      <c r="AF1475" s="26">
        <f t="shared" si="221"/>
        <v>6.6948746451011801E-2</v>
      </c>
      <c r="AG1475" s="17">
        <v>3.31</v>
      </c>
      <c r="AH1475" s="17">
        <v>6.09</v>
      </c>
      <c r="AI1475" s="17">
        <f t="shared" si="220"/>
        <v>8.1283051616409889E-7</v>
      </c>
      <c r="AJ1475" s="17">
        <v>1</v>
      </c>
      <c r="AK1475" s="17">
        <v>57.2</v>
      </c>
      <c r="AL1475" s="17">
        <v>519.4</v>
      </c>
      <c r="AM1475" s="17">
        <v>59.9</v>
      </c>
      <c r="AN1475" s="17">
        <v>4.9000000000000004</v>
      </c>
      <c r="AO1475" s="17">
        <v>4.3</v>
      </c>
      <c r="AP1475" s="17">
        <v>0.1</v>
      </c>
      <c r="AQ1475" s="17">
        <v>192.8</v>
      </c>
      <c r="AR1475" s="17">
        <v>1273.8499999999995</v>
      </c>
      <c r="AS1475" s="17">
        <v>1487.4374999999995</v>
      </c>
      <c r="AT1475" s="26">
        <v>847.82499999999982</v>
      </c>
      <c r="AU1475" s="26">
        <v>21.06436915887851</v>
      </c>
      <c r="AV1475" s="26">
        <v>5.4430150158061101</v>
      </c>
      <c r="AW1475" s="26">
        <v>5170.7999999999975</v>
      </c>
      <c r="AX1475" s="26">
        <v>3784.9</v>
      </c>
      <c r="AY1475" s="103">
        <v>648</v>
      </c>
      <c r="AZ1475" s="103">
        <f t="shared" si="215"/>
        <v>197.64</v>
      </c>
      <c r="BA1475" s="17">
        <v>45</v>
      </c>
      <c r="BB1475" s="17">
        <v>75</v>
      </c>
      <c r="BC1475" s="17">
        <v>0.12</v>
      </c>
      <c r="BD1475" s="14">
        <v>2</v>
      </c>
      <c r="BE1475" s="17" t="s">
        <v>149</v>
      </c>
      <c r="BF1475" s="28"/>
      <c r="BG1475" s="26"/>
      <c r="BH1475" s="31"/>
      <c r="BI1475" s="29"/>
    </row>
    <row r="1476" spans="1:61" x14ac:dyDescent="0.25">
      <c r="A1476" s="14">
        <v>2009</v>
      </c>
      <c r="B1476" s="15">
        <v>2012</v>
      </c>
      <c r="C1476" s="20" t="s">
        <v>211</v>
      </c>
      <c r="D1476" s="17" t="s">
        <v>344</v>
      </c>
      <c r="E1476" s="32">
        <v>3</v>
      </c>
      <c r="F1476" s="44" t="s">
        <v>104</v>
      </c>
      <c r="G1476" s="86" t="s">
        <v>105</v>
      </c>
      <c r="H1476" s="70">
        <v>99201</v>
      </c>
      <c r="I1476" s="21">
        <v>8</v>
      </c>
      <c r="J1476" s="22">
        <v>99201007</v>
      </c>
      <c r="K1476" s="17" t="s">
        <v>40</v>
      </c>
      <c r="L1476" s="23">
        <v>88.888888888888886</v>
      </c>
      <c r="M1476" s="24">
        <v>0.88888888888888884</v>
      </c>
      <c r="N1476" s="25">
        <f t="shared" si="214"/>
        <v>61.481399057898457</v>
      </c>
      <c r="O1476" s="26">
        <v>40.186915887850461</v>
      </c>
      <c r="P1476" s="26">
        <f t="shared" si="213"/>
        <v>0.40186915887850461</v>
      </c>
      <c r="Q1476" s="63">
        <v>59.813084112149539</v>
      </c>
      <c r="R1476" s="25">
        <v>0.59813084112149539</v>
      </c>
      <c r="S1476" s="24">
        <v>24.70747812607134</v>
      </c>
      <c r="T1476" s="25">
        <v>8.2358260420237794</v>
      </c>
      <c r="U1476" s="25">
        <v>11.019535244227818</v>
      </c>
      <c r="V1476" s="25">
        <v>3.6731784147426056</v>
      </c>
      <c r="W1476" s="26">
        <v>19.229815906202859</v>
      </c>
      <c r="X1476" s="26">
        <v>44.336597810379175</v>
      </c>
      <c r="Y1476" s="26">
        <v>25.423200309399633</v>
      </c>
      <c r="Z1476" s="26">
        <v>1.1605258982803122</v>
      </c>
      <c r="AA1476" s="26" t="s">
        <v>45</v>
      </c>
      <c r="AB1476" s="26" t="s">
        <v>45</v>
      </c>
      <c r="AC1476" s="26">
        <f t="shared" si="221"/>
        <v>1.5837341862362861</v>
      </c>
      <c r="AD1476" s="26">
        <f t="shared" si="221"/>
        <v>3.6514850686145528</v>
      </c>
      <c r="AE1476" s="26">
        <f t="shared" si="221"/>
        <v>2.0938105517974051</v>
      </c>
      <c r="AF1476" s="26">
        <f t="shared" si="221"/>
        <v>9.5578894155000343E-2</v>
      </c>
      <c r="AG1476" s="17">
        <v>3.65</v>
      </c>
      <c r="AH1476" s="17">
        <v>6.18</v>
      </c>
      <c r="AI1476" s="17">
        <f t="shared" si="220"/>
        <v>6.6069344800759506E-7</v>
      </c>
      <c r="AJ1476" s="17">
        <v>1.6</v>
      </c>
      <c r="AK1476" s="17">
        <v>95.1</v>
      </c>
      <c r="AL1476" s="17">
        <v>850</v>
      </c>
      <c r="AM1476" s="17">
        <v>171.2</v>
      </c>
      <c r="AN1476" s="17">
        <v>3.4</v>
      </c>
      <c r="AO1476" s="17">
        <v>4.0999999999999996</v>
      </c>
      <c r="AP1476" s="17">
        <v>0.1</v>
      </c>
      <c r="AQ1476" s="17">
        <v>124.3</v>
      </c>
      <c r="AR1476" s="17">
        <v>1273.8499999999995</v>
      </c>
      <c r="AS1476" s="17">
        <v>1487.4374999999995</v>
      </c>
      <c r="AT1476" s="26">
        <v>847.82499999999982</v>
      </c>
      <c r="AU1476" s="26">
        <v>21.06436915887851</v>
      </c>
      <c r="AV1476" s="26">
        <v>5.4430150158061101</v>
      </c>
      <c r="AW1476" s="26">
        <v>5170.7999999999975</v>
      </c>
      <c r="AX1476" s="26">
        <v>3784.9</v>
      </c>
      <c r="AY1476" s="103">
        <v>648</v>
      </c>
      <c r="AZ1476" s="103">
        <f t="shared" si="215"/>
        <v>197.64</v>
      </c>
      <c r="BA1476" s="17">
        <v>45</v>
      </c>
      <c r="BB1476" s="17">
        <v>75</v>
      </c>
      <c r="BC1476" s="17">
        <v>0.12</v>
      </c>
      <c r="BD1476" s="14">
        <v>2</v>
      </c>
      <c r="BE1476" s="17" t="s">
        <v>149</v>
      </c>
      <c r="BF1476" s="28"/>
      <c r="BG1476" s="26"/>
      <c r="BH1476" s="31"/>
      <c r="BI1476" s="29"/>
    </row>
    <row r="1477" spans="1:61" x14ac:dyDescent="0.25">
      <c r="A1477" s="14">
        <v>2009</v>
      </c>
      <c r="B1477" s="15">
        <v>2012</v>
      </c>
      <c r="C1477" s="20" t="s">
        <v>211</v>
      </c>
      <c r="D1477" s="17" t="s">
        <v>344</v>
      </c>
      <c r="E1477" s="32">
        <v>4</v>
      </c>
      <c r="F1477" s="44" t="s">
        <v>104</v>
      </c>
      <c r="G1477" s="86" t="s">
        <v>105</v>
      </c>
      <c r="H1477" s="70">
        <v>99201</v>
      </c>
      <c r="I1477" s="21">
        <v>8</v>
      </c>
      <c r="J1477" s="22">
        <v>99201007</v>
      </c>
      <c r="K1477" s="17" t="s">
        <v>40</v>
      </c>
      <c r="L1477" s="23">
        <v>100</v>
      </c>
      <c r="M1477" s="24">
        <v>1</v>
      </c>
      <c r="N1477" s="25">
        <f t="shared" si="214"/>
        <v>49.743094823836429</v>
      </c>
      <c r="O1477" s="26">
        <v>47.439353099730461</v>
      </c>
      <c r="P1477" s="26">
        <f t="shared" si="213"/>
        <v>0.47439353099730464</v>
      </c>
      <c r="Q1477" s="63">
        <v>52.560646900269539</v>
      </c>
      <c r="R1477" s="25">
        <v>0.52560646900269536</v>
      </c>
      <c r="S1477" s="24">
        <v>23.597802396213513</v>
      </c>
      <c r="T1477" s="25">
        <v>7.8659341320711711</v>
      </c>
      <c r="U1477" s="25">
        <v>10.524619868711227</v>
      </c>
      <c r="V1477" s="25">
        <v>3.5082066229037423</v>
      </c>
      <c r="W1477" s="26">
        <v>19.446225621538247</v>
      </c>
      <c r="X1477" s="26">
        <v>45.010682583492112</v>
      </c>
      <c r="Y1477" s="26">
        <v>25.290342138290413</v>
      </c>
      <c r="Z1477" s="26">
        <v>1.0920196398289761</v>
      </c>
      <c r="AA1477" s="26" t="s">
        <v>45</v>
      </c>
      <c r="AB1477" s="26" t="s">
        <v>45</v>
      </c>
      <c r="AC1477" s="26">
        <f t="shared" si="221"/>
        <v>1.5296272985641461</v>
      </c>
      <c r="AD1477" s="26">
        <f t="shared" si="221"/>
        <v>3.54051064441312</v>
      </c>
      <c r="AE1477" s="26">
        <f t="shared" si="221"/>
        <v>1.9893216543733636</v>
      </c>
      <c r="AF1477" s="26">
        <f t="shared" si="221"/>
        <v>8.5897545578228096E-2</v>
      </c>
      <c r="AG1477" s="17">
        <v>3.62</v>
      </c>
      <c r="AH1477" s="17">
        <v>6.3</v>
      </c>
      <c r="AI1477" s="17">
        <f t="shared" si="220"/>
        <v>5.0118723362727218E-7</v>
      </c>
      <c r="AJ1477" s="17">
        <v>1.1000000000000001</v>
      </c>
      <c r="AK1477" s="17">
        <v>77.5</v>
      </c>
      <c r="AL1477" s="17">
        <v>888.4</v>
      </c>
      <c r="AM1477" s="17">
        <v>171.1</v>
      </c>
      <c r="AN1477" s="17">
        <v>3.1</v>
      </c>
      <c r="AO1477" s="17">
        <v>4</v>
      </c>
      <c r="AP1477" s="17">
        <v>0.1</v>
      </c>
      <c r="AQ1477" s="17">
        <v>136.5</v>
      </c>
      <c r="AR1477" s="17">
        <v>1273.8499999999995</v>
      </c>
      <c r="AS1477" s="17">
        <v>1487.4374999999995</v>
      </c>
      <c r="AT1477" s="26">
        <v>847.82499999999982</v>
      </c>
      <c r="AU1477" s="26">
        <v>21.06436915887851</v>
      </c>
      <c r="AV1477" s="26">
        <v>5.4430150158061101</v>
      </c>
      <c r="AW1477" s="26">
        <v>5170.7999999999975</v>
      </c>
      <c r="AX1477" s="26">
        <v>3784.9</v>
      </c>
      <c r="AY1477" s="103">
        <v>648</v>
      </c>
      <c r="AZ1477" s="103">
        <f t="shared" si="215"/>
        <v>197.64</v>
      </c>
      <c r="BA1477" s="17">
        <v>45</v>
      </c>
      <c r="BB1477" s="17">
        <v>75</v>
      </c>
      <c r="BC1477" s="17">
        <v>0.12</v>
      </c>
      <c r="BD1477" s="14">
        <v>2</v>
      </c>
      <c r="BE1477" s="17" t="s">
        <v>149</v>
      </c>
      <c r="BF1477" s="28"/>
      <c r="BG1477" s="26"/>
      <c r="BH1477" s="31"/>
      <c r="BI1477" s="29"/>
    </row>
    <row r="1478" spans="1:61" x14ac:dyDescent="0.25">
      <c r="A1478" s="14">
        <v>2009</v>
      </c>
      <c r="B1478" s="15">
        <v>2012</v>
      </c>
      <c r="C1478" s="20" t="s">
        <v>211</v>
      </c>
      <c r="D1478" s="17" t="s">
        <v>344</v>
      </c>
      <c r="E1478" s="32">
        <v>1</v>
      </c>
      <c r="F1478" s="44" t="s">
        <v>108</v>
      </c>
      <c r="G1478" s="86" t="s">
        <v>109</v>
      </c>
      <c r="H1478" s="70">
        <v>99202</v>
      </c>
      <c r="I1478" s="21">
        <v>8</v>
      </c>
      <c r="J1478" s="22">
        <v>99202004</v>
      </c>
      <c r="K1478" s="17" t="s">
        <v>40</v>
      </c>
      <c r="L1478" s="23">
        <v>83.333333333333329</v>
      </c>
      <c r="M1478" s="24">
        <v>0.83333333333333326</v>
      </c>
      <c r="N1478" s="25">
        <f t="shared" si="214"/>
        <v>112.17030768444889</v>
      </c>
      <c r="O1478" s="26">
        <v>43.90625</v>
      </c>
      <c r="P1478" s="26">
        <f t="shared" si="213"/>
        <v>0.43906250000000002</v>
      </c>
      <c r="Q1478" s="63">
        <v>56.09375</v>
      </c>
      <c r="R1478" s="25">
        <v>0.56093749999999998</v>
      </c>
      <c r="S1478" s="24">
        <v>49.249775717703344</v>
      </c>
      <c r="T1478" s="25">
        <v>16.416591905901115</v>
      </c>
      <c r="U1478" s="25">
        <v>21.965399970095692</v>
      </c>
      <c r="V1478" s="25">
        <v>7.3217999900318969</v>
      </c>
      <c r="W1478" s="26">
        <v>18.597013883470837</v>
      </c>
      <c r="X1478" s="26">
        <v>46.611238178928829</v>
      </c>
      <c r="Y1478" s="26">
        <v>24.495958353693851</v>
      </c>
      <c r="Z1478" s="26">
        <v>0.73144456261523771</v>
      </c>
      <c r="AA1478" s="26" t="s">
        <v>45</v>
      </c>
      <c r="AB1478" s="26" t="s">
        <v>45</v>
      </c>
      <c r="AC1478" s="26">
        <f t="shared" si="221"/>
        <v>3.0529958759331799</v>
      </c>
      <c r="AD1478" s="26">
        <f t="shared" si="221"/>
        <v>7.6519767541223196</v>
      </c>
      <c r="AE1478" s="26">
        <f t="shared" si="221"/>
        <v>4.0214015163654127</v>
      </c>
      <c r="AF1478" s="26">
        <f t="shared" si="221"/>
        <v>0.12007826886244694</v>
      </c>
      <c r="AG1478" s="17">
        <v>3.16</v>
      </c>
      <c r="AH1478" s="17">
        <v>5.89</v>
      </c>
      <c r="AI1478" s="17">
        <f t="shared" si="220"/>
        <v>1.2882495516931333E-6</v>
      </c>
      <c r="AJ1478" s="17">
        <v>1</v>
      </c>
      <c r="AK1478" s="17">
        <v>61.4</v>
      </c>
      <c r="AL1478" s="17">
        <v>456.2</v>
      </c>
      <c r="AM1478" s="17">
        <v>65.3</v>
      </c>
      <c r="AN1478" s="17">
        <v>5.6</v>
      </c>
      <c r="AO1478" s="17">
        <v>5.3</v>
      </c>
      <c r="AP1478" s="17">
        <v>0.1</v>
      </c>
      <c r="AQ1478" s="17">
        <v>180.7</v>
      </c>
      <c r="AR1478" s="17">
        <v>1273.8499999999995</v>
      </c>
      <c r="AS1478" s="17">
        <v>1487.4374999999995</v>
      </c>
      <c r="AT1478" s="26">
        <v>847.82499999999982</v>
      </c>
      <c r="AU1478" s="26">
        <v>21.06436915887851</v>
      </c>
      <c r="AV1478" s="26">
        <v>5.4430150158061101</v>
      </c>
      <c r="AW1478" s="26">
        <v>5170.7999999999975</v>
      </c>
      <c r="AX1478" s="26">
        <v>3784.9</v>
      </c>
      <c r="AY1478" s="103">
        <v>648</v>
      </c>
      <c r="AZ1478" s="103">
        <f t="shared" si="215"/>
        <v>197.64</v>
      </c>
      <c r="BA1478" s="17">
        <v>45</v>
      </c>
      <c r="BB1478" s="17">
        <v>75</v>
      </c>
      <c r="BC1478" s="17">
        <v>0.12</v>
      </c>
      <c r="BD1478" s="14">
        <v>2</v>
      </c>
      <c r="BE1478" s="17" t="s">
        <v>149</v>
      </c>
      <c r="BF1478" s="28"/>
      <c r="BG1478" s="26"/>
      <c r="BH1478" s="31"/>
      <c r="BI1478" s="29"/>
    </row>
    <row r="1479" spans="1:61" x14ac:dyDescent="0.25">
      <c r="A1479" s="14">
        <v>2009</v>
      </c>
      <c r="B1479" s="15">
        <v>2012</v>
      </c>
      <c r="C1479" s="20" t="s">
        <v>211</v>
      </c>
      <c r="D1479" s="17" t="s">
        <v>344</v>
      </c>
      <c r="E1479" s="32">
        <v>2</v>
      </c>
      <c r="F1479" s="44" t="s">
        <v>108</v>
      </c>
      <c r="G1479" s="86" t="s">
        <v>109</v>
      </c>
      <c r="H1479" s="70">
        <v>99202</v>
      </c>
      <c r="I1479" s="21">
        <v>8</v>
      </c>
      <c r="J1479" s="22">
        <v>99202004</v>
      </c>
      <c r="K1479" s="17" t="s">
        <v>40</v>
      </c>
      <c r="L1479" s="23">
        <v>77.777777777777771</v>
      </c>
      <c r="M1479" s="24">
        <v>0.77777777777777768</v>
      </c>
      <c r="N1479" s="25">
        <f t="shared" si="214"/>
        <v>106.32468562910242</v>
      </c>
      <c r="O1479" s="26">
        <v>41.63179916317992</v>
      </c>
      <c r="P1479" s="26">
        <f t="shared" si="213"/>
        <v>0.41631799163179922</v>
      </c>
      <c r="Q1479" s="63">
        <v>58.36820083682008</v>
      </c>
      <c r="R1479" s="25">
        <v>0.58368200836820083</v>
      </c>
      <c r="S1479" s="24">
        <v>44.26487958199035</v>
      </c>
      <c r="T1479" s="25">
        <v>14.754959860663449</v>
      </c>
      <c r="U1479" s="25">
        <v>19.742136293567697</v>
      </c>
      <c r="V1479" s="25">
        <v>6.5807120978558986</v>
      </c>
      <c r="W1479" s="26">
        <v>18.122673259719392</v>
      </c>
      <c r="X1479" s="26">
        <v>46.590566629619886</v>
      </c>
      <c r="Y1479" s="26">
        <v>24.677633881008902</v>
      </c>
      <c r="Z1479" s="26">
        <v>0.79920014211865009</v>
      </c>
      <c r="AA1479" s="26" t="s">
        <v>45</v>
      </c>
      <c r="AB1479" s="26" t="s">
        <v>45</v>
      </c>
      <c r="AC1479" s="26">
        <f t="shared" si="221"/>
        <v>2.6739931651507844</v>
      </c>
      <c r="AD1479" s="26">
        <f t="shared" si="221"/>
        <v>6.8744194050560736</v>
      </c>
      <c r="AE1479" s="26">
        <f t="shared" si="221"/>
        <v>3.6411749737043473</v>
      </c>
      <c r="AF1479" s="26">
        <f t="shared" si="221"/>
        <v>0.11792166017597207</v>
      </c>
      <c r="AG1479" s="17">
        <v>3.31</v>
      </c>
      <c r="AH1479" s="17">
        <v>6.09</v>
      </c>
      <c r="AI1479" s="17">
        <f t="shared" si="220"/>
        <v>8.1283051616409889E-7</v>
      </c>
      <c r="AJ1479" s="17">
        <v>1</v>
      </c>
      <c r="AK1479" s="17">
        <v>57.2</v>
      </c>
      <c r="AL1479" s="17">
        <v>519.4</v>
      </c>
      <c r="AM1479" s="17">
        <v>59.9</v>
      </c>
      <c r="AN1479" s="17">
        <v>4.9000000000000004</v>
      </c>
      <c r="AO1479" s="17">
        <v>4.3</v>
      </c>
      <c r="AP1479" s="17">
        <v>0.1</v>
      </c>
      <c r="AQ1479" s="17">
        <v>192.8</v>
      </c>
      <c r="AR1479" s="17">
        <v>1273.8499999999995</v>
      </c>
      <c r="AS1479" s="17">
        <v>1487.4374999999995</v>
      </c>
      <c r="AT1479" s="26">
        <v>847.82499999999982</v>
      </c>
      <c r="AU1479" s="26">
        <v>21.06436915887851</v>
      </c>
      <c r="AV1479" s="26">
        <v>5.4430150158061101</v>
      </c>
      <c r="AW1479" s="26">
        <v>5170.7999999999975</v>
      </c>
      <c r="AX1479" s="26">
        <v>3784.9</v>
      </c>
      <c r="AY1479" s="103">
        <v>648</v>
      </c>
      <c r="AZ1479" s="103">
        <f t="shared" si="215"/>
        <v>197.64</v>
      </c>
      <c r="BA1479" s="17">
        <v>45</v>
      </c>
      <c r="BB1479" s="17">
        <v>75</v>
      </c>
      <c r="BC1479" s="17">
        <v>0.12</v>
      </c>
      <c r="BD1479" s="14">
        <v>2</v>
      </c>
      <c r="BE1479" s="17" t="s">
        <v>149</v>
      </c>
      <c r="BF1479" s="28"/>
      <c r="BG1479" s="26"/>
      <c r="BH1479" s="31"/>
      <c r="BI1479" s="29"/>
    </row>
    <row r="1480" spans="1:61" x14ac:dyDescent="0.25">
      <c r="A1480" s="14">
        <v>2009</v>
      </c>
      <c r="B1480" s="15">
        <v>2012</v>
      </c>
      <c r="C1480" s="20" t="s">
        <v>211</v>
      </c>
      <c r="D1480" s="17" t="s">
        <v>344</v>
      </c>
      <c r="E1480" s="32">
        <v>3</v>
      </c>
      <c r="F1480" s="44" t="s">
        <v>108</v>
      </c>
      <c r="G1480" s="86" t="s">
        <v>109</v>
      </c>
      <c r="H1480" s="70">
        <v>99202</v>
      </c>
      <c r="I1480" s="21">
        <v>8</v>
      </c>
      <c r="J1480" s="22">
        <v>99202004</v>
      </c>
      <c r="K1480" s="17" t="s">
        <v>40</v>
      </c>
      <c r="L1480" s="23">
        <v>88.888888888888886</v>
      </c>
      <c r="M1480" s="24">
        <v>0.88888888888888884</v>
      </c>
      <c r="N1480" s="34">
        <v>150.83608009923796</v>
      </c>
      <c r="O1480" s="26">
        <v>45.63894523326573</v>
      </c>
      <c r="P1480" s="26">
        <f t="shared" si="213"/>
        <v>0.45638945233265732</v>
      </c>
      <c r="Q1480" s="63">
        <v>54.36105476673427</v>
      </c>
      <c r="R1480" s="25">
        <v>0.54361054766734274</v>
      </c>
      <c r="S1480" s="24" t="s">
        <v>45</v>
      </c>
      <c r="T1480" s="24" t="s">
        <v>45</v>
      </c>
      <c r="U1480" s="24" t="s">
        <v>45</v>
      </c>
      <c r="V1480" s="24" t="s">
        <v>45</v>
      </c>
      <c r="W1480" s="26">
        <v>18.283823619921606</v>
      </c>
      <c r="X1480" s="26">
        <v>44.888977200134974</v>
      </c>
      <c r="Y1480" s="26">
        <v>26.428409527427533</v>
      </c>
      <c r="Z1480" s="26">
        <v>1.0660990222565516</v>
      </c>
      <c r="AA1480" s="26" t="s">
        <v>45</v>
      </c>
      <c r="AB1480" s="26" t="s">
        <v>45</v>
      </c>
      <c r="AC1480" s="24" t="s">
        <v>45</v>
      </c>
      <c r="AD1480" s="24" t="s">
        <v>45</v>
      </c>
      <c r="AE1480" s="24" t="s">
        <v>45</v>
      </c>
      <c r="AF1480" s="24" t="s">
        <v>45</v>
      </c>
      <c r="AG1480" s="17">
        <v>3.65</v>
      </c>
      <c r="AH1480" s="17">
        <v>6.18</v>
      </c>
      <c r="AI1480" s="17">
        <f t="shared" si="220"/>
        <v>6.6069344800759506E-7</v>
      </c>
      <c r="AJ1480" s="17">
        <v>1.6</v>
      </c>
      <c r="AK1480" s="17">
        <v>95.1</v>
      </c>
      <c r="AL1480" s="17">
        <v>850</v>
      </c>
      <c r="AM1480" s="17">
        <v>171.2</v>
      </c>
      <c r="AN1480" s="17">
        <v>3.4</v>
      </c>
      <c r="AO1480" s="17">
        <v>4.0999999999999996</v>
      </c>
      <c r="AP1480" s="17">
        <v>0.1</v>
      </c>
      <c r="AQ1480" s="17">
        <v>124.3</v>
      </c>
      <c r="AR1480" s="17">
        <v>1273.8499999999995</v>
      </c>
      <c r="AS1480" s="17">
        <v>1487.4374999999995</v>
      </c>
      <c r="AT1480" s="26">
        <v>847.82499999999982</v>
      </c>
      <c r="AU1480" s="26">
        <v>21.06436915887851</v>
      </c>
      <c r="AV1480" s="26">
        <v>5.4430150158061101</v>
      </c>
      <c r="AW1480" s="26">
        <v>5170.7999999999975</v>
      </c>
      <c r="AX1480" s="26">
        <v>3784.9</v>
      </c>
      <c r="AY1480" s="103">
        <v>648</v>
      </c>
      <c r="AZ1480" s="103">
        <f t="shared" si="215"/>
        <v>197.64</v>
      </c>
      <c r="BA1480" s="17">
        <v>45</v>
      </c>
      <c r="BB1480" s="17">
        <v>75</v>
      </c>
      <c r="BC1480" s="17">
        <v>0.12</v>
      </c>
      <c r="BD1480" s="14">
        <v>2</v>
      </c>
      <c r="BE1480" s="17" t="s">
        <v>149</v>
      </c>
      <c r="BF1480" s="28"/>
      <c r="BG1480" s="26"/>
      <c r="BH1480" s="35" t="s">
        <v>213</v>
      </c>
      <c r="BI1480" s="29"/>
    </row>
    <row r="1481" spans="1:61" x14ac:dyDescent="0.25">
      <c r="A1481" s="14">
        <v>2009</v>
      </c>
      <c r="B1481" s="15">
        <v>2012</v>
      </c>
      <c r="C1481" s="20" t="s">
        <v>211</v>
      </c>
      <c r="D1481" s="17" t="s">
        <v>344</v>
      </c>
      <c r="E1481" s="32">
        <v>4</v>
      </c>
      <c r="F1481" s="44" t="s">
        <v>108</v>
      </c>
      <c r="G1481" s="86" t="s">
        <v>109</v>
      </c>
      <c r="H1481" s="70">
        <v>99202</v>
      </c>
      <c r="I1481" s="21">
        <v>8</v>
      </c>
      <c r="J1481" s="22">
        <v>99202004</v>
      </c>
      <c r="K1481" s="17" t="s">
        <v>40</v>
      </c>
      <c r="L1481" s="23">
        <v>77.777777777777771</v>
      </c>
      <c r="M1481" s="24">
        <v>0.77777777777777768</v>
      </c>
      <c r="N1481" s="25">
        <f t="shared" si="214"/>
        <v>69.019778420285036</v>
      </c>
      <c r="O1481" s="26">
        <v>42.88990825688073</v>
      </c>
      <c r="P1481" s="26">
        <f t="shared" si="213"/>
        <v>0.42889908256880732</v>
      </c>
      <c r="Q1481" s="63">
        <v>57.11009174311927</v>
      </c>
      <c r="R1481" s="25">
        <v>0.57110091743119273</v>
      </c>
      <c r="S1481" s="24">
        <v>29.602519643562623</v>
      </c>
      <c r="T1481" s="25">
        <v>9.867506547854207</v>
      </c>
      <c r="U1481" s="25">
        <v>13.202723761028929</v>
      </c>
      <c r="V1481" s="25">
        <v>4.4009079203429762</v>
      </c>
      <c r="W1481" s="26">
        <v>19.56626029593437</v>
      </c>
      <c r="X1481" s="26">
        <v>46.40950459964256</v>
      </c>
      <c r="Y1481" s="26">
        <v>24.28688450467628</v>
      </c>
      <c r="Z1481" s="26">
        <v>0.61655779364295427</v>
      </c>
      <c r="AA1481" s="26" t="s">
        <v>45</v>
      </c>
      <c r="AB1481" s="26" t="s">
        <v>45</v>
      </c>
      <c r="AC1481" s="26">
        <f t="shared" ref="AC1481:AF1486" si="222">W1481/100*$T1481</f>
        <v>1.930702015871522</v>
      </c>
      <c r="AD1481" s="26">
        <f t="shared" si="222"/>
        <v>4.579460905196429</v>
      </c>
      <c r="AE1481" s="26">
        <f t="shared" si="222"/>
        <v>2.3965099187687207</v>
      </c>
      <c r="AF1481" s="26">
        <f t="shared" si="222"/>
        <v>6.0838880659023944E-2</v>
      </c>
      <c r="AG1481" s="17">
        <v>3.62</v>
      </c>
      <c r="AH1481" s="17">
        <v>6.3</v>
      </c>
      <c r="AI1481" s="17">
        <f t="shared" si="220"/>
        <v>5.0118723362727218E-7</v>
      </c>
      <c r="AJ1481" s="17">
        <v>1.1000000000000001</v>
      </c>
      <c r="AK1481" s="17">
        <v>77.5</v>
      </c>
      <c r="AL1481" s="17">
        <v>888.4</v>
      </c>
      <c r="AM1481" s="17">
        <v>171.1</v>
      </c>
      <c r="AN1481" s="17">
        <v>3.1</v>
      </c>
      <c r="AO1481" s="17">
        <v>4</v>
      </c>
      <c r="AP1481" s="17">
        <v>0.1</v>
      </c>
      <c r="AQ1481" s="17">
        <v>136.5</v>
      </c>
      <c r="AR1481" s="17">
        <v>1273.8499999999995</v>
      </c>
      <c r="AS1481" s="17">
        <v>1487.4374999999995</v>
      </c>
      <c r="AT1481" s="26">
        <v>847.82499999999982</v>
      </c>
      <c r="AU1481" s="26">
        <v>21.06436915887851</v>
      </c>
      <c r="AV1481" s="26">
        <v>5.4430150158061101</v>
      </c>
      <c r="AW1481" s="26">
        <v>5170.7999999999975</v>
      </c>
      <c r="AX1481" s="26">
        <v>3784.9</v>
      </c>
      <c r="AY1481" s="103">
        <v>648</v>
      </c>
      <c r="AZ1481" s="103">
        <f t="shared" si="215"/>
        <v>197.64</v>
      </c>
      <c r="BA1481" s="17">
        <v>45</v>
      </c>
      <c r="BB1481" s="17">
        <v>75</v>
      </c>
      <c r="BC1481" s="17">
        <v>0.12</v>
      </c>
      <c r="BD1481" s="14">
        <v>2</v>
      </c>
      <c r="BE1481" s="17" t="s">
        <v>149</v>
      </c>
      <c r="BF1481" s="28"/>
      <c r="BG1481" s="26"/>
      <c r="BH1481" s="31"/>
      <c r="BI1481" s="29"/>
    </row>
    <row r="1482" spans="1:61" x14ac:dyDescent="0.25">
      <c r="A1482" s="14">
        <v>2009</v>
      </c>
      <c r="B1482" s="15">
        <v>2012</v>
      </c>
      <c r="C1482" s="20" t="s">
        <v>211</v>
      </c>
      <c r="D1482" s="17" t="s">
        <v>344</v>
      </c>
      <c r="E1482" s="32">
        <v>1</v>
      </c>
      <c r="F1482" s="44" t="s">
        <v>110</v>
      </c>
      <c r="G1482" s="86" t="s">
        <v>111</v>
      </c>
      <c r="H1482" s="70">
        <v>99202</v>
      </c>
      <c r="I1482" s="21">
        <v>8</v>
      </c>
      <c r="J1482" s="22">
        <v>99202011</v>
      </c>
      <c r="K1482" s="17" t="s">
        <v>40</v>
      </c>
      <c r="L1482" s="23">
        <v>100</v>
      </c>
      <c r="M1482" s="24">
        <v>1</v>
      </c>
      <c r="N1482" s="25">
        <f t="shared" si="214"/>
        <v>26.763389411946282</v>
      </c>
      <c r="O1482" s="26">
        <v>63.265306122448983</v>
      </c>
      <c r="P1482" s="46">
        <f t="shared" si="213"/>
        <v>0.63265306122448983</v>
      </c>
      <c r="Q1482" s="63">
        <v>36.734693877551017</v>
      </c>
      <c r="R1482" s="25">
        <v>0.36734693877551017</v>
      </c>
      <c r="S1482" s="24">
        <v>16.931940240210913</v>
      </c>
      <c r="T1482" s="25">
        <v>5.6439800800703042</v>
      </c>
      <c r="U1482" s="25">
        <v>7.5516453471340679</v>
      </c>
      <c r="V1482" s="25">
        <v>2.5172151157113558</v>
      </c>
      <c r="W1482" s="26">
        <v>18.284806664703169</v>
      </c>
      <c r="X1482" s="26">
        <v>48.138329055693461</v>
      </c>
      <c r="Y1482" s="26">
        <v>24.523416992749063</v>
      </c>
      <c r="Z1482" s="26">
        <v>0.70235971445001155</v>
      </c>
      <c r="AA1482" s="26" t="s">
        <v>45</v>
      </c>
      <c r="AB1482" s="26" t="s">
        <v>45</v>
      </c>
      <c r="AC1482" s="26">
        <f t="shared" si="222"/>
        <v>1.0319908458352143</v>
      </c>
      <c r="AD1482" s="26">
        <f t="shared" si="222"/>
        <v>2.7169177027820344</v>
      </c>
      <c r="AE1482" s="26">
        <f t="shared" si="222"/>
        <v>1.3840967700233331</v>
      </c>
      <c r="AF1482" s="26">
        <f t="shared" si="222"/>
        <v>3.9641042373997321E-2</v>
      </c>
      <c r="AG1482" s="17">
        <v>3.16</v>
      </c>
      <c r="AH1482" s="17">
        <v>5.89</v>
      </c>
      <c r="AI1482" s="17">
        <f t="shared" si="220"/>
        <v>1.2882495516931333E-6</v>
      </c>
      <c r="AJ1482" s="17">
        <v>1</v>
      </c>
      <c r="AK1482" s="17">
        <v>61.4</v>
      </c>
      <c r="AL1482" s="17">
        <v>456.2</v>
      </c>
      <c r="AM1482" s="17">
        <v>65.3</v>
      </c>
      <c r="AN1482" s="17">
        <v>5.6</v>
      </c>
      <c r="AO1482" s="17">
        <v>5.3</v>
      </c>
      <c r="AP1482" s="17">
        <v>0.1</v>
      </c>
      <c r="AQ1482" s="17">
        <v>180.7</v>
      </c>
      <c r="AR1482" s="17">
        <v>1273.8499999999995</v>
      </c>
      <c r="AS1482" s="17">
        <v>1487.4374999999995</v>
      </c>
      <c r="AT1482" s="26">
        <v>847.82499999999982</v>
      </c>
      <c r="AU1482" s="26">
        <v>21.06436915887851</v>
      </c>
      <c r="AV1482" s="26">
        <v>5.4430150158061101</v>
      </c>
      <c r="AW1482" s="26">
        <v>5170.7999999999975</v>
      </c>
      <c r="AX1482" s="26">
        <v>3784.9</v>
      </c>
      <c r="AY1482" s="103">
        <v>648</v>
      </c>
      <c r="AZ1482" s="103">
        <f t="shared" si="215"/>
        <v>197.64</v>
      </c>
      <c r="BA1482" s="17">
        <v>45</v>
      </c>
      <c r="BB1482" s="17">
        <v>75</v>
      </c>
      <c r="BC1482" s="17">
        <v>0.12</v>
      </c>
      <c r="BD1482" s="14">
        <v>2</v>
      </c>
      <c r="BE1482" s="17" t="s">
        <v>149</v>
      </c>
      <c r="BF1482" s="28"/>
      <c r="BG1482" s="26"/>
      <c r="BH1482" s="31"/>
      <c r="BI1482" s="29"/>
    </row>
    <row r="1483" spans="1:61" x14ac:dyDescent="0.25">
      <c r="A1483" s="14">
        <v>2009</v>
      </c>
      <c r="B1483" s="15">
        <v>2012</v>
      </c>
      <c r="C1483" s="20" t="s">
        <v>211</v>
      </c>
      <c r="D1483" s="17" t="s">
        <v>344</v>
      </c>
      <c r="E1483" s="32">
        <v>2</v>
      </c>
      <c r="F1483" s="44" t="s">
        <v>110</v>
      </c>
      <c r="G1483" s="86" t="s">
        <v>111</v>
      </c>
      <c r="H1483" s="70">
        <v>99202</v>
      </c>
      <c r="I1483" s="21">
        <v>8</v>
      </c>
      <c r="J1483" s="22">
        <v>99202011</v>
      </c>
      <c r="K1483" s="17" t="s">
        <v>40</v>
      </c>
      <c r="L1483" s="23">
        <v>100</v>
      </c>
      <c r="M1483" s="24">
        <v>1</v>
      </c>
      <c r="N1483" s="25">
        <f t="shared" si="214"/>
        <v>29.708462332301337</v>
      </c>
      <c r="O1483" s="26">
        <v>63.84976525821596</v>
      </c>
      <c r="P1483" s="46">
        <f t="shared" si="213"/>
        <v>0.63849765258215962</v>
      </c>
      <c r="Q1483" s="63">
        <v>36.15023474178404</v>
      </c>
      <c r="R1483" s="25">
        <v>0.36150234741784038</v>
      </c>
      <c r="S1483" s="24">
        <v>18.968783460999916</v>
      </c>
      <c r="T1483" s="25">
        <v>6.3229278203333052</v>
      </c>
      <c r="U1483" s="25">
        <v>8.4600774236059628</v>
      </c>
      <c r="V1483" s="25">
        <v>2.820025807868654</v>
      </c>
      <c r="W1483" s="26">
        <v>19.474027164801583</v>
      </c>
      <c r="X1483" s="26">
        <v>46.865624907132442</v>
      </c>
      <c r="Y1483" s="26">
        <v>24.472692481370302</v>
      </c>
      <c r="Z1483" s="26">
        <v>0.65296621686756851</v>
      </c>
      <c r="AA1483" s="26" t="s">
        <v>45</v>
      </c>
      <c r="AB1483" s="26" t="s">
        <v>45</v>
      </c>
      <c r="AC1483" s="26">
        <f t="shared" si="222"/>
        <v>1.2313286813425044</v>
      </c>
      <c r="AD1483" s="26">
        <f t="shared" si="222"/>
        <v>2.9632796354261317</v>
      </c>
      <c r="AE1483" s="26">
        <f t="shared" si="222"/>
        <v>1.54739068128918</v>
      </c>
      <c r="AF1483" s="26">
        <f t="shared" si="222"/>
        <v>4.1286582583697391E-2</v>
      </c>
      <c r="AG1483" s="17">
        <v>3.31</v>
      </c>
      <c r="AH1483" s="17">
        <v>6.09</v>
      </c>
      <c r="AI1483" s="17">
        <f t="shared" si="220"/>
        <v>8.1283051616409889E-7</v>
      </c>
      <c r="AJ1483" s="17">
        <v>1</v>
      </c>
      <c r="AK1483" s="17">
        <v>57.2</v>
      </c>
      <c r="AL1483" s="17">
        <v>519.4</v>
      </c>
      <c r="AM1483" s="17">
        <v>59.9</v>
      </c>
      <c r="AN1483" s="17">
        <v>4.9000000000000004</v>
      </c>
      <c r="AO1483" s="17">
        <v>4.3</v>
      </c>
      <c r="AP1483" s="17">
        <v>0.1</v>
      </c>
      <c r="AQ1483" s="17">
        <v>192.8</v>
      </c>
      <c r="AR1483" s="17">
        <v>1273.8499999999995</v>
      </c>
      <c r="AS1483" s="17">
        <v>1487.4374999999995</v>
      </c>
      <c r="AT1483" s="26">
        <v>847.82499999999982</v>
      </c>
      <c r="AU1483" s="26">
        <v>21.06436915887851</v>
      </c>
      <c r="AV1483" s="26">
        <v>5.4430150158061101</v>
      </c>
      <c r="AW1483" s="26">
        <v>5170.7999999999975</v>
      </c>
      <c r="AX1483" s="26">
        <v>3784.9</v>
      </c>
      <c r="AY1483" s="103">
        <v>648</v>
      </c>
      <c r="AZ1483" s="103">
        <f t="shared" si="215"/>
        <v>197.64</v>
      </c>
      <c r="BA1483" s="17">
        <v>45</v>
      </c>
      <c r="BB1483" s="17">
        <v>75</v>
      </c>
      <c r="BC1483" s="17">
        <v>0.12</v>
      </c>
      <c r="BD1483" s="14">
        <v>2</v>
      </c>
      <c r="BE1483" s="17" t="s">
        <v>149</v>
      </c>
      <c r="BF1483" s="28"/>
      <c r="BG1483" s="26"/>
      <c r="BH1483" s="31"/>
      <c r="BI1483" s="29"/>
    </row>
    <row r="1484" spans="1:61" x14ac:dyDescent="0.25">
      <c r="A1484" s="14">
        <v>2009</v>
      </c>
      <c r="B1484" s="15">
        <v>2012</v>
      </c>
      <c r="C1484" s="20" t="s">
        <v>211</v>
      </c>
      <c r="D1484" s="17" t="s">
        <v>344</v>
      </c>
      <c r="E1484" s="32">
        <v>3</v>
      </c>
      <c r="F1484" s="44" t="s">
        <v>110</v>
      </c>
      <c r="G1484" s="86" t="s">
        <v>111</v>
      </c>
      <c r="H1484" s="70">
        <v>99202</v>
      </c>
      <c r="I1484" s="21">
        <v>8</v>
      </c>
      <c r="J1484" s="22">
        <v>99202011</v>
      </c>
      <c r="K1484" s="17" t="s">
        <v>40</v>
      </c>
      <c r="L1484" s="23">
        <v>94.444444444444443</v>
      </c>
      <c r="M1484" s="24">
        <v>0.94444444444444442</v>
      </c>
      <c r="N1484" s="25">
        <f t="shared" si="214"/>
        <v>52.008119472234327</v>
      </c>
      <c r="O1484" s="26">
        <v>39.285714285714278</v>
      </c>
      <c r="P1484" s="46">
        <f t="shared" si="213"/>
        <v>0.39285714285714279</v>
      </c>
      <c r="Q1484" s="63">
        <v>60.714285714285722</v>
      </c>
      <c r="R1484" s="25">
        <v>0.60714285714285721</v>
      </c>
      <c r="S1484" s="24">
        <v>20.431761221234911</v>
      </c>
      <c r="T1484" s="25">
        <v>6.8105870737449701</v>
      </c>
      <c r="U1484" s="25">
        <v>9.112565504670771</v>
      </c>
      <c r="V1484" s="25">
        <v>3.0375218348902568</v>
      </c>
      <c r="W1484" s="26">
        <v>18.692627678139402</v>
      </c>
      <c r="X1484" s="26">
        <v>46.387495786294636</v>
      </c>
      <c r="Y1484" s="26">
        <v>25.283168454195021</v>
      </c>
      <c r="Z1484" s="26">
        <v>0.79192493527519048</v>
      </c>
      <c r="AA1484" s="26" t="s">
        <v>45</v>
      </c>
      <c r="AB1484" s="26" t="s">
        <v>45</v>
      </c>
      <c r="AC1484" s="26">
        <f t="shared" si="222"/>
        <v>1.2730776843906368</v>
      </c>
      <c r="AD1484" s="26">
        <f t="shared" si="222"/>
        <v>3.1592607918553752</v>
      </c>
      <c r="AE1484" s="26">
        <f t="shared" si="222"/>
        <v>1.721932202574572</v>
      </c>
      <c r="AF1484" s="26">
        <f t="shared" si="222"/>
        <v>5.3934737275615346E-2</v>
      </c>
      <c r="AG1484" s="17">
        <v>3.65</v>
      </c>
      <c r="AH1484" s="17">
        <v>6.18</v>
      </c>
      <c r="AI1484" s="17">
        <f t="shared" si="220"/>
        <v>6.6069344800759506E-7</v>
      </c>
      <c r="AJ1484" s="17">
        <v>1.6</v>
      </c>
      <c r="AK1484" s="17">
        <v>95.1</v>
      </c>
      <c r="AL1484" s="17">
        <v>850</v>
      </c>
      <c r="AM1484" s="17">
        <v>171.2</v>
      </c>
      <c r="AN1484" s="17">
        <v>3.4</v>
      </c>
      <c r="AO1484" s="17">
        <v>4.0999999999999996</v>
      </c>
      <c r="AP1484" s="17">
        <v>0.1</v>
      </c>
      <c r="AQ1484" s="17">
        <v>124.3</v>
      </c>
      <c r="AR1484" s="17">
        <v>1273.8499999999995</v>
      </c>
      <c r="AS1484" s="17">
        <v>1487.4374999999995</v>
      </c>
      <c r="AT1484" s="26">
        <v>847.82499999999982</v>
      </c>
      <c r="AU1484" s="26">
        <v>21.06436915887851</v>
      </c>
      <c r="AV1484" s="26">
        <v>5.4430150158061101</v>
      </c>
      <c r="AW1484" s="26">
        <v>5170.7999999999975</v>
      </c>
      <c r="AX1484" s="26">
        <v>3784.9</v>
      </c>
      <c r="AY1484" s="103">
        <v>648</v>
      </c>
      <c r="AZ1484" s="103">
        <f t="shared" si="215"/>
        <v>197.64</v>
      </c>
      <c r="BA1484" s="17">
        <v>45</v>
      </c>
      <c r="BB1484" s="17">
        <v>75</v>
      </c>
      <c r="BC1484" s="17">
        <v>0.12</v>
      </c>
      <c r="BD1484" s="14">
        <v>2</v>
      </c>
      <c r="BE1484" s="17" t="s">
        <v>149</v>
      </c>
      <c r="BF1484" s="28"/>
      <c r="BG1484" s="26"/>
      <c r="BH1484" s="31"/>
      <c r="BI1484" s="29"/>
    </row>
    <row r="1485" spans="1:61" x14ac:dyDescent="0.25">
      <c r="A1485" s="14">
        <v>2009</v>
      </c>
      <c r="B1485" s="15">
        <v>2012</v>
      </c>
      <c r="C1485" s="20" t="s">
        <v>211</v>
      </c>
      <c r="D1485" s="17" t="s">
        <v>344</v>
      </c>
      <c r="E1485" s="32">
        <v>4</v>
      </c>
      <c r="F1485" s="44" t="s">
        <v>110</v>
      </c>
      <c r="G1485" s="86" t="s">
        <v>111</v>
      </c>
      <c r="H1485" s="70">
        <v>99202</v>
      </c>
      <c r="I1485" s="21">
        <v>8</v>
      </c>
      <c r="J1485" s="22">
        <v>99202011</v>
      </c>
      <c r="K1485" s="17" t="s">
        <v>40</v>
      </c>
      <c r="L1485" s="23">
        <v>100</v>
      </c>
      <c r="M1485" s="24">
        <v>1</v>
      </c>
      <c r="N1485" s="25">
        <f t="shared" si="214"/>
        <v>62.906237727713531</v>
      </c>
      <c r="O1485" s="26">
        <v>37.335834896810503</v>
      </c>
      <c r="P1485" s="46">
        <f t="shared" si="213"/>
        <v>0.37335834896810505</v>
      </c>
      <c r="Q1485" s="63">
        <v>62.664165103189497</v>
      </c>
      <c r="R1485" s="25">
        <v>0.62664165103189495</v>
      </c>
      <c r="S1485" s="24">
        <v>23.486569057814243</v>
      </c>
      <c r="T1485" s="25">
        <v>7.8288563526047481</v>
      </c>
      <c r="U1485" s="25">
        <v>10.475009799785152</v>
      </c>
      <c r="V1485" s="25">
        <v>3.4916699332617176</v>
      </c>
      <c r="W1485" s="26">
        <v>19.373230005309125</v>
      </c>
      <c r="X1485" s="26">
        <v>47.054278194228701</v>
      </c>
      <c r="Y1485" s="26">
        <v>24.717260924854358</v>
      </c>
      <c r="Z1485" s="26">
        <v>0.56901201378396138</v>
      </c>
      <c r="AA1485" s="26" t="s">
        <v>45</v>
      </c>
      <c r="AB1485" s="26" t="s">
        <v>45</v>
      </c>
      <c r="AC1485" s="26">
        <f t="shared" si="222"/>
        <v>1.5167023479753725</v>
      </c>
      <c r="AD1485" s="26">
        <f t="shared" si="222"/>
        <v>3.6838118475811843</v>
      </c>
      <c r="AE1485" s="26">
        <f t="shared" si="222"/>
        <v>1.9350788521053517</v>
      </c>
      <c r="AF1485" s="26">
        <f t="shared" si="222"/>
        <v>4.4547133188209867E-2</v>
      </c>
      <c r="AG1485" s="17">
        <v>3.62</v>
      </c>
      <c r="AH1485" s="17">
        <v>6.3</v>
      </c>
      <c r="AI1485" s="17">
        <f t="shared" si="220"/>
        <v>5.0118723362727218E-7</v>
      </c>
      <c r="AJ1485" s="17">
        <v>1.1000000000000001</v>
      </c>
      <c r="AK1485" s="17">
        <v>77.5</v>
      </c>
      <c r="AL1485" s="17">
        <v>888.4</v>
      </c>
      <c r="AM1485" s="17">
        <v>171.1</v>
      </c>
      <c r="AN1485" s="17">
        <v>3.1</v>
      </c>
      <c r="AO1485" s="17">
        <v>4</v>
      </c>
      <c r="AP1485" s="17">
        <v>0.1</v>
      </c>
      <c r="AQ1485" s="17">
        <v>136.5</v>
      </c>
      <c r="AR1485" s="17">
        <v>1273.8499999999995</v>
      </c>
      <c r="AS1485" s="17">
        <v>1487.4374999999995</v>
      </c>
      <c r="AT1485" s="26">
        <v>847.82499999999982</v>
      </c>
      <c r="AU1485" s="26">
        <v>21.06436915887851</v>
      </c>
      <c r="AV1485" s="26">
        <v>5.4430150158061101</v>
      </c>
      <c r="AW1485" s="26">
        <v>5170.7999999999975</v>
      </c>
      <c r="AX1485" s="26">
        <v>3784.9</v>
      </c>
      <c r="AY1485" s="103">
        <v>648</v>
      </c>
      <c r="AZ1485" s="103">
        <f t="shared" si="215"/>
        <v>197.64</v>
      </c>
      <c r="BA1485" s="17">
        <v>45</v>
      </c>
      <c r="BB1485" s="17">
        <v>75</v>
      </c>
      <c r="BC1485" s="17">
        <v>0.12</v>
      </c>
      <c r="BD1485" s="14">
        <v>2</v>
      </c>
      <c r="BE1485" s="17" t="s">
        <v>149</v>
      </c>
      <c r="BF1485" s="28"/>
      <c r="BG1485" s="26"/>
      <c r="BH1485" s="31"/>
      <c r="BI1485" s="29"/>
    </row>
    <row r="1486" spans="1:61" x14ac:dyDescent="0.25">
      <c r="A1486" s="14">
        <v>2009</v>
      </c>
      <c r="B1486" s="15">
        <v>2012</v>
      </c>
      <c r="C1486" s="20" t="s">
        <v>211</v>
      </c>
      <c r="D1486" s="17" t="s">
        <v>344</v>
      </c>
      <c r="E1486" s="32">
        <v>1</v>
      </c>
      <c r="F1486" s="44" t="s">
        <v>114</v>
      </c>
      <c r="G1486" s="86" t="s">
        <v>115</v>
      </c>
      <c r="H1486" s="70">
        <v>99207</v>
      </c>
      <c r="I1486" s="21">
        <v>8</v>
      </c>
      <c r="J1486" s="22">
        <v>99207018</v>
      </c>
      <c r="K1486" s="17" t="s">
        <v>40</v>
      </c>
      <c r="L1486" s="23">
        <v>100</v>
      </c>
      <c r="M1486" s="24">
        <v>1</v>
      </c>
      <c r="N1486" s="25">
        <f t="shared" si="214"/>
        <v>61.36102788832747</v>
      </c>
      <c r="O1486" s="26">
        <v>42.209072978303738</v>
      </c>
      <c r="P1486" s="26">
        <f t="shared" ref="P1486:P1533" si="223">O1486/100</f>
        <v>0.42209072978303736</v>
      </c>
      <c r="Q1486" s="63">
        <v>57.790927021696262</v>
      </c>
      <c r="R1486" s="25">
        <v>0.57790927021696259</v>
      </c>
      <c r="S1486" s="24">
        <v>25.899921041621447</v>
      </c>
      <c r="T1486" s="25">
        <v>8.6333070138738162</v>
      </c>
      <c r="U1486" s="25">
        <v>11.551364784563166</v>
      </c>
      <c r="V1486" s="25">
        <v>3.8504549281877223</v>
      </c>
      <c r="W1486" s="26">
        <v>18.253946439400309</v>
      </c>
      <c r="X1486" s="26">
        <v>45.474062328747124</v>
      </c>
      <c r="Y1486" s="26">
        <v>25.902048506546052</v>
      </c>
      <c r="Z1486" s="26">
        <v>0.92418661861135831</v>
      </c>
      <c r="AA1486" s="26" t="s">
        <v>45</v>
      </c>
      <c r="AB1486" s="26" t="s">
        <v>45</v>
      </c>
      <c r="AC1486" s="26">
        <f t="shared" si="222"/>
        <v>1.5759192382615166</v>
      </c>
      <c r="AD1486" s="26">
        <f t="shared" si="222"/>
        <v>3.9259154125210762</v>
      </c>
      <c r="AE1486" s="26">
        <f t="shared" si="222"/>
        <v>2.2362033704526381</v>
      </c>
      <c r="AF1486" s="26">
        <f t="shared" si="222"/>
        <v>7.9787868165857645E-2</v>
      </c>
      <c r="AG1486" s="17">
        <v>3.16</v>
      </c>
      <c r="AH1486" s="17">
        <v>5.89</v>
      </c>
      <c r="AI1486" s="17">
        <f t="shared" si="220"/>
        <v>1.2882495516931333E-6</v>
      </c>
      <c r="AJ1486" s="17">
        <v>1</v>
      </c>
      <c r="AK1486" s="17">
        <v>61.4</v>
      </c>
      <c r="AL1486" s="17">
        <v>456.2</v>
      </c>
      <c r="AM1486" s="17">
        <v>65.3</v>
      </c>
      <c r="AN1486" s="17">
        <v>5.6</v>
      </c>
      <c r="AO1486" s="17">
        <v>5.3</v>
      </c>
      <c r="AP1486" s="17">
        <v>0.1</v>
      </c>
      <c r="AQ1486" s="17">
        <v>180.7</v>
      </c>
      <c r="AR1486" s="17">
        <v>1273.8499999999995</v>
      </c>
      <c r="AS1486" s="17">
        <v>1487.4374999999995</v>
      </c>
      <c r="AT1486" s="26">
        <v>847.82499999999982</v>
      </c>
      <c r="AU1486" s="26">
        <v>21.06436915887851</v>
      </c>
      <c r="AV1486" s="26">
        <v>5.4430150158061101</v>
      </c>
      <c r="AW1486" s="26">
        <v>5170.7999999999975</v>
      </c>
      <c r="AX1486" s="26">
        <v>3784.9</v>
      </c>
      <c r="AY1486" s="103">
        <v>648</v>
      </c>
      <c r="AZ1486" s="103">
        <f t="shared" si="215"/>
        <v>197.64</v>
      </c>
      <c r="BA1486" s="17">
        <v>45</v>
      </c>
      <c r="BB1486" s="17">
        <v>75</v>
      </c>
      <c r="BC1486" s="17">
        <v>0.12</v>
      </c>
      <c r="BD1486" s="14">
        <v>2</v>
      </c>
      <c r="BE1486" s="17" t="s">
        <v>149</v>
      </c>
      <c r="BF1486" s="28"/>
      <c r="BG1486" s="26"/>
      <c r="BH1486" s="31"/>
      <c r="BI1486" s="29"/>
    </row>
    <row r="1487" spans="1:61" x14ac:dyDescent="0.25">
      <c r="A1487" s="14">
        <v>2009</v>
      </c>
      <c r="B1487" s="15">
        <v>2012</v>
      </c>
      <c r="C1487" s="20" t="s">
        <v>211</v>
      </c>
      <c r="D1487" s="17" t="s">
        <v>344</v>
      </c>
      <c r="E1487" s="32">
        <v>2</v>
      </c>
      <c r="F1487" s="44" t="s">
        <v>114</v>
      </c>
      <c r="G1487" s="86" t="s">
        <v>115</v>
      </c>
      <c r="H1487" s="70">
        <v>99207</v>
      </c>
      <c r="I1487" s="21">
        <v>8</v>
      </c>
      <c r="J1487" s="22">
        <v>99207018</v>
      </c>
      <c r="K1487" s="17" t="s">
        <v>40</v>
      </c>
      <c r="L1487" s="23">
        <v>88.888888888888886</v>
      </c>
      <c r="M1487" s="24">
        <v>0.88888888888888884</v>
      </c>
      <c r="N1487" s="25">
        <f t="shared" si="214"/>
        <v>74.587688113121814</v>
      </c>
      <c r="O1487" s="26">
        <v>41.149425287356323</v>
      </c>
      <c r="P1487" s="46">
        <f t="shared" si="223"/>
        <v>0.41149425287356323</v>
      </c>
      <c r="Q1487" s="63">
        <v>58.850574712643677</v>
      </c>
      <c r="R1487" s="25">
        <v>0.58850574712643677</v>
      </c>
      <c r="S1487" s="24">
        <v>30.692404993675414</v>
      </c>
      <c r="T1487" s="25">
        <v>10.230801664558472</v>
      </c>
      <c r="U1487" s="25">
        <v>13.688812627179235</v>
      </c>
      <c r="V1487" s="25">
        <v>4.5629375423930787</v>
      </c>
      <c r="W1487" s="26" t="s">
        <v>45</v>
      </c>
      <c r="X1487" s="26" t="s">
        <v>45</v>
      </c>
      <c r="Y1487" s="26" t="s">
        <v>45</v>
      </c>
      <c r="Z1487" s="26" t="s">
        <v>45</v>
      </c>
      <c r="AA1487" s="26" t="s">
        <v>45</v>
      </c>
      <c r="AB1487" s="26" t="s">
        <v>45</v>
      </c>
      <c r="AC1487" s="26" t="s">
        <v>45</v>
      </c>
      <c r="AD1487" s="26" t="s">
        <v>45</v>
      </c>
      <c r="AE1487" s="26" t="s">
        <v>45</v>
      </c>
      <c r="AF1487" s="26" t="s">
        <v>45</v>
      </c>
      <c r="AG1487" s="17">
        <v>3.31</v>
      </c>
      <c r="AH1487" s="17">
        <v>6.09</v>
      </c>
      <c r="AI1487" s="17">
        <f t="shared" si="220"/>
        <v>8.1283051616409889E-7</v>
      </c>
      <c r="AJ1487" s="17">
        <v>1</v>
      </c>
      <c r="AK1487" s="17">
        <v>57.2</v>
      </c>
      <c r="AL1487" s="17">
        <v>519.4</v>
      </c>
      <c r="AM1487" s="17">
        <v>59.9</v>
      </c>
      <c r="AN1487" s="17">
        <v>4.9000000000000004</v>
      </c>
      <c r="AO1487" s="17">
        <v>4.3</v>
      </c>
      <c r="AP1487" s="17">
        <v>0.1</v>
      </c>
      <c r="AQ1487" s="17">
        <v>192.8</v>
      </c>
      <c r="AR1487" s="17">
        <v>1273.8499999999995</v>
      </c>
      <c r="AS1487" s="17">
        <v>1487.4374999999995</v>
      </c>
      <c r="AT1487" s="26">
        <v>847.82499999999982</v>
      </c>
      <c r="AU1487" s="26">
        <v>21.06436915887851</v>
      </c>
      <c r="AV1487" s="26">
        <v>5.4430150158061101</v>
      </c>
      <c r="AW1487" s="26">
        <v>5170.7999999999975</v>
      </c>
      <c r="AX1487" s="26">
        <v>3784.9</v>
      </c>
      <c r="AY1487" s="103">
        <v>648</v>
      </c>
      <c r="AZ1487" s="103">
        <f t="shared" si="215"/>
        <v>197.64</v>
      </c>
      <c r="BA1487" s="17">
        <v>45</v>
      </c>
      <c r="BB1487" s="17">
        <v>75</v>
      </c>
      <c r="BC1487" s="17">
        <v>0.12</v>
      </c>
      <c r="BD1487" s="14">
        <v>2</v>
      </c>
      <c r="BE1487" s="17" t="s">
        <v>149</v>
      </c>
      <c r="BF1487" s="28"/>
      <c r="BG1487" s="26"/>
      <c r="BH1487" s="31"/>
      <c r="BI1487" s="29"/>
    </row>
    <row r="1488" spans="1:61" x14ac:dyDescent="0.25">
      <c r="A1488" s="14">
        <v>2009</v>
      </c>
      <c r="B1488" s="15">
        <v>2012</v>
      </c>
      <c r="C1488" s="20" t="s">
        <v>211</v>
      </c>
      <c r="D1488" s="17" t="s">
        <v>344</v>
      </c>
      <c r="E1488" s="32">
        <v>3</v>
      </c>
      <c r="F1488" s="44" t="s">
        <v>114</v>
      </c>
      <c r="G1488" s="86" t="s">
        <v>115</v>
      </c>
      <c r="H1488" s="70">
        <v>99207</v>
      </c>
      <c r="I1488" s="21">
        <v>8</v>
      </c>
      <c r="J1488" s="22">
        <v>99207018</v>
      </c>
      <c r="K1488" s="17" t="s">
        <v>40</v>
      </c>
      <c r="L1488" s="23">
        <v>72.222222222222229</v>
      </c>
      <c r="M1488" s="24">
        <v>0.72222222222222232</v>
      </c>
      <c r="N1488" s="25">
        <f t="shared" si="214"/>
        <v>40.187678498572012</v>
      </c>
      <c r="O1488" s="26">
        <v>39.570552147239255</v>
      </c>
      <c r="P1488" s="47">
        <f t="shared" si="223"/>
        <v>0.39570552147239257</v>
      </c>
      <c r="Q1488" s="63">
        <v>60.429447852760745</v>
      </c>
      <c r="R1488" s="25">
        <v>0.60429447852760743</v>
      </c>
      <c r="S1488" s="24">
        <v>15.9024862770423</v>
      </c>
      <c r="T1488" s="25">
        <v>5.3008287590140997</v>
      </c>
      <c r="U1488" s="25">
        <v>7.0925088795608655</v>
      </c>
      <c r="V1488" s="25">
        <v>2.3641696265202885</v>
      </c>
      <c r="W1488" s="26">
        <v>18.934154487999294</v>
      </c>
      <c r="X1488" s="26">
        <v>41.396845267053997</v>
      </c>
      <c r="Y1488" s="26">
        <v>27.761942280623131</v>
      </c>
      <c r="Z1488" s="26">
        <v>2.0155360551389663</v>
      </c>
      <c r="AA1488" s="26" t="s">
        <v>45</v>
      </c>
      <c r="AB1488" s="26" t="s">
        <v>45</v>
      </c>
      <c r="AC1488" s="26">
        <f t="shared" ref="AC1488:AF1523" si="224">W1488/100*$T1488</f>
        <v>1.0036671063760254</v>
      </c>
      <c r="AD1488" s="26">
        <f t="shared" si="224"/>
        <v>2.1943758792405657</v>
      </c>
      <c r="AE1488" s="26">
        <f t="shared" si="224"/>
        <v>1.4716130204721658</v>
      </c>
      <c r="AF1488" s="26">
        <f t="shared" si="224"/>
        <v>0.10684011485910461</v>
      </c>
      <c r="AG1488" s="17">
        <v>3.65</v>
      </c>
      <c r="AH1488" s="17">
        <v>6.18</v>
      </c>
      <c r="AI1488" s="17">
        <f t="shared" si="220"/>
        <v>6.6069344800759506E-7</v>
      </c>
      <c r="AJ1488" s="17">
        <v>1.6</v>
      </c>
      <c r="AK1488" s="17">
        <v>95.1</v>
      </c>
      <c r="AL1488" s="17">
        <v>850</v>
      </c>
      <c r="AM1488" s="17">
        <v>171.2</v>
      </c>
      <c r="AN1488" s="17">
        <v>3.4</v>
      </c>
      <c r="AO1488" s="17">
        <v>4.0999999999999996</v>
      </c>
      <c r="AP1488" s="17">
        <v>0.1</v>
      </c>
      <c r="AQ1488" s="17">
        <v>124.3</v>
      </c>
      <c r="AR1488" s="17">
        <v>1273.8499999999995</v>
      </c>
      <c r="AS1488" s="17">
        <v>1487.4374999999995</v>
      </c>
      <c r="AT1488" s="26">
        <v>847.82499999999982</v>
      </c>
      <c r="AU1488" s="26">
        <v>21.06436915887851</v>
      </c>
      <c r="AV1488" s="26">
        <v>5.4430150158061101</v>
      </c>
      <c r="AW1488" s="26">
        <v>5170.7999999999975</v>
      </c>
      <c r="AX1488" s="26">
        <v>3784.9</v>
      </c>
      <c r="AY1488" s="103">
        <v>648</v>
      </c>
      <c r="AZ1488" s="103">
        <f t="shared" si="215"/>
        <v>197.64</v>
      </c>
      <c r="BA1488" s="17">
        <v>45</v>
      </c>
      <c r="BB1488" s="17">
        <v>75</v>
      </c>
      <c r="BC1488" s="17">
        <v>0.12</v>
      </c>
      <c r="BD1488" s="14">
        <v>2</v>
      </c>
      <c r="BE1488" s="17" t="s">
        <v>149</v>
      </c>
      <c r="BF1488" s="28"/>
      <c r="BG1488" s="26"/>
      <c r="BH1488" s="31"/>
      <c r="BI1488" s="29"/>
    </row>
    <row r="1489" spans="1:61" x14ac:dyDescent="0.25">
      <c r="A1489" s="14">
        <v>2009</v>
      </c>
      <c r="B1489" s="15">
        <v>2012</v>
      </c>
      <c r="C1489" s="20" t="s">
        <v>211</v>
      </c>
      <c r="D1489" s="17" t="s">
        <v>344</v>
      </c>
      <c r="E1489" s="32">
        <v>4</v>
      </c>
      <c r="F1489" s="44" t="s">
        <v>114</v>
      </c>
      <c r="G1489" s="86" t="s">
        <v>115</v>
      </c>
      <c r="H1489" s="70">
        <v>99207</v>
      </c>
      <c r="I1489" s="21">
        <v>8</v>
      </c>
      <c r="J1489" s="22">
        <v>99207018</v>
      </c>
      <c r="K1489" s="17" t="s">
        <v>40</v>
      </c>
      <c r="L1489" s="23">
        <v>72.222222222222229</v>
      </c>
      <c r="M1489" s="24">
        <v>0.72222222222222232</v>
      </c>
      <c r="N1489" s="25">
        <f t="shared" si="214"/>
        <v>30.171038882472644</v>
      </c>
      <c r="O1489" s="26">
        <v>45.194805194805184</v>
      </c>
      <c r="P1489" s="26">
        <f t="shared" si="223"/>
        <v>0.45194805194805182</v>
      </c>
      <c r="Q1489" s="63">
        <v>54.805194805194816</v>
      </c>
      <c r="R1489" s="25">
        <v>0.54805194805194812</v>
      </c>
      <c r="S1489" s="24">
        <v>13.63574224818244</v>
      </c>
      <c r="T1489" s="25">
        <v>4.5452474160608132</v>
      </c>
      <c r="U1489" s="25">
        <v>6.0815410426893681</v>
      </c>
      <c r="V1489" s="25">
        <v>2.0271803475631227</v>
      </c>
      <c r="W1489" s="26">
        <v>19.519404035366364</v>
      </c>
      <c r="X1489" s="26">
        <v>44.400052877306635</v>
      </c>
      <c r="Y1489" s="26">
        <v>26.37390331331072</v>
      </c>
      <c r="Z1489" s="26">
        <v>0.68664387334283106</v>
      </c>
      <c r="AA1489" s="26" t="s">
        <v>45</v>
      </c>
      <c r="AB1489" s="26" t="s">
        <v>45</v>
      </c>
      <c r="AC1489" s="26">
        <f t="shared" si="224"/>
        <v>0.88720520754795973</v>
      </c>
      <c r="AD1489" s="26">
        <f t="shared" si="224"/>
        <v>2.0180922561354144</v>
      </c>
      <c r="AE1489" s="26">
        <f t="shared" si="224"/>
        <v>1.1987591588626327</v>
      </c>
      <c r="AF1489" s="26">
        <f t="shared" si="224"/>
        <v>3.1209662910654908E-2</v>
      </c>
      <c r="AG1489" s="17">
        <v>3.62</v>
      </c>
      <c r="AH1489" s="17">
        <v>6.3</v>
      </c>
      <c r="AI1489" s="17">
        <f t="shared" si="220"/>
        <v>5.0118723362727218E-7</v>
      </c>
      <c r="AJ1489" s="17">
        <v>1.1000000000000001</v>
      </c>
      <c r="AK1489" s="17">
        <v>77.5</v>
      </c>
      <c r="AL1489" s="17">
        <v>888.4</v>
      </c>
      <c r="AM1489" s="17">
        <v>171.1</v>
      </c>
      <c r="AN1489" s="17">
        <v>3.1</v>
      </c>
      <c r="AO1489" s="17">
        <v>4</v>
      </c>
      <c r="AP1489" s="17">
        <v>0.1</v>
      </c>
      <c r="AQ1489" s="17">
        <v>136.5</v>
      </c>
      <c r="AR1489" s="17">
        <v>1273.8499999999995</v>
      </c>
      <c r="AS1489" s="17">
        <v>1487.4374999999995</v>
      </c>
      <c r="AT1489" s="26">
        <v>847.82499999999982</v>
      </c>
      <c r="AU1489" s="26">
        <v>21.06436915887851</v>
      </c>
      <c r="AV1489" s="26">
        <v>5.4430150158061101</v>
      </c>
      <c r="AW1489" s="26">
        <v>5170.7999999999975</v>
      </c>
      <c r="AX1489" s="26">
        <v>3784.9</v>
      </c>
      <c r="AY1489" s="103">
        <v>648</v>
      </c>
      <c r="AZ1489" s="103">
        <f t="shared" si="215"/>
        <v>197.64</v>
      </c>
      <c r="BA1489" s="17">
        <v>45</v>
      </c>
      <c r="BB1489" s="17">
        <v>75</v>
      </c>
      <c r="BC1489" s="17">
        <v>0.12</v>
      </c>
      <c r="BD1489" s="14">
        <v>2</v>
      </c>
      <c r="BE1489" s="17" t="s">
        <v>149</v>
      </c>
      <c r="BF1489" s="28"/>
      <c r="BG1489" s="26"/>
      <c r="BH1489" s="31"/>
      <c r="BI1489" s="29"/>
    </row>
    <row r="1490" spans="1:61" x14ac:dyDescent="0.25">
      <c r="A1490" s="14">
        <v>2009</v>
      </c>
      <c r="B1490" s="15">
        <v>2012</v>
      </c>
      <c r="C1490" s="20" t="s">
        <v>211</v>
      </c>
      <c r="D1490" s="17" t="s">
        <v>344</v>
      </c>
      <c r="E1490" s="32">
        <v>1</v>
      </c>
      <c r="F1490" s="44" t="s">
        <v>116</v>
      </c>
      <c r="G1490" s="86" t="s">
        <v>117</v>
      </c>
      <c r="H1490" s="70">
        <v>99207</v>
      </c>
      <c r="I1490" s="21">
        <v>8</v>
      </c>
      <c r="J1490" s="22">
        <v>99207020</v>
      </c>
      <c r="K1490" s="17" t="s">
        <v>40</v>
      </c>
      <c r="L1490" s="23">
        <v>88.888888888888886</v>
      </c>
      <c r="M1490" s="24">
        <v>0.88888888888888884</v>
      </c>
      <c r="N1490" s="25">
        <f t="shared" si="214"/>
        <v>98.129063918537582</v>
      </c>
      <c r="O1490" s="26">
        <v>43.333333333333336</v>
      </c>
      <c r="P1490" s="26">
        <f t="shared" si="223"/>
        <v>0.43333333333333335</v>
      </c>
      <c r="Q1490" s="63">
        <v>56.666666666666664</v>
      </c>
      <c r="R1490" s="25">
        <v>0.56666666666666665</v>
      </c>
      <c r="S1490" s="24">
        <v>42.522594364699628</v>
      </c>
      <c r="T1490" s="25">
        <v>14.174198121566542</v>
      </c>
      <c r="U1490" s="25">
        <v>18.965077086656034</v>
      </c>
      <c r="V1490" s="25">
        <v>6.3216923622186778</v>
      </c>
      <c r="W1490" s="26">
        <v>18.447478700501378</v>
      </c>
      <c r="X1490" s="26">
        <v>47.936021883041818</v>
      </c>
      <c r="Y1490" s="26">
        <v>24.573776334411264</v>
      </c>
      <c r="Z1490" s="26">
        <v>0.84629548310688563</v>
      </c>
      <c r="AA1490" s="26" t="s">
        <v>45</v>
      </c>
      <c r="AB1490" s="26" t="s">
        <v>45</v>
      </c>
      <c r="AC1490" s="26">
        <f t="shared" si="224"/>
        <v>2.6147821794428543</v>
      </c>
      <c r="AD1490" s="26">
        <f t="shared" si="224"/>
        <v>6.7945467132998401</v>
      </c>
      <c r="AE1490" s="26">
        <f t="shared" si="224"/>
        <v>3.4831357435900845</v>
      </c>
      <c r="AF1490" s="26">
        <f t="shared" si="224"/>
        <v>0.11995559846943868</v>
      </c>
      <c r="AG1490" s="17">
        <v>3.16</v>
      </c>
      <c r="AH1490" s="17">
        <v>5.89</v>
      </c>
      <c r="AI1490" s="17">
        <f t="shared" si="220"/>
        <v>1.2882495516931333E-6</v>
      </c>
      <c r="AJ1490" s="17">
        <v>1</v>
      </c>
      <c r="AK1490" s="17">
        <v>61.4</v>
      </c>
      <c r="AL1490" s="17">
        <v>456.2</v>
      </c>
      <c r="AM1490" s="17">
        <v>65.3</v>
      </c>
      <c r="AN1490" s="17">
        <v>5.6</v>
      </c>
      <c r="AO1490" s="17">
        <v>5.3</v>
      </c>
      <c r="AP1490" s="17">
        <v>0.1</v>
      </c>
      <c r="AQ1490" s="17">
        <v>180.7</v>
      </c>
      <c r="AR1490" s="17">
        <v>1273.8499999999995</v>
      </c>
      <c r="AS1490" s="17">
        <v>1487.4374999999995</v>
      </c>
      <c r="AT1490" s="26">
        <v>847.82499999999982</v>
      </c>
      <c r="AU1490" s="26">
        <v>21.06436915887851</v>
      </c>
      <c r="AV1490" s="26">
        <v>5.4430150158061101</v>
      </c>
      <c r="AW1490" s="26">
        <v>5170.7999999999975</v>
      </c>
      <c r="AX1490" s="26">
        <v>3784.9</v>
      </c>
      <c r="AY1490" s="103">
        <v>648</v>
      </c>
      <c r="AZ1490" s="103">
        <f t="shared" si="215"/>
        <v>197.64</v>
      </c>
      <c r="BA1490" s="17">
        <v>45</v>
      </c>
      <c r="BB1490" s="17">
        <v>75</v>
      </c>
      <c r="BC1490" s="17">
        <v>0.12</v>
      </c>
      <c r="BD1490" s="14">
        <v>2</v>
      </c>
      <c r="BE1490" s="17" t="s">
        <v>149</v>
      </c>
      <c r="BF1490" s="28"/>
      <c r="BG1490" s="26"/>
      <c r="BH1490" s="31"/>
      <c r="BI1490" s="29"/>
    </row>
    <row r="1491" spans="1:61" x14ac:dyDescent="0.25">
      <c r="A1491" s="14">
        <v>2009</v>
      </c>
      <c r="B1491" s="15">
        <v>2012</v>
      </c>
      <c r="C1491" s="20" t="s">
        <v>211</v>
      </c>
      <c r="D1491" s="17" t="s">
        <v>344</v>
      </c>
      <c r="E1491" s="32">
        <v>2</v>
      </c>
      <c r="F1491" s="44" t="s">
        <v>116</v>
      </c>
      <c r="G1491" s="86" t="s">
        <v>117</v>
      </c>
      <c r="H1491" s="70">
        <v>99207</v>
      </c>
      <c r="I1491" s="21">
        <v>8</v>
      </c>
      <c r="J1491" s="22">
        <v>99207020</v>
      </c>
      <c r="K1491" s="17" t="s">
        <v>40</v>
      </c>
      <c r="L1491" s="23">
        <v>100</v>
      </c>
      <c r="M1491" s="24">
        <v>1</v>
      </c>
      <c r="N1491" s="25">
        <f t="shared" si="214"/>
        <v>79.819532451111399</v>
      </c>
      <c r="O1491" s="26">
        <v>43.415906127770533</v>
      </c>
      <c r="P1491" s="26">
        <f t="shared" si="223"/>
        <v>0.43415906127770532</v>
      </c>
      <c r="Q1491" s="63">
        <v>56.584093872229467</v>
      </c>
      <c r="R1491" s="25">
        <v>0.56584093872229468</v>
      </c>
      <c r="S1491" s="24">
        <v>34.654373280599863</v>
      </c>
      <c r="T1491" s="25">
        <v>11.551457760199954</v>
      </c>
      <c r="U1491" s="25">
        <v>15.45585048314754</v>
      </c>
      <c r="V1491" s="25">
        <v>5.1519501610491796</v>
      </c>
      <c r="W1491" s="26">
        <v>19.376488050390279</v>
      </c>
      <c r="X1491" s="26">
        <v>45.808797768301133</v>
      </c>
      <c r="Y1491" s="26">
        <v>24.707943740393603</v>
      </c>
      <c r="Z1491" s="26">
        <v>0.7772765287363228</v>
      </c>
      <c r="AA1491" s="26" t="s">
        <v>45</v>
      </c>
      <c r="AB1491" s="26" t="s">
        <v>45</v>
      </c>
      <c r="AC1491" s="26">
        <f t="shared" si="224"/>
        <v>2.2382668325510244</v>
      </c>
      <c r="AD1491" s="26">
        <f t="shared" si="224"/>
        <v>5.291583924660725</v>
      </c>
      <c r="AE1491" s="26">
        <f t="shared" si="224"/>
        <v>2.8541276845855355</v>
      </c>
      <c r="AF1491" s="26">
        <f t="shared" si="224"/>
        <v>8.9786769896924787E-2</v>
      </c>
      <c r="AG1491" s="17">
        <v>3.31</v>
      </c>
      <c r="AH1491" s="17">
        <v>6.09</v>
      </c>
      <c r="AI1491" s="17">
        <f t="shared" si="220"/>
        <v>8.1283051616409889E-7</v>
      </c>
      <c r="AJ1491" s="17">
        <v>1</v>
      </c>
      <c r="AK1491" s="17">
        <v>57.2</v>
      </c>
      <c r="AL1491" s="17">
        <v>519.4</v>
      </c>
      <c r="AM1491" s="17">
        <v>59.9</v>
      </c>
      <c r="AN1491" s="17">
        <v>4.9000000000000004</v>
      </c>
      <c r="AO1491" s="17">
        <v>4.3</v>
      </c>
      <c r="AP1491" s="17">
        <v>0.1</v>
      </c>
      <c r="AQ1491" s="17">
        <v>192.8</v>
      </c>
      <c r="AR1491" s="17">
        <v>1273.8499999999995</v>
      </c>
      <c r="AS1491" s="17">
        <v>1487.4374999999995</v>
      </c>
      <c r="AT1491" s="26">
        <v>847.82499999999982</v>
      </c>
      <c r="AU1491" s="26">
        <v>21.06436915887851</v>
      </c>
      <c r="AV1491" s="26">
        <v>5.4430150158061101</v>
      </c>
      <c r="AW1491" s="26">
        <v>5170.7999999999975</v>
      </c>
      <c r="AX1491" s="26">
        <v>3784.9</v>
      </c>
      <c r="AY1491" s="103">
        <v>648</v>
      </c>
      <c r="AZ1491" s="103">
        <f t="shared" si="215"/>
        <v>197.64</v>
      </c>
      <c r="BA1491" s="17">
        <v>45</v>
      </c>
      <c r="BB1491" s="17">
        <v>75</v>
      </c>
      <c r="BC1491" s="17">
        <v>0.12</v>
      </c>
      <c r="BD1491" s="14">
        <v>2</v>
      </c>
      <c r="BE1491" s="17" t="s">
        <v>149</v>
      </c>
      <c r="BF1491" s="28"/>
      <c r="BG1491" s="26"/>
      <c r="BH1491" s="31"/>
      <c r="BI1491" s="29"/>
    </row>
    <row r="1492" spans="1:61" x14ac:dyDescent="0.25">
      <c r="A1492" s="14">
        <v>2009</v>
      </c>
      <c r="B1492" s="15">
        <v>2012</v>
      </c>
      <c r="C1492" s="20" t="s">
        <v>211</v>
      </c>
      <c r="D1492" s="17" t="s">
        <v>344</v>
      </c>
      <c r="E1492" s="32">
        <v>3</v>
      </c>
      <c r="F1492" s="44" t="s">
        <v>116</v>
      </c>
      <c r="G1492" s="86" t="s">
        <v>117</v>
      </c>
      <c r="H1492" s="70">
        <v>99207</v>
      </c>
      <c r="I1492" s="21">
        <v>8</v>
      </c>
      <c r="J1492" s="22">
        <v>99207020</v>
      </c>
      <c r="K1492" s="17" t="s">
        <v>40</v>
      </c>
      <c r="L1492" s="23">
        <v>94.444444444444443</v>
      </c>
      <c r="M1492" s="24">
        <v>0.94444444444444442</v>
      </c>
      <c r="N1492" s="25">
        <f t="shared" si="214"/>
        <v>44.612573099415208</v>
      </c>
      <c r="O1492" s="26">
        <v>39.087947882736152</v>
      </c>
      <c r="P1492" s="26">
        <f t="shared" si="223"/>
        <v>0.39087947882736152</v>
      </c>
      <c r="Q1492" s="63">
        <v>60.912052117263848</v>
      </c>
      <c r="R1492" s="25">
        <v>0.60912052117263848</v>
      </c>
      <c r="S1492" s="24">
        <v>17.438139322246986</v>
      </c>
      <c r="T1492" s="25">
        <v>5.8127131074156617</v>
      </c>
      <c r="U1492" s="25">
        <v>7.7774101377221561</v>
      </c>
      <c r="V1492" s="25">
        <v>2.5924700459073851</v>
      </c>
      <c r="W1492" s="26">
        <v>20.146955922430223</v>
      </c>
      <c r="X1492" s="26">
        <v>44.278018035081075</v>
      </c>
      <c r="Y1492" s="26">
        <v>24.931843650367753</v>
      </c>
      <c r="Z1492" s="26">
        <v>1.0457755926639152</v>
      </c>
      <c r="AA1492" s="26" t="s">
        <v>45</v>
      </c>
      <c r="AB1492" s="26" t="s">
        <v>45</v>
      </c>
      <c r="AC1492" s="26">
        <f t="shared" si="224"/>
        <v>1.1710847476483575</v>
      </c>
      <c r="AD1492" s="26">
        <f t="shared" si="224"/>
        <v>2.5737541580290282</v>
      </c>
      <c r="AE1492" s="26">
        <f t="shared" si="224"/>
        <v>1.4492165437853057</v>
      </c>
      <c r="AF1492" s="26">
        <f t="shared" si="224"/>
        <v>6.0787934948929215E-2</v>
      </c>
      <c r="AG1492" s="17">
        <v>3.65</v>
      </c>
      <c r="AH1492" s="17">
        <v>6.18</v>
      </c>
      <c r="AI1492" s="17">
        <f t="shared" si="220"/>
        <v>6.6069344800759506E-7</v>
      </c>
      <c r="AJ1492" s="17">
        <v>1.6</v>
      </c>
      <c r="AK1492" s="17">
        <v>95.1</v>
      </c>
      <c r="AL1492" s="17">
        <v>850</v>
      </c>
      <c r="AM1492" s="17">
        <v>171.2</v>
      </c>
      <c r="AN1492" s="17">
        <v>3.4</v>
      </c>
      <c r="AO1492" s="17">
        <v>4.0999999999999996</v>
      </c>
      <c r="AP1492" s="17">
        <v>0.1</v>
      </c>
      <c r="AQ1492" s="17">
        <v>124.3</v>
      </c>
      <c r="AR1492" s="17">
        <v>1273.8499999999995</v>
      </c>
      <c r="AS1492" s="17">
        <v>1487.4374999999995</v>
      </c>
      <c r="AT1492" s="26">
        <v>847.82499999999982</v>
      </c>
      <c r="AU1492" s="26">
        <v>21.06436915887851</v>
      </c>
      <c r="AV1492" s="26">
        <v>5.4430150158061101</v>
      </c>
      <c r="AW1492" s="26">
        <v>5170.7999999999975</v>
      </c>
      <c r="AX1492" s="26">
        <v>3784.9</v>
      </c>
      <c r="AY1492" s="103">
        <v>648</v>
      </c>
      <c r="AZ1492" s="103">
        <f t="shared" si="215"/>
        <v>197.64</v>
      </c>
      <c r="BA1492" s="17">
        <v>45</v>
      </c>
      <c r="BB1492" s="17">
        <v>75</v>
      </c>
      <c r="BC1492" s="17">
        <v>0.12</v>
      </c>
      <c r="BD1492" s="14">
        <v>2</v>
      </c>
      <c r="BE1492" s="17" t="s">
        <v>149</v>
      </c>
      <c r="BF1492" s="28"/>
      <c r="BG1492" s="26"/>
      <c r="BH1492" s="31"/>
      <c r="BI1492" s="29"/>
    </row>
    <row r="1493" spans="1:61" x14ac:dyDescent="0.25">
      <c r="A1493" s="14">
        <v>2009</v>
      </c>
      <c r="B1493" s="15">
        <v>2012</v>
      </c>
      <c r="C1493" s="20" t="s">
        <v>211</v>
      </c>
      <c r="D1493" s="17" t="s">
        <v>344</v>
      </c>
      <c r="E1493" s="32">
        <v>4</v>
      </c>
      <c r="F1493" s="44" t="s">
        <v>116</v>
      </c>
      <c r="G1493" s="86" t="s">
        <v>117</v>
      </c>
      <c r="H1493" s="70">
        <v>99207</v>
      </c>
      <c r="I1493" s="21">
        <v>8</v>
      </c>
      <c r="J1493" s="22">
        <v>99207020</v>
      </c>
      <c r="K1493" s="17" t="s">
        <v>40</v>
      </c>
      <c r="L1493" s="23">
        <v>83.333333333333329</v>
      </c>
      <c r="M1493" s="24">
        <v>0.83333333333333326</v>
      </c>
      <c r="N1493" s="25">
        <f t="shared" si="214"/>
        <v>57.173367064474121</v>
      </c>
      <c r="O1493" s="26">
        <v>41.03773584905661</v>
      </c>
      <c r="P1493" s="26">
        <f t="shared" si="223"/>
        <v>0.41037735849056611</v>
      </c>
      <c r="Q1493" s="63">
        <v>58.96226415094339</v>
      </c>
      <c r="R1493" s="25">
        <v>0.58962264150943389</v>
      </c>
      <c r="S1493" s="24">
        <v>23.462655351930422</v>
      </c>
      <c r="T1493" s="25">
        <v>7.8208851173101408</v>
      </c>
      <c r="U1493" s="25">
        <v>10.464344286960969</v>
      </c>
      <c r="V1493" s="25">
        <v>3.4881147623203228</v>
      </c>
      <c r="W1493" s="26">
        <v>20.294330521710407</v>
      </c>
      <c r="X1493" s="26">
        <v>45.709095382647789</v>
      </c>
      <c r="Y1493" s="26">
        <v>24.356224423588159</v>
      </c>
      <c r="Z1493" s="26">
        <v>0.58417046091091152</v>
      </c>
      <c r="AA1493" s="26" t="s">
        <v>45</v>
      </c>
      <c r="AB1493" s="26" t="s">
        <v>45</v>
      </c>
      <c r="AC1493" s="26">
        <f t="shared" si="224"/>
        <v>1.5871962754301787</v>
      </c>
      <c r="AD1493" s="26">
        <f t="shared" si="224"/>
        <v>3.574855838038598</v>
      </c>
      <c r="AE1493" s="26">
        <f t="shared" si="224"/>
        <v>1.904872331083064</v>
      </c>
      <c r="AF1493" s="26">
        <f t="shared" si="224"/>
        <v>4.568730063710353E-2</v>
      </c>
      <c r="AG1493" s="17">
        <v>3.62</v>
      </c>
      <c r="AH1493" s="17">
        <v>6.3</v>
      </c>
      <c r="AI1493" s="17">
        <f t="shared" si="220"/>
        <v>5.0118723362727218E-7</v>
      </c>
      <c r="AJ1493" s="17">
        <v>1.1000000000000001</v>
      </c>
      <c r="AK1493" s="17">
        <v>77.5</v>
      </c>
      <c r="AL1493" s="17">
        <v>888.4</v>
      </c>
      <c r="AM1493" s="17">
        <v>171.1</v>
      </c>
      <c r="AN1493" s="17">
        <v>3.1</v>
      </c>
      <c r="AO1493" s="17">
        <v>4</v>
      </c>
      <c r="AP1493" s="17">
        <v>0.1</v>
      </c>
      <c r="AQ1493" s="17">
        <v>136.5</v>
      </c>
      <c r="AR1493" s="17">
        <v>1273.8499999999995</v>
      </c>
      <c r="AS1493" s="17">
        <v>1487.4374999999995</v>
      </c>
      <c r="AT1493" s="26">
        <v>847.82499999999982</v>
      </c>
      <c r="AU1493" s="26">
        <v>21.06436915887851</v>
      </c>
      <c r="AV1493" s="26">
        <v>5.4430150158061101</v>
      </c>
      <c r="AW1493" s="26">
        <v>5170.7999999999975</v>
      </c>
      <c r="AX1493" s="26">
        <v>3784.9</v>
      </c>
      <c r="AY1493" s="103">
        <v>648</v>
      </c>
      <c r="AZ1493" s="103">
        <f t="shared" si="215"/>
        <v>197.64</v>
      </c>
      <c r="BA1493" s="17">
        <v>45</v>
      </c>
      <c r="BB1493" s="17">
        <v>75</v>
      </c>
      <c r="BC1493" s="17">
        <v>0.12</v>
      </c>
      <c r="BD1493" s="14">
        <v>2</v>
      </c>
      <c r="BE1493" s="17" t="s">
        <v>149</v>
      </c>
      <c r="BF1493" s="28"/>
      <c r="BG1493" s="26"/>
      <c r="BH1493" s="31"/>
      <c r="BI1493" s="29"/>
    </row>
    <row r="1494" spans="1:61" x14ac:dyDescent="0.25">
      <c r="A1494" s="14">
        <v>2009</v>
      </c>
      <c r="B1494" s="15">
        <v>2012</v>
      </c>
      <c r="C1494" s="20" t="s">
        <v>211</v>
      </c>
      <c r="D1494" s="17" t="s">
        <v>344</v>
      </c>
      <c r="E1494" s="32">
        <v>1</v>
      </c>
      <c r="F1494" s="44" t="s">
        <v>120</v>
      </c>
      <c r="G1494" s="86" t="s">
        <v>121</v>
      </c>
      <c r="H1494" s="70">
        <v>99217</v>
      </c>
      <c r="I1494" s="21">
        <v>9</v>
      </c>
      <c r="J1494" s="22">
        <v>99217015</v>
      </c>
      <c r="K1494" s="17" t="s">
        <v>40</v>
      </c>
      <c r="L1494" s="23">
        <v>100</v>
      </c>
      <c r="M1494" s="24">
        <v>1</v>
      </c>
      <c r="N1494" s="25">
        <f t="shared" si="214"/>
        <v>73.46260387811634</v>
      </c>
      <c r="O1494" s="26">
        <v>48.223350253807105</v>
      </c>
      <c r="P1494" s="26">
        <f t="shared" si="223"/>
        <v>0.48223350253807107</v>
      </c>
      <c r="Q1494" s="63">
        <v>51.776649746192895</v>
      </c>
      <c r="R1494" s="25">
        <v>0.51776649746192893</v>
      </c>
      <c r="S1494" s="24">
        <v>35.426128773710921</v>
      </c>
      <c r="T1494" s="25">
        <v>11.808709591236974</v>
      </c>
      <c r="U1494" s="25">
        <v>15.800053433075071</v>
      </c>
      <c r="V1494" s="25">
        <v>5.2666844776916903</v>
      </c>
      <c r="W1494" s="26">
        <v>19.468093242923487</v>
      </c>
      <c r="X1494" s="26">
        <v>45.851960247710878</v>
      </c>
      <c r="Y1494" s="26">
        <v>24.533979578910632</v>
      </c>
      <c r="Z1494" s="26">
        <v>0.85507336438881509</v>
      </c>
      <c r="AA1494" s="26" t="s">
        <v>45</v>
      </c>
      <c r="AB1494" s="26" t="s">
        <v>45</v>
      </c>
      <c r="AC1494" s="26">
        <f t="shared" si="224"/>
        <v>2.2989305940080631</v>
      </c>
      <c r="AD1494" s="26">
        <f t="shared" si="224"/>
        <v>5.4145248275415989</v>
      </c>
      <c r="AE1494" s="26">
        <f t="shared" si="224"/>
        <v>2.8971463996469402</v>
      </c>
      <c r="AF1494" s="26">
        <f t="shared" si="224"/>
        <v>0.10097313039269469</v>
      </c>
      <c r="AG1494" s="17">
        <v>3.16</v>
      </c>
      <c r="AH1494" s="17">
        <v>5.89</v>
      </c>
      <c r="AI1494" s="17">
        <f t="shared" si="220"/>
        <v>1.2882495516931333E-6</v>
      </c>
      <c r="AJ1494" s="17">
        <v>1</v>
      </c>
      <c r="AK1494" s="17">
        <v>61.4</v>
      </c>
      <c r="AL1494" s="17">
        <v>456.2</v>
      </c>
      <c r="AM1494" s="17">
        <v>65.3</v>
      </c>
      <c r="AN1494" s="17">
        <v>5.6</v>
      </c>
      <c r="AO1494" s="17">
        <v>5.3</v>
      </c>
      <c r="AP1494" s="17">
        <v>0.1</v>
      </c>
      <c r="AQ1494" s="17">
        <v>180.7</v>
      </c>
      <c r="AR1494" s="17">
        <v>1273.8499999999995</v>
      </c>
      <c r="AS1494" s="17">
        <v>1487.4374999999995</v>
      </c>
      <c r="AT1494" s="26">
        <v>847.82499999999982</v>
      </c>
      <c r="AU1494" s="26">
        <v>21.06436915887851</v>
      </c>
      <c r="AV1494" s="26">
        <v>5.4430150158061101</v>
      </c>
      <c r="AW1494" s="26">
        <v>5170.7999999999975</v>
      </c>
      <c r="AX1494" s="26">
        <v>3784.9</v>
      </c>
      <c r="AY1494" s="103">
        <v>648</v>
      </c>
      <c r="AZ1494" s="103">
        <f t="shared" si="215"/>
        <v>197.64</v>
      </c>
      <c r="BA1494" s="17">
        <v>45</v>
      </c>
      <c r="BB1494" s="17">
        <v>75</v>
      </c>
      <c r="BC1494" s="17">
        <v>0.12</v>
      </c>
      <c r="BD1494" s="14">
        <v>2</v>
      </c>
      <c r="BE1494" s="17" t="s">
        <v>149</v>
      </c>
      <c r="BF1494" s="28"/>
      <c r="BG1494" s="26"/>
      <c r="BH1494" s="31"/>
      <c r="BI1494" s="29"/>
    </row>
    <row r="1495" spans="1:61" x14ac:dyDescent="0.25">
      <c r="A1495" s="14">
        <v>2009</v>
      </c>
      <c r="B1495" s="15">
        <v>2012</v>
      </c>
      <c r="C1495" s="20" t="s">
        <v>211</v>
      </c>
      <c r="D1495" s="17" t="s">
        <v>344</v>
      </c>
      <c r="E1495" s="32">
        <v>2</v>
      </c>
      <c r="F1495" s="44" t="s">
        <v>120</v>
      </c>
      <c r="G1495" s="86" t="s">
        <v>121</v>
      </c>
      <c r="H1495" s="70">
        <v>99217</v>
      </c>
      <c r="I1495" s="21">
        <v>9</v>
      </c>
      <c r="J1495" s="22">
        <v>99217015</v>
      </c>
      <c r="K1495" s="17" t="s">
        <v>40</v>
      </c>
      <c r="L1495" s="23">
        <v>100</v>
      </c>
      <c r="M1495" s="24">
        <v>1</v>
      </c>
      <c r="N1495" s="25">
        <f t="shared" si="214"/>
        <v>75.374377214153625</v>
      </c>
      <c r="O1495" s="26">
        <v>47.083333333333336</v>
      </c>
      <c r="P1495" s="26">
        <f t="shared" si="223"/>
        <v>0.47083333333333338</v>
      </c>
      <c r="Q1495" s="63">
        <v>52.916666666666664</v>
      </c>
      <c r="R1495" s="25">
        <v>0.52916666666666667</v>
      </c>
      <c r="S1495" s="24">
        <v>35.488769271664005</v>
      </c>
      <c r="T1495" s="25">
        <v>11.829589757221335</v>
      </c>
      <c r="U1495" s="25">
        <v>15.827991095162146</v>
      </c>
      <c r="V1495" s="25">
        <v>5.2759970317207152</v>
      </c>
      <c r="W1495" s="26">
        <v>19.241293420181208</v>
      </c>
      <c r="X1495" s="26">
        <v>45.400629416662412</v>
      </c>
      <c r="Y1495" s="26">
        <v>24.821920772853929</v>
      </c>
      <c r="Z1495" s="26">
        <v>0.70796249149606183</v>
      </c>
      <c r="AA1495" s="26" t="s">
        <v>45</v>
      </c>
      <c r="AB1495" s="26" t="s">
        <v>45</v>
      </c>
      <c r="AC1495" s="26">
        <f t="shared" si="224"/>
        <v>2.276166075590659</v>
      </c>
      <c r="AD1495" s="26">
        <f t="shared" si="224"/>
        <v>5.370708207187513</v>
      </c>
      <c r="AE1495" s="26">
        <f t="shared" si="224"/>
        <v>2.9363313972911231</v>
      </c>
      <c r="AF1495" s="26">
        <f t="shared" si="224"/>
        <v>8.3749058378987093E-2</v>
      </c>
      <c r="AG1495" s="17">
        <v>3.31</v>
      </c>
      <c r="AH1495" s="17">
        <v>6.09</v>
      </c>
      <c r="AI1495" s="17">
        <f t="shared" si="220"/>
        <v>8.1283051616409889E-7</v>
      </c>
      <c r="AJ1495" s="17">
        <v>1</v>
      </c>
      <c r="AK1495" s="17">
        <v>57.2</v>
      </c>
      <c r="AL1495" s="17">
        <v>519.4</v>
      </c>
      <c r="AM1495" s="17">
        <v>59.9</v>
      </c>
      <c r="AN1495" s="17">
        <v>4.9000000000000004</v>
      </c>
      <c r="AO1495" s="17">
        <v>4.3</v>
      </c>
      <c r="AP1495" s="17">
        <v>0.1</v>
      </c>
      <c r="AQ1495" s="17">
        <v>192.8</v>
      </c>
      <c r="AR1495" s="17">
        <v>1273.8499999999995</v>
      </c>
      <c r="AS1495" s="17">
        <v>1487.4374999999995</v>
      </c>
      <c r="AT1495" s="26">
        <v>847.82499999999982</v>
      </c>
      <c r="AU1495" s="26">
        <v>21.06436915887851</v>
      </c>
      <c r="AV1495" s="26">
        <v>5.4430150158061101</v>
      </c>
      <c r="AW1495" s="26">
        <v>5170.7999999999975</v>
      </c>
      <c r="AX1495" s="26">
        <v>3784.9</v>
      </c>
      <c r="AY1495" s="103">
        <v>648</v>
      </c>
      <c r="AZ1495" s="103">
        <f t="shared" si="215"/>
        <v>197.64</v>
      </c>
      <c r="BA1495" s="17">
        <v>45</v>
      </c>
      <c r="BB1495" s="17">
        <v>75</v>
      </c>
      <c r="BC1495" s="17">
        <v>0.12</v>
      </c>
      <c r="BD1495" s="14">
        <v>2</v>
      </c>
      <c r="BE1495" s="17" t="s">
        <v>149</v>
      </c>
      <c r="BF1495" s="28"/>
      <c r="BG1495" s="26"/>
      <c r="BH1495" s="31"/>
      <c r="BI1495" s="29"/>
    </row>
    <row r="1496" spans="1:61" x14ac:dyDescent="0.25">
      <c r="A1496" s="14">
        <v>2009</v>
      </c>
      <c r="B1496" s="15">
        <v>2012</v>
      </c>
      <c r="C1496" s="20" t="s">
        <v>211</v>
      </c>
      <c r="D1496" s="17" t="s">
        <v>344</v>
      </c>
      <c r="E1496" s="32">
        <v>3</v>
      </c>
      <c r="F1496" s="44" t="s">
        <v>120</v>
      </c>
      <c r="G1496" s="86" t="s">
        <v>121</v>
      </c>
      <c r="H1496" s="70">
        <v>99217</v>
      </c>
      <c r="I1496" s="21">
        <v>9</v>
      </c>
      <c r="J1496" s="22">
        <v>99217015</v>
      </c>
      <c r="K1496" s="17" t="s">
        <v>40</v>
      </c>
      <c r="L1496" s="23">
        <v>94.444444444444443</v>
      </c>
      <c r="M1496" s="24">
        <v>0.94444444444444442</v>
      </c>
      <c r="N1496" s="25">
        <f t="shared" si="214"/>
        <v>27.306903622693088</v>
      </c>
      <c r="O1496" s="26">
        <v>45.161290322580648</v>
      </c>
      <c r="P1496" s="26">
        <f t="shared" si="223"/>
        <v>0.45161290322580649</v>
      </c>
      <c r="Q1496" s="63">
        <v>54.838709677419352</v>
      </c>
      <c r="R1496" s="25">
        <v>0.54838709677419351</v>
      </c>
      <c r="S1496" s="24">
        <v>12.332150023151719</v>
      </c>
      <c r="T1496" s="25">
        <v>4.1107166743839061</v>
      </c>
      <c r="U1496" s="25">
        <v>5.500138910325667</v>
      </c>
      <c r="V1496" s="25">
        <v>1.8333796367752222</v>
      </c>
      <c r="W1496" s="26">
        <v>20.564997401295443</v>
      </c>
      <c r="X1496" s="26">
        <v>43.94941462382468</v>
      </c>
      <c r="Y1496" s="26">
        <v>25.059112824863746</v>
      </c>
      <c r="Z1496" s="26">
        <v>0.87101283739505675</v>
      </c>
      <c r="AA1496" s="26" t="s">
        <v>45</v>
      </c>
      <c r="AB1496" s="26" t="s">
        <v>45</v>
      </c>
      <c r="AC1496" s="26">
        <f t="shared" si="224"/>
        <v>0.8453687772616687</v>
      </c>
      <c r="AD1496" s="26">
        <f t="shared" si="224"/>
        <v>1.8066359152356799</v>
      </c>
      <c r="AE1496" s="26">
        <f t="shared" si="224"/>
        <v>1.0301091293443498</v>
      </c>
      <c r="AF1496" s="26">
        <f t="shared" si="224"/>
        <v>3.5804869942822976E-2</v>
      </c>
      <c r="AG1496" s="17">
        <v>3.65</v>
      </c>
      <c r="AH1496" s="17">
        <v>6.18</v>
      </c>
      <c r="AI1496" s="17">
        <f t="shared" si="220"/>
        <v>6.6069344800759506E-7</v>
      </c>
      <c r="AJ1496" s="17">
        <v>1.6</v>
      </c>
      <c r="AK1496" s="17">
        <v>95.1</v>
      </c>
      <c r="AL1496" s="17">
        <v>850</v>
      </c>
      <c r="AM1496" s="17">
        <v>171.2</v>
      </c>
      <c r="AN1496" s="17">
        <v>3.4</v>
      </c>
      <c r="AO1496" s="17">
        <v>4.0999999999999996</v>
      </c>
      <c r="AP1496" s="17">
        <v>0.1</v>
      </c>
      <c r="AQ1496" s="17">
        <v>124.3</v>
      </c>
      <c r="AR1496" s="17">
        <v>1273.8499999999995</v>
      </c>
      <c r="AS1496" s="17">
        <v>1487.4374999999995</v>
      </c>
      <c r="AT1496" s="26">
        <v>847.82499999999982</v>
      </c>
      <c r="AU1496" s="26">
        <v>21.06436915887851</v>
      </c>
      <c r="AV1496" s="26">
        <v>5.4430150158061101</v>
      </c>
      <c r="AW1496" s="26">
        <v>5170.7999999999975</v>
      </c>
      <c r="AX1496" s="26">
        <v>3784.9</v>
      </c>
      <c r="AY1496" s="103">
        <v>648</v>
      </c>
      <c r="AZ1496" s="103">
        <f t="shared" si="215"/>
        <v>197.64</v>
      </c>
      <c r="BA1496" s="17">
        <v>45</v>
      </c>
      <c r="BB1496" s="17">
        <v>75</v>
      </c>
      <c r="BC1496" s="17">
        <v>0.12</v>
      </c>
      <c r="BD1496" s="14">
        <v>2</v>
      </c>
      <c r="BE1496" s="17" t="s">
        <v>149</v>
      </c>
      <c r="BF1496" s="28"/>
      <c r="BG1496" s="26"/>
      <c r="BH1496" s="31"/>
      <c r="BI1496" s="29"/>
    </row>
    <row r="1497" spans="1:61" x14ac:dyDescent="0.25">
      <c r="A1497" s="14">
        <v>2009</v>
      </c>
      <c r="B1497" s="15">
        <v>2012</v>
      </c>
      <c r="C1497" s="20" t="s">
        <v>211</v>
      </c>
      <c r="D1497" s="17" t="s">
        <v>344</v>
      </c>
      <c r="E1497" s="32">
        <v>4</v>
      </c>
      <c r="F1497" s="44" t="s">
        <v>120</v>
      </c>
      <c r="G1497" s="86" t="s">
        <v>121</v>
      </c>
      <c r="H1497" s="70">
        <v>99217</v>
      </c>
      <c r="I1497" s="21">
        <v>9</v>
      </c>
      <c r="J1497" s="22">
        <v>99217015</v>
      </c>
      <c r="K1497" s="17" t="s">
        <v>40</v>
      </c>
      <c r="L1497" s="23">
        <v>88.888888888888886</v>
      </c>
      <c r="M1497" s="24">
        <v>0.88888888888888884</v>
      </c>
      <c r="N1497" s="25">
        <f t="shared" si="214"/>
        <v>59.475088521761819</v>
      </c>
      <c r="O1497" s="26">
        <v>46.220930232558132</v>
      </c>
      <c r="P1497" s="26">
        <f t="shared" si="223"/>
        <v>0.46220930232558133</v>
      </c>
      <c r="Q1497" s="63">
        <v>53.779069767441868</v>
      </c>
      <c r="R1497" s="25">
        <v>0.53779069767441867</v>
      </c>
      <c r="S1497" s="24">
        <v>27.489939171395719</v>
      </c>
      <c r="T1497" s="25">
        <v>9.1633130571319068</v>
      </c>
      <c r="U1497" s="25">
        <v>12.26051287044249</v>
      </c>
      <c r="V1497" s="25">
        <v>4.0868376234808306</v>
      </c>
      <c r="W1497" s="26">
        <v>18.887930414779689</v>
      </c>
      <c r="X1497" s="26">
        <v>42.999819779868176</v>
      </c>
      <c r="Y1497" s="26">
        <v>25.366965649840395</v>
      </c>
      <c r="Z1497" s="26">
        <v>1.8989253615286685</v>
      </c>
      <c r="AA1497" s="26" t="s">
        <v>45</v>
      </c>
      <c r="AB1497" s="26" t="s">
        <v>45</v>
      </c>
      <c r="AC1497" s="26">
        <f t="shared" si="224"/>
        <v>1.7307601939194959</v>
      </c>
      <c r="AD1497" s="26">
        <f t="shared" si="224"/>
        <v>3.9402081004318488</v>
      </c>
      <c r="AE1497" s="26">
        <f t="shared" si="224"/>
        <v>2.3244544755899907</v>
      </c>
      <c r="AF1497" s="26">
        <f t="shared" si="224"/>
        <v>0.17400447559814575</v>
      </c>
      <c r="AG1497" s="17">
        <v>3.62</v>
      </c>
      <c r="AH1497" s="17">
        <v>6.3</v>
      </c>
      <c r="AI1497" s="17">
        <f t="shared" si="220"/>
        <v>5.0118723362727218E-7</v>
      </c>
      <c r="AJ1497" s="17">
        <v>1.1000000000000001</v>
      </c>
      <c r="AK1497" s="17">
        <v>77.5</v>
      </c>
      <c r="AL1497" s="17">
        <v>888.4</v>
      </c>
      <c r="AM1497" s="17">
        <v>171.1</v>
      </c>
      <c r="AN1497" s="17">
        <v>3.1</v>
      </c>
      <c r="AO1497" s="17">
        <v>4</v>
      </c>
      <c r="AP1497" s="17">
        <v>0.1</v>
      </c>
      <c r="AQ1497" s="17">
        <v>136.5</v>
      </c>
      <c r="AR1497" s="17">
        <v>1273.8499999999995</v>
      </c>
      <c r="AS1497" s="17">
        <v>1487.4374999999995</v>
      </c>
      <c r="AT1497" s="26">
        <v>847.82499999999982</v>
      </c>
      <c r="AU1497" s="26">
        <v>21.06436915887851</v>
      </c>
      <c r="AV1497" s="26">
        <v>5.4430150158061101</v>
      </c>
      <c r="AW1497" s="26">
        <v>5170.7999999999975</v>
      </c>
      <c r="AX1497" s="26">
        <v>3784.9</v>
      </c>
      <c r="AY1497" s="103">
        <v>648</v>
      </c>
      <c r="AZ1497" s="103">
        <f t="shared" si="215"/>
        <v>197.64</v>
      </c>
      <c r="BA1497" s="17">
        <v>45</v>
      </c>
      <c r="BB1497" s="17">
        <v>75</v>
      </c>
      <c r="BC1497" s="17">
        <v>0.12</v>
      </c>
      <c r="BD1497" s="14">
        <v>2</v>
      </c>
      <c r="BE1497" s="17" t="s">
        <v>149</v>
      </c>
      <c r="BF1497" s="28"/>
      <c r="BG1497" s="26"/>
      <c r="BH1497" s="31"/>
    </row>
    <row r="1498" spans="1:61" x14ac:dyDescent="0.25">
      <c r="A1498" s="14">
        <v>2009</v>
      </c>
      <c r="B1498" s="15">
        <v>2012</v>
      </c>
      <c r="C1498" s="20" t="s">
        <v>211</v>
      </c>
      <c r="D1498" s="17" t="s">
        <v>344</v>
      </c>
      <c r="E1498" s="32">
        <v>1</v>
      </c>
      <c r="F1498" s="44" t="s">
        <v>122</v>
      </c>
      <c r="G1498" s="86" t="s">
        <v>123</v>
      </c>
      <c r="H1498" s="70">
        <v>99217</v>
      </c>
      <c r="I1498" s="21">
        <v>9</v>
      </c>
      <c r="J1498" s="22">
        <v>99217023</v>
      </c>
      <c r="K1498" s="17" t="s">
        <v>40</v>
      </c>
      <c r="L1498" s="23">
        <v>100</v>
      </c>
      <c r="M1498" s="24">
        <v>1</v>
      </c>
      <c r="N1498" s="25">
        <f t="shared" si="214"/>
        <v>79.797149122807014</v>
      </c>
      <c r="O1498" s="26">
        <v>43.835616438356162</v>
      </c>
      <c r="P1498" s="26">
        <f t="shared" si="223"/>
        <v>0.43835616438356162</v>
      </c>
      <c r="Q1498" s="63">
        <v>56.164383561643838</v>
      </c>
      <c r="R1498" s="25">
        <v>0.56164383561643838</v>
      </c>
      <c r="S1498" s="24">
        <v>34.979572218216774</v>
      </c>
      <c r="T1498" s="25">
        <v>11.659857406072257</v>
      </c>
      <c r="U1498" s="25">
        <v>15.600889209324681</v>
      </c>
      <c r="V1498" s="25">
        <v>5.2002964031082266</v>
      </c>
      <c r="W1498" s="26">
        <v>19.41693588182369</v>
      </c>
      <c r="X1498" s="26">
        <v>46.028189879014775</v>
      </c>
      <c r="Y1498" s="26">
        <v>24.561864258110049</v>
      </c>
      <c r="Z1498" s="26">
        <v>0.77286978056869771</v>
      </c>
      <c r="AA1498" s="26" t="s">
        <v>45</v>
      </c>
      <c r="AB1498" s="26" t="s">
        <v>45</v>
      </c>
      <c r="AC1498" s="26">
        <f t="shared" si="224"/>
        <v>2.2639870364491212</v>
      </c>
      <c r="AD1498" s="26">
        <f t="shared" si="224"/>
        <v>5.3668213064893058</v>
      </c>
      <c r="AE1498" s="26">
        <f t="shared" si="224"/>
        <v>2.8638783487686594</v>
      </c>
      <c r="AF1498" s="26">
        <f t="shared" si="224"/>
        <v>9.0115514348933695E-2</v>
      </c>
      <c r="AG1498" s="17">
        <v>3.16</v>
      </c>
      <c r="AH1498" s="17">
        <v>5.89</v>
      </c>
      <c r="AI1498" s="17">
        <f t="shared" si="220"/>
        <v>1.2882495516931333E-6</v>
      </c>
      <c r="AJ1498" s="17">
        <v>1</v>
      </c>
      <c r="AK1498" s="17">
        <v>61.4</v>
      </c>
      <c r="AL1498" s="17">
        <v>456.2</v>
      </c>
      <c r="AM1498" s="17">
        <v>65.3</v>
      </c>
      <c r="AN1498" s="17">
        <v>5.6</v>
      </c>
      <c r="AO1498" s="17">
        <v>5.3</v>
      </c>
      <c r="AP1498" s="17">
        <v>0.1</v>
      </c>
      <c r="AQ1498" s="17">
        <v>180.7</v>
      </c>
      <c r="AR1498" s="17">
        <v>1273.8499999999995</v>
      </c>
      <c r="AS1498" s="17">
        <v>1487.4374999999995</v>
      </c>
      <c r="AT1498" s="26">
        <v>847.82499999999982</v>
      </c>
      <c r="AU1498" s="26">
        <v>21.06436915887851</v>
      </c>
      <c r="AV1498" s="26">
        <v>5.4430150158061101</v>
      </c>
      <c r="AW1498" s="26">
        <v>5170.7999999999975</v>
      </c>
      <c r="AX1498" s="26">
        <v>3784.9</v>
      </c>
      <c r="AY1498" s="103">
        <v>648</v>
      </c>
      <c r="AZ1498" s="103">
        <f t="shared" si="215"/>
        <v>197.64</v>
      </c>
      <c r="BA1498" s="17">
        <v>45</v>
      </c>
      <c r="BB1498" s="17">
        <v>75</v>
      </c>
      <c r="BC1498" s="17">
        <v>0.12</v>
      </c>
      <c r="BD1498" s="14">
        <v>2</v>
      </c>
      <c r="BE1498" s="17" t="s">
        <v>149</v>
      </c>
      <c r="BF1498" s="28"/>
      <c r="BG1498" s="26"/>
      <c r="BH1498" s="31"/>
    </row>
    <row r="1499" spans="1:61" x14ac:dyDescent="0.25">
      <c r="A1499" s="14">
        <v>2009</v>
      </c>
      <c r="B1499" s="15">
        <v>2012</v>
      </c>
      <c r="C1499" s="20" t="s">
        <v>211</v>
      </c>
      <c r="D1499" s="17" t="s">
        <v>344</v>
      </c>
      <c r="E1499" s="32">
        <v>2</v>
      </c>
      <c r="F1499" s="44" t="s">
        <v>122</v>
      </c>
      <c r="G1499" s="86" t="s">
        <v>123</v>
      </c>
      <c r="H1499" s="70">
        <v>99217</v>
      </c>
      <c r="I1499" s="21">
        <v>9</v>
      </c>
      <c r="J1499" s="22">
        <v>99217023</v>
      </c>
      <c r="K1499" s="17" t="s">
        <v>40</v>
      </c>
      <c r="L1499" s="23">
        <v>100</v>
      </c>
      <c r="M1499" s="24">
        <v>1</v>
      </c>
      <c r="N1499" s="25">
        <f t="shared" si="214"/>
        <v>75.921375921375926</v>
      </c>
      <c r="O1499" s="26">
        <v>39.361702127659569</v>
      </c>
      <c r="P1499" s="26">
        <f t="shared" si="223"/>
        <v>0.3936170212765957</v>
      </c>
      <c r="Q1499" s="63">
        <v>60.638297872340431</v>
      </c>
      <c r="R1499" s="25">
        <v>0.6063829787234043</v>
      </c>
      <c r="S1499" s="24">
        <v>29.883945841392649</v>
      </c>
      <c r="T1499" s="25">
        <v>9.9613152804642162</v>
      </c>
      <c r="U1499" s="25">
        <v>13.328239845261121</v>
      </c>
      <c r="V1499" s="25">
        <v>4.4427466150870405</v>
      </c>
      <c r="W1499" s="26">
        <v>18.794228016557696</v>
      </c>
      <c r="X1499" s="26">
        <v>46.248295872180748</v>
      </c>
      <c r="Y1499" s="26">
        <v>24.894660528453699</v>
      </c>
      <c r="Z1499" s="26">
        <v>0.85969592634144476</v>
      </c>
      <c r="AA1499" s="26" t="s">
        <v>45</v>
      </c>
      <c r="AB1499" s="26" t="s">
        <v>45</v>
      </c>
      <c r="AC1499" s="26">
        <f t="shared" si="224"/>
        <v>1.8721523072586486</v>
      </c>
      <c r="AD1499" s="26">
        <f t="shared" si="224"/>
        <v>4.6069385636698428</v>
      </c>
      <c r="AE1499" s="26">
        <f t="shared" si="224"/>
        <v>2.4798356232405521</v>
      </c>
      <c r="AF1499" s="26">
        <f t="shared" si="224"/>
        <v>8.5637021676178732E-2</v>
      </c>
      <c r="AG1499" s="17">
        <v>3.31</v>
      </c>
      <c r="AH1499" s="17">
        <v>6.09</v>
      </c>
      <c r="AI1499" s="17">
        <f t="shared" si="220"/>
        <v>8.1283051616409889E-7</v>
      </c>
      <c r="AJ1499" s="17">
        <v>1</v>
      </c>
      <c r="AK1499" s="17">
        <v>57.2</v>
      </c>
      <c r="AL1499" s="17">
        <v>519.4</v>
      </c>
      <c r="AM1499" s="17">
        <v>59.9</v>
      </c>
      <c r="AN1499" s="17">
        <v>4.9000000000000004</v>
      </c>
      <c r="AO1499" s="17">
        <v>4.3</v>
      </c>
      <c r="AP1499" s="17">
        <v>0.1</v>
      </c>
      <c r="AQ1499" s="17">
        <v>192.8</v>
      </c>
      <c r="AR1499" s="17">
        <v>1273.8499999999995</v>
      </c>
      <c r="AS1499" s="17">
        <v>1487.4374999999995</v>
      </c>
      <c r="AT1499" s="26">
        <v>847.82499999999982</v>
      </c>
      <c r="AU1499" s="26">
        <v>21.06436915887851</v>
      </c>
      <c r="AV1499" s="26">
        <v>5.4430150158061101</v>
      </c>
      <c r="AW1499" s="26">
        <v>5170.7999999999975</v>
      </c>
      <c r="AX1499" s="26">
        <v>3784.9</v>
      </c>
      <c r="AY1499" s="103">
        <v>648</v>
      </c>
      <c r="AZ1499" s="103">
        <f t="shared" si="215"/>
        <v>197.64</v>
      </c>
      <c r="BA1499" s="17">
        <v>45</v>
      </c>
      <c r="BB1499" s="17">
        <v>75</v>
      </c>
      <c r="BC1499" s="17">
        <v>0.12</v>
      </c>
      <c r="BD1499" s="14">
        <v>2</v>
      </c>
      <c r="BE1499" s="17" t="s">
        <v>149</v>
      </c>
      <c r="BF1499" s="28"/>
      <c r="BG1499" s="26"/>
      <c r="BH1499" s="31"/>
    </row>
    <row r="1500" spans="1:61" x14ac:dyDescent="0.25">
      <c r="A1500" s="14">
        <v>2009</v>
      </c>
      <c r="B1500" s="15">
        <v>2012</v>
      </c>
      <c r="C1500" s="20" t="s">
        <v>211</v>
      </c>
      <c r="D1500" s="17" t="s">
        <v>344</v>
      </c>
      <c r="E1500" s="32">
        <v>3</v>
      </c>
      <c r="F1500" s="44" t="s">
        <v>122</v>
      </c>
      <c r="G1500" s="86" t="s">
        <v>123</v>
      </c>
      <c r="H1500" s="70">
        <v>99217</v>
      </c>
      <c r="I1500" s="21">
        <v>9</v>
      </c>
      <c r="J1500" s="22">
        <v>99217023</v>
      </c>
      <c r="K1500" s="17" t="s">
        <v>40</v>
      </c>
      <c r="L1500" s="23">
        <v>100</v>
      </c>
      <c r="M1500" s="24">
        <v>1</v>
      </c>
      <c r="N1500" s="25">
        <f t="shared" si="214"/>
        <v>48.525007745000181</v>
      </c>
      <c r="O1500" s="26">
        <v>38.504155124653735</v>
      </c>
      <c r="P1500" s="26">
        <f t="shared" si="223"/>
        <v>0.38504155124653733</v>
      </c>
      <c r="Q1500" s="63">
        <v>61.495844875346265</v>
      </c>
      <c r="R1500" s="25">
        <v>0.61495844875346262</v>
      </c>
      <c r="S1500" s="24">
        <v>18.68414425638511</v>
      </c>
      <c r="T1500" s="25">
        <v>6.2280480854617037</v>
      </c>
      <c r="U1500" s="25">
        <v>8.333128338347759</v>
      </c>
      <c r="V1500" s="25">
        <v>2.77770944611592</v>
      </c>
      <c r="W1500" s="26">
        <v>19.459939231149548</v>
      </c>
      <c r="X1500" s="26">
        <v>42.640088364578148</v>
      </c>
      <c r="Y1500" s="26">
        <v>25.084903826340607</v>
      </c>
      <c r="Z1500" s="26">
        <v>1.4986657210821903</v>
      </c>
      <c r="AA1500" s="26" t="s">
        <v>45</v>
      </c>
      <c r="AB1500" s="26" t="s">
        <v>45</v>
      </c>
      <c r="AC1500" s="26">
        <f t="shared" si="224"/>
        <v>1.2119743727176204</v>
      </c>
      <c r="AD1500" s="26">
        <f t="shared" si="224"/>
        <v>2.6556452070292882</v>
      </c>
      <c r="AE1500" s="26">
        <f t="shared" si="224"/>
        <v>1.562299872496316</v>
      </c>
      <c r="AF1500" s="26">
        <f t="shared" si="224"/>
        <v>9.3337621749330191E-2</v>
      </c>
      <c r="AG1500" s="17">
        <v>3.65</v>
      </c>
      <c r="AH1500" s="17">
        <v>6.18</v>
      </c>
      <c r="AI1500" s="17">
        <f t="shared" si="220"/>
        <v>6.6069344800759506E-7</v>
      </c>
      <c r="AJ1500" s="17">
        <v>1.6</v>
      </c>
      <c r="AK1500" s="17">
        <v>95.1</v>
      </c>
      <c r="AL1500" s="17">
        <v>850</v>
      </c>
      <c r="AM1500" s="17">
        <v>171.2</v>
      </c>
      <c r="AN1500" s="17">
        <v>3.4</v>
      </c>
      <c r="AO1500" s="17">
        <v>4.0999999999999996</v>
      </c>
      <c r="AP1500" s="17">
        <v>0.1</v>
      </c>
      <c r="AQ1500" s="17">
        <v>124.3</v>
      </c>
      <c r="AR1500" s="17">
        <v>1273.8499999999995</v>
      </c>
      <c r="AS1500" s="17">
        <v>1487.4374999999995</v>
      </c>
      <c r="AT1500" s="26">
        <v>847.82499999999982</v>
      </c>
      <c r="AU1500" s="26">
        <v>21.06436915887851</v>
      </c>
      <c r="AV1500" s="26">
        <v>5.4430150158061101</v>
      </c>
      <c r="AW1500" s="26">
        <v>5170.7999999999975</v>
      </c>
      <c r="AX1500" s="26">
        <v>3784.9</v>
      </c>
      <c r="AY1500" s="103">
        <v>648</v>
      </c>
      <c r="AZ1500" s="103">
        <f t="shared" si="215"/>
        <v>197.64</v>
      </c>
      <c r="BA1500" s="17">
        <v>45</v>
      </c>
      <c r="BB1500" s="17">
        <v>75</v>
      </c>
      <c r="BC1500" s="17">
        <v>0.12</v>
      </c>
      <c r="BD1500" s="14">
        <v>2</v>
      </c>
      <c r="BE1500" s="17" t="s">
        <v>149</v>
      </c>
      <c r="BF1500" s="28"/>
      <c r="BG1500" s="26"/>
      <c r="BH1500" s="31"/>
    </row>
    <row r="1501" spans="1:61" x14ac:dyDescent="0.25">
      <c r="A1501" s="14">
        <v>2009</v>
      </c>
      <c r="B1501" s="15">
        <v>2012</v>
      </c>
      <c r="C1501" s="20" t="s">
        <v>211</v>
      </c>
      <c r="D1501" s="17" t="s">
        <v>344</v>
      </c>
      <c r="E1501" s="32">
        <v>4</v>
      </c>
      <c r="F1501" s="44" t="s">
        <v>122</v>
      </c>
      <c r="G1501" s="86" t="s">
        <v>123</v>
      </c>
      <c r="H1501" s="70">
        <v>99217</v>
      </c>
      <c r="I1501" s="21">
        <v>9</v>
      </c>
      <c r="J1501" s="22">
        <v>99217023</v>
      </c>
      <c r="K1501" s="17" t="s">
        <v>40</v>
      </c>
      <c r="L1501" s="23">
        <v>61.111111111111114</v>
      </c>
      <c r="M1501" s="24">
        <v>0.61111111111111116</v>
      </c>
      <c r="N1501" s="25">
        <f t="shared" si="214"/>
        <v>36.802232854864442</v>
      </c>
      <c r="O1501" s="26">
        <v>43.199999999999996</v>
      </c>
      <c r="P1501" s="26">
        <f t="shared" si="223"/>
        <v>0.43199999999999994</v>
      </c>
      <c r="Q1501" s="63">
        <v>56.800000000000004</v>
      </c>
      <c r="R1501" s="25">
        <v>0.56800000000000006</v>
      </c>
      <c r="S1501" s="24">
        <v>15.898564593301437</v>
      </c>
      <c r="T1501" s="25">
        <v>5.2995215311004786</v>
      </c>
      <c r="U1501" s="25">
        <v>7.0907598086124413</v>
      </c>
      <c r="V1501" s="25">
        <v>2.3635866028708135</v>
      </c>
      <c r="W1501" s="26">
        <v>19.822717049011672</v>
      </c>
      <c r="X1501" s="26">
        <v>44.955879286820633</v>
      </c>
      <c r="Y1501" s="26">
        <v>24.757958036257634</v>
      </c>
      <c r="Z1501" s="26">
        <v>0.72772467583077116</v>
      </c>
      <c r="AA1501" s="26" t="s">
        <v>45</v>
      </c>
      <c r="AB1501" s="26" t="s">
        <v>45</v>
      </c>
      <c r="AC1501" s="26">
        <f t="shared" si="224"/>
        <v>1.0505091580614991</v>
      </c>
      <c r="AD1501" s="26">
        <f t="shared" si="224"/>
        <v>2.3824465023005996</v>
      </c>
      <c r="AE1501" s="26">
        <f t="shared" si="224"/>
        <v>1.3120533167922945</v>
      </c>
      <c r="AF1501" s="26">
        <f t="shared" si="224"/>
        <v>3.8565925882782882E-2</v>
      </c>
      <c r="AG1501" s="17">
        <v>3.62</v>
      </c>
      <c r="AH1501" s="17">
        <v>6.3</v>
      </c>
      <c r="AI1501" s="17">
        <f t="shared" si="220"/>
        <v>5.0118723362727218E-7</v>
      </c>
      <c r="AJ1501" s="17">
        <v>1.1000000000000001</v>
      </c>
      <c r="AK1501" s="17">
        <v>77.5</v>
      </c>
      <c r="AL1501" s="17">
        <v>888.4</v>
      </c>
      <c r="AM1501" s="17">
        <v>171.1</v>
      </c>
      <c r="AN1501" s="17">
        <v>3.1</v>
      </c>
      <c r="AO1501" s="17">
        <v>4</v>
      </c>
      <c r="AP1501" s="17">
        <v>0.1</v>
      </c>
      <c r="AQ1501" s="17">
        <v>136.5</v>
      </c>
      <c r="AR1501" s="17">
        <v>1273.8499999999995</v>
      </c>
      <c r="AS1501" s="17">
        <v>1487.4374999999995</v>
      </c>
      <c r="AT1501" s="26">
        <v>847.82499999999982</v>
      </c>
      <c r="AU1501" s="26">
        <v>21.06436915887851</v>
      </c>
      <c r="AV1501" s="26">
        <v>5.4430150158061101</v>
      </c>
      <c r="AW1501" s="26">
        <v>5170.7999999999975</v>
      </c>
      <c r="AX1501" s="26">
        <v>3784.9</v>
      </c>
      <c r="AY1501" s="103">
        <v>648</v>
      </c>
      <c r="AZ1501" s="103">
        <f t="shared" si="215"/>
        <v>197.64</v>
      </c>
      <c r="BA1501" s="17">
        <v>45</v>
      </c>
      <c r="BB1501" s="17">
        <v>75</v>
      </c>
      <c r="BC1501" s="17">
        <v>0.12</v>
      </c>
      <c r="BD1501" s="14">
        <v>2</v>
      </c>
      <c r="BE1501" s="17" t="s">
        <v>149</v>
      </c>
      <c r="BF1501" s="28"/>
      <c r="BG1501" s="26"/>
      <c r="BH1501" s="31"/>
    </row>
    <row r="1502" spans="1:61" x14ac:dyDescent="0.25">
      <c r="A1502" s="14">
        <v>2009</v>
      </c>
      <c r="B1502" s="15">
        <v>2012</v>
      </c>
      <c r="C1502" s="20" t="s">
        <v>211</v>
      </c>
      <c r="D1502" s="17" t="s">
        <v>344</v>
      </c>
      <c r="E1502" s="32">
        <v>1</v>
      </c>
      <c r="F1502" s="44" t="s">
        <v>124</v>
      </c>
      <c r="G1502" s="86" t="s">
        <v>125</v>
      </c>
      <c r="H1502" s="70">
        <v>99239</v>
      </c>
      <c r="I1502" s="21" t="s">
        <v>52</v>
      </c>
      <c r="J1502" s="22">
        <v>99239015</v>
      </c>
      <c r="K1502" s="17" t="s">
        <v>42</v>
      </c>
      <c r="L1502" s="23">
        <v>94.444444444444443</v>
      </c>
      <c r="M1502" s="24">
        <v>0.94444444444444442</v>
      </c>
      <c r="N1502" s="25">
        <f t="shared" ref="N1502:N1533" si="225">T1502/P1502*3</f>
        <v>55.961594040011562</v>
      </c>
      <c r="O1502" s="26">
        <v>40.161725067385447</v>
      </c>
      <c r="P1502" s="26">
        <f t="shared" si="223"/>
        <v>0.40161725067385445</v>
      </c>
      <c r="Q1502" s="63">
        <v>59.838274932614553</v>
      </c>
      <c r="R1502" s="25">
        <v>0.59838274932614555</v>
      </c>
      <c r="S1502" s="24">
        <v>22.475141541675804</v>
      </c>
      <c r="T1502" s="25">
        <v>7.4917138472252676</v>
      </c>
      <c r="U1502" s="25">
        <v>10.023913127587409</v>
      </c>
      <c r="V1502" s="25">
        <v>3.3413043758624692</v>
      </c>
      <c r="W1502" s="26">
        <v>18.995617847662018</v>
      </c>
      <c r="X1502" s="26">
        <v>45.942555369273123</v>
      </c>
      <c r="Y1502" s="26">
        <v>23.891106751765747</v>
      </c>
      <c r="Z1502" s="26">
        <v>0.80824949476442498</v>
      </c>
      <c r="AA1502" s="26" t="s">
        <v>45</v>
      </c>
      <c r="AB1502" s="26" t="s">
        <v>45</v>
      </c>
      <c r="AC1502" s="26">
        <f t="shared" si="224"/>
        <v>1.4230973326592897</v>
      </c>
      <c r="AD1502" s="26">
        <f t="shared" si="224"/>
        <v>3.4418847823689704</v>
      </c>
      <c r="AE1502" s="26">
        <f t="shared" si="224"/>
        <v>1.7898533527774054</v>
      </c>
      <c r="AF1502" s="26">
        <f t="shared" si="224"/>
        <v>6.0551739319394692E-2</v>
      </c>
      <c r="AG1502" s="17">
        <v>3.16</v>
      </c>
      <c r="AH1502" s="17">
        <v>5.89</v>
      </c>
      <c r="AI1502" s="17">
        <f t="shared" si="220"/>
        <v>1.2882495516931333E-6</v>
      </c>
      <c r="AJ1502" s="17">
        <v>1</v>
      </c>
      <c r="AK1502" s="17">
        <v>61.4</v>
      </c>
      <c r="AL1502" s="17">
        <v>456.2</v>
      </c>
      <c r="AM1502" s="17">
        <v>65.3</v>
      </c>
      <c r="AN1502" s="17">
        <v>5.6</v>
      </c>
      <c r="AO1502" s="17">
        <v>5.3</v>
      </c>
      <c r="AP1502" s="17">
        <v>0.1</v>
      </c>
      <c r="AQ1502" s="17">
        <v>180.7</v>
      </c>
      <c r="AR1502" s="17">
        <v>1273.8499999999995</v>
      </c>
      <c r="AS1502" s="17">
        <v>1487.4374999999995</v>
      </c>
      <c r="AT1502" s="26">
        <v>847.82499999999982</v>
      </c>
      <c r="AU1502" s="26">
        <v>21.06436915887851</v>
      </c>
      <c r="AV1502" s="26">
        <v>5.4430150158061101</v>
      </c>
      <c r="AW1502" s="26">
        <v>5170.7999999999975</v>
      </c>
      <c r="AX1502" s="26">
        <v>3784.9</v>
      </c>
      <c r="AY1502" s="103">
        <v>648</v>
      </c>
      <c r="AZ1502" s="103">
        <f t="shared" ref="AZ1502:AZ1533" si="226">AY1502*0.305</f>
        <v>197.64</v>
      </c>
      <c r="BA1502" s="17">
        <v>45</v>
      </c>
      <c r="BB1502" s="17">
        <v>75</v>
      </c>
      <c r="BC1502" s="17">
        <v>0.12</v>
      </c>
      <c r="BD1502" s="14">
        <v>2</v>
      </c>
      <c r="BE1502" s="17" t="s">
        <v>149</v>
      </c>
      <c r="BF1502" s="28"/>
      <c r="BG1502" s="26"/>
      <c r="BH1502" s="31"/>
      <c r="BI1502" s="29"/>
    </row>
    <row r="1503" spans="1:61" x14ac:dyDescent="0.25">
      <c r="A1503" s="14">
        <v>2009</v>
      </c>
      <c r="B1503" s="15">
        <v>2012</v>
      </c>
      <c r="C1503" s="20" t="s">
        <v>211</v>
      </c>
      <c r="D1503" s="17" t="s">
        <v>344</v>
      </c>
      <c r="E1503" s="32">
        <v>2</v>
      </c>
      <c r="F1503" s="44" t="s">
        <v>124</v>
      </c>
      <c r="G1503" s="86" t="s">
        <v>125</v>
      </c>
      <c r="H1503" s="70">
        <v>99239</v>
      </c>
      <c r="I1503" s="21" t="s">
        <v>52</v>
      </c>
      <c r="J1503" s="22">
        <v>99239015</v>
      </c>
      <c r="K1503" s="17" t="s">
        <v>42</v>
      </c>
      <c r="L1503" s="23">
        <v>94.444444444444443</v>
      </c>
      <c r="M1503" s="24">
        <v>0.94444444444444442</v>
      </c>
      <c r="N1503" s="25">
        <f t="shared" si="225"/>
        <v>67.424629535002538</v>
      </c>
      <c r="O1503" s="26">
        <v>36.140350877192986</v>
      </c>
      <c r="P1503" s="26">
        <f t="shared" si="223"/>
        <v>0.36140350877192984</v>
      </c>
      <c r="Q1503" s="63">
        <v>63.859649122807014</v>
      </c>
      <c r="R1503" s="25">
        <v>0.63859649122807016</v>
      </c>
      <c r="S1503" s="24">
        <v>24.367497691597414</v>
      </c>
      <c r="T1503" s="25">
        <v>8.1224992305324708</v>
      </c>
      <c r="U1503" s="25">
        <v>10.867903970452447</v>
      </c>
      <c r="V1503" s="25">
        <v>3.6226346568174819</v>
      </c>
      <c r="W1503" s="26">
        <v>19.529290691281176</v>
      </c>
      <c r="X1503" s="26">
        <v>45.29579908881125</v>
      </c>
      <c r="Y1503" s="26">
        <v>24.798554831773458</v>
      </c>
      <c r="Z1503" s="26">
        <v>0.64888319083659951</v>
      </c>
      <c r="AA1503" s="26" t="s">
        <v>45</v>
      </c>
      <c r="AB1503" s="26" t="s">
        <v>45</v>
      </c>
      <c r="AC1503" s="26">
        <f t="shared" si="224"/>
        <v>1.5862664861277629</v>
      </c>
      <c r="AD1503" s="26">
        <f t="shared" si="224"/>
        <v>3.6791509324522278</v>
      </c>
      <c r="AE1503" s="26">
        <f t="shared" si="224"/>
        <v>2.014262425393972</v>
      </c>
      <c r="AF1503" s="26">
        <f t="shared" si="224"/>
        <v>5.2705532182757336E-2</v>
      </c>
      <c r="AG1503" s="17">
        <v>3.31</v>
      </c>
      <c r="AH1503" s="17">
        <v>6.09</v>
      </c>
      <c r="AI1503" s="17">
        <f t="shared" si="220"/>
        <v>8.1283051616409889E-7</v>
      </c>
      <c r="AJ1503" s="17">
        <v>1</v>
      </c>
      <c r="AK1503" s="17">
        <v>57.2</v>
      </c>
      <c r="AL1503" s="17">
        <v>519.4</v>
      </c>
      <c r="AM1503" s="17">
        <v>59.9</v>
      </c>
      <c r="AN1503" s="17">
        <v>4.9000000000000004</v>
      </c>
      <c r="AO1503" s="17">
        <v>4.3</v>
      </c>
      <c r="AP1503" s="17">
        <v>0.1</v>
      </c>
      <c r="AQ1503" s="17">
        <v>192.8</v>
      </c>
      <c r="AR1503" s="17">
        <v>1273.8499999999995</v>
      </c>
      <c r="AS1503" s="17">
        <v>1487.4374999999995</v>
      </c>
      <c r="AT1503" s="26">
        <v>847.82499999999982</v>
      </c>
      <c r="AU1503" s="26">
        <v>21.06436915887851</v>
      </c>
      <c r="AV1503" s="26">
        <v>5.4430150158061101</v>
      </c>
      <c r="AW1503" s="26">
        <v>5170.7999999999975</v>
      </c>
      <c r="AX1503" s="26">
        <v>3784.9</v>
      </c>
      <c r="AY1503" s="103">
        <v>648</v>
      </c>
      <c r="AZ1503" s="103">
        <f t="shared" si="226"/>
        <v>197.64</v>
      </c>
      <c r="BA1503" s="17">
        <v>45</v>
      </c>
      <c r="BB1503" s="17">
        <v>75</v>
      </c>
      <c r="BC1503" s="17">
        <v>0.12</v>
      </c>
      <c r="BD1503" s="14">
        <v>2</v>
      </c>
      <c r="BE1503" s="17" t="s">
        <v>149</v>
      </c>
      <c r="BF1503" s="28"/>
      <c r="BG1503" s="26"/>
      <c r="BH1503" s="31"/>
      <c r="BI1503" s="29"/>
    </row>
    <row r="1504" spans="1:61" x14ac:dyDescent="0.25">
      <c r="A1504" s="14">
        <v>2009</v>
      </c>
      <c r="B1504" s="15">
        <v>2012</v>
      </c>
      <c r="C1504" s="20" t="s">
        <v>211</v>
      </c>
      <c r="D1504" s="17" t="s">
        <v>344</v>
      </c>
      <c r="E1504" s="32">
        <v>3</v>
      </c>
      <c r="F1504" s="44" t="s">
        <v>124</v>
      </c>
      <c r="G1504" s="86" t="s">
        <v>125</v>
      </c>
      <c r="H1504" s="70">
        <v>99239</v>
      </c>
      <c r="I1504" s="21" t="s">
        <v>52</v>
      </c>
      <c r="J1504" s="22">
        <v>99239015</v>
      </c>
      <c r="K1504" s="17" t="s">
        <v>42</v>
      </c>
      <c r="L1504" s="23">
        <v>100</v>
      </c>
      <c r="M1504" s="24">
        <v>1</v>
      </c>
      <c r="N1504" s="25">
        <f t="shared" si="225"/>
        <v>46.317326723160591</v>
      </c>
      <c r="O1504" s="26">
        <v>38.785046728971963</v>
      </c>
      <c r="P1504" s="26">
        <f t="shared" si="223"/>
        <v>0.38785046728971961</v>
      </c>
      <c r="Q1504" s="63">
        <v>61.214953271028037</v>
      </c>
      <c r="R1504" s="25">
        <v>0.61214953271028039</v>
      </c>
      <c r="S1504" s="24">
        <v>17.964196813188451</v>
      </c>
      <c r="T1504" s="25">
        <v>5.9880656043961507</v>
      </c>
      <c r="U1504" s="25">
        <v>8.012031778682049</v>
      </c>
      <c r="V1504" s="25">
        <v>2.6706772595606831</v>
      </c>
      <c r="W1504" s="26">
        <v>19.267946700953544</v>
      </c>
      <c r="X1504" s="26">
        <v>45.725544650130161</v>
      </c>
      <c r="Y1504" s="26">
        <v>24.552636701592419</v>
      </c>
      <c r="Z1504" s="26">
        <v>0.75772153364532358</v>
      </c>
      <c r="AA1504" s="26" t="s">
        <v>45</v>
      </c>
      <c r="AB1504" s="26" t="s">
        <v>45</v>
      </c>
      <c r="AC1504" s="26">
        <f t="shared" si="224"/>
        <v>1.1537772890731821</v>
      </c>
      <c r="AD1504" s="26">
        <f t="shared" si="224"/>
        <v>2.7380756116172482</v>
      </c>
      <c r="AE1504" s="26">
        <f t="shared" si="224"/>
        <v>1.4702279933004012</v>
      </c>
      <c r="AF1504" s="26">
        <f t="shared" si="224"/>
        <v>4.5372862533318625E-2</v>
      </c>
      <c r="AG1504" s="17">
        <v>3.65</v>
      </c>
      <c r="AH1504" s="17">
        <v>6.18</v>
      </c>
      <c r="AI1504" s="17">
        <f t="shared" si="220"/>
        <v>6.6069344800759506E-7</v>
      </c>
      <c r="AJ1504" s="17">
        <v>1.6</v>
      </c>
      <c r="AK1504" s="17">
        <v>95.1</v>
      </c>
      <c r="AL1504" s="17">
        <v>850</v>
      </c>
      <c r="AM1504" s="17">
        <v>171.2</v>
      </c>
      <c r="AN1504" s="17">
        <v>3.4</v>
      </c>
      <c r="AO1504" s="17">
        <v>4.0999999999999996</v>
      </c>
      <c r="AP1504" s="17">
        <v>0.1</v>
      </c>
      <c r="AQ1504" s="17">
        <v>124.3</v>
      </c>
      <c r="AR1504" s="17">
        <v>1273.8499999999995</v>
      </c>
      <c r="AS1504" s="17">
        <v>1487.4374999999995</v>
      </c>
      <c r="AT1504" s="26">
        <v>847.82499999999982</v>
      </c>
      <c r="AU1504" s="26">
        <v>21.06436915887851</v>
      </c>
      <c r="AV1504" s="26">
        <v>5.4430150158061101</v>
      </c>
      <c r="AW1504" s="26">
        <v>5170.7999999999975</v>
      </c>
      <c r="AX1504" s="26">
        <v>3784.9</v>
      </c>
      <c r="AY1504" s="103">
        <v>648</v>
      </c>
      <c r="AZ1504" s="103">
        <f t="shared" si="226"/>
        <v>197.64</v>
      </c>
      <c r="BA1504" s="17">
        <v>45</v>
      </c>
      <c r="BB1504" s="17">
        <v>75</v>
      </c>
      <c r="BC1504" s="17">
        <v>0.12</v>
      </c>
      <c r="BD1504" s="14">
        <v>2</v>
      </c>
      <c r="BE1504" s="17" t="s">
        <v>149</v>
      </c>
      <c r="BF1504" s="28"/>
      <c r="BG1504" s="26"/>
      <c r="BH1504" s="31"/>
      <c r="BI1504" s="29"/>
    </row>
    <row r="1505" spans="1:61" x14ac:dyDescent="0.25">
      <c r="A1505" s="14">
        <v>2009</v>
      </c>
      <c r="B1505" s="15">
        <v>2012</v>
      </c>
      <c r="C1505" s="20" t="s">
        <v>211</v>
      </c>
      <c r="D1505" s="17" t="s">
        <v>344</v>
      </c>
      <c r="E1505" s="32">
        <v>4</v>
      </c>
      <c r="F1505" s="44" t="s">
        <v>124</v>
      </c>
      <c r="G1505" s="86" t="s">
        <v>125</v>
      </c>
      <c r="H1505" s="70">
        <v>99239</v>
      </c>
      <c r="I1505" s="21" t="s">
        <v>52</v>
      </c>
      <c r="J1505" s="22">
        <v>99239015</v>
      </c>
      <c r="K1505" s="17" t="s">
        <v>42</v>
      </c>
      <c r="L1505" s="23">
        <v>100</v>
      </c>
      <c r="M1505" s="24">
        <v>1</v>
      </c>
      <c r="N1505" s="25">
        <f t="shared" si="225"/>
        <v>42.166437263769637</v>
      </c>
      <c r="O1505" s="26">
        <v>42.196531791907518</v>
      </c>
      <c r="P1505" s="26">
        <f t="shared" si="223"/>
        <v>0.42196531791907516</v>
      </c>
      <c r="Q1505" s="63">
        <v>57.803468208092482</v>
      </c>
      <c r="R1505" s="25">
        <v>0.57803468208092479</v>
      </c>
      <c r="S1505" s="24">
        <v>17.792774105521293</v>
      </c>
      <c r="T1505" s="25">
        <v>5.9309247018404312</v>
      </c>
      <c r="U1505" s="25">
        <v>7.9355772510624965</v>
      </c>
      <c r="V1505" s="25">
        <v>2.6451924170208323</v>
      </c>
      <c r="W1505" s="26">
        <v>19.98674456247744</v>
      </c>
      <c r="X1505" s="26">
        <v>45.483171732400166</v>
      </c>
      <c r="Y1505" s="26">
        <v>24.310434484551763</v>
      </c>
      <c r="Z1505" s="26">
        <v>0.66639994868863539</v>
      </c>
      <c r="AA1505" s="26" t="s">
        <v>45</v>
      </c>
      <c r="AB1505" s="26" t="s">
        <v>45</v>
      </c>
      <c r="AC1505" s="26">
        <f t="shared" si="224"/>
        <v>1.1853987703497237</v>
      </c>
      <c r="AD1505" s="26">
        <f t="shared" si="224"/>
        <v>2.6975726674574259</v>
      </c>
      <c r="AE1505" s="26">
        <f t="shared" si="224"/>
        <v>1.441833563969015</v>
      </c>
      <c r="AF1505" s="26">
        <f t="shared" si="224"/>
        <v>3.9523679169826235E-2</v>
      </c>
      <c r="AG1505" s="17">
        <v>3.62</v>
      </c>
      <c r="AH1505" s="17">
        <v>6.3</v>
      </c>
      <c r="AI1505" s="17">
        <f t="shared" si="220"/>
        <v>5.0118723362727218E-7</v>
      </c>
      <c r="AJ1505" s="17">
        <v>1.1000000000000001</v>
      </c>
      <c r="AK1505" s="17">
        <v>77.5</v>
      </c>
      <c r="AL1505" s="17">
        <v>888.4</v>
      </c>
      <c r="AM1505" s="17">
        <v>171.1</v>
      </c>
      <c r="AN1505" s="17">
        <v>3.1</v>
      </c>
      <c r="AO1505" s="17">
        <v>4</v>
      </c>
      <c r="AP1505" s="17">
        <v>0.1</v>
      </c>
      <c r="AQ1505" s="17">
        <v>136.5</v>
      </c>
      <c r="AR1505" s="17">
        <v>1273.8499999999995</v>
      </c>
      <c r="AS1505" s="17">
        <v>1487.4374999999995</v>
      </c>
      <c r="AT1505" s="26">
        <v>847.82499999999982</v>
      </c>
      <c r="AU1505" s="26">
        <v>21.06436915887851</v>
      </c>
      <c r="AV1505" s="26">
        <v>5.4430150158061101</v>
      </c>
      <c r="AW1505" s="26">
        <v>5170.7999999999975</v>
      </c>
      <c r="AX1505" s="26">
        <v>3784.9</v>
      </c>
      <c r="AY1505" s="103">
        <v>648</v>
      </c>
      <c r="AZ1505" s="103">
        <f t="shared" si="226"/>
        <v>197.64</v>
      </c>
      <c r="BA1505" s="17">
        <v>45</v>
      </c>
      <c r="BB1505" s="17">
        <v>75</v>
      </c>
      <c r="BC1505" s="17">
        <v>0.12</v>
      </c>
      <c r="BD1505" s="14">
        <v>2</v>
      </c>
      <c r="BE1505" s="17" t="s">
        <v>149</v>
      </c>
      <c r="BF1505" s="28"/>
      <c r="BG1505" s="26"/>
      <c r="BH1505" s="31"/>
      <c r="BI1505" s="29"/>
    </row>
    <row r="1506" spans="1:61" x14ac:dyDescent="0.25">
      <c r="A1506" s="14">
        <v>2009</v>
      </c>
      <c r="B1506" s="15">
        <v>2012</v>
      </c>
      <c r="C1506" s="20" t="s">
        <v>211</v>
      </c>
      <c r="D1506" s="17" t="s">
        <v>344</v>
      </c>
      <c r="E1506" s="32">
        <v>1</v>
      </c>
      <c r="F1506" s="44" t="s">
        <v>126</v>
      </c>
      <c r="G1506" s="86" t="s">
        <v>127</v>
      </c>
      <c r="H1506" s="70">
        <v>9970</v>
      </c>
      <c r="I1506" s="21">
        <v>5</v>
      </c>
      <c r="J1506" s="22">
        <v>9970036</v>
      </c>
      <c r="K1506" s="17" t="s">
        <v>54</v>
      </c>
      <c r="L1506" s="23">
        <v>94.444444444444443</v>
      </c>
      <c r="M1506" s="24">
        <v>0.94444444444444442</v>
      </c>
      <c r="N1506" s="25">
        <f t="shared" si="225"/>
        <v>71.841044617814148</v>
      </c>
      <c r="O1506" s="26">
        <v>44.42013129102844</v>
      </c>
      <c r="P1506" s="26">
        <f t="shared" si="223"/>
        <v>0.44420131291028442</v>
      </c>
      <c r="Q1506" s="63">
        <v>55.57986870897156</v>
      </c>
      <c r="R1506" s="25">
        <v>0.55579868708971558</v>
      </c>
      <c r="S1506" s="24">
        <v>31.911886340079366</v>
      </c>
      <c r="T1506" s="25">
        <v>10.637295446693122</v>
      </c>
      <c r="U1506" s="25">
        <v>14.232701307675399</v>
      </c>
      <c r="V1506" s="25">
        <v>4.744233769225132</v>
      </c>
      <c r="W1506" s="26">
        <v>18.413505257026486</v>
      </c>
      <c r="X1506" s="26">
        <v>45.340870709415711</v>
      </c>
      <c r="Y1506" s="26">
        <v>24.785049846416882</v>
      </c>
      <c r="Z1506" s="26">
        <v>1.3278197064111055</v>
      </c>
      <c r="AA1506" s="26" t="s">
        <v>45</v>
      </c>
      <c r="AB1506" s="26" t="s">
        <v>45</v>
      </c>
      <c r="AC1506" s="26">
        <f t="shared" si="224"/>
        <v>1.958698956282277</v>
      </c>
      <c r="AD1506" s="26">
        <f t="shared" si="224"/>
        <v>4.8230423754636922</v>
      </c>
      <c r="AE1506" s="26">
        <f t="shared" si="224"/>
        <v>2.6364589787735233</v>
      </c>
      <c r="AF1506" s="26">
        <f t="shared" si="224"/>
        <v>0.14124410517036251</v>
      </c>
      <c r="AG1506" s="17">
        <v>3.16</v>
      </c>
      <c r="AH1506" s="17">
        <v>5.89</v>
      </c>
      <c r="AI1506" s="17">
        <f t="shared" si="220"/>
        <v>1.2882495516931333E-6</v>
      </c>
      <c r="AJ1506" s="17">
        <v>1</v>
      </c>
      <c r="AK1506" s="17">
        <v>61.4</v>
      </c>
      <c r="AL1506" s="17">
        <v>456.2</v>
      </c>
      <c r="AM1506" s="17">
        <v>65.3</v>
      </c>
      <c r="AN1506" s="17">
        <v>5.6</v>
      </c>
      <c r="AO1506" s="17">
        <v>5.3</v>
      </c>
      <c r="AP1506" s="17">
        <v>0.1</v>
      </c>
      <c r="AQ1506" s="17">
        <v>180.7</v>
      </c>
      <c r="AR1506" s="17">
        <v>1273.8499999999995</v>
      </c>
      <c r="AS1506" s="17">
        <v>1487.4374999999995</v>
      </c>
      <c r="AT1506" s="26">
        <v>847.82499999999982</v>
      </c>
      <c r="AU1506" s="26">
        <v>21.06436915887851</v>
      </c>
      <c r="AV1506" s="26">
        <v>5.4430150158061101</v>
      </c>
      <c r="AW1506" s="26">
        <v>5170.7999999999975</v>
      </c>
      <c r="AX1506" s="26">
        <v>3784.9</v>
      </c>
      <c r="AY1506" s="103">
        <v>648</v>
      </c>
      <c r="AZ1506" s="103">
        <f t="shared" si="226"/>
        <v>197.64</v>
      </c>
      <c r="BA1506" s="17">
        <v>45</v>
      </c>
      <c r="BB1506" s="17">
        <v>75</v>
      </c>
      <c r="BC1506" s="17">
        <v>0.12</v>
      </c>
      <c r="BD1506" s="14">
        <v>2</v>
      </c>
      <c r="BE1506" s="17" t="s">
        <v>149</v>
      </c>
      <c r="BF1506" s="28"/>
      <c r="BG1506" s="26"/>
      <c r="BH1506" s="31"/>
      <c r="BI1506" s="29"/>
    </row>
    <row r="1507" spans="1:61" x14ac:dyDescent="0.25">
      <c r="A1507" s="14">
        <v>2009</v>
      </c>
      <c r="B1507" s="15">
        <v>2012</v>
      </c>
      <c r="C1507" s="20" t="s">
        <v>211</v>
      </c>
      <c r="D1507" s="17" t="s">
        <v>344</v>
      </c>
      <c r="E1507" s="32">
        <v>2</v>
      </c>
      <c r="F1507" s="44" t="s">
        <v>126</v>
      </c>
      <c r="G1507" s="86" t="s">
        <v>127</v>
      </c>
      <c r="H1507" s="70">
        <v>9970</v>
      </c>
      <c r="I1507" s="21">
        <v>5</v>
      </c>
      <c r="J1507" s="22">
        <v>9970036</v>
      </c>
      <c r="K1507" s="17" t="s">
        <v>54</v>
      </c>
      <c r="L1507" s="23">
        <v>94.444444444444443</v>
      </c>
      <c r="M1507" s="24">
        <v>0.94444444444444442</v>
      </c>
      <c r="N1507" s="38">
        <f>S1507/P1507</f>
        <v>76.373885899200218</v>
      </c>
      <c r="O1507" s="37">
        <f>AVERAGE(O1506,O1508:O1509)</f>
        <v>41.224979988339577</v>
      </c>
      <c r="P1507" s="37">
        <f>AVERAGE(P1506,P1508:P1509)</f>
        <v>0.41224979988339577</v>
      </c>
      <c r="Q1507" s="94">
        <f>100-O1507</f>
        <v>58.775020011660423</v>
      </c>
      <c r="R1507" s="38">
        <f>1-P1507</f>
        <v>0.58775020011660417</v>
      </c>
      <c r="S1507" s="68">
        <v>31.48511917826259</v>
      </c>
      <c r="T1507" s="38">
        <f>S1507/3</f>
        <v>10.49503972608753</v>
      </c>
      <c r="U1507" s="38">
        <f>S1507/2.242</f>
        <v>14.043318099135856</v>
      </c>
      <c r="V1507" s="38">
        <f>T1507/2.242</f>
        <v>4.6811060330452854</v>
      </c>
      <c r="W1507" s="26">
        <v>20.442952911709511</v>
      </c>
      <c r="X1507" s="26">
        <v>43.825781465047754</v>
      </c>
      <c r="Y1507" s="26">
        <v>24.657583257165328</v>
      </c>
      <c r="Z1507" s="26">
        <v>0.99908163449177323</v>
      </c>
      <c r="AA1507" s="26" t="s">
        <v>45</v>
      </c>
      <c r="AB1507" s="26" t="s">
        <v>45</v>
      </c>
      <c r="AC1507" s="26">
        <f t="shared" si="224"/>
        <v>2.1454960292692804</v>
      </c>
      <c r="AD1507" s="26">
        <f t="shared" si="224"/>
        <v>4.5995331750250674</v>
      </c>
      <c r="AE1507" s="26">
        <f t="shared" si="224"/>
        <v>2.5878231583326086</v>
      </c>
      <c r="AF1507" s="26">
        <f t="shared" si="224"/>
        <v>0.10485401443595622</v>
      </c>
      <c r="AG1507" s="17">
        <v>3.31</v>
      </c>
      <c r="AH1507" s="17">
        <v>6.09</v>
      </c>
      <c r="AI1507" s="17">
        <f t="shared" ref="AI1507:AI1570" si="227">10^(-AH1507)</f>
        <v>8.1283051616409889E-7</v>
      </c>
      <c r="AJ1507" s="17">
        <v>1</v>
      </c>
      <c r="AK1507" s="17">
        <v>57.2</v>
      </c>
      <c r="AL1507" s="17">
        <v>519.4</v>
      </c>
      <c r="AM1507" s="17">
        <v>59.9</v>
      </c>
      <c r="AN1507" s="17">
        <v>4.9000000000000004</v>
      </c>
      <c r="AO1507" s="17">
        <v>4.3</v>
      </c>
      <c r="AP1507" s="17">
        <v>0.1</v>
      </c>
      <c r="AQ1507" s="17">
        <v>192.8</v>
      </c>
      <c r="AR1507" s="17">
        <v>1273.8499999999995</v>
      </c>
      <c r="AS1507" s="17">
        <v>1487.4374999999995</v>
      </c>
      <c r="AT1507" s="26">
        <v>847.82499999999982</v>
      </c>
      <c r="AU1507" s="26">
        <v>21.06436915887851</v>
      </c>
      <c r="AV1507" s="26">
        <v>5.4430150158061101</v>
      </c>
      <c r="AW1507" s="26">
        <v>5170.7999999999975</v>
      </c>
      <c r="AX1507" s="26">
        <v>3784.9</v>
      </c>
      <c r="AY1507" s="103">
        <v>648</v>
      </c>
      <c r="AZ1507" s="103">
        <f t="shared" si="226"/>
        <v>197.64</v>
      </c>
      <c r="BA1507" s="17">
        <v>45</v>
      </c>
      <c r="BB1507" s="17">
        <v>75</v>
      </c>
      <c r="BC1507" s="17">
        <v>0.12</v>
      </c>
      <c r="BD1507" s="14">
        <v>2</v>
      </c>
      <c r="BE1507" s="17" t="s">
        <v>149</v>
      </c>
      <c r="BF1507" s="28"/>
      <c r="BG1507" s="26"/>
      <c r="BH1507" s="39" t="s">
        <v>196</v>
      </c>
      <c r="BI1507" s="29"/>
    </row>
    <row r="1508" spans="1:61" x14ac:dyDescent="0.25">
      <c r="A1508" s="14">
        <v>2009</v>
      </c>
      <c r="B1508" s="15">
        <v>2012</v>
      </c>
      <c r="C1508" s="20" t="s">
        <v>211</v>
      </c>
      <c r="D1508" s="17" t="s">
        <v>344</v>
      </c>
      <c r="E1508" s="32">
        <v>3</v>
      </c>
      <c r="F1508" s="44" t="s">
        <v>126</v>
      </c>
      <c r="G1508" s="86" t="s">
        <v>127</v>
      </c>
      <c r="H1508" s="70">
        <v>9970</v>
      </c>
      <c r="I1508" s="21">
        <v>5</v>
      </c>
      <c r="J1508" s="22">
        <v>9970036</v>
      </c>
      <c r="K1508" s="17" t="s">
        <v>54</v>
      </c>
      <c r="L1508" s="23">
        <v>83.333333333333329</v>
      </c>
      <c r="M1508" s="24">
        <v>0.83333333333333326</v>
      </c>
      <c r="N1508" s="25">
        <f t="shared" si="225"/>
        <v>51.324863883847527</v>
      </c>
      <c r="O1508" s="26">
        <v>38.563829787234049</v>
      </c>
      <c r="P1508" s="26">
        <f t="shared" si="223"/>
        <v>0.3856382978723405</v>
      </c>
      <c r="Q1508" s="63">
        <v>61.436170212765951</v>
      </c>
      <c r="R1508" s="25">
        <v>0.6143617021276595</v>
      </c>
      <c r="S1508" s="24">
        <v>19.792833146696527</v>
      </c>
      <c r="T1508" s="25">
        <v>6.597611048898842</v>
      </c>
      <c r="U1508" s="25">
        <v>8.8276035834266509</v>
      </c>
      <c r="V1508" s="25">
        <v>2.9425345278088835</v>
      </c>
      <c r="W1508" s="26">
        <v>19.778594492940684</v>
      </c>
      <c r="X1508" s="26">
        <v>43.55215229355602</v>
      </c>
      <c r="Y1508" s="26">
        <v>24.936258852030306</v>
      </c>
      <c r="Z1508" s="26">
        <v>1.1988845924882696</v>
      </c>
      <c r="AA1508" s="26" t="s">
        <v>45</v>
      </c>
      <c r="AB1508" s="26" t="s">
        <v>45</v>
      </c>
      <c r="AC1508" s="26">
        <f t="shared" si="224"/>
        <v>1.3049147355831525</v>
      </c>
      <c r="AD1508" s="26">
        <f t="shared" si="224"/>
        <v>2.8734016117529024</v>
      </c>
      <c r="AE1508" s="26">
        <f t="shared" si="224"/>
        <v>1.6451973692035671</v>
      </c>
      <c r="AF1508" s="26">
        <f t="shared" si="224"/>
        <v>7.909774233755193E-2</v>
      </c>
      <c r="AG1508" s="17">
        <v>3.65</v>
      </c>
      <c r="AH1508" s="17">
        <v>6.18</v>
      </c>
      <c r="AI1508" s="17">
        <f t="shared" si="227"/>
        <v>6.6069344800759506E-7</v>
      </c>
      <c r="AJ1508" s="17">
        <v>1.6</v>
      </c>
      <c r="AK1508" s="17">
        <v>95.1</v>
      </c>
      <c r="AL1508" s="17">
        <v>850</v>
      </c>
      <c r="AM1508" s="17">
        <v>171.2</v>
      </c>
      <c r="AN1508" s="17">
        <v>3.4</v>
      </c>
      <c r="AO1508" s="17">
        <v>4.0999999999999996</v>
      </c>
      <c r="AP1508" s="17">
        <v>0.1</v>
      </c>
      <c r="AQ1508" s="17">
        <v>124.3</v>
      </c>
      <c r="AR1508" s="17">
        <v>1273.8499999999995</v>
      </c>
      <c r="AS1508" s="17">
        <v>1487.4374999999995</v>
      </c>
      <c r="AT1508" s="26">
        <v>847.82499999999982</v>
      </c>
      <c r="AU1508" s="26">
        <v>21.06436915887851</v>
      </c>
      <c r="AV1508" s="26">
        <v>5.4430150158061101</v>
      </c>
      <c r="AW1508" s="26">
        <v>5170.7999999999975</v>
      </c>
      <c r="AX1508" s="26">
        <v>3784.9</v>
      </c>
      <c r="AY1508" s="103">
        <v>648</v>
      </c>
      <c r="AZ1508" s="103">
        <f t="shared" si="226"/>
        <v>197.64</v>
      </c>
      <c r="BA1508" s="17">
        <v>45</v>
      </c>
      <c r="BB1508" s="17">
        <v>75</v>
      </c>
      <c r="BC1508" s="17">
        <v>0.12</v>
      </c>
      <c r="BD1508" s="14">
        <v>2</v>
      </c>
      <c r="BE1508" s="17" t="s">
        <v>149</v>
      </c>
      <c r="BF1508" s="28"/>
      <c r="BG1508" s="26"/>
      <c r="BH1508" s="31"/>
      <c r="BI1508" s="29"/>
    </row>
    <row r="1509" spans="1:61" x14ac:dyDescent="0.25">
      <c r="A1509" s="14">
        <v>2009</v>
      </c>
      <c r="B1509" s="15">
        <v>2012</v>
      </c>
      <c r="C1509" s="20" t="s">
        <v>211</v>
      </c>
      <c r="D1509" s="17" t="s">
        <v>344</v>
      </c>
      <c r="E1509" s="32">
        <v>4</v>
      </c>
      <c r="F1509" s="44" t="s">
        <v>126</v>
      </c>
      <c r="G1509" s="86" t="s">
        <v>127</v>
      </c>
      <c r="H1509" s="70">
        <v>9970</v>
      </c>
      <c r="I1509" s="21">
        <v>5</v>
      </c>
      <c r="J1509" s="22">
        <v>9970036</v>
      </c>
      <c r="K1509" s="17" t="s">
        <v>54</v>
      </c>
      <c r="L1509" s="23">
        <v>55.555555555555557</v>
      </c>
      <c r="M1509" s="24">
        <v>0.55555555555555558</v>
      </c>
      <c r="N1509" s="25">
        <f t="shared" si="225"/>
        <v>44.168096054888522</v>
      </c>
      <c r="O1509" s="26">
        <v>40.690978886756234</v>
      </c>
      <c r="P1509" s="26">
        <f t="shared" si="223"/>
        <v>0.40690978886756235</v>
      </c>
      <c r="Q1509" s="63">
        <v>59.309021113243766</v>
      </c>
      <c r="R1509" s="25">
        <v>0.59309021113243765</v>
      </c>
      <c r="S1509" s="24">
        <v>17.972430640376899</v>
      </c>
      <c r="T1509" s="25">
        <v>5.9908102134589667</v>
      </c>
      <c r="U1509" s="25">
        <v>8.015704065608098</v>
      </c>
      <c r="V1509" s="25">
        <v>2.6719013552026993</v>
      </c>
      <c r="W1509" s="26">
        <v>19.969568540611249</v>
      </c>
      <c r="X1509" s="26">
        <v>45.587053709560607</v>
      </c>
      <c r="Y1509" s="26">
        <v>23.551639819970191</v>
      </c>
      <c r="Z1509" s="26">
        <v>0.97434525113689574</v>
      </c>
      <c r="AA1509" s="26" t="s">
        <v>45</v>
      </c>
      <c r="AB1509" s="26" t="s">
        <v>45</v>
      </c>
      <c r="AC1509" s="26">
        <f t="shared" si="224"/>
        <v>1.1963389517146275</v>
      </c>
      <c r="AD1509" s="26">
        <f t="shared" si="224"/>
        <v>2.7310338696473813</v>
      </c>
      <c r="AE1509" s="26">
        <f t="shared" si="224"/>
        <v>1.4109340437718432</v>
      </c>
      <c r="AF1509" s="26">
        <f t="shared" si="224"/>
        <v>5.8371174819461566E-2</v>
      </c>
      <c r="AG1509" s="17">
        <v>3.62</v>
      </c>
      <c r="AH1509" s="17">
        <v>6.3</v>
      </c>
      <c r="AI1509" s="17">
        <f t="shared" si="227"/>
        <v>5.0118723362727218E-7</v>
      </c>
      <c r="AJ1509" s="17">
        <v>1.1000000000000001</v>
      </c>
      <c r="AK1509" s="17">
        <v>77.5</v>
      </c>
      <c r="AL1509" s="17">
        <v>888.4</v>
      </c>
      <c r="AM1509" s="17">
        <v>171.1</v>
      </c>
      <c r="AN1509" s="17">
        <v>3.1</v>
      </c>
      <c r="AO1509" s="17">
        <v>4</v>
      </c>
      <c r="AP1509" s="17">
        <v>0.1</v>
      </c>
      <c r="AQ1509" s="17">
        <v>136.5</v>
      </c>
      <c r="AR1509" s="17">
        <v>1273.8499999999995</v>
      </c>
      <c r="AS1509" s="17">
        <v>1487.4374999999995</v>
      </c>
      <c r="AT1509" s="26">
        <v>847.82499999999982</v>
      </c>
      <c r="AU1509" s="26">
        <v>21.06436915887851</v>
      </c>
      <c r="AV1509" s="26">
        <v>5.4430150158061101</v>
      </c>
      <c r="AW1509" s="26">
        <v>5170.7999999999975</v>
      </c>
      <c r="AX1509" s="26">
        <v>3784.9</v>
      </c>
      <c r="AY1509" s="103">
        <v>648</v>
      </c>
      <c r="AZ1509" s="103">
        <f t="shared" si="226"/>
        <v>197.64</v>
      </c>
      <c r="BA1509" s="17">
        <v>45</v>
      </c>
      <c r="BB1509" s="17">
        <v>75</v>
      </c>
      <c r="BC1509" s="17">
        <v>0.12</v>
      </c>
      <c r="BD1509" s="14">
        <v>2</v>
      </c>
      <c r="BE1509" s="17" t="s">
        <v>149</v>
      </c>
      <c r="BF1509" s="28"/>
      <c r="BG1509" s="26"/>
      <c r="BH1509" s="31"/>
      <c r="BI1509" s="29"/>
    </row>
    <row r="1510" spans="1:61" x14ac:dyDescent="0.25">
      <c r="A1510" s="14">
        <v>2009</v>
      </c>
      <c r="B1510" s="15">
        <v>2012</v>
      </c>
      <c r="C1510" s="20" t="s">
        <v>211</v>
      </c>
      <c r="D1510" s="17" t="s">
        <v>344</v>
      </c>
      <c r="E1510" s="32">
        <v>1</v>
      </c>
      <c r="F1510" s="44" t="s">
        <v>128</v>
      </c>
      <c r="G1510" s="86" t="s">
        <v>129</v>
      </c>
      <c r="H1510" s="70">
        <v>9980</v>
      </c>
      <c r="I1510" s="21">
        <v>9</v>
      </c>
      <c r="J1510" s="22">
        <v>9980005</v>
      </c>
      <c r="K1510" s="17" t="s">
        <v>40</v>
      </c>
      <c r="L1510" s="23">
        <v>100</v>
      </c>
      <c r="M1510" s="24">
        <v>1</v>
      </c>
      <c r="N1510" s="25">
        <f t="shared" si="225"/>
        <v>100.173825779976</v>
      </c>
      <c r="O1510" s="26">
        <v>38.307030129124819</v>
      </c>
      <c r="P1510" s="26">
        <f t="shared" si="223"/>
        <v>0.38307030129124819</v>
      </c>
      <c r="Q1510" s="63">
        <v>61.692969870875181</v>
      </c>
      <c r="R1510" s="25">
        <v>0.61692969870875181</v>
      </c>
      <c r="S1510" s="24">
        <v>38.373617623032409</v>
      </c>
      <c r="T1510" s="25">
        <v>12.791205874344136</v>
      </c>
      <c r="U1510" s="25">
        <v>17.114633459872454</v>
      </c>
      <c r="V1510" s="25">
        <v>5.7048778199574848</v>
      </c>
      <c r="W1510" s="26">
        <v>19.545557756602491</v>
      </c>
      <c r="X1510" s="26">
        <v>44.955574521098299</v>
      </c>
      <c r="Y1510" s="26">
        <v>25.208136391831587</v>
      </c>
      <c r="Z1510" s="26">
        <v>0.643750549174257</v>
      </c>
      <c r="AA1510" s="26" t="s">
        <v>45</v>
      </c>
      <c r="AB1510" s="26" t="s">
        <v>45</v>
      </c>
      <c r="AC1510" s="26">
        <f t="shared" si="224"/>
        <v>2.5001125319358639</v>
      </c>
      <c r="AD1510" s="26">
        <f t="shared" si="224"/>
        <v>5.7503600889878816</v>
      </c>
      <c r="AE1510" s="26">
        <f t="shared" si="224"/>
        <v>3.2244246229646438</v>
      </c>
      <c r="AF1510" s="26">
        <f t="shared" si="224"/>
        <v>8.2343458062100194E-2</v>
      </c>
      <c r="AG1510" s="17">
        <v>3.16</v>
      </c>
      <c r="AH1510" s="17">
        <v>5.89</v>
      </c>
      <c r="AI1510" s="17">
        <f t="shared" si="227"/>
        <v>1.2882495516931333E-6</v>
      </c>
      <c r="AJ1510" s="17">
        <v>1</v>
      </c>
      <c r="AK1510" s="17">
        <v>61.4</v>
      </c>
      <c r="AL1510" s="17">
        <v>456.2</v>
      </c>
      <c r="AM1510" s="17">
        <v>65.3</v>
      </c>
      <c r="AN1510" s="17">
        <v>5.6</v>
      </c>
      <c r="AO1510" s="17">
        <v>5.3</v>
      </c>
      <c r="AP1510" s="17">
        <v>0.1</v>
      </c>
      <c r="AQ1510" s="17">
        <v>180.7</v>
      </c>
      <c r="AR1510" s="17">
        <v>1273.8499999999995</v>
      </c>
      <c r="AS1510" s="17">
        <v>1487.4374999999995</v>
      </c>
      <c r="AT1510" s="26">
        <v>847.82499999999982</v>
      </c>
      <c r="AU1510" s="26">
        <v>21.06436915887851</v>
      </c>
      <c r="AV1510" s="26">
        <v>5.4430150158061101</v>
      </c>
      <c r="AW1510" s="26">
        <v>5170.7999999999975</v>
      </c>
      <c r="AX1510" s="26">
        <v>3784.9</v>
      </c>
      <c r="AY1510" s="103">
        <v>648</v>
      </c>
      <c r="AZ1510" s="103">
        <f t="shared" si="226"/>
        <v>197.64</v>
      </c>
      <c r="BA1510" s="17">
        <v>45</v>
      </c>
      <c r="BB1510" s="17">
        <v>75</v>
      </c>
      <c r="BC1510" s="17">
        <v>0.12</v>
      </c>
      <c r="BD1510" s="14">
        <v>2</v>
      </c>
      <c r="BE1510" s="17" t="s">
        <v>149</v>
      </c>
      <c r="BF1510" s="28"/>
      <c r="BG1510" s="26"/>
      <c r="BH1510" s="31"/>
      <c r="BI1510" s="29"/>
    </row>
    <row r="1511" spans="1:61" x14ac:dyDescent="0.25">
      <c r="A1511" s="14">
        <v>2009</v>
      </c>
      <c r="B1511" s="15">
        <v>2012</v>
      </c>
      <c r="C1511" s="20" t="s">
        <v>211</v>
      </c>
      <c r="D1511" s="17" t="s">
        <v>344</v>
      </c>
      <c r="E1511" s="32">
        <v>2</v>
      </c>
      <c r="F1511" s="44" t="s">
        <v>128</v>
      </c>
      <c r="G1511" s="86" t="s">
        <v>129</v>
      </c>
      <c r="H1511" s="70">
        <v>9980</v>
      </c>
      <c r="I1511" s="21">
        <v>9</v>
      </c>
      <c r="J1511" s="22">
        <v>9980005</v>
      </c>
      <c r="K1511" s="17" t="s">
        <v>40</v>
      </c>
      <c r="L1511" s="23">
        <v>88.888888888888886</v>
      </c>
      <c r="M1511" s="24">
        <v>0.88888888888888884</v>
      </c>
      <c r="N1511" s="25">
        <f t="shared" si="225"/>
        <v>76.752392344497622</v>
      </c>
      <c r="O1511" s="26">
        <v>49.382716049382715</v>
      </c>
      <c r="P1511" s="26">
        <f t="shared" si="223"/>
        <v>0.49382716049382713</v>
      </c>
      <c r="Q1511" s="63">
        <v>50.617283950617285</v>
      </c>
      <c r="R1511" s="25">
        <v>0.50617283950617287</v>
      </c>
      <c r="S1511" s="24">
        <v>37.902415972591413</v>
      </c>
      <c r="T1511" s="25">
        <v>12.634138657530471</v>
      </c>
      <c r="U1511" s="25">
        <v>16.904477523775771</v>
      </c>
      <c r="V1511" s="25">
        <v>5.6348258412585901</v>
      </c>
      <c r="W1511" s="26">
        <v>19.756508527858458</v>
      </c>
      <c r="X1511" s="26">
        <v>44.933689529035476</v>
      </c>
      <c r="Y1511" s="26">
        <v>24.833226640098218</v>
      </c>
      <c r="Z1511" s="26">
        <v>0.76743510809689042</v>
      </c>
      <c r="AA1511" s="26" t="s">
        <v>45</v>
      </c>
      <c r="AB1511" s="26" t="s">
        <v>45</v>
      </c>
      <c r="AC1511" s="26">
        <f t="shared" si="224"/>
        <v>2.4960646812964695</v>
      </c>
      <c r="AD1511" s="26">
        <f t="shared" si="224"/>
        <v>5.6769846390425922</v>
      </c>
      <c r="AE1511" s="26">
        <f t="shared" si="224"/>
        <v>3.1374642868488043</v>
      </c>
      <c r="AF1511" s="26">
        <f t="shared" si="224"/>
        <v>9.6958815663529999E-2</v>
      </c>
      <c r="AG1511" s="17">
        <v>3.31</v>
      </c>
      <c r="AH1511" s="17">
        <v>6.09</v>
      </c>
      <c r="AI1511" s="17">
        <f t="shared" si="227"/>
        <v>8.1283051616409889E-7</v>
      </c>
      <c r="AJ1511" s="17">
        <v>1</v>
      </c>
      <c r="AK1511" s="17">
        <v>57.2</v>
      </c>
      <c r="AL1511" s="17">
        <v>519.4</v>
      </c>
      <c r="AM1511" s="17">
        <v>59.9</v>
      </c>
      <c r="AN1511" s="17">
        <v>4.9000000000000004</v>
      </c>
      <c r="AO1511" s="17">
        <v>4.3</v>
      </c>
      <c r="AP1511" s="17">
        <v>0.1</v>
      </c>
      <c r="AQ1511" s="17">
        <v>192.8</v>
      </c>
      <c r="AR1511" s="17">
        <v>1273.8499999999995</v>
      </c>
      <c r="AS1511" s="17">
        <v>1487.4374999999995</v>
      </c>
      <c r="AT1511" s="26">
        <v>847.82499999999982</v>
      </c>
      <c r="AU1511" s="26">
        <v>21.06436915887851</v>
      </c>
      <c r="AV1511" s="26">
        <v>5.4430150158061101</v>
      </c>
      <c r="AW1511" s="26">
        <v>5170.7999999999975</v>
      </c>
      <c r="AX1511" s="26">
        <v>3784.9</v>
      </c>
      <c r="AY1511" s="103">
        <v>648</v>
      </c>
      <c r="AZ1511" s="103">
        <f t="shared" si="226"/>
        <v>197.64</v>
      </c>
      <c r="BA1511" s="17">
        <v>45</v>
      </c>
      <c r="BB1511" s="17">
        <v>75</v>
      </c>
      <c r="BC1511" s="17">
        <v>0.12</v>
      </c>
      <c r="BD1511" s="14">
        <v>2</v>
      </c>
      <c r="BE1511" s="17" t="s">
        <v>149</v>
      </c>
      <c r="BF1511" s="28"/>
      <c r="BG1511" s="26"/>
      <c r="BH1511" s="31"/>
      <c r="BI1511" s="29"/>
    </row>
    <row r="1512" spans="1:61" x14ac:dyDescent="0.25">
      <c r="A1512" s="14">
        <v>2009</v>
      </c>
      <c r="B1512" s="15">
        <v>2012</v>
      </c>
      <c r="C1512" s="20" t="s">
        <v>211</v>
      </c>
      <c r="D1512" s="17" t="s">
        <v>344</v>
      </c>
      <c r="E1512" s="32">
        <v>3</v>
      </c>
      <c r="F1512" s="44" t="s">
        <v>128</v>
      </c>
      <c r="G1512" s="86" t="s">
        <v>129</v>
      </c>
      <c r="H1512" s="70">
        <v>9980</v>
      </c>
      <c r="I1512" s="21">
        <v>9</v>
      </c>
      <c r="J1512" s="22">
        <v>9980005</v>
      </c>
      <c r="K1512" s="17" t="s">
        <v>40</v>
      </c>
      <c r="L1512" s="23">
        <v>94.444444444444443</v>
      </c>
      <c r="M1512" s="24">
        <v>0.94444444444444442</v>
      </c>
      <c r="N1512" s="25">
        <f t="shared" si="225"/>
        <v>76.416300054590408</v>
      </c>
      <c r="O1512" s="26">
        <v>41.046831955922869</v>
      </c>
      <c r="P1512" s="26">
        <f t="shared" si="223"/>
        <v>0.41046831955922869</v>
      </c>
      <c r="Q1512" s="63">
        <v>58.953168044077131</v>
      </c>
      <c r="R1512" s="25">
        <v>0.58953168044077131</v>
      </c>
      <c r="S1512" s="24">
        <v>31.366470270341519</v>
      </c>
      <c r="T1512" s="25">
        <v>10.455490090113839</v>
      </c>
      <c r="U1512" s="25">
        <v>13.989445740572318</v>
      </c>
      <c r="V1512" s="25">
        <v>4.6631485801907724</v>
      </c>
      <c r="W1512" s="26">
        <v>20.351756779080645</v>
      </c>
      <c r="X1512" s="26">
        <v>44.985273967293182</v>
      </c>
      <c r="Y1512" s="26">
        <v>24.448401146860959</v>
      </c>
      <c r="Z1512" s="26">
        <v>0.69685864238221029</v>
      </c>
      <c r="AA1512" s="26" t="s">
        <v>45</v>
      </c>
      <c r="AB1512" s="26" t="s">
        <v>45</v>
      </c>
      <c r="AC1512" s="26">
        <f t="shared" si="224"/>
        <v>2.1278759132008482</v>
      </c>
      <c r="AD1512" s="26">
        <f t="shared" si="224"/>
        <v>4.7034308616608991</v>
      </c>
      <c r="AE1512" s="26">
        <f t="shared" si="224"/>
        <v>2.5562001591013259</v>
      </c>
      <c r="AF1512" s="26">
        <f t="shared" si="224"/>
        <v>7.285998629637383E-2</v>
      </c>
      <c r="AG1512" s="17">
        <v>3.65</v>
      </c>
      <c r="AH1512" s="17">
        <v>6.18</v>
      </c>
      <c r="AI1512" s="17">
        <f t="shared" si="227"/>
        <v>6.6069344800759506E-7</v>
      </c>
      <c r="AJ1512" s="17">
        <v>1.6</v>
      </c>
      <c r="AK1512" s="17">
        <v>95.1</v>
      </c>
      <c r="AL1512" s="17">
        <v>850</v>
      </c>
      <c r="AM1512" s="17">
        <v>171.2</v>
      </c>
      <c r="AN1512" s="17">
        <v>3.4</v>
      </c>
      <c r="AO1512" s="17">
        <v>4.0999999999999996</v>
      </c>
      <c r="AP1512" s="17">
        <v>0.1</v>
      </c>
      <c r="AQ1512" s="17">
        <v>124.3</v>
      </c>
      <c r="AR1512" s="17">
        <v>1273.8499999999995</v>
      </c>
      <c r="AS1512" s="17">
        <v>1487.4374999999995</v>
      </c>
      <c r="AT1512" s="26">
        <v>847.82499999999982</v>
      </c>
      <c r="AU1512" s="26">
        <v>21.06436915887851</v>
      </c>
      <c r="AV1512" s="26">
        <v>5.4430150158061101</v>
      </c>
      <c r="AW1512" s="26">
        <v>5170.7999999999975</v>
      </c>
      <c r="AX1512" s="26">
        <v>3784.9</v>
      </c>
      <c r="AY1512" s="103">
        <v>648</v>
      </c>
      <c r="AZ1512" s="103">
        <f t="shared" si="226"/>
        <v>197.64</v>
      </c>
      <c r="BA1512" s="17">
        <v>45</v>
      </c>
      <c r="BB1512" s="17">
        <v>75</v>
      </c>
      <c r="BC1512" s="17">
        <v>0.12</v>
      </c>
      <c r="BD1512" s="14">
        <v>2</v>
      </c>
      <c r="BE1512" s="17" t="s">
        <v>149</v>
      </c>
      <c r="BF1512" s="28"/>
      <c r="BG1512" s="26"/>
      <c r="BH1512" s="31"/>
      <c r="BI1512" s="29"/>
    </row>
    <row r="1513" spans="1:61" x14ac:dyDescent="0.25">
      <c r="A1513" s="14">
        <v>2009</v>
      </c>
      <c r="B1513" s="15">
        <v>2012</v>
      </c>
      <c r="C1513" s="20" t="s">
        <v>211</v>
      </c>
      <c r="D1513" s="17" t="s">
        <v>344</v>
      </c>
      <c r="E1513" s="32">
        <v>4</v>
      </c>
      <c r="F1513" s="44" t="s">
        <v>128</v>
      </c>
      <c r="G1513" s="86" t="s">
        <v>129</v>
      </c>
      <c r="H1513" s="70">
        <v>9980</v>
      </c>
      <c r="I1513" s="21">
        <v>9</v>
      </c>
      <c r="J1513" s="22">
        <v>9980005</v>
      </c>
      <c r="K1513" s="17" t="s">
        <v>40</v>
      </c>
      <c r="L1513" s="23">
        <v>94.444444444444443</v>
      </c>
      <c r="M1513" s="24">
        <v>0.94444444444444442</v>
      </c>
      <c r="N1513" s="25">
        <f t="shared" si="225"/>
        <v>94.185094185094187</v>
      </c>
      <c r="O1513" s="26">
        <v>42.52873563218391</v>
      </c>
      <c r="P1513" s="26">
        <f t="shared" si="223"/>
        <v>0.42528735632183912</v>
      </c>
      <c r="Q1513" s="63">
        <v>57.47126436781609</v>
      </c>
      <c r="R1513" s="25">
        <v>0.57471264367816088</v>
      </c>
      <c r="S1513" s="24">
        <v>40.055729710902128</v>
      </c>
      <c r="T1513" s="25">
        <v>13.351909903634043</v>
      </c>
      <c r="U1513" s="25">
        <v>17.864855451062351</v>
      </c>
      <c r="V1513" s="25">
        <v>5.9549518170207838</v>
      </c>
      <c r="W1513" s="26">
        <v>21.107618727537002</v>
      </c>
      <c r="X1513" s="26">
        <v>43.648077650694475</v>
      </c>
      <c r="Y1513" s="26">
        <v>24.55026742451625</v>
      </c>
      <c r="Z1513" s="26">
        <v>0.79500506947542249</v>
      </c>
      <c r="AA1513" s="26" t="s">
        <v>45</v>
      </c>
      <c r="AB1513" s="26" t="s">
        <v>45</v>
      </c>
      <c r="AC1513" s="26">
        <f t="shared" si="224"/>
        <v>2.8182702353033271</v>
      </c>
      <c r="AD1513" s="26">
        <f t="shared" si="224"/>
        <v>5.8278520025889531</v>
      </c>
      <c r="AE1513" s="26">
        <f t="shared" si="224"/>
        <v>3.2779295876226278</v>
      </c>
      <c r="AF1513" s="26">
        <f t="shared" si="224"/>
        <v>0.10614836060568164</v>
      </c>
      <c r="AG1513" s="17">
        <v>3.62</v>
      </c>
      <c r="AH1513" s="17">
        <v>6.3</v>
      </c>
      <c r="AI1513" s="17">
        <f t="shared" si="227"/>
        <v>5.0118723362727218E-7</v>
      </c>
      <c r="AJ1513" s="17">
        <v>1.1000000000000001</v>
      </c>
      <c r="AK1513" s="17">
        <v>77.5</v>
      </c>
      <c r="AL1513" s="17">
        <v>888.4</v>
      </c>
      <c r="AM1513" s="17">
        <v>171.1</v>
      </c>
      <c r="AN1513" s="17">
        <v>3.1</v>
      </c>
      <c r="AO1513" s="17">
        <v>4</v>
      </c>
      <c r="AP1513" s="17">
        <v>0.1</v>
      </c>
      <c r="AQ1513" s="17">
        <v>136.5</v>
      </c>
      <c r="AR1513" s="17">
        <v>1273.8499999999995</v>
      </c>
      <c r="AS1513" s="17">
        <v>1487.4374999999995</v>
      </c>
      <c r="AT1513" s="26">
        <v>847.82499999999982</v>
      </c>
      <c r="AU1513" s="26">
        <v>21.06436915887851</v>
      </c>
      <c r="AV1513" s="26">
        <v>5.4430150158061101</v>
      </c>
      <c r="AW1513" s="26">
        <v>5170.7999999999975</v>
      </c>
      <c r="AX1513" s="26">
        <v>3784.9</v>
      </c>
      <c r="AY1513" s="103">
        <v>648</v>
      </c>
      <c r="AZ1513" s="103">
        <f t="shared" si="226"/>
        <v>197.64</v>
      </c>
      <c r="BA1513" s="17">
        <v>45</v>
      </c>
      <c r="BB1513" s="17">
        <v>75</v>
      </c>
      <c r="BC1513" s="17">
        <v>0.12</v>
      </c>
      <c r="BD1513" s="14">
        <v>2</v>
      </c>
      <c r="BE1513" s="17" t="s">
        <v>149</v>
      </c>
      <c r="BF1513" s="28"/>
      <c r="BG1513" s="26"/>
      <c r="BH1513" s="31"/>
      <c r="BI1513" s="29"/>
    </row>
    <row r="1514" spans="1:61" x14ac:dyDescent="0.25">
      <c r="A1514" s="14">
        <v>2009</v>
      </c>
      <c r="B1514" s="15">
        <v>2012</v>
      </c>
      <c r="C1514" s="20" t="s">
        <v>211</v>
      </c>
      <c r="D1514" s="17" t="s">
        <v>344</v>
      </c>
      <c r="E1514" s="32">
        <v>1</v>
      </c>
      <c r="F1514" s="44" t="s">
        <v>138</v>
      </c>
      <c r="G1514" s="86" t="s">
        <v>138</v>
      </c>
      <c r="H1514" s="70" t="s">
        <v>138</v>
      </c>
      <c r="I1514" s="21">
        <v>4</v>
      </c>
      <c r="J1514" s="22" t="s">
        <v>138</v>
      </c>
      <c r="K1514" s="17" t="s">
        <v>42</v>
      </c>
      <c r="L1514" s="23">
        <v>83.333333333333329</v>
      </c>
      <c r="M1514" s="24">
        <v>0.83333333333333326</v>
      </c>
      <c r="N1514" s="25">
        <f t="shared" si="225"/>
        <v>37.932808560991909</v>
      </c>
      <c r="O1514" s="26">
        <v>47.938144329896915</v>
      </c>
      <c r="P1514" s="26">
        <f t="shared" si="223"/>
        <v>0.47938144329896915</v>
      </c>
      <c r="Q1514" s="63">
        <v>52.061855670103085</v>
      </c>
      <c r="R1514" s="25">
        <v>0.52061855670103085</v>
      </c>
      <c r="S1514" s="24">
        <v>18.184284516351795</v>
      </c>
      <c r="T1514" s="25">
        <v>6.0614281721172647</v>
      </c>
      <c r="U1514" s="25">
        <v>8.1101908942929004</v>
      </c>
      <c r="V1514" s="25">
        <v>2.7033969647643001</v>
      </c>
      <c r="W1514" s="26">
        <v>18.397008293029501</v>
      </c>
      <c r="X1514" s="26">
        <v>46.952798385113525</v>
      </c>
      <c r="Y1514" s="26">
        <v>23.668032044976371</v>
      </c>
      <c r="Z1514" s="26">
        <v>1.0873381014837236</v>
      </c>
      <c r="AA1514" s="26" t="s">
        <v>45</v>
      </c>
      <c r="AB1514" s="26" t="s">
        <v>45</v>
      </c>
      <c r="AC1514" s="26">
        <f t="shared" si="224"/>
        <v>1.1151214435004397</v>
      </c>
      <c r="AD1514" s="26">
        <f t="shared" si="224"/>
        <v>2.8460101489126912</v>
      </c>
      <c r="AE1514" s="26">
        <f t="shared" si="224"/>
        <v>1.4346207621599398</v>
      </c>
      <c r="AF1514" s="26">
        <f t="shared" si="224"/>
        <v>6.5908218009499434E-2</v>
      </c>
      <c r="AG1514" s="17">
        <v>3.16</v>
      </c>
      <c r="AH1514" s="17">
        <v>5.89</v>
      </c>
      <c r="AI1514" s="17">
        <f t="shared" si="227"/>
        <v>1.2882495516931333E-6</v>
      </c>
      <c r="AJ1514" s="17">
        <v>1</v>
      </c>
      <c r="AK1514" s="17">
        <v>61.4</v>
      </c>
      <c r="AL1514" s="17">
        <v>456.2</v>
      </c>
      <c r="AM1514" s="17">
        <v>65.3</v>
      </c>
      <c r="AN1514" s="17">
        <v>5.6</v>
      </c>
      <c r="AO1514" s="17">
        <v>5.3</v>
      </c>
      <c r="AP1514" s="17">
        <v>0.1</v>
      </c>
      <c r="AQ1514" s="17">
        <v>180.7</v>
      </c>
      <c r="AR1514" s="17">
        <v>1273.8499999999995</v>
      </c>
      <c r="AS1514" s="17">
        <v>1487.4374999999995</v>
      </c>
      <c r="AT1514" s="26">
        <v>847.82499999999982</v>
      </c>
      <c r="AU1514" s="26">
        <v>21.06436915887851</v>
      </c>
      <c r="AV1514" s="26">
        <v>5.4430150158061101</v>
      </c>
      <c r="AW1514" s="26">
        <v>5170.7999999999975</v>
      </c>
      <c r="AX1514" s="26">
        <v>3784.9</v>
      </c>
      <c r="AY1514" s="103">
        <v>648</v>
      </c>
      <c r="AZ1514" s="103">
        <f t="shared" si="226"/>
        <v>197.64</v>
      </c>
      <c r="BA1514" s="17">
        <v>45</v>
      </c>
      <c r="BB1514" s="17">
        <v>75</v>
      </c>
      <c r="BC1514" s="17">
        <v>0.12</v>
      </c>
      <c r="BD1514" s="14">
        <v>2</v>
      </c>
      <c r="BE1514" s="17" t="s">
        <v>149</v>
      </c>
      <c r="BF1514" s="28"/>
      <c r="BG1514" s="26"/>
      <c r="BH1514" s="31"/>
      <c r="BI1514" s="29"/>
    </row>
    <row r="1515" spans="1:61" x14ac:dyDescent="0.25">
      <c r="A1515" s="14">
        <v>2009</v>
      </c>
      <c r="B1515" s="15">
        <v>2012</v>
      </c>
      <c r="C1515" s="20" t="s">
        <v>211</v>
      </c>
      <c r="D1515" s="17" t="s">
        <v>344</v>
      </c>
      <c r="E1515" s="32">
        <v>2</v>
      </c>
      <c r="F1515" s="44" t="s">
        <v>138</v>
      </c>
      <c r="G1515" s="86" t="s">
        <v>138</v>
      </c>
      <c r="H1515" s="70" t="s">
        <v>138</v>
      </c>
      <c r="I1515" s="21">
        <v>4</v>
      </c>
      <c r="J1515" s="22" t="s">
        <v>138</v>
      </c>
      <c r="K1515" s="17" t="s">
        <v>42</v>
      </c>
      <c r="L1515" s="23">
        <v>83.333333333333329</v>
      </c>
      <c r="M1515" s="24">
        <v>0.83333333333333326</v>
      </c>
      <c r="N1515" s="25">
        <f t="shared" si="225"/>
        <v>36.762360446570973</v>
      </c>
      <c r="O1515" s="26">
        <v>50</v>
      </c>
      <c r="P1515" s="26">
        <f t="shared" si="223"/>
        <v>0.5</v>
      </c>
      <c r="Q1515" s="63">
        <v>50</v>
      </c>
      <c r="R1515" s="25">
        <v>0.5</v>
      </c>
      <c r="S1515" s="24">
        <v>18.381180223285487</v>
      </c>
      <c r="T1515" s="25">
        <v>6.1270600744284955</v>
      </c>
      <c r="U1515" s="25">
        <v>8.198006379585328</v>
      </c>
      <c r="V1515" s="25">
        <v>2.732668793195109</v>
      </c>
      <c r="W1515" s="26">
        <v>18.262039175284229</v>
      </c>
      <c r="X1515" s="26">
        <v>47.005230691238538</v>
      </c>
      <c r="Y1515" s="26">
        <v>24.055244649871909</v>
      </c>
      <c r="Z1515" s="26">
        <v>0.81534421756310849</v>
      </c>
      <c r="AA1515" s="26" t="s">
        <v>45</v>
      </c>
      <c r="AB1515" s="26" t="s">
        <v>45</v>
      </c>
      <c r="AC1515" s="26">
        <f t="shared" si="224"/>
        <v>1.1189261110853308</v>
      </c>
      <c r="AD1515" s="26">
        <f t="shared" si="224"/>
        <v>2.8800387225758861</v>
      </c>
      <c r="AE1515" s="26">
        <f t="shared" si="224"/>
        <v>1.4738792907483986</v>
      </c>
      <c r="AF1515" s="26">
        <f t="shared" si="224"/>
        <v>4.995663002347063E-2</v>
      </c>
      <c r="AG1515" s="17">
        <v>3.31</v>
      </c>
      <c r="AH1515" s="17">
        <v>6.09</v>
      </c>
      <c r="AI1515" s="17">
        <f t="shared" si="227"/>
        <v>8.1283051616409889E-7</v>
      </c>
      <c r="AJ1515" s="17">
        <v>1</v>
      </c>
      <c r="AK1515" s="17">
        <v>57.2</v>
      </c>
      <c r="AL1515" s="17">
        <v>519.4</v>
      </c>
      <c r="AM1515" s="17">
        <v>59.9</v>
      </c>
      <c r="AN1515" s="17">
        <v>4.9000000000000004</v>
      </c>
      <c r="AO1515" s="17">
        <v>4.3</v>
      </c>
      <c r="AP1515" s="17">
        <v>0.1</v>
      </c>
      <c r="AQ1515" s="17">
        <v>192.8</v>
      </c>
      <c r="AR1515" s="17">
        <v>1273.8499999999995</v>
      </c>
      <c r="AS1515" s="17">
        <v>1487.4374999999995</v>
      </c>
      <c r="AT1515" s="26">
        <v>847.82499999999982</v>
      </c>
      <c r="AU1515" s="26">
        <v>21.06436915887851</v>
      </c>
      <c r="AV1515" s="26">
        <v>5.4430150158061101</v>
      </c>
      <c r="AW1515" s="26">
        <v>5170.7999999999975</v>
      </c>
      <c r="AX1515" s="26">
        <v>3784.9</v>
      </c>
      <c r="AY1515" s="103">
        <v>648</v>
      </c>
      <c r="AZ1515" s="103">
        <f t="shared" si="226"/>
        <v>197.64</v>
      </c>
      <c r="BA1515" s="17">
        <v>45</v>
      </c>
      <c r="BB1515" s="17">
        <v>75</v>
      </c>
      <c r="BC1515" s="17">
        <v>0.12</v>
      </c>
      <c r="BD1515" s="14">
        <v>2</v>
      </c>
      <c r="BE1515" s="17" t="s">
        <v>149</v>
      </c>
      <c r="BF1515" s="28"/>
      <c r="BG1515" s="26"/>
      <c r="BH1515" s="31"/>
      <c r="BI1515" s="29"/>
    </row>
    <row r="1516" spans="1:61" x14ac:dyDescent="0.25">
      <c r="A1516" s="14">
        <v>2009</v>
      </c>
      <c r="B1516" s="15">
        <v>2012</v>
      </c>
      <c r="C1516" s="20" t="s">
        <v>211</v>
      </c>
      <c r="D1516" s="17" t="s">
        <v>344</v>
      </c>
      <c r="E1516" s="32">
        <v>3</v>
      </c>
      <c r="F1516" s="44" t="s">
        <v>138</v>
      </c>
      <c r="G1516" s="86" t="s">
        <v>138</v>
      </c>
      <c r="H1516" s="70" t="s">
        <v>138</v>
      </c>
      <c r="I1516" s="21">
        <v>4</v>
      </c>
      <c r="J1516" s="22" t="s">
        <v>138</v>
      </c>
      <c r="K1516" s="17" t="s">
        <v>42</v>
      </c>
      <c r="L1516" s="23">
        <v>77.777777777777771</v>
      </c>
      <c r="M1516" s="24">
        <v>0.77777777777777768</v>
      </c>
      <c r="N1516" s="25">
        <f t="shared" si="225"/>
        <v>27.846686780645879</v>
      </c>
      <c r="O1516" s="26">
        <v>46.865671641791053</v>
      </c>
      <c r="P1516" s="26">
        <f t="shared" si="223"/>
        <v>0.46865671641791051</v>
      </c>
      <c r="Q1516" s="63">
        <v>53.134328358208947</v>
      </c>
      <c r="R1516" s="25">
        <v>0.53134328358208949</v>
      </c>
      <c r="S1516" s="24">
        <v>13.050536789735533</v>
      </c>
      <c r="T1516" s="25">
        <v>4.3501789299118441</v>
      </c>
      <c r="U1516" s="25">
        <v>5.8205394082220483</v>
      </c>
      <c r="V1516" s="25">
        <v>1.9401798027406825</v>
      </c>
      <c r="W1516" s="26">
        <v>18.684604885006465</v>
      </c>
      <c r="X1516" s="26">
        <v>45.719658900499837</v>
      </c>
      <c r="Y1516" s="26">
        <v>25.050808760560187</v>
      </c>
      <c r="Z1516" s="26">
        <v>0.87437707753905158</v>
      </c>
      <c r="AA1516" s="26" t="s">
        <v>45</v>
      </c>
      <c r="AB1516" s="26" t="s">
        <v>45</v>
      </c>
      <c r="AC1516" s="26">
        <f t="shared" si="224"/>
        <v>0.81281374484483038</v>
      </c>
      <c r="AD1516" s="26">
        <f t="shared" si="224"/>
        <v>1.9888869683171091</v>
      </c>
      <c r="AE1516" s="26">
        <f t="shared" si="224"/>
        <v>1.0897550044743998</v>
      </c>
      <c r="AF1516" s="26">
        <f t="shared" si="224"/>
        <v>3.803696739508277E-2</v>
      </c>
      <c r="AG1516" s="17">
        <v>3.65</v>
      </c>
      <c r="AH1516" s="17">
        <v>6.18</v>
      </c>
      <c r="AI1516" s="17">
        <f t="shared" si="227"/>
        <v>6.6069344800759506E-7</v>
      </c>
      <c r="AJ1516" s="17">
        <v>1.6</v>
      </c>
      <c r="AK1516" s="17">
        <v>95.1</v>
      </c>
      <c r="AL1516" s="17">
        <v>850</v>
      </c>
      <c r="AM1516" s="17">
        <v>171.2</v>
      </c>
      <c r="AN1516" s="17">
        <v>3.4</v>
      </c>
      <c r="AO1516" s="17">
        <v>4.0999999999999996</v>
      </c>
      <c r="AP1516" s="17">
        <v>0.1</v>
      </c>
      <c r="AQ1516" s="17">
        <v>124.3</v>
      </c>
      <c r="AR1516" s="17">
        <v>1273.8499999999995</v>
      </c>
      <c r="AS1516" s="17">
        <v>1487.4374999999995</v>
      </c>
      <c r="AT1516" s="26">
        <v>847.82499999999982</v>
      </c>
      <c r="AU1516" s="26">
        <v>21.06436915887851</v>
      </c>
      <c r="AV1516" s="26">
        <v>5.4430150158061101</v>
      </c>
      <c r="AW1516" s="26">
        <v>5170.7999999999975</v>
      </c>
      <c r="AX1516" s="26">
        <v>3784.9</v>
      </c>
      <c r="AY1516" s="103">
        <v>648</v>
      </c>
      <c r="AZ1516" s="103">
        <f t="shared" si="226"/>
        <v>197.64</v>
      </c>
      <c r="BA1516" s="17">
        <v>45</v>
      </c>
      <c r="BB1516" s="17">
        <v>75</v>
      </c>
      <c r="BC1516" s="17">
        <v>0.12</v>
      </c>
      <c r="BD1516" s="14">
        <v>2</v>
      </c>
      <c r="BE1516" s="17" t="s">
        <v>149</v>
      </c>
      <c r="BF1516" s="28"/>
      <c r="BG1516" s="26"/>
      <c r="BH1516" s="31"/>
      <c r="BI1516" s="29"/>
    </row>
    <row r="1517" spans="1:61" x14ac:dyDescent="0.25">
      <c r="A1517" s="14">
        <v>2009</v>
      </c>
      <c r="B1517" s="15">
        <v>2012</v>
      </c>
      <c r="C1517" s="20" t="s">
        <v>211</v>
      </c>
      <c r="D1517" s="17" t="s">
        <v>344</v>
      </c>
      <c r="E1517" s="32">
        <v>4</v>
      </c>
      <c r="F1517" s="44" t="s">
        <v>138</v>
      </c>
      <c r="G1517" s="86" t="s">
        <v>138</v>
      </c>
      <c r="H1517" s="70" t="s">
        <v>138</v>
      </c>
      <c r="I1517" s="21">
        <v>4</v>
      </c>
      <c r="J1517" s="22" t="s">
        <v>138</v>
      </c>
      <c r="K1517" s="17" t="s">
        <v>42</v>
      </c>
      <c r="L1517" s="23">
        <v>72.222222222222229</v>
      </c>
      <c r="M1517" s="24">
        <v>0.72222222222222232</v>
      </c>
      <c r="N1517" s="25">
        <f t="shared" si="225"/>
        <v>28.083392811511459</v>
      </c>
      <c r="O1517" s="26">
        <v>53.550295857988161</v>
      </c>
      <c r="P1517" s="26">
        <f t="shared" si="223"/>
        <v>0.53550295857988162</v>
      </c>
      <c r="Q1517" s="63">
        <v>46.449704142011839</v>
      </c>
      <c r="R1517" s="25">
        <v>0.46449704142011838</v>
      </c>
      <c r="S1517" s="24">
        <v>15.038739937525365</v>
      </c>
      <c r="T1517" s="25">
        <v>5.0129133125084548</v>
      </c>
      <c r="U1517" s="25">
        <v>6.7072780121363129</v>
      </c>
      <c r="V1517" s="25">
        <v>2.235759337378771</v>
      </c>
      <c r="W1517" s="26">
        <v>19.328915033643369</v>
      </c>
      <c r="X1517" s="26">
        <v>44.184128339374709</v>
      </c>
      <c r="Y1517" s="26">
        <v>24.960768381448858</v>
      </c>
      <c r="Z1517" s="26">
        <v>1.3187254743932471</v>
      </c>
      <c r="AA1517" s="26" t="s">
        <v>45</v>
      </c>
      <c r="AB1517" s="26" t="s">
        <v>45</v>
      </c>
      <c r="AC1517" s="26">
        <f t="shared" si="224"/>
        <v>0.96894175488495649</v>
      </c>
      <c r="AD1517" s="26">
        <f t="shared" si="224"/>
        <v>2.2149120515403355</v>
      </c>
      <c r="AE1517" s="26">
        <f t="shared" si="224"/>
        <v>1.251261681098051</v>
      </c>
      <c r="AF1517" s="26">
        <f t="shared" si="224"/>
        <v>6.6106564861299358E-2</v>
      </c>
      <c r="AG1517" s="17">
        <v>3.62</v>
      </c>
      <c r="AH1517" s="17">
        <v>6.3</v>
      </c>
      <c r="AI1517" s="17">
        <f t="shared" si="227"/>
        <v>5.0118723362727218E-7</v>
      </c>
      <c r="AJ1517" s="17">
        <v>1.1000000000000001</v>
      </c>
      <c r="AK1517" s="17">
        <v>77.5</v>
      </c>
      <c r="AL1517" s="17">
        <v>888.4</v>
      </c>
      <c r="AM1517" s="17">
        <v>171.1</v>
      </c>
      <c r="AN1517" s="17">
        <v>3.1</v>
      </c>
      <c r="AO1517" s="17">
        <v>4</v>
      </c>
      <c r="AP1517" s="17">
        <v>0.1</v>
      </c>
      <c r="AQ1517" s="17">
        <v>136.5</v>
      </c>
      <c r="AR1517" s="17">
        <v>1273.8499999999995</v>
      </c>
      <c r="AS1517" s="17">
        <v>1487.4374999999995</v>
      </c>
      <c r="AT1517" s="26">
        <v>847.82499999999982</v>
      </c>
      <c r="AU1517" s="26">
        <v>21.06436915887851</v>
      </c>
      <c r="AV1517" s="26">
        <v>5.4430150158061101</v>
      </c>
      <c r="AW1517" s="26">
        <v>5170.7999999999975</v>
      </c>
      <c r="AX1517" s="26">
        <v>3784.9</v>
      </c>
      <c r="AY1517" s="103">
        <v>648</v>
      </c>
      <c r="AZ1517" s="103">
        <f t="shared" si="226"/>
        <v>197.64</v>
      </c>
      <c r="BA1517" s="17">
        <v>45</v>
      </c>
      <c r="BB1517" s="17">
        <v>75</v>
      </c>
      <c r="BC1517" s="17">
        <v>0.12</v>
      </c>
      <c r="BD1517" s="14">
        <v>2</v>
      </c>
      <c r="BE1517" s="17" t="s">
        <v>149</v>
      </c>
      <c r="BF1517" s="28"/>
      <c r="BG1517" s="26"/>
      <c r="BH1517" s="31"/>
      <c r="BI1517" s="29"/>
    </row>
    <row r="1518" spans="1:61" x14ac:dyDescent="0.25">
      <c r="A1518" s="14">
        <v>2009</v>
      </c>
      <c r="B1518" s="15">
        <v>2012</v>
      </c>
      <c r="C1518" s="20" t="s">
        <v>211</v>
      </c>
      <c r="D1518" s="17" t="s">
        <v>344</v>
      </c>
      <c r="E1518" s="32">
        <v>1</v>
      </c>
      <c r="F1518" s="44" t="s">
        <v>139</v>
      </c>
      <c r="G1518" s="85" t="s">
        <v>139</v>
      </c>
      <c r="H1518" s="70" t="s">
        <v>139</v>
      </c>
      <c r="I1518" s="21">
        <v>3</v>
      </c>
      <c r="J1518" s="44" t="s">
        <v>139</v>
      </c>
      <c r="K1518" s="56" t="s">
        <v>42</v>
      </c>
      <c r="L1518" s="23">
        <v>100</v>
      </c>
      <c r="M1518" s="24">
        <v>1</v>
      </c>
      <c r="N1518" s="25">
        <f t="shared" si="225"/>
        <v>42.628884373657257</v>
      </c>
      <c r="O1518" s="26">
        <v>48.775055679287306</v>
      </c>
      <c r="P1518" s="26">
        <f t="shared" si="223"/>
        <v>0.48775055679287305</v>
      </c>
      <c r="Q1518" s="63">
        <v>51.224944320712694</v>
      </c>
      <c r="R1518" s="25">
        <v>0.51224944320712695</v>
      </c>
      <c r="S1518" s="24">
        <v>20.792262088710334</v>
      </c>
      <c r="T1518" s="25">
        <v>6.9307540295701111</v>
      </c>
      <c r="U1518" s="25">
        <v>9.2733488915648099</v>
      </c>
      <c r="V1518" s="25">
        <v>3.0911162971882695</v>
      </c>
      <c r="W1518" s="26">
        <v>19.86545953820773</v>
      </c>
      <c r="X1518" s="26">
        <v>42.481496830852791</v>
      </c>
      <c r="Y1518" s="26">
        <v>24.090979121749982</v>
      </c>
      <c r="Z1518" s="26">
        <v>1.3991456668812674</v>
      </c>
      <c r="AA1518" s="26" t="s">
        <v>45</v>
      </c>
      <c r="AB1518" s="26" t="s">
        <v>45</v>
      </c>
      <c r="AC1518" s="26">
        <f t="shared" si="224"/>
        <v>1.3768261374369524</v>
      </c>
      <c r="AD1518" s="26">
        <f t="shared" si="224"/>
        <v>2.9442880534260287</v>
      </c>
      <c r="AE1518" s="26">
        <f t="shared" si="224"/>
        <v>1.6696865062435811</v>
      </c>
      <c r="AF1518" s="26">
        <f t="shared" si="224"/>
        <v>9.6971344686929042E-2</v>
      </c>
      <c r="AG1518" s="17">
        <v>3.16</v>
      </c>
      <c r="AH1518" s="17">
        <v>5.89</v>
      </c>
      <c r="AI1518" s="17">
        <f t="shared" si="227"/>
        <v>1.2882495516931333E-6</v>
      </c>
      <c r="AJ1518" s="17">
        <v>1</v>
      </c>
      <c r="AK1518" s="17">
        <v>61.4</v>
      </c>
      <c r="AL1518" s="17">
        <v>456.2</v>
      </c>
      <c r="AM1518" s="17">
        <v>65.3</v>
      </c>
      <c r="AN1518" s="17">
        <v>5.6</v>
      </c>
      <c r="AO1518" s="17">
        <v>5.3</v>
      </c>
      <c r="AP1518" s="17">
        <v>0.1</v>
      </c>
      <c r="AQ1518" s="17">
        <v>180.7</v>
      </c>
      <c r="AR1518" s="17">
        <v>1273.8499999999995</v>
      </c>
      <c r="AS1518" s="17">
        <v>1487.4374999999995</v>
      </c>
      <c r="AT1518" s="26">
        <v>847.82499999999982</v>
      </c>
      <c r="AU1518" s="26">
        <v>21.06436915887851</v>
      </c>
      <c r="AV1518" s="26">
        <v>5.4430150158061101</v>
      </c>
      <c r="AW1518" s="26">
        <v>5170.7999999999975</v>
      </c>
      <c r="AX1518" s="26">
        <v>3784.9</v>
      </c>
      <c r="AY1518" s="103">
        <v>648</v>
      </c>
      <c r="AZ1518" s="103">
        <f t="shared" si="226"/>
        <v>197.64</v>
      </c>
      <c r="BA1518" s="17">
        <v>45</v>
      </c>
      <c r="BB1518" s="17">
        <v>75</v>
      </c>
      <c r="BC1518" s="17">
        <v>0.12</v>
      </c>
      <c r="BD1518" s="14">
        <v>2</v>
      </c>
      <c r="BE1518" s="17" t="s">
        <v>149</v>
      </c>
      <c r="BF1518" s="28"/>
      <c r="BG1518" s="26"/>
      <c r="BH1518" s="31"/>
      <c r="BI1518" s="29"/>
    </row>
    <row r="1519" spans="1:61" x14ac:dyDescent="0.25">
      <c r="A1519" s="14">
        <v>2009</v>
      </c>
      <c r="B1519" s="15">
        <v>2012</v>
      </c>
      <c r="C1519" s="20" t="s">
        <v>211</v>
      </c>
      <c r="D1519" s="17" t="s">
        <v>344</v>
      </c>
      <c r="E1519" s="32">
        <v>2</v>
      </c>
      <c r="F1519" s="44" t="s">
        <v>139</v>
      </c>
      <c r="G1519" s="85" t="s">
        <v>139</v>
      </c>
      <c r="H1519" s="70" t="s">
        <v>139</v>
      </c>
      <c r="I1519" s="21">
        <v>3</v>
      </c>
      <c r="J1519" s="44" t="s">
        <v>139</v>
      </c>
      <c r="K1519" s="56" t="s">
        <v>42</v>
      </c>
      <c r="L1519" s="23">
        <v>100</v>
      </c>
      <c r="M1519" s="24">
        <v>1</v>
      </c>
      <c r="N1519" s="25">
        <f t="shared" si="225"/>
        <v>46.799131667552729</v>
      </c>
      <c r="O1519" s="26">
        <v>49.315068493150683</v>
      </c>
      <c r="P1519" s="26">
        <f t="shared" si="223"/>
        <v>0.49315068493150682</v>
      </c>
      <c r="Q1519" s="63">
        <v>50.684931506849317</v>
      </c>
      <c r="R1519" s="25">
        <v>0.50684931506849318</v>
      </c>
      <c r="S1519" s="24">
        <v>23.079023836053398</v>
      </c>
      <c r="T1519" s="25">
        <v>7.6930079453511331</v>
      </c>
      <c r="U1519" s="25">
        <v>10.293244630879816</v>
      </c>
      <c r="V1519" s="25">
        <v>3.4310815436266053</v>
      </c>
      <c r="W1519" s="26">
        <v>20.936958039017</v>
      </c>
      <c r="X1519" s="26">
        <v>42.0446339883256</v>
      </c>
      <c r="Y1519" s="26">
        <v>24.33249797903332</v>
      </c>
      <c r="Z1519" s="26">
        <v>1.1490198873395343</v>
      </c>
      <c r="AA1519" s="26" t="s">
        <v>45</v>
      </c>
      <c r="AB1519" s="26" t="s">
        <v>45</v>
      </c>
      <c r="AC1519" s="26">
        <f t="shared" si="224"/>
        <v>1.6106818454564107</v>
      </c>
      <c r="AD1519" s="26">
        <f t="shared" si="224"/>
        <v>3.2344970333156917</v>
      </c>
      <c r="AE1519" s="26">
        <f t="shared" si="224"/>
        <v>1.8719010028294374</v>
      </c>
      <c r="AF1519" s="26">
        <f t="shared" si="224"/>
        <v>8.8394191226695007E-2</v>
      </c>
      <c r="AG1519" s="17">
        <v>3.31</v>
      </c>
      <c r="AH1519" s="17">
        <v>6.09</v>
      </c>
      <c r="AI1519" s="17">
        <f t="shared" si="227"/>
        <v>8.1283051616409889E-7</v>
      </c>
      <c r="AJ1519" s="17">
        <v>1</v>
      </c>
      <c r="AK1519" s="17">
        <v>57.2</v>
      </c>
      <c r="AL1519" s="17">
        <v>519.4</v>
      </c>
      <c r="AM1519" s="17">
        <v>59.9</v>
      </c>
      <c r="AN1519" s="17">
        <v>4.9000000000000004</v>
      </c>
      <c r="AO1519" s="17">
        <v>4.3</v>
      </c>
      <c r="AP1519" s="17">
        <v>0.1</v>
      </c>
      <c r="AQ1519" s="17">
        <v>192.8</v>
      </c>
      <c r="AR1519" s="17">
        <v>1273.8499999999995</v>
      </c>
      <c r="AS1519" s="17">
        <v>1487.4374999999995</v>
      </c>
      <c r="AT1519" s="26">
        <v>847.82499999999982</v>
      </c>
      <c r="AU1519" s="26">
        <v>21.06436915887851</v>
      </c>
      <c r="AV1519" s="26">
        <v>5.4430150158061101</v>
      </c>
      <c r="AW1519" s="26">
        <v>5170.7999999999975</v>
      </c>
      <c r="AX1519" s="26">
        <v>3784.9</v>
      </c>
      <c r="AY1519" s="103">
        <v>648</v>
      </c>
      <c r="AZ1519" s="103">
        <f t="shared" si="226"/>
        <v>197.64</v>
      </c>
      <c r="BA1519" s="17">
        <v>45</v>
      </c>
      <c r="BB1519" s="17">
        <v>75</v>
      </c>
      <c r="BC1519" s="17">
        <v>0.12</v>
      </c>
      <c r="BD1519" s="14">
        <v>2</v>
      </c>
      <c r="BE1519" s="17" t="s">
        <v>149</v>
      </c>
      <c r="BF1519" s="28"/>
      <c r="BG1519" s="26"/>
      <c r="BH1519" s="31"/>
      <c r="BI1519" s="29"/>
    </row>
    <row r="1520" spans="1:61" x14ac:dyDescent="0.25">
      <c r="A1520" s="14">
        <v>2009</v>
      </c>
      <c r="B1520" s="15">
        <v>2012</v>
      </c>
      <c r="C1520" s="20" t="s">
        <v>211</v>
      </c>
      <c r="D1520" s="17" t="s">
        <v>344</v>
      </c>
      <c r="E1520" s="32">
        <v>3</v>
      </c>
      <c r="F1520" s="44" t="s">
        <v>139</v>
      </c>
      <c r="G1520" s="85" t="s">
        <v>139</v>
      </c>
      <c r="H1520" s="70" t="s">
        <v>139</v>
      </c>
      <c r="I1520" s="21">
        <v>3</v>
      </c>
      <c r="J1520" s="44" t="s">
        <v>139</v>
      </c>
      <c r="K1520" s="56" t="s">
        <v>42</v>
      </c>
      <c r="L1520" s="23">
        <v>100</v>
      </c>
      <c r="M1520" s="24">
        <v>1</v>
      </c>
      <c r="N1520" s="25">
        <f t="shared" si="225"/>
        <v>24.98316498316499</v>
      </c>
      <c r="O1520" s="26">
        <v>45.918367346938773</v>
      </c>
      <c r="P1520" s="26">
        <f t="shared" si="223"/>
        <v>0.45918367346938771</v>
      </c>
      <c r="Q1520" s="63">
        <v>54.081632653061227</v>
      </c>
      <c r="R1520" s="25">
        <v>0.54081632653061229</v>
      </c>
      <c r="S1520" s="24">
        <v>11.471861471861473</v>
      </c>
      <c r="T1520" s="25">
        <v>3.8239538239538242</v>
      </c>
      <c r="U1520" s="25">
        <v>5.1164502164502172</v>
      </c>
      <c r="V1520" s="25">
        <v>1.7054834054834056</v>
      </c>
      <c r="W1520" s="26">
        <v>20.523458237570978</v>
      </c>
      <c r="X1520" s="26">
        <v>43.367593198795802</v>
      </c>
      <c r="Y1520" s="26">
        <v>24.367459656543019</v>
      </c>
      <c r="Z1520" s="26">
        <v>1.0495024010212148</v>
      </c>
      <c r="AA1520" s="26" t="s">
        <v>45</v>
      </c>
      <c r="AB1520" s="26" t="s">
        <v>45</v>
      </c>
      <c r="AC1520" s="26">
        <f t="shared" si="224"/>
        <v>0.78480756608316149</v>
      </c>
      <c r="AD1520" s="26">
        <f t="shared" si="224"/>
        <v>1.6583567384820905</v>
      </c>
      <c r="AE1520" s="26">
        <f t="shared" si="224"/>
        <v>0.93180040533678221</v>
      </c>
      <c r="AF1520" s="26">
        <f t="shared" si="224"/>
        <v>4.0132487196337947E-2</v>
      </c>
      <c r="AG1520" s="17">
        <v>3.65</v>
      </c>
      <c r="AH1520" s="17">
        <v>6.18</v>
      </c>
      <c r="AI1520" s="17">
        <f t="shared" si="227"/>
        <v>6.6069344800759506E-7</v>
      </c>
      <c r="AJ1520" s="17">
        <v>1.6</v>
      </c>
      <c r="AK1520" s="17">
        <v>95.1</v>
      </c>
      <c r="AL1520" s="17">
        <v>850</v>
      </c>
      <c r="AM1520" s="17">
        <v>171.2</v>
      </c>
      <c r="AN1520" s="17">
        <v>3.4</v>
      </c>
      <c r="AO1520" s="17">
        <v>4.0999999999999996</v>
      </c>
      <c r="AP1520" s="17">
        <v>0.1</v>
      </c>
      <c r="AQ1520" s="17">
        <v>124.3</v>
      </c>
      <c r="AR1520" s="17">
        <v>1273.8499999999995</v>
      </c>
      <c r="AS1520" s="17">
        <v>1487.4374999999995</v>
      </c>
      <c r="AT1520" s="26">
        <v>847.82499999999982</v>
      </c>
      <c r="AU1520" s="26">
        <v>21.06436915887851</v>
      </c>
      <c r="AV1520" s="26">
        <v>5.4430150158061101</v>
      </c>
      <c r="AW1520" s="26">
        <v>5170.7999999999975</v>
      </c>
      <c r="AX1520" s="26">
        <v>3784.9</v>
      </c>
      <c r="AY1520" s="103">
        <v>648</v>
      </c>
      <c r="AZ1520" s="103">
        <f t="shared" si="226"/>
        <v>197.64</v>
      </c>
      <c r="BA1520" s="17">
        <v>45</v>
      </c>
      <c r="BB1520" s="17">
        <v>75</v>
      </c>
      <c r="BC1520" s="17">
        <v>0.12</v>
      </c>
      <c r="BD1520" s="14">
        <v>2</v>
      </c>
      <c r="BE1520" s="17" t="s">
        <v>149</v>
      </c>
      <c r="BF1520" s="28"/>
      <c r="BG1520" s="26"/>
      <c r="BH1520" s="31"/>
      <c r="BI1520" s="29"/>
    </row>
    <row r="1521" spans="1:61" x14ac:dyDescent="0.25">
      <c r="A1521" s="14">
        <v>2009</v>
      </c>
      <c r="B1521" s="15">
        <v>2012</v>
      </c>
      <c r="C1521" s="20" t="s">
        <v>211</v>
      </c>
      <c r="D1521" s="17" t="s">
        <v>344</v>
      </c>
      <c r="E1521" s="32">
        <v>4</v>
      </c>
      <c r="F1521" s="44" t="s">
        <v>139</v>
      </c>
      <c r="G1521" s="85" t="s">
        <v>139</v>
      </c>
      <c r="H1521" s="70" t="s">
        <v>139</v>
      </c>
      <c r="I1521" s="21">
        <v>3</v>
      </c>
      <c r="J1521" s="44" t="s">
        <v>139</v>
      </c>
      <c r="K1521" s="56" t="s">
        <v>42</v>
      </c>
      <c r="L1521" s="23">
        <v>100</v>
      </c>
      <c r="M1521" s="24">
        <v>1</v>
      </c>
      <c r="N1521" s="25">
        <f t="shared" si="225"/>
        <v>16.863743028677657</v>
      </c>
      <c r="O1521" s="26">
        <v>50.645161290322584</v>
      </c>
      <c r="P1521" s="26">
        <f t="shared" si="223"/>
        <v>0.50645161290322582</v>
      </c>
      <c r="Q1521" s="63">
        <v>49.354838709677416</v>
      </c>
      <c r="R1521" s="25">
        <v>0.49354838709677418</v>
      </c>
      <c r="S1521" s="24">
        <v>8.5406698564593295</v>
      </c>
      <c r="T1521" s="25">
        <v>2.8468899521531097</v>
      </c>
      <c r="U1521" s="25">
        <v>3.8091387559808609</v>
      </c>
      <c r="V1521" s="25">
        <v>1.2697129186602869</v>
      </c>
      <c r="W1521" s="26">
        <v>20.033647176588048</v>
      </c>
      <c r="X1521" s="26">
        <v>44.071979707486008</v>
      </c>
      <c r="Y1521" s="26">
        <v>24.909907129584212</v>
      </c>
      <c r="Z1521" s="26">
        <v>0.89770376556795384</v>
      </c>
      <c r="AA1521" s="26" t="s">
        <v>45</v>
      </c>
      <c r="AB1521" s="26" t="s">
        <v>45</v>
      </c>
      <c r="AC1521" s="26">
        <f t="shared" si="224"/>
        <v>0.57033588852009032</v>
      </c>
      <c r="AD1521" s="26">
        <f t="shared" si="224"/>
        <v>1.2546807620073765</v>
      </c>
      <c r="AE1521" s="26">
        <f t="shared" si="224"/>
        <v>0.70915764316280405</v>
      </c>
      <c r="AF1521" s="26">
        <f t="shared" si="224"/>
        <v>2.5556638302054187E-2</v>
      </c>
      <c r="AG1521" s="17">
        <v>3.62</v>
      </c>
      <c r="AH1521" s="17">
        <v>6.3</v>
      </c>
      <c r="AI1521" s="17">
        <f t="shared" si="227"/>
        <v>5.0118723362727218E-7</v>
      </c>
      <c r="AJ1521" s="17">
        <v>1.1000000000000001</v>
      </c>
      <c r="AK1521" s="17">
        <v>77.5</v>
      </c>
      <c r="AL1521" s="17">
        <v>888.4</v>
      </c>
      <c r="AM1521" s="17">
        <v>171.1</v>
      </c>
      <c r="AN1521" s="17">
        <v>3.1</v>
      </c>
      <c r="AO1521" s="17">
        <v>4</v>
      </c>
      <c r="AP1521" s="17">
        <v>0.1</v>
      </c>
      <c r="AQ1521" s="17">
        <v>136.5</v>
      </c>
      <c r="AR1521" s="17">
        <v>1273.8499999999995</v>
      </c>
      <c r="AS1521" s="17">
        <v>1487.4374999999995</v>
      </c>
      <c r="AT1521" s="26">
        <v>847.82499999999982</v>
      </c>
      <c r="AU1521" s="26">
        <v>21.06436915887851</v>
      </c>
      <c r="AV1521" s="26">
        <v>5.4430150158061101</v>
      </c>
      <c r="AW1521" s="26">
        <v>5170.7999999999975</v>
      </c>
      <c r="AX1521" s="26">
        <v>3784.9</v>
      </c>
      <c r="AY1521" s="103">
        <v>648</v>
      </c>
      <c r="AZ1521" s="103">
        <f t="shared" si="226"/>
        <v>197.64</v>
      </c>
      <c r="BA1521" s="17">
        <v>45</v>
      </c>
      <c r="BB1521" s="17">
        <v>75</v>
      </c>
      <c r="BC1521" s="17">
        <v>0.12</v>
      </c>
      <c r="BD1521" s="14">
        <v>2</v>
      </c>
      <c r="BE1521" s="17" t="s">
        <v>149</v>
      </c>
      <c r="BF1521" s="28"/>
      <c r="BG1521" s="26"/>
      <c r="BH1521" s="31"/>
      <c r="BI1521" s="29"/>
    </row>
    <row r="1522" spans="1:61" x14ac:dyDescent="0.25">
      <c r="A1522" s="14">
        <v>2009</v>
      </c>
      <c r="B1522" s="15">
        <v>2012</v>
      </c>
      <c r="C1522" s="20" t="s">
        <v>211</v>
      </c>
      <c r="D1522" s="17" t="s">
        <v>344</v>
      </c>
      <c r="E1522" s="32">
        <v>1</v>
      </c>
      <c r="F1522" s="44" t="s">
        <v>141</v>
      </c>
      <c r="G1522" s="86" t="s">
        <v>141</v>
      </c>
      <c r="H1522" s="70" t="s">
        <v>141</v>
      </c>
      <c r="I1522" s="21">
        <v>1</v>
      </c>
      <c r="J1522" s="22" t="s">
        <v>141</v>
      </c>
      <c r="K1522" s="17" t="s">
        <v>42</v>
      </c>
      <c r="L1522" s="23">
        <v>100</v>
      </c>
      <c r="M1522" s="24">
        <v>1</v>
      </c>
      <c r="N1522" s="25">
        <f t="shared" si="225"/>
        <v>45.167022621038285</v>
      </c>
      <c r="O1522" s="26">
        <v>47.768595041322314</v>
      </c>
      <c r="P1522" s="26">
        <f t="shared" si="223"/>
        <v>0.47768595041322315</v>
      </c>
      <c r="Q1522" s="63">
        <v>52.231404958677686</v>
      </c>
      <c r="R1522" s="25">
        <v>0.52231404958677685</v>
      </c>
      <c r="S1522" s="24">
        <v>21.575652128066221</v>
      </c>
      <c r="T1522" s="25">
        <v>7.1918840426887405</v>
      </c>
      <c r="U1522" s="25">
        <v>9.6227408491175339</v>
      </c>
      <c r="V1522" s="25">
        <v>3.2075802830391784</v>
      </c>
      <c r="W1522" s="26">
        <v>18.479165587883884</v>
      </c>
      <c r="X1522" s="26">
        <v>48.553150908766625</v>
      </c>
      <c r="Y1522" s="26">
        <v>24.277014638842701</v>
      </c>
      <c r="Z1522" s="26">
        <v>0.55420955427571528</v>
      </c>
      <c r="AA1522" s="26" t="s">
        <v>45</v>
      </c>
      <c r="AB1522" s="26" t="s">
        <v>45</v>
      </c>
      <c r="AC1522" s="26">
        <f t="shared" si="224"/>
        <v>1.3290001611370499</v>
      </c>
      <c r="AD1522" s="26">
        <f t="shared" si="224"/>
        <v>3.4918863124301698</v>
      </c>
      <c r="AE1522" s="26">
        <f t="shared" si="224"/>
        <v>1.7459747418521376</v>
      </c>
      <c r="AF1522" s="26">
        <f t="shared" si="224"/>
        <v>3.985810849701156E-2</v>
      </c>
      <c r="AG1522" s="17">
        <v>3.16</v>
      </c>
      <c r="AH1522" s="17">
        <v>5.89</v>
      </c>
      <c r="AI1522" s="17">
        <f t="shared" si="227"/>
        <v>1.2882495516931333E-6</v>
      </c>
      <c r="AJ1522" s="17">
        <v>1</v>
      </c>
      <c r="AK1522" s="17">
        <v>61.4</v>
      </c>
      <c r="AL1522" s="17">
        <v>456.2</v>
      </c>
      <c r="AM1522" s="17">
        <v>65.3</v>
      </c>
      <c r="AN1522" s="17">
        <v>5.6</v>
      </c>
      <c r="AO1522" s="17">
        <v>5.3</v>
      </c>
      <c r="AP1522" s="17">
        <v>0.1</v>
      </c>
      <c r="AQ1522" s="17">
        <v>180.7</v>
      </c>
      <c r="AR1522" s="17">
        <v>1273.8499999999995</v>
      </c>
      <c r="AS1522" s="17">
        <v>1487.4374999999995</v>
      </c>
      <c r="AT1522" s="26">
        <v>847.82499999999982</v>
      </c>
      <c r="AU1522" s="26">
        <v>21.06436915887851</v>
      </c>
      <c r="AV1522" s="26">
        <v>5.4430150158061101</v>
      </c>
      <c r="AW1522" s="26">
        <v>5170.7999999999975</v>
      </c>
      <c r="AX1522" s="26">
        <v>3784.9</v>
      </c>
      <c r="AY1522" s="103">
        <v>648</v>
      </c>
      <c r="AZ1522" s="103">
        <f t="shared" si="226"/>
        <v>197.64</v>
      </c>
      <c r="BA1522" s="17">
        <v>45</v>
      </c>
      <c r="BB1522" s="17">
        <v>75</v>
      </c>
      <c r="BC1522" s="17">
        <v>0.12</v>
      </c>
      <c r="BD1522" s="14">
        <v>2</v>
      </c>
      <c r="BE1522" s="17" t="s">
        <v>149</v>
      </c>
      <c r="BF1522" s="28"/>
      <c r="BG1522" s="26"/>
      <c r="BH1522" s="31"/>
      <c r="BI1522" s="29"/>
    </row>
    <row r="1523" spans="1:61" x14ac:dyDescent="0.25">
      <c r="A1523" s="14">
        <v>2009</v>
      </c>
      <c r="B1523" s="15">
        <v>2012</v>
      </c>
      <c r="C1523" s="20" t="s">
        <v>211</v>
      </c>
      <c r="D1523" s="17" t="s">
        <v>344</v>
      </c>
      <c r="E1523" s="32">
        <v>2</v>
      </c>
      <c r="F1523" s="44" t="s">
        <v>141</v>
      </c>
      <c r="G1523" s="86" t="s">
        <v>141</v>
      </c>
      <c r="H1523" s="70" t="s">
        <v>141</v>
      </c>
      <c r="I1523" s="21">
        <v>1</v>
      </c>
      <c r="J1523" s="22" t="s">
        <v>141</v>
      </c>
      <c r="K1523" s="17" t="s">
        <v>42</v>
      </c>
      <c r="L1523" s="23">
        <v>100</v>
      </c>
      <c r="M1523" s="24">
        <v>1</v>
      </c>
      <c r="N1523" s="25">
        <f t="shared" si="225"/>
        <v>62.317106996740861</v>
      </c>
      <c r="O1523" s="26">
        <v>44.16</v>
      </c>
      <c r="P1523" s="26">
        <f t="shared" si="223"/>
        <v>0.44159999999999999</v>
      </c>
      <c r="Q1523" s="63">
        <v>55.84</v>
      </c>
      <c r="R1523" s="25">
        <v>0.55840000000000001</v>
      </c>
      <c r="S1523" s="24">
        <v>27.519234449760763</v>
      </c>
      <c r="T1523" s="25">
        <v>9.1730781499202543</v>
      </c>
      <c r="U1523" s="25">
        <v>12.273578564593301</v>
      </c>
      <c r="V1523" s="25">
        <v>4.0911928548644338</v>
      </c>
      <c r="W1523" s="26">
        <v>18.389618564291055</v>
      </c>
      <c r="X1523" s="26">
        <v>48.778602058078022</v>
      </c>
      <c r="Y1523" s="26">
        <v>24.190026583039682</v>
      </c>
      <c r="Z1523" s="26">
        <v>0.61798261143239586</v>
      </c>
      <c r="AA1523" s="26" t="s">
        <v>45</v>
      </c>
      <c r="AB1523" s="26" t="s">
        <v>45</v>
      </c>
      <c r="AC1523" s="26">
        <f t="shared" si="224"/>
        <v>1.6868940823746614</v>
      </c>
      <c r="AD1523" s="26">
        <f t="shared" si="224"/>
        <v>4.4744992872261067</v>
      </c>
      <c r="AE1523" s="26">
        <f t="shared" si="224"/>
        <v>2.218970042948714</v>
      </c>
      <c r="AF1523" s="26">
        <f t="shared" si="224"/>
        <v>5.6688027899611693E-2</v>
      </c>
      <c r="AG1523" s="17">
        <v>3.31</v>
      </c>
      <c r="AH1523" s="17">
        <v>6.09</v>
      </c>
      <c r="AI1523" s="17">
        <f t="shared" si="227"/>
        <v>8.1283051616409889E-7</v>
      </c>
      <c r="AJ1523" s="17">
        <v>1</v>
      </c>
      <c r="AK1523" s="17">
        <v>57.2</v>
      </c>
      <c r="AL1523" s="17">
        <v>519.4</v>
      </c>
      <c r="AM1523" s="17">
        <v>59.9</v>
      </c>
      <c r="AN1523" s="17">
        <v>4.9000000000000004</v>
      </c>
      <c r="AO1523" s="17">
        <v>4.3</v>
      </c>
      <c r="AP1523" s="17">
        <v>0.1</v>
      </c>
      <c r="AQ1523" s="17">
        <v>192.8</v>
      </c>
      <c r="AR1523" s="17">
        <v>1273.8499999999995</v>
      </c>
      <c r="AS1523" s="17">
        <v>1487.4374999999995</v>
      </c>
      <c r="AT1523" s="26">
        <v>847.82499999999982</v>
      </c>
      <c r="AU1523" s="26">
        <v>21.06436915887851</v>
      </c>
      <c r="AV1523" s="26">
        <v>5.4430150158061101</v>
      </c>
      <c r="AW1523" s="26">
        <v>5170.7999999999975</v>
      </c>
      <c r="AX1523" s="26">
        <v>3784.9</v>
      </c>
      <c r="AY1523" s="103">
        <v>648</v>
      </c>
      <c r="AZ1523" s="103">
        <f t="shared" si="226"/>
        <v>197.64</v>
      </c>
      <c r="BA1523" s="17">
        <v>45</v>
      </c>
      <c r="BB1523" s="17">
        <v>75</v>
      </c>
      <c r="BC1523" s="17">
        <v>0.12</v>
      </c>
      <c r="BD1523" s="14">
        <v>2</v>
      </c>
      <c r="BE1523" s="17" t="s">
        <v>149</v>
      </c>
      <c r="BF1523" s="28"/>
      <c r="BG1523" s="26"/>
      <c r="BH1523" s="31"/>
      <c r="BI1523" s="29"/>
    </row>
    <row r="1524" spans="1:61" x14ac:dyDescent="0.25">
      <c r="A1524" s="14">
        <v>2009</v>
      </c>
      <c r="B1524" s="15">
        <v>2012</v>
      </c>
      <c r="C1524" s="20" t="s">
        <v>211</v>
      </c>
      <c r="D1524" s="17" t="s">
        <v>344</v>
      </c>
      <c r="E1524" s="32">
        <v>3</v>
      </c>
      <c r="F1524" s="44" t="s">
        <v>141</v>
      </c>
      <c r="G1524" s="86" t="s">
        <v>141</v>
      </c>
      <c r="H1524" s="70" t="s">
        <v>141</v>
      </c>
      <c r="I1524" s="21">
        <v>1</v>
      </c>
      <c r="J1524" s="22" t="s">
        <v>141</v>
      </c>
      <c r="K1524" s="17" t="s">
        <v>42</v>
      </c>
      <c r="L1524" s="23">
        <v>88.888888888888886</v>
      </c>
      <c r="M1524" s="24">
        <v>0.88888888888888884</v>
      </c>
      <c r="N1524" s="25">
        <f t="shared" si="225"/>
        <v>30.111861222171257</v>
      </c>
      <c r="O1524" s="26">
        <v>44.108761329305132</v>
      </c>
      <c r="P1524" s="26">
        <f t="shared" si="223"/>
        <v>0.44108761329305129</v>
      </c>
      <c r="Q1524" s="63">
        <v>55.891238670694868</v>
      </c>
      <c r="R1524" s="25">
        <v>0.55891238670694865</v>
      </c>
      <c r="S1524" s="24">
        <v>13.281968998299099</v>
      </c>
      <c r="T1524" s="25">
        <v>4.4273229994330334</v>
      </c>
      <c r="U1524" s="25">
        <v>5.9237581732413984</v>
      </c>
      <c r="V1524" s="25">
        <v>1.974586057747133</v>
      </c>
      <c r="W1524" s="26" t="s">
        <v>45</v>
      </c>
      <c r="X1524" s="26" t="s">
        <v>45</v>
      </c>
      <c r="Y1524" s="26" t="s">
        <v>45</v>
      </c>
      <c r="Z1524" s="26" t="s">
        <v>45</v>
      </c>
      <c r="AA1524" s="26" t="s">
        <v>45</v>
      </c>
      <c r="AB1524" s="26" t="s">
        <v>45</v>
      </c>
      <c r="AC1524" s="26" t="s">
        <v>45</v>
      </c>
      <c r="AD1524" s="26" t="s">
        <v>45</v>
      </c>
      <c r="AE1524" s="26" t="s">
        <v>45</v>
      </c>
      <c r="AF1524" s="26" t="s">
        <v>45</v>
      </c>
      <c r="AG1524" s="17">
        <v>3.65</v>
      </c>
      <c r="AH1524" s="17">
        <v>6.18</v>
      </c>
      <c r="AI1524" s="17">
        <f t="shared" si="227"/>
        <v>6.6069344800759506E-7</v>
      </c>
      <c r="AJ1524" s="17">
        <v>1.6</v>
      </c>
      <c r="AK1524" s="17">
        <v>95.1</v>
      </c>
      <c r="AL1524" s="17">
        <v>850</v>
      </c>
      <c r="AM1524" s="17">
        <v>171.2</v>
      </c>
      <c r="AN1524" s="17">
        <v>3.4</v>
      </c>
      <c r="AO1524" s="17">
        <v>4.0999999999999996</v>
      </c>
      <c r="AP1524" s="17">
        <v>0.1</v>
      </c>
      <c r="AQ1524" s="17">
        <v>124.3</v>
      </c>
      <c r="AR1524" s="17">
        <v>1273.8499999999995</v>
      </c>
      <c r="AS1524" s="17">
        <v>1487.4374999999995</v>
      </c>
      <c r="AT1524" s="26">
        <v>847.82499999999982</v>
      </c>
      <c r="AU1524" s="26">
        <v>21.06436915887851</v>
      </c>
      <c r="AV1524" s="26">
        <v>5.4430150158061101</v>
      </c>
      <c r="AW1524" s="26">
        <v>5170.7999999999975</v>
      </c>
      <c r="AX1524" s="26">
        <v>3784.9</v>
      </c>
      <c r="AY1524" s="103">
        <v>648</v>
      </c>
      <c r="AZ1524" s="103">
        <f t="shared" si="226"/>
        <v>197.64</v>
      </c>
      <c r="BA1524" s="17">
        <v>45</v>
      </c>
      <c r="BB1524" s="17">
        <v>75</v>
      </c>
      <c r="BC1524" s="17">
        <v>0.12</v>
      </c>
      <c r="BD1524" s="14">
        <v>2</v>
      </c>
      <c r="BE1524" s="17" t="s">
        <v>149</v>
      </c>
      <c r="BF1524" s="28"/>
      <c r="BG1524" s="26"/>
      <c r="BH1524" s="31"/>
      <c r="BI1524" s="29"/>
    </row>
    <row r="1525" spans="1:61" x14ac:dyDescent="0.25">
      <c r="A1525" s="14">
        <v>2009</v>
      </c>
      <c r="B1525" s="15">
        <v>2012</v>
      </c>
      <c r="C1525" s="20" t="s">
        <v>211</v>
      </c>
      <c r="D1525" s="17" t="s">
        <v>344</v>
      </c>
      <c r="E1525" s="32">
        <v>4</v>
      </c>
      <c r="F1525" s="44" t="s">
        <v>141</v>
      </c>
      <c r="G1525" s="86" t="s">
        <v>141</v>
      </c>
      <c r="H1525" s="70" t="s">
        <v>141</v>
      </c>
      <c r="I1525" s="21">
        <v>1</v>
      </c>
      <c r="J1525" s="22" t="s">
        <v>141</v>
      </c>
      <c r="K1525" s="17" t="s">
        <v>42</v>
      </c>
      <c r="L1525" s="23">
        <v>100</v>
      </c>
      <c r="M1525" s="24">
        <v>1</v>
      </c>
      <c r="N1525" s="25">
        <f t="shared" si="225"/>
        <v>22.59123745191857</v>
      </c>
      <c r="O1525" s="26">
        <v>44.15584415584415</v>
      </c>
      <c r="P1525" s="26">
        <f t="shared" si="223"/>
        <v>0.44155844155844148</v>
      </c>
      <c r="Q1525" s="63">
        <v>55.84415584415585</v>
      </c>
      <c r="R1525" s="25">
        <v>0.55844155844155852</v>
      </c>
      <c r="S1525" s="24">
        <v>9.9753516021458601</v>
      </c>
      <c r="T1525" s="25">
        <v>3.3251172007152867</v>
      </c>
      <c r="U1525" s="25">
        <v>4.4490068145570536</v>
      </c>
      <c r="V1525" s="25">
        <v>1.4830022715190179</v>
      </c>
      <c r="W1525" s="26">
        <v>18.912416358849541</v>
      </c>
      <c r="X1525" s="26">
        <v>45.385555032395402</v>
      </c>
      <c r="Y1525" s="26">
        <v>25.322455949546736</v>
      </c>
      <c r="Z1525" s="26">
        <v>1.1500474159941092</v>
      </c>
      <c r="AA1525" s="26" t="s">
        <v>45</v>
      </c>
      <c r="AB1525" s="26" t="s">
        <v>45</v>
      </c>
      <c r="AC1525" s="26">
        <f t="shared" ref="AC1525:AF1556" si="228">W1525/100*$T1525</f>
        <v>0.62886000941899778</v>
      </c>
      <c r="AD1525" s="26">
        <f t="shared" si="228"/>
        <v>1.5091228970222819</v>
      </c>
      <c r="AE1525" s="26">
        <f t="shared" si="228"/>
        <v>0.84200133842192992</v>
      </c>
      <c r="AF1525" s="26">
        <f t="shared" si="228"/>
        <v>3.8240424445601814E-2</v>
      </c>
      <c r="AG1525" s="17">
        <v>3.62</v>
      </c>
      <c r="AH1525" s="17">
        <v>6.3</v>
      </c>
      <c r="AI1525" s="17">
        <f t="shared" si="227"/>
        <v>5.0118723362727218E-7</v>
      </c>
      <c r="AJ1525" s="17">
        <v>1.1000000000000001</v>
      </c>
      <c r="AK1525" s="17">
        <v>77.5</v>
      </c>
      <c r="AL1525" s="17">
        <v>888.4</v>
      </c>
      <c r="AM1525" s="17">
        <v>171.1</v>
      </c>
      <c r="AN1525" s="17">
        <v>3.1</v>
      </c>
      <c r="AO1525" s="17">
        <v>4</v>
      </c>
      <c r="AP1525" s="17">
        <v>0.1</v>
      </c>
      <c r="AQ1525" s="17">
        <v>136.5</v>
      </c>
      <c r="AR1525" s="17">
        <v>1273.8499999999995</v>
      </c>
      <c r="AS1525" s="17">
        <v>1487.4374999999995</v>
      </c>
      <c r="AT1525" s="26">
        <v>847.82499999999982</v>
      </c>
      <c r="AU1525" s="26">
        <v>21.06436915887851</v>
      </c>
      <c r="AV1525" s="26">
        <v>5.4430150158061101</v>
      </c>
      <c r="AW1525" s="26">
        <v>5170.7999999999975</v>
      </c>
      <c r="AX1525" s="26">
        <v>3784.9</v>
      </c>
      <c r="AY1525" s="103">
        <v>648</v>
      </c>
      <c r="AZ1525" s="103">
        <f t="shared" si="226"/>
        <v>197.64</v>
      </c>
      <c r="BA1525" s="17">
        <v>45</v>
      </c>
      <c r="BB1525" s="17">
        <v>75</v>
      </c>
      <c r="BC1525" s="17">
        <v>0.12</v>
      </c>
      <c r="BD1525" s="14">
        <v>2</v>
      </c>
      <c r="BE1525" s="17" t="s">
        <v>149</v>
      </c>
      <c r="BF1525" s="28"/>
      <c r="BG1525" s="26"/>
      <c r="BH1525" s="31"/>
      <c r="BI1525" s="29"/>
    </row>
    <row r="1526" spans="1:61" x14ac:dyDescent="0.25">
      <c r="A1526" s="14">
        <v>2009</v>
      </c>
      <c r="B1526" s="15">
        <v>2012</v>
      </c>
      <c r="C1526" s="20" t="s">
        <v>211</v>
      </c>
      <c r="D1526" s="17" t="s">
        <v>344</v>
      </c>
      <c r="E1526" s="32">
        <v>1</v>
      </c>
      <c r="F1526" s="44" t="s">
        <v>142</v>
      </c>
      <c r="G1526" s="86" t="s">
        <v>142</v>
      </c>
      <c r="H1526" s="70" t="s">
        <v>142</v>
      </c>
      <c r="I1526" s="21">
        <v>5</v>
      </c>
      <c r="J1526" s="22" t="s">
        <v>142</v>
      </c>
      <c r="K1526" s="17" t="s">
        <v>54</v>
      </c>
      <c r="L1526" s="23">
        <v>100</v>
      </c>
      <c r="M1526" s="24">
        <v>1</v>
      </c>
      <c r="N1526" s="25">
        <f t="shared" si="225"/>
        <v>106.96976154039866</v>
      </c>
      <c r="O1526" s="26">
        <v>43.872113676731793</v>
      </c>
      <c r="P1526" s="26">
        <f t="shared" si="223"/>
        <v>0.43872113676731794</v>
      </c>
      <c r="Q1526" s="63">
        <v>56.127886323268207</v>
      </c>
      <c r="R1526" s="25">
        <v>0.56127886323268206</v>
      </c>
      <c r="S1526" s="24">
        <v>46.929895382732624</v>
      </c>
      <c r="T1526" s="25">
        <v>15.643298460910875</v>
      </c>
      <c r="U1526" s="25">
        <v>20.930733340698751</v>
      </c>
      <c r="V1526" s="25">
        <v>6.9769111135662509</v>
      </c>
      <c r="W1526" s="26">
        <v>19.140869765169157</v>
      </c>
      <c r="X1526" s="26">
        <v>45.815009628927015</v>
      </c>
      <c r="Y1526" s="26">
        <v>23.692687764076922</v>
      </c>
      <c r="Z1526" s="26">
        <v>0.86672918283464639</v>
      </c>
      <c r="AA1526" s="26" t="s">
        <v>45</v>
      </c>
      <c r="AB1526" s="26" t="s">
        <v>45</v>
      </c>
      <c r="AC1526" s="26">
        <f t="shared" si="228"/>
        <v>2.9942633853796621</v>
      </c>
      <c r="AD1526" s="26">
        <f t="shared" si="228"/>
        <v>7.1669786961481092</v>
      </c>
      <c r="AE1526" s="26">
        <f t="shared" si="228"/>
        <v>3.7063178603462643</v>
      </c>
      <c r="AF1526" s="26">
        <f t="shared" si="228"/>
        <v>0.13558503291863763</v>
      </c>
      <c r="AG1526" s="17">
        <v>3.16</v>
      </c>
      <c r="AH1526" s="17">
        <v>5.89</v>
      </c>
      <c r="AI1526" s="17">
        <f t="shared" si="227"/>
        <v>1.2882495516931333E-6</v>
      </c>
      <c r="AJ1526" s="17">
        <v>1</v>
      </c>
      <c r="AK1526" s="17">
        <v>61.4</v>
      </c>
      <c r="AL1526" s="17">
        <v>456.2</v>
      </c>
      <c r="AM1526" s="17">
        <v>65.3</v>
      </c>
      <c r="AN1526" s="17">
        <v>5.6</v>
      </c>
      <c r="AO1526" s="17">
        <v>5.3</v>
      </c>
      <c r="AP1526" s="17">
        <v>0.1</v>
      </c>
      <c r="AQ1526" s="17">
        <v>180.7</v>
      </c>
      <c r="AR1526" s="17">
        <v>1273.8499999999995</v>
      </c>
      <c r="AS1526" s="17">
        <v>1487.4374999999995</v>
      </c>
      <c r="AT1526" s="26">
        <v>847.82499999999982</v>
      </c>
      <c r="AU1526" s="26">
        <v>21.06436915887851</v>
      </c>
      <c r="AV1526" s="26">
        <v>5.4430150158061101</v>
      </c>
      <c r="AW1526" s="26">
        <v>5170.7999999999975</v>
      </c>
      <c r="AX1526" s="26">
        <v>3784.9</v>
      </c>
      <c r="AY1526" s="103">
        <v>648</v>
      </c>
      <c r="AZ1526" s="103">
        <f t="shared" si="226"/>
        <v>197.64</v>
      </c>
      <c r="BA1526" s="17">
        <v>45</v>
      </c>
      <c r="BB1526" s="17">
        <v>75</v>
      </c>
      <c r="BC1526" s="17">
        <v>0.12</v>
      </c>
      <c r="BD1526" s="14">
        <v>2</v>
      </c>
      <c r="BE1526" s="17" t="s">
        <v>149</v>
      </c>
      <c r="BF1526" s="28"/>
      <c r="BG1526" s="26"/>
      <c r="BH1526" s="31"/>
      <c r="BI1526" s="29"/>
    </row>
    <row r="1527" spans="1:61" x14ac:dyDescent="0.25">
      <c r="A1527" s="14">
        <v>2009</v>
      </c>
      <c r="B1527" s="15">
        <v>2012</v>
      </c>
      <c r="C1527" s="20" t="s">
        <v>211</v>
      </c>
      <c r="D1527" s="17" t="s">
        <v>344</v>
      </c>
      <c r="E1527" s="32">
        <v>2</v>
      </c>
      <c r="F1527" s="44" t="s">
        <v>142</v>
      </c>
      <c r="G1527" s="86" t="s">
        <v>142</v>
      </c>
      <c r="H1527" s="70" t="s">
        <v>142</v>
      </c>
      <c r="I1527" s="21">
        <v>5</v>
      </c>
      <c r="J1527" s="22" t="s">
        <v>142</v>
      </c>
      <c r="K1527" s="17" t="s">
        <v>54</v>
      </c>
      <c r="L1527" s="23">
        <v>100</v>
      </c>
      <c r="M1527" s="24">
        <v>1</v>
      </c>
      <c r="N1527" s="25">
        <f t="shared" si="225"/>
        <v>77.458798511430118</v>
      </c>
      <c r="O1527" s="26">
        <v>42.056074766355131</v>
      </c>
      <c r="P1527" s="26">
        <f t="shared" si="223"/>
        <v>0.42056074766355134</v>
      </c>
      <c r="Q1527" s="63">
        <v>57.943925233644869</v>
      </c>
      <c r="R1527" s="25">
        <v>0.57943925233644866</v>
      </c>
      <c r="S1527" s="24">
        <v>32.576130215087424</v>
      </c>
      <c r="T1527" s="25">
        <v>10.858710071695809</v>
      </c>
      <c r="U1527" s="25">
        <v>14.528954075928992</v>
      </c>
      <c r="V1527" s="25">
        <v>4.8429846919763309</v>
      </c>
      <c r="W1527" s="26">
        <v>19.429823412854304</v>
      </c>
      <c r="X1527" s="26">
        <v>44.992772409458709</v>
      </c>
      <c r="Y1527" s="26">
        <v>24.643184417035457</v>
      </c>
      <c r="Z1527" s="26">
        <v>0.74975951676400143</v>
      </c>
      <c r="AA1527" s="26" t="s">
        <v>45</v>
      </c>
      <c r="AB1527" s="26" t="s">
        <v>45</v>
      </c>
      <c r="AC1527" s="26">
        <f t="shared" si="228"/>
        <v>2.1098281918443207</v>
      </c>
      <c r="AD1527" s="26">
        <f t="shared" si="228"/>
        <v>4.8856347091610655</v>
      </c>
      <c r="AE1527" s="26">
        <f t="shared" si="228"/>
        <v>2.6759319482792012</v>
      </c>
      <c r="AF1527" s="26">
        <f t="shared" si="228"/>
        <v>8.1414212160350441E-2</v>
      </c>
      <c r="AG1527" s="17">
        <v>3.31</v>
      </c>
      <c r="AH1527" s="17">
        <v>6.09</v>
      </c>
      <c r="AI1527" s="17">
        <f t="shared" si="227"/>
        <v>8.1283051616409889E-7</v>
      </c>
      <c r="AJ1527" s="17">
        <v>1</v>
      </c>
      <c r="AK1527" s="17">
        <v>57.2</v>
      </c>
      <c r="AL1527" s="17">
        <v>519.4</v>
      </c>
      <c r="AM1527" s="17">
        <v>59.9</v>
      </c>
      <c r="AN1527" s="17">
        <v>4.9000000000000004</v>
      </c>
      <c r="AO1527" s="17">
        <v>4.3</v>
      </c>
      <c r="AP1527" s="17">
        <v>0.1</v>
      </c>
      <c r="AQ1527" s="17">
        <v>192.8</v>
      </c>
      <c r="AR1527" s="17">
        <v>1273.8499999999995</v>
      </c>
      <c r="AS1527" s="17">
        <v>1487.4374999999995</v>
      </c>
      <c r="AT1527" s="26">
        <v>847.82499999999982</v>
      </c>
      <c r="AU1527" s="26">
        <v>21.06436915887851</v>
      </c>
      <c r="AV1527" s="26">
        <v>5.4430150158061101</v>
      </c>
      <c r="AW1527" s="26">
        <v>5170.7999999999975</v>
      </c>
      <c r="AX1527" s="26">
        <v>3784.9</v>
      </c>
      <c r="AY1527" s="103">
        <v>648</v>
      </c>
      <c r="AZ1527" s="103">
        <f t="shared" si="226"/>
        <v>197.64</v>
      </c>
      <c r="BA1527" s="17">
        <v>45</v>
      </c>
      <c r="BB1527" s="17">
        <v>75</v>
      </c>
      <c r="BC1527" s="17">
        <v>0.12</v>
      </c>
      <c r="BD1527" s="14">
        <v>2</v>
      </c>
      <c r="BE1527" s="17" t="s">
        <v>149</v>
      </c>
      <c r="BF1527" s="28"/>
      <c r="BG1527" s="26"/>
      <c r="BH1527" s="31"/>
      <c r="BI1527" s="29"/>
    </row>
    <row r="1528" spans="1:61" x14ac:dyDescent="0.25">
      <c r="A1528" s="14">
        <v>2009</v>
      </c>
      <c r="B1528" s="15">
        <v>2012</v>
      </c>
      <c r="C1528" s="20" t="s">
        <v>211</v>
      </c>
      <c r="D1528" s="17" t="s">
        <v>344</v>
      </c>
      <c r="E1528" s="32">
        <v>3</v>
      </c>
      <c r="F1528" s="44" t="s">
        <v>142</v>
      </c>
      <c r="G1528" s="86" t="s">
        <v>142</v>
      </c>
      <c r="H1528" s="70" t="s">
        <v>142</v>
      </c>
      <c r="I1528" s="21">
        <v>5</v>
      </c>
      <c r="J1528" s="22" t="s">
        <v>142</v>
      </c>
      <c r="K1528" s="17" t="s">
        <v>54</v>
      </c>
      <c r="L1528" s="23">
        <v>83.333333333333329</v>
      </c>
      <c r="M1528" s="24">
        <v>0.83333333333333326</v>
      </c>
      <c r="N1528" s="25">
        <f t="shared" si="225"/>
        <v>16.215864336165083</v>
      </c>
      <c r="O1528" s="26">
        <v>48.039215686274517</v>
      </c>
      <c r="P1528" s="26">
        <f t="shared" si="223"/>
        <v>0.48039215686274517</v>
      </c>
      <c r="Q1528" s="63">
        <v>51.960784313725483</v>
      </c>
      <c r="R1528" s="25">
        <v>0.51960784313725483</v>
      </c>
      <c r="S1528" s="24">
        <v>7.7899740438440119</v>
      </c>
      <c r="T1528" s="25">
        <v>2.5966580146146705</v>
      </c>
      <c r="U1528" s="25">
        <v>3.4743284235544292</v>
      </c>
      <c r="V1528" s="25">
        <v>1.1581094745181431</v>
      </c>
      <c r="W1528" s="26">
        <v>19.29783650225076</v>
      </c>
      <c r="X1528" s="26">
        <v>43.699332698180413</v>
      </c>
      <c r="Y1528" s="26">
        <v>25.583653746456605</v>
      </c>
      <c r="Z1528" s="26">
        <v>1.2479486973822418</v>
      </c>
      <c r="AA1528" s="26" t="s">
        <v>45</v>
      </c>
      <c r="AB1528" s="26" t="s">
        <v>45</v>
      </c>
      <c r="AC1528" s="26">
        <f t="shared" si="228"/>
        <v>0.50109881818292978</v>
      </c>
      <c r="AD1528" s="26">
        <f t="shared" si="228"/>
        <v>1.1347222248404312</v>
      </c>
      <c r="AE1528" s="26">
        <f t="shared" si="228"/>
        <v>0.66431999543863174</v>
      </c>
      <c r="AF1528" s="26">
        <f t="shared" si="228"/>
        <v>3.240495986885536E-2</v>
      </c>
      <c r="AG1528" s="17">
        <v>3.65</v>
      </c>
      <c r="AH1528" s="17">
        <v>6.18</v>
      </c>
      <c r="AI1528" s="17">
        <f t="shared" si="227"/>
        <v>6.6069344800759506E-7</v>
      </c>
      <c r="AJ1528" s="17">
        <v>1.6</v>
      </c>
      <c r="AK1528" s="17">
        <v>95.1</v>
      </c>
      <c r="AL1528" s="17">
        <v>850</v>
      </c>
      <c r="AM1528" s="17">
        <v>171.2</v>
      </c>
      <c r="AN1528" s="17">
        <v>3.4</v>
      </c>
      <c r="AO1528" s="17">
        <v>4.0999999999999996</v>
      </c>
      <c r="AP1528" s="17">
        <v>0.1</v>
      </c>
      <c r="AQ1528" s="17">
        <v>124.3</v>
      </c>
      <c r="AR1528" s="17">
        <v>1273.8499999999995</v>
      </c>
      <c r="AS1528" s="17">
        <v>1487.4374999999995</v>
      </c>
      <c r="AT1528" s="26">
        <v>847.82499999999982</v>
      </c>
      <c r="AU1528" s="26">
        <v>21.06436915887851</v>
      </c>
      <c r="AV1528" s="26">
        <v>5.4430150158061101</v>
      </c>
      <c r="AW1528" s="26">
        <v>5170.7999999999975</v>
      </c>
      <c r="AX1528" s="26">
        <v>3784.9</v>
      </c>
      <c r="AY1528" s="103">
        <v>648</v>
      </c>
      <c r="AZ1528" s="103">
        <f t="shared" si="226"/>
        <v>197.64</v>
      </c>
      <c r="BA1528" s="17">
        <v>45</v>
      </c>
      <c r="BB1528" s="17">
        <v>75</v>
      </c>
      <c r="BC1528" s="17">
        <v>0.12</v>
      </c>
      <c r="BD1528" s="14">
        <v>2</v>
      </c>
      <c r="BE1528" s="17" t="s">
        <v>149</v>
      </c>
      <c r="BF1528" s="28"/>
      <c r="BG1528" s="26"/>
      <c r="BH1528" s="31"/>
      <c r="BI1528" s="29"/>
    </row>
    <row r="1529" spans="1:61" x14ac:dyDescent="0.25">
      <c r="A1529" s="14">
        <v>2009</v>
      </c>
      <c r="B1529" s="15">
        <v>2012</v>
      </c>
      <c r="C1529" s="20" t="s">
        <v>211</v>
      </c>
      <c r="D1529" s="17" t="s">
        <v>344</v>
      </c>
      <c r="E1529" s="32">
        <v>4</v>
      </c>
      <c r="F1529" s="44" t="s">
        <v>142</v>
      </c>
      <c r="G1529" s="86" t="s">
        <v>142</v>
      </c>
      <c r="H1529" s="70" t="s">
        <v>142</v>
      </c>
      <c r="I1529" s="21">
        <v>5</v>
      </c>
      <c r="J1529" s="22" t="s">
        <v>142</v>
      </c>
      <c r="K1529" s="17" t="s">
        <v>54</v>
      </c>
      <c r="L1529" s="23">
        <v>72.222222222222229</v>
      </c>
      <c r="M1529" s="24">
        <v>0.72222222222222232</v>
      </c>
      <c r="N1529" s="25">
        <f t="shared" si="225"/>
        <v>51.660665252634885</v>
      </c>
      <c r="O1529" s="26">
        <v>50.389610389610382</v>
      </c>
      <c r="P1529" s="26">
        <f t="shared" si="223"/>
        <v>0.50389610389610384</v>
      </c>
      <c r="Q1529" s="63">
        <v>49.610389610389618</v>
      </c>
      <c r="R1529" s="25">
        <v>0.49610389610389616</v>
      </c>
      <c r="S1529" s="24">
        <v>26.031607945483547</v>
      </c>
      <c r="T1529" s="25">
        <v>8.6772026484945162</v>
      </c>
      <c r="U1529" s="25">
        <v>11.610097143685662</v>
      </c>
      <c r="V1529" s="25">
        <v>3.8700323812285542</v>
      </c>
      <c r="W1529" s="26">
        <v>20.164346976179218</v>
      </c>
      <c r="X1529" s="26">
        <v>44.190070267784478</v>
      </c>
      <c r="Y1529" s="26">
        <v>24.589985935717237</v>
      </c>
      <c r="Z1529" s="26">
        <v>0.98782212771548927</v>
      </c>
      <c r="AA1529" s="26" t="s">
        <v>45</v>
      </c>
      <c r="AB1529" s="26" t="s">
        <v>45</v>
      </c>
      <c r="AC1529" s="26">
        <f t="shared" si="228"/>
        <v>1.7497012498686471</v>
      </c>
      <c r="AD1529" s="26">
        <f t="shared" si="228"/>
        <v>3.8344619476477821</v>
      </c>
      <c r="AE1529" s="26">
        <f t="shared" si="228"/>
        <v>2.1337229108784852</v>
      </c>
      <c r="AF1529" s="26">
        <f t="shared" si="228"/>
        <v>8.5715327828543311E-2</v>
      </c>
      <c r="AG1529" s="17">
        <v>3.62</v>
      </c>
      <c r="AH1529" s="17">
        <v>6.3</v>
      </c>
      <c r="AI1529" s="17">
        <f t="shared" si="227"/>
        <v>5.0118723362727218E-7</v>
      </c>
      <c r="AJ1529" s="17">
        <v>1.1000000000000001</v>
      </c>
      <c r="AK1529" s="17">
        <v>77.5</v>
      </c>
      <c r="AL1529" s="17">
        <v>888.4</v>
      </c>
      <c r="AM1529" s="17">
        <v>171.1</v>
      </c>
      <c r="AN1529" s="17">
        <v>3.1</v>
      </c>
      <c r="AO1529" s="17">
        <v>4</v>
      </c>
      <c r="AP1529" s="17">
        <v>0.1</v>
      </c>
      <c r="AQ1529" s="17">
        <v>136.5</v>
      </c>
      <c r="AR1529" s="17">
        <v>1273.8499999999995</v>
      </c>
      <c r="AS1529" s="17">
        <v>1487.4374999999995</v>
      </c>
      <c r="AT1529" s="26">
        <v>847.82499999999982</v>
      </c>
      <c r="AU1529" s="26">
        <v>21.06436915887851</v>
      </c>
      <c r="AV1529" s="26">
        <v>5.4430150158061101</v>
      </c>
      <c r="AW1529" s="26">
        <v>5170.7999999999975</v>
      </c>
      <c r="AX1529" s="26">
        <v>3784.9</v>
      </c>
      <c r="AY1529" s="103">
        <v>648</v>
      </c>
      <c r="AZ1529" s="103">
        <f t="shared" si="226"/>
        <v>197.64</v>
      </c>
      <c r="BA1529" s="17">
        <v>45</v>
      </c>
      <c r="BB1529" s="17">
        <v>75</v>
      </c>
      <c r="BC1529" s="17">
        <v>0.12</v>
      </c>
      <c r="BD1529" s="14">
        <v>2</v>
      </c>
      <c r="BE1529" s="17" t="s">
        <v>149</v>
      </c>
      <c r="BF1529" s="28"/>
      <c r="BG1529" s="26"/>
      <c r="BH1529" s="31"/>
      <c r="BI1529" s="29"/>
    </row>
    <row r="1530" spans="1:61" x14ac:dyDescent="0.25">
      <c r="A1530" s="14">
        <v>2009</v>
      </c>
      <c r="B1530" s="15">
        <v>2012</v>
      </c>
      <c r="C1530" s="20" t="s">
        <v>211</v>
      </c>
      <c r="D1530" s="17" t="s">
        <v>344</v>
      </c>
      <c r="E1530" s="32">
        <v>1</v>
      </c>
      <c r="F1530" s="44" t="s">
        <v>143</v>
      </c>
      <c r="G1530" s="86" t="s">
        <v>143</v>
      </c>
      <c r="H1530" s="70" t="s">
        <v>143</v>
      </c>
      <c r="I1530" s="21">
        <v>5</v>
      </c>
      <c r="J1530" s="22" t="s">
        <v>143</v>
      </c>
      <c r="K1530" s="17" t="s">
        <v>54</v>
      </c>
      <c r="L1530" s="23">
        <v>94.444444444444443</v>
      </c>
      <c r="M1530" s="24">
        <v>0.94444444444444442</v>
      </c>
      <c r="N1530" s="25">
        <f t="shared" si="225"/>
        <v>75.028812908182871</v>
      </c>
      <c r="O1530" s="26">
        <v>42.024539877300612</v>
      </c>
      <c r="P1530" s="26">
        <f t="shared" si="223"/>
        <v>0.4202453987730061</v>
      </c>
      <c r="Q1530" s="63">
        <v>57.975460122699388</v>
      </c>
      <c r="R1530" s="25">
        <v>0.57975460122699385</v>
      </c>
      <c r="S1530" s="24">
        <v>31.530513400064578</v>
      </c>
      <c r="T1530" s="25">
        <v>10.510171133354859</v>
      </c>
      <c r="U1530" s="25">
        <v>14.062608976428802</v>
      </c>
      <c r="V1530" s="25">
        <v>4.687536325476267</v>
      </c>
      <c r="W1530" s="26">
        <v>18.446227892889539</v>
      </c>
      <c r="X1530" s="26">
        <v>46.065745982979166</v>
      </c>
      <c r="Y1530" s="26">
        <v>25.064388634336041</v>
      </c>
      <c r="Z1530" s="26">
        <v>0.82109629674528151</v>
      </c>
      <c r="AA1530" s="26" t="s">
        <v>45</v>
      </c>
      <c r="AB1530" s="26" t="s">
        <v>45</v>
      </c>
      <c r="AC1530" s="26">
        <f t="shared" si="228"/>
        <v>1.9387301191913286</v>
      </c>
      <c r="AD1530" s="26">
        <f t="shared" si="228"/>
        <v>4.841588736667652</v>
      </c>
      <c r="AE1530" s="26">
        <f t="shared" si="228"/>
        <v>2.6343101389978631</v>
      </c>
      <c r="AF1530" s="26">
        <f t="shared" si="228"/>
        <v>8.629862595756832E-2</v>
      </c>
      <c r="AG1530" s="17">
        <v>3.16</v>
      </c>
      <c r="AH1530" s="17">
        <v>5.89</v>
      </c>
      <c r="AI1530" s="17">
        <f t="shared" si="227"/>
        <v>1.2882495516931333E-6</v>
      </c>
      <c r="AJ1530" s="17">
        <v>1</v>
      </c>
      <c r="AK1530" s="17">
        <v>61.4</v>
      </c>
      <c r="AL1530" s="17">
        <v>456.2</v>
      </c>
      <c r="AM1530" s="17">
        <v>65.3</v>
      </c>
      <c r="AN1530" s="17">
        <v>5.6</v>
      </c>
      <c r="AO1530" s="17">
        <v>5.3</v>
      </c>
      <c r="AP1530" s="17">
        <v>0.1</v>
      </c>
      <c r="AQ1530" s="17">
        <v>180.7</v>
      </c>
      <c r="AR1530" s="17">
        <v>1273.8499999999995</v>
      </c>
      <c r="AS1530" s="17">
        <v>1487.4374999999995</v>
      </c>
      <c r="AT1530" s="26">
        <v>847.82499999999982</v>
      </c>
      <c r="AU1530" s="26">
        <v>21.06436915887851</v>
      </c>
      <c r="AV1530" s="26">
        <v>5.4430150158061101</v>
      </c>
      <c r="AW1530" s="26">
        <v>5170.7999999999975</v>
      </c>
      <c r="AX1530" s="26">
        <v>3784.9</v>
      </c>
      <c r="AY1530" s="103">
        <v>648</v>
      </c>
      <c r="AZ1530" s="103">
        <f t="shared" si="226"/>
        <v>197.64</v>
      </c>
      <c r="BA1530" s="17">
        <v>45</v>
      </c>
      <c r="BB1530" s="17">
        <v>75</v>
      </c>
      <c r="BC1530" s="17">
        <v>0.12</v>
      </c>
      <c r="BD1530" s="14">
        <v>2</v>
      </c>
      <c r="BE1530" s="17" t="s">
        <v>149</v>
      </c>
      <c r="BF1530" s="28"/>
      <c r="BG1530" s="26"/>
      <c r="BH1530" s="31"/>
      <c r="BI1530" s="29"/>
    </row>
    <row r="1531" spans="1:61" x14ac:dyDescent="0.25">
      <c r="A1531" s="14">
        <v>2009</v>
      </c>
      <c r="B1531" s="15">
        <v>2012</v>
      </c>
      <c r="C1531" s="20" t="s">
        <v>211</v>
      </c>
      <c r="D1531" s="17" t="s">
        <v>344</v>
      </c>
      <c r="E1531" s="32">
        <v>2</v>
      </c>
      <c r="F1531" s="44" t="s">
        <v>143</v>
      </c>
      <c r="G1531" s="86" t="s">
        <v>143</v>
      </c>
      <c r="H1531" s="70" t="s">
        <v>143</v>
      </c>
      <c r="I1531" s="21">
        <v>5</v>
      </c>
      <c r="J1531" s="22" t="s">
        <v>143</v>
      </c>
      <c r="K1531" s="17" t="s">
        <v>54</v>
      </c>
      <c r="L1531" s="23">
        <v>83.333333333333329</v>
      </c>
      <c r="M1531" s="24">
        <v>0.83333333333333326</v>
      </c>
      <c r="N1531" s="25">
        <f t="shared" si="225"/>
        <v>88.958250265816091</v>
      </c>
      <c r="O1531" s="26">
        <v>39.587628865979376</v>
      </c>
      <c r="P1531" s="26">
        <f t="shared" si="223"/>
        <v>0.39587628865979374</v>
      </c>
      <c r="Q1531" s="63">
        <v>60.412371134020624</v>
      </c>
      <c r="R1531" s="25">
        <v>0.60412371134020626</v>
      </c>
      <c r="S1531" s="24">
        <v>35.216461960900382</v>
      </c>
      <c r="T1531" s="25">
        <v>11.738820653633461</v>
      </c>
      <c r="U1531" s="25">
        <v>15.70654203456157</v>
      </c>
      <c r="V1531" s="25">
        <v>5.2355140115205234</v>
      </c>
      <c r="W1531" s="26">
        <v>20.826686388088675</v>
      </c>
      <c r="X1531" s="26">
        <v>44.969340158390906</v>
      </c>
      <c r="Y1531" s="26">
        <v>24.424919849456373</v>
      </c>
      <c r="Z1531" s="26">
        <v>0.76609270617146308</v>
      </c>
      <c r="AA1531" s="26" t="s">
        <v>45</v>
      </c>
      <c r="AB1531" s="26" t="s">
        <v>45</v>
      </c>
      <c r="AC1531" s="26">
        <f t="shared" si="228"/>
        <v>2.4448073631924219</v>
      </c>
      <c r="AD1531" s="26">
        <f t="shared" si="228"/>
        <v>5.2788701903158781</v>
      </c>
      <c r="AE1531" s="26">
        <f t="shared" si="228"/>
        <v>2.8671975359214033</v>
      </c>
      <c r="AF1531" s="26">
        <f t="shared" si="228"/>
        <v>8.9930248818035199E-2</v>
      </c>
      <c r="AG1531" s="17">
        <v>3.31</v>
      </c>
      <c r="AH1531" s="17">
        <v>6.09</v>
      </c>
      <c r="AI1531" s="17">
        <f t="shared" si="227"/>
        <v>8.1283051616409889E-7</v>
      </c>
      <c r="AJ1531" s="17">
        <v>1</v>
      </c>
      <c r="AK1531" s="17">
        <v>57.2</v>
      </c>
      <c r="AL1531" s="17">
        <v>519.4</v>
      </c>
      <c r="AM1531" s="17">
        <v>59.9</v>
      </c>
      <c r="AN1531" s="17">
        <v>4.9000000000000004</v>
      </c>
      <c r="AO1531" s="17">
        <v>4.3</v>
      </c>
      <c r="AP1531" s="17">
        <v>0.1</v>
      </c>
      <c r="AQ1531" s="17">
        <v>192.8</v>
      </c>
      <c r="AR1531" s="17">
        <v>1273.8499999999995</v>
      </c>
      <c r="AS1531" s="17">
        <v>1487.4374999999995</v>
      </c>
      <c r="AT1531" s="26">
        <v>847.82499999999982</v>
      </c>
      <c r="AU1531" s="26">
        <v>21.06436915887851</v>
      </c>
      <c r="AV1531" s="26">
        <v>5.4430150158061101</v>
      </c>
      <c r="AW1531" s="26">
        <v>5170.7999999999975</v>
      </c>
      <c r="AX1531" s="26">
        <v>3784.9</v>
      </c>
      <c r="AY1531" s="103">
        <v>648</v>
      </c>
      <c r="AZ1531" s="103">
        <f t="shared" si="226"/>
        <v>197.64</v>
      </c>
      <c r="BA1531" s="17">
        <v>45</v>
      </c>
      <c r="BB1531" s="17">
        <v>75</v>
      </c>
      <c r="BC1531" s="17">
        <v>0.12</v>
      </c>
      <c r="BD1531" s="14">
        <v>2</v>
      </c>
      <c r="BE1531" s="17" t="s">
        <v>149</v>
      </c>
      <c r="BF1531" s="28"/>
      <c r="BG1531" s="26"/>
      <c r="BH1531" s="31"/>
      <c r="BI1531" s="29"/>
    </row>
    <row r="1532" spans="1:61" x14ac:dyDescent="0.25">
      <c r="A1532" s="14">
        <v>2009</v>
      </c>
      <c r="B1532" s="15">
        <v>2012</v>
      </c>
      <c r="C1532" s="20" t="s">
        <v>211</v>
      </c>
      <c r="D1532" s="17" t="s">
        <v>344</v>
      </c>
      <c r="E1532" s="32">
        <v>3</v>
      </c>
      <c r="F1532" s="44" t="s">
        <v>143</v>
      </c>
      <c r="G1532" s="86" t="s">
        <v>143</v>
      </c>
      <c r="H1532" s="70" t="s">
        <v>143</v>
      </c>
      <c r="I1532" s="21">
        <v>5</v>
      </c>
      <c r="J1532" s="22" t="s">
        <v>143</v>
      </c>
      <c r="K1532" s="17" t="s">
        <v>54</v>
      </c>
      <c r="L1532" s="23">
        <v>94.444444444444443</v>
      </c>
      <c r="M1532" s="24">
        <v>0.94444444444444442</v>
      </c>
      <c r="N1532" s="25">
        <f t="shared" si="225"/>
        <v>44.834307992202731</v>
      </c>
      <c r="O1532" s="26">
        <v>44.999999999999993</v>
      </c>
      <c r="P1532" s="26">
        <f t="shared" si="223"/>
        <v>0.44999999999999996</v>
      </c>
      <c r="Q1532" s="63">
        <v>55.000000000000007</v>
      </c>
      <c r="R1532" s="25">
        <v>0.55000000000000004</v>
      </c>
      <c r="S1532" s="24">
        <v>20.17543859649123</v>
      </c>
      <c r="T1532" s="25">
        <v>6.7251461988304095</v>
      </c>
      <c r="U1532" s="25">
        <v>8.9982456140350884</v>
      </c>
      <c r="V1532" s="25">
        <v>2.9994152046783626</v>
      </c>
      <c r="W1532" s="26">
        <v>20.303668094695965</v>
      </c>
      <c r="X1532" s="26">
        <v>43.912159362798661</v>
      </c>
      <c r="Y1532" s="26">
        <v>25.389527969545341</v>
      </c>
      <c r="Z1532" s="26">
        <v>0.89466287268612632</v>
      </c>
      <c r="AA1532" s="26" t="s">
        <v>45</v>
      </c>
      <c r="AB1532" s="26" t="s">
        <v>45</v>
      </c>
      <c r="AC1532" s="26">
        <f t="shared" si="228"/>
        <v>1.3654513630935883</v>
      </c>
      <c r="AD1532" s="26">
        <f t="shared" si="228"/>
        <v>2.953156916211606</v>
      </c>
      <c r="AE1532" s="26">
        <f t="shared" si="228"/>
        <v>1.7074828751448621</v>
      </c>
      <c r="AF1532" s="26">
        <f t="shared" si="228"/>
        <v>6.0167386174797971E-2</v>
      </c>
      <c r="AG1532" s="17">
        <v>3.65</v>
      </c>
      <c r="AH1532" s="17">
        <v>6.18</v>
      </c>
      <c r="AI1532" s="17">
        <f t="shared" si="227"/>
        <v>6.6069344800759506E-7</v>
      </c>
      <c r="AJ1532" s="17">
        <v>1.6</v>
      </c>
      <c r="AK1532" s="17">
        <v>95.1</v>
      </c>
      <c r="AL1532" s="17">
        <v>850</v>
      </c>
      <c r="AM1532" s="17">
        <v>171.2</v>
      </c>
      <c r="AN1532" s="17">
        <v>3.4</v>
      </c>
      <c r="AO1532" s="17">
        <v>4.0999999999999996</v>
      </c>
      <c r="AP1532" s="17">
        <v>0.1</v>
      </c>
      <c r="AQ1532" s="17">
        <v>124.3</v>
      </c>
      <c r="AR1532" s="17">
        <v>1273.8499999999995</v>
      </c>
      <c r="AS1532" s="17">
        <v>1487.4374999999995</v>
      </c>
      <c r="AT1532" s="26">
        <v>847.82499999999982</v>
      </c>
      <c r="AU1532" s="26">
        <v>21.06436915887851</v>
      </c>
      <c r="AV1532" s="26">
        <v>5.4430150158061101</v>
      </c>
      <c r="AW1532" s="26">
        <v>5170.7999999999975</v>
      </c>
      <c r="AX1532" s="26">
        <v>3784.9</v>
      </c>
      <c r="AY1532" s="103">
        <v>648</v>
      </c>
      <c r="AZ1532" s="103">
        <f t="shared" si="226"/>
        <v>197.64</v>
      </c>
      <c r="BA1532" s="17">
        <v>45</v>
      </c>
      <c r="BB1532" s="17">
        <v>75</v>
      </c>
      <c r="BC1532" s="17">
        <v>0.12</v>
      </c>
      <c r="BD1532" s="14">
        <v>2</v>
      </c>
      <c r="BE1532" s="17" t="s">
        <v>149</v>
      </c>
      <c r="BF1532" s="28"/>
      <c r="BG1532" s="26"/>
      <c r="BH1532" s="31"/>
      <c r="BI1532" s="29"/>
    </row>
    <row r="1533" spans="1:61" x14ac:dyDescent="0.25">
      <c r="A1533" s="14">
        <v>2009</v>
      </c>
      <c r="B1533" s="15">
        <v>2012</v>
      </c>
      <c r="C1533" s="20" t="s">
        <v>211</v>
      </c>
      <c r="D1533" s="17" t="s">
        <v>344</v>
      </c>
      <c r="E1533" s="32">
        <v>4</v>
      </c>
      <c r="F1533" s="44" t="s">
        <v>143</v>
      </c>
      <c r="G1533" s="86" t="s">
        <v>143</v>
      </c>
      <c r="H1533" s="70" t="s">
        <v>143</v>
      </c>
      <c r="I1533" s="21">
        <v>5</v>
      </c>
      <c r="J1533" s="22" t="s">
        <v>143</v>
      </c>
      <c r="K1533" s="17" t="s">
        <v>54</v>
      </c>
      <c r="L1533" s="23">
        <v>83.333333333333329</v>
      </c>
      <c r="M1533" s="24">
        <v>0.83333333333333326</v>
      </c>
      <c r="N1533" s="25">
        <f t="shared" si="225"/>
        <v>58.460751681575459</v>
      </c>
      <c r="O1533" s="26">
        <v>39.06581740976646</v>
      </c>
      <c r="P1533" s="26">
        <f t="shared" si="223"/>
        <v>0.39065817409766462</v>
      </c>
      <c r="Q1533" s="63">
        <v>60.93418259023354</v>
      </c>
      <c r="R1533" s="25">
        <v>0.60934182590233543</v>
      </c>
      <c r="S1533" s="24">
        <v>22.83817050830125</v>
      </c>
      <c r="T1533" s="25">
        <v>7.612723502767083</v>
      </c>
      <c r="U1533" s="25">
        <v>10.185824046702358</v>
      </c>
      <c r="V1533" s="25">
        <v>3.3952746822341191</v>
      </c>
      <c r="W1533" s="26">
        <v>20.700977447714735</v>
      </c>
      <c r="X1533" s="26">
        <v>43.478796483372463</v>
      </c>
      <c r="Y1533" s="26">
        <v>25.329031835308257</v>
      </c>
      <c r="Z1533" s="26">
        <v>0.93488942281439336</v>
      </c>
      <c r="AA1533" s="26" t="s">
        <v>45</v>
      </c>
      <c r="AB1533" s="26" t="s">
        <v>45</v>
      </c>
      <c r="AC1533" s="26">
        <f t="shared" si="228"/>
        <v>1.5759081754646931</v>
      </c>
      <c r="AD1533" s="26">
        <f t="shared" si="228"/>
        <v>3.3099205586099631</v>
      </c>
      <c r="AE1533" s="26">
        <f t="shared" si="228"/>
        <v>1.9282291595498684</v>
      </c>
      <c r="AF1533" s="26">
        <f t="shared" si="228"/>
        <v>7.1170546815474856E-2</v>
      </c>
      <c r="AG1533" s="17">
        <v>3.62</v>
      </c>
      <c r="AH1533" s="17">
        <v>6.3</v>
      </c>
      <c r="AI1533" s="17">
        <f t="shared" si="227"/>
        <v>5.0118723362727218E-7</v>
      </c>
      <c r="AJ1533" s="17">
        <v>1.1000000000000001</v>
      </c>
      <c r="AK1533" s="17">
        <v>77.5</v>
      </c>
      <c r="AL1533" s="17">
        <v>888.4</v>
      </c>
      <c r="AM1533" s="17">
        <v>171.1</v>
      </c>
      <c r="AN1533" s="17">
        <v>3.1</v>
      </c>
      <c r="AO1533" s="17">
        <v>4</v>
      </c>
      <c r="AP1533" s="17">
        <v>0.1</v>
      </c>
      <c r="AQ1533" s="17">
        <v>136.5</v>
      </c>
      <c r="AR1533" s="17">
        <v>1273.8499999999995</v>
      </c>
      <c r="AS1533" s="17">
        <v>1487.4374999999995</v>
      </c>
      <c r="AT1533" s="26">
        <v>847.82499999999982</v>
      </c>
      <c r="AU1533" s="26">
        <v>21.06436915887851</v>
      </c>
      <c r="AV1533" s="26">
        <v>5.4430150158061101</v>
      </c>
      <c r="AW1533" s="26">
        <v>5170.7999999999975</v>
      </c>
      <c r="AX1533" s="26">
        <v>3784.9</v>
      </c>
      <c r="AY1533" s="103">
        <v>648</v>
      </c>
      <c r="AZ1533" s="103">
        <f t="shared" si="226"/>
        <v>197.64</v>
      </c>
      <c r="BA1533" s="17">
        <v>45</v>
      </c>
      <c r="BB1533" s="17">
        <v>75</v>
      </c>
      <c r="BC1533" s="17">
        <v>0.12</v>
      </c>
      <c r="BD1533" s="14">
        <v>2</v>
      </c>
      <c r="BE1533" s="17" t="s">
        <v>149</v>
      </c>
      <c r="BF1533" s="28"/>
      <c r="BG1533" s="26"/>
      <c r="BH1533" s="31"/>
      <c r="BI1533" s="29"/>
    </row>
    <row r="1534" spans="1:61" x14ac:dyDescent="0.25">
      <c r="A1534" s="17">
        <v>2010</v>
      </c>
      <c r="B1534" s="15">
        <v>2013</v>
      </c>
      <c r="C1534" s="66" t="s">
        <v>214</v>
      </c>
      <c r="D1534" s="52" t="s">
        <v>345</v>
      </c>
      <c r="E1534" s="17">
        <v>1</v>
      </c>
      <c r="F1534" s="67" t="s">
        <v>55</v>
      </c>
      <c r="G1534" s="45" t="s">
        <v>56</v>
      </c>
      <c r="H1534" s="20" t="s">
        <v>192</v>
      </c>
      <c r="I1534" s="45" t="s">
        <v>52</v>
      </c>
      <c r="J1534" s="22" t="s">
        <v>216</v>
      </c>
      <c r="K1534" s="17" t="str">
        <f t="shared" ref="K1534:K1597" si="229">VLOOKUP(F1534,$BM$2:$BQ$56,5)</f>
        <v>Diploid</v>
      </c>
      <c r="L1534" s="27">
        <f>100*M1534</f>
        <v>77.777777777777786</v>
      </c>
      <c r="M1534" s="26">
        <v>0.77777777777777779</v>
      </c>
      <c r="N1534" s="17" t="s">
        <v>45</v>
      </c>
      <c r="O1534" s="26">
        <f>P1534*100</f>
        <v>44.871794871794869</v>
      </c>
      <c r="P1534" s="26">
        <v>0.44871794871794868</v>
      </c>
      <c r="Q1534" s="26">
        <f>100-O1534</f>
        <v>55.128205128205131</v>
      </c>
      <c r="R1534" s="26">
        <f>1-P1534</f>
        <v>0.55128205128205132</v>
      </c>
      <c r="S1534" s="17" t="s">
        <v>45</v>
      </c>
      <c r="T1534" s="95">
        <v>2.9147982062780269</v>
      </c>
      <c r="U1534" s="17">
        <f t="shared" ref="U1534:U1597" si="230">V1534*3</f>
        <v>3.9000000000000004</v>
      </c>
      <c r="V1534" s="17">
        <v>1.3</v>
      </c>
      <c r="W1534" s="26">
        <v>17.617776961356256</v>
      </c>
      <c r="X1534" s="26">
        <v>40.108347915891265</v>
      </c>
      <c r="Y1534" s="26">
        <v>27.930987877742538</v>
      </c>
      <c r="Z1534" s="26">
        <v>2.6839866693081689</v>
      </c>
      <c r="AA1534" s="26">
        <v>0.46105263157894738</v>
      </c>
      <c r="AB1534" s="26">
        <v>18.966152712083051</v>
      </c>
      <c r="AC1534" s="26">
        <f t="shared" si="228"/>
        <v>0.51352264685567561</v>
      </c>
      <c r="AD1534" s="26">
        <f t="shared" si="228"/>
        <v>1.1690774056201489</v>
      </c>
      <c r="AE1534" s="26">
        <f t="shared" si="228"/>
        <v>0.81413193365617254</v>
      </c>
      <c r="AF1534" s="26">
        <f t="shared" si="228"/>
        <v>7.8232795293735863E-2</v>
      </c>
      <c r="AG1534" s="17">
        <v>1.8</v>
      </c>
      <c r="AH1534" s="17">
        <v>6.7</v>
      </c>
      <c r="AI1534" s="17">
        <f t="shared" si="227"/>
        <v>1.9952623149688761E-7</v>
      </c>
      <c r="AJ1534" s="17">
        <v>1</v>
      </c>
      <c r="AK1534" s="17">
        <v>52.5</v>
      </c>
      <c r="AL1534" s="17">
        <v>813.5</v>
      </c>
      <c r="AM1534" s="17">
        <v>64.5</v>
      </c>
      <c r="AN1534" s="17">
        <v>1.45</v>
      </c>
      <c r="AO1534" s="17">
        <v>3.25</v>
      </c>
      <c r="AP1534" s="17">
        <v>0.65</v>
      </c>
      <c r="AQ1534" s="17">
        <v>14.25</v>
      </c>
      <c r="AR1534" s="17">
        <v>861.9375</v>
      </c>
      <c r="AS1534" s="17">
        <v>1214.4444444444448</v>
      </c>
      <c r="AT1534" s="26">
        <v>627.875</v>
      </c>
      <c r="AU1534" s="26">
        <v>21.286993769470403</v>
      </c>
      <c r="AV1534" s="26">
        <v>1.1074930758290282</v>
      </c>
      <c r="AW1534" s="26">
        <v>4738.7249999999985</v>
      </c>
      <c r="AX1534" s="26">
        <v>3736.45</v>
      </c>
      <c r="AY1534" s="103">
        <v>1230</v>
      </c>
      <c r="AZ1534" s="103"/>
      <c r="BA1534" s="17">
        <v>200</v>
      </c>
      <c r="BB1534" s="17">
        <v>200</v>
      </c>
      <c r="BC1534" s="17">
        <v>0.14000000000000001</v>
      </c>
      <c r="BD1534" s="14">
        <v>3</v>
      </c>
      <c r="BE1534" s="17" t="s">
        <v>217</v>
      </c>
      <c r="BF1534" s="28"/>
      <c r="BG1534" s="26"/>
      <c r="BH1534" s="17"/>
      <c r="BI1534" s="29"/>
    </row>
    <row r="1535" spans="1:61" x14ac:dyDescent="0.25">
      <c r="A1535" s="17">
        <v>2010</v>
      </c>
      <c r="B1535" s="15">
        <v>2013</v>
      </c>
      <c r="C1535" s="66" t="s">
        <v>214</v>
      </c>
      <c r="D1535" s="52" t="s">
        <v>345</v>
      </c>
      <c r="E1535" s="17">
        <v>2</v>
      </c>
      <c r="F1535" s="67" t="s">
        <v>55</v>
      </c>
      <c r="G1535" s="45" t="s">
        <v>56</v>
      </c>
      <c r="H1535" s="20" t="s">
        <v>192</v>
      </c>
      <c r="I1535" s="45" t="s">
        <v>52</v>
      </c>
      <c r="J1535" s="22" t="s">
        <v>216</v>
      </c>
      <c r="K1535" s="17" t="str">
        <f t="shared" si="229"/>
        <v>Diploid</v>
      </c>
      <c r="L1535" s="27">
        <f t="shared" ref="L1535:L1598" si="231">100*M1535</f>
        <v>94.444444444444443</v>
      </c>
      <c r="M1535" s="26">
        <v>0.94444444444444442</v>
      </c>
      <c r="N1535" s="17" t="s">
        <v>45</v>
      </c>
      <c r="O1535" s="26">
        <f t="shared" ref="O1535:O1598" si="232">P1535*100</f>
        <v>50.35128805620608</v>
      </c>
      <c r="P1535" s="26">
        <v>0.50351288056206078</v>
      </c>
      <c r="Q1535" s="26">
        <f t="shared" ref="Q1535:Q1598" si="233">100-O1535</f>
        <v>49.64871194379392</v>
      </c>
      <c r="R1535" s="26">
        <f t="shared" ref="R1535:R1598" si="234">1-P1535</f>
        <v>0.49648711943793922</v>
      </c>
      <c r="S1535" s="17" t="s">
        <v>45</v>
      </c>
      <c r="T1535" s="95">
        <v>1.4798206278026906</v>
      </c>
      <c r="U1535" s="17">
        <f t="shared" si="230"/>
        <v>1.98</v>
      </c>
      <c r="V1535" s="17">
        <v>0.66</v>
      </c>
      <c r="W1535" s="26">
        <v>17.327063783214086</v>
      </c>
      <c r="X1535" s="26">
        <v>39.484560245418798</v>
      </c>
      <c r="Y1535" s="26">
        <v>28.139711602773275</v>
      </c>
      <c r="Z1535" s="26">
        <v>1.9291962825475935</v>
      </c>
      <c r="AA1535" s="26">
        <v>0.42875000000000002</v>
      </c>
      <c r="AB1535" s="26">
        <v>10.354430048765181</v>
      </c>
      <c r="AC1535" s="26">
        <f t="shared" si="228"/>
        <v>0.25640946405653131</v>
      </c>
      <c r="AD1535" s="26">
        <f t="shared" si="228"/>
        <v>0.58430066730888808</v>
      </c>
      <c r="AE1535" s="26">
        <f t="shared" si="228"/>
        <v>0.41641725690202608</v>
      </c>
      <c r="AF1535" s="26">
        <f t="shared" si="228"/>
        <v>2.8548644539941964E-2</v>
      </c>
      <c r="AG1535" s="17">
        <v>2</v>
      </c>
      <c r="AH1535" s="17">
        <v>6.4</v>
      </c>
      <c r="AI1535" s="17">
        <f t="shared" si="227"/>
        <v>3.9810717055349618E-7</v>
      </c>
      <c r="AJ1535" s="17">
        <v>1</v>
      </c>
      <c r="AK1535" s="17">
        <v>28</v>
      </c>
      <c r="AL1535" s="17">
        <v>729</v>
      </c>
      <c r="AM1535" s="17">
        <v>53.5</v>
      </c>
      <c r="AN1535" s="17">
        <v>1.2</v>
      </c>
      <c r="AO1535" s="17">
        <v>2.0499999999999998</v>
      </c>
      <c r="AP1535" s="17">
        <v>0.4</v>
      </c>
      <c r="AQ1535" s="17">
        <v>17.399999999999999</v>
      </c>
      <c r="AR1535" s="17">
        <v>861.9375</v>
      </c>
      <c r="AS1535" s="17">
        <v>1214.4444444444448</v>
      </c>
      <c r="AT1535" s="26">
        <v>627.875</v>
      </c>
      <c r="AU1535" s="26">
        <v>21.286993769470403</v>
      </c>
      <c r="AV1535" s="26">
        <v>1.1074930758290282</v>
      </c>
      <c r="AW1535" s="26">
        <v>4738.7249999999985</v>
      </c>
      <c r="AX1535" s="26">
        <v>3736.45</v>
      </c>
      <c r="AY1535" s="103">
        <v>1230</v>
      </c>
      <c r="AZ1535" s="103"/>
      <c r="BA1535" s="17">
        <v>200</v>
      </c>
      <c r="BB1535" s="17">
        <v>200</v>
      </c>
      <c r="BC1535" s="17">
        <v>0.14000000000000001</v>
      </c>
      <c r="BD1535" s="14">
        <v>3</v>
      </c>
      <c r="BE1535" s="17" t="s">
        <v>217</v>
      </c>
      <c r="BF1535" s="28"/>
      <c r="BG1535" s="26"/>
      <c r="BH1535" s="17"/>
      <c r="BI1535" s="29"/>
    </row>
    <row r="1536" spans="1:61" x14ac:dyDescent="0.25">
      <c r="A1536" s="17">
        <v>2010</v>
      </c>
      <c r="B1536" s="15">
        <v>2013</v>
      </c>
      <c r="C1536" s="66" t="s">
        <v>214</v>
      </c>
      <c r="D1536" s="52" t="s">
        <v>345</v>
      </c>
      <c r="E1536" s="17">
        <v>3</v>
      </c>
      <c r="F1536" s="67" t="s">
        <v>55</v>
      </c>
      <c r="G1536" s="45" t="s">
        <v>56</v>
      </c>
      <c r="H1536" s="20" t="s">
        <v>192</v>
      </c>
      <c r="I1536" s="45" t="s">
        <v>52</v>
      </c>
      <c r="J1536" s="22" t="s">
        <v>216</v>
      </c>
      <c r="K1536" s="17" t="str">
        <f t="shared" si="229"/>
        <v>Diploid</v>
      </c>
      <c r="L1536" s="27">
        <f t="shared" si="231"/>
        <v>88.888888888888886</v>
      </c>
      <c r="M1536" s="26">
        <v>0.88888888888888884</v>
      </c>
      <c r="N1536" s="17" t="s">
        <v>45</v>
      </c>
      <c r="O1536" s="26">
        <f t="shared" si="232"/>
        <v>47.826086956521742</v>
      </c>
      <c r="P1536" s="26">
        <v>0.47826086956521741</v>
      </c>
      <c r="Q1536" s="26">
        <f t="shared" si="233"/>
        <v>52.173913043478258</v>
      </c>
      <c r="R1536" s="26">
        <f t="shared" si="234"/>
        <v>0.52173913043478259</v>
      </c>
      <c r="S1536" s="17" t="s">
        <v>45</v>
      </c>
      <c r="T1536" s="95">
        <v>2.2645739910313902</v>
      </c>
      <c r="U1536" s="17">
        <f t="shared" si="230"/>
        <v>3.0300000000000002</v>
      </c>
      <c r="V1536" s="17">
        <v>1.01</v>
      </c>
      <c r="W1536" s="26">
        <v>18.8328968464062</v>
      </c>
      <c r="X1536" s="26">
        <v>39.606048038219143</v>
      </c>
      <c r="Y1536" s="26">
        <v>26.261732577439375</v>
      </c>
      <c r="Z1536" s="26">
        <v>2.0665560142523844</v>
      </c>
      <c r="AA1536" s="26">
        <v>0.34952380952380951</v>
      </c>
      <c r="AB1536" s="26">
        <v>19.437079214574602</v>
      </c>
      <c r="AC1536" s="26">
        <f t="shared" si="228"/>
        <v>0.42648488374148569</v>
      </c>
      <c r="AD1536" s="26">
        <f t="shared" si="228"/>
        <v>0.89690826274890889</v>
      </c>
      <c r="AE1536" s="26">
        <f t="shared" si="228"/>
        <v>0.59471636554290963</v>
      </c>
      <c r="AF1536" s="26">
        <f t="shared" si="228"/>
        <v>4.6798690008854442E-2</v>
      </c>
      <c r="AG1536" s="17">
        <v>1.6</v>
      </c>
      <c r="AH1536" s="17">
        <v>6.7</v>
      </c>
      <c r="AI1536" s="17">
        <f t="shared" si="227"/>
        <v>1.9952623149688761E-7</v>
      </c>
      <c r="AJ1536" s="17">
        <v>1.5</v>
      </c>
      <c r="AK1536" s="17">
        <v>48</v>
      </c>
      <c r="AL1536" s="17">
        <v>729.5</v>
      </c>
      <c r="AM1536" s="17">
        <v>76</v>
      </c>
      <c r="AN1536" s="17">
        <v>1.1000000000000001</v>
      </c>
      <c r="AO1536" s="17">
        <v>3.5</v>
      </c>
      <c r="AP1536" s="17">
        <v>0.45</v>
      </c>
      <c r="AQ1536" s="17">
        <v>10.75</v>
      </c>
      <c r="AR1536" s="17">
        <v>861.9375</v>
      </c>
      <c r="AS1536" s="17">
        <v>1214.4444444444448</v>
      </c>
      <c r="AT1536" s="26">
        <v>627.875</v>
      </c>
      <c r="AU1536" s="26">
        <v>21.286993769470403</v>
      </c>
      <c r="AV1536" s="26">
        <v>1.1074930758290282</v>
      </c>
      <c r="AW1536" s="26">
        <v>4738.7249999999985</v>
      </c>
      <c r="AX1536" s="26">
        <v>3736.45</v>
      </c>
      <c r="AY1536" s="103">
        <v>1230</v>
      </c>
      <c r="AZ1536" s="103"/>
      <c r="BA1536" s="17">
        <v>200</v>
      </c>
      <c r="BB1536" s="17">
        <v>200</v>
      </c>
      <c r="BC1536" s="17">
        <v>0.14000000000000001</v>
      </c>
      <c r="BD1536" s="14">
        <v>3</v>
      </c>
      <c r="BE1536" s="17" t="s">
        <v>217</v>
      </c>
      <c r="BF1536" s="28"/>
      <c r="BG1536" s="26"/>
      <c r="BH1536" s="17"/>
      <c r="BI1536" s="29"/>
    </row>
    <row r="1537" spans="1:61" x14ac:dyDescent="0.25">
      <c r="A1537" s="17">
        <v>2010</v>
      </c>
      <c r="B1537" s="15">
        <v>2013</v>
      </c>
      <c r="C1537" s="66" t="s">
        <v>214</v>
      </c>
      <c r="D1537" s="52" t="s">
        <v>345</v>
      </c>
      <c r="E1537" s="17">
        <v>4</v>
      </c>
      <c r="F1537" s="67" t="s">
        <v>55</v>
      </c>
      <c r="G1537" s="45" t="s">
        <v>56</v>
      </c>
      <c r="H1537" s="20" t="s">
        <v>192</v>
      </c>
      <c r="I1537" s="45" t="s">
        <v>52</v>
      </c>
      <c r="J1537" s="22" t="s">
        <v>216</v>
      </c>
      <c r="K1537" s="17" t="str">
        <f t="shared" si="229"/>
        <v>Diploid</v>
      </c>
      <c r="L1537" s="27">
        <f t="shared" si="231"/>
        <v>88.888888888888886</v>
      </c>
      <c r="M1537" s="26">
        <v>0.88888888888888884</v>
      </c>
      <c r="N1537" s="17" t="s">
        <v>45</v>
      </c>
      <c r="O1537" s="26">
        <f t="shared" si="232"/>
        <v>44.782608695652172</v>
      </c>
      <c r="P1537" s="26">
        <v>0.44782608695652171</v>
      </c>
      <c r="Q1537" s="26">
        <f t="shared" si="233"/>
        <v>55.217391304347828</v>
      </c>
      <c r="R1537" s="26">
        <f t="shared" si="234"/>
        <v>0.55217391304347829</v>
      </c>
      <c r="S1537" s="17" t="s">
        <v>45</v>
      </c>
      <c r="T1537" s="95">
        <v>3.2286995515695067</v>
      </c>
      <c r="U1537" s="17">
        <f t="shared" si="230"/>
        <v>4.32</v>
      </c>
      <c r="V1537" s="17">
        <v>1.44</v>
      </c>
      <c r="W1537" s="26">
        <v>18.28440522262315</v>
      </c>
      <c r="X1537" s="26">
        <v>41.074838620328848</v>
      </c>
      <c r="Y1537" s="26">
        <v>26.194106468266497</v>
      </c>
      <c r="Z1537" s="26">
        <v>2.4612142521908424</v>
      </c>
      <c r="AA1537" s="26">
        <v>0.46772727272727271</v>
      </c>
      <c r="AB1537" s="26">
        <v>20.708860097530366</v>
      </c>
      <c r="AC1537" s="26">
        <f t="shared" si="228"/>
        <v>0.59034850942998507</v>
      </c>
      <c r="AD1537" s="26">
        <f t="shared" si="228"/>
        <v>1.3261831303424561</v>
      </c>
      <c r="AE1537" s="26">
        <f t="shared" si="228"/>
        <v>0.84572899807855961</v>
      </c>
      <c r="AF1537" s="26">
        <f t="shared" si="228"/>
        <v>7.9465213523650519E-2</v>
      </c>
      <c r="AG1537" s="17">
        <v>2.1</v>
      </c>
      <c r="AH1537" s="17">
        <v>6.5</v>
      </c>
      <c r="AI1537" s="17">
        <f t="shared" si="227"/>
        <v>3.1622776601683734E-7</v>
      </c>
      <c r="AJ1537" s="17">
        <v>1</v>
      </c>
      <c r="AK1537" s="17">
        <v>43</v>
      </c>
      <c r="AL1537" s="17">
        <v>795</v>
      </c>
      <c r="AM1537" s="17">
        <v>68.5</v>
      </c>
      <c r="AN1537" s="17">
        <v>1.55</v>
      </c>
      <c r="AO1537" s="17">
        <v>2.7</v>
      </c>
      <c r="AP1537" s="17">
        <v>0.45</v>
      </c>
      <c r="AQ1537" s="17">
        <v>25.9</v>
      </c>
      <c r="AR1537" s="17">
        <v>861.9375</v>
      </c>
      <c r="AS1537" s="17">
        <v>1214.4444444444448</v>
      </c>
      <c r="AT1537" s="26">
        <v>627.875</v>
      </c>
      <c r="AU1537" s="26">
        <v>21.286993769470403</v>
      </c>
      <c r="AV1537" s="26">
        <v>1.1074930758290282</v>
      </c>
      <c r="AW1537" s="26">
        <v>4738.7249999999985</v>
      </c>
      <c r="AX1537" s="26">
        <v>3736.45</v>
      </c>
      <c r="AY1537" s="103">
        <v>1230</v>
      </c>
      <c r="AZ1537" s="103"/>
      <c r="BA1537" s="17">
        <v>200</v>
      </c>
      <c r="BB1537" s="17">
        <v>200</v>
      </c>
      <c r="BC1537" s="17">
        <v>0.14000000000000001</v>
      </c>
      <c r="BD1537" s="14">
        <v>3</v>
      </c>
      <c r="BE1537" s="17" t="s">
        <v>217</v>
      </c>
      <c r="BF1537" s="28"/>
      <c r="BG1537" s="26"/>
      <c r="BH1537" s="17"/>
      <c r="BI1537" s="29"/>
    </row>
    <row r="1538" spans="1:61" x14ac:dyDescent="0.25">
      <c r="A1538" s="17">
        <v>2010</v>
      </c>
      <c r="B1538" s="15">
        <v>2013</v>
      </c>
      <c r="C1538" s="66" t="s">
        <v>214</v>
      </c>
      <c r="D1538" s="52" t="s">
        <v>345</v>
      </c>
      <c r="E1538" s="17">
        <v>1</v>
      </c>
      <c r="F1538" s="67" t="s">
        <v>58</v>
      </c>
      <c r="G1538" s="45" t="s">
        <v>59</v>
      </c>
      <c r="H1538" s="70" t="s">
        <v>193</v>
      </c>
      <c r="I1538" s="45">
        <v>8</v>
      </c>
      <c r="J1538" s="22" t="s">
        <v>218</v>
      </c>
      <c r="K1538" s="17" t="str">
        <f t="shared" si="229"/>
        <v>Triploid</v>
      </c>
      <c r="L1538" s="27">
        <f t="shared" si="231"/>
        <v>100</v>
      </c>
      <c r="M1538" s="26">
        <v>1</v>
      </c>
      <c r="N1538" s="17" t="s">
        <v>45</v>
      </c>
      <c r="O1538" s="26">
        <f t="shared" si="232"/>
        <v>46.886446886446883</v>
      </c>
      <c r="P1538" s="26">
        <v>0.46886446886446886</v>
      </c>
      <c r="Q1538" s="26">
        <f t="shared" si="233"/>
        <v>53.113553113553117</v>
      </c>
      <c r="R1538" s="26">
        <f t="shared" si="234"/>
        <v>0.53113553113553114</v>
      </c>
      <c r="S1538" s="17" t="s">
        <v>45</v>
      </c>
      <c r="T1538" s="95">
        <v>2.376681614349776</v>
      </c>
      <c r="U1538" s="17">
        <f t="shared" si="230"/>
        <v>3.18</v>
      </c>
      <c r="V1538" s="17">
        <v>1.06</v>
      </c>
      <c r="W1538" s="26">
        <v>18.520700881886697</v>
      </c>
      <c r="X1538" s="26">
        <v>39.03506062096924</v>
      </c>
      <c r="Y1538" s="26">
        <v>29.010750576207485</v>
      </c>
      <c r="Z1538" s="26">
        <v>2.2627658722440174</v>
      </c>
      <c r="AA1538" s="26">
        <v>0.37071428571428572</v>
      </c>
      <c r="AB1538" s="26">
        <v>19.233261619015529</v>
      </c>
      <c r="AC1538" s="26">
        <f t="shared" si="228"/>
        <v>0.44017809270851799</v>
      </c>
      <c r="AD1538" s="26">
        <f t="shared" si="228"/>
        <v>0.92773910892886546</v>
      </c>
      <c r="AE1538" s="26">
        <f t="shared" si="228"/>
        <v>0.68949317512959496</v>
      </c>
      <c r="AF1538" s="26">
        <f t="shared" si="228"/>
        <v>5.3778740461404899E-2</v>
      </c>
      <c r="AG1538" s="17">
        <v>1.8</v>
      </c>
      <c r="AH1538" s="17">
        <v>6.7</v>
      </c>
      <c r="AI1538" s="17">
        <f t="shared" si="227"/>
        <v>1.9952623149688761E-7</v>
      </c>
      <c r="AJ1538" s="17">
        <v>1</v>
      </c>
      <c r="AK1538" s="17">
        <v>52.5</v>
      </c>
      <c r="AL1538" s="17">
        <v>813.5</v>
      </c>
      <c r="AM1538" s="17">
        <v>64.5</v>
      </c>
      <c r="AN1538" s="17">
        <v>1.45</v>
      </c>
      <c r="AO1538" s="17">
        <v>3.25</v>
      </c>
      <c r="AP1538" s="17">
        <v>0.65</v>
      </c>
      <c r="AQ1538" s="17">
        <v>14.25</v>
      </c>
      <c r="AR1538" s="17">
        <v>861.9375</v>
      </c>
      <c r="AS1538" s="17">
        <v>1214.4444444444448</v>
      </c>
      <c r="AT1538" s="26">
        <v>627.875</v>
      </c>
      <c r="AU1538" s="26">
        <v>21.286993769470403</v>
      </c>
      <c r="AV1538" s="26">
        <v>1.1074930758290282</v>
      </c>
      <c r="AW1538" s="26">
        <v>4738.7249999999985</v>
      </c>
      <c r="AX1538" s="26">
        <v>3736.45</v>
      </c>
      <c r="AY1538" s="103">
        <v>1230</v>
      </c>
      <c r="AZ1538" s="103">
        <f t="shared" ref="AZ1538:AZ1541" si="235">AY1538*0.305</f>
        <v>375.15</v>
      </c>
      <c r="BA1538" s="17">
        <v>200</v>
      </c>
      <c r="BB1538" s="17">
        <v>200</v>
      </c>
      <c r="BC1538" s="17">
        <v>0.14000000000000001</v>
      </c>
      <c r="BD1538" s="14">
        <v>3</v>
      </c>
      <c r="BE1538" s="17" t="s">
        <v>217</v>
      </c>
      <c r="BF1538" s="28"/>
      <c r="BG1538" s="26"/>
      <c r="BH1538" s="17"/>
      <c r="BI1538" s="29"/>
    </row>
    <row r="1539" spans="1:61" x14ac:dyDescent="0.25">
      <c r="A1539" s="17">
        <v>2010</v>
      </c>
      <c r="B1539" s="15">
        <v>2013</v>
      </c>
      <c r="C1539" s="66" t="s">
        <v>214</v>
      </c>
      <c r="D1539" s="52" t="s">
        <v>345</v>
      </c>
      <c r="E1539" s="17">
        <v>2</v>
      </c>
      <c r="F1539" s="67" t="s">
        <v>58</v>
      </c>
      <c r="G1539" s="45" t="s">
        <v>59</v>
      </c>
      <c r="H1539" s="70" t="s">
        <v>193</v>
      </c>
      <c r="I1539" s="45">
        <v>8</v>
      </c>
      <c r="J1539" s="22" t="s">
        <v>218</v>
      </c>
      <c r="K1539" s="17" t="str">
        <f t="shared" si="229"/>
        <v>Triploid</v>
      </c>
      <c r="L1539" s="27">
        <f t="shared" si="231"/>
        <v>100</v>
      </c>
      <c r="M1539" s="26">
        <v>1</v>
      </c>
      <c r="N1539" s="17" t="s">
        <v>45</v>
      </c>
      <c r="O1539" s="26">
        <f t="shared" si="232"/>
        <v>46.153846153846153</v>
      </c>
      <c r="P1539" s="26">
        <v>0.46153846153846156</v>
      </c>
      <c r="Q1539" s="26">
        <f t="shared" si="233"/>
        <v>53.846153846153847</v>
      </c>
      <c r="R1539" s="26">
        <f t="shared" si="234"/>
        <v>0.53846153846153844</v>
      </c>
      <c r="S1539" s="17" t="s">
        <v>45</v>
      </c>
      <c r="T1539" s="95">
        <v>1.4125560538116593</v>
      </c>
      <c r="U1539" s="17">
        <f t="shared" si="230"/>
        <v>1.8900000000000001</v>
      </c>
      <c r="V1539" s="17">
        <v>0.63</v>
      </c>
      <c r="W1539" s="26">
        <v>17.818005294678784</v>
      </c>
      <c r="X1539" s="26">
        <v>36.581855847007489</v>
      </c>
      <c r="Y1539" s="26">
        <v>27.647907247162152</v>
      </c>
      <c r="Z1539" s="26">
        <v>3.6884956451549158</v>
      </c>
      <c r="AA1539" s="26">
        <v>0.45600000000000002</v>
      </c>
      <c r="AB1539" s="26">
        <v>9.2931319329714412</v>
      </c>
      <c r="AC1539" s="26">
        <f t="shared" si="228"/>
        <v>0.25168931245846715</v>
      </c>
      <c r="AD1539" s="26">
        <f t="shared" si="228"/>
        <v>0.51673921936355871</v>
      </c>
      <c r="AE1539" s="26">
        <f t="shared" si="228"/>
        <v>0.39054218757202142</v>
      </c>
      <c r="AF1539" s="26">
        <f t="shared" si="228"/>
        <v>5.2102068530215179E-2</v>
      </c>
      <c r="AG1539" s="17">
        <v>2</v>
      </c>
      <c r="AH1539" s="17">
        <v>6.4</v>
      </c>
      <c r="AI1539" s="17">
        <f t="shared" si="227"/>
        <v>3.9810717055349618E-7</v>
      </c>
      <c r="AJ1539" s="17">
        <v>1</v>
      </c>
      <c r="AK1539" s="17">
        <v>28</v>
      </c>
      <c r="AL1539" s="17">
        <v>729</v>
      </c>
      <c r="AM1539" s="17">
        <v>53.5</v>
      </c>
      <c r="AN1539" s="17">
        <v>1.2</v>
      </c>
      <c r="AO1539" s="17">
        <v>2.0499999999999998</v>
      </c>
      <c r="AP1539" s="17">
        <v>0.4</v>
      </c>
      <c r="AQ1539" s="17">
        <v>17.399999999999999</v>
      </c>
      <c r="AR1539" s="17">
        <v>861.9375</v>
      </c>
      <c r="AS1539" s="17">
        <v>1214.4444444444448</v>
      </c>
      <c r="AT1539" s="26">
        <v>627.875</v>
      </c>
      <c r="AU1539" s="26">
        <v>21.286993769470403</v>
      </c>
      <c r="AV1539" s="26">
        <v>1.1074930758290282</v>
      </c>
      <c r="AW1539" s="26">
        <v>4738.7249999999985</v>
      </c>
      <c r="AX1539" s="26">
        <v>3736.45</v>
      </c>
      <c r="AY1539" s="103">
        <v>1230</v>
      </c>
      <c r="AZ1539" s="103">
        <f t="shared" si="235"/>
        <v>375.15</v>
      </c>
      <c r="BA1539" s="17">
        <v>200</v>
      </c>
      <c r="BB1539" s="17">
        <v>200</v>
      </c>
      <c r="BC1539" s="17">
        <v>0.14000000000000001</v>
      </c>
      <c r="BD1539" s="14">
        <v>3</v>
      </c>
      <c r="BE1539" s="17" t="s">
        <v>217</v>
      </c>
      <c r="BF1539" s="28"/>
      <c r="BG1539" s="26"/>
      <c r="BH1539" s="17"/>
      <c r="BI1539" s="29"/>
    </row>
    <row r="1540" spans="1:61" x14ac:dyDescent="0.25">
      <c r="A1540" s="17">
        <v>2010</v>
      </c>
      <c r="B1540" s="15">
        <v>2013</v>
      </c>
      <c r="C1540" s="66" t="s">
        <v>214</v>
      </c>
      <c r="D1540" s="52" t="s">
        <v>345</v>
      </c>
      <c r="E1540" s="17">
        <v>3</v>
      </c>
      <c r="F1540" s="67" t="s">
        <v>58</v>
      </c>
      <c r="G1540" s="45" t="s">
        <v>59</v>
      </c>
      <c r="H1540" s="70" t="s">
        <v>193</v>
      </c>
      <c r="I1540" s="45">
        <v>8</v>
      </c>
      <c r="J1540" s="22" t="s">
        <v>218</v>
      </c>
      <c r="K1540" s="17" t="str">
        <f t="shared" si="229"/>
        <v>Triploid</v>
      </c>
      <c r="L1540" s="27">
        <f t="shared" si="231"/>
        <v>100</v>
      </c>
      <c r="M1540" s="26">
        <v>1</v>
      </c>
      <c r="N1540" s="17" t="s">
        <v>45</v>
      </c>
      <c r="O1540" s="26">
        <f t="shared" si="232"/>
        <v>50.151057401812693</v>
      </c>
      <c r="P1540" s="26">
        <v>0.50151057401812693</v>
      </c>
      <c r="Q1540" s="26">
        <f t="shared" si="233"/>
        <v>49.848942598187307</v>
      </c>
      <c r="R1540" s="26">
        <f t="shared" si="234"/>
        <v>0.49848942598187307</v>
      </c>
      <c r="S1540" s="17" t="s">
        <v>45</v>
      </c>
      <c r="T1540" s="95">
        <v>7.8475336322869955</v>
      </c>
      <c r="U1540" s="17">
        <f t="shared" si="230"/>
        <v>10.5</v>
      </c>
      <c r="V1540" s="17">
        <v>3.5</v>
      </c>
      <c r="W1540" s="26">
        <v>20.181610263469352</v>
      </c>
      <c r="X1540" s="26">
        <v>39.730067401610022</v>
      </c>
      <c r="Y1540" s="26">
        <v>27.26596944229594</v>
      </c>
      <c r="Z1540" s="26">
        <v>1.9851631257413516</v>
      </c>
      <c r="AA1540" s="26">
        <v>0.46509090909090905</v>
      </c>
      <c r="AB1540" s="26">
        <v>50.619352983868424</v>
      </c>
      <c r="AC1540" s="26">
        <f t="shared" si="228"/>
        <v>1.5837586529628416</v>
      </c>
      <c r="AD1540" s="26">
        <f t="shared" si="228"/>
        <v>3.1178304014716383</v>
      </c>
      <c r="AE1540" s="26">
        <f t="shared" si="228"/>
        <v>2.1397061221532687</v>
      </c>
      <c r="AF1540" s="26">
        <f t="shared" si="228"/>
        <v>0.15578634394831234</v>
      </c>
      <c r="AG1540" s="17">
        <v>1.6</v>
      </c>
      <c r="AH1540" s="17">
        <v>6.7</v>
      </c>
      <c r="AI1540" s="17">
        <f t="shared" si="227"/>
        <v>1.9952623149688761E-7</v>
      </c>
      <c r="AJ1540" s="17">
        <v>1.5</v>
      </c>
      <c r="AK1540" s="17">
        <v>48</v>
      </c>
      <c r="AL1540" s="17">
        <v>729.5</v>
      </c>
      <c r="AM1540" s="17">
        <v>76</v>
      </c>
      <c r="AN1540" s="17">
        <v>1.1000000000000001</v>
      </c>
      <c r="AO1540" s="17">
        <v>3.5</v>
      </c>
      <c r="AP1540" s="17">
        <v>0.45</v>
      </c>
      <c r="AQ1540" s="17">
        <v>10.75</v>
      </c>
      <c r="AR1540" s="17">
        <v>861.9375</v>
      </c>
      <c r="AS1540" s="17">
        <v>1214.4444444444448</v>
      </c>
      <c r="AT1540" s="26">
        <v>627.875</v>
      </c>
      <c r="AU1540" s="26">
        <v>21.286993769470403</v>
      </c>
      <c r="AV1540" s="26">
        <v>1.1074930758290282</v>
      </c>
      <c r="AW1540" s="26">
        <v>4738.7249999999985</v>
      </c>
      <c r="AX1540" s="26">
        <v>3736.45</v>
      </c>
      <c r="AY1540" s="103">
        <v>1230</v>
      </c>
      <c r="AZ1540" s="103">
        <f t="shared" si="235"/>
        <v>375.15</v>
      </c>
      <c r="BA1540" s="17">
        <v>200</v>
      </c>
      <c r="BB1540" s="17">
        <v>200</v>
      </c>
      <c r="BC1540" s="17">
        <v>0.14000000000000001</v>
      </c>
      <c r="BD1540" s="14">
        <v>3</v>
      </c>
      <c r="BE1540" s="17" t="s">
        <v>217</v>
      </c>
      <c r="BF1540" s="28"/>
      <c r="BG1540" s="26"/>
      <c r="BH1540" s="17"/>
      <c r="BI1540" s="29"/>
    </row>
    <row r="1541" spans="1:61" x14ac:dyDescent="0.25">
      <c r="A1541" s="17">
        <v>2010</v>
      </c>
      <c r="B1541" s="15">
        <v>2013</v>
      </c>
      <c r="C1541" s="66" t="s">
        <v>214</v>
      </c>
      <c r="D1541" s="52" t="s">
        <v>345</v>
      </c>
      <c r="E1541" s="17">
        <v>4</v>
      </c>
      <c r="F1541" s="67" t="s">
        <v>58</v>
      </c>
      <c r="G1541" s="45" t="s">
        <v>59</v>
      </c>
      <c r="H1541" s="70" t="s">
        <v>193</v>
      </c>
      <c r="I1541" s="45">
        <v>8</v>
      </c>
      <c r="J1541" s="22" t="s">
        <v>218</v>
      </c>
      <c r="K1541" s="17" t="str">
        <f t="shared" si="229"/>
        <v>Triploid</v>
      </c>
      <c r="L1541" s="27">
        <f t="shared" si="231"/>
        <v>94.444444444444443</v>
      </c>
      <c r="M1541" s="26">
        <v>0.94444444444444442</v>
      </c>
      <c r="N1541" s="17" t="s">
        <v>45</v>
      </c>
      <c r="O1541" s="26">
        <f t="shared" si="232"/>
        <v>51.264755480607086</v>
      </c>
      <c r="P1541" s="26">
        <v>0.51264755480607083</v>
      </c>
      <c r="Q1541" s="26">
        <f t="shared" si="233"/>
        <v>48.735244519392914</v>
      </c>
      <c r="R1541" s="26">
        <f t="shared" si="234"/>
        <v>0.48735244519392917</v>
      </c>
      <c r="S1541" s="17" t="s">
        <v>45</v>
      </c>
      <c r="T1541" s="95">
        <v>3.1390134529147979</v>
      </c>
      <c r="U1541" s="17">
        <f t="shared" si="230"/>
        <v>4.1999999999999993</v>
      </c>
      <c r="V1541" s="17">
        <v>1.4</v>
      </c>
      <c r="W1541" s="26">
        <v>17.128708918371984</v>
      </c>
      <c r="X1541" s="26">
        <v>35.024035762319798</v>
      </c>
      <c r="Y1541" s="26">
        <v>31.063932757256879</v>
      </c>
      <c r="Z1541" s="26">
        <v>3.1732546156399053</v>
      </c>
      <c r="AA1541" s="26">
        <v>0.39500000000000002</v>
      </c>
      <c r="AB1541" s="26">
        <v>23.840608503150364</v>
      </c>
      <c r="AC1541" s="26">
        <f t="shared" si="228"/>
        <v>0.53767247725831335</v>
      </c>
      <c r="AD1541" s="26">
        <f t="shared" si="228"/>
        <v>1.0994091943329085</v>
      </c>
      <c r="AE1541" s="26">
        <f t="shared" si="228"/>
        <v>0.97510102825470013</v>
      </c>
      <c r="AF1541" s="26">
        <f t="shared" si="228"/>
        <v>9.9608889280176388E-2</v>
      </c>
      <c r="AG1541" s="17">
        <v>2.1</v>
      </c>
      <c r="AH1541" s="17">
        <v>6.5</v>
      </c>
      <c r="AI1541" s="17">
        <f t="shared" si="227"/>
        <v>3.1622776601683734E-7</v>
      </c>
      <c r="AJ1541" s="17">
        <v>1</v>
      </c>
      <c r="AK1541" s="17">
        <v>43</v>
      </c>
      <c r="AL1541" s="17">
        <v>795</v>
      </c>
      <c r="AM1541" s="17">
        <v>68.5</v>
      </c>
      <c r="AN1541" s="17">
        <v>1.55</v>
      </c>
      <c r="AO1541" s="17">
        <v>2.7</v>
      </c>
      <c r="AP1541" s="17">
        <v>0.45</v>
      </c>
      <c r="AQ1541" s="17">
        <v>25.9</v>
      </c>
      <c r="AR1541" s="17">
        <v>861.9375</v>
      </c>
      <c r="AS1541" s="17">
        <v>1214.4444444444448</v>
      </c>
      <c r="AT1541" s="26">
        <v>627.875</v>
      </c>
      <c r="AU1541" s="26">
        <v>21.286993769470403</v>
      </c>
      <c r="AV1541" s="26">
        <v>1.1074930758290282</v>
      </c>
      <c r="AW1541" s="26">
        <v>4738.7249999999985</v>
      </c>
      <c r="AX1541" s="26">
        <v>3736.45</v>
      </c>
      <c r="AY1541" s="103">
        <v>1230</v>
      </c>
      <c r="AZ1541" s="103">
        <f t="shared" si="235"/>
        <v>375.15</v>
      </c>
      <c r="BA1541" s="17">
        <v>200</v>
      </c>
      <c r="BB1541" s="17">
        <v>200</v>
      </c>
      <c r="BC1541" s="17">
        <v>0.14000000000000001</v>
      </c>
      <c r="BD1541" s="14">
        <v>3</v>
      </c>
      <c r="BE1541" s="17" t="s">
        <v>217</v>
      </c>
      <c r="BF1541" s="28"/>
      <c r="BG1541" s="26"/>
      <c r="BH1541" s="17"/>
      <c r="BI1541" s="29"/>
    </row>
    <row r="1542" spans="1:61" x14ac:dyDescent="0.25">
      <c r="A1542" s="17">
        <v>2010</v>
      </c>
      <c r="B1542" s="15">
        <v>2013</v>
      </c>
      <c r="C1542" s="66" t="s">
        <v>214</v>
      </c>
      <c r="D1542" s="52" t="s">
        <v>345</v>
      </c>
      <c r="E1542" s="17">
        <v>1</v>
      </c>
      <c r="F1542" s="67" t="s">
        <v>65</v>
      </c>
      <c r="G1542" s="67" t="s">
        <v>65</v>
      </c>
      <c r="H1542" s="20" t="s">
        <v>156</v>
      </c>
      <c r="I1542" s="45">
        <v>8</v>
      </c>
      <c r="J1542" s="22" t="s">
        <v>346</v>
      </c>
      <c r="K1542" s="17" t="str">
        <f t="shared" si="229"/>
        <v>Triploid</v>
      </c>
      <c r="L1542" s="27">
        <f t="shared" si="231"/>
        <v>88.888888888888886</v>
      </c>
      <c r="M1542" s="26">
        <v>0.88888888888888884</v>
      </c>
      <c r="N1542" s="17"/>
      <c r="O1542" s="26">
        <f t="shared" si="232"/>
        <v>44.334975369458128</v>
      </c>
      <c r="P1542" s="26">
        <v>0.44334975369458129</v>
      </c>
      <c r="Q1542" s="26">
        <f t="shared" si="233"/>
        <v>55.665024630541872</v>
      </c>
      <c r="R1542" s="26">
        <f t="shared" si="234"/>
        <v>0.55665024630541871</v>
      </c>
      <c r="S1542" s="17" t="s">
        <v>45</v>
      </c>
      <c r="T1542" s="95">
        <v>2.5112107623318387</v>
      </c>
      <c r="U1542" s="17">
        <f t="shared" si="230"/>
        <v>3.3600000000000003</v>
      </c>
      <c r="V1542" s="17">
        <v>1.1200000000000001</v>
      </c>
      <c r="W1542" s="26">
        <v>17.840264269243121</v>
      </c>
      <c r="X1542" s="26">
        <v>37.585837633999517</v>
      </c>
      <c r="Y1542" s="26">
        <v>29.377693951036605</v>
      </c>
      <c r="Z1542" s="26">
        <v>3.1678821610496755</v>
      </c>
      <c r="AA1542" s="26">
        <v>0.43217391304347824</v>
      </c>
      <c r="AB1542" s="26">
        <v>17.431945935703915</v>
      </c>
      <c r="AC1542" s="26">
        <f t="shared" si="228"/>
        <v>0.44800663635767485</v>
      </c>
      <c r="AD1542" s="26">
        <f t="shared" si="228"/>
        <v>0.9438595997775665</v>
      </c>
      <c r="AE1542" s="26">
        <f t="shared" si="228"/>
        <v>0.73773581222334073</v>
      </c>
      <c r="AF1542" s="26">
        <f t="shared" si="228"/>
        <v>7.9552197766269872E-2</v>
      </c>
      <c r="AG1542" s="17">
        <v>1.8</v>
      </c>
      <c r="AH1542" s="17">
        <v>6.7</v>
      </c>
      <c r="AI1542" s="17">
        <f t="shared" si="227"/>
        <v>1.9952623149688761E-7</v>
      </c>
      <c r="AJ1542" s="17">
        <v>1</v>
      </c>
      <c r="AK1542" s="17">
        <v>52.5</v>
      </c>
      <c r="AL1542" s="17">
        <v>813.5</v>
      </c>
      <c r="AM1542" s="17">
        <v>64.5</v>
      </c>
      <c r="AN1542" s="17">
        <v>1.45</v>
      </c>
      <c r="AO1542" s="17">
        <v>3.25</v>
      </c>
      <c r="AP1542" s="17">
        <v>0.65</v>
      </c>
      <c r="AQ1542" s="17">
        <v>14.25</v>
      </c>
      <c r="AR1542" s="17">
        <v>861.9375</v>
      </c>
      <c r="AS1542" s="17">
        <v>1214.4444444444448</v>
      </c>
      <c r="AT1542" s="26">
        <v>627.875</v>
      </c>
      <c r="AU1542" s="26">
        <v>21.286993769470403</v>
      </c>
      <c r="AV1542" s="26">
        <v>1.1074930758290282</v>
      </c>
      <c r="AW1542" s="26">
        <v>4738.7249999999985</v>
      </c>
      <c r="AX1542" s="26">
        <v>3736.45</v>
      </c>
      <c r="AY1542" s="103">
        <v>1230</v>
      </c>
      <c r="AZ1542" s="103"/>
      <c r="BA1542" s="17">
        <v>200</v>
      </c>
      <c r="BB1542" s="17">
        <v>200</v>
      </c>
      <c r="BC1542" s="17">
        <v>0.14000000000000001</v>
      </c>
      <c r="BD1542" s="14">
        <v>3</v>
      </c>
      <c r="BE1542" s="17" t="s">
        <v>217</v>
      </c>
      <c r="BF1542" s="28"/>
      <c r="BG1542" s="26"/>
      <c r="BH1542" s="17"/>
      <c r="BI1542" s="29"/>
    </row>
    <row r="1543" spans="1:61" x14ac:dyDescent="0.25">
      <c r="A1543" s="17">
        <v>2010</v>
      </c>
      <c r="B1543" s="15">
        <v>2013</v>
      </c>
      <c r="C1543" s="66" t="s">
        <v>214</v>
      </c>
      <c r="D1543" s="52" t="s">
        <v>345</v>
      </c>
      <c r="E1543" s="17">
        <v>2</v>
      </c>
      <c r="F1543" s="67" t="s">
        <v>65</v>
      </c>
      <c r="G1543" s="67" t="s">
        <v>65</v>
      </c>
      <c r="H1543" s="20" t="s">
        <v>156</v>
      </c>
      <c r="I1543" s="45">
        <v>8</v>
      </c>
      <c r="J1543" s="22" t="s">
        <v>346</v>
      </c>
      <c r="K1543" s="17" t="str">
        <f t="shared" si="229"/>
        <v>Triploid</v>
      </c>
      <c r="L1543" s="27">
        <f t="shared" si="231"/>
        <v>88.888888888888886</v>
      </c>
      <c r="M1543" s="26">
        <v>0.88888888888888884</v>
      </c>
      <c r="N1543" s="17"/>
      <c r="O1543" s="26">
        <f t="shared" si="232"/>
        <v>55.629139072847678</v>
      </c>
      <c r="P1543" s="26">
        <v>0.55629139072847678</v>
      </c>
      <c r="Q1543" s="26">
        <f t="shared" si="233"/>
        <v>44.370860927152322</v>
      </c>
      <c r="R1543" s="26">
        <f t="shared" si="234"/>
        <v>0.44370860927152322</v>
      </c>
      <c r="S1543" s="17" t="s">
        <v>45</v>
      </c>
      <c r="T1543" s="95">
        <v>0.20179372197309417</v>
      </c>
      <c r="U1543" s="17">
        <f t="shared" si="230"/>
        <v>0.27</v>
      </c>
      <c r="V1543" s="17">
        <v>0.09</v>
      </c>
      <c r="W1543" s="26">
        <v>16.791962388075135</v>
      </c>
      <c r="X1543" s="26">
        <v>35.022601431959615</v>
      </c>
      <c r="Y1543" s="26">
        <v>30.637482225473377</v>
      </c>
      <c r="Z1543" s="26">
        <v>3.6617417206188065</v>
      </c>
      <c r="AA1543" s="26">
        <v>0.41266666666666668</v>
      </c>
      <c r="AB1543" s="26">
        <v>1.4669979788027847</v>
      </c>
      <c r="AC1543" s="26">
        <f t="shared" si="228"/>
        <v>3.388512589521888E-2</v>
      </c>
      <c r="AD1543" s="26">
        <f t="shared" si="228"/>
        <v>7.0673410961353489E-2</v>
      </c>
      <c r="AE1543" s="26">
        <f t="shared" si="228"/>
        <v>6.1824515701627891E-2</v>
      </c>
      <c r="AF1543" s="26">
        <f t="shared" si="228"/>
        <v>7.3891649070783093E-3</v>
      </c>
      <c r="AG1543" s="17">
        <v>2</v>
      </c>
      <c r="AH1543" s="17">
        <v>6.4</v>
      </c>
      <c r="AI1543" s="17">
        <f t="shared" si="227"/>
        <v>3.9810717055349618E-7</v>
      </c>
      <c r="AJ1543" s="17">
        <v>1</v>
      </c>
      <c r="AK1543" s="17">
        <v>28</v>
      </c>
      <c r="AL1543" s="17">
        <v>729</v>
      </c>
      <c r="AM1543" s="17">
        <v>53.5</v>
      </c>
      <c r="AN1543" s="17">
        <v>1.2</v>
      </c>
      <c r="AO1543" s="17">
        <v>2.0499999999999998</v>
      </c>
      <c r="AP1543" s="17">
        <v>0.4</v>
      </c>
      <c r="AQ1543" s="17">
        <v>17.399999999999999</v>
      </c>
      <c r="AR1543" s="17">
        <v>861.9375</v>
      </c>
      <c r="AS1543" s="17">
        <v>1214.4444444444448</v>
      </c>
      <c r="AT1543" s="26">
        <v>627.875</v>
      </c>
      <c r="AU1543" s="26">
        <v>21.286993769470403</v>
      </c>
      <c r="AV1543" s="26">
        <v>1.1074930758290282</v>
      </c>
      <c r="AW1543" s="26">
        <v>4738.7249999999985</v>
      </c>
      <c r="AX1543" s="26">
        <v>3736.45</v>
      </c>
      <c r="AY1543" s="103">
        <v>1230</v>
      </c>
      <c r="AZ1543" s="103"/>
      <c r="BA1543" s="17">
        <v>200</v>
      </c>
      <c r="BB1543" s="17">
        <v>200</v>
      </c>
      <c r="BC1543" s="17">
        <v>0.14000000000000001</v>
      </c>
      <c r="BD1543" s="14">
        <v>3</v>
      </c>
      <c r="BE1543" s="17" t="s">
        <v>217</v>
      </c>
      <c r="BF1543" s="28"/>
      <c r="BG1543" s="26"/>
      <c r="BH1543" s="17"/>
      <c r="BI1543" s="29"/>
    </row>
    <row r="1544" spans="1:61" x14ac:dyDescent="0.25">
      <c r="A1544" s="17">
        <v>2010</v>
      </c>
      <c r="B1544" s="15">
        <v>2013</v>
      </c>
      <c r="C1544" s="66" t="s">
        <v>214</v>
      </c>
      <c r="D1544" s="52" t="s">
        <v>345</v>
      </c>
      <c r="E1544" s="17">
        <v>3</v>
      </c>
      <c r="F1544" s="67" t="s">
        <v>65</v>
      </c>
      <c r="G1544" s="67" t="s">
        <v>65</v>
      </c>
      <c r="H1544" s="20" t="s">
        <v>156</v>
      </c>
      <c r="I1544" s="45">
        <v>8</v>
      </c>
      <c r="J1544" s="22" t="s">
        <v>346</v>
      </c>
      <c r="K1544" s="17" t="str">
        <f t="shared" si="229"/>
        <v>Triploid</v>
      </c>
      <c r="L1544" s="27">
        <f t="shared" si="231"/>
        <v>100</v>
      </c>
      <c r="M1544" s="26">
        <v>1</v>
      </c>
      <c r="N1544" s="17"/>
      <c r="O1544" s="26">
        <f t="shared" si="232"/>
        <v>47.536231884057969</v>
      </c>
      <c r="P1544" s="26">
        <v>0.47536231884057972</v>
      </c>
      <c r="Q1544" s="26">
        <f t="shared" si="233"/>
        <v>52.463768115942031</v>
      </c>
      <c r="R1544" s="26">
        <f t="shared" si="234"/>
        <v>0.52463768115942022</v>
      </c>
      <c r="S1544" s="17" t="s">
        <v>45</v>
      </c>
      <c r="T1544" s="95">
        <v>6.1659192825112106</v>
      </c>
      <c r="U1544" s="17">
        <f t="shared" si="230"/>
        <v>8.25</v>
      </c>
      <c r="V1544" s="17">
        <v>2.75</v>
      </c>
      <c r="W1544" s="26">
        <v>19.164977278504168</v>
      </c>
      <c r="X1544" s="26">
        <v>39.182669357288539</v>
      </c>
      <c r="Y1544" s="26">
        <v>27.755370394479897</v>
      </c>
      <c r="Z1544" s="26">
        <v>2.0653351498130803</v>
      </c>
      <c r="AA1544" s="26">
        <v>0.42218749999999999</v>
      </c>
      <c r="AB1544" s="26">
        <v>43.814082244343169</v>
      </c>
      <c r="AC1544" s="26">
        <f t="shared" si="228"/>
        <v>1.1816970295041807</v>
      </c>
      <c r="AD1544" s="26">
        <f t="shared" si="228"/>
        <v>2.4159717653036656</v>
      </c>
      <c r="AE1544" s="26">
        <f t="shared" si="228"/>
        <v>1.7113737350856437</v>
      </c>
      <c r="AF1544" s="26">
        <f t="shared" si="228"/>
        <v>0.12734689825080653</v>
      </c>
      <c r="AG1544" s="17">
        <v>1.6</v>
      </c>
      <c r="AH1544" s="17">
        <v>6.7</v>
      </c>
      <c r="AI1544" s="17">
        <f t="shared" si="227"/>
        <v>1.9952623149688761E-7</v>
      </c>
      <c r="AJ1544" s="17">
        <v>1.5</v>
      </c>
      <c r="AK1544" s="17">
        <v>48</v>
      </c>
      <c r="AL1544" s="17">
        <v>729.5</v>
      </c>
      <c r="AM1544" s="17">
        <v>76</v>
      </c>
      <c r="AN1544" s="17">
        <v>1.1000000000000001</v>
      </c>
      <c r="AO1544" s="17">
        <v>3.5</v>
      </c>
      <c r="AP1544" s="17">
        <v>0.45</v>
      </c>
      <c r="AQ1544" s="17">
        <v>10.75</v>
      </c>
      <c r="AR1544" s="17">
        <v>861.9375</v>
      </c>
      <c r="AS1544" s="17">
        <v>1214.4444444444448</v>
      </c>
      <c r="AT1544" s="26">
        <v>627.875</v>
      </c>
      <c r="AU1544" s="26">
        <v>21.286993769470403</v>
      </c>
      <c r="AV1544" s="26">
        <v>1.1074930758290282</v>
      </c>
      <c r="AW1544" s="26">
        <v>4738.7249999999985</v>
      </c>
      <c r="AX1544" s="26">
        <v>3736.45</v>
      </c>
      <c r="AY1544" s="103">
        <v>1230</v>
      </c>
      <c r="AZ1544" s="103"/>
      <c r="BA1544" s="17">
        <v>200</v>
      </c>
      <c r="BB1544" s="17">
        <v>200</v>
      </c>
      <c r="BC1544" s="17">
        <v>0.14000000000000001</v>
      </c>
      <c r="BD1544" s="14">
        <v>3</v>
      </c>
      <c r="BE1544" s="17" t="s">
        <v>217</v>
      </c>
      <c r="BF1544" s="28"/>
      <c r="BG1544" s="26"/>
      <c r="BH1544" s="17"/>
      <c r="BI1544" s="29"/>
    </row>
    <row r="1545" spans="1:61" x14ac:dyDescent="0.25">
      <c r="A1545" s="17">
        <v>2010</v>
      </c>
      <c r="B1545" s="15">
        <v>2013</v>
      </c>
      <c r="C1545" s="66" t="s">
        <v>214</v>
      </c>
      <c r="D1545" s="52" t="s">
        <v>345</v>
      </c>
      <c r="E1545" s="17">
        <v>4</v>
      </c>
      <c r="F1545" s="67" t="s">
        <v>65</v>
      </c>
      <c r="G1545" s="67" t="s">
        <v>65</v>
      </c>
      <c r="H1545" s="20" t="s">
        <v>156</v>
      </c>
      <c r="I1545" s="45">
        <v>8</v>
      </c>
      <c r="J1545" s="22" t="s">
        <v>346</v>
      </c>
      <c r="K1545" s="17" t="str">
        <f t="shared" si="229"/>
        <v>Triploid</v>
      </c>
      <c r="L1545" s="27">
        <f t="shared" si="231"/>
        <v>100</v>
      </c>
      <c r="M1545" s="26">
        <v>1</v>
      </c>
      <c r="N1545" s="17"/>
      <c r="O1545" s="26">
        <f t="shared" si="232"/>
        <v>47.741935483870968</v>
      </c>
      <c r="P1545" s="26">
        <v>0.47741935483870968</v>
      </c>
      <c r="Q1545" s="26">
        <f t="shared" si="233"/>
        <v>52.258064516129032</v>
      </c>
      <c r="R1545" s="26">
        <f t="shared" si="234"/>
        <v>0.52258064516129032</v>
      </c>
      <c r="S1545" s="17" t="s">
        <v>45</v>
      </c>
      <c r="T1545" s="95">
        <v>3.0044843049327357</v>
      </c>
      <c r="U1545" s="17">
        <f t="shared" si="230"/>
        <v>4.0200000000000005</v>
      </c>
      <c r="V1545" s="17">
        <v>1.34</v>
      </c>
      <c r="W1545" s="26">
        <v>18.337738993662285</v>
      </c>
      <c r="X1545" s="26">
        <v>38.558684375135556</v>
      </c>
      <c r="Y1545" s="26">
        <v>28.34872329141308</v>
      </c>
      <c r="Z1545" s="26">
        <v>2.8379251089054094</v>
      </c>
      <c r="AA1545" s="26">
        <v>0.44642857142857145</v>
      </c>
      <c r="AB1545" s="26">
        <v>20.190134529147983</v>
      </c>
      <c r="AC1545" s="26">
        <f t="shared" si="228"/>
        <v>0.55095448994411345</v>
      </c>
      <c r="AD1545" s="26">
        <f t="shared" si="228"/>
        <v>1.1584896202394988</v>
      </c>
      <c r="AE1545" s="26">
        <f t="shared" si="228"/>
        <v>0.85173294193931681</v>
      </c>
      <c r="AF1545" s="26">
        <f t="shared" si="228"/>
        <v>8.526501448280828E-2</v>
      </c>
      <c r="AG1545" s="17">
        <v>2.1</v>
      </c>
      <c r="AH1545" s="17">
        <v>6.5</v>
      </c>
      <c r="AI1545" s="17">
        <f t="shared" si="227"/>
        <v>3.1622776601683734E-7</v>
      </c>
      <c r="AJ1545" s="17">
        <v>1</v>
      </c>
      <c r="AK1545" s="17">
        <v>43</v>
      </c>
      <c r="AL1545" s="17">
        <v>795</v>
      </c>
      <c r="AM1545" s="17">
        <v>68.5</v>
      </c>
      <c r="AN1545" s="17">
        <v>1.55</v>
      </c>
      <c r="AO1545" s="17">
        <v>2.7</v>
      </c>
      <c r="AP1545" s="17">
        <v>0.45</v>
      </c>
      <c r="AQ1545" s="17">
        <v>25.9</v>
      </c>
      <c r="AR1545" s="17">
        <v>861.9375</v>
      </c>
      <c r="AS1545" s="17">
        <v>1214.4444444444448</v>
      </c>
      <c r="AT1545" s="26">
        <v>627.875</v>
      </c>
      <c r="AU1545" s="26">
        <v>21.286993769470403</v>
      </c>
      <c r="AV1545" s="26">
        <v>1.1074930758290282</v>
      </c>
      <c r="AW1545" s="26">
        <v>4738.7249999999985</v>
      </c>
      <c r="AX1545" s="26">
        <v>3736.45</v>
      </c>
      <c r="AY1545" s="103">
        <v>1230</v>
      </c>
      <c r="AZ1545" s="103"/>
      <c r="BA1545" s="17">
        <v>200</v>
      </c>
      <c r="BB1545" s="17">
        <v>200</v>
      </c>
      <c r="BC1545" s="17">
        <v>0.14000000000000001</v>
      </c>
      <c r="BD1545" s="14">
        <v>3</v>
      </c>
      <c r="BE1545" s="17" t="s">
        <v>217</v>
      </c>
      <c r="BF1545" s="28"/>
      <c r="BG1545" s="26"/>
      <c r="BH1545" s="17"/>
      <c r="BI1545" s="29"/>
    </row>
    <row r="1546" spans="1:61" x14ac:dyDescent="0.25">
      <c r="A1546" s="17">
        <v>2010</v>
      </c>
      <c r="B1546" s="15">
        <v>2013</v>
      </c>
      <c r="C1546" s="66" t="s">
        <v>214</v>
      </c>
      <c r="D1546" s="52" t="s">
        <v>345</v>
      </c>
      <c r="E1546" s="17">
        <v>1</v>
      </c>
      <c r="F1546" s="67" t="s">
        <v>71</v>
      </c>
      <c r="G1546" s="67" t="s">
        <v>71</v>
      </c>
      <c r="H1546" s="70" t="s">
        <v>72</v>
      </c>
      <c r="I1546" s="45">
        <v>4</v>
      </c>
      <c r="J1546" s="22">
        <v>983777</v>
      </c>
      <c r="K1546" s="17" t="str">
        <f t="shared" si="229"/>
        <v>Diploid</v>
      </c>
      <c r="L1546" s="27">
        <f t="shared" si="231"/>
        <v>33.333333333333329</v>
      </c>
      <c r="M1546" s="26">
        <v>0.33333333333333331</v>
      </c>
      <c r="N1546" s="17" t="s">
        <v>45</v>
      </c>
      <c r="O1546" s="26">
        <f t="shared" si="232"/>
        <v>53.474320241691842</v>
      </c>
      <c r="P1546" s="26">
        <v>0.53474320241691842</v>
      </c>
      <c r="Q1546" s="26">
        <f t="shared" si="233"/>
        <v>46.525679758308158</v>
      </c>
      <c r="R1546" s="26">
        <f t="shared" si="234"/>
        <v>0.46525679758308158</v>
      </c>
      <c r="S1546" s="17" t="s">
        <v>45</v>
      </c>
      <c r="T1546" s="95">
        <v>1.188340807174888</v>
      </c>
      <c r="U1546" s="17">
        <f t="shared" si="230"/>
        <v>1.59</v>
      </c>
      <c r="V1546" s="17">
        <v>0.53</v>
      </c>
      <c r="W1546" s="26">
        <v>17.341730218756041</v>
      </c>
      <c r="X1546" s="26">
        <v>39.037346232716132</v>
      </c>
      <c r="Y1546" s="26">
        <v>28.910470289349618</v>
      </c>
      <c r="Z1546" s="26">
        <v>2.199722501522217</v>
      </c>
      <c r="AA1546" s="26">
        <v>0.4916666666666667</v>
      </c>
      <c r="AB1546" s="26">
        <v>7.2508930607281297</v>
      </c>
      <c r="AC1546" s="26">
        <f t="shared" si="228"/>
        <v>0.20607885685965702</v>
      </c>
      <c r="AD1546" s="26">
        <f t="shared" si="228"/>
        <v>0.46389671532151461</v>
      </c>
      <c r="AE1546" s="26">
        <f t="shared" si="228"/>
        <v>0.34355491599451338</v>
      </c>
      <c r="AF1546" s="26">
        <f t="shared" si="228"/>
        <v>2.6140200130196752E-2</v>
      </c>
      <c r="AG1546" s="17">
        <v>1.8</v>
      </c>
      <c r="AH1546" s="17">
        <v>6.7</v>
      </c>
      <c r="AI1546" s="17">
        <f t="shared" si="227"/>
        <v>1.9952623149688761E-7</v>
      </c>
      <c r="AJ1546" s="17">
        <v>1</v>
      </c>
      <c r="AK1546" s="17">
        <v>52.5</v>
      </c>
      <c r="AL1546" s="17">
        <v>813.5</v>
      </c>
      <c r="AM1546" s="17">
        <v>64.5</v>
      </c>
      <c r="AN1546" s="17">
        <v>1.45</v>
      </c>
      <c r="AO1546" s="17">
        <v>3.25</v>
      </c>
      <c r="AP1546" s="17">
        <v>0.65</v>
      </c>
      <c r="AQ1546" s="17">
        <v>14.25</v>
      </c>
      <c r="AR1546" s="17">
        <v>861.9375</v>
      </c>
      <c r="AS1546" s="17">
        <v>1214.4444444444448</v>
      </c>
      <c r="AT1546" s="26">
        <v>627.875</v>
      </c>
      <c r="AU1546" s="26">
        <v>21.286993769470403</v>
      </c>
      <c r="AV1546" s="26">
        <v>1.1074930758290282</v>
      </c>
      <c r="AW1546" s="26">
        <v>4738.7249999999985</v>
      </c>
      <c r="AX1546" s="26">
        <v>3736.45</v>
      </c>
      <c r="AY1546" s="103">
        <v>1230</v>
      </c>
      <c r="AZ1546" s="103">
        <f t="shared" ref="AZ1546:AZ1609" si="236">AY1546*0.305</f>
        <v>375.15</v>
      </c>
      <c r="BA1546" s="17">
        <v>200</v>
      </c>
      <c r="BB1546" s="17">
        <v>200</v>
      </c>
      <c r="BC1546" s="17">
        <v>0.14000000000000001</v>
      </c>
      <c r="BD1546" s="14">
        <v>3</v>
      </c>
      <c r="BE1546" s="17" t="s">
        <v>217</v>
      </c>
      <c r="BF1546" s="28"/>
      <c r="BG1546" s="26"/>
      <c r="BH1546" s="17"/>
      <c r="BI1546" s="29"/>
    </row>
    <row r="1547" spans="1:61" x14ac:dyDescent="0.25">
      <c r="A1547" s="17">
        <v>2010</v>
      </c>
      <c r="B1547" s="15">
        <v>2013</v>
      </c>
      <c r="C1547" s="66" t="s">
        <v>214</v>
      </c>
      <c r="D1547" s="52" t="s">
        <v>345</v>
      </c>
      <c r="E1547" s="17">
        <v>2</v>
      </c>
      <c r="F1547" s="67" t="s">
        <v>71</v>
      </c>
      <c r="G1547" s="67" t="s">
        <v>71</v>
      </c>
      <c r="H1547" s="70" t="s">
        <v>72</v>
      </c>
      <c r="I1547" s="45">
        <v>4</v>
      </c>
      <c r="J1547" s="22">
        <v>983777</v>
      </c>
      <c r="K1547" s="17" t="str">
        <f t="shared" si="229"/>
        <v>Diploid</v>
      </c>
      <c r="L1547" s="27">
        <f t="shared" si="231"/>
        <v>94.444444444444443</v>
      </c>
      <c r="M1547" s="26">
        <v>0.94444444444444442</v>
      </c>
      <c r="N1547" s="17" t="s">
        <v>45</v>
      </c>
      <c r="O1547" s="26">
        <f t="shared" si="232"/>
        <v>53.872053872053868</v>
      </c>
      <c r="P1547" s="26">
        <v>0.53872053872053871</v>
      </c>
      <c r="Q1547" s="26">
        <f t="shared" si="233"/>
        <v>46.127946127946132</v>
      </c>
      <c r="R1547" s="26">
        <f t="shared" si="234"/>
        <v>0.46127946127946129</v>
      </c>
      <c r="S1547" s="17" t="s">
        <v>45</v>
      </c>
      <c r="T1547" s="95">
        <v>0.5605381165919282</v>
      </c>
      <c r="U1547" s="17">
        <f t="shared" si="230"/>
        <v>0.75</v>
      </c>
      <c r="V1547" s="17">
        <v>0.25</v>
      </c>
      <c r="W1547" s="26">
        <v>17.235719465362862</v>
      </c>
      <c r="X1547" s="26">
        <v>34.972737596973836</v>
      </c>
      <c r="Y1547" s="26">
        <v>30.88134089687162</v>
      </c>
      <c r="Z1547" s="26">
        <v>3.3984288162570095</v>
      </c>
      <c r="AA1547" s="26">
        <v>0.47272727272727272</v>
      </c>
      <c r="AB1547" s="26">
        <v>3.5572611245256982</v>
      </c>
      <c r="AC1547" s="26">
        <f t="shared" si="228"/>
        <v>9.6612777272213346E-2</v>
      </c>
      <c r="AD1547" s="26">
        <f t="shared" si="228"/>
        <v>0.19603552464671431</v>
      </c>
      <c r="AE1547" s="26">
        <f t="shared" si="228"/>
        <v>0.17310168664165707</v>
      </c>
      <c r="AF1547" s="26">
        <f t="shared" si="228"/>
        <v>1.9049488880364403E-2</v>
      </c>
      <c r="AG1547" s="17">
        <v>2</v>
      </c>
      <c r="AH1547" s="17">
        <v>6.4</v>
      </c>
      <c r="AI1547" s="17">
        <f t="shared" si="227"/>
        <v>3.9810717055349618E-7</v>
      </c>
      <c r="AJ1547" s="17">
        <v>1</v>
      </c>
      <c r="AK1547" s="17">
        <v>28</v>
      </c>
      <c r="AL1547" s="17">
        <v>729</v>
      </c>
      <c r="AM1547" s="17">
        <v>53.5</v>
      </c>
      <c r="AN1547" s="17">
        <v>1.2</v>
      </c>
      <c r="AO1547" s="17">
        <v>2.0499999999999998</v>
      </c>
      <c r="AP1547" s="17">
        <v>0.4</v>
      </c>
      <c r="AQ1547" s="17">
        <v>17.399999999999999</v>
      </c>
      <c r="AR1547" s="17">
        <v>861.9375</v>
      </c>
      <c r="AS1547" s="17">
        <v>1214.4444444444448</v>
      </c>
      <c r="AT1547" s="26">
        <v>627.875</v>
      </c>
      <c r="AU1547" s="26">
        <v>21.286993769470403</v>
      </c>
      <c r="AV1547" s="26">
        <v>1.1074930758290282</v>
      </c>
      <c r="AW1547" s="26">
        <v>4738.7249999999985</v>
      </c>
      <c r="AX1547" s="26">
        <v>3736.45</v>
      </c>
      <c r="AY1547" s="103">
        <v>1230</v>
      </c>
      <c r="AZ1547" s="103">
        <f t="shared" si="236"/>
        <v>375.15</v>
      </c>
      <c r="BA1547" s="17">
        <v>200</v>
      </c>
      <c r="BB1547" s="17">
        <v>200</v>
      </c>
      <c r="BC1547" s="17">
        <v>0.14000000000000001</v>
      </c>
      <c r="BD1547" s="14">
        <v>3</v>
      </c>
      <c r="BE1547" s="17" t="s">
        <v>217</v>
      </c>
      <c r="BF1547" s="28"/>
      <c r="BG1547" s="26"/>
      <c r="BH1547" s="17"/>
      <c r="BI1547" s="29"/>
    </row>
    <row r="1548" spans="1:61" x14ac:dyDescent="0.25">
      <c r="A1548" s="17">
        <v>2010</v>
      </c>
      <c r="B1548" s="15">
        <v>2013</v>
      </c>
      <c r="C1548" s="66" t="s">
        <v>214</v>
      </c>
      <c r="D1548" s="52" t="s">
        <v>345</v>
      </c>
      <c r="E1548" s="17">
        <v>3</v>
      </c>
      <c r="F1548" s="67" t="s">
        <v>71</v>
      </c>
      <c r="G1548" s="67" t="s">
        <v>71</v>
      </c>
      <c r="H1548" s="70" t="s">
        <v>72</v>
      </c>
      <c r="I1548" s="45">
        <v>4</v>
      </c>
      <c r="J1548" s="22">
        <v>983777</v>
      </c>
      <c r="K1548" s="17" t="str">
        <f t="shared" si="229"/>
        <v>Diploid</v>
      </c>
      <c r="L1548" s="27">
        <f t="shared" si="231"/>
        <v>88.888888888888886</v>
      </c>
      <c r="M1548" s="26">
        <v>0.88888888888888884</v>
      </c>
      <c r="N1548" s="17" t="s">
        <v>45</v>
      </c>
      <c r="O1548" s="26">
        <f t="shared" si="232"/>
        <v>55.555555555555557</v>
      </c>
      <c r="P1548" s="26">
        <v>0.55555555555555558</v>
      </c>
      <c r="Q1548" s="26">
        <f t="shared" si="233"/>
        <v>44.444444444444443</v>
      </c>
      <c r="R1548" s="26">
        <f t="shared" si="234"/>
        <v>0.44444444444444442</v>
      </c>
      <c r="S1548" s="17" t="s">
        <v>45</v>
      </c>
      <c r="T1548" s="95">
        <v>0.62780269058295968</v>
      </c>
      <c r="U1548" s="17">
        <f t="shared" si="230"/>
        <v>0.84000000000000008</v>
      </c>
      <c r="V1548" s="17">
        <v>0.28000000000000003</v>
      </c>
      <c r="W1548" s="26">
        <v>17.611286057698351</v>
      </c>
      <c r="X1548" s="26">
        <v>37.969405604514328</v>
      </c>
      <c r="Y1548" s="26">
        <v>28.635598968454815</v>
      </c>
      <c r="Z1548" s="26">
        <v>2.8807759818308085</v>
      </c>
      <c r="AA1548" s="26">
        <v>0.43714285714285717</v>
      </c>
      <c r="AB1548" s="26">
        <v>4.3084498373340363</v>
      </c>
      <c r="AC1548" s="26">
        <f t="shared" si="228"/>
        <v>0.11056412771649189</v>
      </c>
      <c r="AD1548" s="26">
        <f t="shared" si="228"/>
        <v>0.23837294998349803</v>
      </c>
      <c r="AE1548" s="26">
        <f t="shared" si="228"/>
        <v>0.17977506078850558</v>
      </c>
      <c r="AF1548" s="26">
        <f t="shared" si="228"/>
        <v>1.8085589123601489E-2</v>
      </c>
      <c r="AG1548" s="17">
        <v>1.6</v>
      </c>
      <c r="AH1548" s="17">
        <v>6.7</v>
      </c>
      <c r="AI1548" s="17">
        <f t="shared" si="227"/>
        <v>1.9952623149688761E-7</v>
      </c>
      <c r="AJ1548" s="17">
        <v>1.5</v>
      </c>
      <c r="AK1548" s="17">
        <v>48</v>
      </c>
      <c r="AL1548" s="17">
        <v>729.5</v>
      </c>
      <c r="AM1548" s="17">
        <v>76</v>
      </c>
      <c r="AN1548" s="17">
        <v>1.1000000000000001</v>
      </c>
      <c r="AO1548" s="17">
        <v>3.5</v>
      </c>
      <c r="AP1548" s="17">
        <v>0.45</v>
      </c>
      <c r="AQ1548" s="17">
        <v>10.75</v>
      </c>
      <c r="AR1548" s="17">
        <v>861.9375</v>
      </c>
      <c r="AS1548" s="17">
        <v>1214.4444444444448</v>
      </c>
      <c r="AT1548" s="26">
        <v>627.875</v>
      </c>
      <c r="AU1548" s="26">
        <v>21.286993769470403</v>
      </c>
      <c r="AV1548" s="26">
        <v>1.1074930758290282</v>
      </c>
      <c r="AW1548" s="26">
        <v>4738.7249999999985</v>
      </c>
      <c r="AX1548" s="26">
        <v>3736.45</v>
      </c>
      <c r="AY1548" s="103">
        <v>1230</v>
      </c>
      <c r="AZ1548" s="103">
        <f t="shared" si="236"/>
        <v>375.15</v>
      </c>
      <c r="BA1548" s="17">
        <v>200</v>
      </c>
      <c r="BB1548" s="17">
        <v>200</v>
      </c>
      <c r="BC1548" s="17">
        <v>0.14000000000000001</v>
      </c>
      <c r="BD1548" s="14">
        <v>3</v>
      </c>
      <c r="BE1548" s="17" t="s">
        <v>217</v>
      </c>
      <c r="BF1548" s="28"/>
      <c r="BG1548" s="26"/>
      <c r="BH1548" s="17"/>
      <c r="BI1548" s="29"/>
    </row>
    <row r="1549" spans="1:61" x14ac:dyDescent="0.25">
      <c r="A1549" s="17">
        <v>2010</v>
      </c>
      <c r="B1549" s="15">
        <v>2013</v>
      </c>
      <c r="C1549" s="66" t="s">
        <v>214</v>
      </c>
      <c r="D1549" s="52" t="s">
        <v>345</v>
      </c>
      <c r="E1549" s="17">
        <v>4</v>
      </c>
      <c r="F1549" s="67" t="s">
        <v>71</v>
      </c>
      <c r="G1549" s="67" t="s">
        <v>71</v>
      </c>
      <c r="H1549" s="70" t="s">
        <v>72</v>
      </c>
      <c r="I1549" s="45">
        <v>4</v>
      </c>
      <c r="J1549" s="22">
        <v>983777</v>
      </c>
      <c r="K1549" s="17" t="str">
        <f t="shared" si="229"/>
        <v>Diploid</v>
      </c>
      <c r="L1549" s="27">
        <f t="shared" si="231"/>
        <v>72.222222222222214</v>
      </c>
      <c r="M1549" s="26">
        <v>0.72222222222222221</v>
      </c>
      <c r="N1549" s="17" t="s">
        <v>45</v>
      </c>
      <c r="O1549" s="26">
        <f t="shared" si="232"/>
        <v>56.451612903225801</v>
      </c>
      <c r="P1549" s="26">
        <v>0.56451612903225801</v>
      </c>
      <c r="Q1549" s="26">
        <f t="shared" si="233"/>
        <v>43.548387096774199</v>
      </c>
      <c r="R1549" s="26">
        <f t="shared" si="234"/>
        <v>0.43548387096774199</v>
      </c>
      <c r="S1549" s="17" t="s">
        <v>45</v>
      </c>
      <c r="T1549" s="95">
        <v>0.53811659192825112</v>
      </c>
      <c r="U1549" s="17">
        <f t="shared" si="230"/>
        <v>0.72</v>
      </c>
      <c r="V1549" s="17">
        <v>0.24</v>
      </c>
      <c r="W1549" s="26">
        <v>17.223742402784467</v>
      </c>
      <c r="X1549" s="26">
        <v>41.727839566582233</v>
      </c>
      <c r="Y1549" s="26">
        <v>28.128245666875088</v>
      </c>
      <c r="Z1549" s="26">
        <v>1.7299748887938904</v>
      </c>
      <c r="AA1549" s="26">
        <v>0.44210526315789478</v>
      </c>
      <c r="AB1549" s="26">
        <v>3.6515054452274187</v>
      </c>
      <c r="AC1549" s="26">
        <f t="shared" si="228"/>
        <v>9.2683815620364846E-2</v>
      </c>
      <c r="AD1549" s="26">
        <f t="shared" si="228"/>
        <v>0.22454442816098061</v>
      </c>
      <c r="AE1549" s="26">
        <f t="shared" si="228"/>
        <v>0.15136275695179421</v>
      </c>
      <c r="AF1549" s="26">
        <f t="shared" si="228"/>
        <v>9.309281912792235E-3</v>
      </c>
      <c r="AG1549" s="17">
        <v>2.1</v>
      </c>
      <c r="AH1549" s="17">
        <v>6.5</v>
      </c>
      <c r="AI1549" s="17">
        <f t="shared" si="227"/>
        <v>3.1622776601683734E-7</v>
      </c>
      <c r="AJ1549" s="17">
        <v>1</v>
      </c>
      <c r="AK1549" s="17">
        <v>43</v>
      </c>
      <c r="AL1549" s="17">
        <v>795</v>
      </c>
      <c r="AM1549" s="17">
        <v>68.5</v>
      </c>
      <c r="AN1549" s="17">
        <v>1.55</v>
      </c>
      <c r="AO1549" s="17">
        <v>2.7</v>
      </c>
      <c r="AP1549" s="17">
        <v>0.45</v>
      </c>
      <c r="AQ1549" s="17">
        <v>25.9</v>
      </c>
      <c r="AR1549" s="17">
        <v>861.9375</v>
      </c>
      <c r="AS1549" s="17">
        <v>1214.4444444444448</v>
      </c>
      <c r="AT1549" s="26">
        <v>627.875</v>
      </c>
      <c r="AU1549" s="26">
        <v>21.286993769470403</v>
      </c>
      <c r="AV1549" s="26">
        <v>1.1074930758290282</v>
      </c>
      <c r="AW1549" s="26">
        <v>4738.7249999999985</v>
      </c>
      <c r="AX1549" s="26">
        <v>3736.45</v>
      </c>
      <c r="AY1549" s="103">
        <v>1230</v>
      </c>
      <c r="AZ1549" s="103">
        <f t="shared" si="236"/>
        <v>375.15</v>
      </c>
      <c r="BA1549" s="17">
        <v>200</v>
      </c>
      <c r="BB1549" s="17">
        <v>200</v>
      </c>
      <c r="BC1549" s="17">
        <v>0.14000000000000001</v>
      </c>
      <c r="BD1549" s="14">
        <v>3</v>
      </c>
      <c r="BE1549" s="17" t="s">
        <v>217</v>
      </c>
      <c r="BF1549" s="28"/>
      <c r="BG1549" s="26"/>
      <c r="BH1549" s="17"/>
      <c r="BI1549" s="29"/>
    </row>
    <row r="1550" spans="1:61" x14ac:dyDescent="0.25">
      <c r="A1550" s="17">
        <v>2010</v>
      </c>
      <c r="B1550" s="15">
        <v>2013</v>
      </c>
      <c r="C1550" s="66" t="s">
        <v>214</v>
      </c>
      <c r="D1550" s="52" t="s">
        <v>345</v>
      </c>
      <c r="E1550" s="17">
        <v>1</v>
      </c>
      <c r="F1550" s="67" t="s">
        <v>81</v>
      </c>
      <c r="G1550" s="20" t="s">
        <v>82</v>
      </c>
      <c r="H1550" s="70" t="s">
        <v>83</v>
      </c>
      <c r="I1550" s="45">
        <v>5</v>
      </c>
      <c r="J1550" s="22">
        <v>987131</v>
      </c>
      <c r="K1550" s="17" t="str">
        <f t="shared" si="229"/>
        <v>Tetraploid</v>
      </c>
      <c r="L1550" s="27">
        <f t="shared" si="231"/>
        <v>55.555555555555557</v>
      </c>
      <c r="M1550" s="26">
        <v>0.55555555555555558</v>
      </c>
      <c r="N1550" s="17" t="s">
        <v>45</v>
      </c>
      <c r="O1550" s="26">
        <f t="shared" si="232"/>
        <v>46.073298429319372</v>
      </c>
      <c r="P1550" s="26">
        <v>0.4607329842931937</v>
      </c>
      <c r="Q1550" s="26">
        <f t="shared" si="233"/>
        <v>53.926701570680628</v>
      </c>
      <c r="R1550" s="26">
        <f t="shared" si="234"/>
        <v>0.53926701570680624</v>
      </c>
      <c r="S1550" s="17" t="s">
        <v>45</v>
      </c>
      <c r="T1550" s="95">
        <v>0.69506726457399104</v>
      </c>
      <c r="U1550" s="17">
        <f t="shared" si="230"/>
        <v>0.92999999999999994</v>
      </c>
      <c r="V1550" s="17">
        <v>0.31</v>
      </c>
      <c r="W1550" s="26">
        <v>19.565158992700844</v>
      </c>
      <c r="X1550" s="26">
        <v>40.066321792323208</v>
      </c>
      <c r="Y1550" s="26">
        <v>25.736330772359906</v>
      </c>
      <c r="Z1550" s="26">
        <v>2.4574292534289128</v>
      </c>
      <c r="AA1550" s="26">
        <v>0.39641025641025646</v>
      </c>
      <c r="AB1550" s="26">
        <v>5.260211510682856</v>
      </c>
      <c r="AC1550" s="26">
        <f t="shared" si="228"/>
        <v>0.13599101542011799</v>
      </c>
      <c r="AD1550" s="26">
        <f t="shared" si="228"/>
        <v>0.27848788689731374</v>
      </c>
      <c r="AE1550" s="26">
        <f t="shared" si="228"/>
        <v>0.1788848103011563</v>
      </c>
      <c r="AF1550" s="26">
        <f t="shared" si="228"/>
        <v>1.7080786290649394E-2</v>
      </c>
      <c r="AG1550" s="17">
        <v>1.8</v>
      </c>
      <c r="AH1550" s="17">
        <v>6.7</v>
      </c>
      <c r="AI1550" s="17">
        <f t="shared" si="227"/>
        <v>1.9952623149688761E-7</v>
      </c>
      <c r="AJ1550" s="17">
        <v>1</v>
      </c>
      <c r="AK1550" s="17">
        <v>52.5</v>
      </c>
      <c r="AL1550" s="17">
        <v>813.5</v>
      </c>
      <c r="AM1550" s="17">
        <v>64.5</v>
      </c>
      <c r="AN1550" s="17">
        <v>1.45</v>
      </c>
      <c r="AO1550" s="17">
        <v>3.25</v>
      </c>
      <c r="AP1550" s="17">
        <v>0.65</v>
      </c>
      <c r="AQ1550" s="17">
        <v>14.25</v>
      </c>
      <c r="AR1550" s="17">
        <v>861.9375</v>
      </c>
      <c r="AS1550" s="17">
        <v>1214.4444444444448</v>
      </c>
      <c r="AT1550" s="26">
        <v>627.875</v>
      </c>
      <c r="AU1550" s="26">
        <v>21.286993769470403</v>
      </c>
      <c r="AV1550" s="26">
        <v>1.1074930758290282</v>
      </c>
      <c r="AW1550" s="26">
        <v>4738.7249999999985</v>
      </c>
      <c r="AX1550" s="26">
        <v>3736.45</v>
      </c>
      <c r="AY1550" s="103">
        <v>1230</v>
      </c>
      <c r="AZ1550" s="103">
        <f t="shared" si="236"/>
        <v>375.15</v>
      </c>
      <c r="BA1550" s="17">
        <v>200</v>
      </c>
      <c r="BB1550" s="17">
        <v>200</v>
      </c>
      <c r="BC1550" s="17">
        <v>0.14000000000000001</v>
      </c>
      <c r="BD1550" s="14">
        <v>3</v>
      </c>
      <c r="BE1550" s="17" t="s">
        <v>217</v>
      </c>
      <c r="BF1550" s="28"/>
      <c r="BG1550" s="26"/>
      <c r="BH1550" s="17"/>
      <c r="BI1550" s="29"/>
    </row>
    <row r="1551" spans="1:61" x14ac:dyDescent="0.25">
      <c r="A1551" s="17">
        <v>2010</v>
      </c>
      <c r="B1551" s="15">
        <v>2013</v>
      </c>
      <c r="C1551" s="66" t="s">
        <v>214</v>
      </c>
      <c r="D1551" s="52" t="s">
        <v>345</v>
      </c>
      <c r="E1551" s="17">
        <v>2</v>
      </c>
      <c r="F1551" s="67" t="s">
        <v>81</v>
      </c>
      <c r="G1551" s="20" t="s">
        <v>82</v>
      </c>
      <c r="H1551" s="70" t="s">
        <v>83</v>
      </c>
      <c r="I1551" s="45">
        <v>5</v>
      </c>
      <c r="J1551" s="22">
        <v>987131</v>
      </c>
      <c r="K1551" s="17" t="str">
        <f t="shared" si="229"/>
        <v>Tetraploid</v>
      </c>
      <c r="L1551" s="27">
        <f t="shared" si="231"/>
        <v>66.666666666666657</v>
      </c>
      <c r="M1551" s="26">
        <v>0.66666666666666663</v>
      </c>
      <c r="N1551" s="17" t="s">
        <v>45</v>
      </c>
      <c r="O1551" s="26">
        <f t="shared" si="232"/>
        <v>42.75362318840579</v>
      </c>
      <c r="P1551" s="26">
        <v>0.42753623188405793</v>
      </c>
      <c r="Q1551" s="26">
        <f t="shared" si="233"/>
        <v>57.24637681159421</v>
      </c>
      <c r="R1551" s="26">
        <f t="shared" si="234"/>
        <v>0.57246376811594213</v>
      </c>
      <c r="S1551" s="17" t="s">
        <v>45</v>
      </c>
      <c r="T1551" s="95">
        <v>0.38116591928251126</v>
      </c>
      <c r="U1551" s="17">
        <f t="shared" si="230"/>
        <v>0.51</v>
      </c>
      <c r="V1551" s="17">
        <v>0.17</v>
      </c>
      <c r="W1551" s="26">
        <v>16.369077109054516</v>
      </c>
      <c r="X1551" s="26">
        <v>32.739682980066654</v>
      </c>
      <c r="Y1551" s="26">
        <v>28.745509261749532</v>
      </c>
      <c r="Z1551" s="26">
        <v>6.1009115007252177</v>
      </c>
      <c r="AA1551" s="26">
        <v>0.39846153846153842</v>
      </c>
      <c r="AB1551" s="26">
        <v>2.8697820177640816</v>
      </c>
      <c r="AC1551" s="26">
        <f t="shared" si="228"/>
        <v>6.2393343240790766E-2</v>
      </c>
      <c r="AD1551" s="26">
        <f t="shared" si="228"/>
        <v>0.12479251360115094</v>
      </c>
      <c r="AE1551" s="26">
        <f t="shared" si="228"/>
        <v>0.10956808462998702</v>
      </c>
      <c r="AF1551" s="26">
        <f t="shared" si="228"/>
        <v>2.3254595406351729E-2</v>
      </c>
      <c r="AG1551" s="17">
        <v>2</v>
      </c>
      <c r="AH1551" s="17">
        <v>6.4</v>
      </c>
      <c r="AI1551" s="17">
        <f t="shared" si="227"/>
        <v>3.9810717055349618E-7</v>
      </c>
      <c r="AJ1551" s="17">
        <v>1</v>
      </c>
      <c r="AK1551" s="17">
        <v>28</v>
      </c>
      <c r="AL1551" s="17">
        <v>729</v>
      </c>
      <c r="AM1551" s="17">
        <v>53.5</v>
      </c>
      <c r="AN1551" s="17">
        <v>1.2</v>
      </c>
      <c r="AO1551" s="17">
        <v>2.0499999999999998</v>
      </c>
      <c r="AP1551" s="17">
        <v>0.4</v>
      </c>
      <c r="AQ1551" s="17">
        <v>17.399999999999999</v>
      </c>
      <c r="AR1551" s="17">
        <v>861.9375</v>
      </c>
      <c r="AS1551" s="17">
        <v>1214.4444444444448</v>
      </c>
      <c r="AT1551" s="26">
        <v>627.875</v>
      </c>
      <c r="AU1551" s="26">
        <v>21.286993769470403</v>
      </c>
      <c r="AV1551" s="26">
        <v>1.1074930758290282</v>
      </c>
      <c r="AW1551" s="26">
        <v>4738.7249999999985</v>
      </c>
      <c r="AX1551" s="26">
        <v>3736.45</v>
      </c>
      <c r="AY1551" s="103">
        <v>1230</v>
      </c>
      <c r="AZ1551" s="103">
        <f t="shared" si="236"/>
        <v>375.15</v>
      </c>
      <c r="BA1551" s="17">
        <v>200</v>
      </c>
      <c r="BB1551" s="17">
        <v>200</v>
      </c>
      <c r="BC1551" s="17">
        <v>0.14000000000000001</v>
      </c>
      <c r="BD1551" s="14">
        <v>3</v>
      </c>
      <c r="BE1551" s="17" t="s">
        <v>217</v>
      </c>
      <c r="BF1551" s="28"/>
      <c r="BG1551" s="26"/>
      <c r="BH1551" s="17"/>
      <c r="BI1551" s="29"/>
    </row>
    <row r="1552" spans="1:61" x14ac:dyDescent="0.25">
      <c r="A1552" s="17">
        <v>2010</v>
      </c>
      <c r="B1552" s="15">
        <v>2013</v>
      </c>
      <c r="C1552" s="66" t="s">
        <v>214</v>
      </c>
      <c r="D1552" s="52" t="s">
        <v>345</v>
      </c>
      <c r="E1552" s="17">
        <v>3</v>
      </c>
      <c r="F1552" s="67" t="s">
        <v>81</v>
      </c>
      <c r="G1552" s="20" t="s">
        <v>82</v>
      </c>
      <c r="H1552" s="70" t="s">
        <v>83</v>
      </c>
      <c r="I1552" s="45">
        <v>5</v>
      </c>
      <c r="J1552" s="22">
        <v>987131</v>
      </c>
      <c r="K1552" s="17" t="str">
        <f t="shared" si="229"/>
        <v>Tetraploid</v>
      </c>
      <c r="L1552" s="27">
        <f t="shared" si="231"/>
        <v>94.444444444444443</v>
      </c>
      <c r="M1552" s="26">
        <v>0.94444444444444442</v>
      </c>
      <c r="N1552" s="17" t="s">
        <v>45</v>
      </c>
      <c r="O1552" s="26">
        <f t="shared" si="232"/>
        <v>45.161290322580641</v>
      </c>
      <c r="P1552" s="26">
        <v>0.45161290322580644</v>
      </c>
      <c r="Q1552" s="26">
        <f t="shared" si="233"/>
        <v>54.838709677419359</v>
      </c>
      <c r="R1552" s="26">
        <f t="shared" si="234"/>
        <v>0.54838709677419351</v>
      </c>
      <c r="S1552" s="17" t="s">
        <v>45</v>
      </c>
      <c r="T1552" s="95">
        <v>7.0403587443946192</v>
      </c>
      <c r="U1552" s="17">
        <f t="shared" si="230"/>
        <v>9.42</v>
      </c>
      <c r="V1552" s="17">
        <v>3.14</v>
      </c>
      <c r="W1552" s="26">
        <v>18.770294576440236</v>
      </c>
      <c r="X1552" s="26">
        <v>38.520432526502333</v>
      </c>
      <c r="Y1552" s="26">
        <v>26.276014198244852</v>
      </c>
      <c r="Z1552" s="26">
        <v>3.1342804577819692</v>
      </c>
      <c r="AA1552" s="26">
        <v>0.45857142857142857</v>
      </c>
      <c r="AB1552" s="26">
        <v>46.058421692301238</v>
      </c>
      <c r="AC1552" s="26">
        <f t="shared" si="228"/>
        <v>1.321496075561039</v>
      </c>
      <c r="AD1552" s="26">
        <f t="shared" si="228"/>
        <v>2.7119766397582361</v>
      </c>
      <c r="AE1552" s="26">
        <f t="shared" si="228"/>
        <v>1.8499256632845031</v>
      </c>
      <c r="AF1552" s="26">
        <f t="shared" si="228"/>
        <v>0.22066458828330454</v>
      </c>
      <c r="AG1552" s="17">
        <v>1.6</v>
      </c>
      <c r="AH1552" s="17">
        <v>6.7</v>
      </c>
      <c r="AI1552" s="17">
        <f t="shared" si="227"/>
        <v>1.9952623149688761E-7</v>
      </c>
      <c r="AJ1552" s="17">
        <v>1.5</v>
      </c>
      <c r="AK1552" s="17">
        <v>48</v>
      </c>
      <c r="AL1552" s="17">
        <v>729.5</v>
      </c>
      <c r="AM1552" s="17">
        <v>76</v>
      </c>
      <c r="AN1552" s="17">
        <v>1.1000000000000001</v>
      </c>
      <c r="AO1552" s="17">
        <v>3.5</v>
      </c>
      <c r="AP1552" s="17">
        <v>0.45</v>
      </c>
      <c r="AQ1552" s="17">
        <v>10.75</v>
      </c>
      <c r="AR1552" s="17">
        <v>861.9375</v>
      </c>
      <c r="AS1552" s="17">
        <v>1214.4444444444448</v>
      </c>
      <c r="AT1552" s="26">
        <v>627.875</v>
      </c>
      <c r="AU1552" s="26">
        <v>21.286993769470403</v>
      </c>
      <c r="AV1552" s="26">
        <v>1.1074930758290282</v>
      </c>
      <c r="AW1552" s="26">
        <v>4738.7249999999985</v>
      </c>
      <c r="AX1552" s="26">
        <v>3736.45</v>
      </c>
      <c r="AY1552" s="103">
        <v>1230</v>
      </c>
      <c r="AZ1552" s="103">
        <f t="shared" si="236"/>
        <v>375.15</v>
      </c>
      <c r="BA1552" s="17">
        <v>200</v>
      </c>
      <c r="BB1552" s="17">
        <v>200</v>
      </c>
      <c r="BC1552" s="17">
        <v>0.14000000000000001</v>
      </c>
      <c r="BD1552" s="14">
        <v>3</v>
      </c>
      <c r="BE1552" s="17" t="s">
        <v>217</v>
      </c>
      <c r="BF1552" s="28"/>
      <c r="BG1552" s="26"/>
      <c r="BH1552" s="17"/>
      <c r="BI1552" s="29"/>
    </row>
    <row r="1553" spans="1:61" x14ac:dyDescent="0.25">
      <c r="A1553" s="17">
        <v>2010</v>
      </c>
      <c r="B1553" s="15">
        <v>2013</v>
      </c>
      <c r="C1553" s="66" t="s">
        <v>214</v>
      </c>
      <c r="D1553" s="52" t="s">
        <v>345</v>
      </c>
      <c r="E1553" s="17">
        <v>4</v>
      </c>
      <c r="F1553" s="67" t="s">
        <v>81</v>
      </c>
      <c r="G1553" s="20" t="s">
        <v>82</v>
      </c>
      <c r="H1553" s="70" t="s">
        <v>83</v>
      </c>
      <c r="I1553" s="45">
        <v>5</v>
      </c>
      <c r="J1553" s="22">
        <v>987131</v>
      </c>
      <c r="K1553" s="17" t="str">
        <f t="shared" si="229"/>
        <v>Tetraploid</v>
      </c>
      <c r="L1553" s="27">
        <f t="shared" si="231"/>
        <v>33.333333333333329</v>
      </c>
      <c r="M1553" s="26">
        <v>0.33333333333333331</v>
      </c>
      <c r="N1553" s="17" t="s">
        <v>45</v>
      </c>
      <c r="O1553" s="26">
        <f t="shared" si="232"/>
        <v>52.666666666666671</v>
      </c>
      <c r="P1553" s="26">
        <v>0.52666666666666673</v>
      </c>
      <c r="Q1553" s="26">
        <f t="shared" si="233"/>
        <v>47.333333333333329</v>
      </c>
      <c r="R1553" s="26">
        <f t="shared" si="234"/>
        <v>0.47333333333333327</v>
      </c>
      <c r="S1553" s="17" t="s">
        <v>45</v>
      </c>
      <c r="T1553" s="95">
        <v>0.31390134529147984</v>
      </c>
      <c r="U1553" s="17">
        <f t="shared" si="230"/>
        <v>0.42000000000000004</v>
      </c>
      <c r="V1553" s="17">
        <v>0.14000000000000001</v>
      </c>
      <c r="W1553" s="26">
        <v>17.628157872352489</v>
      </c>
      <c r="X1553" s="26">
        <v>35.332345686013205</v>
      </c>
      <c r="Y1553" s="26">
        <v>27.178926252516376</v>
      </c>
      <c r="Z1553" s="26">
        <v>4.078415889307891</v>
      </c>
      <c r="AA1553" s="26">
        <v>0.49400000000000005</v>
      </c>
      <c r="AB1553" s="26">
        <v>1.9062834734300398</v>
      </c>
      <c r="AC1553" s="26">
        <f t="shared" si="228"/>
        <v>5.5335024711420377E-2</v>
      </c>
      <c r="AD1553" s="26">
        <f t="shared" si="228"/>
        <v>0.11090870843143159</v>
      </c>
      <c r="AE1553" s="26">
        <f t="shared" si="228"/>
        <v>8.5315015142428091E-2</v>
      </c>
      <c r="AF1553" s="26">
        <f t="shared" si="228"/>
        <v>1.2802202343118942E-2</v>
      </c>
      <c r="AG1553" s="17">
        <v>2.1</v>
      </c>
      <c r="AH1553" s="17">
        <v>6.5</v>
      </c>
      <c r="AI1553" s="17">
        <f t="shared" si="227"/>
        <v>3.1622776601683734E-7</v>
      </c>
      <c r="AJ1553" s="17">
        <v>1</v>
      </c>
      <c r="AK1553" s="17">
        <v>43</v>
      </c>
      <c r="AL1553" s="17">
        <v>795</v>
      </c>
      <c r="AM1553" s="17">
        <v>68.5</v>
      </c>
      <c r="AN1553" s="17">
        <v>1.55</v>
      </c>
      <c r="AO1553" s="17">
        <v>2.7</v>
      </c>
      <c r="AP1553" s="17">
        <v>0.45</v>
      </c>
      <c r="AQ1553" s="17">
        <v>25.9</v>
      </c>
      <c r="AR1553" s="17">
        <v>861.9375</v>
      </c>
      <c r="AS1553" s="17">
        <v>1214.4444444444448</v>
      </c>
      <c r="AT1553" s="26">
        <v>627.875</v>
      </c>
      <c r="AU1553" s="26">
        <v>21.286993769470403</v>
      </c>
      <c r="AV1553" s="26">
        <v>1.1074930758290282</v>
      </c>
      <c r="AW1553" s="26">
        <v>4738.7249999999985</v>
      </c>
      <c r="AX1553" s="26">
        <v>3736.45</v>
      </c>
      <c r="AY1553" s="103">
        <v>1230</v>
      </c>
      <c r="AZ1553" s="103">
        <f t="shared" si="236"/>
        <v>375.15</v>
      </c>
      <c r="BA1553" s="17">
        <v>200</v>
      </c>
      <c r="BB1553" s="17">
        <v>200</v>
      </c>
      <c r="BC1553" s="17">
        <v>0.14000000000000001</v>
      </c>
      <c r="BD1553" s="14">
        <v>3</v>
      </c>
      <c r="BE1553" s="17" t="s">
        <v>217</v>
      </c>
      <c r="BF1553" s="28"/>
      <c r="BG1553" s="26"/>
      <c r="BH1553" s="17"/>
      <c r="BI1553" s="29"/>
    </row>
    <row r="1554" spans="1:61" x14ac:dyDescent="0.25">
      <c r="A1554" s="17">
        <v>2010</v>
      </c>
      <c r="B1554" s="15">
        <v>2013</v>
      </c>
      <c r="C1554" s="66" t="s">
        <v>214</v>
      </c>
      <c r="D1554" s="52" t="s">
        <v>345</v>
      </c>
      <c r="E1554" s="17">
        <v>1</v>
      </c>
      <c r="F1554" s="67" t="s">
        <v>93</v>
      </c>
      <c r="G1554" s="20" t="s">
        <v>94</v>
      </c>
      <c r="H1554" s="70" t="s">
        <v>95</v>
      </c>
      <c r="I1554" s="45" t="s">
        <v>43</v>
      </c>
      <c r="J1554" s="22">
        <v>988234</v>
      </c>
      <c r="K1554" s="17" t="str">
        <f t="shared" si="229"/>
        <v>Diploid</v>
      </c>
      <c r="L1554" s="27">
        <f t="shared" si="231"/>
        <v>94.444444444444443</v>
      </c>
      <c r="M1554" s="26">
        <v>0.94444444444444442</v>
      </c>
      <c r="N1554" s="17" t="s">
        <v>45</v>
      </c>
      <c r="O1554" s="26">
        <f t="shared" si="232"/>
        <v>53.924914675767923</v>
      </c>
      <c r="P1554" s="26">
        <v>0.53924914675767921</v>
      </c>
      <c r="Q1554" s="26">
        <f t="shared" si="233"/>
        <v>46.075085324232077</v>
      </c>
      <c r="R1554" s="26">
        <f t="shared" si="234"/>
        <v>0.46075085324232079</v>
      </c>
      <c r="S1554" s="17" t="s">
        <v>45</v>
      </c>
      <c r="T1554" s="95">
        <v>0.76233183856502251</v>
      </c>
      <c r="U1554" s="17">
        <f t="shared" si="230"/>
        <v>1.02</v>
      </c>
      <c r="V1554" s="17">
        <v>0.34</v>
      </c>
      <c r="W1554" s="26">
        <v>19.133081291778112</v>
      </c>
      <c r="X1554" s="26">
        <v>38.296876657861972</v>
      </c>
      <c r="Y1554" s="26">
        <v>27.114421653980813</v>
      </c>
      <c r="Z1554" s="26">
        <v>2.1020154017121655</v>
      </c>
      <c r="AA1554" s="26">
        <v>0.49</v>
      </c>
      <c r="AB1554" s="26">
        <v>4.6673377871327908</v>
      </c>
      <c r="AC1554" s="26">
        <f t="shared" si="228"/>
        <v>0.14585757038575245</v>
      </c>
      <c r="AD1554" s="26">
        <f t="shared" si="228"/>
        <v>0.29194928393885811</v>
      </c>
      <c r="AE1554" s="26">
        <f t="shared" si="228"/>
        <v>0.20670186911106453</v>
      </c>
      <c r="AF1554" s="26">
        <f t="shared" si="228"/>
        <v>1.6024332658792294E-2</v>
      </c>
      <c r="AG1554" s="17">
        <v>1.8</v>
      </c>
      <c r="AH1554" s="17">
        <v>6.7</v>
      </c>
      <c r="AI1554" s="17">
        <f t="shared" si="227"/>
        <v>1.9952623149688761E-7</v>
      </c>
      <c r="AJ1554" s="17">
        <v>1</v>
      </c>
      <c r="AK1554" s="17">
        <v>52.5</v>
      </c>
      <c r="AL1554" s="17">
        <v>813.5</v>
      </c>
      <c r="AM1554" s="17">
        <v>64.5</v>
      </c>
      <c r="AN1554" s="17">
        <v>1.45</v>
      </c>
      <c r="AO1554" s="17">
        <v>3.25</v>
      </c>
      <c r="AP1554" s="17">
        <v>0.65</v>
      </c>
      <c r="AQ1554" s="17">
        <v>14.25</v>
      </c>
      <c r="AR1554" s="17">
        <v>861.9375</v>
      </c>
      <c r="AS1554" s="17">
        <v>1214.4444444444448</v>
      </c>
      <c r="AT1554" s="26">
        <v>627.875</v>
      </c>
      <c r="AU1554" s="26">
        <v>21.286993769470403</v>
      </c>
      <c r="AV1554" s="26">
        <v>1.1074930758290282</v>
      </c>
      <c r="AW1554" s="26">
        <v>4738.7249999999985</v>
      </c>
      <c r="AX1554" s="26">
        <v>3736.45</v>
      </c>
      <c r="AY1554" s="103">
        <v>1230</v>
      </c>
      <c r="AZ1554" s="103">
        <f t="shared" si="236"/>
        <v>375.15</v>
      </c>
      <c r="BA1554" s="17">
        <v>200</v>
      </c>
      <c r="BB1554" s="17">
        <v>200</v>
      </c>
      <c r="BC1554" s="17">
        <v>0.14000000000000001</v>
      </c>
      <c r="BD1554" s="14">
        <v>3</v>
      </c>
      <c r="BE1554" s="17" t="s">
        <v>217</v>
      </c>
      <c r="BF1554" s="28"/>
      <c r="BG1554" s="26"/>
      <c r="BH1554" s="17"/>
      <c r="BI1554" s="29"/>
    </row>
    <row r="1555" spans="1:61" x14ac:dyDescent="0.25">
      <c r="A1555" s="17">
        <v>2010</v>
      </c>
      <c r="B1555" s="15">
        <v>2013</v>
      </c>
      <c r="C1555" s="66" t="s">
        <v>214</v>
      </c>
      <c r="D1555" s="52" t="s">
        <v>345</v>
      </c>
      <c r="E1555" s="17">
        <v>2</v>
      </c>
      <c r="F1555" s="67" t="s">
        <v>93</v>
      </c>
      <c r="G1555" s="20" t="s">
        <v>94</v>
      </c>
      <c r="H1555" s="70" t="s">
        <v>95</v>
      </c>
      <c r="I1555" s="45" t="s">
        <v>43</v>
      </c>
      <c r="J1555" s="22">
        <v>988234</v>
      </c>
      <c r="K1555" s="17" t="str">
        <f t="shared" si="229"/>
        <v>Diploid</v>
      </c>
      <c r="L1555" s="27">
        <f t="shared" si="231"/>
        <v>55.555555555555557</v>
      </c>
      <c r="M1555" s="26">
        <v>0.55555555555555558</v>
      </c>
      <c r="N1555" s="17" t="s">
        <v>45</v>
      </c>
      <c r="O1555" s="26">
        <f t="shared" si="232"/>
        <v>42.201834862385326</v>
      </c>
      <c r="P1555" s="26">
        <v>0.42201834862385323</v>
      </c>
      <c r="Q1555" s="26">
        <f t="shared" si="233"/>
        <v>57.798165137614674</v>
      </c>
      <c r="R1555" s="26">
        <f t="shared" si="234"/>
        <v>0.57798165137614677</v>
      </c>
      <c r="S1555" s="17" t="s">
        <v>45</v>
      </c>
      <c r="T1555" s="95">
        <v>0.44843049327354262</v>
      </c>
      <c r="U1555" s="17">
        <f t="shared" si="230"/>
        <v>0.60000000000000009</v>
      </c>
      <c r="V1555" s="17">
        <v>0.2</v>
      </c>
      <c r="W1555" s="26">
        <v>19.413422285115473</v>
      </c>
      <c r="X1555" s="26">
        <v>37.648829719667177</v>
      </c>
      <c r="Y1555" s="26">
        <v>27.727580580566809</v>
      </c>
      <c r="Z1555" s="26">
        <v>1.8811411745024458</v>
      </c>
      <c r="AA1555" s="26">
        <v>0.37904761904761902</v>
      </c>
      <c r="AB1555" s="26">
        <v>3.5491358135971343</v>
      </c>
      <c r="AC1555" s="26">
        <f t="shared" si="228"/>
        <v>8.7055705314419168E-2</v>
      </c>
      <c r="AD1555" s="26">
        <f t="shared" si="228"/>
        <v>0.16882883282361963</v>
      </c>
      <c r="AE1555" s="26">
        <f t="shared" si="228"/>
        <v>0.12433892637025475</v>
      </c>
      <c r="AF1555" s="26">
        <f t="shared" si="228"/>
        <v>8.4356106479930304E-3</v>
      </c>
      <c r="AG1555" s="17">
        <v>2</v>
      </c>
      <c r="AH1555" s="17">
        <v>6.4</v>
      </c>
      <c r="AI1555" s="17">
        <f t="shared" si="227"/>
        <v>3.9810717055349618E-7</v>
      </c>
      <c r="AJ1555" s="17">
        <v>1</v>
      </c>
      <c r="AK1555" s="17">
        <v>28</v>
      </c>
      <c r="AL1555" s="17">
        <v>729</v>
      </c>
      <c r="AM1555" s="17">
        <v>53.5</v>
      </c>
      <c r="AN1555" s="17">
        <v>1.2</v>
      </c>
      <c r="AO1555" s="17">
        <v>2.0499999999999998</v>
      </c>
      <c r="AP1555" s="17">
        <v>0.4</v>
      </c>
      <c r="AQ1555" s="17">
        <v>17.399999999999999</v>
      </c>
      <c r="AR1555" s="17">
        <v>861.9375</v>
      </c>
      <c r="AS1555" s="17">
        <v>1214.4444444444448</v>
      </c>
      <c r="AT1555" s="26">
        <v>627.875</v>
      </c>
      <c r="AU1555" s="26">
        <v>21.286993769470403</v>
      </c>
      <c r="AV1555" s="26">
        <v>1.1074930758290282</v>
      </c>
      <c r="AW1555" s="26">
        <v>4738.7249999999985</v>
      </c>
      <c r="AX1555" s="26">
        <v>3736.45</v>
      </c>
      <c r="AY1555" s="103">
        <v>1230</v>
      </c>
      <c r="AZ1555" s="103">
        <f t="shared" si="236"/>
        <v>375.15</v>
      </c>
      <c r="BA1555" s="17">
        <v>200</v>
      </c>
      <c r="BB1555" s="17">
        <v>200</v>
      </c>
      <c r="BC1555" s="17">
        <v>0.14000000000000001</v>
      </c>
      <c r="BD1555" s="14">
        <v>3</v>
      </c>
      <c r="BE1555" s="17" t="s">
        <v>217</v>
      </c>
      <c r="BF1555" s="28"/>
      <c r="BG1555" s="26"/>
      <c r="BH1555" s="17"/>
      <c r="BI1555" s="29"/>
    </row>
    <row r="1556" spans="1:61" x14ac:dyDescent="0.25">
      <c r="A1556" s="17">
        <v>2010</v>
      </c>
      <c r="B1556" s="15">
        <v>2013</v>
      </c>
      <c r="C1556" s="66" t="s">
        <v>214</v>
      </c>
      <c r="D1556" s="52" t="s">
        <v>345</v>
      </c>
      <c r="E1556" s="17">
        <v>3</v>
      </c>
      <c r="F1556" s="67" t="s">
        <v>93</v>
      </c>
      <c r="G1556" s="20" t="s">
        <v>94</v>
      </c>
      <c r="H1556" s="70" t="s">
        <v>95</v>
      </c>
      <c r="I1556" s="45" t="s">
        <v>43</v>
      </c>
      <c r="J1556" s="22">
        <v>988234</v>
      </c>
      <c r="K1556" s="17" t="str">
        <f t="shared" si="229"/>
        <v>Diploid</v>
      </c>
      <c r="L1556" s="27">
        <f t="shared" si="231"/>
        <v>83.333333333333343</v>
      </c>
      <c r="M1556" s="26">
        <v>0.83333333333333337</v>
      </c>
      <c r="N1556" s="17" t="s">
        <v>45</v>
      </c>
      <c r="O1556" s="26">
        <f t="shared" si="232"/>
        <v>45.257452574525743</v>
      </c>
      <c r="P1556" s="26">
        <v>0.45257452574525742</v>
      </c>
      <c r="Q1556" s="26">
        <f t="shared" si="233"/>
        <v>54.742547425474257</v>
      </c>
      <c r="R1556" s="26">
        <f t="shared" si="234"/>
        <v>0.54742547425474264</v>
      </c>
      <c r="S1556" s="17" t="s">
        <v>45</v>
      </c>
      <c r="T1556" s="95">
        <v>1.7937219730941705</v>
      </c>
      <c r="U1556" s="17">
        <f t="shared" si="230"/>
        <v>2.4000000000000004</v>
      </c>
      <c r="V1556" s="17">
        <v>0.8</v>
      </c>
      <c r="W1556" s="26">
        <v>17.93193068338087</v>
      </c>
      <c r="X1556" s="26">
        <v>36.35200546934324</v>
      </c>
      <c r="Y1556" s="26">
        <v>28.422611141699306</v>
      </c>
      <c r="Z1556" s="26">
        <v>3.5068595114644836</v>
      </c>
      <c r="AA1556" s="26">
        <v>0.47799999999999998</v>
      </c>
      <c r="AB1556" s="26">
        <v>11.257669287201907</v>
      </c>
      <c r="AC1556" s="26">
        <f t="shared" si="228"/>
        <v>0.32164898086781829</v>
      </c>
      <c r="AD1556" s="26">
        <f t="shared" si="228"/>
        <v>0.65205390976400435</v>
      </c>
      <c r="AE1556" s="26">
        <f t="shared" si="228"/>
        <v>0.50982262137577228</v>
      </c>
      <c r="AF1556" s="26">
        <f t="shared" si="228"/>
        <v>6.2903309622681328E-2</v>
      </c>
      <c r="AG1556" s="17">
        <v>1.6</v>
      </c>
      <c r="AH1556" s="17">
        <v>6.7</v>
      </c>
      <c r="AI1556" s="17">
        <f t="shared" si="227"/>
        <v>1.9952623149688761E-7</v>
      </c>
      <c r="AJ1556" s="17">
        <v>1.5</v>
      </c>
      <c r="AK1556" s="17">
        <v>48</v>
      </c>
      <c r="AL1556" s="17">
        <v>729.5</v>
      </c>
      <c r="AM1556" s="17">
        <v>76</v>
      </c>
      <c r="AN1556" s="17">
        <v>1.1000000000000001</v>
      </c>
      <c r="AO1556" s="17">
        <v>3.5</v>
      </c>
      <c r="AP1556" s="17">
        <v>0.45</v>
      </c>
      <c r="AQ1556" s="17">
        <v>10.75</v>
      </c>
      <c r="AR1556" s="17">
        <v>861.9375</v>
      </c>
      <c r="AS1556" s="17">
        <v>1214.4444444444448</v>
      </c>
      <c r="AT1556" s="26">
        <v>627.875</v>
      </c>
      <c r="AU1556" s="26">
        <v>21.286993769470403</v>
      </c>
      <c r="AV1556" s="26">
        <v>1.1074930758290282</v>
      </c>
      <c r="AW1556" s="26">
        <v>4738.7249999999985</v>
      </c>
      <c r="AX1556" s="26">
        <v>3736.45</v>
      </c>
      <c r="AY1556" s="103">
        <v>1230</v>
      </c>
      <c r="AZ1556" s="103">
        <f t="shared" si="236"/>
        <v>375.15</v>
      </c>
      <c r="BA1556" s="17">
        <v>200</v>
      </c>
      <c r="BB1556" s="17">
        <v>200</v>
      </c>
      <c r="BC1556" s="17">
        <v>0.14000000000000001</v>
      </c>
      <c r="BD1556" s="14">
        <v>3</v>
      </c>
      <c r="BE1556" s="17" t="s">
        <v>217</v>
      </c>
      <c r="BF1556" s="28"/>
      <c r="BG1556" s="26"/>
      <c r="BH1556" s="17"/>
      <c r="BI1556" s="29"/>
    </row>
    <row r="1557" spans="1:61" x14ac:dyDescent="0.25">
      <c r="A1557" s="17">
        <v>2010</v>
      </c>
      <c r="B1557" s="15">
        <v>2013</v>
      </c>
      <c r="C1557" s="66" t="s">
        <v>214</v>
      </c>
      <c r="D1557" s="52" t="s">
        <v>345</v>
      </c>
      <c r="E1557" s="17">
        <v>4</v>
      </c>
      <c r="F1557" s="67" t="s">
        <v>93</v>
      </c>
      <c r="G1557" s="20" t="s">
        <v>94</v>
      </c>
      <c r="H1557" s="70" t="s">
        <v>95</v>
      </c>
      <c r="I1557" s="45" t="s">
        <v>43</v>
      </c>
      <c r="J1557" s="22">
        <v>988234</v>
      </c>
      <c r="K1557" s="17" t="str">
        <f t="shared" si="229"/>
        <v>Diploid</v>
      </c>
      <c r="L1557" s="27">
        <f t="shared" si="231"/>
        <v>94.444444444444443</v>
      </c>
      <c r="M1557" s="26">
        <v>0.94444444444444442</v>
      </c>
      <c r="N1557" s="17" t="s">
        <v>45</v>
      </c>
      <c r="O1557" s="26">
        <f t="shared" si="232"/>
        <v>42.948717948717949</v>
      </c>
      <c r="P1557" s="26">
        <v>0.42948717948717952</v>
      </c>
      <c r="Q1557" s="26">
        <f t="shared" si="233"/>
        <v>57.051282051282051</v>
      </c>
      <c r="R1557" s="26">
        <f t="shared" si="234"/>
        <v>0.57051282051282048</v>
      </c>
      <c r="S1557" s="17" t="s">
        <v>45</v>
      </c>
      <c r="T1557" s="95">
        <v>0.78475336322869949</v>
      </c>
      <c r="U1557" s="17">
        <f t="shared" si="230"/>
        <v>1.0499999999999998</v>
      </c>
      <c r="V1557" s="17">
        <v>0.35</v>
      </c>
      <c r="W1557" s="26">
        <v>18.819785218348215</v>
      </c>
      <c r="X1557" s="26">
        <v>38.995240715317529</v>
      </c>
      <c r="Y1557" s="26">
        <v>28.69914797065033</v>
      </c>
      <c r="Z1557" s="26">
        <v>1.4571839121660588</v>
      </c>
      <c r="AA1557" s="26">
        <v>0.43280000000000002</v>
      </c>
      <c r="AB1557" s="26">
        <v>5.4396027950233323</v>
      </c>
      <c r="AC1557" s="26">
        <f t="shared" ref="AC1557:AF1588" si="237">W1557/100*$T1557</f>
        <v>0.14768889745340527</v>
      </c>
      <c r="AD1557" s="26">
        <f t="shared" si="237"/>
        <v>0.30601646301258151</v>
      </c>
      <c r="AE1557" s="26">
        <f t="shared" si="237"/>
        <v>0.2252175289176595</v>
      </c>
      <c r="AF1557" s="26">
        <f t="shared" si="237"/>
        <v>1.1435299759150684E-2</v>
      </c>
      <c r="AG1557" s="17">
        <v>2.1</v>
      </c>
      <c r="AH1557" s="17">
        <v>6.5</v>
      </c>
      <c r="AI1557" s="17">
        <f t="shared" si="227"/>
        <v>3.1622776601683734E-7</v>
      </c>
      <c r="AJ1557" s="17">
        <v>1</v>
      </c>
      <c r="AK1557" s="17">
        <v>43</v>
      </c>
      <c r="AL1557" s="17">
        <v>795</v>
      </c>
      <c r="AM1557" s="17">
        <v>68.5</v>
      </c>
      <c r="AN1557" s="17">
        <v>1.55</v>
      </c>
      <c r="AO1557" s="17">
        <v>2.7</v>
      </c>
      <c r="AP1557" s="17">
        <v>0.45</v>
      </c>
      <c r="AQ1557" s="17">
        <v>25.9</v>
      </c>
      <c r="AR1557" s="17">
        <v>861.9375</v>
      </c>
      <c r="AS1557" s="17">
        <v>1214.4444444444448</v>
      </c>
      <c r="AT1557" s="26">
        <v>627.875</v>
      </c>
      <c r="AU1557" s="26">
        <v>21.286993769470403</v>
      </c>
      <c r="AV1557" s="26">
        <v>1.1074930758290282</v>
      </c>
      <c r="AW1557" s="26">
        <v>4738.7249999999985</v>
      </c>
      <c r="AX1557" s="26">
        <v>3736.45</v>
      </c>
      <c r="AY1557" s="103">
        <v>1230</v>
      </c>
      <c r="AZ1557" s="103">
        <f t="shared" si="236"/>
        <v>375.15</v>
      </c>
      <c r="BA1557" s="17">
        <v>200</v>
      </c>
      <c r="BB1557" s="17">
        <v>200</v>
      </c>
      <c r="BC1557" s="17">
        <v>0.14000000000000001</v>
      </c>
      <c r="BD1557" s="14">
        <v>3</v>
      </c>
      <c r="BE1557" s="17" t="s">
        <v>217</v>
      </c>
      <c r="BF1557" s="28"/>
      <c r="BG1557" s="26"/>
      <c r="BH1557" s="17"/>
      <c r="BI1557" s="29"/>
    </row>
    <row r="1558" spans="1:61" x14ac:dyDescent="0.25">
      <c r="A1558" s="17">
        <v>2010</v>
      </c>
      <c r="B1558" s="15">
        <v>2013</v>
      </c>
      <c r="C1558" s="66" t="s">
        <v>214</v>
      </c>
      <c r="D1558" s="52" t="s">
        <v>345</v>
      </c>
      <c r="E1558" s="17">
        <v>1</v>
      </c>
      <c r="F1558" s="67" t="s">
        <v>102</v>
      </c>
      <c r="G1558" s="62" t="s">
        <v>103</v>
      </c>
      <c r="H1558" s="70" t="s">
        <v>95</v>
      </c>
      <c r="I1558" s="45" t="s">
        <v>43</v>
      </c>
      <c r="J1558" s="22">
        <v>988241</v>
      </c>
      <c r="K1558" s="17" t="str">
        <f t="shared" si="229"/>
        <v>Diploid</v>
      </c>
      <c r="L1558" s="27">
        <f t="shared" si="231"/>
        <v>72.222222222222214</v>
      </c>
      <c r="M1558" s="26">
        <v>0.72222222222222221</v>
      </c>
      <c r="N1558" s="17" t="s">
        <v>45</v>
      </c>
      <c r="O1558" s="26">
        <f t="shared" si="232"/>
        <v>52.980132450331126</v>
      </c>
      <c r="P1558" s="26">
        <v>0.5298013245033113</v>
      </c>
      <c r="Q1558" s="26">
        <f t="shared" si="233"/>
        <v>47.019867549668874</v>
      </c>
      <c r="R1558" s="26">
        <f t="shared" si="234"/>
        <v>0.4701986754966887</v>
      </c>
      <c r="S1558" s="17" t="s">
        <v>45</v>
      </c>
      <c r="T1558" s="95">
        <v>1.053811659192825</v>
      </c>
      <c r="U1558" s="17">
        <f t="shared" si="230"/>
        <v>1.41</v>
      </c>
      <c r="V1558" s="17">
        <v>0.47</v>
      </c>
      <c r="W1558" s="26">
        <v>19.16838736320463</v>
      </c>
      <c r="X1558" s="26">
        <v>40.06078729241024</v>
      </c>
      <c r="Y1558" s="26">
        <v>26.028093566561466</v>
      </c>
      <c r="Z1558" s="26">
        <v>1.8379339842482523</v>
      </c>
      <c r="AA1558" s="26">
        <v>0.38066666666666665</v>
      </c>
      <c r="AB1558" s="26">
        <v>8.3049955628156091</v>
      </c>
      <c r="AC1558" s="26">
        <f t="shared" si="237"/>
        <v>0.20199870091269453</v>
      </c>
      <c r="AD1558" s="26">
        <f t="shared" si="237"/>
        <v>0.42216524725185672</v>
      </c>
      <c r="AE1558" s="26">
        <f t="shared" si="237"/>
        <v>0.27428708467004237</v>
      </c>
      <c r="AF1558" s="26">
        <f t="shared" si="237"/>
        <v>1.9368362614275304E-2</v>
      </c>
      <c r="AG1558" s="17">
        <v>1.8</v>
      </c>
      <c r="AH1558" s="17">
        <v>6.7</v>
      </c>
      <c r="AI1558" s="17">
        <f t="shared" si="227"/>
        <v>1.9952623149688761E-7</v>
      </c>
      <c r="AJ1558" s="17">
        <v>1</v>
      </c>
      <c r="AK1558" s="17">
        <v>52.5</v>
      </c>
      <c r="AL1558" s="17">
        <v>813.5</v>
      </c>
      <c r="AM1558" s="17">
        <v>64.5</v>
      </c>
      <c r="AN1558" s="17">
        <v>1.45</v>
      </c>
      <c r="AO1558" s="17">
        <v>3.25</v>
      </c>
      <c r="AP1558" s="17">
        <v>0.65</v>
      </c>
      <c r="AQ1558" s="17">
        <v>14.25</v>
      </c>
      <c r="AR1558" s="17">
        <v>861.9375</v>
      </c>
      <c r="AS1558" s="17">
        <v>1214.4444444444448</v>
      </c>
      <c r="AT1558" s="26">
        <v>627.875</v>
      </c>
      <c r="AU1558" s="26">
        <v>21.286993769470403</v>
      </c>
      <c r="AV1558" s="26">
        <v>1.1074930758290282</v>
      </c>
      <c r="AW1558" s="26">
        <v>4738.7249999999985</v>
      </c>
      <c r="AX1558" s="26">
        <v>3736.45</v>
      </c>
      <c r="AY1558" s="103">
        <v>1230</v>
      </c>
      <c r="AZ1558" s="103">
        <f t="shared" si="236"/>
        <v>375.15</v>
      </c>
      <c r="BA1558" s="17">
        <v>200</v>
      </c>
      <c r="BB1558" s="17">
        <v>200</v>
      </c>
      <c r="BC1558" s="17">
        <v>0.14000000000000001</v>
      </c>
      <c r="BD1558" s="14">
        <v>3</v>
      </c>
      <c r="BE1558" s="17" t="s">
        <v>217</v>
      </c>
      <c r="BF1558" s="28"/>
      <c r="BG1558" s="26"/>
      <c r="BH1558" s="17"/>
      <c r="BI1558" s="29"/>
    </row>
    <row r="1559" spans="1:61" x14ac:dyDescent="0.25">
      <c r="A1559" s="17">
        <v>2010</v>
      </c>
      <c r="B1559" s="15">
        <v>2013</v>
      </c>
      <c r="C1559" s="66" t="s">
        <v>214</v>
      </c>
      <c r="D1559" s="52" t="s">
        <v>345</v>
      </c>
      <c r="E1559" s="17">
        <v>2</v>
      </c>
      <c r="F1559" s="67" t="s">
        <v>102</v>
      </c>
      <c r="G1559" s="62" t="s">
        <v>103</v>
      </c>
      <c r="H1559" s="70" t="s">
        <v>95</v>
      </c>
      <c r="I1559" s="45" t="s">
        <v>43</v>
      </c>
      <c r="J1559" s="22">
        <v>988241</v>
      </c>
      <c r="K1559" s="17" t="str">
        <f t="shared" si="229"/>
        <v>Diploid</v>
      </c>
      <c r="L1559" s="27">
        <f t="shared" si="231"/>
        <v>83.333333333333343</v>
      </c>
      <c r="M1559" s="26">
        <v>0.83333333333333337</v>
      </c>
      <c r="N1559" s="17" t="s">
        <v>45</v>
      </c>
      <c r="O1559" s="26">
        <f t="shared" si="232"/>
        <v>46.913580246913583</v>
      </c>
      <c r="P1559" s="26">
        <v>0.46913580246913583</v>
      </c>
      <c r="Q1559" s="26">
        <f t="shared" si="233"/>
        <v>53.086419753086417</v>
      </c>
      <c r="R1559" s="26">
        <f t="shared" si="234"/>
        <v>0.53086419753086411</v>
      </c>
      <c r="S1559" s="17" t="s">
        <v>45</v>
      </c>
      <c r="T1559" s="95">
        <v>0.35874439461883406</v>
      </c>
      <c r="U1559" s="17">
        <f t="shared" si="230"/>
        <v>0.48</v>
      </c>
      <c r="V1559" s="17">
        <v>0.16</v>
      </c>
      <c r="W1559" s="26">
        <v>18.398563527567148</v>
      </c>
      <c r="X1559" s="26">
        <v>35.212311851794816</v>
      </c>
      <c r="Y1559" s="26">
        <v>28.464739058038361</v>
      </c>
      <c r="Z1559" s="26">
        <v>2.3205624463995917</v>
      </c>
      <c r="AA1559" s="26">
        <v>0.42166666666666663</v>
      </c>
      <c r="AB1559" s="26">
        <v>2.552331661319768</v>
      </c>
      <c r="AC1559" s="26">
        <f t="shared" si="237"/>
        <v>6.6003815345532374E-2</v>
      </c>
      <c r="AD1559" s="26">
        <f t="shared" si="237"/>
        <v>0.12632219498401726</v>
      </c>
      <c r="AE1559" s="26">
        <f t="shared" si="237"/>
        <v>0.10211565581359053</v>
      </c>
      <c r="AF1559" s="26">
        <f t="shared" si="237"/>
        <v>8.3248877000882213E-3</v>
      </c>
      <c r="AG1559" s="17">
        <v>2</v>
      </c>
      <c r="AH1559" s="17">
        <v>6.4</v>
      </c>
      <c r="AI1559" s="17">
        <f t="shared" si="227"/>
        <v>3.9810717055349618E-7</v>
      </c>
      <c r="AJ1559" s="17">
        <v>1</v>
      </c>
      <c r="AK1559" s="17">
        <v>28</v>
      </c>
      <c r="AL1559" s="17">
        <v>729</v>
      </c>
      <c r="AM1559" s="17">
        <v>53.5</v>
      </c>
      <c r="AN1559" s="17">
        <v>1.2</v>
      </c>
      <c r="AO1559" s="17">
        <v>2.0499999999999998</v>
      </c>
      <c r="AP1559" s="17">
        <v>0.4</v>
      </c>
      <c r="AQ1559" s="17">
        <v>17.399999999999999</v>
      </c>
      <c r="AR1559" s="17">
        <v>861.9375</v>
      </c>
      <c r="AS1559" s="17">
        <v>1214.4444444444448</v>
      </c>
      <c r="AT1559" s="26">
        <v>627.875</v>
      </c>
      <c r="AU1559" s="26">
        <v>21.286993769470403</v>
      </c>
      <c r="AV1559" s="26">
        <v>1.1074930758290282</v>
      </c>
      <c r="AW1559" s="26">
        <v>4738.7249999999985</v>
      </c>
      <c r="AX1559" s="26">
        <v>3736.45</v>
      </c>
      <c r="AY1559" s="103">
        <v>1230</v>
      </c>
      <c r="AZ1559" s="103">
        <f t="shared" si="236"/>
        <v>375.15</v>
      </c>
      <c r="BA1559" s="17">
        <v>200</v>
      </c>
      <c r="BB1559" s="17">
        <v>200</v>
      </c>
      <c r="BC1559" s="17">
        <v>0.14000000000000001</v>
      </c>
      <c r="BD1559" s="14">
        <v>3</v>
      </c>
      <c r="BE1559" s="17" t="s">
        <v>217</v>
      </c>
      <c r="BF1559" s="28"/>
      <c r="BG1559" s="26"/>
      <c r="BH1559" s="17"/>
      <c r="BI1559" s="29"/>
    </row>
    <row r="1560" spans="1:61" x14ac:dyDescent="0.25">
      <c r="A1560" s="17">
        <v>2010</v>
      </c>
      <c r="B1560" s="15">
        <v>2013</v>
      </c>
      <c r="C1560" s="66" t="s">
        <v>214</v>
      </c>
      <c r="D1560" s="52" t="s">
        <v>345</v>
      </c>
      <c r="E1560" s="17">
        <v>3</v>
      </c>
      <c r="F1560" s="67" t="s">
        <v>102</v>
      </c>
      <c r="G1560" s="62" t="s">
        <v>103</v>
      </c>
      <c r="H1560" s="70" t="s">
        <v>95</v>
      </c>
      <c r="I1560" s="45" t="s">
        <v>43</v>
      </c>
      <c r="J1560" s="22">
        <v>988241</v>
      </c>
      <c r="K1560" s="17" t="str">
        <f t="shared" si="229"/>
        <v>Diploid</v>
      </c>
      <c r="L1560" s="27">
        <f t="shared" si="231"/>
        <v>88.888888888888886</v>
      </c>
      <c r="M1560" s="26">
        <v>0.88888888888888884</v>
      </c>
      <c r="N1560" s="17" t="s">
        <v>45</v>
      </c>
      <c r="O1560" s="26">
        <f t="shared" si="232"/>
        <v>46.504559270516715</v>
      </c>
      <c r="P1560" s="26">
        <v>0.46504559270516715</v>
      </c>
      <c r="Q1560" s="26">
        <f t="shared" si="233"/>
        <v>53.495440729483285</v>
      </c>
      <c r="R1560" s="26">
        <f t="shared" si="234"/>
        <v>0.5349544072948329</v>
      </c>
      <c r="S1560" s="17" t="s">
        <v>45</v>
      </c>
      <c r="T1560" s="95">
        <v>1.2780269058295963</v>
      </c>
      <c r="U1560" s="17">
        <f t="shared" si="230"/>
        <v>1.71</v>
      </c>
      <c r="V1560" s="17">
        <v>0.56999999999999995</v>
      </c>
      <c r="W1560" s="26">
        <v>19.301168221772087</v>
      </c>
      <c r="X1560" s="26">
        <v>40.64079150462824</v>
      </c>
      <c r="Y1560" s="26">
        <v>26.331550331184147</v>
      </c>
      <c r="Z1560" s="26">
        <v>1.7541079349775828</v>
      </c>
      <c r="AA1560" s="26">
        <v>0.45304347826086955</v>
      </c>
      <c r="AB1560" s="26">
        <v>8.4629420827487678</v>
      </c>
      <c r="AC1560" s="26">
        <f t="shared" si="237"/>
        <v>0.24667412301367914</v>
      </c>
      <c r="AD1560" s="26">
        <f t="shared" si="237"/>
        <v>0.51940025017125768</v>
      </c>
      <c r="AE1560" s="26">
        <f t="shared" si="237"/>
        <v>0.33652429795459554</v>
      </c>
      <c r="AF1560" s="26">
        <f t="shared" si="237"/>
        <v>2.2417971366305429E-2</v>
      </c>
      <c r="AG1560" s="17">
        <v>1.6</v>
      </c>
      <c r="AH1560" s="17">
        <v>6.7</v>
      </c>
      <c r="AI1560" s="17">
        <f t="shared" si="227"/>
        <v>1.9952623149688761E-7</v>
      </c>
      <c r="AJ1560" s="17">
        <v>1.5</v>
      </c>
      <c r="AK1560" s="17">
        <v>48</v>
      </c>
      <c r="AL1560" s="17">
        <v>729.5</v>
      </c>
      <c r="AM1560" s="17">
        <v>76</v>
      </c>
      <c r="AN1560" s="17">
        <v>1.1000000000000001</v>
      </c>
      <c r="AO1560" s="17">
        <v>3.5</v>
      </c>
      <c r="AP1560" s="17">
        <v>0.45</v>
      </c>
      <c r="AQ1560" s="17">
        <v>10.75</v>
      </c>
      <c r="AR1560" s="17">
        <v>861.9375</v>
      </c>
      <c r="AS1560" s="17">
        <v>1214.4444444444448</v>
      </c>
      <c r="AT1560" s="26">
        <v>627.875</v>
      </c>
      <c r="AU1560" s="26">
        <v>21.286993769470403</v>
      </c>
      <c r="AV1560" s="26">
        <v>1.1074930758290282</v>
      </c>
      <c r="AW1560" s="26">
        <v>4738.7249999999985</v>
      </c>
      <c r="AX1560" s="26">
        <v>3736.45</v>
      </c>
      <c r="AY1560" s="103">
        <v>1230</v>
      </c>
      <c r="AZ1560" s="103">
        <f t="shared" si="236"/>
        <v>375.15</v>
      </c>
      <c r="BA1560" s="17">
        <v>200</v>
      </c>
      <c r="BB1560" s="17">
        <v>200</v>
      </c>
      <c r="BC1560" s="17">
        <v>0.14000000000000001</v>
      </c>
      <c r="BD1560" s="14">
        <v>3</v>
      </c>
      <c r="BE1560" s="17" t="s">
        <v>217</v>
      </c>
      <c r="BF1560" s="28"/>
      <c r="BG1560" s="26"/>
      <c r="BH1560" s="17"/>
      <c r="BI1560" s="29"/>
    </row>
    <row r="1561" spans="1:61" x14ac:dyDescent="0.25">
      <c r="A1561" s="17">
        <v>2010</v>
      </c>
      <c r="B1561" s="15">
        <v>2013</v>
      </c>
      <c r="C1561" s="66" t="s">
        <v>214</v>
      </c>
      <c r="D1561" s="52" t="s">
        <v>345</v>
      </c>
      <c r="E1561" s="17">
        <v>4</v>
      </c>
      <c r="F1561" s="67" t="s">
        <v>102</v>
      </c>
      <c r="G1561" s="62" t="s">
        <v>103</v>
      </c>
      <c r="H1561" s="70" t="s">
        <v>95</v>
      </c>
      <c r="I1561" s="45" t="s">
        <v>43</v>
      </c>
      <c r="J1561" s="22">
        <v>988241</v>
      </c>
      <c r="K1561" s="17" t="str">
        <f t="shared" si="229"/>
        <v>Diploid</v>
      </c>
      <c r="L1561" s="27">
        <f t="shared" si="231"/>
        <v>83.333333333333343</v>
      </c>
      <c r="M1561" s="26">
        <v>0.83333333333333337</v>
      </c>
      <c r="N1561" s="17" t="s">
        <v>45</v>
      </c>
      <c r="O1561" s="26">
        <f t="shared" si="232"/>
        <v>46.153846153846153</v>
      </c>
      <c r="P1561" s="26">
        <v>0.46153846153846156</v>
      </c>
      <c r="Q1561" s="26">
        <f t="shared" si="233"/>
        <v>53.846153846153847</v>
      </c>
      <c r="R1561" s="26">
        <f t="shared" si="234"/>
        <v>0.53846153846153844</v>
      </c>
      <c r="S1561" s="17" t="s">
        <v>45</v>
      </c>
      <c r="T1561" s="95">
        <v>0.89686098654708524</v>
      </c>
      <c r="U1561" s="17">
        <f t="shared" si="230"/>
        <v>1.2000000000000002</v>
      </c>
      <c r="V1561" s="17">
        <v>0.4</v>
      </c>
      <c r="W1561" s="26">
        <v>18.516092387084996</v>
      </c>
      <c r="X1561" s="26">
        <v>39.808963556651605</v>
      </c>
      <c r="Y1561" s="26">
        <v>27.239521252911359</v>
      </c>
      <c r="Z1561" s="26">
        <v>2.7488347433438349</v>
      </c>
      <c r="AA1561" s="26">
        <v>0.49416666666666664</v>
      </c>
      <c r="AB1561" s="26">
        <v>5.4446872707748852</v>
      </c>
      <c r="AC1561" s="26">
        <f t="shared" si="237"/>
        <v>0.16606360885278024</v>
      </c>
      <c r="AD1561" s="26">
        <f t="shared" si="237"/>
        <v>0.35703106328835521</v>
      </c>
      <c r="AE1561" s="26">
        <f t="shared" si="237"/>
        <v>0.24430063903956376</v>
      </c>
      <c r="AF1561" s="26">
        <f t="shared" si="237"/>
        <v>2.4653226397702559E-2</v>
      </c>
      <c r="AG1561" s="17">
        <v>2.1</v>
      </c>
      <c r="AH1561" s="17">
        <v>6.5</v>
      </c>
      <c r="AI1561" s="17">
        <f t="shared" si="227"/>
        <v>3.1622776601683734E-7</v>
      </c>
      <c r="AJ1561" s="17">
        <v>1</v>
      </c>
      <c r="AK1561" s="17">
        <v>43</v>
      </c>
      <c r="AL1561" s="17">
        <v>795</v>
      </c>
      <c r="AM1561" s="17">
        <v>68.5</v>
      </c>
      <c r="AN1561" s="17">
        <v>1.55</v>
      </c>
      <c r="AO1561" s="17">
        <v>2.7</v>
      </c>
      <c r="AP1561" s="17">
        <v>0.45</v>
      </c>
      <c r="AQ1561" s="17">
        <v>25.9</v>
      </c>
      <c r="AR1561" s="17">
        <v>861.9375</v>
      </c>
      <c r="AS1561" s="17">
        <v>1214.4444444444448</v>
      </c>
      <c r="AT1561" s="26">
        <v>627.875</v>
      </c>
      <c r="AU1561" s="26">
        <v>21.286993769470403</v>
      </c>
      <c r="AV1561" s="26">
        <v>1.1074930758290282</v>
      </c>
      <c r="AW1561" s="26">
        <v>4738.7249999999985</v>
      </c>
      <c r="AX1561" s="26">
        <v>3736.45</v>
      </c>
      <c r="AY1561" s="103">
        <v>1230</v>
      </c>
      <c r="AZ1561" s="103">
        <f t="shared" si="236"/>
        <v>375.15</v>
      </c>
      <c r="BA1561" s="17">
        <v>200</v>
      </c>
      <c r="BB1561" s="17">
        <v>200</v>
      </c>
      <c r="BC1561" s="17">
        <v>0.14000000000000001</v>
      </c>
      <c r="BD1561" s="14">
        <v>3</v>
      </c>
      <c r="BE1561" s="17" t="s">
        <v>217</v>
      </c>
      <c r="BF1561" s="28"/>
      <c r="BG1561" s="26"/>
      <c r="BH1561" s="17"/>
      <c r="BI1561" s="29"/>
    </row>
    <row r="1562" spans="1:61" x14ac:dyDescent="0.25">
      <c r="A1562" s="17">
        <v>2010</v>
      </c>
      <c r="B1562" s="15">
        <v>2013</v>
      </c>
      <c r="C1562" s="66" t="s">
        <v>214</v>
      </c>
      <c r="D1562" s="52" t="s">
        <v>345</v>
      </c>
      <c r="E1562" s="17">
        <v>1</v>
      </c>
      <c r="F1562" s="67" t="s">
        <v>108</v>
      </c>
      <c r="G1562" s="65" t="s">
        <v>109</v>
      </c>
      <c r="H1562" s="70">
        <v>99202</v>
      </c>
      <c r="I1562" s="45">
        <v>8</v>
      </c>
      <c r="J1562" s="22">
        <v>99202004</v>
      </c>
      <c r="K1562" s="17" t="str">
        <f t="shared" si="229"/>
        <v>Triploid</v>
      </c>
      <c r="L1562" s="27">
        <f t="shared" si="231"/>
        <v>72.222222222222214</v>
      </c>
      <c r="M1562" s="26">
        <v>0.72222222222222221</v>
      </c>
      <c r="N1562" s="17" t="s">
        <v>45</v>
      </c>
      <c r="O1562" s="26">
        <f t="shared" si="232"/>
        <v>46.031746031746032</v>
      </c>
      <c r="P1562" s="26">
        <v>0.46031746031746029</v>
      </c>
      <c r="Q1562" s="26">
        <f t="shared" si="233"/>
        <v>53.968253968253968</v>
      </c>
      <c r="R1562" s="26">
        <f t="shared" si="234"/>
        <v>0.53968253968253976</v>
      </c>
      <c r="S1562" s="17" t="s">
        <v>45</v>
      </c>
      <c r="T1562" s="95">
        <v>0.89686098654708524</v>
      </c>
      <c r="U1562" s="17">
        <f t="shared" si="230"/>
        <v>1.2000000000000002</v>
      </c>
      <c r="V1562" s="17">
        <v>0.4</v>
      </c>
      <c r="W1562" s="26">
        <v>17.29061742575955</v>
      </c>
      <c r="X1562" s="26">
        <v>36.271224584950424</v>
      </c>
      <c r="Y1562" s="26">
        <v>29.311035809323698</v>
      </c>
      <c r="Z1562" s="26">
        <v>3.3096158698981242</v>
      </c>
      <c r="AA1562" s="26">
        <v>0.40666666666666662</v>
      </c>
      <c r="AB1562" s="26">
        <v>6.6161876056752185</v>
      </c>
      <c r="AC1562" s="26">
        <f t="shared" si="237"/>
        <v>0.15507280202474932</v>
      </c>
      <c r="AD1562" s="26">
        <f t="shared" si="237"/>
        <v>0.32530246264529528</v>
      </c>
      <c r="AE1562" s="26">
        <f t="shared" si="237"/>
        <v>0.26287924492666997</v>
      </c>
      <c r="AF1562" s="26">
        <f t="shared" si="237"/>
        <v>2.9682653541687212E-2</v>
      </c>
      <c r="AG1562" s="17">
        <v>1.8</v>
      </c>
      <c r="AH1562" s="17">
        <v>6.7</v>
      </c>
      <c r="AI1562" s="17">
        <f t="shared" si="227"/>
        <v>1.9952623149688761E-7</v>
      </c>
      <c r="AJ1562" s="17">
        <v>1</v>
      </c>
      <c r="AK1562" s="17">
        <v>52.5</v>
      </c>
      <c r="AL1562" s="17">
        <v>813.5</v>
      </c>
      <c r="AM1562" s="17">
        <v>64.5</v>
      </c>
      <c r="AN1562" s="17">
        <v>1.45</v>
      </c>
      <c r="AO1562" s="17">
        <v>3.25</v>
      </c>
      <c r="AP1562" s="17">
        <v>0.65</v>
      </c>
      <c r="AQ1562" s="17">
        <v>14.25</v>
      </c>
      <c r="AR1562" s="17">
        <v>861.9375</v>
      </c>
      <c r="AS1562" s="17">
        <v>1214.4444444444448</v>
      </c>
      <c r="AT1562" s="26">
        <v>627.875</v>
      </c>
      <c r="AU1562" s="26">
        <v>21.286993769470403</v>
      </c>
      <c r="AV1562" s="26">
        <v>1.1074930758290282</v>
      </c>
      <c r="AW1562" s="26">
        <v>4738.7249999999985</v>
      </c>
      <c r="AX1562" s="26">
        <v>3736.45</v>
      </c>
      <c r="AY1562" s="103">
        <v>1230</v>
      </c>
      <c r="AZ1562" s="103">
        <f t="shared" si="236"/>
        <v>375.15</v>
      </c>
      <c r="BA1562" s="17">
        <v>200</v>
      </c>
      <c r="BB1562" s="17">
        <v>200</v>
      </c>
      <c r="BC1562" s="17">
        <v>0.14000000000000001</v>
      </c>
      <c r="BD1562" s="14">
        <v>3</v>
      </c>
      <c r="BE1562" s="17" t="s">
        <v>217</v>
      </c>
      <c r="BF1562" s="28"/>
      <c r="BG1562" s="26"/>
      <c r="BH1562" s="17"/>
      <c r="BI1562" s="29"/>
    </row>
    <row r="1563" spans="1:61" x14ac:dyDescent="0.25">
      <c r="A1563" s="17">
        <v>2010</v>
      </c>
      <c r="B1563" s="15">
        <v>2013</v>
      </c>
      <c r="C1563" s="66" t="s">
        <v>214</v>
      </c>
      <c r="D1563" s="52" t="s">
        <v>345</v>
      </c>
      <c r="E1563" s="17">
        <v>2</v>
      </c>
      <c r="F1563" s="67" t="s">
        <v>108</v>
      </c>
      <c r="G1563" s="65" t="s">
        <v>109</v>
      </c>
      <c r="H1563" s="70">
        <v>99202</v>
      </c>
      <c r="I1563" s="45">
        <v>8</v>
      </c>
      <c r="J1563" s="22">
        <v>99202004</v>
      </c>
      <c r="K1563" s="17" t="str">
        <f t="shared" si="229"/>
        <v>Triploid</v>
      </c>
      <c r="L1563" s="27">
        <f t="shared" si="231"/>
        <v>44.444444444444443</v>
      </c>
      <c r="M1563" s="26">
        <v>0.44444444444444442</v>
      </c>
      <c r="N1563" s="17" t="s">
        <v>45</v>
      </c>
      <c r="O1563" s="26">
        <f t="shared" si="232"/>
        <v>43.801652892561975</v>
      </c>
      <c r="P1563" s="26">
        <v>0.43801652892561976</v>
      </c>
      <c r="Q1563" s="26">
        <f t="shared" si="233"/>
        <v>56.198347107438025</v>
      </c>
      <c r="R1563" s="26">
        <f t="shared" si="234"/>
        <v>0.56198347107438029</v>
      </c>
      <c r="S1563" s="17" t="s">
        <v>45</v>
      </c>
      <c r="T1563" s="95">
        <v>1.0762331838565022</v>
      </c>
      <c r="U1563" s="17">
        <f t="shared" si="230"/>
        <v>1.44</v>
      </c>
      <c r="V1563" s="17">
        <v>0.48</v>
      </c>
      <c r="W1563" s="26">
        <v>17.71617525812519</v>
      </c>
      <c r="X1563" s="26">
        <v>38.731229993280984</v>
      </c>
      <c r="Y1563" s="26">
        <v>28.185449925621214</v>
      </c>
      <c r="Z1563" s="26">
        <v>2.7686781701939083</v>
      </c>
      <c r="AA1563" s="26">
        <v>0.39681818181818185</v>
      </c>
      <c r="AB1563" s="26">
        <v>8.1364708057879902</v>
      </c>
      <c r="AC1563" s="26">
        <f t="shared" si="237"/>
        <v>0.19066735703811866</v>
      </c>
      <c r="AD1563" s="26">
        <f t="shared" si="237"/>
        <v>0.4168383497034725</v>
      </c>
      <c r="AE1563" s="26">
        <f t="shared" si="237"/>
        <v>0.30334116511879333</v>
      </c>
      <c r="AF1563" s="26">
        <f t="shared" si="237"/>
        <v>2.9797433221817847E-2</v>
      </c>
      <c r="AG1563" s="17">
        <v>2</v>
      </c>
      <c r="AH1563" s="17">
        <v>6.4</v>
      </c>
      <c r="AI1563" s="17">
        <f t="shared" si="227"/>
        <v>3.9810717055349618E-7</v>
      </c>
      <c r="AJ1563" s="17">
        <v>1</v>
      </c>
      <c r="AK1563" s="17">
        <v>28</v>
      </c>
      <c r="AL1563" s="17">
        <v>729</v>
      </c>
      <c r="AM1563" s="17">
        <v>53.5</v>
      </c>
      <c r="AN1563" s="17">
        <v>1.2</v>
      </c>
      <c r="AO1563" s="17">
        <v>2.0499999999999998</v>
      </c>
      <c r="AP1563" s="17">
        <v>0.4</v>
      </c>
      <c r="AQ1563" s="17">
        <v>17.399999999999999</v>
      </c>
      <c r="AR1563" s="17">
        <v>861.9375</v>
      </c>
      <c r="AS1563" s="17">
        <v>1214.4444444444448</v>
      </c>
      <c r="AT1563" s="26">
        <v>627.875</v>
      </c>
      <c r="AU1563" s="26">
        <v>21.286993769470403</v>
      </c>
      <c r="AV1563" s="26">
        <v>1.1074930758290282</v>
      </c>
      <c r="AW1563" s="26">
        <v>4738.7249999999985</v>
      </c>
      <c r="AX1563" s="26">
        <v>3736.45</v>
      </c>
      <c r="AY1563" s="103">
        <v>1230</v>
      </c>
      <c r="AZ1563" s="103">
        <f t="shared" si="236"/>
        <v>375.15</v>
      </c>
      <c r="BA1563" s="17">
        <v>200</v>
      </c>
      <c r="BB1563" s="17">
        <v>200</v>
      </c>
      <c r="BC1563" s="17">
        <v>0.14000000000000001</v>
      </c>
      <c r="BD1563" s="14">
        <v>3</v>
      </c>
      <c r="BE1563" s="17" t="s">
        <v>217</v>
      </c>
      <c r="BF1563" s="28"/>
      <c r="BG1563" s="26"/>
      <c r="BH1563" s="17"/>
      <c r="BI1563" s="29"/>
    </row>
    <row r="1564" spans="1:61" x14ac:dyDescent="0.25">
      <c r="A1564" s="17">
        <v>2010</v>
      </c>
      <c r="B1564" s="15">
        <v>2013</v>
      </c>
      <c r="C1564" s="66" t="s">
        <v>214</v>
      </c>
      <c r="D1564" s="52" t="s">
        <v>345</v>
      </c>
      <c r="E1564" s="17">
        <v>3</v>
      </c>
      <c r="F1564" s="67" t="s">
        <v>108</v>
      </c>
      <c r="G1564" s="65" t="s">
        <v>109</v>
      </c>
      <c r="H1564" s="70">
        <v>99202</v>
      </c>
      <c r="I1564" s="45">
        <v>8</v>
      </c>
      <c r="J1564" s="22">
        <v>99202004</v>
      </c>
      <c r="K1564" s="17" t="str">
        <f t="shared" si="229"/>
        <v>Triploid</v>
      </c>
      <c r="L1564" s="27">
        <f t="shared" si="231"/>
        <v>94.444444444444443</v>
      </c>
      <c r="M1564" s="26">
        <v>0.94444444444444442</v>
      </c>
      <c r="N1564" s="17" t="s">
        <v>45</v>
      </c>
      <c r="O1564" s="26">
        <f t="shared" si="232"/>
        <v>48.091603053435115</v>
      </c>
      <c r="P1564" s="26">
        <v>0.48091603053435117</v>
      </c>
      <c r="Q1564" s="26">
        <f t="shared" si="233"/>
        <v>51.908396946564885</v>
      </c>
      <c r="R1564" s="26">
        <f t="shared" si="234"/>
        <v>0.51908396946564883</v>
      </c>
      <c r="S1564" s="17" t="s">
        <v>45</v>
      </c>
      <c r="T1564" s="95">
        <v>2.2421524663677128</v>
      </c>
      <c r="U1564" s="17">
        <f t="shared" si="230"/>
        <v>3</v>
      </c>
      <c r="V1564" s="17">
        <v>1</v>
      </c>
      <c r="W1564" s="26">
        <v>18.391624274669027</v>
      </c>
      <c r="X1564" s="26">
        <v>42.506401580560336</v>
      </c>
      <c r="Y1564" s="26">
        <v>26.715732487049053</v>
      </c>
      <c r="Z1564" s="26">
        <v>1.7560118853160276</v>
      </c>
      <c r="AA1564" s="26">
        <v>0.44777777777777772</v>
      </c>
      <c r="AB1564" s="26">
        <v>15.021865159287408</v>
      </c>
      <c r="AC1564" s="26">
        <f t="shared" si="237"/>
        <v>0.41236825727957455</v>
      </c>
      <c r="AD1564" s="26">
        <f t="shared" si="237"/>
        <v>0.95305833140269813</v>
      </c>
      <c r="AE1564" s="26">
        <f t="shared" si="237"/>
        <v>0.5990074548665707</v>
      </c>
      <c r="AF1564" s="26">
        <f t="shared" si="237"/>
        <v>3.9372463796323483E-2</v>
      </c>
      <c r="AG1564" s="17">
        <v>1.6</v>
      </c>
      <c r="AH1564" s="17">
        <v>6.7</v>
      </c>
      <c r="AI1564" s="17">
        <f t="shared" si="227"/>
        <v>1.9952623149688761E-7</v>
      </c>
      <c r="AJ1564" s="17">
        <v>1.5</v>
      </c>
      <c r="AK1564" s="17">
        <v>48</v>
      </c>
      <c r="AL1564" s="17">
        <v>729.5</v>
      </c>
      <c r="AM1564" s="17">
        <v>76</v>
      </c>
      <c r="AN1564" s="17">
        <v>1.1000000000000001</v>
      </c>
      <c r="AO1564" s="17">
        <v>3.5</v>
      </c>
      <c r="AP1564" s="17">
        <v>0.45</v>
      </c>
      <c r="AQ1564" s="17">
        <v>10.75</v>
      </c>
      <c r="AR1564" s="17">
        <v>861.9375</v>
      </c>
      <c r="AS1564" s="17">
        <v>1214.4444444444448</v>
      </c>
      <c r="AT1564" s="26">
        <v>627.875</v>
      </c>
      <c r="AU1564" s="26">
        <v>21.286993769470403</v>
      </c>
      <c r="AV1564" s="26">
        <v>1.1074930758290282</v>
      </c>
      <c r="AW1564" s="26">
        <v>4738.7249999999985</v>
      </c>
      <c r="AX1564" s="26">
        <v>3736.45</v>
      </c>
      <c r="AY1564" s="103">
        <v>1230</v>
      </c>
      <c r="AZ1564" s="103">
        <f t="shared" si="236"/>
        <v>375.15</v>
      </c>
      <c r="BA1564" s="17">
        <v>200</v>
      </c>
      <c r="BB1564" s="17">
        <v>200</v>
      </c>
      <c r="BC1564" s="17">
        <v>0.14000000000000001</v>
      </c>
      <c r="BD1564" s="14">
        <v>3</v>
      </c>
      <c r="BE1564" s="17" t="s">
        <v>217</v>
      </c>
      <c r="BF1564" s="28"/>
      <c r="BG1564" s="26"/>
      <c r="BH1564" s="17"/>
      <c r="BI1564" s="29"/>
    </row>
    <row r="1565" spans="1:61" x14ac:dyDescent="0.25">
      <c r="A1565" s="17">
        <v>2010</v>
      </c>
      <c r="B1565" s="15">
        <v>2013</v>
      </c>
      <c r="C1565" s="66" t="s">
        <v>214</v>
      </c>
      <c r="D1565" s="52" t="s">
        <v>345</v>
      </c>
      <c r="E1565" s="17">
        <v>4</v>
      </c>
      <c r="F1565" s="67" t="s">
        <v>108</v>
      </c>
      <c r="G1565" s="65" t="s">
        <v>109</v>
      </c>
      <c r="H1565" s="70">
        <v>99202</v>
      </c>
      <c r="I1565" s="45">
        <v>8</v>
      </c>
      <c r="J1565" s="22">
        <v>99202004</v>
      </c>
      <c r="K1565" s="17" t="str">
        <f t="shared" si="229"/>
        <v>Triploid</v>
      </c>
      <c r="L1565" s="27">
        <f t="shared" si="231"/>
        <v>66.666666666666657</v>
      </c>
      <c r="M1565" s="26">
        <v>0.66666666666666663</v>
      </c>
      <c r="N1565" s="17" t="s">
        <v>45</v>
      </c>
      <c r="O1565" s="26">
        <f t="shared" si="232"/>
        <v>45.454545454545453</v>
      </c>
      <c r="P1565" s="26">
        <v>0.45454545454545453</v>
      </c>
      <c r="Q1565" s="26">
        <f t="shared" si="233"/>
        <v>54.545454545454547</v>
      </c>
      <c r="R1565" s="26">
        <f t="shared" si="234"/>
        <v>0.54545454545454541</v>
      </c>
      <c r="S1565" s="17" t="s">
        <v>45</v>
      </c>
      <c r="T1565" s="95">
        <v>0.51569506726457404</v>
      </c>
      <c r="U1565" s="17">
        <f t="shared" si="230"/>
        <v>0.69000000000000006</v>
      </c>
      <c r="V1565" s="17">
        <v>0.23</v>
      </c>
      <c r="W1565" s="26">
        <v>17.957418040093941</v>
      </c>
      <c r="X1565" s="26">
        <v>39.35923758752245</v>
      </c>
      <c r="Y1565" s="26">
        <v>27.743447362285494</v>
      </c>
      <c r="Z1565" s="26">
        <v>2.0497209043039391</v>
      </c>
      <c r="AA1565" s="26">
        <v>0.40423076923076923</v>
      </c>
      <c r="AB1565" s="26">
        <v>3.827232659052024</v>
      </c>
      <c r="AC1565" s="26">
        <f t="shared" si="237"/>
        <v>9.2605519040843201E-2</v>
      </c>
      <c r="AD1565" s="26">
        <f t="shared" si="237"/>
        <v>0.20297364675179741</v>
      </c>
      <c r="AE1565" s="26">
        <f t="shared" si="237"/>
        <v>0.14307158953644988</v>
      </c>
      <c r="AF1565" s="26">
        <f t="shared" si="237"/>
        <v>1.0570309596186234E-2</v>
      </c>
      <c r="AG1565" s="17">
        <v>2.1</v>
      </c>
      <c r="AH1565" s="17">
        <v>6.5</v>
      </c>
      <c r="AI1565" s="17">
        <f t="shared" si="227"/>
        <v>3.1622776601683734E-7</v>
      </c>
      <c r="AJ1565" s="17">
        <v>1</v>
      </c>
      <c r="AK1565" s="17">
        <v>43</v>
      </c>
      <c r="AL1565" s="17">
        <v>795</v>
      </c>
      <c r="AM1565" s="17">
        <v>68.5</v>
      </c>
      <c r="AN1565" s="17">
        <v>1.55</v>
      </c>
      <c r="AO1565" s="17">
        <v>2.7</v>
      </c>
      <c r="AP1565" s="17">
        <v>0.45</v>
      </c>
      <c r="AQ1565" s="17">
        <v>25.9</v>
      </c>
      <c r="AR1565" s="17">
        <v>861.9375</v>
      </c>
      <c r="AS1565" s="17">
        <v>1214.4444444444448</v>
      </c>
      <c r="AT1565" s="26">
        <v>627.875</v>
      </c>
      <c r="AU1565" s="26">
        <v>21.286993769470403</v>
      </c>
      <c r="AV1565" s="26">
        <v>1.1074930758290282</v>
      </c>
      <c r="AW1565" s="26">
        <v>4738.7249999999985</v>
      </c>
      <c r="AX1565" s="26">
        <v>3736.45</v>
      </c>
      <c r="AY1565" s="103">
        <v>1230</v>
      </c>
      <c r="AZ1565" s="103">
        <f t="shared" si="236"/>
        <v>375.15</v>
      </c>
      <c r="BA1565" s="17">
        <v>200</v>
      </c>
      <c r="BB1565" s="17">
        <v>200</v>
      </c>
      <c r="BC1565" s="17">
        <v>0.14000000000000001</v>
      </c>
      <c r="BD1565" s="14">
        <v>3</v>
      </c>
      <c r="BE1565" s="17" t="s">
        <v>217</v>
      </c>
      <c r="BF1565" s="28"/>
      <c r="BG1565" s="26"/>
      <c r="BH1565" s="17"/>
      <c r="BI1565" s="29"/>
    </row>
    <row r="1566" spans="1:61" x14ac:dyDescent="0.25">
      <c r="A1566" s="17">
        <v>2010</v>
      </c>
      <c r="B1566" s="15">
        <v>2013</v>
      </c>
      <c r="C1566" s="66" t="s">
        <v>214</v>
      </c>
      <c r="D1566" s="52" t="s">
        <v>345</v>
      </c>
      <c r="E1566" s="17">
        <v>1</v>
      </c>
      <c r="F1566" s="67" t="s">
        <v>110</v>
      </c>
      <c r="G1566" s="62" t="s">
        <v>111</v>
      </c>
      <c r="H1566" s="70">
        <v>99202</v>
      </c>
      <c r="I1566" s="45">
        <v>8</v>
      </c>
      <c r="J1566" s="22">
        <v>99202011</v>
      </c>
      <c r="K1566" s="17" t="str">
        <f t="shared" si="229"/>
        <v>Triploid</v>
      </c>
      <c r="L1566" s="27">
        <f t="shared" si="231"/>
        <v>88.888888888888886</v>
      </c>
      <c r="M1566" s="26">
        <v>0.88888888888888884</v>
      </c>
      <c r="N1566" s="17" t="s">
        <v>45</v>
      </c>
      <c r="O1566" s="26">
        <f t="shared" si="232"/>
        <v>46.979865771812072</v>
      </c>
      <c r="P1566" s="26">
        <v>0.46979865771812074</v>
      </c>
      <c r="Q1566" s="26">
        <f t="shared" si="233"/>
        <v>53.020134228187928</v>
      </c>
      <c r="R1566" s="26">
        <f t="shared" si="234"/>
        <v>0.53020134228187921</v>
      </c>
      <c r="S1566" s="17" t="s">
        <v>45</v>
      </c>
      <c r="T1566" s="95">
        <v>2.7578475336322867</v>
      </c>
      <c r="U1566" s="17">
        <f t="shared" si="230"/>
        <v>3.69</v>
      </c>
      <c r="V1566" s="17">
        <v>1.23</v>
      </c>
      <c r="W1566" s="26">
        <v>18.026263309468177</v>
      </c>
      <c r="X1566" s="26">
        <v>41.491911574024229</v>
      </c>
      <c r="Y1566" s="26">
        <v>26.702717171242298</v>
      </c>
      <c r="Z1566" s="26">
        <v>1.7877855441090986</v>
      </c>
      <c r="AA1566" s="26">
        <v>0.45200000000000001</v>
      </c>
      <c r="AB1566" s="26">
        <v>18.30429778959482</v>
      </c>
      <c r="AC1566" s="26">
        <f t="shared" si="237"/>
        <v>0.49713685808622993</v>
      </c>
      <c r="AD1566" s="26">
        <f t="shared" si="237"/>
        <v>1.1442836600011166</v>
      </c>
      <c r="AE1566" s="26">
        <f t="shared" si="237"/>
        <v>0.73642022691991083</v>
      </c>
      <c r="AF1566" s="26">
        <f t="shared" si="237"/>
        <v>4.9304399534847332E-2</v>
      </c>
      <c r="AG1566" s="17">
        <v>1.8</v>
      </c>
      <c r="AH1566" s="17">
        <v>6.7</v>
      </c>
      <c r="AI1566" s="17">
        <f t="shared" si="227"/>
        <v>1.9952623149688761E-7</v>
      </c>
      <c r="AJ1566" s="17">
        <v>1</v>
      </c>
      <c r="AK1566" s="17">
        <v>52.5</v>
      </c>
      <c r="AL1566" s="17">
        <v>813.5</v>
      </c>
      <c r="AM1566" s="17">
        <v>64.5</v>
      </c>
      <c r="AN1566" s="17">
        <v>1.45</v>
      </c>
      <c r="AO1566" s="17">
        <v>3.25</v>
      </c>
      <c r="AP1566" s="17">
        <v>0.65</v>
      </c>
      <c r="AQ1566" s="17">
        <v>14.25</v>
      </c>
      <c r="AR1566" s="17">
        <v>861.9375</v>
      </c>
      <c r="AS1566" s="17">
        <v>1214.4444444444448</v>
      </c>
      <c r="AT1566" s="26">
        <v>627.875</v>
      </c>
      <c r="AU1566" s="26">
        <v>21.286993769470403</v>
      </c>
      <c r="AV1566" s="26">
        <v>1.1074930758290282</v>
      </c>
      <c r="AW1566" s="26">
        <v>4738.7249999999985</v>
      </c>
      <c r="AX1566" s="26">
        <v>3736.45</v>
      </c>
      <c r="AY1566" s="103">
        <v>1230</v>
      </c>
      <c r="AZ1566" s="103">
        <f t="shared" si="236"/>
        <v>375.15</v>
      </c>
      <c r="BA1566" s="17">
        <v>200</v>
      </c>
      <c r="BB1566" s="17">
        <v>200</v>
      </c>
      <c r="BC1566" s="17">
        <v>0.14000000000000001</v>
      </c>
      <c r="BD1566" s="14">
        <v>3</v>
      </c>
      <c r="BE1566" s="17" t="s">
        <v>217</v>
      </c>
      <c r="BF1566" s="28"/>
      <c r="BG1566" s="26"/>
      <c r="BH1566" s="17"/>
      <c r="BI1566" s="29"/>
    </row>
    <row r="1567" spans="1:61" x14ac:dyDescent="0.25">
      <c r="A1567" s="17">
        <v>2010</v>
      </c>
      <c r="B1567" s="15">
        <v>2013</v>
      </c>
      <c r="C1567" s="66" t="s">
        <v>214</v>
      </c>
      <c r="D1567" s="52" t="s">
        <v>345</v>
      </c>
      <c r="E1567" s="17">
        <v>2</v>
      </c>
      <c r="F1567" s="67" t="s">
        <v>110</v>
      </c>
      <c r="G1567" s="62" t="s">
        <v>111</v>
      </c>
      <c r="H1567" s="70">
        <v>99202</v>
      </c>
      <c r="I1567" s="45">
        <v>8</v>
      </c>
      <c r="J1567" s="22">
        <v>99202011</v>
      </c>
      <c r="K1567" s="17" t="str">
        <f t="shared" si="229"/>
        <v>Triploid</v>
      </c>
      <c r="L1567" s="27">
        <f t="shared" si="231"/>
        <v>77.777777777777786</v>
      </c>
      <c r="M1567" s="26">
        <v>0.77777777777777779</v>
      </c>
      <c r="N1567" s="17" t="s">
        <v>45</v>
      </c>
      <c r="O1567" s="26">
        <f t="shared" si="232"/>
        <v>42.537313432835823</v>
      </c>
      <c r="P1567" s="26">
        <v>0.42537313432835822</v>
      </c>
      <c r="Q1567" s="26">
        <f t="shared" si="233"/>
        <v>57.462686567164177</v>
      </c>
      <c r="R1567" s="26">
        <f t="shared" si="234"/>
        <v>0.57462686567164178</v>
      </c>
      <c r="S1567" s="17" t="s">
        <v>45</v>
      </c>
      <c r="T1567" s="95">
        <v>2.4439461883408073</v>
      </c>
      <c r="U1567" s="17">
        <f t="shared" si="230"/>
        <v>3.2700000000000005</v>
      </c>
      <c r="V1567" s="17">
        <v>1.0900000000000001</v>
      </c>
      <c r="W1567" s="26">
        <v>17.525430489994022</v>
      </c>
      <c r="X1567" s="26">
        <v>39.880432082133396</v>
      </c>
      <c r="Y1567" s="26">
        <v>28.100951551140341</v>
      </c>
      <c r="Z1567" s="26">
        <v>2.04963392458275</v>
      </c>
      <c r="AA1567" s="74" t="s">
        <v>45</v>
      </c>
      <c r="AB1567" s="26" t="s">
        <v>45</v>
      </c>
      <c r="AC1567" s="26">
        <f t="shared" si="237"/>
        <v>0.42831209045052659</v>
      </c>
      <c r="AD1567" s="26">
        <f t="shared" si="237"/>
        <v>0.97465629976514356</v>
      </c>
      <c r="AE1567" s="26">
        <f t="shared" si="237"/>
        <v>0.68677213432159134</v>
      </c>
      <c r="AF1567" s="26">
        <f t="shared" si="237"/>
        <v>5.0091950174780214E-2</v>
      </c>
      <c r="AG1567" s="17">
        <v>2</v>
      </c>
      <c r="AH1567" s="17">
        <v>6.4</v>
      </c>
      <c r="AI1567" s="17">
        <f t="shared" si="227"/>
        <v>3.9810717055349618E-7</v>
      </c>
      <c r="AJ1567" s="17">
        <v>1</v>
      </c>
      <c r="AK1567" s="17">
        <v>28</v>
      </c>
      <c r="AL1567" s="17">
        <v>729</v>
      </c>
      <c r="AM1567" s="17">
        <v>53.5</v>
      </c>
      <c r="AN1567" s="17">
        <v>1.2</v>
      </c>
      <c r="AO1567" s="17">
        <v>2.0499999999999998</v>
      </c>
      <c r="AP1567" s="17">
        <v>0.4</v>
      </c>
      <c r="AQ1567" s="17">
        <v>17.399999999999999</v>
      </c>
      <c r="AR1567" s="17">
        <v>861.9375</v>
      </c>
      <c r="AS1567" s="17">
        <v>1214.4444444444448</v>
      </c>
      <c r="AT1567" s="26">
        <v>627.875</v>
      </c>
      <c r="AU1567" s="26">
        <v>21.286993769470403</v>
      </c>
      <c r="AV1567" s="26">
        <v>1.1074930758290282</v>
      </c>
      <c r="AW1567" s="26">
        <v>4738.7249999999985</v>
      </c>
      <c r="AX1567" s="26">
        <v>3736.45</v>
      </c>
      <c r="AY1567" s="103">
        <v>1230</v>
      </c>
      <c r="AZ1567" s="103">
        <f t="shared" si="236"/>
        <v>375.15</v>
      </c>
      <c r="BA1567" s="17">
        <v>200</v>
      </c>
      <c r="BB1567" s="17">
        <v>200</v>
      </c>
      <c r="BC1567" s="17">
        <v>0.14000000000000001</v>
      </c>
      <c r="BD1567" s="14">
        <v>3</v>
      </c>
      <c r="BE1567" s="17" t="s">
        <v>217</v>
      </c>
      <c r="BF1567" s="28"/>
      <c r="BG1567" s="26"/>
      <c r="BH1567" s="35" t="s">
        <v>219</v>
      </c>
      <c r="BI1567" s="29"/>
    </row>
    <row r="1568" spans="1:61" x14ac:dyDescent="0.25">
      <c r="A1568" s="17">
        <v>2010</v>
      </c>
      <c r="B1568" s="15">
        <v>2013</v>
      </c>
      <c r="C1568" s="66" t="s">
        <v>214</v>
      </c>
      <c r="D1568" s="52" t="s">
        <v>345</v>
      </c>
      <c r="E1568" s="17">
        <v>3</v>
      </c>
      <c r="F1568" s="67" t="s">
        <v>110</v>
      </c>
      <c r="G1568" s="65" t="s">
        <v>111</v>
      </c>
      <c r="H1568" s="70">
        <v>99202</v>
      </c>
      <c r="I1568" s="45">
        <v>8</v>
      </c>
      <c r="J1568" s="22">
        <v>99202011</v>
      </c>
      <c r="K1568" s="17" t="str">
        <f t="shared" si="229"/>
        <v>Triploid</v>
      </c>
      <c r="L1568" s="27">
        <f t="shared" si="231"/>
        <v>83.333333333333343</v>
      </c>
      <c r="M1568" s="26">
        <v>0.83333333333333337</v>
      </c>
      <c r="N1568" s="17" t="s">
        <v>45</v>
      </c>
      <c r="O1568" s="26">
        <f t="shared" si="232"/>
        <v>44.210526315789473</v>
      </c>
      <c r="P1568" s="26">
        <v>0.44210526315789472</v>
      </c>
      <c r="Q1568" s="26">
        <f t="shared" si="233"/>
        <v>55.789473684210527</v>
      </c>
      <c r="R1568" s="26">
        <f t="shared" si="234"/>
        <v>0.55789473684210522</v>
      </c>
      <c r="S1568" s="17" t="s">
        <v>45</v>
      </c>
      <c r="T1568" s="95">
        <v>7.1748878923766819</v>
      </c>
      <c r="U1568" s="17">
        <f t="shared" si="230"/>
        <v>9.6000000000000014</v>
      </c>
      <c r="V1568" s="17">
        <v>3.2</v>
      </c>
      <c r="W1568" s="26">
        <v>18.00431173287906</v>
      </c>
      <c r="X1568" s="26">
        <v>41.229679668237473</v>
      </c>
      <c r="Y1568" s="26">
        <v>26.926635397999505</v>
      </c>
      <c r="Z1568" s="26">
        <v>1.7840052901078423</v>
      </c>
      <c r="AA1568" s="26">
        <v>0.44304347826086954</v>
      </c>
      <c r="AB1568" s="26">
        <v>48.583637347791075</v>
      </c>
      <c r="AC1568" s="26">
        <f t="shared" si="237"/>
        <v>1.2917891826280941</v>
      </c>
      <c r="AD1568" s="26">
        <f t="shared" si="237"/>
        <v>2.958183294582061</v>
      </c>
      <c r="AE1568" s="26">
        <f t="shared" si="237"/>
        <v>1.9319559029954803</v>
      </c>
      <c r="AF1568" s="26">
        <f t="shared" si="237"/>
        <v>0.12800037955930707</v>
      </c>
      <c r="AG1568" s="17">
        <v>1.6</v>
      </c>
      <c r="AH1568" s="17">
        <v>6.7</v>
      </c>
      <c r="AI1568" s="17">
        <f t="shared" si="227"/>
        <v>1.9952623149688761E-7</v>
      </c>
      <c r="AJ1568" s="17">
        <v>1.5</v>
      </c>
      <c r="AK1568" s="17">
        <v>48</v>
      </c>
      <c r="AL1568" s="17">
        <v>729.5</v>
      </c>
      <c r="AM1568" s="17">
        <v>76</v>
      </c>
      <c r="AN1568" s="17">
        <v>1.1000000000000001</v>
      </c>
      <c r="AO1568" s="17">
        <v>3.5</v>
      </c>
      <c r="AP1568" s="17">
        <v>0.45</v>
      </c>
      <c r="AQ1568" s="17">
        <v>10.75</v>
      </c>
      <c r="AR1568" s="17">
        <v>861.9375</v>
      </c>
      <c r="AS1568" s="17">
        <v>1214.4444444444448</v>
      </c>
      <c r="AT1568" s="26">
        <v>627.875</v>
      </c>
      <c r="AU1568" s="26">
        <v>21.286993769470403</v>
      </c>
      <c r="AV1568" s="26">
        <v>1.1074930758290282</v>
      </c>
      <c r="AW1568" s="26">
        <v>4738.7249999999985</v>
      </c>
      <c r="AX1568" s="26">
        <v>3736.45</v>
      </c>
      <c r="AY1568" s="103">
        <v>1230</v>
      </c>
      <c r="AZ1568" s="103">
        <f t="shared" si="236"/>
        <v>375.15</v>
      </c>
      <c r="BA1568" s="17">
        <v>200</v>
      </c>
      <c r="BB1568" s="17">
        <v>200</v>
      </c>
      <c r="BC1568" s="17">
        <v>0.14000000000000001</v>
      </c>
      <c r="BD1568" s="14">
        <v>3</v>
      </c>
      <c r="BE1568" s="17" t="s">
        <v>217</v>
      </c>
      <c r="BF1568" s="28"/>
      <c r="BG1568" s="26"/>
      <c r="BH1568" s="17"/>
      <c r="BI1568" s="29"/>
    </row>
    <row r="1569" spans="1:61" x14ac:dyDescent="0.25">
      <c r="A1569" s="17">
        <v>2010</v>
      </c>
      <c r="B1569" s="15">
        <v>2013</v>
      </c>
      <c r="C1569" s="66" t="s">
        <v>214</v>
      </c>
      <c r="D1569" s="52" t="s">
        <v>345</v>
      </c>
      <c r="E1569" s="17">
        <v>4</v>
      </c>
      <c r="F1569" s="67" t="s">
        <v>110</v>
      </c>
      <c r="G1569" s="65" t="s">
        <v>111</v>
      </c>
      <c r="H1569" s="70">
        <v>99202</v>
      </c>
      <c r="I1569" s="45">
        <v>8</v>
      </c>
      <c r="J1569" s="22">
        <v>99202011</v>
      </c>
      <c r="K1569" s="17" t="str">
        <f t="shared" si="229"/>
        <v>Triploid</v>
      </c>
      <c r="L1569" s="27">
        <f t="shared" si="231"/>
        <v>88.888888888888886</v>
      </c>
      <c r="M1569" s="26">
        <v>0.88888888888888884</v>
      </c>
      <c r="N1569" s="17" t="s">
        <v>45</v>
      </c>
      <c r="O1569" s="26">
        <f t="shared" si="232"/>
        <v>54.029850746268657</v>
      </c>
      <c r="P1569" s="26">
        <v>0.54029850746268659</v>
      </c>
      <c r="Q1569" s="26">
        <f t="shared" si="233"/>
        <v>45.970149253731343</v>
      </c>
      <c r="R1569" s="26">
        <f t="shared" si="234"/>
        <v>0.45970149253731341</v>
      </c>
      <c r="S1569" s="17" t="s">
        <v>45</v>
      </c>
      <c r="T1569" s="95">
        <v>1.3452914798206277</v>
      </c>
      <c r="U1569" s="17">
        <f t="shared" si="230"/>
        <v>1.7999999999999998</v>
      </c>
      <c r="V1569" s="17">
        <v>0.6</v>
      </c>
      <c r="W1569" s="26">
        <v>17.653580621260588</v>
      </c>
      <c r="X1569" s="26">
        <v>39.300915873280992</v>
      </c>
      <c r="Y1569" s="26">
        <v>27.958993417361555</v>
      </c>
      <c r="Z1569" s="26">
        <v>2.0198731867764792</v>
      </c>
      <c r="AA1569" s="26">
        <v>0.48782608695652174</v>
      </c>
      <c r="AB1569" s="26">
        <v>8.2731828972926298</v>
      </c>
      <c r="AC1569" s="26">
        <f t="shared" si="237"/>
        <v>0.23749211598108411</v>
      </c>
      <c r="AD1569" s="26">
        <f t="shared" si="237"/>
        <v>0.52871187273472187</v>
      </c>
      <c r="AE1569" s="26">
        <f t="shared" si="237"/>
        <v>0.37612995628737517</v>
      </c>
      <c r="AF1569" s="26">
        <f t="shared" si="237"/>
        <v>2.7173181884885367E-2</v>
      </c>
      <c r="AG1569" s="17">
        <v>2.1</v>
      </c>
      <c r="AH1569" s="17">
        <v>6.5</v>
      </c>
      <c r="AI1569" s="17">
        <f t="shared" si="227"/>
        <v>3.1622776601683734E-7</v>
      </c>
      <c r="AJ1569" s="17">
        <v>1</v>
      </c>
      <c r="AK1569" s="17">
        <v>43</v>
      </c>
      <c r="AL1569" s="17">
        <v>795</v>
      </c>
      <c r="AM1569" s="17">
        <v>68.5</v>
      </c>
      <c r="AN1569" s="17">
        <v>1.55</v>
      </c>
      <c r="AO1569" s="17">
        <v>2.7</v>
      </c>
      <c r="AP1569" s="17">
        <v>0.45</v>
      </c>
      <c r="AQ1569" s="17">
        <v>25.9</v>
      </c>
      <c r="AR1569" s="17">
        <v>861.9375</v>
      </c>
      <c r="AS1569" s="17">
        <v>1214.4444444444448</v>
      </c>
      <c r="AT1569" s="26">
        <v>627.875</v>
      </c>
      <c r="AU1569" s="26">
        <v>21.286993769470403</v>
      </c>
      <c r="AV1569" s="26">
        <v>1.1074930758290282</v>
      </c>
      <c r="AW1569" s="26">
        <v>4738.7249999999985</v>
      </c>
      <c r="AX1569" s="26">
        <v>3736.45</v>
      </c>
      <c r="AY1569" s="103">
        <v>1230</v>
      </c>
      <c r="AZ1569" s="103">
        <f t="shared" si="236"/>
        <v>375.15</v>
      </c>
      <c r="BA1569" s="17">
        <v>200</v>
      </c>
      <c r="BB1569" s="17">
        <v>200</v>
      </c>
      <c r="BC1569" s="17">
        <v>0.14000000000000001</v>
      </c>
      <c r="BD1569" s="14">
        <v>3</v>
      </c>
      <c r="BE1569" s="17" t="s">
        <v>217</v>
      </c>
      <c r="BF1569" s="28"/>
      <c r="BG1569" s="26"/>
      <c r="BH1569" s="17"/>
      <c r="BI1569" s="29"/>
    </row>
    <row r="1570" spans="1:61" x14ac:dyDescent="0.25">
      <c r="A1570" s="17">
        <v>2010</v>
      </c>
      <c r="B1570" s="15">
        <v>2013</v>
      </c>
      <c r="C1570" s="66" t="s">
        <v>214</v>
      </c>
      <c r="D1570" s="52" t="s">
        <v>345</v>
      </c>
      <c r="E1570" s="17">
        <v>1</v>
      </c>
      <c r="F1570" s="67" t="s">
        <v>116</v>
      </c>
      <c r="G1570" s="65" t="s">
        <v>117</v>
      </c>
      <c r="H1570" s="70">
        <v>99207</v>
      </c>
      <c r="I1570" s="45">
        <v>8</v>
      </c>
      <c r="J1570" s="22">
        <v>99207020</v>
      </c>
      <c r="K1570" s="17" t="str">
        <f t="shared" si="229"/>
        <v>Triploid</v>
      </c>
      <c r="L1570" s="27">
        <f t="shared" si="231"/>
        <v>88.888888888888886</v>
      </c>
      <c r="M1570" s="26">
        <v>0.88888888888888884</v>
      </c>
      <c r="N1570" s="17" t="s">
        <v>45</v>
      </c>
      <c r="O1570" s="26">
        <f t="shared" si="232"/>
        <v>48.514851485148505</v>
      </c>
      <c r="P1570" s="26">
        <v>0.48514851485148508</v>
      </c>
      <c r="Q1570" s="26">
        <f t="shared" si="233"/>
        <v>51.485148514851495</v>
      </c>
      <c r="R1570" s="26">
        <f t="shared" si="234"/>
        <v>0.51485148514851486</v>
      </c>
      <c r="S1570" s="17" t="s">
        <v>45</v>
      </c>
      <c r="T1570" s="95">
        <v>3.8565022421524664</v>
      </c>
      <c r="U1570" s="17">
        <f t="shared" si="230"/>
        <v>5.16</v>
      </c>
      <c r="V1570" s="17">
        <v>1.72</v>
      </c>
      <c r="W1570" s="26">
        <v>18.39064027758657</v>
      </c>
      <c r="X1570" s="26">
        <v>38.677251478708612</v>
      </c>
      <c r="Y1570" s="26">
        <v>27.124353892295176</v>
      </c>
      <c r="Z1570" s="26">
        <v>2.8105841060740318</v>
      </c>
      <c r="AA1570" s="26">
        <v>0.49714285714285716</v>
      </c>
      <c r="AB1570" s="26">
        <v>23.271996288851092</v>
      </c>
      <c r="AC1570" s="26">
        <f t="shared" si="237"/>
        <v>0.70923545465132065</v>
      </c>
      <c r="AD1570" s="26">
        <f t="shared" si="237"/>
        <v>1.4915890704793455</v>
      </c>
      <c r="AE1570" s="26">
        <f t="shared" si="237"/>
        <v>1.0460513160257334</v>
      </c>
      <c r="AF1570" s="26">
        <f t="shared" si="237"/>
        <v>0.10839023906832589</v>
      </c>
      <c r="AG1570" s="17">
        <v>1.8</v>
      </c>
      <c r="AH1570" s="17">
        <v>6.7</v>
      </c>
      <c r="AI1570" s="17">
        <f t="shared" si="227"/>
        <v>1.9952623149688761E-7</v>
      </c>
      <c r="AJ1570" s="17">
        <v>1</v>
      </c>
      <c r="AK1570" s="17">
        <v>52.5</v>
      </c>
      <c r="AL1570" s="17">
        <v>813.5</v>
      </c>
      <c r="AM1570" s="17">
        <v>64.5</v>
      </c>
      <c r="AN1570" s="17">
        <v>1.45</v>
      </c>
      <c r="AO1570" s="17">
        <v>3.25</v>
      </c>
      <c r="AP1570" s="17">
        <v>0.65</v>
      </c>
      <c r="AQ1570" s="17">
        <v>14.25</v>
      </c>
      <c r="AR1570" s="17">
        <v>861.9375</v>
      </c>
      <c r="AS1570" s="17">
        <v>1214.4444444444448</v>
      </c>
      <c r="AT1570" s="26">
        <v>627.875</v>
      </c>
      <c r="AU1570" s="26">
        <v>21.286993769470403</v>
      </c>
      <c r="AV1570" s="26">
        <v>1.1074930758290282</v>
      </c>
      <c r="AW1570" s="26">
        <v>4738.7249999999985</v>
      </c>
      <c r="AX1570" s="26">
        <v>3736.45</v>
      </c>
      <c r="AY1570" s="103">
        <v>1230</v>
      </c>
      <c r="AZ1570" s="103">
        <f t="shared" si="236"/>
        <v>375.15</v>
      </c>
      <c r="BA1570" s="17">
        <v>200</v>
      </c>
      <c r="BB1570" s="17">
        <v>200</v>
      </c>
      <c r="BC1570" s="17">
        <v>0.14000000000000001</v>
      </c>
      <c r="BD1570" s="14">
        <v>3</v>
      </c>
      <c r="BE1570" s="17" t="s">
        <v>217</v>
      </c>
      <c r="BF1570" s="28"/>
      <c r="BG1570" s="26"/>
      <c r="BH1570" s="17"/>
      <c r="BI1570" s="29"/>
    </row>
    <row r="1571" spans="1:61" x14ac:dyDescent="0.25">
      <c r="A1571" s="17">
        <v>2010</v>
      </c>
      <c r="B1571" s="15">
        <v>2013</v>
      </c>
      <c r="C1571" s="66" t="s">
        <v>214</v>
      </c>
      <c r="D1571" s="52" t="s">
        <v>345</v>
      </c>
      <c r="E1571" s="17">
        <v>2</v>
      </c>
      <c r="F1571" s="67" t="s">
        <v>116</v>
      </c>
      <c r="G1571" s="65" t="s">
        <v>117</v>
      </c>
      <c r="H1571" s="70">
        <v>99207</v>
      </c>
      <c r="I1571" s="45">
        <v>8</v>
      </c>
      <c r="J1571" s="22">
        <v>99207020</v>
      </c>
      <c r="K1571" s="17" t="str">
        <f t="shared" si="229"/>
        <v>Triploid</v>
      </c>
      <c r="L1571" s="27">
        <f t="shared" si="231"/>
        <v>88.888888888888886</v>
      </c>
      <c r="M1571" s="26">
        <v>0.88888888888888884</v>
      </c>
      <c r="N1571" s="17" t="s">
        <v>45</v>
      </c>
      <c r="O1571" s="26">
        <f t="shared" si="232"/>
        <v>55.782312925170061</v>
      </c>
      <c r="P1571" s="26">
        <v>0.55782312925170063</v>
      </c>
      <c r="Q1571" s="26">
        <f t="shared" si="233"/>
        <v>44.217687074829939</v>
      </c>
      <c r="R1571" s="26">
        <f t="shared" si="234"/>
        <v>0.44217687074829937</v>
      </c>
      <c r="S1571" s="17" t="s">
        <v>45</v>
      </c>
      <c r="T1571" s="95">
        <v>0.24663677130044842</v>
      </c>
      <c r="U1571" s="17">
        <f t="shared" si="230"/>
        <v>0.33</v>
      </c>
      <c r="V1571" s="17">
        <v>0.11</v>
      </c>
      <c r="W1571" s="26">
        <v>16.212694399944724</v>
      </c>
      <c r="X1571" s="26">
        <v>33.194021039919058</v>
      </c>
      <c r="Y1571" s="26">
        <v>29.860736524845876</v>
      </c>
      <c r="Z1571" s="26">
        <v>5.3269989763186345</v>
      </c>
      <c r="AA1571" s="26">
        <v>0.57714285714285718</v>
      </c>
      <c r="AB1571" s="26">
        <v>1.2820228211161924</v>
      </c>
      <c r="AC1571" s="26">
        <f t="shared" si="237"/>
        <v>3.998646600883228E-2</v>
      </c>
      <c r="AD1571" s="26">
        <f t="shared" si="237"/>
        <v>8.1868661757647898E-2</v>
      </c>
      <c r="AE1571" s="26">
        <f t="shared" si="237"/>
        <v>7.364755645141359E-2</v>
      </c>
      <c r="AF1571" s="26">
        <f t="shared" si="237"/>
        <v>1.3138338282400219E-2</v>
      </c>
      <c r="AG1571" s="17">
        <v>2</v>
      </c>
      <c r="AH1571" s="17">
        <v>6.4</v>
      </c>
      <c r="AI1571" s="17">
        <f t="shared" ref="AI1571:AI1621" si="238">10^(-AH1571)</f>
        <v>3.9810717055349618E-7</v>
      </c>
      <c r="AJ1571" s="17">
        <v>1</v>
      </c>
      <c r="AK1571" s="17">
        <v>28</v>
      </c>
      <c r="AL1571" s="17">
        <v>729</v>
      </c>
      <c r="AM1571" s="17">
        <v>53.5</v>
      </c>
      <c r="AN1571" s="17">
        <v>1.2</v>
      </c>
      <c r="AO1571" s="17">
        <v>2.0499999999999998</v>
      </c>
      <c r="AP1571" s="17">
        <v>0.4</v>
      </c>
      <c r="AQ1571" s="17">
        <v>17.399999999999999</v>
      </c>
      <c r="AR1571" s="17">
        <v>861.9375</v>
      </c>
      <c r="AS1571" s="17">
        <v>1214.4444444444448</v>
      </c>
      <c r="AT1571" s="26">
        <v>627.875</v>
      </c>
      <c r="AU1571" s="26">
        <v>21.286993769470403</v>
      </c>
      <c r="AV1571" s="26">
        <v>1.1074930758290282</v>
      </c>
      <c r="AW1571" s="26">
        <v>4738.7249999999985</v>
      </c>
      <c r="AX1571" s="26">
        <v>3736.45</v>
      </c>
      <c r="AY1571" s="103">
        <v>1230</v>
      </c>
      <c r="AZ1571" s="103">
        <f t="shared" si="236"/>
        <v>375.15</v>
      </c>
      <c r="BA1571" s="17">
        <v>200</v>
      </c>
      <c r="BB1571" s="17">
        <v>200</v>
      </c>
      <c r="BC1571" s="17">
        <v>0.14000000000000001</v>
      </c>
      <c r="BD1571" s="14">
        <v>3</v>
      </c>
      <c r="BE1571" s="17" t="s">
        <v>217</v>
      </c>
      <c r="BF1571" s="28"/>
      <c r="BG1571" s="26"/>
      <c r="BH1571" s="17"/>
      <c r="BI1571" s="29"/>
    </row>
    <row r="1572" spans="1:61" x14ac:dyDescent="0.25">
      <c r="A1572" s="17">
        <v>2010</v>
      </c>
      <c r="B1572" s="15">
        <v>2013</v>
      </c>
      <c r="C1572" s="66" t="s">
        <v>214</v>
      </c>
      <c r="D1572" s="52" t="s">
        <v>345</v>
      </c>
      <c r="E1572" s="17">
        <v>3</v>
      </c>
      <c r="F1572" s="67" t="s">
        <v>116</v>
      </c>
      <c r="G1572" s="65" t="s">
        <v>117</v>
      </c>
      <c r="H1572" s="70">
        <v>99207</v>
      </c>
      <c r="I1572" s="45">
        <v>8</v>
      </c>
      <c r="J1572" s="22">
        <v>99207020</v>
      </c>
      <c r="K1572" s="17" t="str">
        <f t="shared" si="229"/>
        <v>Triploid</v>
      </c>
      <c r="L1572" s="27">
        <f t="shared" si="231"/>
        <v>94.444444444444443</v>
      </c>
      <c r="M1572" s="26">
        <v>0.94444444444444442</v>
      </c>
      <c r="N1572" s="17" t="s">
        <v>45</v>
      </c>
      <c r="O1572" s="26">
        <f t="shared" si="232"/>
        <v>51.079136690647474</v>
      </c>
      <c r="P1572" s="26">
        <v>0.51079136690647475</v>
      </c>
      <c r="Q1572" s="26">
        <f t="shared" si="233"/>
        <v>48.920863309352526</v>
      </c>
      <c r="R1572" s="26">
        <f t="shared" si="234"/>
        <v>0.48920863309352525</v>
      </c>
      <c r="S1572" s="17" t="s">
        <v>45</v>
      </c>
      <c r="T1572" s="95">
        <v>5.9865470852017939</v>
      </c>
      <c r="U1572" s="17">
        <f t="shared" si="230"/>
        <v>8.01</v>
      </c>
      <c r="V1572" s="17">
        <v>2.67</v>
      </c>
      <c r="W1572" s="26">
        <v>17.459326223518488</v>
      </c>
      <c r="X1572" s="26">
        <v>39.069896597865444</v>
      </c>
      <c r="Y1572" s="26">
        <v>28.512557690458635</v>
      </c>
      <c r="Z1572" s="26">
        <v>3.1836599788468334</v>
      </c>
      <c r="AA1572" s="26">
        <v>0.63318181818181818</v>
      </c>
      <c r="AB1572" s="26">
        <v>28.364113971523217</v>
      </c>
      <c r="AC1572" s="26">
        <f t="shared" si="237"/>
        <v>1.0452107851299184</v>
      </c>
      <c r="AD1572" s="26">
        <f t="shared" si="237"/>
        <v>2.3389377559708686</v>
      </c>
      <c r="AE1572" s="26">
        <f t="shared" si="237"/>
        <v>1.7069176913346313</v>
      </c>
      <c r="AF1572" s="26">
        <f t="shared" si="237"/>
        <v>0.19059130366639115</v>
      </c>
      <c r="AG1572" s="17">
        <v>1.6</v>
      </c>
      <c r="AH1572" s="17">
        <v>6.7</v>
      </c>
      <c r="AI1572" s="17">
        <f t="shared" si="238"/>
        <v>1.9952623149688761E-7</v>
      </c>
      <c r="AJ1572" s="17">
        <v>1.5</v>
      </c>
      <c r="AK1572" s="17">
        <v>48</v>
      </c>
      <c r="AL1572" s="17">
        <v>729.5</v>
      </c>
      <c r="AM1572" s="17">
        <v>76</v>
      </c>
      <c r="AN1572" s="17">
        <v>1.1000000000000001</v>
      </c>
      <c r="AO1572" s="17">
        <v>3.5</v>
      </c>
      <c r="AP1572" s="17">
        <v>0.45</v>
      </c>
      <c r="AQ1572" s="17">
        <v>10.75</v>
      </c>
      <c r="AR1572" s="17">
        <v>861.9375</v>
      </c>
      <c r="AS1572" s="17">
        <v>1214.4444444444448</v>
      </c>
      <c r="AT1572" s="26">
        <v>627.875</v>
      </c>
      <c r="AU1572" s="26">
        <v>21.286993769470403</v>
      </c>
      <c r="AV1572" s="26">
        <v>1.1074930758290282</v>
      </c>
      <c r="AW1572" s="26">
        <v>4738.7249999999985</v>
      </c>
      <c r="AX1572" s="26">
        <v>3736.45</v>
      </c>
      <c r="AY1572" s="103">
        <v>1230</v>
      </c>
      <c r="AZ1572" s="103">
        <f t="shared" si="236"/>
        <v>375.15</v>
      </c>
      <c r="BA1572" s="17">
        <v>200</v>
      </c>
      <c r="BB1572" s="17">
        <v>200</v>
      </c>
      <c r="BC1572" s="17">
        <v>0.14000000000000001</v>
      </c>
      <c r="BD1572" s="14">
        <v>3</v>
      </c>
      <c r="BE1572" s="17" t="s">
        <v>217</v>
      </c>
      <c r="BF1572" s="28"/>
      <c r="BG1572" s="26"/>
      <c r="BH1572" s="17"/>
      <c r="BI1572" s="29"/>
    </row>
    <row r="1573" spans="1:61" x14ac:dyDescent="0.25">
      <c r="A1573" s="17">
        <v>2010</v>
      </c>
      <c r="B1573" s="15">
        <v>2013</v>
      </c>
      <c r="C1573" s="66" t="s">
        <v>214</v>
      </c>
      <c r="D1573" s="52" t="s">
        <v>345</v>
      </c>
      <c r="E1573" s="17">
        <v>4</v>
      </c>
      <c r="F1573" s="67" t="s">
        <v>116</v>
      </c>
      <c r="G1573" s="65" t="s">
        <v>117</v>
      </c>
      <c r="H1573" s="70">
        <v>99207</v>
      </c>
      <c r="I1573" s="45">
        <v>8</v>
      </c>
      <c r="J1573" s="22">
        <v>99207020</v>
      </c>
      <c r="K1573" s="17" t="str">
        <f t="shared" si="229"/>
        <v>Triploid</v>
      </c>
      <c r="L1573" s="27">
        <f t="shared" si="231"/>
        <v>94.444444444444443</v>
      </c>
      <c r="M1573" s="26">
        <v>0.94444444444444442</v>
      </c>
      <c r="N1573" s="17" t="s">
        <v>45</v>
      </c>
      <c r="O1573" s="26">
        <f t="shared" si="232"/>
        <v>50</v>
      </c>
      <c r="P1573" s="26">
        <v>0.5</v>
      </c>
      <c r="Q1573" s="26">
        <f t="shared" si="233"/>
        <v>50</v>
      </c>
      <c r="R1573" s="26">
        <f t="shared" si="234"/>
        <v>0.5</v>
      </c>
      <c r="S1573" s="17" t="s">
        <v>45</v>
      </c>
      <c r="T1573" s="95">
        <v>1.6816143497757847</v>
      </c>
      <c r="U1573" s="17">
        <f t="shared" si="230"/>
        <v>2.25</v>
      </c>
      <c r="V1573" s="17">
        <v>0.75</v>
      </c>
      <c r="W1573" s="26">
        <v>18.350312644331538</v>
      </c>
      <c r="X1573" s="26">
        <v>37.980409398278084</v>
      </c>
      <c r="Y1573" s="26">
        <v>27.963336826896878</v>
      </c>
      <c r="Z1573" s="26">
        <v>2.9909300576734097</v>
      </c>
      <c r="AA1573" s="26">
        <v>0.50357142857142856</v>
      </c>
      <c r="AB1573" s="26">
        <v>10.018128041217441</v>
      </c>
      <c r="AC1573" s="26">
        <f t="shared" si="237"/>
        <v>0.30858149065579937</v>
      </c>
      <c r="AD1573" s="26">
        <f t="shared" si="237"/>
        <v>0.63868401454503509</v>
      </c>
      <c r="AE1573" s="26">
        <f t="shared" si="237"/>
        <v>0.47023548475723448</v>
      </c>
      <c r="AF1573" s="26">
        <f t="shared" si="237"/>
        <v>5.0295909041593215E-2</v>
      </c>
      <c r="AG1573" s="17">
        <v>2.1</v>
      </c>
      <c r="AH1573" s="17">
        <v>6.5</v>
      </c>
      <c r="AI1573" s="17">
        <f t="shared" si="238"/>
        <v>3.1622776601683734E-7</v>
      </c>
      <c r="AJ1573" s="17">
        <v>1</v>
      </c>
      <c r="AK1573" s="17">
        <v>43</v>
      </c>
      <c r="AL1573" s="17">
        <v>795</v>
      </c>
      <c r="AM1573" s="17">
        <v>68.5</v>
      </c>
      <c r="AN1573" s="17">
        <v>1.55</v>
      </c>
      <c r="AO1573" s="17">
        <v>2.7</v>
      </c>
      <c r="AP1573" s="17">
        <v>0.45</v>
      </c>
      <c r="AQ1573" s="17">
        <v>25.9</v>
      </c>
      <c r="AR1573" s="17">
        <v>861.9375</v>
      </c>
      <c r="AS1573" s="17">
        <v>1214.4444444444448</v>
      </c>
      <c r="AT1573" s="26">
        <v>627.875</v>
      </c>
      <c r="AU1573" s="26">
        <v>21.286993769470403</v>
      </c>
      <c r="AV1573" s="26">
        <v>1.1074930758290282</v>
      </c>
      <c r="AW1573" s="26">
        <v>4738.7249999999985</v>
      </c>
      <c r="AX1573" s="26">
        <v>3736.45</v>
      </c>
      <c r="AY1573" s="103">
        <v>1230</v>
      </c>
      <c r="AZ1573" s="103">
        <f t="shared" si="236"/>
        <v>375.15</v>
      </c>
      <c r="BA1573" s="17">
        <v>200</v>
      </c>
      <c r="BB1573" s="17">
        <v>200</v>
      </c>
      <c r="BC1573" s="17">
        <v>0.14000000000000001</v>
      </c>
      <c r="BD1573" s="14">
        <v>3</v>
      </c>
      <c r="BE1573" s="17" t="s">
        <v>217</v>
      </c>
      <c r="BF1573" s="28"/>
      <c r="BG1573" s="26"/>
      <c r="BH1573" s="17"/>
      <c r="BI1573" s="29"/>
    </row>
    <row r="1574" spans="1:61" x14ac:dyDescent="0.25">
      <c r="A1574" s="17">
        <v>2010</v>
      </c>
      <c r="B1574" s="15">
        <v>2013</v>
      </c>
      <c r="C1574" s="66" t="s">
        <v>214</v>
      </c>
      <c r="D1574" s="52" t="s">
        <v>345</v>
      </c>
      <c r="E1574" s="17">
        <v>1</v>
      </c>
      <c r="F1574" s="67" t="s">
        <v>120</v>
      </c>
      <c r="G1574" s="65" t="s">
        <v>121</v>
      </c>
      <c r="H1574" s="70">
        <v>99217</v>
      </c>
      <c r="I1574" s="45">
        <v>9</v>
      </c>
      <c r="J1574" s="22">
        <v>99217015</v>
      </c>
      <c r="K1574" s="17" t="str">
        <f t="shared" si="229"/>
        <v>Triploid</v>
      </c>
      <c r="L1574" s="27">
        <f t="shared" si="231"/>
        <v>88.888888888888886</v>
      </c>
      <c r="M1574" s="26">
        <v>0.88888888888888884</v>
      </c>
      <c r="N1574" s="17" t="s">
        <v>45</v>
      </c>
      <c r="O1574" s="26">
        <f t="shared" si="232"/>
        <v>47.186147186147188</v>
      </c>
      <c r="P1574" s="26">
        <v>0.47186147186147187</v>
      </c>
      <c r="Q1574" s="26">
        <f t="shared" si="233"/>
        <v>52.813852813852812</v>
      </c>
      <c r="R1574" s="26">
        <f t="shared" si="234"/>
        <v>0.52813852813852813</v>
      </c>
      <c r="S1574" s="17" t="s">
        <v>45</v>
      </c>
      <c r="T1574" s="95">
        <v>3.116591928251121</v>
      </c>
      <c r="U1574" s="17">
        <f t="shared" si="230"/>
        <v>4.17</v>
      </c>
      <c r="V1574" s="17">
        <v>1.39</v>
      </c>
      <c r="W1574" s="26">
        <v>17.984818231745493</v>
      </c>
      <c r="X1574" s="26">
        <v>40.104965366325082</v>
      </c>
      <c r="Y1574" s="26">
        <v>27.844238931911946</v>
      </c>
      <c r="Z1574" s="26">
        <v>2.6000119206256613</v>
      </c>
      <c r="AA1574" s="26">
        <v>0.44263157894736843</v>
      </c>
      <c r="AB1574" s="26">
        <v>21.123155756279893</v>
      </c>
      <c r="AC1574" s="26">
        <f t="shared" si="237"/>
        <v>0.56051339332121597</v>
      </c>
      <c r="AD1574" s="26">
        <f t="shared" si="237"/>
        <v>1.2499081134347951</v>
      </c>
      <c r="AE1574" s="26">
        <f t="shared" si="237"/>
        <v>0.86779130303492391</v>
      </c>
      <c r="AF1574" s="26">
        <f t="shared" si="237"/>
        <v>8.1031761651786313E-2</v>
      </c>
      <c r="AG1574" s="17">
        <v>1.8</v>
      </c>
      <c r="AH1574" s="17">
        <v>6.7</v>
      </c>
      <c r="AI1574" s="17">
        <f t="shared" si="238"/>
        <v>1.9952623149688761E-7</v>
      </c>
      <c r="AJ1574" s="17">
        <v>1</v>
      </c>
      <c r="AK1574" s="17">
        <v>52.5</v>
      </c>
      <c r="AL1574" s="17">
        <v>813.5</v>
      </c>
      <c r="AM1574" s="17">
        <v>64.5</v>
      </c>
      <c r="AN1574" s="17">
        <v>1.45</v>
      </c>
      <c r="AO1574" s="17">
        <v>3.25</v>
      </c>
      <c r="AP1574" s="17">
        <v>0.65</v>
      </c>
      <c r="AQ1574" s="17">
        <v>14.25</v>
      </c>
      <c r="AR1574" s="17">
        <v>861.9375</v>
      </c>
      <c r="AS1574" s="17">
        <v>1214.4444444444448</v>
      </c>
      <c r="AT1574" s="26">
        <v>627.875</v>
      </c>
      <c r="AU1574" s="26">
        <v>21.286993769470403</v>
      </c>
      <c r="AV1574" s="26">
        <v>1.1074930758290282</v>
      </c>
      <c r="AW1574" s="26">
        <v>4738.7249999999985</v>
      </c>
      <c r="AX1574" s="26">
        <v>3736.45</v>
      </c>
      <c r="AY1574" s="103">
        <v>1230</v>
      </c>
      <c r="AZ1574" s="103">
        <f t="shared" si="236"/>
        <v>375.15</v>
      </c>
      <c r="BA1574" s="17">
        <v>200</v>
      </c>
      <c r="BB1574" s="17">
        <v>200</v>
      </c>
      <c r="BC1574" s="17">
        <v>0.14000000000000001</v>
      </c>
      <c r="BD1574" s="14">
        <v>3</v>
      </c>
      <c r="BE1574" s="17" t="s">
        <v>217</v>
      </c>
      <c r="BF1574" s="28"/>
      <c r="BG1574" s="26"/>
      <c r="BH1574" s="17"/>
    </row>
    <row r="1575" spans="1:61" x14ac:dyDescent="0.25">
      <c r="A1575" s="17">
        <v>2010</v>
      </c>
      <c r="B1575" s="15">
        <v>2013</v>
      </c>
      <c r="C1575" s="66" t="s">
        <v>214</v>
      </c>
      <c r="D1575" s="52" t="s">
        <v>345</v>
      </c>
      <c r="E1575" s="17">
        <v>2</v>
      </c>
      <c r="F1575" s="67" t="s">
        <v>120</v>
      </c>
      <c r="G1575" s="65" t="s">
        <v>121</v>
      </c>
      <c r="H1575" s="70">
        <v>99217</v>
      </c>
      <c r="I1575" s="45">
        <v>9</v>
      </c>
      <c r="J1575" s="22">
        <v>99217015</v>
      </c>
      <c r="K1575" s="17" t="str">
        <f t="shared" si="229"/>
        <v>Triploid</v>
      </c>
      <c r="L1575" s="27">
        <f t="shared" si="231"/>
        <v>77.777777777777786</v>
      </c>
      <c r="M1575" s="26">
        <v>0.77777777777777779</v>
      </c>
      <c r="N1575" s="17" t="s">
        <v>45</v>
      </c>
      <c r="O1575" s="26">
        <f t="shared" si="232"/>
        <v>46.411483253588507</v>
      </c>
      <c r="P1575" s="26">
        <v>0.46411483253588509</v>
      </c>
      <c r="Q1575" s="26">
        <f t="shared" si="233"/>
        <v>53.588516746411493</v>
      </c>
      <c r="R1575" s="26">
        <f t="shared" si="234"/>
        <v>0.53588516746411496</v>
      </c>
      <c r="S1575" s="17" t="s">
        <v>45</v>
      </c>
      <c r="T1575" s="95">
        <v>5.291479820627802</v>
      </c>
      <c r="U1575" s="17">
        <f t="shared" si="230"/>
        <v>7.08</v>
      </c>
      <c r="V1575" s="17">
        <v>2.36</v>
      </c>
      <c r="W1575" s="26">
        <v>16.498729258634228</v>
      </c>
      <c r="X1575" s="26">
        <v>36.259172914913982</v>
      </c>
      <c r="Y1575" s="26">
        <v>30.161054844636126</v>
      </c>
      <c r="Z1575" s="26">
        <v>3.4804893468460847</v>
      </c>
      <c r="AA1575" s="26">
        <v>0.40400000000000003</v>
      </c>
      <c r="AB1575" s="26">
        <v>39.293166984859916</v>
      </c>
      <c r="AC1575" s="26">
        <f t="shared" si="237"/>
        <v>0.87302692938064519</v>
      </c>
      <c r="AD1575" s="26">
        <f t="shared" si="237"/>
        <v>1.9186468179192151</v>
      </c>
      <c r="AE1575" s="26">
        <f t="shared" si="237"/>
        <v>1.5959661307924047</v>
      </c>
      <c r="AF1575" s="26">
        <f t="shared" si="237"/>
        <v>0.18416939144746097</v>
      </c>
      <c r="AG1575" s="17">
        <v>2</v>
      </c>
      <c r="AH1575" s="17">
        <v>6.4</v>
      </c>
      <c r="AI1575" s="17">
        <f t="shared" si="238"/>
        <v>3.9810717055349618E-7</v>
      </c>
      <c r="AJ1575" s="17">
        <v>1</v>
      </c>
      <c r="AK1575" s="17">
        <v>28</v>
      </c>
      <c r="AL1575" s="17">
        <v>729</v>
      </c>
      <c r="AM1575" s="17">
        <v>53.5</v>
      </c>
      <c r="AN1575" s="17">
        <v>1.2</v>
      </c>
      <c r="AO1575" s="17">
        <v>2.0499999999999998</v>
      </c>
      <c r="AP1575" s="17">
        <v>0.4</v>
      </c>
      <c r="AQ1575" s="17">
        <v>17.399999999999999</v>
      </c>
      <c r="AR1575" s="17">
        <v>861.9375</v>
      </c>
      <c r="AS1575" s="17">
        <v>1214.4444444444448</v>
      </c>
      <c r="AT1575" s="26">
        <v>627.875</v>
      </c>
      <c r="AU1575" s="26">
        <v>21.286993769470403</v>
      </c>
      <c r="AV1575" s="26">
        <v>1.1074930758290282</v>
      </c>
      <c r="AW1575" s="26">
        <v>4738.7249999999985</v>
      </c>
      <c r="AX1575" s="26">
        <v>3736.45</v>
      </c>
      <c r="AY1575" s="103">
        <v>1230</v>
      </c>
      <c r="AZ1575" s="103">
        <f t="shared" si="236"/>
        <v>375.15</v>
      </c>
      <c r="BA1575" s="17">
        <v>200</v>
      </c>
      <c r="BB1575" s="17">
        <v>200</v>
      </c>
      <c r="BC1575" s="17">
        <v>0.14000000000000001</v>
      </c>
      <c r="BD1575" s="14">
        <v>3</v>
      </c>
      <c r="BE1575" s="17" t="s">
        <v>217</v>
      </c>
      <c r="BF1575" s="28"/>
      <c r="BG1575" s="26"/>
      <c r="BH1575" s="17"/>
    </row>
    <row r="1576" spans="1:61" x14ac:dyDescent="0.25">
      <c r="A1576" s="17">
        <v>2010</v>
      </c>
      <c r="B1576" s="15">
        <v>2013</v>
      </c>
      <c r="C1576" s="66" t="s">
        <v>214</v>
      </c>
      <c r="D1576" s="52" t="s">
        <v>345</v>
      </c>
      <c r="E1576" s="17">
        <v>3</v>
      </c>
      <c r="F1576" s="67" t="s">
        <v>120</v>
      </c>
      <c r="G1576" s="65" t="s">
        <v>121</v>
      </c>
      <c r="H1576" s="70">
        <v>99217</v>
      </c>
      <c r="I1576" s="45">
        <v>9</v>
      </c>
      <c r="J1576" s="22">
        <v>99217015</v>
      </c>
      <c r="K1576" s="17" t="str">
        <f t="shared" si="229"/>
        <v>Triploid</v>
      </c>
      <c r="L1576" s="27">
        <f t="shared" si="231"/>
        <v>94.444444444444443</v>
      </c>
      <c r="M1576" s="26">
        <v>0.94444444444444442</v>
      </c>
      <c r="N1576" s="17" t="s">
        <v>45</v>
      </c>
      <c r="O1576" s="26">
        <f t="shared" si="232"/>
        <v>49.59349593495935</v>
      </c>
      <c r="P1576" s="26">
        <v>0.49593495934959347</v>
      </c>
      <c r="Q1576" s="26">
        <f t="shared" si="233"/>
        <v>50.40650406504065</v>
      </c>
      <c r="R1576" s="26">
        <f t="shared" si="234"/>
        <v>0.50406504065040658</v>
      </c>
      <c r="S1576" s="17" t="s">
        <v>45</v>
      </c>
      <c r="T1576" s="95">
        <v>4.1479820627802688</v>
      </c>
      <c r="U1576" s="17">
        <f t="shared" si="230"/>
        <v>5.5500000000000007</v>
      </c>
      <c r="V1576" s="17">
        <v>1.85</v>
      </c>
      <c r="W1576" s="26">
        <v>19.726245336844414</v>
      </c>
      <c r="X1576" s="26">
        <v>41.083206468071097</v>
      </c>
      <c r="Y1576" s="26">
        <v>26.072740941134512</v>
      </c>
      <c r="Z1576" s="26">
        <v>2.0777769777265718</v>
      </c>
      <c r="AA1576" s="26">
        <v>0.4393548387096774</v>
      </c>
      <c r="AB1576" s="26">
        <v>28.323225538808</v>
      </c>
      <c r="AC1576" s="26">
        <f t="shared" si="237"/>
        <v>0.81824111823233547</v>
      </c>
      <c r="AD1576" s="26">
        <f t="shared" si="237"/>
        <v>1.7041240351105724</v>
      </c>
      <c r="AE1576" s="26">
        <f t="shared" si="237"/>
        <v>1.0814926175134272</v>
      </c>
      <c r="AF1576" s="26">
        <f t="shared" si="237"/>
        <v>8.618581634067618E-2</v>
      </c>
      <c r="AG1576" s="17">
        <v>1.6</v>
      </c>
      <c r="AH1576" s="17">
        <v>6.7</v>
      </c>
      <c r="AI1576" s="17">
        <f t="shared" si="238"/>
        <v>1.9952623149688761E-7</v>
      </c>
      <c r="AJ1576" s="17">
        <v>1.5</v>
      </c>
      <c r="AK1576" s="17">
        <v>48</v>
      </c>
      <c r="AL1576" s="17">
        <v>729.5</v>
      </c>
      <c r="AM1576" s="17">
        <v>76</v>
      </c>
      <c r="AN1576" s="17">
        <v>1.1000000000000001</v>
      </c>
      <c r="AO1576" s="17">
        <v>3.5</v>
      </c>
      <c r="AP1576" s="17">
        <v>0.45</v>
      </c>
      <c r="AQ1576" s="17">
        <v>10.75</v>
      </c>
      <c r="AR1576" s="17">
        <v>861.9375</v>
      </c>
      <c r="AS1576" s="17">
        <v>1214.4444444444448</v>
      </c>
      <c r="AT1576" s="26">
        <v>627.875</v>
      </c>
      <c r="AU1576" s="26">
        <v>21.286993769470403</v>
      </c>
      <c r="AV1576" s="26">
        <v>1.1074930758290282</v>
      </c>
      <c r="AW1576" s="26">
        <v>4738.7249999999985</v>
      </c>
      <c r="AX1576" s="26">
        <v>3736.45</v>
      </c>
      <c r="AY1576" s="103">
        <v>1230</v>
      </c>
      <c r="AZ1576" s="103">
        <f t="shared" si="236"/>
        <v>375.15</v>
      </c>
      <c r="BA1576" s="17">
        <v>200</v>
      </c>
      <c r="BB1576" s="17">
        <v>200</v>
      </c>
      <c r="BC1576" s="17">
        <v>0.14000000000000001</v>
      </c>
      <c r="BD1576" s="14">
        <v>3</v>
      </c>
      <c r="BE1576" s="17" t="s">
        <v>217</v>
      </c>
      <c r="BF1576" s="28"/>
      <c r="BG1576" s="26"/>
      <c r="BH1576" s="17"/>
    </row>
    <row r="1577" spans="1:61" x14ac:dyDescent="0.25">
      <c r="A1577" s="17">
        <v>2010</v>
      </c>
      <c r="B1577" s="15">
        <v>2013</v>
      </c>
      <c r="C1577" s="66" t="s">
        <v>214</v>
      </c>
      <c r="D1577" s="52" t="s">
        <v>345</v>
      </c>
      <c r="E1577" s="17">
        <v>4</v>
      </c>
      <c r="F1577" s="67" t="s">
        <v>120</v>
      </c>
      <c r="G1577" s="62" t="s">
        <v>121</v>
      </c>
      <c r="H1577" s="70">
        <v>99217</v>
      </c>
      <c r="I1577" s="45">
        <v>9</v>
      </c>
      <c r="J1577" s="22">
        <v>99217015</v>
      </c>
      <c r="K1577" s="17" t="str">
        <f t="shared" si="229"/>
        <v>Triploid</v>
      </c>
      <c r="L1577" s="27">
        <f t="shared" si="231"/>
        <v>100</v>
      </c>
      <c r="M1577" s="26">
        <v>1</v>
      </c>
      <c r="N1577" s="17" t="s">
        <v>45</v>
      </c>
      <c r="O1577" s="26">
        <f t="shared" si="232"/>
        <v>49</v>
      </c>
      <c r="P1577" s="26">
        <v>0.49</v>
      </c>
      <c r="Q1577" s="26">
        <f t="shared" si="233"/>
        <v>51</v>
      </c>
      <c r="R1577" s="26">
        <f t="shared" si="234"/>
        <v>0.51</v>
      </c>
      <c r="S1577" s="17" t="s">
        <v>45</v>
      </c>
      <c r="T1577" s="95">
        <v>3.0269058295964126</v>
      </c>
      <c r="U1577" s="17">
        <f t="shared" si="230"/>
        <v>4.0500000000000007</v>
      </c>
      <c r="V1577" s="17">
        <v>1.35</v>
      </c>
      <c r="W1577" s="26">
        <v>17.865738336320604</v>
      </c>
      <c r="X1577" s="26">
        <v>40.607202500191988</v>
      </c>
      <c r="Y1577" s="26">
        <v>27.197563067759532</v>
      </c>
      <c r="Z1577" s="26">
        <v>2.5254308106229502</v>
      </c>
      <c r="AA1577" s="26">
        <v>0.49299999999999999</v>
      </c>
      <c r="AB1577" s="26">
        <v>18.419305251093789</v>
      </c>
      <c r="AC1577" s="26">
        <f t="shared" si="237"/>
        <v>0.54077907520252944</v>
      </c>
      <c r="AD1577" s="26">
        <f t="shared" si="237"/>
        <v>1.2291417797143314</v>
      </c>
      <c r="AE1577" s="26">
        <f t="shared" si="237"/>
        <v>0.82324462200617421</v>
      </c>
      <c r="AF1577" s="26">
        <f t="shared" si="237"/>
        <v>7.644241242917002E-2</v>
      </c>
      <c r="AG1577" s="17">
        <v>2.1</v>
      </c>
      <c r="AH1577" s="17">
        <v>6.5</v>
      </c>
      <c r="AI1577" s="17">
        <f t="shared" si="238"/>
        <v>3.1622776601683734E-7</v>
      </c>
      <c r="AJ1577" s="17">
        <v>1</v>
      </c>
      <c r="AK1577" s="17">
        <v>43</v>
      </c>
      <c r="AL1577" s="17">
        <v>795</v>
      </c>
      <c r="AM1577" s="17">
        <v>68.5</v>
      </c>
      <c r="AN1577" s="17">
        <v>1.55</v>
      </c>
      <c r="AO1577" s="17">
        <v>2.7</v>
      </c>
      <c r="AP1577" s="17">
        <v>0.45</v>
      </c>
      <c r="AQ1577" s="17">
        <v>25.9</v>
      </c>
      <c r="AR1577" s="17">
        <v>861.9375</v>
      </c>
      <c r="AS1577" s="17">
        <v>1214.4444444444448</v>
      </c>
      <c r="AT1577" s="26">
        <v>627.875</v>
      </c>
      <c r="AU1577" s="26">
        <v>21.286993769470403</v>
      </c>
      <c r="AV1577" s="26">
        <v>1.1074930758290282</v>
      </c>
      <c r="AW1577" s="26">
        <v>4738.7249999999985</v>
      </c>
      <c r="AX1577" s="26">
        <v>3736.45</v>
      </c>
      <c r="AY1577" s="103">
        <v>1230</v>
      </c>
      <c r="AZ1577" s="103">
        <f t="shared" si="236"/>
        <v>375.15</v>
      </c>
      <c r="BA1577" s="17">
        <v>200</v>
      </c>
      <c r="BB1577" s="17">
        <v>200</v>
      </c>
      <c r="BC1577" s="17">
        <v>0.14000000000000001</v>
      </c>
      <c r="BD1577" s="14">
        <v>3</v>
      </c>
      <c r="BE1577" s="17" t="s">
        <v>217</v>
      </c>
      <c r="BF1577" s="28"/>
      <c r="BG1577" s="26"/>
      <c r="BH1577" s="17"/>
    </row>
    <row r="1578" spans="1:61" x14ac:dyDescent="0.25">
      <c r="A1578" s="17">
        <v>2010</v>
      </c>
      <c r="B1578" s="15">
        <v>2013</v>
      </c>
      <c r="C1578" s="66" t="s">
        <v>214</v>
      </c>
      <c r="D1578" s="52" t="s">
        <v>345</v>
      </c>
      <c r="E1578" s="17">
        <v>1</v>
      </c>
      <c r="F1578" s="67" t="s">
        <v>122</v>
      </c>
      <c r="G1578" s="65" t="s">
        <v>123</v>
      </c>
      <c r="H1578" s="70">
        <v>99217</v>
      </c>
      <c r="I1578" s="45">
        <v>9</v>
      </c>
      <c r="J1578" s="22">
        <v>99217023</v>
      </c>
      <c r="K1578" s="17" t="str">
        <f t="shared" si="229"/>
        <v>Triploid</v>
      </c>
      <c r="L1578" s="27">
        <f t="shared" si="231"/>
        <v>88.888888888888886</v>
      </c>
      <c r="M1578" s="26">
        <v>0.88888888888888884</v>
      </c>
      <c r="N1578" s="17" t="s">
        <v>45</v>
      </c>
      <c r="O1578" s="26">
        <f t="shared" si="232"/>
        <v>52.834467120181408</v>
      </c>
      <c r="P1578" s="26">
        <v>0.52834467120181405</v>
      </c>
      <c r="Q1578" s="26">
        <f t="shared" si="233"/>
        <v>47.165532879818592</v>
      </c>
      <c r="R1578" s="26">
        <f t="shared" si="234"/>
        <v>0.47165532879818595</v>
      </c>
      <c r="S1578" s="17" t="s">
        <v>45</v>
      </c>
      <c r="T1578" s="95">
        <v>2.9372197309417043</v>
      </c>
      <c r="U1578" s="17">
        <f t="shared" si="230"/>
        <v>3.93</v>
      </c>
      <c r="V1578" s="17">
        <v>1.31</v>
      </c>
      <c r="W1578" s="26">
        <v>18.572911156876316</v>
      </c>
      <c r="X1578" s="26">
        <v>39.415343399807973</v>
      </c>
      <c r="Y1578" s="26">
        <v>26.47465005480386</v>
      </c>
      <c r="Z1578" s="26">
        <v>2.9959419888268712</v>
      </c>
      <c r="AA1578" s="26">
        <v>0.48181818181818181</v>
      </c>
      <c r="AB1578" s="26">
        <v>18.288349268127593</v>
      </c>
      <c r="AC1578" s="26">
        <f t="shared" si="237"/>
        <v>0.54552721111004432</v>
      </c>
      <c r="AD1578" s="26">
        <f t="shared" si="237"/>
        <v>1.1577152433575886</v>
      </c>
      <c r="AE1578" s="26">
        <f t="shared" si="237"/>
        <v>0.7776186451074677</v>
      </c>
      <c r="AF1578" s="26">
        <f t="shared" si="237"/>
        <v>8.7997399223390171E-2</v>
      </c>
      <c r="AG1578" s="17">
        <v>1.8</v>
      </c>
      <c r="AH1578" s="17">
        <v>6.7</v>
      </c>
      <c r="AI1578" s="17">
        <f t="shared" si="238"/>
        <v>1.9952623149688761E-7</v>
      </c>
      <c r="AJ1578" s="17">
        <v>1</v>
      </c>
      <c r="AK1578" s="17">
        <v>52.5</v>
      </c>
      <c r="AL1578" s="17">
        <v>813.5</v>
      </c>
      <c r="AM1578" s="17">
        <v>64.5</v>
      </c>
      <c r="AN1578" s="17">
        <v>1.45</v>
      </c>
      <c r="AO1578" s="17">
        <v>3.25</v>
      </c>
      <c r="AP1578" s="17">
        <v>0.65</v>
      </c>
      <c r="AQ1578" s="17">
        <v>14.25</v>
      </c>
      <c r="AR1578" s="17">
        <v>861.9375</v>
      </c>
      <c r="AS1578" s="17">
        <v>1214.4444444444448</v>
      </c>
      <c r="AT1578" s="26">
        <v>627.875</v>
      </c>
      <c r="AU1578" s="26">
        <v>21.286993769470403</v>
      </c>
      <c r="AV1578" s="26">
        <v>1.1074930758290282</v>
      </c>
      <c r="AW1578" s="26">
        <v>4738.7249999999985</v>
      </c>
      <c r="AX1578" s="26">
        <v>3736.45</v>
      </c>
      <c r="AY1578" s="103">
        <v>1230</v>
      </c>
      <c r="AZ1578" s="103">
        <f t="shared" si="236"/>
        <v>375.15</v>
      </c>
      <c r="BA1578" s="17">
        <v>200</v>
      </c>
      <c r="BB1578" s="17">
        <v>200</v>
      </c>
      <c r="BC1578" s="17">
        <v>0.14000000000000001</v>
      </c>
      <c r="BD1578" s="14">
        <v>3</v>
      </c>
      <c r="BE1578" s="17" t="s">
        <v>217</v>
      </c>
      <c r="BF1578" s="28"/>
      <c r="BG1578" s="26"/>
      <c r="BH1578" s="17"/>
    </row>
    <row r="1579" spans="1:61" x14ac:dyDescent="0.25">
      <c r="A1579" s="17">
        <v>2010</v>
      </c>
      <c r="B1579" s="15">
        <v>2013</v>
      </c>
      <c r="C1579" s="66" t="s">
        <v>214</v>
      </c>
      <c r="D1579" s="52" t="s">
        <v>345</v>
      </c>
      <c r="E1579" s="17">
        <v>2</v>
      </c>
      <c r="F1579" s="67" t="s">
        <v>122</v>
      </c>
      <c r="G1579" s="65" t="s">
        <v>123</v>
      </c>
      <c r="H1579" s="70">
        <v>99217</v>
      </c>
      <c r="I1579" s="45">
        <v>9</v>
      </c>
      <c r="J1579" s="22">
        <v>99217023</v>
      </c>
      <c r="K1579" s="17" t="str">
        <f t="shared" si="229"/>
        <v>Triploid</v>
      </c>
      <c r="L1579" s="27">
        <f t="shared" si="231"/>
        <v>55.555555555555557</v>
      </c>
      <c r="M1579" s="26">
        <v>0.55555555555555558</v>
      </c>
      <c r="N1579" s="17" t="s">
        <v>45</v>
      </c>
      <c r="O1579" s="26">
        <f t="shared" si="232"/>
        <v>46.733668341708537</v>
      </c>
      <c r="P1579" s="26">
        <v>0.4673366834170854</v>
      </c>
      <c r="Q1579" s="26">
        <f t="shared" si="233"/>
        <v>53.266331658291463</v>
      </c>
      <c r="R1579" s="26">
        <f t="shared" si="234"/>
        <v>0.53266331658291466</v>
      </c>
      <c r="S1579" s="17" t="s">
        <v>45</v>
      </c>
      <c r="T1579" s="95">
        <v>0.33632286995515692</v>
      </c>
      <c r="U1579" s="17">
        <f t="shared" si="230"/>
        <v>0.44999999999999996</v>
      </c>
      <c r="V1579" s="17">
        <v>0.15</v>
      </c>
      <c r="W1579" s="26">
        <v>17.222812662986243</v>
      </c>
      <c r="X1579" s="26">
        <v>34.768788317145436</v>
      </c>
      <c r="Y1579" s="26">
        <v>28.855219988387987</v>
      </c>
      <c r="Z1579" s="26">
        <v>3.9192744467078029</v>
      </c>
      <c r="AA1579" s="26">
        <v>0.29399999999999998</v>
      </c>
      <c r="AB1579" s="26">
        <v>3.431866019950581</v>
      </c>
      <c r="AC1579" s="26">
        <f t="shared" si="237"/>
        <v>5.7924257835155521E-2</v>
      </c>
      <c r="AD1579" s="26">
        <f t="shared" si="237"/>
        <v>0.11693538671685684</v>
      </c>
      <c r="AE1579" s="26">
        <f t="shared" si="237"/>
        <v>9.7046703996820569E-2</v>
      </c>
      <c r="AF1579" s="26">
        <f t="shared" si="237"/>
        <v>1.3181416300586781E-2</v>
      </c>
      <c r="AG1579" s="17">
        <v>2</v>
      </c>
      <c r="AH1579" s="17">
        <v>6.4</v>
      </c>
      <c r="AI1579" s="17">
        <f t="shared" si="238"/>
        <v>3.9810717055349618E-7</v>
      </c>
      <c r="AJ1579" s="17">
        <v>1</v>
      </c>
      <c r="AK1579" s="17">
        <v>28</v>
      </c>
      <c r="AL1579" s="17">
        <v>729</v>
      </c>
      <c r="AM1579" s="17">
        <v>53.5</v>
      </c>
      <c r="AN1579" s="17">
        <v>1.2</v>
      </c>
      <c r="AO1579" s="17">
        <v>2.0499999999999998</v>
      </c>
      <c r="AP1579" s="17">
        <v>0.4</v>
      </c>
      <c r="AQ1579" s="17">
        <v>17.399999999999999</v>
      </c>
      <c r="AR1579" s="17">
        <v>861.9375</v>
      </c>
      <c r="AS1579" s="17">
        <v>1214.4444444444448</v>
      </c>
      <c r="AT1579" s="26">
        <v>627.875</v>
      </c>
      <c r="AU1579" s="26">
        <v>21.286993769470403</v>
      </c>
      <c r="AV1579" s="26">
        <v>1.1074930758290282</v>
      </c>
      <c r="AW1579" s="26">
        <v>4738.7249999999985</v>
      </c>
      <c r="AX1579" s="26">
        <v>3736.45</v>
      </c>
      <c r="AY1579" s="103">
        <v>1230</v>
      </c>
      <c r="AZ1579" s="103">
        <f t="shared" si="236"/>
        <v>375.15</v>
      </c>
      <c r="BA1579" s="17">
        <v>200</v>
      </c>
      <c r="BB1579" s="17">
        <v>200</v>
      </c>
      <c r="BC1579" s="17">
        <v>0.14000000000000001</v>
      </c>
      <c r="BD1579" s="14">
        <v>3</v>
      </c>
      <c r="BE1579" s="17" t="s">
        <v>217</v>
      </c>
      <c r="BF1579" s="28"/>
      <c r="BG1579" s="26"/>
      <c r="BH1579" s="17"/>
    </row>
    <row r="1580" spans="1:61" x14ac:dyDescent="0.25">
      <c r="A1580" s="17">
        <v>2010</v>
      </c>
      <c r="B1580" s="15">
        <v>2013</v>
      </c>
      <c r="C1580" s="66" t="s">
        <v>214</v>
      </c>
      <c r="D1580" s="52" t="s">
        <v>345</v>
      </c>
      <c r="E1580" s="17">
        <v>3</v>
      </c>
      <c r="F1580" s="67" t="s">
        <v>122</v>
      </c>
      <c r="G1580" s="65" t="s">
        <v>123</v>
      </c>
      <c r="H1580" s="70">
        <v>99217</v>
      </c>
      <c r="I1580" s="45">
        <v>9</v>
      </c>
      <c r="J1580" s="22">
        <v>99217023</v>
      </c>
      <c r="K1580" s="17" t="str">
        <f t="shared" si="229"/>
        <v>Triploid</v>
      </c>
      <c r="L1580" s="27">
        <f t="shared" si="231"/>
        <v>77.777777777777786</v>
      </c>
      <c r="M1580" s="26">
        <v>0.77777777777777779</v>
      </c>
      <c r="N1580" s="17" t="s">
        <v>45</v>
      </c>
      <c r="O1580" s="26">
        <f t="shared" si="232"/>
        <v>50.147492625368741</v>
      </c>
      <c r="P1580" s="26">
        <v>0.50147492625368739</v>
      </c>
      <c r="Q1580" s="26">
        <f t="shared" si="233"/>
        <v>49.852507374631259</v>
      </c>
      <c r="R1580" s="26">
        <f t="shared" si="234"/>
        <v>0.49852507374631261</v>
      </c>
      <c r="S1580" s="17" t="s">
        <v>45</v>
      </c>
      <c r="T1580" s="95">
        <v>1.9730941704035874</v>
      </c>
      <c r="U1580" s="17">
        <f t="shared" si="230"/>
        <v>2.64</v>
      </c>
      <c r="V1580" s="17">
        <v>0.88</v>
      </c>
      <c r="W1580" s="26">
        <v>19.276870940038918</v>
      </c>
      <c r="X1580" s="26">
        <v>42.33592934458278</v>
      </c>
      <c r="Y1580" s="26">
        <v>25.725325022251099</v>
      </c>
      <c r="Z1580" s="26">
        <v>2.159771581459438</v>
      </c>
      <c r="AA1580" s="26">
        <v>0.47666666666666663</v>
      </c>
      <c r="AB1580" s="26">
        <v>12.418075198344258</v>
      </c>
      <c r="AC1580" s="26">
        <f t="shared" si="237"/>
        <v>0.38035081675413107</v>
      </c>
      <c r="AD1580" s="26">
        <f t="shared" si="237"/>
        <v>0.83532775388414449</v>
      </c>
      <c r="AE1580" s="26">
        <f t="shared" si="237"/>
        <v>0.5075848883314118</v>
      </c>
      <c r="AF1580" s="26">
        <f t="shared" si="237"/>
        <v>4.2614327167809538E-2</v>
      </c>
      <c r="AG1580" s="17">
        <v>1.6</v>
      </c>
      <c r="AH1580" s="17">
        <v>6.7</v>
      </c>
      <c r="AI1580" s="17">
        <f t="shared" si="238"/>
        <v>1.9952623149688761E-7</v>
      </c>
      <c r="AJ1580" s="17">
        <v>1.5</v>
      </c>
      <c r="AK1580" s="17">
        <v>48</v>
      </c>
      <c r="AL1580" s="17">
        <v>729.5</v>
      </c>
      <c r="AM1580" s="17">
        <v>76</v>
      </c>
      <c r="AN1580" s="17">
        <v>1.1000000000000001</v>
      </c>
      <c r="AO1580" s="17">
        <v>3.5</v>
      </c>
      <c r="AP1580" s="17">
        <v>0.45</v>
      </c>
      <c r="AQ1580" s="17">
        <v>10.75</v>
      </c>
      <c r="AR1580" s="17">
        <v>861.9375</v>
      </c>
      <c r="AS1580" s="17">
        <v>1214.4444444444448</v>
      </c>
      <c r="AT1580" s="26">
        <v>627.875</v>
      </c>
      <c r="AU1580" s="26">
        <v>21.286993769470403</v>
      </c>
      <c r="AV1580" s="26">
        <v>1.1074930758290282</v>
      </c>
      <c r="AW1580" s="26">
        <v>4738.7249999999985</v>
      </c>
      <c r="AX1580" s="26">
        <v>3736.45</v>
      </c>
      <c r="AY1580" s="103">
        <v>1230</v>
      </c>
      <c r="AZ1580" s="103">
        <f t="shared" si="236"/>
        <v>375.15</v>
      </c>
      <c r="BA1580" s="17">
        <v>200</v>
      </c>
      <c r="BB1580" s="17">
        <v>200</v>
      </c>
      <c r="BC1580" s="17">
        <v>0.14000000000000001</v>
      </c>
      <c r="BD1580" s="14">
        <v>3</v>
      </c>
      <c r="BE1580" s="17" t="s">
        <v>217</v>
      </c>
      <c r="BF1580" s="28"/>
      <c r="BG1580" s="26"/>
      <c r="BH1580" s="17"/>
    </row>
    <row r="1581" spans="1:61" x14ac:dyDescent="0.25">
      <c r="A1581" s="17">
        <v>2010</v>
      </c>
      <c r="B1581" s="15">
        <v>2013</v>
      </c>
      <c r="C1581" s="66" t="s">
        <v>214</v>
      </c>
      <c r="D1581" s="52" t="s">
        <v>345</v>
      </c>
      <c r="E1581" s="17">
        <v>4</v>
      </c>
      <c r="F1581" s="67" t="s">
        <v>122</v>
      </c>
      <c r="G1581" s="65" t="s">
        <v>123</v>
      </c>
      <c r="H1581" s="70">
        <v>99217</v>
      </c>
      <c r="I1581" s="45">
        <v>9</v>
      </c>
      <c r="J1581" s="22">
        <v>99217023</v>
      </c>
      <c r="K1581" s="17" t="str">
        <f t="shared" si="229"/>
        <v>Triploid</v>
      </c>
      <c r="L1581" s="27">
        <f t="shared" si="231"/>
        <v>94.444444444444443</v>
      </c>
      <c r="M1581" s="26">
        <v>0.94444444444444442</v>
      </c>
      <c r="N1581" s="17" t="s">
        <v>45</v>
      </c>
      <c r="O1581" s="26">
        <f t="shared" si="232"/>
        <v>59.749999999999993</v>
      </c>
      <c r="P1581" s="26">
        <v>0.59749999999999992</v>
      </c>
      <c r="Q1581" s="26">
        <f t="shared" si="233"/>
        <v>40.250000000000007</v>
      </c>
      <c r="R1581" s="26">
        <f t="shared" si="234"/>
        <v>0.40250000000000008</v>
      </c>
      <c r="S1581" s="17" t="s">
        <v>45</v>
      </c>
      <c r="T1581" s="95">
        <v>1.3452914798206277</v>
      </c>
      <c r="U1581" s="17">
        <f t="shared" si="230"/>
        <v>1.7999999999999998</v>
      </c>
      <c r="V1581" s="17">
        <v>0.6</v>
      </c>
      <c r="W1581" s="26">
        <v>17.349162081778118</v>
      </c>
      <c r="X1581" s="26">
        <v>37.166500964722339</v>
      </c>
      <c r="Y1581" s="26">
        <v>28.187660822162485</v>
      </c>
      <c r="Z1581" s="26">
        <v>3.8018114873574973</v>
      </c>
      <c r="AA1581" s="26">
        <v>0.49818181818181823</v>
      </c>
      <c r="AB1581" s="26">
        <v>8.1012078164380874</v>
      </c>
      <c r="AC1581" s="26">
        <f t="shared" si="237"/>
        <v>0.23339679930643206</v>
      </c>
      <c r="AD1581" s="26">
        <f t="shared" si="237"/>
        <v>0.499997770825861</v>
      </c>
      <c r="AE1581" s="26">
        <f t="shared" si="237"/>
        <v>0.37920619940128902</v>
      </c>
      <c r="AF1581" s="26">
        <f t="shared" si="237"/>
        <v>5.1145446018262292E-2</v>
      </c>
      <c r="AG1581" s="17">
        <v>2.1</v>
      </c>
      <c r="AH1581" s="17">
        <v>6.5</v>
      </c>
      <c r="AI1581" s="17">
        <f t="shared" si="238"/>
        <v>3.1622776601683734E-7</v>
      </c>
      <c r="AJ1581" s="17">
        <v>1</v>
      </c>
      <c r="AK1581" s="17">
        <v>43</v>
      </c>
      <c r="AL1581" s="17">
        <v>795</v>
      </c>
      <c r="AM1581" s="17">
        <v>68.5</v>
      </c>
      <c r="AN1581" s="17">
        <v>1.55</v>
      </c>
      <c r="AO1581" s="17">
        <v>2.7</v>
      </c>
      <c r="AP1581" s="17">
        <v>0.45</v>
      </c>
      <c r="AQ1581" s="17">
        <v>25.9</v>
      </c>
      <c r="AR1581" s="17">
        <v>861.9375</v>
      </c>
      <c r="AS1581" s="17">
        <v>1214.4444444444448</v>
      </c>
      <c r="AT1581" s="26">
        <v>627.875</v>
      </c>
      <c r="AU1581" s="26">
        <v>21.286993769470403</v>
      </c>
      <c r="AV1581" s="26">
        <v>1.1074930758290282</v>
      </c>
      <c r="AW1581" s="26">
        <v>4738.7249999999985</v>
      </c>
      <c r="AX1581" s="26">
        <v>3736.45</v>
      </c>
      <c r="AY1581" s="103">
        <v>1230</v>
      </c>
      <c r="AZ1581" s="103">
        <f t="shared" si="236"/>
        <v>375.15</v>
      </c>
      <c r="BA1581" s="17">
        <v>200</v>
      </c>
      <c r="BB1581" s="17">
        <v>200</v>
      </c>
      <c r="BC1581" s="17">
        <v>0.14000000000000001</v>
      </c>
      <c r="BD1581" s="14">
        <v>3</v>
      </c>
      <c r="BE1581" s="17" t="s">
        <v>217</v>
      </c>
      <c r="BF1581" s="28"/>
      <c r="BG1581" s="26"/>
      <c r="BH1581" s="17"/>
    </row>
    <row r="1582" spans="1:61" x14ac:dyDescent="0.25">
      <c r="A1582" s="17">
        <v>2010</v>
      </c>
      <c r="B1582" s="15">
        <v>2013</v>
      </c>
      <c r="C1582" s="66" t="s">
        <v>214</v>
      </c>
      <c r="D1582" s="52" t="s">
        <v>345</v>
      </c>
      <c r="E1582" s="17">
        <v>1</v>
      </c>
      <c r="F1582" s="67" t="s">
        <v>124</v>
      </c>
      <c r="G1582" s="45" t="s">
        <v>125</v>
      </c>
      <c r="H1582" s="70">
        <v>99239</v>
      </c>
      <c r="I1582" s="45" t="s">
        <v>52</v>
      </c>
      <c r="J1582" s="22">
        <v>99239015</v>
      </c>
      <c r="K1582" s="17" t="str">
        <f t="shared" si="229"/>
        <v>Diploid</v>
      </c>
      <c r="L1582" s="27">
        <f t="shared" si="231"/>
        <v>100</v>
      </c>
      <c r="M1582" s="26">
        <v>1</v>
      </c>
      <c r="N1582" s="17" t="s">
        <v>45</v>
      </c>
      <c r="O1582" s="26">
        <f t="shared" si="232"/>
        <v>46.666666666666664</v>
      </c>
      <c r="P1582" s="26">
        <v>0.46666666666666662</v>
      </c>
      <c r="Q1582" s="26">
        <f t="shared" si="233"/>
        <v>53.333333333333336</v>
      </c>
      <c r="R1582" s="26">
        <f t="shared" si="234"/>
        <v>0.53333333333333344</v>
      </c>
      <c r="S1582" s="17" t="s">
        <v>45</v>
      </c>
      <c r="T1582" s="95">
        <v>2.2645739910313902</v>
      </c>
      <c r="U1582" s="17">
        <f t="shared" si="230"/>
        <v>3.0300000000000002</v>
      </c>
      <c r="V1582" s="17">
        <v>1.01</v>
      </c>
      <c r="W1582" s="26">
        <v>18.570094870313739</v>
      </c>
      <c r="X1582" s="26">
        <v>39.421641662236517</v>
      </c>
      <c r="Y1582" s="26">
        <v>26.858359626533002</v>
      </c>
      <c r="Z1582" s="26">
        <v>2.4214023193248693</v>
      </c>
      <c r="AA1582" s="26">
        <v>0.41039999999999999</v>
      </c>
      <c r="AB1582" s="26">
        <v>16.553903443211915</v>
      </c>
      <c r="AC1582" s="26">
        <f t="shared" si="237"/>
        <v>0.42053353854297931</v>
      </c>
      <c r="AD1582" s="26">
        <f t="shared" si="237"/>
        <v>0.8927322439206028</v>
      </c>
      <c r="AE1582" s="26">
        <f t="shared" si="237"/>
        <v>0.60822742652014194</v>
      </c>
      <c r="AF1582" s="26">
        <f t="shared" si="237"/>
        <v>5.4834447141661836E-2</v>
      </c>
      <c r="AG1582" s="17">
        <v>1.8</v>
      </c>
      <c r="AH1582" s="17">
        <v>6.7</v>
      </c>
      <c r="AI1582" s="17">
        <f t="shared" si="238"/>
        <v>1.9952623149688761E-7</v>
      </c>
      <c r="AJ1582" s="17">
        <v>1</v>
      </c>
      <c r="AK1582" s="17">
        <v>52.5</v>
      </c>
      <c r="AL1582" s="17">
        <v>813.5</v>
      </c>
      <c r="AM1582" s="17">
        <v>64.5</v>
      </c>
      <c r="AN1582" s="17">
        <v>1.45</v>
      </c>
      <c r="AO1582" s="17">
        <v>3.25</v>
      </c>
      <c r="AP1582" s="17">
        <v>0.65</v>
      </c>
      <c r="AQ1582" s="17">
        <v>14.25</v>
      </c>
      <c r="AR1582" s="17">
        <v>861.9375</v>
      </c>
      <c r="AS1582" s="17">
        <v>1214.4444444444448</v>
      </c>
      <c r="AT1582" s="26">
        <v>627.875</v>
      </c>
      <c r="AU1582" s="26">
        <v>21.286993769470403</v>
      </c>
      <c r="AV1582" s="26">
        <v>1.1074930758290282</v>
      </c>
      <c r="AW1582" s="26">
        <v>4738.7249999999985</v>
      </c>
      <c r="AX1582" s="26">
        <v>3736.45</v>
      </c>
      <c r="AY1582" s="103">
        <v>1230</v>
      </c>
      <c r="AZ1582" s="103">
        <f t="shared" si="236"/>
        <v>375.15</v>
      </c>
      <c r="BA1582" s="17">
        <v>200</v>
      </c>
      <c r="BB1582" s="17">
        <v>200</v>
      </c>
      <c r="BC1582" s="17">
        <v>0.14000000000000001</v>
      </c>
      <c r="BD1582" s="14">
        <v>3</v>
      </c>
      <c r="BE1582" s="17" t="s">
        <v>217</v>
      </c>
      <c r="BF1582" s="28"/>
      <c r="BG1582" s="26"/>
      <c r="BH1582" s="17"/>
    </row>
    <row r="1583" spans="1:61" x14ac:dyDescent="0.25">
      <c r="A1583" s="17">
        <v>2010</v>
      </c>
      <c r="B1583" s="15">
        <v>2013</v>
      </c>
      <c r="C1583" s="66" t="s">
        <v>214</v>
      </c>
      <c r="D1583" s="52" t="s">
        <v>345</v>
      </c>
      <c r="E1583" s="17">
        <v>2</v>
      </c>
      <c r="F1583" s="67" t="s">
        <v>124</v>
      </c>
      <c r="G1583" s="45" t="s">
        <v>125</v>
      </c>
      <c r="H1583" s="70">
        <v>99239</v>
      </c>
      <c r="I1583" s="45" t="s">
        <v>52</v>
      </c>
      <c r="J1583" s="22">
        <v>99239015</v>
      </c>
      <c r="K1583" s="17" t="str">
        <f t="shared" si="229"/>
        <v>Diploid</v>
      </c>
      <c r="L1583" s="27">
        <f t="shared" si="231"/>
        <v>88.888888888888886</v>
      </c>
      <c r="M1583" s="26">
        <v>0.88888888888888884</v>
      </c>
      <c r="N1583" s="17" t="s">
        <v>45</v>
      </c>
      <c r="O1583" s="26">
        <f t="shared" si="232"/>
        <v>44.680851063829778</v>
      </c>
      <c r="P1583" s="26">
        <v>0.4468085106382978</v>
      </c>
      <c r="Q1583" s="26">
        <f t="shared" si="233"/>
        <v>55.319148936170222</v>
      </c>
      <c r="R1583" s="26">
        <f t="shared" si="234"/>
        <v>0.55319148936170226</v>
      </c>
      <c r="S1583" s="17" t="s">
        <v>45</v>
      </c>
      <c r="T1583" s="95">
        <v>0.80717488789237668</v>
      </c>
      <c r="U1583" s="17">
        <f t="shared" si="230"/>
        <v>1.08</v>
      </c>
      <c r="V1583" s="17">
        <v>0.36</v>
      </c>
      <c r="W1583" s="26">
        <v>16.936257895349058</v>
      </c>
      <c r="X1583" s="26">
        <v>34.768679093705899</v>
      </c>
      <c r="Y1583" s="26">
        <v>30.642107114882023</v>
      </c>
      <c r="Z1583" s="26">
        <v>2.8628680365786039</v>
      </c>
      <c r="AA1583" s="26">
        <v>0.39200000000000002</v>
      </c>
      <c r="AB1583" s="26">
        <v>6.1773588359110452</v>
      </c>
      <c r="AC1583" s="26">
        <f t="shared" si="237"/>
        <v>0.13670522067994756</v>
      </c>
      <c r="AD1583" s="26">
        <f t="shared" si="237"/>
        <v>0.28064404649628083</v>
      </c>
      <c r="AE1583" s="26">
        <f t="shared" si="237"/>
        <v>0.24733539375241095</v>
      </c>
      <c r="AF1583" s="26">
        <f t="shared" si="237"/>
        <v>2.3108351864760034E-2</v>
      </c>
      <c r="AG1583" s="17">
        <v>2</v>
      </c>
      <c r="AH1583" s="17">
        <v>6.4</v>
      </c>
      <c r="AI1583" s="17">
        <f t="shared" si="238"/>
        <v>3.9810717055349618E-7</v>
      </c>
      <c r="AJ1583" s="17">
        <v>1</v>
      </c>
      <c r="AK1583" s="17">
        <v>28</v>
      </c>
      <c r="AL1583" s="17">
        <v>729</v>
      </c>
      <c r="AM1583" s="17">
        <v>53.5</v>
      </c>
      <c r="AN1583" s="17">
        <v>1.2</v>
      </c>
      <c r="AO1583" s="17">
        <v>2.0499999999999998</v>
      </c>
      <c r="AP1583" s="17">
        <v>0.4</v>
      </c>
      <c r="AQ1583" s="17">
        <v>17.399999999999999</v>
      </c>
      <c r="AR1583" s="17">
        <v>861.9375</v>
      </c>
      <c r="AS1583" s="17">
        <v>1214.4444444444448</v>
      </c>
      <c r="AT1583" s="26">
        <v>627.875</v>
      </c>
      <c r="AU1583" s="26">
        <v>21.286993769470403</v>
      </c>
      <c r="AV1583" s="26">
        <v>1.1074930758290282</v>
      </c>
      <c r="AW1583" s="26">
        <v>4738.7249999999985</v>
      </c>
      <c r="AX1583" s="26">
        <v>3736.45</v>
      </c>
      <c r="AY1583" s="103">
        <v>1230</v>
      </c>
      <c r="AZ1583" s="103">
        <f t="shared" si="236"/>
        <v>375.15</v>
      </c>
      <c r="BA1583" s="17">
        <v>200</v>
      </c>
      <c r="BB1583" s="17">
        <v>200</v>
      </c>
      <c r="BC1583" s="17">
        <v>0.14000000000000001</v>
      </c>
      <c r="BD1583" s="14">
        <v>3</v>
      </c>
      <c r="BE1583" s="17" t="s">
        <v>217</v>
      </c>
      <c r="BF1583" s="28"/>
      <c r="BG1583" s="26"/>
      <c r="BH1583" s="17"/>
    </row>
    <row r="1584" spans="1:61" x14ac:dyDescent="0.25">
      <c r="A1584" s="17">
        <v>2010</v>
      </c>
      <c r="B1584" s="15">
        <v>2013</v>
      </c>
      <c r="C1584" s="66" t="s">
        <v>214</v>
      </c>
      <c r="D1584" s="52" t="s">
        <v>345</v>
      </c>
      <c r="E1584" s="17">
        <v>3</v>
      </c>
      <c r="F1584" s="67" t="s">
        <v>124</v>
      </c>
      <c r="G1584" s="45" t="s">
        <v>125</v>
      </c>
      <c r="H1584" s="70">
        <v>99239</v>
      </c>
      <c r="I1584" s="45" t="s">
        <v>52</v>
      </c>
      <c r="J1584" s="22">
        <v>99239015</v>
      </c>
      <c r="K1584" s="17" t="str">
        <f t="shared" si="229"/>
        <v>Diploid</v>
      </c>
      <c r="L1584" s="27">
        <f t="shared" si="231"/>
        <v>100</v>
      </c>
      <c r="M1584" s="26">
        <v>1</v>
      </c>
      <c r="N1584" s="17" t="s">
        <v>45</v>
      </c>
      <c r="O1584" s="26">
        <f t="shared" si="232"/>
        <v>46.24505928853754</v>
      </c>
      <c r="P1584" s="26">
        <v>0.46245059288537543</v>
      </c>
      <c r="Q1584" s="26">
        <f t="shared" si="233"/>
        <v>53.75494071146246</v>
      </c>
      <c r="R1584" s="26">
        <f t="shared" si="234"/>
        <v>0.53754940711462451</v>
      </c>
      <c r="S1584" s="17" t="s">
        <v>45</v>
      </c>
      <c r="T1584" s="95">
        <v>1.8834080717488788</v>
      </c>
      <c r="U1584" s="17">
        <f t="shared" si="230"/>
        <v>2.52</v>
      </c>
      <c r="V1584" s="17">
        <v>0.84</v>
      </c>
      <c r="W1584" s="26">
        <v>18.578516996524186</v>
      </c>
      <c r="X1584" s="26">
        <v>36.228212000622335</v>
      </c>
      <c r="Y1584" s="26">
        <v>28.697382793515445</v>
      </c>
      <c r="Z1584" s="26">
        <v>1.8649958056046074</v>
      </c>
      <c r="AA1584" s="26">
        <v>0.37166666666666665</v>
      </c>
      <c r="AB1584" s="26">
        <v>15.202396991694986</v>
      </c>
      <c r="AC1584" s="26">
        <f t="shared" si="237"/>
        <v>0.34990928872377386</v>
      </c>
      <c r="AD1584" s="26">
        <f t="shared" si="237"/>
        <v>0.682325069070017</v>
      </c>
      <c r="AE1584" s="26">
        <f t="shared" si="237"/>
        <v>0.54048882391374375</v>
      </c>
      <c r="AF1584" s="26">
        <f t="shared" si="237"/>
        <v>3.5125481540535207E-2</v>
      </c>
      <c r="AG1584" s="17">
        <v>1.6</v>
      </c>
      <c r="AH1584" s="17">
        <v>6.7</v>
      </c>
      <c r="AI1584" s="17">
        <f t="shared" si="238"/>
        <v>1.9952623149688761E-7</v>
      </c>
      <c r="AJ1584" s="17">
        <v>1.5</v>
      </c>
      <c r="AK1584" s="17">
        <v>48</v>
      </c>
      <c r="AL1584" s="17">
        <v>729.5</v>
      </c>
      <c r="AM1584" s="17">
        <v>76</v>
      </c>
      <c r="AN1584" s="17">
        <v>1.1000000000000001</v>
      </c>
      <c r="AO1584" s="17">
        <v>3.5</v>
      </c>
      <c r="AP1584" s="17">
        <v>0.45</v>
      </c>
      <c r="AQ1584" s="17">
        <v>10.75</v>
      </c>
      <c r="AR1584" s="17">
        <v>861.9375</v>
      </c>
      <c r="AS1584" s="17">
        <v>1214.4444444444448</v>
      </c>
      <c r="AT1584" s="26">
        <v>627.875</v>
      </c>
      <c r="AU1584" s="26">
        <v>21.286993769470403</v>
      </c>
      <c r="AV1584" s="26">
        <v>1.1074930758290282</v>
      </c>
      <c r="AW1584" s="26">
        <v>4738.7249999999985</v>
      </c>
      <c r="AX1584" s="26">
        <v>3736.45</v>
      </c>
      <c r="AY1584" s="103">
        <v>1230</v>
      </c>
      <c r="AZ1584" s="103">
        <f t="shared" si="236"/>
        <v>375.15</v>
      </c>
      <c r="BA1584" s="17">
        <v>200</v>
      </c>
      <c r="BB1584" s="17">
        <v>200</v>
      </c>
      <c r="BC1584" s="17">
        <v>0.14000000000000001</v>
      </c>
      <c r="BD1584" s="14">
        <v>3</v>
      </c>
      <c r="BE1584" s="17" t="s">
        <v>217</v>
      </c>
      <c r="BF1584" s="28"/>
      <c r="BG1584" s="26"/>
      <c r="BH1584" s="17"/>
    </row>
    <row r="1585" spans="1:60" x14ac:dyDescent="0.25">
      <c r="A1585" s="17">
        <v>2010</v>
      </c>
      <c r="B1585" s="15">
        <v>2013</v>
      </c>
      <c r="C1585" s="66" t="s">
        <v>214</v>
      </c>
      <c r="D1585" s="52" t="s">
        <v>345</v>
      </c>
      <c r="E1585" s="17">
        <v>4</v>
      </c>
      <c r="F1585" s="67" t="s">
        <v>124</v>
      </c>
      <c r="G1585" s="45" t="s">
        <v>125</v>
      </c>
      <c r="H1585" s="70">
        <v>99239</v>
      </c>
      <c r="I1585" s="45" t="s">
        <v>52</v>
      </c>
      <c r="J1585" s="22">
        <v>99239015</v>
      </c>
      <c r="K1585" s="17" t="str">
        <f t="shared" si="229"/>
        <v>Diploid</v>
      </c>
      <c r="L1585" s="27">
        <f t="shared" si="231"/>
        <v>94.444444444444443</v>
      </c>
      <c r="M1585" s="26">
        <v>0.94444444444444442</v>
      </c>
      <c r="N1585" s="17" t="s">
        <v>45</v>
      </c>
      <c r="O1585" s="26">
        <f t="shared" si="232"/>
        <v>58.736059479553901</v>
      </c>
      <c r="P1585" s="26">
        <v>0.58736059479553904</v>
      </c>
      <c r="Q1585" s="26">
        <f t="shared" si="233"/>
        <v>41.263940520446099</v>
      </c>
      <c r="R1585" s="26">
        <f t="shared" si="234"/>
        <v>0.41263940520446096</v>
      </c>
      <c r="S1585" s="17" t="s">
        <v>45</v>
      </c>
      <c r="T1585" s="95">
        <v>0.62780269058295968</v>
      </c>
      <c r="U1585" s="17">
        <f t="shared" si="230"/>
        <v>0.84000000000000008</v>
      </c>
      <c r="V1585" s="17">
        <v>0.28000000000000003</v>
      </c>
      <c r="W1585" s="26">
        <v>16.861345819543345</v>
      </c>
      <c r="X1585" s="26">
        <v>36.252355790124689</v>
      </c>
      <c r="Y1585" s="26">
        <v>28.914467058636717</v>
      </c>
      <c r="Z1585" s="26">
        <v>3.4650502081035057</v>
      </c>
      <c r="AA1585" s="26">
        <v>0.39900000000000002</v>
      </c>
      <c r="AB1585" s="26">
        <v>4.7203209818267649</v>
      </c>
      <c r="AC1585" s="26">
        <f t="shared" si="237"/>
        <v>0.10585598272359051</v>
      </c>
      <c r="AD1585" s="26">
        <f t="shared" si="237"/>
        <v>0.22759326505011018</v>
      </c>
      <c r="AE1585" s="26">
        <f t="shared" si="237"/>
        <v>0.18152580216184486</v>
      </c>
      <c r="AF1585" s="26">
        <f t="shared" si="237"/>
        <v>2.1753678436524253E-2</v>
      </c>
      <c r="AG1585" s="17">
        <v>2.1</v>
      </c>
      <c r="AH1585" s="17">
        <v>6.5</v>
      </c>
      <c r="AI1585" s="17">
        <f t="shared" si="238"/>
        <v>3.1622776601683734E-7</v>
      </c>
      <c r="AJ1585" s="17">
        <v>1</v>
      </c>
      <c r="AK1585" s="17">
        <v>43</v>
      </c>
      <c r="AL1585" s="17">
        <v>795</v>
      </c>
      <c r="AM1585" s="17">
        <v>68.5</v>
      </c>
      <c r="AN1585" s="17">
        <v>1.55</v>
      </c>
      <c r="AO1585" s="17">
        <v>2.7</v>
      </c>
      <c r="AP1585" s="17">
        <v>0.45</v>
      </c>
      <c r="AQ1585" s="17">
        <v>25.9</v>
      </c>
      <c r="AR1585" s="17">
        <v>861.9375</v>
      </c>
      <c r="AS1585" s="17">
        <v>1214.4444444444448</v>
      </c>
      <c r="AT1585" s="26">
        <v>627.875</v>
      </c>
      <c r="AU1585" s="26">
        <v>21.286993769470403</v>
      </c>
      <c r="AV1585" s="26">
        <v>1.1074930758290282</v>
      </c>
      <c r="AW1585" s="26">
        <v>4738.7249999999985</v>
      </c>
      <c r="AX1585" s="26">
        <v>3736.45</v>
      </c>
      <c r="AY1585" s="103">
        <v>1230</v>
      </c>
      <c r="AZ1585" s="103">
        <f t="shared" si="236"/>
        <v>375.15</v>
      </c>
      <c r="BA1585" s="17">
        <v>200</v>
      </c>
      <c r="BB1585" s="17">
        <v>200</v>
      </c>
      <c r="BC1585" s="17">
        <v>0.14000000000000001</v>
      </c>
      <c r="BD1585" s="14">
        <v>3</v>
      </c>
      <c r="BE1585" s="17" t="s">
        <v>217</v>
      </c>
      <c r="BF1585" s="28"/>
      <c r="BG1585" s="26"/>
      <c r="BH1585" s="17"/>
    </row>
    <row r="1586" spans="1:60" x14ac:dyDescent="0.25">
      <c r="A1586" s="17">
        <v>2010</v>
      </c>
      <c r="B1586" s="15">
        <v>2013</v>
      </c>
      <c r="C1586" s="66" t="s">
        <v>214</v>
      </c>
      <c r="D1586" s="52" t="s">
        <v>345</v>
      </c>
      <c r="E1586" s="17">
        <v>1</v>
      </c>
      <c r="F1586" s="67" t="s">
        <v>128</v>
      </c>
      <c r="G1586" s="20" t="s">
        <v>129</v>
      </c>
      <c r="H1586" s="70">
        <v>9980</v>
      </c>
      <c r="I1586" s="45">
        <v>9</v>
      </c>
      <c r="J1586" s="22">
        <v>9980005</v>
      </c>
      <c r="K1586" s="17" t="str">
        <f t="shared" si="229"/>
        <v>Triploid</v>
      </c>
      <c r="L1586" s="27">
        <f t="shared" si="231"/>
        <v>72.222222222222214</v>
      </c>
      <c r="M1586" s="26">
        <v>0.72222222222222221</v>
      </c>
      <c r="N1586" s="17" t="s">
        <v>45</v>
      </c>
      <c r="O1586" s="26">
        <f t="shared" si="232"/>
        <v>41.605839416058394</v>
      </c>
      <c r="P1586" s="26">
        <v>0.41605839416058393</v>
      </c>
      <c r="Q1586" s="26">
        <f t="shared" si="233"/>
        <v>58.394160583941606</v>
      </c>
      <c r="R1586" s="26">
        <f t="shared" si="234"/>
        <v>0.58394160583941601</v>
      </c>
      <c r="S1586" s="17" t="s">
        <v>45</v>
      </c>
      <c r="T1586" s="95">
        <v>0.67264573991031384</v>
      </c>
      <c r="U1586" s="17">
        <f t="shared" si="230"/>
        <v>0.89999999999999991</v>
      </c>
      <c r="V1586" s="17">
        <v>0.3</v>
      </c>
      <c r="W1586" s="26">
        <v>18.959696242805265</v>
      </c>
      <c r="X1586" s="26">
        <v>36.598270293514553</v>
      </c>
      <c r="Y1586" s="26">
        <v>27.616191941622901</v>
      </c>
      <c r="Z1586" s="26">
        <v>2.826714751442907</v>
      </c>
      <c r="AA1586" s="26">
        <v>0.35588235294117648</v>
      </c>
      <c r="AB1586" s="26">
        <v>5.6702368157728937</v>
      </c>
      <c r="AC1586" s="26">
        <f t="shared" si="237"/>
        <v>0.12753158907716544</v>
      </c>
      <c r="AD1586" s="26">
        <f t="shared" si="237"/>
        <v>0.24617670601018754</v>
      </c>
      <c r="AE1586" s="26">
        <f t="shared" si="237"/>
        <v>0.18575913862078183</v>
      </c>
      <c r="AF1586" s="26">
        <f t="shared" si="237"/>
        <v>1.9013776354997129E-2</v>
      </c>
      <c r="AG1586" s="17">
        <v>1.8</v>
      </c>
      <c r="AH1586" s="17">
        <v>6.7</v>
      </c>
      <c r="AI1586" s="17">
        <f t="shared" si="238"/>
        <v>1.9952623149688761E-7</v>
      </c>
      <c r="AJ1586" s="17">
        <v>1</v>
      </c>
      <c r="AK1586" s="17">
        <v>52.5</v>
      </c>
      <c r="AL1586" s="17">
        <v>813.5</v>
      </c>
      <c r="AM1586" s="17">
        <v>64.5</v>
      </c>
      <c r="AN1586" s="17">
        <v>1.45</v>
      </c>
      <c r="AO1586" s="17">
        <v>3.25</v>
      </c>
      <c r="AP1586" s="17">
        <v>0.65</v>
      </c>
      <c r="AQ1586" s="17">
        <v>14.25</v>
      </c>
      <c r="AR1586" s="17">
        <v>861.9375</v>
      </c>
      <c r="AS1586" s="17">
        <v>1214.4444444444448</v>
      </c>
      <c r="AT1586" s="26">
        <v>627.875</v>
      </c>
      <c r="AU1586" s="26">
        <v>21.286993769470403</v>
      </c>
      <c r="AV1586" s="26">
        <v>1.1074930758290282</v>
      </c>
      <c r="AW1586" s="26">
        <v>4738.7249999999985</v>
      </c>
      <c r="AX1586" s="26">
        <v>3736.45</v>
      </c>
      <c r="AY1586" s="103">
        <v>1230</v>
      </c>
      <c r="AZ1586" s="103">
        <f t="shared" si="236"/>
        <v>375.15</v>
      </c>
      <c r="BA1586" s="17">
        <v>200</v>
      </c>
      <c r="BB1586" s="17">
        <v>200</v>
      </c>
      <c r="BC1586" s="17">
        <v>0.14000000000000001</v>
      </c>
      <c r="BD1586" s="14">
        <v>3</v>
      </c>
      <c r="BE1586" s="17" t="s">
        <v>217</v>
      </c>
      <c r="BF1586" s="28"/>
      <c r="BG1586" s="26"/>
      <c r="BH1586" s="17"/>
    </row>
    <row r="1587" spans="1:60" x14ac:dyDescent="0.25">
      <c r="A1587" s="17">
        <v>2010</v>
      </c>
      <c r="B1587" s="15">
        <v>2013</v>
      </c>
      <c r="C1587" s="66" t="s">
        <v>214</v>
      </c>
      <c r="D1587" s="52" t="s">
        <v>345</v>
      </c>
      <c r="E1587" s="17">
        <v>2</v>
      </c>
      <c r="F1587" s="67" t="s">
        <v>128</v>
      </c>
      <c r="G1587" s="20" t="s">
        <v>129</v>
      </c>
      <c r="H1587" s="70">
        <v>9980</v>
      </c>
      <c r="I1587" s="45">
        <v>9</v>
      </c>
      <c r="J1587" s="22">
        <v>9980005</v>
      </c>
      <c r="K1587" s="17" t="str">
        <f t="shared" si="229"/>
        <v>Triploid</v>
      </c>
      <c r="L1587" s="27">
        <f t="shared" si="231"/>
        <v>72.222222222222214</v>
      </c>
      <c r="M1587" s="26">
        <v>0.72222222222222221</v>
      </c>
      <c r="N1587" s="17" t="s">
        <v>45</v>
      </c>
      <c r="O1587" s="26">
        <f t="shared" si="232"/>
        <v>44</v>
      </c>
      <c r="P1587" s="26">
        <v>0.44</v>
      </c>
      <c r="Q1587" s="26">
        <f t="shared" si="233"/>
        <v>56</v>
      </c>
      <c r="R1587" s="26">
        <f t="shared" si="234"/>
        <v>0.56000000000000005</v>
      </c>
      <c r="S1587" s="17" t="s">
        <v>45</v>
      </c>
      <c r="T1587" s="95">
        <v>1.1210762331838564</v>
      </c>
      <c r="U1587" s="17">
        <f t="shared" si="230"/>
        <v>1.5</v>
      </c>
      <c r="V1587" s="17">
        <v>0.5</v>
      </c>
      <c r="W1587" s="26">
        <v>18.997249359256202</v>
      </c>
      <c r="X1587" s="26">
        <v>39.529039903057338</v>
      </c>
      <c r="Y1587" s="26">
        <v>26.341667470947584</v>
      </c>
      <c r="Z1587" s="26">
        <v>2.1769945273151734</v>
      </c>
      <c r="AA1587" s="26">
        <v>0.42400000000000004</v>
      </c>
      <c r="AB1587" s="26">
        <v>7.9321431593197378</v>
      </c>
      <c r="AC1587" s="26">
        <f t="shared" si="237"/>
        <v>0.21297364752529371</v>
      </c>
      <c r="AD1587" s="26">
        <f t="shared" si="237"/>
        <v>0.44315067155893872</v>
      </c>
      <c r="AE1587" s="26">
        <f t="shared" si="237"/>
        <v>0.29531017344111637</v>
      </c>
      <c r="AF1587" s="26">
        <f t="shared" si="237"/>
        <v>2.4405768243443645E-2</v>
      </c>
      <c r="AG1587" s="17">
        <v>2</v>
      </c>
      <c r="AH1587" s="17">
        <v>6.4</v>
      </c>
      <c r="AI1587" s="17">
        <f t="shared" si="238"/>
        <v>3.9810717055349618E-7</v>
      </c>
      <c r="AJ1587" s="17">
        <v>1</v>
      </c>
      <c r="AK1587" s="17">
        <v>28</v>
      </c>
      <c r="AL1587" s="17">
        <v>729</v>
      </c>
      <c r="AM1587" s="17">
        <v>53.5</v>
      </c>
      <c r="AN1587" s="17">
        <v>1.2</v>
      </c>
      <c r="AO1587" s="17">
        <v>2.0499999999999998</v>
      </c>
      <c r="AP1587" s="17">
        <v>0.4</v>
      </c>
      <c r="AQ1587" s="17">
        <v>17.399999999999999</v>
      </c>
      <c r="AR1587" s="17">
        <v>861.9375</v>
      </c>
      <c r="AS1587" s="17">
        <v>1214.4444444444448</v>
      </c>
      <c r="AT1587" s="26">
        <v>627.875</v>
      </c>
      <c r="AU1587" s="26">
        <v>21.286993769470403</v>
      </c>
      <c r="AV1587" s="26">
        <v>1.1074930758290282</v>
      </c>
      <c r="AW1587" s="26">
        <v>4738.7249999999985</v>
      </c>
      <c r="AX1587" s="26">
        <v>3736.45</v>
      </c>
      <c r="AY1587" s="103">
        <v>1230</v>
      </c>
      <c r="AZ1587" s="103">
        <f t="shared" si="236"/>
        <v>375.15</v>
      </c>
      <c r="BA1587" s="17">
        <v>200</v>
      </c>
      <c r="BB1587" s="17">
        <v>200</v>
      </c>
      <c r="BC1587" s="17">
        <v>0.14000000000000001</v>
      </c>
      <c r="BD1587" s="14">
        <v>3</v>
      </c>
      <c r="BE1587" s="17" t="s">
        <v>217</v>
      </c>
      <c r="BF1587" s="28"/>
      <c r="BG1587" s="26"/>
      <c r="BH1587" s="17"/>
    </row>
    <row r="1588" spans="1:60" x14ac:dyDescent="0.25">
      <c r="A1588" s="17">
        <v>2010</v>
      </c>
      <c r="B1588" s="15">
        <v>2013</v>
      </c>
      <c r="C1588" s="66" t="s">
        <v>214</v>
      </c>
      <c r="D1588" s="52" t="s">
        <v>345</v>
      </c>
      <c r="E1588" s="17">
        <v>3</v>
      </c>
      <c r="F1588" s="67" t="s">
        <v>128</v>
      </c>
      <c r="G1588" s="20" t="s">
        <v>129</v>
      </c>
      <c r="H1588" s="70">
        <v>9980</v>
      </c>
      <c r="I1588" s="45">
        <v>9</v>
      </c>
      <c r="J1588" s="22">
        <v>9980005</v>
      </c>
      <c r="K1588" s="17" t="str">
        <f t="shared" si="229"/>
        <v>Triploid</v>
      </c>
      <c r="L1588" s="27">
        <f t="shared" si="231"/>
        <v>100</v>
      </c>
      <c r="M1588" s="26">
        <v>1</v>
      </c>
      <c r="N1588" s="17" t="s">
        <v>45</v>
      </c>
      <c r="O1588" s="26">
        <f t="shared" si="232"/>
        <v>47.835990888382682</v>
      </c>
      <c r="P1588" s="26">
        <v>0.47835990888382685</v>
      </c>
      <c r="Q1588" s="26">
        <f t="shared" si="233"/>
        <v>52.164009111617318</v>
      </c>
      <c r="R1588" s="26">
        <f t="shared" si="234"/>
        <v>0.52164009111617315</v>
      </c>
      <c r="S1588" s="17" t="s">
        <v>45</v>
      </c>
      <c r="T1588" s="95">
        <v>2.645739910313901</v>
      </c>
      <c r="U1588" s="17">
        <f t="shared" si="230"/>
        <v>3.54</v>
      </c>
      <c r="V1588" s="17">
        <v>1.18</v>
      </c>
      <c r="W1588" s="26">
        <v>19.667702310132739</v>
      </c>
      <c r="X1588" s="26">
        <v>41.533896501274995</v>
      </c>
      <c r="Y1588" s="26">
        <v>25.191783334300823</v>
      </c>
      <c r="Z1588" s="26">
        <v>2.4807446873845862</v>
      </c>
      <c r="AA1588" s="26">
        <v>0.44439999999999996</v>
      </c>
      <c r="AB1588" s="26">
        <v>17.860530447663599</v>
      </c>
      <c r="AC1588" s="26">
        <f t="shared" si="237"/>
        <v>0.52035624946091097</v>
      </c>
      <c r="AD1588" s="26">
        <f t="shared" si="237"/>
        <v>1.0988788760427015</v>
      </c>
      <c r="AE1588" s="26">
        <f t="shared" si="237"/>
        <v>0.66650906579540281</v>
      </c>
      <c r="AF1588" s="26">
        <f t="shared" si="237"/>
        <v>6.5634052267125806E-2</v>
      </c>
      <c r="AG1588" s="17">
        <v>1.6</v>
      </c>
      <c r="AH1588" s="17">
        <v>6.7</v>
      </c>
      <c r="AI1588" s="17">
        <f t="shared" si="238"/>
        <v>1.9952623149688761E-7</v>
      </c>
      <c r="AJ1588" s="17">
        <v>1.5</v>
      </c>
      <c r="AK1588" s="17">
        <v>48</v>
      </c>
      <c r="AL1588" s="17">
        <v>729.5</v>
      </c>
      <c r="AM1588" s="17">
        <v>76</v>
      </c>
      <c r="AN1588" s="17">
        <v>1.1000000000000001</v>
      </c>
      <c r="AO1588" s="17">
        <v>3.5</v>
      </c>
      <c r="AP1588" s="17">
        <v>0.45</v>
      </c>
      <c r="AQ1588" s="17">
        <v>10.75</v>
      </c>
      <c r="AR1588" s="17">
        <v>861.9375</v>
      </c>
      <c r="AS1588" s="17">
        <v>1214.4444444444448</v>
      </c>
      <c r="AT1588" s="26">
        <v>627.875</v>
      </c>
      <c r="AU1588" s="26">
        <v>21.286993769470403</v>
      </c>
      <c r="AV1588" s="26">
        <v>1.1074930758290282</v>
      </c>
      <c r="AW1588" s="26">
        <v>4738.7249999999985</v>
      </c>
      <c r="AX1588" s="26">
        <v>3736.45</v>
      </c>
      <c r="AY1588" s="103">
        <v>1230</v>
      </c>
      <c r="AZ1588" s="103">
        <f t="shared" si="236"/>
        <v>375.15</v>
      </c>
      <c r="BA1588" s="17">
        <v>200</v>
      </c>
      <c r="BB1588" s="17">
        <v>200</v>
      </c>
      <c r="BC1588" s="17">
        <v>0.14000000000000001</v>
      </c>
      <c r="BD1588" s="14">
        <v>3</v>
      </c>
      <c r="BE1588" s="17" t="s">
        <v>217</v>
      </c>
      <c r="BF1588" s="28"/>
      <c r="BG1588" s="26"/>
      <c r="BH1588" s="17"/>
    </row>
    <row r="1589" spans="1:60" x14ac:dyDescent="0.25">
      <c r="A1589" s="17">
        <v>2010</v>
      </c>
      <c r="B1589" s="15">
        <v>2013</v>
      </c>
      <c r="C1589" s="66" t="s">
        <v>214</v>
      </c>
      <c r="D1589" s="52" t="s">
        <v>345</v>
      </c>
      <c r="E1589" s="17">
        <v>4</v>
      </c>
      <c r="F1589" s="67" t="s">
        <v>128</v>
      </c>
      <c r="G1589" s="20" t="s">
        <v>129</v>
      </c>
      <c r="H1589" s="70">
        <v>9980</v>
      </c>
      <c r="I1589" s="45">
        <v>9</v>
      </c>
      <c r="J1589" s="22">
        <v>9980005</v>
      </c>
      <c r="K1589" s="17" t="str">
        <f t="shared" si="229"/>
        <v>Triploid</v>
      </c>
      <c r="L1589" s="27">
        <f t="shared" si="231"/>
        <v>72.222222222222214</v>
      </c>
      <c r="M1589" s="26">
        <v>0.72222222222222221</v>
      </c>
      <c r="N1589" s="17" t="s">
        <v>45</v>
      </c>
      <c r="O1589" s="26">
        <f t="shared" si="232"/>
        <v>45.018450184501845</v>
      </c>
      <c r="P1589" s="26">
        <v>0.45018450184501846</v>
      </c>
      <c r="Q1589" s="26">
        <f t="shared" si="233"/>
        <v>54.981549815498155</v>
      </c>
      <c r="R1589" s="26">
        <f t="shared" si="234"/>
        <v>0.54981549815498154</v>
      </c>
      <c r="S1589" s="17" t="s">
        <v>45</v>
      </c>
      <c r="T1589" s="95">
        <v>1.188340807174888</v>
      </c>
      <c r="U1589" s="17">
        <f t="shared" si="230"/>
        <v>1.59</v>
      </c>
      <c r="V1589" s="17">
        <v>0.53</v>
      </c>
      <c r="W1589" s="26">
        <v>18.57842757503893</v>
      </c>
      <c r="X1589" s="26">
        <v>40.27581536339305</v>
      </c>
      <c r="Y1589" s="26">
        <v>26.633090846388569</v>
      </c>
      <c r="Z1589" s="26">
        <v>2.1545154551065906</v>
      </c>
      <c r="AA1589" s="26">
        <v>0.44400000000000006</v>
      </c>
      <c r="AB1589" s="26">
        <v>8.0293297782087016</v>
      </c>
      <c r="AC1589" s="26">
        <f t="shared" ref="AC1589:AF1613" si="239">W1589/100*$T1589</f>
        <v>0.22077503620561958</v>
      </c>
      <c r="AD1589" s="26">
        <f t="shared" si="239"/>
        <v>0.47861394938561252</v>
      </c>
      <c r="AE1589" s="26">
        <f t="shared" si="239"/>
        <v>0.31649188673959511</v>
      </c>
      <c r="AF1589" s="26">
        <f t="shared" si="239"/>
        <v>2.5602986349921371E-2</v>
      </c>
      <c r="AG1589" s="17">
        <v>2.1</v>
      </c>
      <c r="AH1589" s="17">
        <v>6.5</v>
      </c>
      <c r="AI1589" s="17">
        <f t="shared" si="238"/>
        <v>3.1622776601683734E-7</v>
      </c>
      <c r="AJ1589" s="17">
        <v>1</v>
      </c>
      <c r="AK1589" s="17">
        <v>43</v>
      </c>
      <c r="AL1589" s="17">
        <v>795</v>
      </c>
      <c r="AM1589" s="17">
        <v>68.5</v>
      </c>
      <c r="AN1589" s="17">
        <v>1.55</v>
      </c>
      <c r="AO1589" s="17">
        <v>2.7</v>
      </c>
      <c r="AP1589" s="17">
        <v>0.45</v>
      </c>
      <c r="AQ1589" s="17">
        <v>25.9</v>
      </c>
      <c r="AR1589" s="17">
        <v>861.9375</v>
      </c>
      <c r="AS1589" s="17">
        <v>1214.4444444444448</v>
      </c>
      <c r="AT1589" s="26">
        <v>627.875</v>
      </c>
      <c r="AU1589" s="26">
        <v>21.286993769470403</v>
      </c>
      <c r="AV1589" s="26">
        <v>1.1074930758290282</v>
      </c>
      <c r="AW1589" s="26">
        <v>4738.7249999999985</v>
      </c>
      <c r="AX1589" s="26">
        <v>3736.45</v>
      </c>
      <c r="AY1589" s="103">
        <v>1230</v>
      </c>
      <c r="AZ1589" s="103">
        <f t="shared" si="236"/>
        <v>375.15</v>
      </c>
      <c r="BA1589" s="17">
        <v>200</v>
      </c>
      <c r="BB1589" s="17">
        <v>200</v>
      </c>
      <c r="BC1589" s="17">
        <v>0.14000000000000001</v>
      </c>
      <c r="BD1589" s="14">
        <v>3</v>
      </c>
      <c r="BE1589" s="17" t="s">
        <v>217</v>
      </c>
      <c r="BF1589" s="28"/>
      <c r="BG1589" s="26"/>
      <c r="BH1589" s="17"/>
    </row>
    <row r="1590" spans="1:60" x14ac:dyDescent="0.25">
      <c r="A1590" s="17">
        <v>2010</v>
      </c>
      <c r="B1590" s="15">
        <v>2013</v>
      </c>
      <c r="C1590" s="66" t="s">
        <v>214</v>
      </c>
      <c r="D1590" s="52" t="s">
        <v>345</v>
      </c>
      <c r="E1590" s="17">
        <v>1</v>
      </c>
      <c r="F1590" s="67" t="s">
        <v>138</v>
      </c>
      <c r="G1590" s="67" t="s">
        <v>138</v>
      </c>
      <c r="H1590" s="70" t="s">
        <v>138</v>
      </c>
      <c r="I1590" s="45">
        <v>4</v>
      </c>
      <c r="J1590" s="22" t="s">
        <v>138</v>
      </c>
      <c r="K1590" s="17" t="str">
        <f t="shared" si="229"/>
        <v>Diploid</v>
      </c>
      <c r="L1590" s="27">
        <f t="shared" si="231"/>
        <v>50</v>
      </c>
      <c r="M1590" s="26">
        <v>0.5</v>
      </c>
      <c r="N1590" s="17" t="s">
        <v>45</v>
      </c>
      <c r="O1590" s="26">
        <f t="shared" si="232"/>
        <v>44.936708860759495</v>
      </c>
      <c r="P1590" s="26">
        <v>0.44936708860759494</v>
      </c>
      <c r="Q1590" s="26">
        <f t="shared" si="233"/>
        <v>55.063291139240505</v>
      </c>
      <c r="R1590" s="26">
        <f t="shared" si="234"/>
        <v>0.55063291139240511</v>
      </c>
      <c r="S1590" s="17" t="s">
        <v>45</v>
      </c>
      <c r="T1590" s="95">
        <v>0.22421524663677131</v>
      </c>
      <c r="U1590" s="17">
        <f t="shared" si="230"/>
        <v>0.30000000000000004</v>
      </c>
      <c r="V1590" s="17">
        <v>0.1</v>
      </c>
      <c r="W1590" s="26">
        <v>17.833677516296433</v>
      </c>
      <c r="X1590" s="26">
        <v>34.515865821661926</v>
      </c>
      <c r="Y1590" s="26">
        <v>30.092330689784035</v>
      </c>
      <c r="Z1590" s="26">
        <v>4.1337283355467065</v>
      </c>
      <c r="AA1590" s="26">
        <v>0.45454545454545453</v>
      </c>
      <c r="AB1590" s="26">
        <v>1.4798206278026906</v>
      </c>
      <c r="AC1590" s="26">
        <f t="shared" si="239"/>
        <v>3.9985824027570484E-2</v>
      </c>
      <c r="AD1590" s="26">
        <f t="shared" si="239"/>
        <v>7.7389833680856349E-2</v>
      </c>
      <c r="AE1590" s="26">
        <f t="shared" si="239"/>
        <v>6.7471593474852098E-2</v>
      </c>
      <c r="AF1590" s="26">
        <f t="shared" si="239"/>
        <v>9.2684491828401508E-3</v>
      </c>
      <c r="AG1590" s="17">
        <v>1.8</v>
      </c>
      <c r="AH1590" s="17">
        <v>6.7</v>
      </c>
      <c r="AI1590" s="17">
        <f t="shared" si="238"/>
        <v>1.9952623149688761E-7</v>
      </c>
      <c r="AJ1590" s="17">
        <v>1</v>
      </c>
      <c r="AK1590" s="17">
        <v>52.5</v>
      </c>
      <c r="AL1590" s="17">
        <v>813.5</v>
      </c>
      <c r="AM1590" s="17">
        <v>64.5</v>
      </c>
      <c r="AN1590" s="17">
        <v>1.45</v>
      </c>
      <c r="AO1590" s="17">
        <v>3.25</v>
      </c>
      <c r="AP1590" s="17">
        <v>0.65</v>
      </c>
      <c r="AQ1590" s="17">
        <v>14.25</v>
      </c>
      <c r="AR1590" s="17">
        <v>861.9375</v>
      </c>
      <c r="AS1590" s="17">
        <v>1214.4444444444448</v>
      </c>
      <c r="AT1590" s="26">
        <v>627.875</v>
      </c>
      <c r="AU1590" s="26">
        <v>21.286993769470403</v>
      </c>
      <c r="AV1590" s="26">
        <v>1.1074930758290282</v>
      </c>
      <c r="AW1590" s="26">
        <v>4738.7249999999985</v>
      </c>
      <c r="AX1590" s="26">
        <v>3736.45</v>
      </c>
      <c r="AY1590" s="103">
        <v>1230</v>
      </c>
      <c r="AZ1590" s="103">
        <f t="shared" si="236"/>
        <v>375.15</v>
      </c>
      <c r="BA1590" s="17">
        <v>200</v>
      </c>
      <c r="BB1590" s="17">
        <v>200</v>
      </c>
      <c r="BC1590" s="17">
        <v>0.14000000000000001</v>
      </c>
      <c r="BD1590" s="14">
        <v>3</v>
      </c>
      <c r="BE1590" s="17" t="s">
        <v>217</v>
      </c>
      <c r="BF1590" s="28"/>
      <c r="BG1590" s="26"/>
      <c r="BH1590" s="17"/>
    </row>
    <row r="1591" spans="1:60" x14ac:dyDescent="0.25">
      <c r="A1591" s="17">
        <v>2010</v>
      </c>
      <c r="B1591" s="15">
        <v>2013</v>
      </c>
      <c r="C1591" s="66" t="s">
        <v>214</v>
      </c>
      <c r="D1591" s="52" t="s">
        <v>345</v>
      </c>
      <c r="E1591" s="17">
        <v>2</v>
      </c>
      <c r="F1591" s="67" t="s">
        <v>138</v>
      </c>
      <c r="G1591" s="67" t="s">
        <v>138</v>
      </c>
      <c r="H1591" s="70" t="s">
        <v>138</v>
      </c>
      <c r="I1591" s="45">
        <v>4</v>
      </c>
      <c r="J1591" s="22" t="s">
        <v>138</v>
      </c>
      <c r="K1591" s="17" t="str">
        <f t="shared" si="229"/>
        <v>Diploid</v>
      </c>
      <c r="L1591" s="27">
        <f t="shared" si="231"/>
        <v>55.555555555555557</v>
      </c>
      <c r="M1591" s="26">
        <v>0.55555555555555558</v>
      </c>
      <c r="N1591" s="17" t="s">
        <v>45</v>
      </c>
      <c r="O1591" s="26">
        <f t="shared" si="232"/>
        <v>41.346153846153847</v>
      </c>
      <c r="P1591" s="26">
        <v>0.41346153846153849</v>
      </c>
      <c r="Q1591" s="26">
        <f t="shared" si="233"/>
        <v>58.653846153846153</v>
      </c>
      <c r="R1591" s="26">
        <f t="shared" si="234"/>
        <v>0.58653846153846145</v>
      </c>
      <c r="S1591" s="17" t="s">
        <v>45</v>
      </c>
      <c r="T1591" s="95">
        <v>2.645739910313901</v>
      </c>
      <c r="U1591" s="17">
        <f t="shared" si="230"/>
        <v>3.54</v>
      </c>
      <c r="V1591" s="17">
        <v>1.18</v>
      </c>
      <c r="W1591" s="26">
        <v>17.385008880805472</v>
      </c>
      <c r="X1591" s="26">
        <v>37.660100817779728</v>
      </c>
      <c r="Y1591" s="26">
        <v>28.762636174569735</v>
      </c>
      <c r="Z1591" s="26">
        <v>2.5221554127643913</v>
      </c>
      <c r="AA1591" s="26">
        <v>0.37785714285714284</v>
      </c>
      <c r="AB1591" s="26">
        <v>21.005874524231348</v>
      </c>
      <c r="AC1591" s="26">
        <f t="shared" si="239"/>
        <v>0.45996211837108641</v>
      </c>
      <c r="AD1591" s="26">
        <f t="shared" si="239"/>
        <v>0.9963883176004501</v>
      </c>
      <c r="AE1591" s="26">
        <f t="shared" si="239"/>
        <v>0.7609845445289749</v>
      </c>
      <c r="AF1591" s="26">
        <f t="shared" si="239"/>
        <v>6.6729672355649805E-2</v>
      </c>
      <c r="AG1591" s="17">
        <v>2</v>
      </c>
      <c r="AH1591" s="17">
        <v>6.4</v>
      </c>
      <c r="AI1591" s="17">
        <f t="shared" si="238"/>
        <v>3.9810717055349618E-7</v>
      </c>
      <c r="AJ1591" s="17">
        <v>1</v>
      </c>
      <c r="AK1591" s="17">
        <v>28</v>
      </c>
      <c r="AL1591" s="17">
        <v>729</v>
      </c>
      <c r="AM1591" s="17">
        <v>53.5</v>
      </c>
      <c r="AN1591" s="17">
        <v>1.2</v>
      </c>
      <c r="AO1591" s="17">
        <v>2.0499999999999998</v>
      </c>
      <c r="AP1591" s="17">
        <v>0.4</v>
      </c>
      <c r="AQ1591" s="17">
        <v>17.399999999999999</v>
      </c>
      <c r="AR1591" s="17">
        <v>861.9375</v>
      </c>
      <c r="AS1591" s="17">
        <v>1214.4444444444448</v>
      </c>
      <c r="AT1591" s="26">
        <v>627.875</v>
      </c>
      <c r="AU1591" s="26">
        <v>21.286993769470403</v>
      </c>
      <c r="AV1591" s="26">
        <v>1.1074930758290282</v>
      </c>
      <c r="AW1591" s="26">
        <v>4738.7249999999985</v>
      </c>
      <c r="AX1591" s="26">
        <v>3736.45</v>
      </c>
      <c r="AY1591" s="103">
        <v>1230</v>
      </c>
      <c r="AZ1591" s="103">
        <f t="shared" si="236"/>
        <v>375.15</v>
      </c>
      <c r="BA1591" s="17">
        <v>200</v>
      </c>
      <c r="BB1591" s="17">
        <v>200</v>
      </c>
      <c r="BC1591" s="17">
        <v>0.14000000000000001</v>
      </c>
      <c r="BD1591" s="14">
        <v>3</v>
      </c>
      <c r="BE1591" s="17" t="s">
        <v>217</v>
      </c>
      <c r="BF1591" s="28"/>
      <c r="BG1591" s="26"/>
      <c r="BH1591" s="17"/>
    </row>
    <row r="1592" spans="1:60" x14ac:dyDescent="0.25">
      <c r="A1592" s="17">
        <v>2010</v>
      </c>
      <c r="B1592" s="15">
        <v>2013</v>
      </c>
      <c r="C1592" s="66" t="s">
        <v>214</v>
      </c>
      <c r="D1592" s="52" t="s">
        <v>345</v>
      </c>
      <c r="E1592" s="17">
        <v>3</v>
      </c>
      <c r="F1592" s="67" t="s">
        <v>138</v>
      </c>
      <c r="G1592" s="67" t="s">
        <v>138</v>
      </c>
      <c r="H1592" s="70" t="s">
        <v>138</v>
      </c>
      <c r="I1592" s="45">
        <v>4</v>
      </c>
      <c r="J1592" s="22" t="s">
        <v>138</v>
      </c>
      <c r="K1592" s="17" t="str">
        <f t="shared" si="229"/>
        <v>Diploid</v>
      </c>
      <c r="L1592" s="27">
        <f t="shared" si="231"/>
        <v>38.888888888888893</v>
      </c>
      <c r="M1592" s="26">
        <v>0.3888888888888889</v>
      </c>
      <c r="N1592" s="17" t="s">
        <v>45</v>
      </c>
      <c r="O1592" s="26">
        <f t="shared" si="232"/>
        <v>51.70454545454546</v>
      </c>
      <c r="P1592" s="26">
        <v>0.51704545454545459</v>
      </c>
      <c r="Q1592" s="26">
        <f t="shared" si="233"/>
        <v>48.29545454545454</v>
      </c>
      <c r="R1592" s="26">
        <f t="shared" si="234"/>
        <v>0.48295454545454541</v>
      </c>
      <c r="S1592" s="17" t="s">
        <v>45</v>
      </c>
      <c r="T1592" s="95">
        <v>0.24663677130044842</v>
      </c>
      <c r="U1592" s="17">
        <f t="shared" si="230"/>
        <v>0.33</v>
      </c>
      <c r="V1592" s="17">
        <v>0.11</v>
      </c>
      <c r="W1592" s="26">
        <v>18.109012795759526</v>
      </c>
      <c r="X1592" s="26">
        <v>38.0128122489117</v>
      </c>
      <c r="Y1592" s="26">
        <v>27.744739137995111</v>
      </c>
      <c r="Z1592" s="26">
        <v>3.1852806792425667</v>
      </c>
      <c r="AA1592" s="26">
        <v>0.46250000000000002</v>
      </c>
      <c r="AB1592" s="26">
        <v>1.5998060841110167</v>
      </c>
      <c r="AC1592" s="26">
        <f t="shared" si="239"/>
        <v>4.4663484473846368E-2</v>
      </c>
      <c r="AD1592" s="26">
        <f t="shared" si="239"/>
        <v>9.3753572811217184E-2</v>
      </c>
      <c r="AE1592" s="26">
        <f t="shared" si="239"/>
        <v>6.8428728815683001E-2</v>
      </c>
      <c r="AF1592" s="26">
        <f t="shared" si="239"/>
        <v>7.8560734241408577E-3</v>
      </c>
      <c r="AG1592" s="17">
        <v>1.6</v>
      </c>
      <c r="AH1592" s="17">
        <v>6.7</v>
      </c>
      <c r="AI1592" s="17">
        <f t="shared" si="238"/>
        <v>1.9952623149688761E-7</v>
      </c>
      <c r="AJ1592" s="17">
        <v>1.5</v>
      </c>
      <c r="AK1592" s="17">
        <v>48</v>
      </c>
      <c r="AL1592" s="17">
        <v>729.5</v>
      </c>
      <c r="AM1592" s="17">
        <v>76</v>
      </c>
      <c r="AN1592" s="17">
        <v>1.1000000000000001</v>
      </c>
      <c r="AO1592" s="17">
        <v>3.5</v>
      </c>
      <c r="AP1592" s="17">
        <v>0.45</v>
      </c>
      <c r="AQ1592" s="17">
        <v>10.75</v>
      </c>
      <c r="AR1592" s="17">
        <v>861.9375</v>
      </c>
      <c r="AS1592" s="17">
        <v>1214.4444444444448</v>
      </c>
      <c r="AT1592" s="26">
        <v>627.875</v>
      </c>
      <c r="AU1592" s="26">
        <v>21.286993769470403</v>
      </c>
      <c r="AV1592" s="26">
        <v>1.1074930758290282</v>
      </c>
      <c r="AW1592" s="26">
        <v>4738.7249999999985</v>
      </c>
      <c r="AX1592" s="26">
        <v>3736.45</v>
      </c>
      <c r="AY1592" s="103">
        <v>1230</v>
      </c>
      <c r="AZ1592" s="103">
        <f t="shared" si="236"/>
        <v>375.15</v>
      </c>
      <c r="BA1592" s="17">
        <v>200</v>
      </c>
      <c r="BB1592" s="17">
        <v>200</v>
      </c>
      <c r="BC1592" s="17">
        <v>0.14000000000000001</v>
      </c>
      <c r="BD1592" s="14">
        <v>3</v>
      </c>
      <c r="BE1592" s="17" t="s">
        <v>217</v>
      </c>
      <c r="BF1592" s="28"/>
      <c r="BG1592" s="26"/>
      <c r="BH1592" s="17"/>
    </row>
    <row r="1593" spans="1:60" x14ac:dyDescent="0.25">
      <c r="A1593" s="17">
        <v>2010</v>
      </c>
      <c r="B1593" s="15">
        <v>2013</v>
      </c>
      <c r="C1593" s="66" t="s">
        <v>214</v>
      </c>
      <c r="D1593" s="52" t="s">
        <v>345</v>
      </c>
      <c r="E1593" s="17">
        <v>4</v>
      </c>
      <c r="F1593" s="67" t="s">
        <v>138</v>
      </c>
      <c r="G1593" s="67" t="s">
        <v>138</v>
      </c>
      <c r="H1593" s="70" t="s">
        <v>138</v>
      </c>
      <c r="I1593" s="45">
        <v>4</v>
      </c>
      <c r="J1593" s="22" t="s">
        <v>138</v>
      </c>
      <c r="K1593" s="17" t="str">
        <f t="shared" si="229"/>
        <v>Diploid</v>
      </c>
      <c r="L1593" s="27">
        <f t="shared" si="231"/>
        <v>16.666666666666664</v>
      </c>
      <c r="M1593" s="26">
        <v>0.16666666666666666</v>
      </c>
      <c r="N1593" s="17" t="s">
        <v>45</v>
      </c>
      <c r="O1593" s="26">
        <f t="shared" si="232"/>
        <v>47.58064516129032</v>
      </c>
      <c r="P1593" s="26">
        <v>0.47580645161290319</v>
      </c>
      <c r="Q1593" s="26">
        <f t="shared" si="233"/>
        <v>52.41935483870968</v>
      </c>
      <c r="R1593" s="26">
        <f t="shared" si="234"/>
        <v>0.52419354838709675</v>
      </c>
      <c r="S1593" s="17" t="s">
        <v>45</v>
      </c>
      <c r="T1593" s="95">
        <v>8.9686098654708515E-2</v>
      </c>
      <c r="U1593" s="17">
        <f t="shared" si="230"/>
        <v>0.12</v>
      </c>
      <c r="V1593" s="17">
        <v>0.04</v>
      </c>
      <c r="W1593" s="26">
        <v>18.421104135451969</v>
      </c>
      <c r="X1593" s="26">
        <v>40.372102606702569</v>
      </c>
      <c r="Y1593" s="26">
        <v>27.453778707543492</v>
      </c>
      <c r="Z1593" s="26">
        <v>2.0664451466011968</v>
      </c>
      <c r="AA1593" s="26">
        <v>0.40279999999999999</v>
      </c>
      <c r="AB1593" s="26">
        <v>0.66796995025850436</v>
      </c>
      <c r="AC1593" s="26">
        <f t="shared" si="239"/>
        <v>1.6521169628208043E-2</v>
      </c>
      <c r="AD1593" s="26">
        <f t="shared" si="239"/>
        <v>3.6208163772827415E-2</v>
      </c>
      <c r="AE1593" s="26">
        <f t="shared" si="239"/>
        <v>2.4622223056092817E-2</v>
      </c>
      <c r="AF1593" s="26">
        <f t="shared" si="239"/>
        <v>1.8533140328261853E-3</v>
      </c>
      <c r="AG1593" s="17">
        <v>2.1</v>
      </c>
      <c r="AH1593" s="17">
        <v>6.5</v>
      </c>
      <c r="AI1593" s="17">
        <f t="shared" si="238"/>
        <v>3.1622776601683734E-7</v>
      </c>
      <c r="AJ1593" s="17">
        <v>1</v>
      </c>
      <c r="AK1593" s="17">
        <v>43</v>
      </c>
      <c r="AL1593" s="17">
        <v>795</v>
      </c>
      <c r="AM1593" s="17">
        <v>68.5</v>
      </c>
      <c r="AN1593" s="17">
        <v>1.55</v>
      </c>
      <c r="AO1593" s="17">
        <v>2.7</v>
      </c>
      <c r="AP1593" s="17">
        <v>0.45</v>
      </c>
      <c r="AQ1593" s="17">
        <v>25.9</v>
      </c>
      <c r="AR1593" s="17">
        <v>861.9375</v>
      </c>
      <c r="AS1593" s="17">
        <v>1214.4444444444448</v>
      </c>
      <c r="AT1593" s="26">
        <v>627.875</v>
      </c>
      <c r="AU1593" s="26">
        <v>21.286993769470403</v>
      </c>
      <c r="AV1593" s="26">
        <v>1.1074930758290282</v>
      </c>
      <c r="AW1593" s="26">
        <v>4738.7249999999985</v>
      </c>
      <c r="AX1593" s="26">
        <v>3736.45</v>
      </c>
      <c r="AY1593" s="103">
        <v>1230</v>
      </c>
      <c r="AZ1593" s="103">
        <f t="shared" si="236"/>
        <v>375.15</v>
      </c>
      <c r="BA1593" s="17">
        <v>200</v>
      </c>
      <c r="BB1593" s="17">
        <v>200</v>
      </c>
      <c r="BC1593" s="17">
        <v>0.14000000000000001</v>
      </c>
      <c r="BD1593" s="14">
        <v>3</v>
      </c>
      <c r="BE1593" s="17" t="s">
        <v>217</v>
      </c>
      <c r="BF1593" s="28"/>
      <c r="BG1593" s="26"/>
      <c r="BH1593" s="17"/>
    </row>
    <row r="1594" spans="1:60" x14ac:dyDescent="0.25">
      <c r="A1594" s="17">
        <v>2010</v>
      </c>
      <c r="B1594" s="15">
        <v>2013</v>
      </c>
      <c r="C1594" s="66" t="s">
        <v>214</v>
      </c>
      <c r="D1594" s="52" t="s">
        <v>345</v>
      </c>
      <c r="E1594" s="17">
        <v>1</v>
      </c>
      <c r="F1594" s="67" t="s">
        <v>139</v>
      </c>
      <c r="G1594" s="67" t="s">
        <v>139</v>
      </c>
      <c r="H1594" s="70" t="s">
        <v>139</v>
      </c>
      <c r="I1594" s="45">
        <v>3</v>
      </c>
      <c r="J1594" s="22" t="s">
        <v>139</v>
      </c>
      <c r="K1594" s="17" t="str">
        <f t="shared" si="229"/>
        <v>Diploid</v>
      </c>
      <c r="L1594" s="27">
        <f t="shared" si="231"/>
        <v>88.888888888888886</v>
      </c>
      <c r="M1594" s="26">
        <v>0.88888888888888884</v>
      </c>
      <c r="N1594" s="17" t="s">
        <v>45</v>
      </c>
      <c r="O1594" s="26">
        <f t="shared" si="232"/>
        <v>53.89048991354467</v>
      </c>
      <c r="P1594" s="26">
        <v>0.5389048991354467</v>
      </c>
      <c r="Q1594" s="26">
        <f t="shared" si="233"/>
        <v>46.10951008645533</v>
      </c>
      <c r="R1594" s="26">
        <f t="shared" si="234"/>
        <v>0.4610951008645533</v>
      </c>
      <c r="S1594" s="17" t="s">
        <v>45</v>
      </c>
      <c r="T1594" s="95">
        <v>1.4349775784753362</v>
      </c>
      <c r="U1594" s="17">
        <f t="shared" si="230"/>
        <v>1.92</v>
      </c>
      <c r="V1594" s="17">
        <v>0.64</v>
      </c>
      <c r="W1594" s="26">
        <v>18.55628534229804</v>
      </c>
      <c r="X1594" s="26">
        <v>40.605409922076909</v>
      </c>
      <c r="Y1594" s="26">
        <v>26.813158940211466</v>
      </c>
      <c r="Z1594" s="26">
        <v>2.0596136448529592</v>
      </c>
      <c r="AA1594" s="26">
        <v>0.46666666666666667</v>
      </c>
      <c r="AB1594" s="26">
        <v>9.2248558616271623</v>
      </c>
      <c r="AC1594" s="26">
        <f t="shared" si="239"/>
        <v>0.26627853405988217</v>
      </c>
      <c r="AD1594" s="26">
        <f t="shared" si="239"/>
        <v>0.58267852802980313</v>
      </c>
      <c r="AE1594" s="26">
        <f t="shared" si="239"/>
        <v>0.38476281887298963</v>
      </c>
      <c r="AF1594" s="26">
        <f t="shared" si="239"/>
        <v>2.9554994006858609E-2</v>
      </c>
      <c r="AG1594" s="17">
        <v>1.8</v>
      </c>
      <c r="AH1594" s="17">
        <v>6.7</v>
      </c>
      <c r="AI1594" s="17">
        <f t="shared" si="238"/>
        <v>1.9952623149688761E-7</v>
      </c>
      <c r="AJ1594" s="17">
        <v>1</v>
      </c>
      <c r="AK1594" s="17">
        <v>52.5</v>
      </c>
      <c r="AL1594" s="17">
        <v>813.5</v>
      </c>
      <c r="AM1594" s="17">
        <v>64.5</v>
      </c>
      <c r="AN1594" s="17">
        <v>1.45</v>
      </c>
      <c r="AO1594" s="17">
        <v>3.25</v>
      </c>
      <c r="AP1594" s="17">
        <v>0.65</v>
      </c>
      <c r="AQ1594" s="17">
        <v>14.25</v>
      </c>
      <c r="AR1594" s="17">
        <v>861.9375</v>
      </c>
      <c r="AS1594" s="17">
        <v>1214.4444444444448</v>
      </c>
      <c r="AT1594" s="26">
        <v>627.875</v>
      </c>
      <c r="AU1594" s="26">
        <v>21.286993769470403</v>
      </c>
      <c r="AV1594" s="26">
        <v>1.1074930758290282</v>
      </c>
      <c r="AW1594" s="26">
        <v>4738.7249999999985</v>
      </c>
      <c r="AX1594" s="26">
        <v>3736.45</v>
      </c>
      <c r="AY1594" s="103">
        <v>1230</v>
      </c>
      <c r="AZ1594" s="103">
        <f t="shared" si="236"/>
        <v>375.15</v>
      </c>
      <c r="BA1594" s="17">
        <v>200</v>
      </c>
      <c r="BB1594" s="17">
        <v>200</v>
      </c>
      <c r="BC1594" s="17">
        <v>0.14000000000000001</v>
      </c>
      <c r="BD1594" s="14">
        <v>3</v>
      </c>
      <c r="BE1594" s="17" t="s">
        <v>217</v>
      </c>
      <c r="BF1594" s="28"/>
      <c r="BG1594" s="26"/>
      <c r="BH1594" s="17"/>
    </row>
    <row r="1595" spans="1:60" x14ac:dyDescent="0.25">
      <c r="A1595" s="17">
        <v>2010</v>
      </c>
      <c r="B1595" s="15">
        <v>2013</v>
      </c>
      <c r="C1595" s="66" t="s">
        <v>214</v>
      </c>
      <c r="D1595" s="52" t="s">
        <v>345</v>
      </c>
      <c r="E1595" s="17">
        <v>2</v>
      </c>
      <c r="F1595" s="67" t="s">
        <v>139</v>
      </c>
      <c r="G1595" s="67" t="s">
        <v>139</v>
      </c>
      <c r="H1595" s="70" t="s">
        <v>139</v>
      </c>
      <c r="I1595" s="45">
        <v>3</v>
      </c>
      <c r="J1595" s="22" t="s">
        <v>139</v>
      </c>
      <c r="K1595" s="17" t="str">
        <f t="shared" si="229"/>
        <v>Diploid</v>
      </c>
      <c r="L1595" s="27">
        <f t="shared" si="231"/>
        <v>100</v>
      </c>
      <c r="M1595" s="26">
        <v>1</v>
      </c>
      <c r="N1595" s="17" t="s">
        <v>45</v>
      </c>
      <c r="O1595" s="26">
        <f t="shared" si="232"/>
        <v>47.891566265060234</v>
      </c>
      <c r="P1595" s="26">
        <v>0.47891566265060237</v>
      </c>
      <c r="Q1595" s="26">
        <f t="shared" si="233"/>
        <v>52.108433734939766</v>
      </c>
      <c r="R1595" s="26">
        <f t="shared" si="234"/>
        <v>0.52108433734939763</v>
      </c>
      <c r="S1595" s="17" t="s">
        <v>45</v>
      </c>
      <c r="T1595" s="95">
        <v>2.7578475336322867</v>
      </c>
      <c r="U1595" s="17">
        <f t="shared" si="230"/>
        <v>3.69</v>
      </c>
      <c r="V1595" s="17">
        <v>1.23</v>
      </c>
      <c r="W1595" s="26">
        <v>18.022233456126898</v>
      </c>
      <c r="X1595" s="26">
        <v>38.723124294017609</v>
      </c>
      <c r="Y1595" s="26">
        <v>27.592404173852458</v>
      </c>
      <c r="Z1595" s="26">
        <v>3.0696524934027707</v>
      </c>
      <c r="AA1595" s="26">
        <v>0.62</v>
      </c>
      <c r="AB1595" s="26">
        <v>13.344423549833646</v>
      </c>
      <c r="AC1595" s="26">
        <f t="shared" si="239"/>
        <v>0.49702572087524849</v>
      </c>
      <c r="AD1595" s="26">
        <f t="shared" si="239"/>
        <v>1.0679247282879294</v>
      </c>
      <c r="AE1595" s="26">
        <f t="shared" si="239"/>
        <v>0.76095643797844215</v>
      </c>
      <c r="AF1595" s="26">
        <f t="shared" si="239"/>
        <v>8.4656335580390304E-2</v>
      </c>
      <c r="AG1595" s="17">
        <v>2</v>
      </c>
      <c r="AH1595" s="17">
        <v>6.4</v>
      </c>
      <c r="AI1595" s="17">
        <f t="shared" si="238"/>
        <v>3.9810717055349618E-7</v>
      </c>
      <c r="AJ1595" s="17">
        <v>1</v>
      </c>
      <c r="AK1595" s="17">
        <v>28</v>
      </c>
      <c r="AL1595" s="17">
        <v>729</v>
      </c>
      <c r="AM1595" s="17">
        <v>53.5</v>
      </c>
      <c r="AN1595" s="17">
        <v>1.2</v>
      </c>
      <c r="AO1595" s="17">
        <v>2.0499999999999998</v>
      </c>
      <c r="AP1595" s="17">
        <v>0.4</v>
      </c>
      <c r="AQ1595" s="17">
        <v>17.399999999999999</v>
      </c>
      <c r="AR1595" s="17">
        <v>861.9375</v>
      </c>
      <c r="AS1595" s="17">
        <v>1214.4444444444448</v>
      </c>
      <c r="AT1595" s="26">
        <v>627.875</v>
      </c>
      <c r="AU1595" s="26">
        <v>21.286993769470403</v>
      </c>
      <c r="AV1595" s="26">
        <v>1.1074930758290282</v>
      </c>
      <c r="AW1595" s="26">
        <v>4738.7249999999985</v>
      </c>
      <c r="AX1595" s="26">
        <v>3736.45</v>
      </c>
      <c r="AY1595" s="103">
        <v>1230</v>
      </c>
      <c r="AZ1595" s="103">
        <f t="shared" si="236"/>
        <v>375.15</v>
      </c>
      <c r="BA1595" s="17">
        <v>200</v>
      </c>
      <c r="BB1595" s="17">
        <v>200</v>
      </c>
      <c r="BC1595" s="17">
        <v>0.14000000000000001</v>
      </c>
      <c r="BD1595" s="14">
        <v>3</v>
      </c>
      <c r="BE1595" s="17" t="s">
        <v>217</v>
      </c>
      <c r="BF1595" s="28"/>
      <c r="BG1595" s="26"/>
      <c r="BH1595" s="17"/>
    </row>
    <row r="1596" spans="1:60" x14ac:dyDescent="0.25">
      <c r="A1596" s="17">
        <v>2010</v>
      </c>
      <c r="B1596" s="15">
        <v>2013</v>
      </c>
      <c r="C1596" s="66" t="s">
        <v>214</v>
      </c>
      <c r="D1596" s="52" t="s">
        <v>345</v>
      </c>
      <c r="E1596" s="17">
        <v>3</v>
      </c>
      <c r="F1596" s="67" t="s">
        <v>139</v>
      </c>
      <c r="G1596" s="67" t="s">
        <v>139</v>
      </c>
      <c r="H1596" s="70" t="s">
        <v>139</v>
      </c>
      <c r="I1596" s="45">
        <v>3</v>
      </c>
      <c r="J1596" s="22" t="s">
        <v>139</v>
      </c>
      <c r="K1596" s="17" t="str">
        <f t="shared" si="229"/>
        <v>Diploid</v>
      </c>
      <c r="L1596" s="27">
        <f t="shared" si="231"/>
        <v>100</v>
      </c>
      <c r="M1596" s="26">
        <v>1</v>
      </c>
      <c r="N1596" s="17" t="s">
        <v>45</v>
      </c>
      <c r="O1596" s="26">
        <f t="shared" si="232"/>
        <v>48.843930635838149</v>
      </c>
      <c r="P1596" s="26">
        <v>0.48843930635838151</v>
      </c>
      <c r="Q1596" s="26">
        <f t="shared" si="233"/>
        <v>51.156069364161851</v>
      </c>
      <c r="R1596" s="26">
        <f t="shared" si="234"/>
        <v>0.51156069364161849</v>
      </c>
      <c r="S1596" s="17" t="s">
        <v>45</v>
      </c>
      <c r="T1596" s="95">
        <v>1.7488789237668161</v>
      </c>
      <c r="U1596" s="17">
        <f t="shared" si="230"/>
        <v>2.34</v>
      </c>
      <c r="V1596" s="17">
        <v>0.78</v>
      </c>
      <c r="W1596" s="26">
        <v>18.499407675492293</v>
      </c>
      <c r="X1596" s="26">
        <v>40.231560132316559</v>
      </c>
      <c r="Y1596" s="26">
        <v>27.0874352164291</v>
      </c>
      <c r="Z1596" s="26">
        <v>2.5115457147812918</v>
      </c>
      <c r="AA1596" s="26">
        <v>0.47629629629629627</v>
      </c>
      <c r="AB1596" s="26">
        <v>11.01548933321245</v>
      </c>
      <c r="AC1596" s="26">
        <f t="shared" si="239"/>
        <v>0.32353224185838542</v>
      </c>
      <c r="AD1596" s="26">
        <f t="shared" si="239"/>
        <v>0.70360127585665722</v>
      </c>
      <c r="AE1596" s="26">
        <f t="shared" si="239"/>
        <v>0.4737264454891188</v>
      </c>
      <c r="AF1596" s="26">
        <f t="shared" si="239"/>
        <v>4.3923893666578645E-2</v>
      </c>
      <c r="AG1596" s="17">
        <v>1.6</v>
      </c>
      <c r="AH1596" s="17">
        <v>6.7</v>
      </c>
      <c r="AI1596" s="17">
        <f t="shared" si="238"/>
        <v>1.9952623149688761E-7</v>
      </c>
      <c r="AJ1596" s="17">
        <v>1.5</v>
      </c>
      <c r="AK1596" s="17">
        <v>48</v>
      </c>
      <c r="AL1596" s="17">
        <v>729.5</v>
      </c>
      <c r="AM1596" s="17">
        <v>76</v>
      </c>
      <c r="AN1596" s="17">
        <v>1.1000000000000001</v>
      </c>
      <c r="AO1596" s="17">
        <v>3.5</v>
      </c>
      <c r="AP1596" s="17">
        <v>0.45</v>
      </c>
      <c r="AQ1596" s="17">
        <v>10.75</v>
      </c>
      <c r="AR1596" s="17">
        <v>861.9375</v>
      </c>
      <c r="AS1596" s="17">
        <v>1214.4444444444448</v>
      </c>
      <c r="AT1596" s="26">
        <v>627.875</v>
      </c>
      <c r="AU1596" s="26">
        <v>21.286993769470403</v>
      </c>
      <c r="AV1596" s="26">
        <v>1.1074930758290282</v>
      </c>
      <c r="AW1596" s="26">
        <v>4738.7249999999985</v>
      </c>
      <c r="AX1596" s="26">
        <v>3736.45</v>
      </c>
      <c r="AY1596" s="103">
        <v>1230</v>
      </c>
      <c r="AZ1596" s="103">
        <f t="shared" si="236"/>
        <v>375.15</v>
      </c>
      <c r="BA1596" s="17">
        <v>200</v>
      </c>
      <c r="BB1596" s="17">
        <v>200</v>
      </c>
      <c r="BC1596" s="17">
        <v>0.14000000000000001</v>
      </c>
      <c r="BD1596" s="14">
        <v>3</v>
      </c>
      <c r="BE1596" s="17" t="s">
        <v>217</v>
      </c>
      <c r="BF1596" s="28"/>
      <c r="BG1596" s="26"/>
      <c r="BH1596" s="17"/>
    </row>
    <row r="1597" spans="1:60" x14ac:dyDescent="0.25">
      <c r="A1597" s="17">
        <v>2010</v>
      </c>
      <c r="B1597" s="15">
        <v>2013</v>
      </c>
      <c r="C1597" s="66" t="s">
        <v>214</v>
      </c>
      <c r="D1597" s="52" t="s">
        <v>345</v>
      </c>
      <c r="E1597" s="17">
        <v>4</v>
      </c>
      <c r="F1597" s="67" t="s">
        <v>139</v>
      </c>
      <c r="G1597" s="67" t="s">
        <v>139</v>
      </c>
      <c r="H1597" s="70" t="s">
        <v>139</v>
      </c>
      <c r="I1597" s="45">
        <v>3</v>
      </c>
      <c r="J1597" s="22" t="s">
        <v>139</v>
      </c>
      <c r="K1597" s="17" t="str">
        <f t="shared" si="229"/>
        <v>Diploid</v>
      </c>
      <c r="L1597" s="27">
        <f t="shared" si="231"/>
        <v>100</v>
      </c>
      <c r="M1597" s="26">
        <v>1</v>
      </c>
      <c r="N1597" s="17" t="s">
        <v>45</v>
      </c>
      <c r="O1597" s="26">
        <f t="shared" si="232"/>
        <v>47.810218978102199</v>
      </c>
      <c r="P1597" s="26">
        <v>0.47810218978102198</v>
      </c>
      <c r="Q1597" s="26">
        <f t="shared" si="233"/>
        <v>52.189781021897801</v>
      </c>
      <c r="R1597" s="26">
        <f t="shared" si="234"/>
        <v>0.52189781021897796</v>
      </c>
      <c r="S1597" s="17" t="s">
        <v>45</v>
      </c>
      <c r="T1597" s="95">
        <v>1.0089686098654709</v>
      </c>
      <c r="U1597" s="17">
        <f t="shared" si="230"/>
        <v>1.35</v>
      </c>
      <c r="V1597" s="17">
        <v>0.45</v>
      </c>
      <c r="W1597" s="26">
        <v>19.518641395350997</v>
      </c>
      <c r="X1597" s="26">
        <v>40.868916959757826</v>
      </c>
      <c r="Y1597" s="26">
        <v>26.091899117701999</v>
      </c>
      <c r="Z1597" s="26">
        <v>1.7338668024491426</v>
      </c>
      <c r="AA1597" s="26">
        <v>0.40486486486486489</v>
      </c>
      <c r="AB1597" s="26">
        <v>7.476336161219443</v>
      </c>
      <c r="AC1597" s="26">
        <f t="shared" si="239"/>
        <v>0.19693696475129929</v>
      </c>
      <c r="AD1597" s="26">
        <f t="shared" si="239"/>
        <v>0.41235454331594223</v>
      </c>
      <c r="AE1597" s="26">
        <f t="shared" si="239"/>
        <v>0.26325907181537894</v>
      </c>
      <c r="AF1597" s="26">
        <f t="shared" si="239"/>
        <v>1.7494171773590004E-2</v>
      </c>
      <c r="AG1597" s="17">
        <v>2.1</v>
      </c>
      <c r="AH1597" s="17">
        <v>6.5</v>
      </c>
      <c r="AI1597" s="17">
        <f t="shared" si="238"/>
        <v>3.1622776601683734E-7</v>
      </c>
      <c r="AJ1597" s="17">
        <v>1</v>
      </c>
      <c r="AK1597" s="17">
        <v>43</v>
      </c>
      <c r="AL1597" s="17">
        <v>795</v>
      </c>
      <c r="AM1597" s="17">
        <v>68.5</v>
      </c>
      <c r="AN1597" s="17">
        <v>1.55</v>
      </c>
      <c r="AO1597" s="17">
        <v>2.7</v>
      </c>
      <c r="AP1597" s="17">
        <v>0.45</v>
      </c>
      <c r="AQ1597" s="17">
        <v>25.9</v>
      </c>
      <c r="AR1597" s="17">
        <v>861.9375</v>
      </c>
      <c r="AS1597" s="17">
        <v>1214.4444444444448</v>
      </c>
      <c r="AT1597" s="26">
        <v>627.875</v>
      </c>
      <c r="AU1597" s="26">
        <v>21.286993769470403</v>
      </c>
      <c r="AV1597" s="26">
        <v>1.1074930758290282</v>
      </c>
      <c r="AW1597" s="26">
        <v>4738.7249999999985</v>
      </c>
      <c r="AX1597" s="26">
        <v>3736.45</v>
      </c>
      <c r="AY1597" s="103">
        <v>1230</v>
      </c>
      <c r="AZ1597" s="103">
        <f t="shared" si="236"/>
        <v>375.15</v>
      </c>
      <c r="BA1597" s="17">
        <v>200</v>
      </c>
      <c r="BB1597" s="17">
        <v>200</v>
      </c>
      <c r="BC1597" s="17">
        <v>0.14000000000000001</v>
      </c>
      <c r="BD1597" s="14">
        <v>3</v>
      </c>
      <c r="BE1597" s="17" t="s">
        <v>217</v>
      </c>
      <c r="BF1597" s="28"/>
      <c r="BG1597" s="26"/>
      <c r="BH1597" s="17"/>
    </row>
    <row r="1598" spans="1:60" x14ac:dyDescent="0.25">
      <c r="A1598" s="17">
        <v>2010</v>
      </c>
      <c r="B1598" s="15">
        <v>2013</v>
      </c>
      <c r="C1598" s="66" t="s">
        <v>214</v>
      </c>
      <c r="D1598" s="52" t="s">
        <v>345</v>
      </c>
      <c r="E1598" s="17">
        <v>1</v>
      </c>
      <c r="F1598" s="67" t="s">
        <v>141</v>
      </c>
      <c r="G1598" s="67" t="s">
        <v>141</v>
      </c>
      <c r="H1598" s="70" t="s">
        <v>141</v>
      </c>
      <c r="I1598" s="45">
        <v>1</v>
      </c>
      <c r="J1598" s="22" t="s">
        <v>141</v>
      </c>
      <c r="K1598" s="17" t="str">
        <f t="shared" ref="K1598:K1661" si="240">VLOOKUP(F1598,$BM$2:$BQ$56,5)</f>
        <v>Diploid</v>
      </c>
      <c r="L1598" s="27">
        <f t="shared" si="231"/>
        <v>83.333333333333343</v>
      </c>
      <c r="M1598" s="26">
        <v>0.83333333333333337</v>
      </c>
      <c r="N1598" s="17" t="s">
        <v>45</v>
      </c>
      <c r="O1598" s="26">
        <f t="shared" si="232"/>
        <v>44.642857142857139</v>
      </c>
      <c r="P1598" s="26">
        <v>0.4464285714285714</v>
      </c>
      <c r="Q1598" s="26">
        <f t="shared" si="233"/>
        <v>55.357142857142861</v>
      </c>
      <c r="R1598" s="26">
        <f t="shared" si="234"/>
        <v>0.5535714285714286</v>
      </c>
      <c r="S1598" s="17" t="s">
        <v>45</v>
      </c>
      <c r="T1598" s="95">
        <v>1.7488789237668161</v>
      </c>
      <c r="U1598" s="17">
        <f t="shared" ref="U1598:U1613" si="241">V1598*3</f>
        <v>2.34</v>
      </c>
      <c r="V1598" s="17">
        <v>0.78</v>
      </c>
      <c r="W1598" s="26">
        <v>17.127690253571558</v>
      </c>
      <c r="X1598" s="26">
        <v>39.746203729885714</v>
      </c>
      <c r="Y1598" s="26">
        <v>29.208873974506133</v>
      </c>
      <c r="Z1598" s="26">
        <v>2.9011996007572805</v>
      </c>
      <c r="AA1598" s="26">
        <v>0.47851851851851851</v>
      </c>
      <c r="AB1598" s="26">
        <v>10.964333809993198</v>
      </c>
      <c r="AC1598" s="26">
        <f t="shared" si="239"/>
        <v>0.29954256497277615</v>
      </c>
      <c r="AD1598" s="26">
        <f t="shared" si="239"/>
        <v>0.69511298002939137</v>
      </c>
      <c r="AE1598" s="26">
        <f t="shared" si="239"/>
        <v>0.51082784080974852</v>
      </c>
      <c r="AF1598" s="26">
        <f t="shared" si="239"/>
        <v>5.0738468354051096E-2</v>
      </c>
      <c r="AG1598" s="17">
        <v>1.8</v>
      </c>
      <c r="AH1598" s="17">
        <v>6.7</v>
      </c>
      <c r="AI1598" s="17">
        <f t="shared" si="238"/>
        <v>1.9952623149688761E-7</v>
      </c>
      <c r="AJ1598" s="17">
        <v>1</v>
      </c>
      <c r="AK1598" s="17">
        <v>52.5</v>
      </c>
      <c r="AL1598" s="17">
        <v>813.5</v>
      </c>
      <c r="AM1598" s="17">
        <v>64.5</v>
      </c>
      <c r="AN1598" s="17">
        <v>1.45</v>
      </c>
      <c r="AO1598" s="17">
        <v>3.25</v>
      </c>
      <c r="AP1598" s="17">
        <v>0.65</v>
      </c>
      <c r="AQ1598" s="17">
        <v>14.25</v>
      </c>
      <c r="AR1598" s="17">
        <v>861.9375</v>
      </c>
      <c r="AS1598" s="17">
        <v>1214.4444444444448</v>
      </c>
      <c r="AT1598" s="26">
        <v>627.875</v>
      </c>
      <c r="AU1598" s="26">
        <v>21.286993769470403</v>
      </c>
      <c r="AV1598" s="26">
        <v>1.1074930758290282</v>
      </c>
      <c r="AW1598" s="26">
        <v>4738.7249999999985</v>
      </c>
      <c r="AX1598" s="26">
        <v>3736.45</v>
      </c>
      <c r="AY1598" s="103">
        <v>1230</v>
      </c>
      <c r="AZ1598" s="103">
        <f t="shared" si="236"/>
        <v>375.15</v>
      </c>
      <c r="BA1598" s="17">
        <v>200</v>
      </c>
      <c r="BB1598" s="17">
        <v>200</v>
      </c>
      <c r="BC1598" s="17">
        <v>0.14000000000000001</v>
      </c>
      <c r="BD1598" s="14">
        <v>3</v>
      </c>
      <c r="BE1598" s="17" t="s">
        <v>217</v>
      </c>
      <c r="BF1598" s="28"/>
      <c r="BG1598" s="26"/>
      <c r="BH1598" s="17"/>
    </row>
    <row r="1599" spans="1:60" x14ac:dyDescent="0.25">
      <c r="A1599" s="17">
        <v>2010</v>
      </c>
      <c r="B1599" s="15">
        <v>2013</v>
      </c>
      <c r="C1599" s="66" t="s">
        <v>214</v>
      </c>
      <c r="D1599" s="52" t="s">
        <v>345</v>
      </c>
      <c r="E1599" s="17">
        <v>2</v>
      </c>
      <c r="F1599" s="67" t="s">
        <v>141</v>
      </c>
      <c r="G1599" s="67" t="s">
        <v>141</v>
      </c>
      <c r="H1599" s="70" t="s">
        <v>141</v>
      </c>
      <c r="I1599" s="45">
        <v>1</v>
      </c>
      <c r="J1599" s="22" t="s">
        <v>141</v>
      </c>
      <c r="K1599" s="17" t="str">
        <f t="shared" si="240"/>
        <v>Diploid</v>
      </c>
      <c r="L1599" s="27">
        <f t="shared" ref="L1599:L1613" si="242">100*M1599</f>
        <v>44.444444444444443</v>
      </c>
      <c r="M1599" s="26">
        <v>0.44444444444444442</v>
      </c>
      <c r="N1599" s="17" t="s">
        <v>45</v>
      </c>
      <c r="O1599" s="26">
        <f t="shared" ref="O1599:O1613" si="243">P1599*100</f>
        <v>46.385542168674689</v>
      </c>
      <c r="P1599" s="26">
        <v>0.46385542168674693</v>
      </c>
      <c r="Q1599" s="26">
        <f t="shared" ref="Q1599:Q1613" si="244">100-O1599</f>
        <v>53.614457831325311</v>
      </c>
      <c r="R1599" s="26">
        <f t="shared" ref="R1599:R1613" si="245">1-P1599</f>
        <v>0.53614457831325302</v>
      </c>
      <c r="S1599" s="17" t="s">
        <v>45</v>
      </c>
      <c r="T1599" s="95">
        <v>0.42600896860986548</v>
      </c>
      <c r="U1599" s="17">
        <f t="shared" si="241"/>
        <v>0.57000000000000006</v>
      </c>
      <c r="V1599" s="17">
        <v>0.19</v>
      </c>
      <c r="W1599" s="26">
        <v>16.293234799037165</v>
      </c>
      <c r="X1599" s="26">
        <v>38.544158558063664</v>
      </c>
      <c r="Y1599" s="26">
        <v>29.485299657963267</v>
      </c>
      <c r="Z1599" s="26">
        <v>3.7847344529175189</v>
      </c>
      <c r="AA1599" s="26">
        <v>0.45400000000000001</v>
      </c>
      <c r="AB1599" s="26">
        <v>2.8150372375101242</v>
      </c>
      <c r="AC1599" s="26">
        <f t="shared" si="239"/>
        <v>6.9410641520561922E-2</v>
      </c>
      <c r="AD1599" s="26">
        <f t="shared" si="239"/>
        <v>0.16420157233255819</v>
      </c>
      <c r="AE1599" s="26">
        <f t="shared" si="239"/>
        <v>0.12561002096441751</v>
      </c>
      <c r="AF1599" s="26">
        <f t="shared" si="239"/>
        <v>1.6123308207496155E-2</v>
      </c>
      <c r="AG1599" s="17">
        <v>2</v>
      </c>
      <c r="AH1599" s="17">
        <v>6.4</v>
      </c>
      <c r="AI1599" s="17">
        <f t="shared" si="238"/>
        <v>3.9810717055349618E-7</v>
      </c>
      <c r="AJ1599" s="17">
        <v>1</v>
      </c>
      <c r="AK1599" s="17">
        <v>28</v>
      </c>
      <c r="AL1599" s="17">
        <v>729</v>
      </c>
      <c r="AM1599" s="17">
        <v>53.5</v>
      </c>
      <c r="AN1599" s="17">
        <v>1.2</v>
      </c>
      <c r="AO1599" s="17">
        <v>2.0499999999999998</v>
      </c>
      <c r="AP1599" s="17">
        <v>0.4</v>
      </c>
      <c r="AQ1599" s="17">
        <v>17.399999999999999</v>
      </c>
      <c r="AR1599" s="17">
        <v>861.9375</v>
      </c>
      <c r="AS1599" s="17">
        <v>1214.4444444444448</v>
      </c>
      <c r="AT1599" s="26">
        <v>627.875</v>
      </c>
      <c r="AU1599" s="26">
        <v>21.286993769470403</v>
      </c>
      <c r="AV1599" s="26">
        <v>1.1074930758290282</v>
      </c>
      <c r="AW1599" s="26">
        <v>4738.7249999999985</v>
      </c>
      <c r="AX1599" s="26">
        <v>3736.45</v>
      </c>
      <c r="AY1599" s="103">
        <v>1230</v>
      </c>
      <c r="AZ1599" s="103">
        <f t="shared" si="236"/>
        <v>375.15</v>
      </c>
      <c r="BA1599" s="17">
        <v>200</v>
      </c>
      <c r="BB1599" s="17">
        <v>200</v>
      </c>
      <c r="BC1599" s="17">
        <v>0.14000000000000001</v>
      </c>
      <c r="BD1599" s="14">
        <v>3</v>
      </c>
      <c r="BE1599" s="17" t="s">
        <v>217</v>
      </c>
      <c r="BF1599" s="28"/>
      <c r="BG1599" s="26"/>
      <c r="BH1599" s="17"/>
    </row>
    <row r="1600" spans="1:60" x14ac:dyDescent="0.25">
      <c r="A1600" s="17">
        <v>2010</v>
      </c>
      <c r="B1600" s="15">
        <v>2013</v>
      </c>
      <c r="C1600" s="66" t="s">
        <v>214</v>
      </c>
      <c r="D1600" s="52" t="s">
        <v>345</v>
      </c>
      <c r="E1600" s="17">
        <v>3</v>
      </c>
      <c r="F1600" s="67" t="s">
        <v>141</v>
      </c>
      <c r="G1600" s="67" t="s">
        <v>141</v>
      </c>
      <c r="H1600" s="70" t="s">
        <v>141</v>
      </c>
      <c r="I1600" s="45">
        <v>1</v>
      </c>
      <c r="J1600" s="22" t="s">
        <v>141</v>
      </c>
      <c r="K1600" s="17" t="str">
        <f t="shared" si="240"/>
        <v>Diploid</v>
      </c>
      <c r="L1600" s="27">
        <f t="shared" si="242"/>
        <v>100</v>
      </c>
      <c r="M1600" s="26">
        <v>1</v>
      </c>
      <c r="N1600" s="17" t="s">
        <v>45</v>
      </c>
      <c r="O1600" s="26">
        <f t="shared" si="243"/>
        <v>48.118279569892472</v>
      </c>
      <c r="P1600" s="26">
        <v>0.48118279569892475</v>
      </c>
      <c r="Q1600" s="26">
        <f t="shared" si="244"/>
        <v>51.881720430107528</v>
      </c>
      <c r="R1600" s="26">
        <f t="shared" si="245"/>
        <v>0.51881720430107525</v>
      </c>
      <c r="S1600" s="17" t="s">
        <v>45</v>
      </c>
      <c r="T1600" s="95">
        <v>3.0269058295964126</v>
      </c>
      <c r="U1600" s="17">
        <f t="shared" si="241"/>
        <v>4.0500000000000007</v>
      </c>
      <c r="V1600" s="17">
        <v>1.35</v>
      </c>
      <c r="W1600" s="26">
        <v>18.45022570525704</v>
      </c>
      <c r="X1600" s="26">
        <v>39.801154243702513</v>
      </c>
      <c r="Y1600" s="26">
        <v>27.444002583244739</v>
      </c>
      <c r="Z1600" s="26">
        <v>3.0042495361826838</v>
      </c>
      <c r="AA1600" s="26">
        <v>0.379</v>
      </c>
      <c r="AB1600" s="26">
        <v>23.959676751422791</v>
      </c>
      <c r="AC1600" s="26">
        <f t="shared" si="239"/>
        <v>0.55847095744612119</v>
      </c>
      <c r="AD1600" s="26">
        <f t="shared" si="239"/>
        <v>1.2047434580492913</v>
      </c>
      <c r="AE1600" s="26">
        <f t="shared" si="239"/>
        <v>0.83070411406682498</v>
      </c>
      <c r="AF1600" s="26">
        <f t="shared" si="239"/>
        <v>9.0935804346336843E-2</v>
      </c>
      <c r="AG1600" s="17">
        <v>1.6</v>
      </c>
      <c r="AH1600" s="17">
        <v>6.7</v>
      </c>
      <c r="AI1600" s="17">
        <f t="shared" si="238"/>
        <v>1.9952623149688761E-7</v>
      </c>
      <c r="AJ1600" s="17">
        <v>1.5</v>
      </c>
      <c r="AK1600" s="17">
        <v>48</v>
      </c>
      <c r="AL1600" s="17">
        <v>729.5</v>
      </c>
      <c r="AM1600" s="17">
        <v>76</v>
      </c>
      <c r="AN1600" s="17">
        <v>1.1000000000000001</v>
      </c>
      <c r="AO1600" s="17">
        <v>3.5</v>
      </c>
      <c r="AP1600" s="17">
        <v>0.45</v>
      </c>
      <c r="AQ1600" s="17">
        <v>10.75</v>
      </c>
      <c r="AR1600" s="17">
        <v>861.9375</v>
      </c>
      <c r="AS1600" s="17">
        <v>1214.4444444444448</v>
      </c>
      <c r="AT1600" s="26">
        <v>627.875</v>
      </c>
      <c r="AU1600" s="26">
        <v>21.286993769470403</v>
      </c>
      <c r="AV1600" s="26">
        <v>1.1074930758290282</v>
      </c>
      <c r="AW1600" s="26">
        <v>4738.7249999999985</v>
      </c>
      <c r="AX1600" s="26">
        <v>3736.45</v>
      </c>
      <c r="AY1600" s="103">
        <v>1230</v>
      </c>
      <c r="AZ1600" s="103">
        <f t="shared" si="236"/>
        <v>375.15</v>
      </c>
      <c r="BA1600" s="17">
        <v>200</v>
      </c>
      <c r="BB1600" s="17">
        <v>200</v>
      </c>
      <c r="BC1600" s="17">
        <v>0.14000000000000001</v>
      </c>
      <c r="BD1600" s="14">
        <v>3</v>
      </c>
      <c r="BE1600" s="17" t="s">
        <v>217</v>
      </c>
      <c r="BF1600" s="28"/>
      <c r="BG1600" s="26"/>
      <c r="BH1600" s="17"/>
    </row>
    <row r="1601" spans="1:60" x14ac:dyDescent="0.25">
      <c r="A1601" s="17">
        <v>2010</v>
      </c>
      <c r="B1601" s="15">
        <v>2013</v>
      </c>
      <c r="C1601" s="66" t="s">
        <v>214</v>
      </c>
      <c r="D1601" s="52" t="s">
        <v>345</v>
      </c>
      <c r="E1601" s="17">
        <v>4</v>
      </c>
      <c r="F1601" s="67" t="s">
        <v>141</v>
      </c>
      <c r="G1601" s="67" t="s">
        <v>141</v>
      </c>
      <c r="H1601" s="70" t="s">
        <v>141</v>
      </c>
      <c r="I1601" s="45">
        <v>1</v>
      </c>
      <c r="J1601" s="22" t="s">
        <v>141</v>
      </c>
      <c r="K1601" s="17" t="str">
        <f t="shared" si="240"/>
        <v>Diploid</v>
      </c>
      <c r="L1601" s="27">
        <f t="shared" si="242"/>
        <v>83.333333333333343</v>
      </c>
      <c r="M1601" s="26">
        <v>0.83333333333333337</v>
      </c>
      <c r="N1601" s="17" t="s">
        <v>45</v>
      </c>
      <c r="O1601" s="26">
        <f t="shared" si="243"/>
        <v>48.161764705882362</v>
      </c>
      <c r="P1601" s="26">
        <v>0.48161764705882359</v>
      </c>
      <c r="Q1601" s="26">
        <f t="shared" si="244"/>
        <v>51.838235294117638</v>
      </c>
      <c r="R1601" s="26">
        <f t="shared" si="245"/>
        <v>0.51838235294117641</v>
      </c>
      <c r="S1601" s="17" t="s">
        <v>45</v>
      </c>
      <c r="T1601" s="95">
        <v>2.0627802690582961</v>
      </c>
      <c r="U1601" s="17">
        <f t="shared" si="241"/>
        <v>2.7600000000000002</v>
      </c>
      <c r="V1601" s="17">
        <v>0.92</v>
      </c>
      <c r="W1601" s="26">
        <v>17.334096995402547</v>
      </c>
      <c r="X1601" s="26">
        <v>41.016594843396547</v>
      </c>
      <c r="Y1601" s="26">
        <v>27.577851466830168</v>
      </c>
      <c r="Z1601" s="26">
        <v>3.3149029191229431</v>
      </c>
      <c r="AA1601" s="26">
        <v>0.48583333333333334</v>
      </c>
      <c r="AB1601" s="26">
        <v>12.737579706020352</v>
      </c>
      <c r="AC1601" s="26">
        <f t="shared" si="239"/>
        <v>0.35756433264059073</v>
      </c>
      <c r="AD1601" s="26">
        <f t="shared" si="239"/>
        <v>0.84608222546916656</v>
      </c>
      <c r="AE1601" s="26">
        <f t="shared" si="239"/>
        <v>0.56887047868797658</v>
      </c>
      <c r="AF1601" s="26">
        <f t="shared" si="239"/>
        <v>6.8379163354105557E-2</v>
      </c>
      <c r="AG1601" s="17">
        <v>2.1</v>
      </c>
      <c r="AH1601" s="17">
        <v>6.5</v>
      </c>
      <c r="AI1601" s="17">
        <f t="shared" si="238"/>
        <v>3.1622776601683734E-7</v>
      </c>
      <c r="AJ1601" s="17">
        <v>1</v>
      </c>
      <c r="AK1601" s="17">
        <v>43</v>
      </c>
      <c r="AL1601" s="17">
        <v>795</v>
      </c>
      <c r="AM1601" s="17">
        <v>68.5</v>
      </c>
      <c r="AN1601" s="17">
        <v>1.55</v>
      </c>
      <c r="AO1601" s="17">
        <v>2.7</v>
      </c>
      <c r="AP1601" s="17">
        <v>0.45</v>
      </c>
      <c r="AQ1601" s="17">
        <v>25.9</v>
      </c>
      <c r="AR1601" s="17">
        <v>861.9375</v>
      </c>
      <c r="AS1601" s="17">
        <v>1214.4444444444448</v>
      </c>
      <c r="AT1601" s="26">
        <v>627.875</v>
      </c>
      <c r="AU1601" s="26">
        <v>21.286993769470403</v>
      </c>
      <c r="AV1601" s="26">
        <v>1.1074930758290282</v>
      </c>
      <c r="AW1601" s="26">
        <v>4738.7249999999985</v>
      </c>
      <c r="AX1601" s="26">
        <v>3736.45</v>
      </c>
      <c r="AY1601" s="103">
        <v>1230</v>
      </c>
      <c r="AZ1601" s="103">
        <f t="shared" si="236"/>
        <v>375.15</v>
      </c>
      <c r="BA1601" s="17">
        <v>200</v>
      </c>
      <c r="BB1601" s="17">
        <v>200</v>
      </c>
      <c r="BC1601" s="17">
        <v>0.14000000000000001</v>
      </c>
      <c r="BD1601" s="14">
        <v>3</v>
      </c>
      <c r="BE1601" s="17" t="s">
        <v>217</v>
      </c>
      <c r="BF1601" s="28"/>
      <c r="BG1601" s="26"/>
      <c r="BH1601" s="17"/>
    </row>
    <row r="1602" spans="1:60" x14ac:dyDescent="0.25">
      <c r="A1602" s="17">
        <v>2010</v>
      </c>
      <c r="B1602" s="15">
        <v>2013</v>
      </c>
      <c r="C1602" s="66" t="s">
        <v>214</v>
      </c>
      <c r="D1602" s="52" t="s">
        <v>345</v>
      </c>
      <c r="E1602" s="17">
        <v>1</v>
      </c>
      <c r="F1602" s="67" t="s">
        <v>142</v>
      </c>
      <c r="G1602" s="67" t="s">
        <v>142</v>
      </c>
      <c r="H1602" s="70" t="s">
        <v>142</v>
      </c>
      <c r="I1602" s="45">
        <v>5</v>
      </c>
      <c r="J1602" s="22" t="s">
        <v>142</v>
      </c>
      <c r="K1602" s="17" t="str">
        <f t="shared" si="240"/>
        <v>Tetraploid</v>
      </c>
      <c r="L1602" s="27">
        <f t="shared" si="242"/>
        <v>94.444444444444443</v>
      </c>
      <c r="M1602" s="26">
        <v>0.94444444444444442</v>
      </c>
      <c r="N1602" s="17" t="s">
        <v>45</v>
      </c>
      <c r="O1602" s="26">
        <f t="shared" si="243"/>
        <v>46.315789473684205</v>
      </c>
      <c r="P1602" s="26">
        <v>0.46315789473684205</v>
      </c>
      <c r="Q1602" s="26">
        <f t="shared" si="244"/>
        <v>53.684210526315795</v>
      </c>
      <c r="R1602" s="26">
        <f t="shared" si="245"/>
        <v>0.53684210526315801</v>
      </c>
      <c r="S1602" s="17" t="s">
        <v>45</v>
      </c>
      <c r="T1602" s="95">
        <v>4.4170403587443943</v>
      </c>
      <c r="U1602" s="17">
        <f t="shared" si="241"/>
        <v>5.91</v>
      </c>
      <c r="V1602" s="17">
        <v>1.97</v>
      </c>
      <c r="W1602" s="26">
        <v>19.222668024523216</v>
      </c>
      <c r="X1602" s="26">
        <v>40.684703255174782</v>
      </c>
      <c r="Y1602" s="26">
        <v>25.692267988531839</v>
      </c>
      <c r="Z1602" s="26">
        <v>2.3576585972360249</v>
      </c>
      <c r="AA1602" s="26">
        <v>0.40934782608695647</v>
      </c>
      <c r="AB1602" s="26">
        <v>32.371299495843147</v>
      </c>
      <c r="AC1602" s="26">
        <f t="shared" si="239"/>
        <v>0.84907300467064417</v>
      </c>
      <c r="AD1602" s="26">
        <f t="shared" si="239"/>
        <v>1.7970597626164644</v>
      </c>
      <c r="AE1602" s="26">
        <f t="shared" si="239"/>
        <v>1.1348378461302178</v>
      </c>
      <c r="AF1602" s="26">
        <f t="shared" si="239"/>
        <v>0.10413873176132217</v>
      </c>
      <c r="AG1602" s="17">
        <v>1.8</v>
      </c>
      <c r="AH1602" s="17">
        <v>6.7</v>
      </c>
      <c r="AI1602" s="17">
        <f t="shared" si="238"/>
        <v>1.9952623149688761E-7</v>
      </c>
      <c r="AJ1602" s="17">
        <v>1</v>
      </c>
      <c r="AK1602" s="17">
        <v>52.5</v>
      </c>
      <c r="AL1602" s="17">
        <v>813.5</v>
      </c>
      <c r="AM1602" s="17">
        <v>64.5</v>
      </c>
      <c r="AN1602" s="17">
        <v>1.45</v>
      </c>
      <c r="AO1602" s="17">
        <v>3.25</v>
      </c>
      <c r="AP1602" s="17">
        <v>0.65</v>
      </c>
      <c r="AQ1602" s="17">
        <v>14.25</v>
      </c>
      <c r="AR1602" s="17">
        <v>861.9375</v>
      </c>
      <c r="AS1602" s="17">
        <v>1214.4444444444448</v>
      </c>
      <c r="AT1602" s="26">
        <v>627.875</v>
      </c>
      <c r="AU1602" s="26">
        <v>21.286993769470403</v>
      </c>
      <c r="AV1602" s="26">
        <v>1.1074930758290282</v>
      </c>
      <c r="AW1602" s="26">
        <v>4738.7249999999985</v>
      </c>
      <c r="AX1602" s="26">
        <v>3736.45</v>
      </c>
      <c r="AY1602" s="103">
        <v>1230</v>
      </c>
      <c r="AZ1602" s="103">
        <f t="shared" si="236"/>
        <v>375.15</v>
      </c>
      <c r="BA1602" s="17">
        <v>200</v>
      </c>
      <c r="BB1602" s="17">
        <v>200</v>
      </c>
      <c r="BC1602" s="17">
        <v>0.14000000000000001</v>
      </c>
      <c r="BD1602" s="14">
        <v>3</v>
      </c>
      <c r="BE1602" s="17" t="s">
        <v>217</v>
      </c>
      <c r="BF1602" s="28"/>
      <c r="BG1602" s="26"/>
      <c r="BH1602" s="17"/>
    </row>
    <row r="1603" spans="1:60" x14ac:dyDescent="0.25">
      <c r="A1603" s="17">
        <v>2010</v>
      </c>
      <c r="B1603" s="15">
        <v>2013</v>
      </c>
      <c r="C1603" s="66" t="s">
        <v>214</v>
      </c>
      <c r="D1603" s="52" t="s">
        <v>345</v>
      </c>
      <c r="E1603" s="17">
        <v>2</v>
      </c>
      <c r="F1603" s="67" t="s">
        <v>142</v>
      </c>
      <c r="G1603" s="67" t="s">
        <v>142</v>
      </c>
      <c r="H1603" s="70" t="s">
        <v>142</v>
      </c>
      <c r="I1603" s="45">
        <v>5</v>
      </c>
      <c r="J1603" s="22" t="s">
        <v>142</v>
      </c>
      <c r="K1603" s="17" t="str">
        <f t="shared" si="240"/>
        <v>Tetraploid</v>
      </c>
      <c r="L1603" s="27">
        <f t="shared" si="242"/>
        <v>38.888888888888893</v>
      </c>
      <c r="M1603" s="26">
        <v>0.3888888888888889</v>
      </c>
      <c r="N1603" s="17" t="s">
        <v>45</v>
      </c>
      <c r="O1603" s="26">
        <f t="shared" si="243"/>
        <v>45.945945945945944</v>
      </c>
      <c r="P1603" s="26">
        <v>0.45945945945945943</v>
      </c>
      <c r="Q1603" s="26">
        <f t="shared" si="244"/>
        <v>54.054054054054056</v>
      </c>
      <c r="R1603" s="26">
        <f t="shared" si="245"/>
        <v>0.54054054054054057</v>
      </c>
      <c r="S1603" s="17" t="s">
        <v>45</v>
      </c>
      <c r="T1603" s="95">
        <v>0.42600896860986548</v>
      </c>
      <c r="U1603" s="17">
        <f t="shared" si="241"/>
        <v>0.57000000000000006</v>
      </c>
      <c r="V1603" s="17">
        <v>0.19</v>
      </c>
      <c r="W1603" s="26">
        <v>17.996477595763935</v>
      </c>
      <c r="X1603" s="26">
        <v>38.069252518572604</v>
      </c>
      <c r="Y1603" s="26">
        <v>26.577596988581661</v>
      </c>
      <c r="Z1603" s="26">
        <v>3.464449894144181</v>
      </c>
      <c r="AA1603" s="26">
        <v>0.45411764705882351</v>
      </c>
      <c r="AB1603" s="26">
        <v>2.8143079532517024</v>
      </c>
      <c r="AC1603" s="26">
        <f t="shared" si="239"/>
        <v>7.6666608591819452E-2</v>
      </c>
      <c r="AD1603" s="26">
        <f t="shared" si="239"/>
        <v>0.16217843001185639</v>
      </c>
      <c r="AE1603" s="26">
        <f t="shared" si="239"/>
        <v>0.11322294681234339</v>
      </c>
      <c r="AF1603" s="26">
        <f t="shared" si="239"/>
        <v>1.4758867262049202E-2</v>
      </c>
      <c r="AG1603" s="17">
        <v>2</v>
      </c>
      <c r="AH1603" s="17">
        <v>6.4</v>
      </c>
      <c r="AI1603" s="17">
        <f t="shared" si="238"/>
        <v>3.9810717055349618E-7</v>
      </c>
      <c r="AJ1603" s="17">
        <v>1</v>
      </c>
      <c r="AK1603" s="17">
        <v>28</v>
      </c>
      <c r="AL1603" s="17">
        <v>729</v>
      </c>
      <c r="AM1603" s="17">
        <v>53.5</v>
      </c>
      <c r="AN1603" s="17">
        <v>1.2</v>
      </c>
      <c r="AO1603" s="17">
        <v>2.0499999999999998</v>
      </c>
      <c r="AP1603" s="17">
        <v>0.4</v>
      </c>
      <c r="AQ1603" s="17">
        <v>17.399999999999999</v>
      </c>
      <c r="AR1603" s="17">
        <v>861.9375</v>
      </c>
      <c r="AS1603" s="17">
        <v>1214.4444444444448</v>
      </c>
      <c r="AT1603" s="26">
        <v>627.875</v>
      </c>
      <c r="AU1603" s="26">
        <v>21.286993769470403</v>
      </c>
      <c r="AV1603" s="26">
        <v>1.1074930758290282</v>
      </c>
      <c r="AW1603" s="26">
        <v>4738.7249999999985</v>
      </c>
      <c r="AX1603" s="26">
        <v>3736.45</v>
      </c>
      <c r="AY1603" s="103">
        <v>1230</v>
      </c>
      <c r="AZ1603" s="103">
        <f t="shared" si="236"/>
        <v>375.15</v>
      </c>
      <c r="BA1603" s="17">
        <v>200</v>
      </c>
      <c r="BB1603" s="17">
        <v>200</v>
      </c>
      <c r="BC1603" s="17">
        <v>0.14000000000000001</v>
      </c>
      <c r="BD1603" s="14">
        <v>3</v>
      </c>
      <c r="BE1603" s="17" t="s">
        <v>217</v>
      </c>
      <c r="BF1603" s="28"/>
      <c r="BG1603" s="26"/>
      <c r="BH1603" s="17"/>
    </row>
    <row r="1604" spans="1:60" x14ac:dyDescent="0.25">
      <c r="A1604" s="17">
        <v>2010</v>
      </c>
      <c r="B1604" s="15">
        <v>2013</v>
      </c>
      <c r="C1604" s="66" t="s">
        <v>214</v>
      </c>
      <c r="D1604" s="52" t="s">
        <v>345</v>
      </c>
      <c r="E1604" s="17">
        <v>3</v>
      </c>
      <c r="F1604" s="67" t="s">
        <v>142</v>
      </c>
      <c r="G1604" s="67" t="s">
        <v>142</v>
      </c>
      <c r="H1604" s="70" t="s">
        <v>142</v>
      </c>
      <c r="I1604" s="45">
        <v>5</v>
      </c>
      <c r="J1604" s="22" t="s">
        <v>142</v>
      </c>
      <c r="K1604" s="17" t="str">
        <f t="shared" si="240"/>
        <v>Tetraploid</v>
      </c>
      <c r="L1604" s="27">
        <f t="shared" si="242"/>
        <v>77.777777777777786</v>
      </c>
      <c r="M1604" s="26">
        <v>0.77777777777777779</v>
      </c>
      <c r="N1604" s="17" t="s">
        <v>45</v>
      </c>
      <c r="O1604" s="47">
        <f t="shared" si="243"/>
        <v>59.029649595687331</v>
      </c>
      <c r="P1604" s="26">
        <v>0.59029649595687328</v>
      </c>
      <c r="Q1604" s="26">
        <f t="shared" si="244"/>
        <v>40.970350404312669</v>
      </c>
      <c r="R1604" s="26">
        <f t="shared" si="245"/>
        <v>0.40970350404312672</v>
      </c>
      <c r="S1604" s="17" t="s">
        <v>45</v>
      </c>
      <c r="T1604" s="95">
        <v>1.0986547085201794</v>
      </c>
      <c r="U1604" s="17">
        <f t="shared" si="241"/>
        <v>1.47</v>
      </c>
      <c r="V1604" s="17">
        <v>0.49</v>
      </c>
      <c r="W1604" s="26">
        <v>17.569640402779413</v>
      </c>
      <c r="X1604" s="26">
        <v>37.419862174046671</v>
      </c>
      <c r="Y1604" s="26">
        <v>27.13082630836189</v>
      </c>
      <c r="Z1604" s="26">
        <v>3.4222206019340291</v>
      </c>
      <c r="AA1604" s="26">
        <v>0.34285714285714286</v>
      </c>
      <c r="AB1604" s="26">
        <v>9.6132286995515699</v>
      </c>
      <c r="AC1604" s="26">
        <f t="shared" si="239"/>
        <v>0.19302968155519984</v>
      </c>
      <c r="AD1604" s="26">
        <f t="shared" si="239"/>
        <v>0.41111507769692529</v>
      </c>
      <c r="AE1604" s="26">
        <f t="shared" si="239"/>
        <v>0.29807410069724949</v>
      </c>
      <c r="AF1604" s="26">
        <f t="shared" si="239"/>
        <v>3.759838777909584E-2</v>
      </c>
      <c r="AG1604" s="17">
        <v>1.6</v>
      </c>
      <c r="AH1604" s="17">
        <v>6.7</v>
      </c>
      <c r="AI1604" s="17">
        <f t="shared" si="238"/>
        <v>1.9952623149688761E-7</v>
      </c>
      <c r="AJ1604" s="17">
        <v>1.5</v>
      </c>
      <c r="AK1604" s="17">
        <v>48</v>
      </c>
      <c r="AL1604" s="17">
        <v>729.5</v>
      </c>
      <c r="AM1604" s="17">
        <v>76</v>
      </c>
      <c r="AN1604" s="17">
        <v>1.1000000000000001</v>
      </c>
      <c r="AO1604" s="17">
        <v>3.5</v>
      </c>
      <c r="AP1604" s="17">
        <v>0.45</v>
      </c>
      <c r="AQ1604" s="17">
        <v>10.75</v>
      </c>
      <c r="AR1604" s="17">
        <v>861.9375</v>
      </c>
      <c r="AS1604" s="17">
        <v>1214.4444444444448</v>
      </c>
      <c r="AT1604" s="26">
        <v>627.875</v>
      </c>
      <c r="AU1604" s="26">
        <v>21.286993769470403</v>
      </c>
      <c r="AV1604" s="26">
        <v>1.1074930758290282</v>
      </c>
      <c r="AW1604" s="26">
        <v>4738.7249999999985</v>
      </c>
      <c r="AX1604" s="26">
        <v>3736.45</v>
      </c>
      <c r="AY1604" s="103">
        <v>1230</v>
      </c>
      <c r="AZ1604" s="103">
        <f t="shared" si="236"/>
        <v>375.15</v>
      </c>
      <c r="BA1604" s="17">
        <v>200</v>
      </c>
      <c r="BB1604" s="17">
        <v>200</v>
      </c>
      <c r="BC1604" s="17">
        <v>0.14000000000000001</v>
      </c>
      <c r="BD1604" s="14">
        <v>3</v>
      </c>
      <c r="BE1604" s="17" t="s">
        <v>217</v>
      </c>
      <c r="BF1604" s="28"/>
      <c r="BG1604" s="26"/>
      <c r="BH1604" s="96" t="s">
        <v>220</v>
      </c>
    </row>
    <row r="1605" spans="1:60" x14ac:dyDescent="0.25">
      <c r="A1605" s="17">
        <v>2010</v>
      </c>
      <c r="B1605" s="15">
        <v>2013</v>
      </c>
      <c r="C1605" s="66" t="s">
        <v>214</v>
      </c>
      <c r="D1605" s="52" t="s">
        <v>345</v>
      </c>
      <c r="E1605" s="17">
        <v>4</v>
      </c>
      <c r="F1605" s="67" t="s">
        <v>142</v>
      </c>
      <c r="G1605" s="67" t="s">
        <v>142</v>
      </c>
      <c r="H1605" s="70" t="s">
        <v>142</v>
      </c>
      <c r="I1605" s="45">
        <v>5</v>
      </c>
      <c r="J1605" s="22" t="s">
        <v>142</v>
      </c>
      <c r="K1605" s="17" t="str">
        <f t="shared" si="240"/>
        <v>Tetraploid</v>
      </c>
      <c r="L1605" s="27">
        <f t="shared" si="242"/>
        <v>100</v>
      </c>
      <c r="M1605" s="26">
        <v>1</v>
      </c>
      <c r="N1605" s="17" t="s">
        <v>45</v>
      </c>
      <c r="O1605" s="26">
        <f t="shared" si="243"/>
        <v>48.641304347826093</v>
      </c>
      <c r="P1605" s="26">
        <v>0.48641304347826092</v>
      </c>
      <c r="Q1605" s="26">
        <f t="shared" si="244"/>
        <v>51.358695652173907</v>
      </c>
      <c r="R1605" s="26">
        <f t="shared" si="245"/>
        <v>0.51358695652173902</v>
      </c>
      <c r="S1605" s="17" t="s">
        <v>45</v>
      </c>
      <c r="T1605" s="95">
        <v>3.5426008968609866</v>
      </c>
      <c r="U1605" s="17">
        <f t="shared" si="241"/>
        <v>4.74</v>
      </c>
      <c r="V1605" s="17">
        <v>1.58</v>
      </c>
      <c r="W1605" s="26">
        <v>17.591897295235142</v>
      </c>
      <c r="X1605" s="26">
        <v>35.117877718165538</v>
      </c>
      <c r="Y1605" s="26">
        <v>28.133232969060117</v>
      </c>
      <c r="Z1605" s="26">
        <v>4.1997890901539989</v>
      </c>
      <c r="AA1605" s="26">
        <v>0.42222222222222222</v>
      </c>
      <c r="AB1605" s="26">
        <v>25.171111635591217</v>
      </c>
      <c r="AC1605" s="26">
        <f t="shared" si="239"/>
        <v>0.62321071135586381</v>
      </c>
      <c r="AD1605" s="26">
        <f t="shared" si="239"/>
        <v>1.2440862510022768</v>
      </c>
      <c r="AE1605" s="26">
        <f t="shared" si="239"/>
        <v>0.99664816347791452</v>
      </c>
      <c r="AF1605" s="26">
        <f t="shared" si="239"/>
        <v>0.14878176597406545</v>
      </c>
      <c r="AG1605" s="17">
        <v>2.1</v>
      </c>
      <c r="AH1605" s="17">
        <v>6.5</v>
      </c>
      <c r="AI1605" s="17">
        <f t="shared" si="238"/>
        <v>3.1622776601683734E-7</v>
      </c>
      <c r="AJ1605" s="17">
        <v>1</v>
      </c>
      <c r="AK1605" s="17">
        <v>43</v>
      </c>
      <c r="AL1605" s="17">
        <v>795</v>
      </c>
      <c r="AM1605" s="17">
        <v>68.5</v>
      </c>
      <c r="AN1605" s="17">
        <v>1.55</v>
      </c>
      <c r="AO1605" s="17">
        <v>2.7</v>
      </c>
      <c r="AP1605" s="17">
        <v>0.45</v>
      </c>
      <c r="AQ1605" s="17">
        <v>25.9</v>
      </c>
      <c r="AR1605" s="17">
        <v>861.9375</v>
      </c>
      <c r="AS1605" s="17">
        <v>1214.4444444444448</v>
      </c>
      <c r="AT1605" s="26">
        <v>627.875</v>
      </c>
      <c r="AU1605" s="26">
        <v>21.286993769470403</v>
      </c>
      <c r="AV1605" s="26">
        <v>1.1074930758290282</v>
      </c>
      <c r="AW1605" s="26">
        <v>4738.7249999999985</v>
      </c>
      <c r="AX1605" s="26">
        <v>3736.45</v>
      </c>
      <c r="AY1605" s="103">
        <v>1230</v>
      </c>
      <c r="AZ1605" s="103">
        <f t="shared" si="236"/>
        <v>375.15</v>
      </c>
      <c r="BA1605" s="17">
        <v>200</v>
      </c>
      <c r="BB1605" s="17">
        <v>200</v>
      </c>
      <c r="BC1605" s="17">
        <v>0.14000000000000001</v>
      </c>
      <c r="BD1605" s="14">
        <v>3</v>
      </c>
      <c r="BE1605" s="17" t="s">
        <v>217</v>
      </c>
      <c r="BF1605" s="28"/>
      <c r="BG1605" s="26"/>
      <c r="BH1605" s="17"/>
    </row>
    <row r="1606" spans="1:60" x14ac:dyDescent="0.25">
      <c r="A1606" s="17">
        <v>2010</v>
      </c>
      <c r="B1606" s="15">
        <v>2013</v>
      </c>
      <c r="C1606" s="66" t="s">
        <v>214</v>
      </c>
      <c r="D1606" s="52" t="s">
        <v>345</v>
      </c>
      <c r="E1606" s="17">
        <v>1</v>
      </c>
      <c r="F1606" s="67" t="s">
        <v>143</v>
      </c>
      <c r="G1606" s="67" t="s">
        <v>143</v>
      </c>
      <c r="H1606" s="70" t="s">
        <v>143</v>
      </c>
      <c r="I1606" s="45">
        <v>5</v>
      </c>
      <c r="J1606" s="22" t="s">
        <v>143</v>
      </c>
      <c r="K1606" s="17" t="str">
        <f t="shared" si="240"/>
        <v>Tetraploid</v>
      </c>
      <c r="L1606" s="27">
        <f t="shared" si="242"/>
        <v>88.888888888888886</v>
      </c>
      <c r="M1606" s="26">
        <v>0.88888888888888884</v>
      </c>
      <c r="N1606" s="17" t="s">
        <v>45</v>
      </c>
      <c r="O1606" s="26">
        <f t="shared" si="243"/>
        <v>52.777777777777779</v>
      </c>
      <c r="P1606" s="26">
        <v>0.52777777777777779</v>
      </c>
      <c r="Q1606" s="26">
        <f t="shared" si="244"/>
        <v>47.222222222222221</v>
      </c>
      <c r="R1606" s="26">
        <f t="shared" si="245"/>
        <v>0.47222222222222221</v>
      </c>
      <c r="S1606" s="17" t="s">
        <v>45</v>
      </c>
      <c r="T1606" s="95">
        <v>3.6322869955156953</v>
      </c>
      <c r="U1606" s="17">
        <f t="shared" si="241"/>
        <v>4.8600000000000003</v>
      </c>
      <c r="V1606" s="17">
        <v>1.62</v>
      </c>
      <c r="W1606" s="26">
        <v>19.432800029289012</v>
      </c>
      <c r="X1606" s="26">
        <v>42.290835285933952</v>
      </c>
      <c r="Y1606" s="26">
        <v>25.635898714944716</v>
      </c>
      <c r="Z1606" s="26">
        <v>1.960099445339381</v>
      </c>
      <c r="AA1606" s="26">
        <v>0.46439999999999998</v>
      </c>
      <c r="AB1606" s="26">
        <v>23.464386275941184</v>
      </c>
      <c r="AC1606" s="26">
        <f t="shared" si="239"/>
        <v>0.70585506832843503</v>
      </c>
      <c r="AD1606" s="26">
        <f t="shared" si="239"/>
        <v>1.536124510385942</v>
      </c>
      <c r="AE1606" s="26">
        <f t="shared" si="239"/>
        <v>0.9311694152065122</v>
      </c>
      <c r="AF1606" s="26">
        <f t="shared" si="239"/>
        <v>7.1196437252237607E-2</v>
      </c>
      <c r="AG1606" s="17">
        <v>1.8</v>
      </c>
      <c r="AH1606" s="17">
        <v>6.7</v>
      </c>
      <c r="AI1606" s="17">
        <f t="shared" si="238"/>
        <v>1.9952623149688761E-7</v>
      </c>
      <c r="AJ1606" s="17">
        <v>1</v>
      </c>
      <c r="AK1606" s="17">
        <v>52.5</v>
      </c>
      <c r="AL1606" s="17">
        <v>813.5</v>
      </c>
      <c r="AM1606" s="17">
        <v>64.5</v>
      </c>
      <c r="AN1606" s="17">
        <v>1.45</v>
      </c>
      <c r="AO1606" s="17">
        <v>3.25</v>
      </c>
      <c r="AP1606" s="17">
        <v>0.65</v>
      </c>
      <c r="AQ1606" s="17">
        <v>14.25</v>
      </c>
      <c r="AR1606" s="17">
        <v>861.9375</v>
      </c>
      <c r="AS1606" s="17">
        <v>1214.4444444444448</v>
      </c>
      <c r="AT1606" s="26">
        <v>627.875</v>
      </c>
      <c r="AU1606" s="26">
        <v>21.286993769470403</v>
      </c>
      <c r="AV1606" s="26">
        <v>1.1074930758290282</v>
      </c>
      <c r="AW1606" s="26">
        <v>4738.7249999999985</v>
      </c>
      <c r="AX1606" s="26">
        <v>3736.45</v>
      </c>
      <c r="AY1606" s="103">
        <v>1230</v>
      </c>
      <c r="AZ1606" s="103">
        <f t="shared" si="236"/>
        <v>375.15</v>
      </c>
      <c r="BA1606" s="17">
        <v>200</v>
      </c>
      <c r="BB1606" s="17">
        <v>200</v>
      </c>
      <c r="BC1606" s="17">
        <v>0.14000000000000001</v>
      </c>
      <c r="BD1606" s="14">
        <v>3</v>
      </c>
      <c r="BE1606" s="17" t="s">
        <v>217</v>
      </c>
      <c r="BF1606" s="28"/>
      <c r="BG1606" s="26"/>
      <c r="BH1606" s="17"/>
    </row>
    <row r="1607" spans="1:60" x14ac:dyDescent="0.25">
      <c r="A1607" s="17">
        <v>2010</v>
      </c>
      <c r="B1607" s="15">
        <v>2013</v>
      </c>
      <c r="C1607" s="66" t="s">
        <v>214</v>
      </c>
      <c r="D1607" s="52" t="s">
        <v>345</v>
      </c>
      <c r="E1607" s="17">
        <v>2</v>
      </c>
      <c r="F1607" s="67" t="s">
        <v>143</v>
      </c>
      <c r="G1607" s="67" t="s">
        <v>143</v>
      </c>
      <c r="H1607" s="70" t="s">
        <v>143</v>
      </c>
      <c r="I1607" s="45">
        <v>5</v>
      </c>
      <c r="J1607" s="22" t="s">
        <v>143</v>
      </c>
      <c r="K1607" s="17" t="str">
        <f t="shared" si="240"/>
        <v>Tetraploid</v>
      </c>
      <c r="L1607" s="27">
        <f t="shared" si="242"/>
        <v>83.333333333333343</v>
      </c>
      <c r="M1607" s="26">
        <v>0.83333333333333337</v>
      </c>
      <c r="N1607" s="17" t="s">
        <v>45</v>
      </c>
      <c r="O1607" s="26">
        <f t="shared" si="243"/>
        <v>47.857142857142854</v>
      </c>
      <c r="P1607" s="26">
        <v>0.47857142857142854</v>
      </c>
      <c r="Q1607" s="26">
        <f t="shared" si="244"/>
        <v>52.142857142857146</v>
      </c>
      <c r="R1607" s="26">
        <f t="shared" si="245"/>
        <v>0.52142857142857146</v>
      </c>
      <c r="S1607" s="17" t="s">
        <v>45</v>
      </c>
      <c r="T1607" s="95">
        <v>2.376681614349776</v>
      </c>
      <c r="U1607" s="17">
        <f t="shared" si="241"/>
        <v>3.18</v>
      </c>
      <c r="V1607" s="17">
        <v>1.06</v>
      </c>
      <c r="W1607" s="26">
        <v>18.310056513071487</v>
      </c>
      <c r="X1607" s="26">
        <v>38.625107256483815</v>
      </c>
      <c r="Y1607" s="26">
        <v>27.665263190802932</v>
      </c>
      <c r="Z1607" s="26">
        <v>2.236884283582512</v>
      </c>
      <c r="AA1607" s="26">
        <v>0.46666666666666667</v>
      </c>
      <c r="AB1607" s="26">
        <v>15.278667520819988</v>
      </c>
      <c r="AC1607" s="26">
        <f t="shared" si="239"/>
        <v>0.43517174672322373</v>
      </c>
      <c r="AD1607" s="26">
        <f t="shared" si="239"/>
        <v>0.91799582268773205</v>
      </c>
      <c r="AE1607" s="26">
        <f t="shared" si="239"/>
        <v>0.65751522381728944</v>
      </c>
      <c r="AF1607" s="26">
        <f t="shared" si="239"/>
        <v>5.3163617502185269E-2</v>
      </c>
      <c r="AG1607" s="17">
        <v>2</v>
      </c>
      <c r="AH1607" s="17">
        <v>6.4</v>
      </c>
      <c r="AI1607" s="17">
        <f t="shared" si="238"/>
        <v>3.9810717055349618E-7</v>
      </c>
      <c r="AJ1607" s="17">
        <v>1</v>
      </c>
      <c r="AK1607" s="17">
        <v>28</v>
      </c>
      <c r="AL1607" s="17">
        <v>729</v>
      </c>
      <c r="AM1607" s="17">
        <v>53.5</v>
      </c>
      <c r="AN1607" s="17">
        <v>1.2</v>
      </c>
      <c r="AO1607" s="17">
        <v>2.0499999999999998</v>
      </c>
      <c r="AP1607" s="17">
        <v>0.4</v>
      </c>
      <c r="AQ1607" s="17">
        <v>17.399999999999999</v>
      </c>
      <c r="AR1607" s="17">
        <v>861.9375</v>
      </c>
      <c r="AS1607" s="17">
        <v>1214.4444444444448</v>
      </c>
      <c r="AT1607" s="26">
        <v>627.875</v>
      </c>
      <c r="AU1607" s="26">
        <v>21.286993769470403</v>
      </c>
      <c r="AV1607" s="26">
        <v>1.1074930758290282</v>
      </c>
      <c r="AW1607" s="26">
        <v>4738.7249999999985</v>
      </c>
      <c r="AX1607" s="26">
        <v>3736.45</v>
      </c>
      <c r="AY1607" s="103">
        <v>1230</v>
      </c>
      <c r="AZ1607" s="103">
        <f t="shared" si="236"/>
        <v>375.15</v>
      </c>
      <c r="BA1607" s="17">
        <v>200</v>
      </c>
      <c r="BB1607" s="17">
        <v>200</v>
      </c>
      <c r="BC1607" s="17">
        <v>0.14000000000000001</v>
      </c>
      <c r="BD1607" s="14">
        <v>3</v>
      </c>
      <c r="BE1607" s="17" t="s">
        <v>217</v>
      </c>
      <c r="BF1607" s="28"/>
      <c r="BG1607" s="26"/>
      <c r="BH1607" s="17"/>
    </row>
    <row r="1608" spans="1:60" x14ac:dyDescent="0.25">
      <c r="A1608" s="17">
        <v>2010</v>
      </c>
      <c r="B1608" s="15">
        <v>2013</v>
      </c>
      <c r="C1608" s="66" t="s">
        <v>214</v>
      </c>
      <c r="D1608" s="52" t="s">
        <v>345</v>
      </c>
      <c r="E1608" s="17">
        <v>3</v>
      </c>
      <c r="F1608" s="67" t="s">
        <v>143</v>
      </c>
      <c r="G1608" s="67" t="s">
        <v>143</v>
      </c>
      <c r="H1608" s="70" t="s">
        <v>143</v>
      </c>
      <c r="I1608" s="45">
        <v>5</v>
      </c>
      <c r="J1608" s="22" t="s">
        <v>143</v>
      </c>
      <c r="K1608" s="17" t="str">
        <f t="shared" si="240"/>
        <v>Tetraploid</v>
      </c>
      <c r="L1608" s="27">
        <f t="shared" si="242"/>
        <v>94.444444444444443</v>
      </c>
      <c r="M1608" s="26">
        <v>0.94444444444444442</v>
      </c>
      <c r="N1608" s="17" t="s">
        <v>45</v>
      </c>
      <c r="O1608" s="26">
        <f t="shared" si="243"/>
        <v>48.712446351931327</v>
      </c>
      <c r="P1608" s="26">
        <v>0.48712446351931327</v>
      </c>
      <c r="Q1608" s="26">
        <f t="shared" si="244"/>
        <v>51.287553648068673</v>
      </c>
      <c r="R1608" s="26">
        <f t="shared" si="245"/>
        <v>0.51287553648068673</v>
      </c>
      <c r="S1608" s="17" t="s">
        <v>45</v>
      </c>
      <c r="T1608" s="95">
        <v>3.3856502242152464</v>
      </c>
      <c r="U1608" s="17">
        <f t="shared" si="241"/>
        <v>4.53</v>
      </c>
      <c r="V1608" s="17">
        <v>1.51</v>
      </c>
      <c r="W1608" s="26">
        <v>19.368821019884521</v>
      </c>
      <c r="X1608" s="26">
        <v>40.27306554704893</v>
      </c>
      <c r="Y1608" s="26">
        <v>25.545784664052576</v>
      </c>
      <c r="Z1608" s="26">
        <v>2.4651271922741955</v>
      </c>
      <c r="AA1608" s="26">
        <v>0.42925925925925923</v>
      </c>
      <c r="AB1608" s="26">
        <v>23.661576200296373</v>
      </c>
      <c r="AC1608" s="26">
        <f t="shared" si="239"/>
        <v>0.65576053228757014</v>
      </c>
      <c r="AD1608" s="26">
        <f t="shared" si="239"/>
        <v>1.3635051339920152</v>
      </c>
      <c r="AE1608" s="26">
        <f t="shared" si="239"/>
        <v>0.86489091575603994</v>
      </c>
      <c r="AF1608" s="26">
        <f t="shared" si="239"/>
        <v>8.3460584312422301E-2</v>
      </c>
      <c r="AG1608" s="17">
        <v>1.6</v>
      </c>
      <c r="AH1608" s="17">
        <v>6.7</v>
      </c>
      <c r="AI1608" s="17">
        <f t="shared" si="238"/>
        <v>1.9952623149688761E-7</v>
      </c>
      <c r="AJ1608" s="17">
        <v>1.5</v>
      </c>
      <c r="AK1608" s="17">
        <v>48</v>
      </c>
      <c r="AL1608" s="17">
        <v>729.5</v>
      </c>
      <c r="AM1608" s="17">
        <v>76</v>
      </c>
      <c r="AN1608" s="17">
        <v>1.1000000000000001</v>
      </c>
      <c r="AO1608" s="17">
        <v>3.5</v>
      </c>
      <c r="AP1608" s="17">
        <v>0.45</v>
      </c>
      <c r="AQ1608" s="17">
        <v>10.75</v>
      </c>
      <c r="AR1608" s="17">
        <v>861.9375</v>
      </c>
      <c r="AS1608" s="17">
        <v>1214.4444444444448</v>
      </c>
      <c r="AT1608" s="26">
        <v>627.875</v>
      </c>
      <c r="AU1608" s="26">
        <v>21.286993769470403</v>
      </c>
      <c r="AV1608" s="26">
        <v>1.1074930758290282</v>
      </c>
      <c r="AW1608" s="26">
        <v>4738.7249999999985</v>
      </c>
      <c r="AX1608" s="26">
        <v>3736.45</v>
      </c>
      <c r="AY1608" s="103">
        <v>1230</v>
      </c>
      <c r="AZ1608" s="103">
        <f t="shared" si="236"/>
        <v>375.15</v>
      </c>
      <c r="BA1608" s="17">
        <v>200</v>
      </c>
      <c r="BB1608" s="17">
        <v>200</v>
      </c>
      <c r="BC1608" s="17">
        <v>0.14000000000000001</v>
      </c>
      <c r="BD1608" s="14">
        <v>3</v>
      </c>
      <c r="BE1608" s="17" t="s">
        <v>217</v>
      </c>
      <c r="BF1608" s="28"/>
      <c r="BG1608" s="26"/>
      <c r="BH1608" s="17"/>
    </row>
    <row r="1609" spans="1:60" x14ac:dyDescent="0.25">
      <c r="A1609" s="17">
        <v>2010</v>
      </c>
      <c r="B1609" s="15">
        <v>2013</v>
      </c>
      <c r="C1609" s="66" t="s">
        <v>214</v>
      </c>
      <c r="D1609" s="52" t="s">
        <v>345</v>
      </c>
      <c r="E1609" s="17">
        <v>4</v>
      </c>
      <c r="F1609" s="67" t="s">
        <v>143</v>
      </c>
      <c r="G1609" s="67" t="s">
        <v>143</v>
      </c>
      <c r="H1609" s="70" t="s">
        <v>143</v>
      </c>
      <c r="I1609" s="45">
        <v>5</v>
      </c>
      <c r="J1609" s="22" t="s">
        <v>143</v>
      </c>
      <c r="K1609" s="17" t="str">
        <f t="shared" si="240"/>
        <v>Tetraploid</v>
      </c>
      <c r="L1609" s="27">
        <f t="shared" si="242"/>
        <v>83.333333333333343</v>
      </c>
      <c r="M1609" s="26">
        <v>0.83333333333333337</v>
      </c>
      <c r="N1609" s="17" t="s">
        <v>45</v>
      </c>
      <c r="O1609" s="26">
        <f t="shared" si="243"/>
        <v>48.965517241379303</v>
      </c>
      <c r="P1609" s="26">
        <v>0.48965517241379303</v>
      </c>
      <c r="Q1609" s="26">
        <f t="shared" si="244"/>
        <v>51.034482758620697</v>
      </c>
      <c r="R1609" s="26">
        <f t="shared" si="245"/>
        <v>0.51034482758620703</v>
      </c>
      <c r="S1609" s="17" t="s">
        <v>45</v>
      </c>
      <c r="T1609" s="95">
        <v>1.524663677130045</v>
      </c>
      <c r="U1609" s="17">
        <f t="shared" si="241"/>
        <v>2.04</v>
      </c>
      <c r="V1609" s="17">
        <v>0.68</v>
      </c>
      <c r="W1609" s="26">
        <v>18.068593004352607</v>
      </c>
      <c r="X1609" s="26">
        <v>36.918722067812226</v>
      </c>
      <c r="Y1609" s="26">
        <v>27.5362508084675</v>
      </c>
      <c r="Z1609" s="26">
        <v>3.4771502321976868</v>
      </c>
      <c r="AA1609" s="26">
        <v>0.42649999999999999</v>
      </c>
      <c r="AB1609" s="26">
        <v>10.724480730105828</v>
      </c>
      <c r="AC1609" s="26">
        <f t="shared" si="239"/>
        <v>0.27548527450582455</v>
      </c>
      <c r="AD1609" s="26">
        <f t="shared" si="239"/>
        <v>0.56288634542852733</v>
      </c>
      <c r="AE1609" s="26">
        <f t="shared" si="239"/>
        <v>0.41983521412013231</v>
      </c>
      <c r="AF1609" s="26">
        <f t="shared" si="239"/>
        <v>5.3014846589561154E-2</v>
      </c>
      <c r="AG1609" s="17">
        <v>2.1</v>
      </c>
      <c r="AH1609" s="17">
        <v>6.5</v>
      </c>
      <c r="AI1609" s="17">
        <f t="shared" si="238"/>
        <v>3.1622776601683734E-7</v>
      </c>
      <c r="AJ1609" s="17">
        <v>1</v>
      </c>
      <c r="AK1609" s="17">
        <v>43</v>
      </c>
      <c r="AL1609" s="17">
        <v>795</v>
      </c>
      <c r="AM1609" s="17">
        <v>68.5</v>
      </c>
      <c r="AN1609" s="17">
        <v>1.55</v>
      </c>
      <c r="AO1609" s="17">
        <v>2.7</v>
      </c>
      <c r="AP1609" s="17">
        <v>0.45</v>
      </c>
      <c r="AQ1609" s="17">
        <v>25.9</v>
      </c>
      <c r="AR1609" s="17">
        <v>861.9375</v>
      </c>
      <c r="AS1609" s="17">
        <v>1214.4444444444448</v>
      </c>
      <c r="AT1609" s="26">
        <v>627.875</v>
      </c>
      <c r="AU1609" s="26">
        <v>21.286993769470403</v>
      </c>
      <c r="AV1609" s="26">
        <v>1.1074930758290282</v>
      </c>
      <c r="AW1609" s="26">
        <v>4738.7249999999985</v>
      </c>
      <c r="AX1609" s="26">
        <v>3736.45</v>
      </c>
      <c r="AY1609" s="103">
        <v>1230</v>
      </c>
      <c r="AZ1609" s="103">
        <f t="shared" si="236"/>
        <v>375.15</v>
      </c>
      <c r="BA1609" s="17">
        <v>200</v>
      </c>
      <c r="BB1609" s="17">
        <v>200</v>
      </c>
      <c r="BC1609" s="17">
        <v>0.14000000000000001</v>
      </c>
      <c r="BD1609" s="14">
        <v>3</v>
      </c>
      <c r="BE1609" s="17" t="s">
        <v>217</v>
      </c>
      <c r="BF1609" s="28"/>
      <c r="BG1609" s="26"/>
      <c r="BH1609" s="17"/>
    </row>
    <row r="1610" spans="1:60" x14ac:dyDescent="0.25">
      <c r="A1610" s="17">
        <v>2010</v>
      </c>
      <c r="B1610" s="15">
        <v>2013</v>
      </c>
      <c r="C1610" s="66" t="s">
        <v>214</v>
      </c>
      <c r="D1610" s="52" t="s">
        <v>345</v>
      </c>
      <c r="E1610" s="17">
        <v>1</v>
      </c>
      <c r="F1610" s="67" t="s">
        <v>144</v>
      </c>
      <c r="G1610" s="67" t="s">
        <v>144</v>
      </c>
      <c r="H1610" s="70" t="s">
        <v>144</v>
      </c>
      <c r="I1610" s="45">
        <v>5</v>
      </c>
      <c r="J1610" s="22" t="s">
        <v>144</v>
      </c>
      <c r="K1610" s="17" t="str">
        <f t="shared" si="240"/>
        <v>Tetraploid</v>
      </c>
      <c r="L1610" s="27">
        <f t="shared" si="242"/>
        <v>100</v>
      </c>
      <c r="M1610" s="26">
        <v>1</v>
      </c>
      <c r="N1610" s="17" t="s">
        <v>45</v>
      </c>
      <c r="O1610" s="26">
        <f t="shared" si="243"/>
        <v>46.882793017456358</v>
      </c>
      <c r="P1610" s="26">
        <v>0.46882793017456359</v>
      </c>
      <c r="Q1610" s="26">
        <f t="shared" si="244"/>
        <v>53.117206982543642</v>
      </c>
      <c r="R1610" s="26">
        <f t="shared" si="245"/>
        <v>0.53117206982543641</v>
      </c>
      <c r="S1610" s="17" t="s">
        <v>45</v>
      </c>
      <c r="T1610" s="95">
        <v>4.5067264573991022</v>
      </c>
      <c r="U1610" s="17">
        <f t="shared" si="241"/>
        <v>6.0299999999999994</v>
      </c>
      <c r="V1610" s="17">
        <v>2.0099999999999998</v>
      </c>
      <c r="W1610" s="26">
        <v>18.757086172394054</v>
      </c>
      <c r="X1610" s="26">
        <v>39.555495628532555</v>
      </c>
      <c r="Y1610" s="26">
        <v>26.992098492367191</v>
      </c>
      <c r="Z1610" s="26">
        <v>2.0581064515689889</v>
      </c>
      <c r="AA1610" s="26">
        <v>0.4368085106382979</v>
      </c>
      <c r="AB1610" s="26">
        <v>30.952188528654325</v>
      </c>
      <c r="AC1610" s="26">
        <f t="shared" si="239"/>
        <v>0.84533056516843141</v>
      </c>
      <c r="AD1610" s="26">
        <f t="shared" si="239"/>
        <v>1.7826579868464218</v>
      </c>
      <c r="AE1610" s="26">
        <f t="shared" si="239"/>
        <v>1.2164600441627362</v>
      </c>
      <c r="AF1610" s="26">
        <f t="shared" si="239"/>
        <v>9.275322797429747E-2</v>
      </c>
      <c r="AG1610" s="17">
        <v>1.8</v>
      </c>
      <c r="AH1610" s="17">
        <v>6.7</v>
      </c>
      <c r="AI1610" s="17">
        <f t="shared" si="238"/>
        <v>1.9952623149688761E-7</v>
      </c>
      <c r="AJ1610" s="17">
        <v>1</v>
      </c>
      <c r="AK1610" s="17">
        <v>52.5</v>
      </c>
      <c r="AL1610" s="17">
        <v>813.5</v>
      </c>
      <c r="AM1610" s="17">
        <v>64.5</v>
      </c>
      <c r="AN1610" s="17">
        <v>1.45</v>
      </c>
      <c r="AO1610" s="17">
        <v>3.25</v>
      </c>
      <c r="AP1610" s="17">
        <v>0.65</v>
      </c>
      <c r="AQ1610" s="17">
        <v>14.25</v>
      </c>
      <c r="AR1610" s="17">
        <v>861.9375</v>
      </c>
      <c r="AS1610" s="17">
        <v>1214.4444444444448</v>
      </c>
      <c r="AT1610" s="26">
        <v>627.875</v>
      </c>
      <c r="AU1610" s="26">
        <v>21.286993769470403</v>
      </c>
      <c r="AV1610" s="26">
        <v>1.1074930758290282</v>
      </c>
      <c r="AW1610" s="26">
        <v>4738.7249999999985</v>
      </c>
      <c r="AX1610" s="26">
        <v>3736.45</v>
      </c>
      <c r="AY1610" s="103">
        <v>1230</v>
      </c>
      <c r="AZ1610" s="103">
        <f t="shared" ref="AZ1610:AZ1617" si="246">AY1610*0.305</f>
        <v>375.15</v>
      </c>
      <c r="BA1610" s="17">
        <v>200</v>
      </c>
      <c r="BB1610" s="17">
        <v>200</v>
      </c>
      <c r="BC1610" s="17">
        <v>0.14000000000000001</v>
      </c>
      <c r="BD1610" s="14">
        <v>3</v>
      </c>
      <c r="BE1610" s="17" t="s">
        <v>217</v>
      </c>
      <c r="BF1610" s="28"/>
      <c r="BG1610" s="26"/>
      <c r="BH1610" s="17"/>
    </row>
    <row r="1611" spans="1:60" x14ac:dyDescent="0.25">
      <c r="A1611" s="17">
        <v>2010</v>
      </c>
      <c r="B1611" s="15">
        <v>2013</v>
      </c>
      <c r="C1611" s="66" t="s">
        <v>214</v>
      </c>
      <c r="D1611" s="52" t="s">
        <v>345</v>
      </c>
      <c r="E1611" s="17">
        <v>2</v>
      </c>
      <c r="F1611" s="67" t="s">
        <v>144</v>
      </c>
      <c r="G1611" s="67" t="s">
        <v>144</v>
      </c>
      <c r="H1611" s="70" t="s">
        <v>144</v>
      </c>
      <c r="I1611" s="45">
        <v>5</v>
      </c>
      <c r="J1611" s="22" t="s">
        <v>144</v>
      </c>
      <c r="K1611" s="17" t="str">
        <f t="shared" si="240"/>
        <v>Tetraploid</v>
      </c>
      <c r="L1611" s="27">
        <f t="shared" si="242"/>
        <v>61.111111111111114</v>
      </c>
      <c r="M1611" s="26">
        <v>0.61111111111111116</v>
      </c>
      <c r="N1611" s="17" t="s">
        <v>45</v>
      </c>
      <c r="O1611" s="26">
        <f t="shared" si="243"/>
        <v>44.827586206896548</v>
      </c>
      <c r="P1611" s="26">
        <v>0.44827586206896547</v>
      </c>
      <c r="Q1611" s="26">
        <f t="shared" si="244"/>
        <v>55.172413793103452</v>
      </c>
      <c r="R1611" s="26">
        <f t="shared" si="245"/>
        <v>0.55172413793103448</v>
      </c>
      <c r="S1611" s="17" t="s">
        <v>45</v>
      </c>
      <c r="T1611" s="95">
        <v>0.42600896860986548</v>
      </c>
      <c r="U1611" s="17">
        <f t="shared" si="241"/>
        <v>0.57000000000000006</v>
      </c>
      <c r="V1611" s="17">
        <v>0.19</v>
      </c>
      <c r="W1611" s="26">
        <v>17.219753330073317</v>
      </c>
      <c r="X1611" s="26">
        <v>35.593140686468715</v>
      </c>
      <c r="Y1611" s="26">
        <v>28.740553983899588</v>
      </c>
      <c r="Z1611" s="26">
        <v>3.947169236165422</v>
      </c>
      <c r="AA1611" s="26">
        <v>0.34461538461538466</v>
      </c>
      <c r="AB1611" s="26">
        <v>3.7085602178090964</v>
      </c>
      <c r="AC1611" s="26">
        <f t="shared" si="239"/>
        <v>7.33576935586083E-2</v>
      </c>
      <c r="AD1611" s="26">
        <f t="shared" si="239"/>
        <v>0.15162997153428376</v>
      </c>
      <c r="AE1611" s="26">
        <f t="shared" si="239"/>
        <v>0.12243733759957223</v>
      </c>
      <c r="AF1611" s="26">
        <f t="shared" si="239"/>
        <v>1.6815294952274219E-2</v>
      </c>
      <c r="AG1611" s="17">
        <v>2</v>
      </c>
      <c r="AH1611" s="17">
        <v>6.4</v>
      </c>
      <c r="AI1611" s="17">
        <f t="shared" si="238"/>
        <v>3.9810717055349618E-7</v>
      </c>
      <c r="AJ1611" s="17">
        <v>1</v>
      </c>
      <c r="AK1611" s="17">
        <v>28</v>
      </c>
      <c r="AL1611" s="17">
        <v>729</v>
      </c>
      <c r="AM1611" s="17">
        <v>53.5</v>
      </c>
      <c r="AN1611" s="17">
        <v>1.2</v>
      </c>
      <c r="AO1611" s="17">
        <v>2.0499999999999998</v>
      </c>
      <c r="AP1611" s="17">
        <v>0.4</v>
      </c>
      <c r="AQ1611" s="17">
        <v>17.399999999999999</v>
      </c>
      <c r="AR1611" s="17">
        <v>861.9375</v>
      </c>
      <c r="AS1611" s="17">
        <v>1214.4444444444448</v>
      </c>
      <c r="AT1611" s="26">
        <v>627.875</v>
      </c>
      <c r="AU1611" s="26">
        <v>21.286993769470403</v>
      </c>
      <c r="AV1611" s="26">
        <v>1.1074930758290282</v>
      </c>
      <c r="AW1611" s="26">
        <v>4738.7249999999985</v>
      </c>
      <c r="AX1611" s="26">
        <v>3736.45</v>
      </c>
      <c r="AY1611" s="103">
        <v>1230</v>
      </c>
      <c r="AZ1611" s="103">
        <f t="shared" si="246"/>
        <v>375.15</v>
      </c>
      <c r="BA1611" s="17">
        <v>200</v>
      </c>
      <c r="BB1611" s="17">
        <v>200</v>
      </c>
      <c r="BC1611" s="17">
        <v>0.14000000000000001</v>
      </c>
      <c r="BD1611" s="14">
        <v>3</v>
      </c>
      <c r="BE1611" s="17" t="s">
        <v>217</v>
      </c>
      <c r="BF1611" s="28"/>
      <c r="BG1611" s="26"/>
      <c r="BH1611" s="17"/>
    </row>
    <row r="1612" spans="1:60" x14ac:dyDescent="0.25">
      <c r="A1612" s="17">
        <v>2010</v>
      </c>
      <c r="B1612" s="15">
        <v>2013</v>
      </c>
      <c r="C1612" s="66" t="s">
        <v>214</v>
      </c>
      <c r="D1612" s="52" t="s">
        <v>345</v>
      </c>
      <c r="E1612" s="17">
        <v>3</v>
      </c>
      <c r="F1612" s="67" t="s">
        <v>144</v>
      </c>
      <c r="G1612" s="67" t="s">
        <v>144</v>
      </c>
      <c r="H1612" s="70" t="s">
        <v>144</v>
      </c>
      <c r="I1612" s="45">
        <v>5</v>
      </c>
      <c r="J1612" s="22" t="s">
        <v>144</v>
      </c>
      <c r="K1612" s="17" t="str">
        <f t="shared" si="240"/>
        <v>Tetraploid</v>
      </c>
      <c r="L1612" s="27">
        <f t="shared" si="242"/>
        <v>94.444444444444443</v>
      </c>
      <c r="M1612" s="26">
        <v>0.94444444444444442</v>
      </c>
      <c r="N1612" s="17" t="s">
        <v>45</v>
      </c>
      <c r="O1612" s="26">
        <f t="shared" si="243"/>
        <v>49.879518072289159</v>
      </c>
      <c r="P1612" s="26">
        <v>0.49879518072289158</v>
      </c>
      <c r="Q1612" s="26">
        <f t="shared" si="244"/>
        <v>50.120481927710841</v>
      </c>
      <c r="R1612" s="26">
        <f t="shared" si="245"/>
        <v>0.50120481927710836</v>
      </c>
      <c r="S1612" s="17" t="s">
        <v>45</v>
      </c>
      <c r="T1612" s="95">
        <v>5.0448430493273539</v>
      </c>
      <c r="U1612" s="17">
        <f t="shared" si="241"/>
        <v>6.75</v>
      </c>
      <c r="V1612" s="17">
        <v>2.25</v>
      </c>
      <c r="W1612" s="26">
        <v>17.861803150914923</v>
      </c>
      <c r="X1612" s="26">
        <v>41.013392732261096</v>
      </c>
      <c r="Y1612" s="26">
        <v>26.301471132702517</v>
      </c>
      <c r="Z1612" s="26">
        <v>2.7220831164471662</v>
      </c>
      <c r="AA1612" s="26">
        <v>0.39656249999999998</v>
      </c>
      <c r="AB1612" s="26">
        <v>38.164297299875969</v>
      </c>
      <c r="AC1612" s="26">
        <f t="shared" si="239"/>
        <v>0.90109993474346584</v>
      </c>
      <c r="AD1612" s="26">
        <f t="shared" si="239"/>
        <v>2.0690612925468042</v>
      </c>
      <c r="AE1612" s="26">
        <f t="shared" si="239"/>
        <v>1.3268679383089832</v>
      </c>
      <c r="AF1612" s="26">
        <f t="shared" si="239"/>
        <v>0.1373248208969983</v>
      </c>
      <c r="AG1612" s="17">
        <v>1.6</v>
      </c>
      <c r="AH1612" s="17">
        <v>6.7</v>
      </c>
      <c r="AI1612" s="17">
        <f t="shared" si="238"/>
        <v>1.9952623149688761E-7</v>
      </c>
      <c r="AJ1612" s="17">
        <v>1.5</v>
      </c>
      <c r="AK1612" s="17">
        <v>48</v>
      </c>
      <c r="AL1612" s="17">
        <v>729.5</v>
      </c>
      <c r="AM1612" s="17">
        <v>76</v>
      </c>
      <c r="AN1612" s="17">
        <v>1.1000000000000001</v>
      </c>
      <c r="AO1612" s="17">
        <v>3.5</v>
      </c>
      <c r="AP1612" s="17">
        <v>0.45</v>
      </c>
      <c r="AQ1612" s="17">
        <v>10.75</v>
      </c>
      <c r="AR1612" s="17">
        <v>861.9375</v>
      </c>
      <c r="AS1612" s="17">
        <v>1214.4444444444448</v>
      </c>
      <c r="AT1612" s="26">
        <v>627.875</v>
      </c>
      <c r="AU1612" s="26">
        <v>21.286993769470403</v>
      </c>
      <c r="AV1612" s="26">
        <v>1.1074930758290282</v>
      </c>
      <c r="AW1612" s="26">
        <v>4738.7249999999985</v>
      </c>
      <c r="AX1612" s="26">
        <v>3736.45</v>
      </c>
      <c r="AY1612" s="103">
        <v>1230</v>
      </c>
      <c r="AZ1612" s="103">
        <f t="shared" si="246"/>
        <v>375.15</v>
      </c>
      <c r="BA1612" s="17">
        <v>200</v>
      </c>
      <c r="BB1612" s="17">
        <v>200</v>
      </c>
      <c r="BC1612" s="17">
        <v>0.14000000000000001</v>
      </c>
      <c r="BD1612" s="14">
        <v>3</v>
      </c>
      <c r="BE1612" s="17" t="s">
        <v>217</v>
      </c>
      <c r="BF1612" s="28"/>
      <c r="BG1612" s="26"/>
      <c r="BH1612" s="17"/>
    </row>
    <row r="1613" spans="1:60" x14ac:dyDescent="0.25">
      <c r="A1613" s="17">
        <v>2010</v>
      </c>
      <c r="B1613" s="15">
        <v>2013</v>
      </c>
      <c r="C1613" s="66" t="s">
        <v>214</v>
      </c>
      <c r="D1613" s="52" t="s">
        <v>345</v>
      </c>
      <c r="E1613" s="17">
        <v>4</v>
      </c>
      <c r="F1613" s="67" t="s">
        <v>144</v>
      </c>
      <c r="G1613" s="67" t="s">
        <v>144</v>
      </c>
      <c r="H1613" s="70" t="s">
        <v>144</v>
      </c>
      <c r="I1613" s="45">
        <v>5</v>
      </c>
      <c r="J1613" s="22" t="s">
        <v>144</v>
      </c>
      <c r="K1613" s="17" t="str">
        <f t="shared" si="240"/>
        <v>Tetraploid</v>
      </c>
      <c r="L1613" s="27">
        <f t="shared" si="242"/>
        <v>100</v>
      </c>
      <c r="M1613" s="26">
        <v>1</v>
      </c>
      <c r="N1613" s="17" t="s">
        <v>45</v>
      </c>
      <c r="O1613" s="26">
        <f t="shared" si="243"/>
        <v>46.774193548387103</v>
      </c>
      <c r="P1613" s="26">
        <v>0.467741935483871</v>
      </c>
      <c r="Q1613" s="26">
        <f t="shared" si="244"/>
        <v>53.225806451612897</v>
      </c>
      <c r="R1613" s="26">
        <f t="shared" si="245"/>
        <v>0.532258064516129</v>
      </c>
      <c r="S1613" s="17" t="s">
        <v>45</v>
      </c>
      <c r="T1613" s="95">
        <v>2.4663677130044843</v>
      </c>
      <c r="U1613" s="17">
        <f t="shared" si="241"/>
        <v>3.3000000000000003</v>
      </c>
      <c r="V1613" s="17">
        <v>1.1000000000000001</v>
      </c>
      <c r="W1613" s="26">
        <v>17.939286833990266</v>
      </c>
      <c r="X1613" s="26">
        <v>37.790311536343822</v>
      </c>
      <c r="Y1613" s="26">
        <v>27.582957294579884</v>
      </c>
      <c r="Z1613" s="26">
        <v>3.1267498865254595</v>
      </c>
      <c r="AA1613" s="26">
        <v>0.43062499999999998</v>
      </c>
      <c r="AB1613" s="26">
        <v>17.182242412803376</v>
      </c>
      <c r="AC1613" s="26">
        <f t="shared" si="239"/>
        <v>0.4424487784168003</v>
      </c>
      <c r="AD1613" s="26">
        <f t="shared" si="239"/>
        <v>0.93204804237619299</v>
      </c>
      <c r="AE1613" s="26">
        <f t="shared" si="239"/>
        <v>0.68029715300533344</v>
      </c>
      <c r="AF1613" s="26">
        <f t="shared" si="239"/>
        <v>7.7117149667668278E-2</v>
      </c>
      <c r="AG1613" s="17">
        <v>2.1</v>
      </c>
      <c r="AH1613" s="17">
        <v>6.5</v>
      </c>
      <c r="AI1613" s="17">
        <f t="shared" si="238"/>
        <v>3.1622776601683734E-7</v>
      </c>
      <c r="AJ1613" s="17">
        <v>1</v>
      </c>
      <c r="AK1613" s="17">
        <v>43</v>
      </c>
      <c r="AL1613" s="17">
        <v>795</v>
      </c>
      <c r="AM1613" s="17">
        <v>68.5</v>
      </c>
      <c r="AN1613" s="17">
        <v>1.55</v>
      </c>
      <c r="AO1613" s="17">
        <v>2.7</v>
      </c>
      <c r="AP1613" s="17">
        <v>0.45</v>
      </c>
      <c r="AQ1613" s="17">
        <v>25.9</v>
      </c>
      <c r="AR1613" s="17">
        <v>861.9375</v>
      </c>
      <c r="AS1613" s="17">
        <v>1214.4444444444448</v>
      </c>
      <c r="AT1613" s="26">
        <v>627.875</v>
      </c>
      <c r="AU1613" s="26">
        <v>21.286993769470403</v>
      </c>
      <c r="AV1613" s="26">
        <v>1.1074930758290282</v>
      </c>
      <c r="AW1613" s="26">
        <v>4738.7249999999985</v>
      </c>
      <c r="AX1613" s="26">
        <v>3736.45</v>
      </c>
      <c r="AY1613" s="103">
        <v>1230</v>
      </c>
      <c r="AZ1613" s="103">
        <f t="shared" si="246"/>
        <v>375.15</v>
      </c>
      <c r="BA1613" s="17">
        <v>200</v>
      </c>
      <c r="BB1613" s="17">
        <v>200</v>
      </c>
      <c r="BC1613" s="17">
        <v>0.14000000000000001</v>
      </c>
      <c r="BD1613" s="14">
        <v>3</v>
      </c>
      <c r="BE1613" s="17" t="s">
        <v>217</v>
      </c>
      <c r="BF1613" s="28"/>
      <c r="BG1613" s="26"/>
      <c r="BH1613" s="17"/>
    </row>
    <row r="1614" spans="1:60" x14ac:dyDescent="0.25">
      <c r="A1614" s="52">
        <v>2011</v>
      </c>
      <c r="B1614" s="52">
        <v>2014</v>
      </c>
      <c r="C1614" s="17" t="s">
        <v>221</v>
      </c>
      <c r="D1614" s="52" t="s">
        <v>347</v>
      </c>
      <c r="E1614" s="17">
        <v>1</v>
      </c>
      <c r="F1614" s="17">
        <v>9879</v>
      </c>
      <c r="G1614" s="17" t="str">
        <f t="shared" ref="G1614:G1677" si="247">VLOOKUP(F1614,$BM$2:$BQ$56,2)</f>
        <v>Oneonta</v>
      </c>
      <c r="H1614" s="70">
        <v>9879</v>
      </c>
      <c r="I1614" s="17">
        <v>9</v>
      </c>
      <c r="J1614" s="17">
        <f t="shared" ref="J1614:J1677" si="248">VLOOKUP(F1614,$BM$2:$BQ$56,4)</f>
        <v>9879</v>
      </c>
      <c r="K1614" s="17" t="str">
        <f t="shared" si="240"/>
        <v>Triploid</v>
      </c>
      <c r="L1614" s="27">
        <v>100</v>
      </c>
      <c r="M1614" s="27">
        <v>1</v>
      </c>
      <c r="N1614" s="26">
        <v>34.158875153333334</v>
      </c>
      <c r="O1614" s="26">
        <f>P1614*100</f>
        <v>41.612903225806456</v>
      </c>
      <c r="P1614" s="26">
        <v>0.41612903225806452</v>
      </c>
      <c r="Q1614" s="26">
        <f>100-O1614</f>
        <v>58.387096774193544</v>
      </c>
      <c r="R1614" s="26">
        <f>Q1614/100</f>
        <v>0.58387096774193548</v>
      </c>
      <c r="S1614" s="26">
        <f>N1614*R1614</f>
        <v>19.944375492752688</v>
      </c>
      <c r="T1614" s="26">
        <v>6.6481251642508967</v>
      </c>
      <c r="U1614" s="17" t="s">
        <v>45</v>
      </c>
      <c r="V1614" s="26">
        <f>T1614/2.242</f>
        <v>2.9652654613072689</v>
      </c>
      <c r="W1614" s="80">
        <v>18.632398812824746</v>
      </c>
      <c r="X1614" s="80">
        <v>45.081342013797283</v>
      </c>
      <c r="Y1614" s="80">
        <v>25.794018524473799</v>
      </c>
      <c r="Z1614" s="80">
        <v>1.1566386333745129</v>
      </c>
      <c r="AA1614" s="101"/>
      <c r="AB1614" s="101"/>
      <c r="AC1614" s="26">
        <f t="shared" ref="AC1614:AF1677" si="249">W1614/100*$T1614</f>
        <v>1.2387051941789873</v>
      </c>
      <c r="AD1614" s="26">
        <f t="shared" si="249"/>
        <v>2.9970640428012691</v>
      </c>
      <c r="AE1614" s="26">
        <f t="shared" si="249"/>
        <v>1.7148186363970805</v>
      </c>
      <c r="AF1614" s="26">
        <f t="shared" si="249"/>
        <v>7.6894784044818656E-2</v>
      </c>
      <c r="AG1614" s="27">
        <v>1.7</v>
      </c>
      <c r="AH1614" s="17">
        <v>6.16</v>
      </c>
      <c r="AI1614" s="17">
        <v>6.9183097091893534E-7</v>
      </c>
      <c r="AJ1614" s="17">
        <v>5.5</v>
      </c>
      <c r="AK1614" s="17">
        <v>121</v>
      </c>
      <c r="AL1614" s="17">
        <v>689</v>
      </c>
      <c r="AM1614" s="52">
        <v>150</v>
      </c>
      <c r="AN1614" s="52">
        <v>0.55000000000000004</v>
      </c>
      <c r="AO1614" s="52">
        <v>13.35</v>
      </c>
      <c r="AP1614" s="52">
        <v>0.35</v>
      </c>
      <c r="AQ1614" s="52">
        <v>14.65</v>
      </c>
      <c r="AR1614" s="17">
        <v>1047.1875</v>
      </c>
      <c r="AS1614" s="17">
        <v>1313.333333333333</v>
      </c>
      <c r="AT1614" s="17">
        <v>673.5</v>
      </c>
      <c r="AU1614" s="17">
        <v>21.280008939728326</v>
      </c>
      <c r="AV1614" s="26">
        <v>2.1400168234304493</v>
      </c>
      <c r="AW1614" s="26">
        <v>4933.9250000000029</v>
      </c>
      <c r="AX1614" s="26">
        <v>3789.95</v>
      </c>
      <c r="AY1614" s="103">
        <v>1024</v>
      </c>
      <c r="AZ1614" s="103">
        <f t="shared" si="246"/>
        <v>312.32</v>
      </c>
      <c r="BA1614" s="17">
        <v>200</v>
      </c>
      <c r="BB1614" s="17">
        <v>200</v>
      </c>
      <c r="BC1614" s="17">
        <v>0.16</v>
      </c>
      <c r="BD1614" s="17">
        <v>2</v>
      </c>
      <c r="BE1614" s="17" t="s">
        <v>41</v>
      </c>
      <c r="BF1614" s="17"/>
      <c r="BG1614" s="17"/>
      <c r="BH1614" s="17"/>
    </row>
    <row r="1615" spans="1:60" x14ac:dyDescent="0.25">
      <c r="A1615" s="52">
        <v>2011</v>
      </c>
      <c r="B1615" s="52">
        <v>2014</v>
      </c>
      <c r="C1615" s="17" t="s">
        <v>221</v>
      </c>
      <c r="D1615" s="52" t="s">
        <v>347</v>
      </c>
      <c r="E1615" s="17">
        <v>2</v>
      </c>
      <c r="F1615" s="17">
        <v>9879</v>
      </c>
      <c r="G1615" s="17" t="str">
        <f t="shared" si="247"/>
        <v>Oneonta</v>
      </c>
      <c r="H1615" s="70">
        <v>9879</v>
      </c>
      <c r="I1615" s="17">
        <v>9</v>
      </c>
      <c r="J1615" s="17">
        <f t="shared" si="248"/>
        <v>9879</v>
      </c>
      <c r="K1615" s="17" t="str">
        <f t="shared" si="240"/>
        <v>Triploid</v>
      </c>
      <c r="L1615" s="27">
        <v>100</v>
      </c>
      <c r="M1615" s="27">
        <v>1</v>
      </c>
      <c r="N1615" s="26">
        <v>23.254798013333339</v>
      </c>
      <c r="O1615" s="26">
        <f t="shared" ref="O1615:O1678" si="250">P1615*100</f>
        <v>43.333333333333329</v>
      </c>
      <c r="P1615" s="26">
        <v>0.43333333333333329</v>
      </c>
      <c r="Q1615" s="26">
        <f t="shared" ref="Q1615:Q1678" si="251">100-O1615</f>
        <v>56.666666666666671</v>
      </c>
      <c r="R1615" s="26">
        <f t="shared" ref="R1615:R1678" si="252">Q1615/100</f>
        <v>0.56666666666666676</v>
      </c>
      <c r="S1615" s="26">
        <f t="shared" ref="S1615:S1678" si="253">N1615*R1615</f>
        <v>13.177718874222228</v>
      </c>
      <c r="T1615" s="26">
        <v>4.3925729580740756</v>
      </c>
      <c r="U1615" s="17" t="s">
        <v>45</v>
      </c>
      <c r="V1615" s="26">
        <f t="shared" ref="V1615:V1625" si="254">T1615/2.242</f>
        <v>1.9592207663131469</v>
      </c>
      <c r="W1615" s="80">
        <v>19.310703387530694</v>
      </c>
      <c r="X1615" s="80">
        <v>44.318651622576581</v>
      </c>
      <c r="Y1615" s="80">
        <v>25.74512895283975</v>
      </c>
      <c r="Z1615" s="80">
        <v>1.3504690356014635</v>
      </c>
      <c r="AA1615" s="101"/>
      <c r="AB1615" s="101"/>
      <c r="AC1615" s="26">
        <f t="shared" si="249"/>
        <v>0.84823673501456776</v>
      </c>
      <c r="AD1615" s="26">
        <f t="shared" si="249"/>
        <v>1.9467291065563566</v>
      </c>
      <c r="AE1615" s="26">
        <f t="shared" si="249"/>
        <v>1.1308735724037384</v>
      </c>
      <c r="AF1615" s="26">
        <f t="shared" si="249"/>
        <v>5.9320337664993644E-2</v>
      </c>
      <c r="AG1615" s="27">
        <v>1.78</v>
      </c>
      <c r="AH1615" s="17">
        <v>6.32</v>
      </c>
      <c r="AI1615" s="17">
        <v>4.7863009232263745E-7</v>
      </c>
      <c r="AJ1615" s="17">
        <v>3.5</v>
      </c>
      <c r="AK1615" s="17">
        <v>104</v>
      </c>
      <c r="AL1615" s="17">
        <v>583.5</v>
      </c>
      <c r="AM1615" s="52">
        <v>140</v>
      </c>
      <c r="AN1615" s="52">
        <v>0.5</v>
      </c>
      <c r="AO1615" s="52">
        <v>10.75</v>
      </c>
      <c r="AP1615" s="52">
        <v>0.2</v>
      </c>
      <c r="AQ1615" s="52">
        <v>11.05</v>
      </c>
      <c r="AR1615" s="17">
        <v>1047.1875</v>
      </c>
      <c r="AS1615" s="17">
        <v>1313.333333333333</v>
      </c>
      <c r="AT1615" s="17">
        <v>673.5</v>
      </c>
      <c r="AU1615" s="17">
        <v>21.280008939728326</v>
      </c>
      <c r="AV1615" s="26">
        <v>2.1400168234304493</v>
      </c>
      <c r="AW1615" s="26">
        <v>4933.9250000000029</v>
      </c>
      <c r="AX1615" s="26">
        <v>3789.95</v>
      </c>
      <c r="AY1615" s="103">
        <v>1024</v>
      </c>
      <c r="AZ1615" s="103">
        <f t="shared" si="246"/>
        <v>312.32</v>
      </c>
      <c r="BA1615" s="17">
        <v>200</v>
      </c>
      <c r="BB1615" s="17">
        <v>200</v>
      </c>
      <c r="BC1615" s="17">
        <v>0.16</v>
      </c>
      <c r="BD1615" s="17">
        <v>2</v>
      </c>
      <c r="BE1615" s="17" t="s">
        <v>41</v>
      </c>
      <c r="BF1615" s="17"/>
      <c r="BG1615" s="17"/>
      <c r="BH1615" s="17"/>
    </row>
    <row r="1616" spans="1:60" x14ac:dyDescent="0.25">
      <c r="A1616" s="52">
        <v>2011</v>
      </c>
      <c r="B1616" s="52">
        <v>2014</v>
      </c>
      <c r="C1616" s="17" t="s">
        <v>221</v>
      </c>
      <c r="D1616" s="52" t="s">
        <v>347</v>
      </c>
      <c r="E1616" s="17">
        <v>3</v>
      </c>
      <c r="F1616" s="17">
        <v>9879</v>
      </c>
      <c r="G1616" s="17" t="str">
        <f t="shared" si="247"/>
        <v>Oneonta</v>
      </c>
      <c r="H1616" s="70">
        <v>9879</v>
      </c>
      <c r="I1616" s="17">
        <v>9</v>
      </c>
      <c r="J1616" s="17">
        <f t="shared" si="248"/>
        <v>9879</v>
      </c>
      <c r="K1616" s="17" t="str">
        <f t="shared" si="240"/>
        <v>Triploid</v>
      </c>
      <c r="L1616" s="27">
        <v>100</v>
      </c>
      <c r="M1616" s="27">
        <v>1</v>
      </c>
      <c r="N1616" s="26">
        <v>32.495234859999997</v>
      </c>
      <c r="O1616" s="26">
        <f t="shared" si="250"/>
        <v>42.456140350877199</v>
      </c>
      <c r="P1616" s="26">
        <v>0.42456140350877197</v>
      </c>
      <c r="Q1616" s="26">
        <f t="shared" si="251"/>
        <v>57.543859649122801</v>
      </c>
      <c r="R1616" s="26">
        <f t="shared" si="252"/>
        <v>0.57543859649122797</v>
      </c>
      <c r="S1616" s="26">
        <f t="shared" si="253"/>
        <v>18.699012340491223</v>
      </c>
      <c r="T1616" s="26">
        <v>6.2330041134970751</v>
      </c>
      <c r="U1616" s="17" t="s">
        <v>45</v>
      </c>
      <c r="V1616" s="26">
        <f t="shared" si="254"/>
        <v>2.780108882023673</v>
      </c>
      <c r="W1616" s="80">
        <v>18.703556170364223</v>
      </c>
      <c r="X1616" s="80">
        <v>44.504153275047713</v>
      </c>
      <c r="Y1616" s="80">
        <v>26.34156569367542</v>
      </c>
      <c r="Z1616" s="80">
        <v>1.2089468420591061</v>
      </c>
      <c r="AA1616" s="101"/>
      <c r="AB1616" s="101"/>
      <c r="AC1616" s="26">
        <f t="shared" si="249"/>
        <v>1.1657934254690379</v>
      </c>
      <c r="AD1616" s="26">
        <f t="shared" si="249"/>
        <v>2.7739457043107674</v>
      </c>
      <c r="AE1616" s="26">
        <f t="shared" si="249"/>
        <v>1.6418708732463234</v>
      </c>
      <c r="AF1616" s="26">
        <f t="shared" si="249"/>
        <v>7.5353706395537068E-2</v>
      </c>
      <c r="AG1616" s="27">
        <v>2.21</v>
      </c>
      <c r="AH1616" s="17">
        <v>6.48</v>
      </c>
      <c r="AI1616" s="17">
        <v>3.3113112148259042E-7</v>
      </c>
      <c r="AJ1616" s="17">
        <v>5.5</v>
      </c>
      <c r="AK1616" s="17">
        <v>127</v>
      </c>
      <c r="AL1616" s="17">
        <v>806</v>
      </c>
      <c r="AM1616" s="52">
        <v>182</v>
      </c>
      <c r="AN1616" s="52">
        <v>0.55000000000000004</v>
      </c>
      <c r="AO1616" s="52">
        <v>9.1</v>
      </c>
      <c r="AP1616" s="52">
        <v>0.3</v>
      </c>
      <c r="AQ1616" s="52">
        <v>9.9499999999999993</v>
      </c>
      <c r="AR1616" s="17">
        <v>1047.1875</v>
      </c>
      <c r="AS1616" s="17">
        <v>1313.333333333333</v>
      </c>
      <c r="AT1616" s="17">
        <v>673.5</v>
      </c>
      <c r="AU1616" s="17">
        <v>21.280008939728326</v>
      </c>
      <c r="AV1616" s="26">
        <v>2.1400168234304493</v>
      </c>
      <c r="AW1616" s="26">
        <v>4933.9250000000029</v>
      </c>
      <c r="AX1616" s="26">
        <v>3789.95</v>
      </c>
      <c r="AY1616" s="103">
        <v>1024</v>
      </c>
      <c r="AZ1616" s="103">
        <f t="shared" si="246"/>
        <v>312.32</v>
      </c>
      <c r="BA1616" s="17">
        <v>200</v>
      </c>
      <c r="BB1616" s="17">
        <v>200</v>
      </c>
      <c r="BC1616" s="17">
        <v>0.16</v>
      </c>
      <c r="BD1616" s="17">
        <v>2</v>
      </c>
      <c r="BE1616" s="17" t="s">
        <v>41</v>
      </c>
      <c r="BF1616" s="17"/>
      <c r="BG1616" s="17"/>
      <c r="BH1616" s="17"/>
    </row>
    <row r="1617" spans="1:60" x14ac:dyDescent="0.25">
      <c r="A1617" s="52">
        <v>2011</v>
      </c>
      <c r="B1617" s="52">
        <v>2014</v>
      </c>
      <c r="C1617" s="17" t="s">
        <v>221</v>
      </c>
      <c r="D1617" s="52" t="s">
        <v>347</v>
      </c>
      <c r="E1617" s="17">
        <v>4</v>
      </c>
      <c r="F1617" s="17">
        <v>9879</v>
      </c>
      <c r="G1617" s="17" t="str">
        <f t="shared" si="247"/>
        <v>Oneonta</v>
      </c>
      <c r="H1617" s="70">
        <v>9879</v>
      </c>
      <c r="I1617" s="17">
        <v>9</v>
      </c>
      <c r="J1617" s="17">
        <f t="shared" si="248"/>
        <v>9879</v>
      </c>
      <c r="K1617" s="17" t="str">
        <f t="shared" si="240"/>
        <v>Triploid</v>
      </c>
      <c r="L1617" s="27">
        <v>100</v>
      </c>
      <c r="M1617" s="27">
        <v>1</v>
      </c>
      <c r="N1617" s="26">
        <v>43.489727233333333</v>
      </c>
      <c r="O1617" s="26">
        <f t="shared" si="250"/>
        <v>43.68600682593857</v>
      </c>
      <c r="P1617" s="26">
        <v>0.43686006825938573</v>
      </c>
      <c r="Q1617" s="26">
        <f t="shared" si="251"/>
        <v>56.31399317406143</v>
      </c>
      <c r="R1617" s="26">
        <f t="shared" si="252"/>
        <v>0.56313993174061427</v>
      </c>
      <c r="S1617" s="26">
        <f t="shared" si="253"/>
        <v>24.490802025597269</v>
      </c>
      <c r="T1617" s="26">
        <v>8.1636006751990884</v>
      </c>
      <c r="U1617" s="17" t="s">
        <v>45</v>
      </c>
      <c r="V1617" s="26">
        <f t="shared" si="254"/>
        <v>3.6412135036570423</v>
      </c>
      <c r="W1617" s="80">
        <v>18.259985374976679</v>
      </c>
      <c r="X1617" s="80">
        <v>45.53339242767133</v>
      </c>
      <c r="Y1617" s="80">
        <v>25.97272911848745</v>
      </c>
      <c r="Z1617" s="80">
        <v>1.2547011361629359</v>
      </c>
      <c r="AA1617" s="101"/>
      <c r="AB1617" s="101"/>
      <c r="AC1617" s="26">
        <f t="shared" si="249"/>
        <v>1.490672289362851</v>
      </c>
      <c r="AD1617" s="26">
        <f t="shared" si="249"/>
        <v>3.7171643316664276</v>
      </c>
      <c r="AE1617" s="26">
        <f t="shared" si="249"/>
        <v>2.1203098896844716</v>
      </c>
      <c r="AF1617" s="26">
        <f t="shared" si="249"/>
        <v>0.10242879042352807</v>
      </c>
      <c r="AG1617" s="27">
        <v>2.39</v>
      </c>
      <c r="AH1617" s="17">
        <v>6.51</v>
      </c>
      <c r="AI1617" s="17">
        <v>3.090295432513585E-7</v>
      </c>
      <c r="AJ1617" s="17">
        <v>8</v>
      </c>
      <c r="AK1617" s="17">
        <v>161</v>
      </c>
      <c r="AL1617" s="17">
        <v>855</v>
      </c>
      <c r="AM1617" s="52">
        <v>190.5</v>
      </c>
      <c r="AN1617" s="52">
        <v>0.5</v>
      </c>
      <c r="AO1617" s="52">
        <v>11.1</v>
      </c>
      <c r="AP1617" s="52">
        <v>0.5</v>
      </c>
      <c r="AQ1617" s="52">
        <v>8.8000000000000007</v>
      </c>
      <c r="AR1617" s="17">
        <v>1047.1875</v>
      </c>
      <c r="AS1617" s="17">
        <v>1313.333333333333</v>
      </c>
      <c r="AT1617" s="17">
        <v>673.5</v>
      </c>
      <c r="AU1617" s="17">
        <v>21.280008939728326</v>
      </c>
      <c r="AV1617" s="26">
        <v>2.1400168234304493</v>
      </c>
      <c r="AW1617" s="26">
        <v>4933.9250000000029</v>
      </c>
      <c r="AX1617" s="26">
        <v>3789.95</v>
      </c>
      <c r="AY1617" s="103">
        <v>1024</v>
      </c>
      <c r="AZ1617" s="103">
        <f t="shared" si="246"/>
        <v>312.32</v>
      </c>
      <c r="BA1617" s="17">
        <v>200</v>
      </c>
      <c r="BB1617" s="17">
        <v>200</v>
      </c>
      <c r="BC1617" s="17">
        <v>0.16</v>
      </c>
      <c r="BD1617" s="17">
        <v>2</v>
      </c>
      <c r="BE1617" s="17" t="s">
        <v>41</v>
      </c>
      <c r="BF1617" s="17"/>
      <c r="BG1617" s="17"/>
      <c r="BH1617" s="17"/>
    </row>
    <row r="1618" spans="1:60" x14ac:dyDescent="0.25">
      <c r="A1618" s="52">
        <v>2011</v>
      </c>
      <c r="B1618" s="52">
        <v>2014</v>
      </c>
      <c r="C1618" s="17" t="s">
        <v>221</v>
      </c>
      <c r="D1618" s="52" t="s">
        <v>347</v>
      </c>
      <c r="E1618" s="17">
        <v>1</v>
      </c>
      <c r="F1618" s="17" t="s">
        <v>55</v>
      </c>
      <c r="G1618" s="17" t="str">
        <f t="shared" si="247"/>
        <v>Boonville</v>
      </c>
      <c r="H1618" s="20" t="s">
        <v>192</v>
      </c>
      <c r="I1618" s="17" t="s">
        <v>52</v>
      </c>
      <c r="J1618" s="17" t="str">
        <f t="shared" si="248"/>
        <v>1X265020</v>
      </c>
      <c r="K1618" s="17" t="str">
        <f t="shared" si="240"/>
        <v>Diploid</v>
      </c>
      <c r="L1618" s="27">
        <v>100</v>
      </c>
      <c r="M1618" s="27">
        <v>1</v>
      </c>
      <c r="N1618" s="26">
        <v>25.913005873333333</v>
      </c>
      <c r="O1618" s="26">
        <f t="shared" si="250"/>
        <v>43.050847457627121</v>
      </c>
      <c r="P1618" s="26">
        <v>0.43050847457627123</v>
      </c>
      <c r="Q1618" s="26">
        <f t="shared" si="251"/>
        <v>56.949152542372879</v>
      </c>
      <c r="R1618" s="26">
        <f t="shared" si="252"/>
        <v>0.56949152542372883</v>
      </c>
      <c r="S1618" s="26">
        <f t="shared" si="253"/>
        <v>14.757237243118643</v>
      </c>
      <c r="T1618" s="26">
        <v>4.9190790810395466</v>
      </c>
      <c r="U1618" s="17" t="s">
        <v>45</v>
      </c>
      <c r="V1618" s="26">
        <f t="shared" si="254"/>
        <v>2.1940584661193339</v>
      </c>
      <c r="W1618" s="80">
        <v>19.007471516191359</v>
      </c>
      <c r="X1618" s="80">
        <v>45.011764995623395</v>
      </c>
      <c r="Y1618" s="80">
        <v>25.221824810851913</v>
      </c>
      <c r="Z1618" s="80">
        <v>1.0483662920817949</v>
      </c>
      <c r="AA1618" s="101"/>
      <c r="AB1618" s="101"/>
      <c r="AC1618" s="26">
        <f t="shared" si="249"/>
        <v>0.93499255518751956</v>
      </c>
      <c r="AD1618" s="26">
        <f t="shared" si="249"/>
        <v>2.2141643159063915</v>
      </c>
      <c r="AE1618" s="26">
        <f t="shared" si="249"/>
        <v>1.2406815081270586</v>
      </c>
      <c r="AF1618" s="26">
        <f t="shared" si="249"/>
        <v>5.1569966966465527E-2</v>
      </c>
      <c r="AG1618" s="27">
        <v>2</v>
      </c>
      <c r="AH1618" s="17">
        <v>6.31</v>
      </c>
      <c r="AI1618" s="17">
        <f t="shared" si="238"/>
        <v>4.8977881936844619E-7</v>
      </c>
      <c r="AJ1618" s="17">
        <v>5.35</v>
      </c>
      <c r="AK1618" s="17">
        <v>128</v>
      </c>
      <c r="AL1618" s="17">
        <v>733.5</v>
      </c>
      <c r="AM1618" s="101" t="s">
        <v>45</v>
      </c>
      <c r="AN1618" s="101" t="s">
        <v>45</v>
      </c>
      <c r="AO1618" s="101" t="s">
        <v>45</v>
      </c>
      <c r="AP1618" s="101" t="s">
        <v>45</v>
      </c>
      <c r="AQ1618" s="101" t="s">
        <v>45</v>
      </c>
      <c r="AR1618" s="17">
        <v>1047.1875</v>
      </c>
      <c r="AS1618" s="17">
        <v>1313.333333333333</v>
      </c>
      <c r="AT1618" s="17">
        <v>673.5</v>
      </c>
      <c r="AU1618" s="17">
        <v>21.280008939728326</v>
      </c>
      <c r="AV1618" s="26">
        <v>2.1400168234304493</v>
      </c>
      <c r="AW1618" s="26">
        <v>4933.9250000000029</v>
      </c>
      <c r="AX1618" s="26">
        <v>3789.95</v>
      </c>
      <c r="AY1618" s="103">
        <v>1024</v>
      </c>
      <c r="AZ1618" s="103"/>
      <c r="BA1618" s="17">
        <v>200</v>
      </c>
      <c r="BB1618" s="17">
        <v>200</v>
      </c>
      <c r="BC1618" s="17">
        <v>0.16</v>
      </c>
      <c r="BD1618" s="17">
        <v>2</v>
      </c>
      <c r="BE1618" s="17" t="s">
        <v>41</v>
      </c>
      <c r="BF1618" s="17"/>
      <c r="BG1618" s="17"/>
      <c r="BH1618" s="17"/>
    </row>
    <row r="1619" spans="1:60" x14ac:dyDescent="0.25">
      <c r="A1619" s="52">
        <v>2011</v>
      </c>
      <c r="B1619" s="52">
        <v>2014</v>
      </c>
      <c r="C1619" s="17" t="s">
        <v>221</v>
      </c>
      <c r="D1619" s="52" t="s">
        <v>347</v>
      </c>
      <c r="E1619" s="17">
        <v>2</v>
      </c>
      <c r="F1619" s="17" t="s">
        <v>55</v>
      </c>
      <c r="G1619" s="17" t="str">
        <f t="shared" si="247"/>
        <v>Boonville</v>
      </c>
      <c r="H1619" s="20" t="s">
        <v>192</v>
      </c>
      <c r="I1619" s="17" t="s">
        <v>52</v>
      </c>
      <c r="J1619" s="17" t="str">
        <f t="shared" si="248"/>
        <v>1X265020</v>
      </c>
      <c r="K1619" s="17" t="str">
        <f t="shared" si="240"/>
        <v>Diploid</v>
      </c>
      <c r="L1619" s="27">
        <v>100</v>
      </c>
      <c r="M1619" s="27">
        <v>1</v>
      </c>
      <c r="N1619" s="26">
        <v>25.06310268</v>
      </c>
      <c r="O1619" s="26">
        <f t="shared" si="250"/>
        <v>45.209580838323348</v>
      </c>
      <c r="P1619" s="26">
        <v>0.45209580838323349</v>
      </c>
      <c r="Q1619" s="26">
        <f t="shared" si="251"/>
        <v>54.790419161676652</v>
      </c>
      <c r="R1619" s="26">
        <f t="shared" si="252"/>
        <v>0.54790419161676651</v>
      </c>
      <c r="S1619" s="26">
        <f t="shared" si="253"/>
        <v>13.732179013293415</v>
      </c>
      <c r="T1619" s="26">
        <v>4.5773930044311379</v>
      </c>
      <c r="U1619" s="17" t="s">
        <v>45</v>
      </c>
      <c r="V1619" s="26">
        <f t="shared" si="254"/>
        <v>2.0416561125919439</v>
      </c>
      <c r="W1619" s="80">
        <v>18.890354615686434</v>
      </c>
      <c r="X1619" s="80">
        <v>44.972818660280623</v>
      </c>
      <c r="Y1619" s="80">
        <v>24.727861887946318</v>
      </c>
      <c r="Z1619" s="80">
        <v>1.5424767625928553</v>
      </c>
      <c r="AA1619" s="101"/>
      <c r="AB1619" s="101"/>
      <c r="AC1619" s="26">
        <f t="shared" si="249"/>
        <v>0.86468577069066532</v>
      </c>
      <c r="AD1619" s="26">
        <f t="shared" si="249"/>
        <v>2.0585826552511866</v>
      </c>
      <c r="AE1619" s="26">
        <f t="shared" si="249"/>
        <v>1.1318914202042483</v>
      </c>
      <c r="AF1619" s="26">
        <f t="shared" si="249"/>
        <v>7.0605223425901253E-2</v>
      </c>
      <c r="AG1619" s="27">
        <v>2</v>
      </c>
      <c r="AH1619" s="17">
        <v>6.31</v>
      </c>
      <c r="AI1619" s="17">
        <f t="shared" si="238"/>
        <v>4.8977881936844619E-7</v>
      </c>
      <c r="AJ1619" s="17">
        <v>5.35</v>
      </c>
      <c r="AK1619" s="17">
        <v>128</v>
      </c>
      <c r="AL1619" s="17">
        <v>733.5</v>
      </c>
      <c r="AM1619" s="101" t="s">
        <v>45</v>
      </c>
      <c r="AN1619" s="101" t="s">
        <v>45</v>
      </c>
      <c r="AO1619" s="101" t="s">
        <v>45</v>
      </c>
      <c r="AP1619" s="101" t="s">
        <v>45</v>
      </c>
      <c r="AQ1619" s="101" t="s">
        <v>45</v>
      </c>
      <c r="AR1619" s="17">
        <v>1047.1875</v>
      </c>
      <c r="AS1619" s="17">
        <v>1313.333333333333</v>
      </c>
      <c r="AT1619" s="17">
        <v>673.5</v>
      </c>
      <c r="AU1619" s="17">
        <v>21.280008939728326</v>
      </c>
      <c r="AV1619" s="26">
        <v>2.1400168234304493</v>
      </c>
      <c r="AW1619" s="26">
        <v>4933.9250000000029</v>
      </c>
      <c r="AX1619" s="26">
        <v>3789.95</v>
      </c>
      <c r="AY1619" s="103">
        <v>1024</v>
      </c>
      <c r="AZ1619" s="103"/>
      <c r="BA1619" s="17">
        <v>200</v>
      </c>
      <c r="BB1619" s="17">
        <v>200</v>
      </c>
      <c r="BC1619" s="17">
        <v>0.16</v>
      </c>
      <c r="BD1619" s="17">
        <v>2</v>
      </c>
      <c r="BE1619" s="17" t="s">
        <v>41</v>
      </c>
      <c r="BF1619" s="17"/>
      <c r="BG1619" s="17"/>
      <c r="BH1619" s="17"/>
    </row>
    <row r="1620" spans="1:60" x14ac:dyDescent="0.25">
      <c r="A1620" s="52">
        <v>2011</v>
      </c>
      <c r="B1620" s="52">
        <v>2014</v>
      </c>
      <c r="C1620" s="17" t="s">
        <v>221</v>
      </c>
      <c r="D1620" s="52" t="s">
        <v>347</v>
      </c>
      <c r="E1620" s="17">
        <v>3</v>
      </c>
      <c r="F1620" s="17" t="s">
        <v>55</v>
      </c>
      <c r="G1620" s="17" t="str">
        <f t="shared" si="247"/>
        <v>Boonville</v>
      </c>
      <c r="H1620" s="20" t="s">
        <v>192</v>
      </c>
      <c r="I1620" s="17" t="s">
        <v>52</v>
      </c>
      <c r="J1620" s="17" t="str">
        <f t="shared" si="248"/>
        <v>1X265020</v>
      </c>
      <c r="K1620" s="17" t="str">
        <f t="shared" si="240"/>
        <v>Diploid</v>
      </c>
      <c r="L1620" s="27">
        <v>100</v>
      </c>
      <c r="M1620" s="27">
        <v>1</v>
      </c>
      <c r="N1620" s="26">
        <v>34.158875153333334</v>
      </c>
      <c r="O1620" s="26">
        <f t="shared" si="250"/>
        <v>45.588235294117638</v>
      </c>
      <c r="P1620" s="26">
        <v>0.45588235294117641</v>
      </c>
      <c r="Q1620" s="26">
        <f t="shared" si="251"/>
        <v>54.411764705882362</v>
      </c>
      <c r="R1620" s="26">
        <f t="shared" si="252"/>
        <v>0.54411764705882359</v>
      </c>
      <c r="S1620" s="26">
        <f t="shared" si="253"/>
        <v>18.586446774607847</v>
      </c>
      <c r="T1620" s="26">
        <v>6.195482258202615</v>
      </c>
      <c r="U1620" s="17" t="s">
        <v>45</v>
      </c>
      <c r="V1620" s="26">
        <f t="shared" si="254"/>
        <v>2.7633729965221296</v>
      </c>
      <c r="W1620" s="80">
        <v>18.590667499144416</v>
      </c>
      <c r="X1620" s="80">
        <v>45.273307026055008</v>
      </c>
      <c r="Y1620" s="80">
        <v>24.864199613118657</v>
      </c>
      <c r="Z1620" s="80">
        <v>1.455185424606583</v>
      </c>
      <c r="AA1620" s="101"/>
      <c r="AB1620" s="101"/>
      <c r="AC1620" s="26">
        <f t="shared" si="249"/>
        <v>1.151781506590932</v>
      </c>
      <c r="AD1620" s="26">
        <f t="shared" si="249"/>
        <v>2.8048997045008361</v>
      </c>
      <c r="AE1620" s="26">
        <f t="shared" si="249"/>
        <v>1.5404570756748497</v>
      </c>
      <c r="AF1620" s="26">
        <f t="shared" si="249"/>
        <v>9.0155754805451238E-2</v>
      </c>
      <c r="AG1620" s="27">
        <v>2</v>
      </c>
      <c r="AH1620" s="17">
        <v>6.31</v>
      </c>
      <c r="AI1620" s="17">
        <f t="shared" si="238"/>
        <v>4.8977881936844619E-7</v>
      </c>
      <c r="AJ1620" s="17">
        <v>5.35</v>
      </c>
      <c r="AK1620" s="17">
        <v>128</v>
      </c>
      <c r="AL1620" s="17">
        <v>733.5</v>
      </c>
      <c r="AM1620" s="101" t="s">
        <v>45</v>
      </c>
      <c r="AN1620" s="101" t="s">
        <v>45</v>
      </c>
      <c r="AO1620" s="101" t="s">
        <v>45</v>
      </c>
      <c r="AP1620" s="101" t="s">
        <v>45</v>
      </c>
      <c r="AQ1620" s="101" t="s">
        <v>45</v>
      </c>
      <c r="AR1620" s="17">
        <v>1047.1875</v>
      </c>
      <c r="AS1620" s="17">
        <v>1313.333333333333</v>
      </c>
      <c r="AT1620" s="17">
        <v>673.5</v>
      </c>
      <c r="AU1620" s="17">
        <v>21.280008939728326</v>
      </c>
      <c r="AV1620" s="26">
        <v>2.1400168234304493</v>
      </c>
      <c r="AW1620" s="26">
        <v>4933.9250000000029</v>
      </c>
      <c r="AX1620" s="26">
        <v>3789.95</v>
      </c>
      <c r="AY1620" s="103">
        <v>1024</v>
      </c>
      <c r="AZ1620" s="103"/>
      <c r="BA1620" s="17">
        <v>200</v>
      </c>
      <c r="BB1620" s="17">
        <v>200</v>
      </c>
      <c r="BC1620" s="17">
        <v>0.16</v>
      </c>
      <c r="BD1620" s="17">
        <v>2</v>
      </c>
      <c r="BE1620" s="17" t="s">
        <v>41</v>
      </c>
      <c r="BF1620" s="17"/>
      <c r="BG1620" s="17"/>
      <c r="BH1620" s="17"/>
    </row>
    <row r="1621" spans="1:60" x14ac:dyDescent="0.25">
      <c r="A1621" s="52">
        <v>2011</v>
      </c>
      <c r="B1621" s="52">
        <v>2014</v>
      </c>
      <c r="C1621" s="17" t="s">
        <v>221</v>
      </c>
      <c r="D1621" s="52" t="s">
        <v>347</v>
      </c>
      <c r="E1621" s="17">
        <v>4</v>
      </c>
      <c r="F1621" s="17" t="s">
        <v>55</v>
      </c>
      <c r="G1621" s="17" t="str">
        <f t="shared" si="247"/>
        <v>Boonville</v>
      </c>
      <c r="H1621" s="20" t="s">
        <v>192</v>
      </c>
      <c r="I1621" s="17" t="s">
        <v>52</v>
      </c>
      <c r="J1621" s="17" t="str">
        <f t="shared" si="248"/>
        <v>1X265020</v>
      </c>
      <c r="K1621" s="17" t="str">
        <f t="shared" si="240"/>
        <v>Diploid</v>
      </c>
      <c r="L1621" s="27">
        <v>100</v>
      </c>
      <c r="M1621" s="27">
        <v>1</v>
      </c>
      <c r="N1621" s="26">
        <v>23.218631919999996</v>
      </c>
      <c r="O1621" s="26">
        <f t="shared" si="250"/>
        <v>47.023809523809526</v>
      </c>
      <c r="P1621" s="26">
        <v>0.47023809523809523</v>
      </c>
      <c r="Q1621" s="26">
        <f t="shared" si="251"/>
        <v>52.976190476190474</v>
      </c>
      <c r="R1621" s="26">
        <f t="shared" si="252"/>
        <v>0.52976190476190477</v>
      </c>
      <c r="S1621" s="26">
        <f t="shared" si="253"/>
        <v>12.30034667190476</v>
      </c>
      <c r="T1621" s="26">
        <v>4.1001155573015868</v>
      </c>
      <c r="U1621" s="17" t="s">
        <v>45</v>
      </c>
      <c r="V1621" s="26">
        <f t="shared" si="254"/>
        <v>1.8287758953173894</v>
      </c>
      <c r="W1621" s="80">
        <v>18.198442654924207</v>
      </c>
      <c r="X1621" s="80">
        <v>44.450573570168672</v>
      </c>
      <c r="Y1621" s="80">
        <v>25.183373004274912</v>
      </c>
      <c r="Z1621" s="80">
        <v>1.8136667436203311</v>
      </c>
      <c r="AA1621" s="101"/>
      <c r="AB1621" s="101"/>
      <c r="AC1621" s="26">
        <f t="shared" si="249"/>
        <v>0.74615717848115537</v>
      </c>
      <c r="AD1621" s="26">
        <f t="shared" si="249"/>
        <v>1.8225248822602731</v>
      </c>
      <c r="AE1621" s="26">
        <f t="shared" si="249"/>
        <v>1.0325473944015637</v>
      </c>
      <c r="AF1621" s="26">
        <f t="shared" si="249"/>
        <v>7.4362432312782278E-2</v>
      </c>
      <c r="AG1621" s="27">
        <v>2</v>
      </c>
      <c r="AH1621" s="17">
        <v>6.31</v>
      </c>
      <c r="AI1621" s="17">
        <f t="shared" si="238"/>
        <v>4.8977881936844619E-7</v>
      </c>
      <c r="AJ1621" s="17">
        <v>5.35</v>
      </c>
      <c r="AK1621" s="17">
        <v>128</v>
      </c>
      <c r="AL1621" s="17">
        <v>733.5</v>
      </c>
      <c r="AM1621" s="101" t="s">
        <v>45</v>
      </c>
      <c r="AN1621" s="101" t="s">
        <v>45</v>
      </c>
      <c r="AO1621" s="101" t="s">
        <v>45</v>
      </c>
      <c r="AP1621" s="101" t="s">
        <v>45</v>
      </c>
      <c r="AQ1621" s="101" t="s">
        <v>45</v>
      </c>
      <c r="AR1621" s="17">
        <v>1047.1875</v>
      </c>
      <c r="AS1621" s="17">
        <v>1313.333333333333</v>
      </c>
      <c r="AT1621" s="17">
        <v>673.5</v>
      </c>
      <c r="AU1621" s="17">
        <v>21.280008939728326</v>
      </c>
      <c r="AV1621" s="26">
        <v>2.1400168234304493</v>
      </c>
      <c r="AW1621" s="26">
        <v>4933.9250000000029</v>
      </c>
      <c r="AX1621" s="26">
        <v>3789.95</v>
      </c>
      <c r="AY1621" s="103">
        <v>1024</v>
      </c>
      <c r="AZ1621" s="103"/>
      <c r="BA1621" s="17">
        <v>200</v>
      </c>
      <c r="BB1621" s="17">
        <v>200</v>
      </c>
      <c r="BC1621" s="17">
        <v>0.16</v>
      </c>
      <c r="BD1621" s="17">
        <v>2</v>
      </c>
      <c r="BE1621" s="17" t="s">
        <v>41</v>
      </c>
      <c r="BF1621" s="17"/>
      <c r="BG1621" s="17"/>
      <c r="BH1621" s="17"/>
    </row>
    <row r="1622" spans="1:60" x14ac:dyDescent="0.25">
      <c r="A1622" s="52">
        <v>2011</v>
      </c>
      <c r="B1622" s="52">
        <v>2014</v>
      </c>
      <c r="C1622" s="17" t="s">
        <v>221</v>
      </c>
      <c r="D1622" s="52" t="s">
        <v>347</v>
      </c>
      <c r="E1622" s="17">
        <v>1</v>
      </c>
      <c r="F1622" s="17" t="s">
        <v>63</v>
      </c>
      <c r="G1622" s="17" t="str">
        <f t="shared" si="247"/>
        <v>Preble</v>
      </c>
      <c r="H1622" s="70" t="s">
        <v>156</v>
      </c>
      <c r="I1622" s="17">
        <v>8</v>
      </c>
      <c r="J1622" s="17" t="str">
        <f t="shared" si="248"/>
        <v>1X268015</v>
      </c>
      <c r="K1622" s="17" t="str">
        <f t="shared" si="240"/>
        <v>Triploid</v>
      </c>
      <c r="L1622" s="27">
        <v>100</v>
      </c>
      <c r="M1622" s="27">
        <v>1</v>
      </c>
      <c r="N1622" s="26">
        <v>26.238500713333341</v>
      </c>
      <c r="O1622" s="26">
        <f t="shared" si="250"/>
        <v>42.807017543859658</v>
      </c>
      <c r="P1622" s="26">
        <v>0.42807017543859655</v>
      </c>
      <c r="Q1622" s="26">
        <f t="shared" si="251"/>
        <v>57.192982456140342</v>
      </c>
      <c r="R1622" s="26">
        <f t="shared" si="252"/>
        <v>0.5719298245614034</v>
      </c>
      <c r="S1622" s="26">
        <f t="shared" si="253"/>
        <v>15.006581109730996</v>
      </c>
      <c r="T1622" s="26">
        <v>5.0021937032436652</v>
      </c>
      <c r="U1622" s="17" t="s">
        <v>45</v>
      </c>
      <c r="V1622" s="26">
        <f t="shared" si="254"/>
        <v>2.2311301084940522</v>
      </c>
      <c r="W1622" s="80">
        <v>19.074568481932346</v>
      </c>
      <c r="X1622" s="80">
        <v>44.224359397404584</v>
      </c>
      <c r="Y1622" s="80">
        <v>24.794212228295095</v>
      </c>
      <c r="Z1622" s="80">
        <v>1.5812141901499359</v>
      </c>
      <c r="AA1622" s="101"/>
      <c r="AB1622" s="101"/>
      <c r="AC1622" s="26">
        <f t="shared" si="249"/>
        <v>0.95414686352412059</v>
      </c>
      <c r="AD1622" s="26">
        <f t="shared" si="249"/>
        <v>2.2121881210768204</v>
      </c>
      <c r="AE1622" s="26">
        <f t="shared" si="249"/>
        <v>1.240254522852648</v>
      </c>
      <c r="AF1622" s="26">
        <f t="shared" si="249"/>
        <v>7.9095396654475417E-2</v>
      </c>
      <c r="AG1622" s="27">
        <v>1.7</v>
      </c>
      <c r="AH1622" s="17">
        <v>6.16</v>
      </c>
      <c r="AI1622" s="17">
        <v>6.9183097091893534E-7</v>
      </c>
      <c r="AJ1622" s="17">
        <v>5.5</v>
      </c>
      <c r="AK1622" s="17">
        <v>121</v>
      </c>
      <c r="AL1622" s="17">
        <v>689</v>
      </c>
      <c r="AM1622" s="52">
        <v>150</v>
      </c>
      <c r="AN1622" s="52">
        <v>0.55000000000000004</v>
      </c>
      <c r="AO1622" s="52">
        <v>13.35</v>
      </c>
      <c r="AP1622" s="52">
        <v>0.35</v>
      </c>
      <c r="AQ1622" s="52">
        <v>14.65</v>
      </c>
      <c r="AR1622" s="17">
        <v>1047.1875</v>
      </c>
      <c r="AS1622" s="17">
        <v>1313.333333333333</v>
      </c>
      <c r="AT1622" s="17">
        <v>673.5</v>
      </c>
      <c r="AU1622" s="17">
        <v>21.280008939728326</v>
      </c>
      <c r="AV1622" s="26">
        <v>2.1400168234304493</v>
      </c>
      <c r="AW1622" s="26">
        <v>4933.9250000000029</v>
      </c>
      <c r="AX1622" s="26">
        <v>3789.95</v>
      </c>
      <c r="AY1622" s="103">
        <v>1024</v>
      </c>
      <c r="AZ1622" s="103">
        <f t="shared" ref="AZ1622:AZ1625" si="255">AY1622*0.305</f>
        <v>312.32</v>
      </c>
      <c r="BA1622" s="17">
        <v>200</v>
      </c>
      <c r="BB1622" s="17">
        <v>200</v>
      </c>
      <c r="BC1622" s="17">
        <v>0.16</v>
      </c>
      <c r="BD1622" s="17">
        <v>2</v>
      </c>
      <c r="BE1622" s="17" t="s">
        <v>41</v>
      </c>
      <c r="BF1622" s="17"/>
      <c r="BG1622" s="17"/>
      <c r="BH1622" s="17"/>
    </row>
    <row r="1623" spans="1:60" x14ac:dyDescent="0.25">
      <c r="A1623" s="52">
        <v>2011</v>
      </c>
      <c r="B1623" s="52">
        <v>2014</v>
      </c>
      <c r="C1623" s="17" t="s">
        <v>221</v>
      </c>
      <c r="D1623" s="52" t="s">
        <v>347</v>
      </c>
      <c r="E1623" s="17">
        <v>2</v>
      </c>
      <c r="F1623" s="17" t="s">
        <v>63</v>
      </c>
      <c r="G1623" s="17" t="str">
        <f t="shared" si="247"/>
        <v>Preble</v>
      </c>
      <c r="H1623" s="70" t="s">
        <v>156</v>
      </c>
      <c r="I1623" s="17">
        <v>8</v>
      </c>
      <c r="J1623" s="17" t="str">
        <f t="shared" si="248"/>
        <v>1X268015</v>
      </c>
      <c r="K1623" s="17" t="str">
        <f t="shared" si="240"/>
        <v>Triploid</v>
      </c>
      <c r="L1623" s="27">
        <v>100</v>
      </c>
      <c r="M1623" s="27">
        <v>1</v>
      </c>
      <c r="N1623" s="26">
        <v>25.967255013333329</v>
      </c>
      <c r="O1623" s="26">
        <f t="shared" si="250"/>
        <v>45.217391304347828</v>
      </c>
      <c r="P1623" s="26">
        <v>0.45217391304347831</v>
      </c>
      <c r="Q1623" s="26">
        <f t="shared" si="251"/>
        <v>54.782608695652172</v>
      </c>
      <c r="R1623" s="26">
        <f t="shared" si="252"/>
        <v>0.54782608695652169</v>
      </c>
      <c r="S1623" s="26">
        <f t="shared" si="253"/>
        <v>14.225539702956517</v>
      </c>
      <c r="T1623" s="26">
        <v>4.7418465676521731</v>
      </c>
      <c r="U1623" s="17" t="s">
        <v>45</v>
      </c>
      <c r="V1623" s="26">
        <f t="shared" si="254"/>
        <v>2.1150073896753669</v>
      </c>
      <c r="W1623" s="80">
        <v>18.642721109378826</v>
      </c>
      <c r="X1623" s="80">
        <v>44.86944205355978</v>
      </c>
      <c r="Y1623" s="80">
        <v>25.483705951535072</v>
      </c>
      <c r="Z1623" s="80">
        <v>1.3189323336358854</v>
      </c>
      <c r="AA1623" s="101"/>
      <c r="AB1623" s="101"/>
      <c r="AC1623" s="26">
        <f t="shared" si="249"/>
        <v>0.88400923104204698</v>
      </c>
      <c r="AD1623" s="26">
        <f t="shared" si="249"/>
        <v>2.1276400979414052</v>
      </c>
      <c r="AE1623" s="26">
        <f t="shared" si="249"/>
        <v>1.2083982359734384</v>
      </c>
      <c r="AF1623" s="26">
        <f t="shared" si="249"/>
        <v>6.2541747592167934E-2</v>
      </c>
      <c r="AG1623" s="27">
        <v>1.78</v>
      </c>
      <c r="AH1623" s="17">
        <v>6.32</v>
      </c>
      <c r="AI1623" s="17">
        <v>4.7863009232263745E-7</v>
      </c>
      <c r="AJ1623" s="17">
        <v>3.5</v>
      </c>
      <c r="AK1623" s="17">
        <v>104</v>
      </c>
      <c r="AL1623" s="17">
        <v>583.5</v>
      </c>
      <c r="AM1623" s="52">
        <v>140</v>
      </c>
      <c r="AN1623" s="52">
        <v>0.5</v>
      </c>
      <c r="AO1623" s="52">
        <v>10.75</v>
      </c>
      <c r="AP1623" s="52">
        <v>0.2</v>
      </c>
      <c r="AQ1623" s="52">
        <v>11.05</v>
      </c>
      <c r="AR1623" s="17">
        <v>1047.1875</v>
      </c>
      <c r="AS1623" s="17">
        <v>1313.333333333333</v>
      </c>
      <c r="AT1623" s="17">
        <v>673.5</v>
      </c>
      <c r="AU1623" s="17">
        <v>21.280008939728326</v>
      </c>
      <c r="AV1623" s="26">
        <v>2.1400168234304493</v>
      </c>
      <c r="AW1623" s="26">
        <v>4933.9250000000029</v>
      </c>
      <c r="AX1623" s="26">
        <v>3789.95</v>
      </c>
      <c r="AY1623" s="103">
        <v>1024</v>
      </c>
      <c r="AZ1623" s="103">
        <f t="shared" si="255"/>
        <v>312.32</v>
      </c>
      <c r="BA1623" s="17">
        <v>200</v>
      </c>
      <c r="BB1623" s="17">
        <v>200</v>
      </c>
      <c r="BC1623" s="17">
        <v>0.16</v>
      </c>
      <c r="BD1623" s="17">
        <v>2</v>
      </c>
      <c r="BE1623" s="17" t="s">
        <v>41</v>
      </c>
      <c r="BF1623" s="17"/>
      <c r="BG1623" s="17"/>
      <c r="BH1623" s="17"/>
    </row>
    <row r="1624" spans="1:60" x14ac:dyDescent="0.25">
      <c r="A1624" s="52">
        <v>2011</v>
      </c>
      <c r="B1624" s="52">
        <v>2014</v>
      </c>
      <c r="C1624" s="17" t="s">
        <v>221</v>
      </c>
      <c r="D1624" s="52" t="s">
        <v>347</v>
      </c>
      <c r="E1624" s="17">
        <v>3</v>
      </c>
      <c r="F1624" s="17" t="s">
        <v>63</v>
      </c>
      <c r="G1624" s="17" t="str">
        <f t="shared" si="247"/>
        <v>Preble</v>
      </c>
      <c r="H1624" s="70" t="s">
        <v>156</v>
      </c>
      <c r="I1624" s="17">
        <v>8</v>
      </c>
      <c r="J1624" s="17" t="str">
        <f t="shared" si="248"/>
        <v>1X268015</v>
      </c>
      <c r="K1624" s="17" t="str">
        <f t="shared" si="240"/>
        <v>Triploid</v>
      </c>
      <c r="L1624" s="27">
        <v>100</v>
      </c>
      <c r="M1624" s="27">
        <v>1</v>
      </c>
      <c r="N1624" s="26">
        <v>27.486230933333335</v>
      </c>
      <c r="O1624" s="26">
        <f t="shared" si="250"/>
        <v>44.137931034482754</v>
      </c>
      <c r="P1624" s="26">
        <v>0.44137931034482752</v>
      </c>
      <c r="Q1624" s="26">
        <f t="shared" si="251"/>
        <v>55.862068965517246</v>
      </c>
      <c r="R1624" s="26">
        <f t="shared" si="252"/>
        <v>0.55862068965517242</v>
      </c>
      <c r="S1624" s="26">
        <f t="shared" si="253"/>
        <v>15.354377280000001</v>
      </c>
      <c r="T1624" s="26">
        <v>5.1181257599999999</v>
      </c>
      <c r="U1624" s="17" t="s">
        <v>45</v>
      </c>
      <c r="V1624" s="26">
        <f t="shared" si="254"/>
        <v>2.2828393220338983</v>
      </c>
      <c r="W1624" s="80">
        <v>19.003926769198955</v>
      </c>
      <c r="X1624" s="80">
        <v>44.212991553509639</v>
      </c>
      <c r="Y1624" s="80">
        <v>25.305730105968635</v>
      </c>
      <c r="Z1624" s="80">
        <v>1.3900160170848892</v>
      </c>
      <c r="AA1624" s="101"/>
      <c r="AB1624" s="101"/>
      <c r="AC1624" s="26">
        <f t="shared" si="249"/>
        <v>0.97264487138590749</v>
      </c>
      <c r="AD1624" s="26">
        <f t="shared" si="249"/>
        <v>2.2628765099668011</v>
      </c>
      <c r="AE1624" s="26">
        <f t="shared" si="249"/>
        <v>1.2951790913096561</v>
      </c>
      <c r="AF1624" s="26">
        <f t="shared" si="249"/>
        <v>7.1142767838547713E-2</v>
      </c>
      <c r="AG1624" s="27">
        <v>2.21</v>
      </c>
      <c r="AH1624" s="17">
        <v>6.48</v>
      </c>
      <c r="AI1624" s="17">
        <v>3.3113112148259042E-7</v>
      </c>
      <c r="AJ1624" s="17">
        <v>5.5</v>
      </c>
      <c r="AK1624" s="17">
        <v>127</v>
      </c>
      <c r="AL1624" s="17">
        <v>806</v>
      </c>
      <c r="AM1624" s="52">
        <v>182</v>
      </c>
      <c r="AN1624" s="52">
        <v>0.55000000000000004</v>
      </c>
      <c r="AO1624" s="52">
        <v>9.1</v>
      </c>
      <c r="AP1624" s="52">
        <v>0.3</v>
      </c>
      <c r="AQ1624" s="52">
        <v>9.9499999999999993</v>
      </c>
      <c r="AR1624" s="17">
        <v>1047.1875</v>
      </c>
      <c r="AS1624" s="17">
        <v>1313.333333333333</v>
      </c>
      <c r="AT1624" s="17">
        <v>673.5</v>
      </c>
      <c r="AU1624" s="17">
        <v>21.280008939728326</v>
      </c>
      <c r="AV1624" s="26">
        <v>2.1400168234304493</v>
      </c>
      <c r="AW1624" s="26">
        <v>4933.9250000000029</v>
      </c>
      <c r="AX1624" s="26">
        <v>3789.95</v>
      </c>
      <c r="AY1624" s="103">
        <v>1024</v>
      </c>
      <c r="AZ1624" s="103">
        <f t="shared" si="255"/>
        <v>312.32</v>
      </c>
      <c r="BA1624" s="17">
        <v>200</v>
      </c>
      <c r="BB1624" s="17">
        <v>200</v>
      </c>
      <c r="BC1624" s="17">
        <v>0.16</v>
      </c>
      <c r="BD1624" s="17">
        <v>2</v>
      </c>
      <c r="BE1624" s="17" t="s">
        <v>41</v>
      </c>
      <c r="BF1624" s="17"/>
      <c r="BG1624" s="17"/>
      <c r="BH1624" s="17"/>
    </row>
    <row r="1625" spans="1:60" x14ac:dyDescent="0.25">
      <c r="A1625" s="52">
        <v>2011</v>
      </c>
      <c r="B1625" s="52">
        <v>2014</v>
      </c>
      <c r="C1625" s="17" t="s">
        <v>221</v>
      </c>
      <c r="D1625" s="52" t="s">
        <v>347</v>
      </c>
      <c r="E1625" s="17">
        <v>4</v>
      </c>
      <c r="F1625" s="17" t="s">
        <v>63</v>
      </c>
      <c r="G1625" s="17" t="str">
        <f t="shared" si="247"/>
        <v>Preble</v>
      </c>
      <c r="H1625" s="70" t="s">
        <v>156</v>
      </c>
      <c r="I1625" s="17">
        <v>8</v>
      </c>
      <c r="J1625" s="17" t="str">
        <f t="shared" si="248"/>
        <v>1X268015</v>
      </c>
      <c r="K1625" s="17" t="str">
        <f t="shared" si="240"/>
        <v>Triploid</v>
      </c>
      <c r="L1625" s="27">
        <v>100</v>
      </c>
      <c r="M1625" s="27">
        <v>1</v>
      </c>
      <c r="N1625" s="26">
        <v>41.066598980000002</v>
      </c>
      <c r="O1625" s="26">
        <f t="shared" si="250"/>
        <v>42.777777777777779</v>
      </c>
      <c r="P1625" s="26">
        <v>0.42777777777777776</v>
      </c>
      <c r="Q1625" s="26">
        <f t="shared" si="251"/>
        <v>57.222222222222221</v>
      </c>
      <c r="R1625" s="26">
        <f t="shared" si="252"/>
        <v>0.57222222222222219</v>
      </c>
      <c r="S1625" s="26">
        <f t="shared" si="253"/>
        <v>23.499220527444443</v>
      </c>
      <c r="T1625" s="26">
        <v>7.8330735091481491</v>
      </c>
      <c r="U1625" s="17" t="s">
        <v>45</v>
      </c>
      <c r="V1625" s="26">
        <f t="shared" si="254"/>
        <v>3.4937883626887372</v>
      </c>
      <c r="W1625" s="80">
        <v>19.061578488485097</v>
      </c>
      <c r="X1625" s="80">
        <v>44.831330419667808</v>
      </c>
      <c r="Y1625" s="80">
        <v>24.466765886789091</v>
      </c>
      <c r="Z1625" s="80">
        <v>1.539974510054364</v>
      </c>
      <c r="AA1625" s="101"/>
      <c r="AB1625" s="101"/>
      <c r="AC1625" s="26">
        <f t="shared" si="249"/>
        <v>1.4931074550070085</v>
      </c>
      <c r="AD1625" s="26">
        <f t="shared" si="249"/>
        <v>3.5116710669016751</v>
      </c>
      <c r="AE1625" s="26">
        <f t="shared" si="249"/>
        <v>1.9164997572233724</v>
      </c>
      <c r="AF1625" s="26">
        <f t="shared" si="249"/>
        <v>0.1206273353947024</v>
      </c>
      <c r="AG1625" s="27">
        <v>2.39</v>
      </c>
      <c r="AH1625" s="17">
        <v>6.51</v>
      </c>
      <c r="AI1625" s="17">
        <v>3.090295432513585E-7</v>
      </c>
      <c r="AJ1625" s="17">
        <v>8</v>
      </c>
      <c r="AK1625" s="17">
        <v>161</v>
      </c>
      <c r="AL1625" s="17">
        <v>855</v>
      </c>
      <c r="AM1625" s="52">
        <v>190.5</v>
      </c>
      <c r="AN1625" s="52">
        <v>0.5</v>
      </c>
      <c r="AO1625" s="52">
        <v>11.1</v>
      </c>
      <c r="AP1625" s="52">
        <v>0.5</v>
      </c>
      <c r="AQ1625" s="52">
        <v>8.8000000000000007</v>
      </c>
      <c r="AR1625" s="17">
        <v>1047.1875</v>
      </c>
      <c r="AS1625" s="17">
        <v>1313.333333333333</v>
      </c>
      <c r="AT1625" s="17">
        <v>673.5</v>
      </c>
      <c r="AU1625" s="17">
        <v>21.280008939728326</v>
      </c>
      <c r="AV1625" s="26">
        <v>2.1400168234304493</v>
      </c>
      <c r="AW1625" s="26">
        <v>4933.9250000000029</v>
      </c>
      <c r="AX1625" s="26">
        <v>3789.95</v>
      </c>
      <c r="AY1625" s="103">
        <v>1024</v>
      </c>
      <c r="AZ1625" s="103">
        <f t="shared" si="255"/>
        <v>312.32</v>
      </c>
      <c r="BA1625" s="17">
        <v>200</v>
      </c>
      <c r="BB1625" s="17">
        <v>200</v>
      </c>
      <c r="BC1625" s="17">
        <v>0.16</v>
      </c>
      <c r="BD1625" s="17">
        <v>2</v>
      </c>
      <c r="BE1625" s="17" t="s">
        <v>41</v>
      </c>
      <c r="BF1625" s="17"/>
      <c r="BG1625" s="17"/>
      <c r="BH1625" s="17"/>
    </row>
    <row r="1626" spans="1:60" x14ac:dyDescent="0.25">
      <c r="A1626" s="52">
        <v>2011</v>
      </c>
      <c r="B1626" s="52">
        <v>2014</v>
      </c>
      <c r="C1626" s="17" t="s">
        <v>221</v>
      </c>
      <c r="D1626" s="52" t="s">
        <v>347</v>
      </c>
      <c r="E1626" s="17">
        <v>1</v>
      </c>
      <c r="F1626" s="17" t="s">
        <v>65</v>
      </c>
      <c r="G1626" s="17" t="str">
        <f t="shared" si="247"/>
        <v>01X-268-016</v>
      </c>
      <c r="H1626" s="20" t="s">
        <v>156</v>
      </c>
      <c r="I1626" s="17">
        <v>8</v>
      </c>
      <c r="J1626" s="17" t="str">
        <f t="shared" si="248"/>
        <v>1X268016</v>
      </c>
      <c r="K1626" s="17" t="str">
        <f t="shared" si="240"/>
        <v>Triploid</v>
      </c>
      <c r="L1626" s="27">
        <v>100</v>
      </c>
      <c r="M1626" s="27">
        <v>1</v>
      </c>
      <c r="N1626" s="26">
        <v>34.068459920000002</v>
      </c>
      <c r="O1626" s="26">
        <f t="shared" si="250"/>
        <v>46</v>
      </c>
      <c r="P1626" s="26">
        <v>0.46</v>
      </c>
      <c r="Q1626" s="26">
        <f t="shared" si="251"/>
        <v>54</v>
      </c>
      <c r="R1626" s="26">
        <f t="shared" si="252"/>
        <v>0.54</v>
      </c>
      <c r="S1626" s="26">
        <f t="shared" si="253"/>
        <v>18.396968356800002</v>
      </c>
      <c r="T1626" s="26">
        <v>6.1323227856000013</v>
      </c>
      <c r="U1626" s="17"/>
      <c r="V1626" s="17"/>
      <c r="W1626" s="80">
        <v>19.430018282127193</v>
      </c>
      <c r="X1626" s="80">
        <v>43.54787764291234</v>
      </c>
      <c r="Y1626" s="80">
        <v>25.814503613489194</v>
      </c>
      <c r="Z1626" s="80">
        <v>1.6080325618499671</v>
      </c>
      <c r="AA1626" s="101"/>
      <c r="AB1626" s="101"/>
      <c r="AC1626" s="26">
        <f t="shared" si="249"/>
        <v>1.1915114383611318</v>
      </c>
      <c r="AD1626" s="26">
        <f t="shared" si="249"/>
        <v>2.6704964233415223</v>
      </c>
      <c r="AE1626" s="26">
        <f t="shared" si="249"/>
        <v>1.5830286870795334</v>
      </c>
      <c r="AF1626" s="26">
        <f t="shared" si="249"/>
        <v>9.860974719019297E-2</v>
      </c>
      <c r="AG1626" s="27">
        <v>1.7</v>
      </c>
      <c r="AH1626" s="17">
        <v>6.16</v>
      </c>
      <c r="AI1626" s="17">
        <v>6.9183097091893534E-7</v>
      </c>
      <c r="AJ1626" s="17">
        <v>5.5</v>
      </c>
      <c r="AK1626" s="17">
        <v>121</v>
      </c>
      <c r="AL1626" s="17">
        <v>689</v>
      </c>
      <c r="AM1626" s="17">
        <v>150</v>
      </c>
      <c r="AN1626" s="17">
        <v>0.55000000000000004</v>
      </c>
      <c r="AO1626" s="17">
        <v>13.35</v>
      </c>
      <c r="AP1626" s="17">
        <v>0.35</v>
      </c>
      <c r="AQ1626" s="17">
        <v>14.65</v>
      </c>
      <c r="AR1626" s="17">
        <v>1047.1875</v>
      </c>
      <c r="AS1626" s="17">
        <v>1313.333333333333</v>
      </c>
      <c r="AT1626" s="17">
        <v>673.5</v>
      </c>
      <c r="AU1626" s="17">
        <v>21.280008939728326</v>
      </c>
      <c r="AV1626" s="26">
        <v>2.1400168234304493</v>
      </c>
      <c r="AW1626" s="26">
        <v>4933.9250000000029</v>
      </c>
      <c r="AX1626" s="26">
        <v>3789.95</v>
      </c>
      <c r="AY1626" s="103">
        <v>1024</v>
      </c>
      <c r="AZ1626" s="103"/>
      <c r="BA1626" s="17">
        <v>200</v>
      </c>
      <c r="BB1626" s="17">
        <v>200</v>
      </c>
      <c r="BC1626" s="17">
        <v>0.16</v>
      </c>
      <c r="BD1626" s="17">
        <v>2</v>
      </c>
      <c r="BE1626" s="17" t="s">
        <v>41</v>
      </c>
      <c r="BF1626" s="17"/>
      <c r="BG1626" s="17"/>
      <c r="BH1626" s="17"/>
    </row>
    <row r="1627" spans="1:60" x14ac:dyDescent="0.25">
      <c r="A1627" s="52">
        <v>2011</v>
      </c>
      <c r="B1627" s="52">
        <v>2014</v>
      </c>
      <c r="C1627" s="17" t="s">
        <v>221</v>
      </c>
      <c r="D1627" s="52" t="s">
        <v>347</v>
      </c>
      <c r="E1627" s="17">
        <v>2</v>
      </c>
      <c r="F1627" s="17" t="s">
        <v>65</v>
      </c>
      <c r="G1627" s="17" t="str">
        <f t="shared" si="247"/>
        <v>01X-268-016</v>
      </c>
      <c r="H1627" s="20" t="s">
        <v>156</v>
      </c>
      <c r="I1627" s="17">
        <v>8</v>
      </c>
      <c r="J1627" s="17" t="str">
        <f t="shared" si="248"/>
        <v>1X268016</v>
      </c>
      <c r="K1627" s="17" t="str">
        <f t="shared" si="240"/>
        <v>Triploid</v>
      </c>
      <c r="L1627" s="27">
        <v>100</v>
      </c>
      <c r="M1627" s="27">
        <v>1</v>
      </c>
      <c r="N1627" s="26">
        <v>29.167954273333336</v>
      </c>
      <c r="O1627" s="26">
        <f t="shared" si="250"/>
        <v>45.263157894736842</v>
      </c>
      <c r="P1627" s="26">
        <v>0.45263157894736844</v>
      </c>
      <c r="Q1627" s="26">
        <f t="shared" si="251"/>
        <v>54.736842105263158</v>
      </c>
      <c r="R1627" s="26">
        <f t="shared" si="252"/>
        <v>0.54736842105263162</v>
      </c>
      <c r="S1627" s="26">
        <f t="shared" si="253"/>
        <v>15.965617075929828</v>
      </c>
      <c r="T1627" s="26">
        <v>5.3218723586432741</v>
      </c>
      <c r="U1627" s="17"/>
      <c r="V1627" s="17"/>
      <c r="W1627" s="80">
        <v>19.233079407655893</v>
      </c>
      <c r="X1627" s="80">
        <v>43.019450214343209</v>
      </c>
      <c r="Y1627" s="80">
        <v>26.008225184155791</v>
      </c>
      <c r="Z1627" s="80">
        <v>1.6184194719842395</v>
      </c>
      <c r="AA1627" s="101"/>
      <c r="AB1627" s="101"/>
      <c r="AC1627" s="26">
        <f t="shared" si="249"/>
        <v>1.0235599367119506</v>
      </c>
      <c r="AD1627" s="26">
        <f t="shared" si="249"/>
        <v>2.2894402297974361</v>
      </c>
      <c r="AE1627" s="26">
        <f t="shared" si="249"/>
        <v>1.3841245470492858</v>
      </c>
      <c r="AF1627" s="26">
        <f t="shared" si="249"/>
        <v>8.6130218526429672E-2</v>
      </c>
      <c r="AG1627" s="27">
        <v>1.78</v>
      </c>
      <c r="AH1627" s="17">
        <v>6.32</v>
      </c>
      <c r="AI1627" s="17">
        <v>4.7863009232263745E-7</v>
      </c>
      <c r="AJ1627" s="17">
        <v>3.5</v>
      </c>
      <c r="AK1627" s="17">
        <v>104</v>
      </c>
      <c r="AL1627" s="17">
        <v>583.5</v>
      </c>
      <c r="AM1627" s="17">
        <v>140</v>
      </c>
      <c r="AN1627" s="17">
        <v>0.5</v>
      </c>
      <c r="AO1627" s="17">
        <v>10.75</v>
      </c>
      <c r="AP1627" s="17">
        <v>0.2</v>
      </c>
      <c r="AQ1627" s="17">
        <v>11.05</v>
      </c>
      <c r="AR1627" s="17">
        <v>1047.1875</v>
      </c>
      <c r="AS1627" s="17">
        <v>1313.333333333333</v>
      </c>
      <c r="AT1627" s="17">
        <v>673.5</v>
      </c>
      <c r="AU1627" s="17">
        <v>21.280008939728326</v>
      </c>
      <c r="AV1627" s="26">
        <v>2.1400168234304493</v>
      </c>
      <c r="AW1627" s="26">
        <v>4933.9250000000029</v>
      </c>
      <c r="AX1627" s="26">
        <v>3789.95</v>
      </c>
      <c r="AY1627" s="103">
        <v>1024</v>
      </c>
      <c r="AZ1627" s="103"/>
      <c r="BA1627" s="17">
        <v>200</v>
      </c>
      <c r="BB1627" s="17">
        <v>200</v>
      </c>
      <c r="BC1627" s="17">
        <v>0.16</v>
      </c>
      <c r="BD1627" s="17">
        <v>2</v>
      </c>
      <c r="BE1627" s="17" t="s">
        <v>41</v>
      </c>
      <c r="BF1627" s="17"/>
      <c r="BG1627" s="17"/>
      <c r="BH1627" s="17"/>
    </row>
    <row r="1628" spans="1:60" x14ac:dyDescent="0.25">
      <c r="A1628" s="52">
        <v>2011</v>
      </c>
      <c r="B1628" s="52">
        <v>2014</v>
      </c>
      <c r="C1628" s="17" t="s">
        <v>221</v>
      </c>
      <c r="D1628" s="52" t="s">
        <v>347</v>
      </c>
      <c r="E1628" s="17">
        <v>3</v>
      </c>
      <c r="F1628" s="17" t="s">
        <v>65</v>
      </c>
      <c r="G1628" s="17" t="str">
        <f t="shared" si="247"/>
        <v>01X-268-016</v>
      </c>
      <c r="H1628" s="20" t="s">
        <v>156</v>
      </c>
      <c r="I1628" s="17">
        <v>8</v>
      </c>
      <c r="J1628" s="17" t="str">
        <f t="shared" si="248"/>
        <v>1X268016</v>
      </c>
      <c r="K1628" s="17" t="str">
        <f t="shared" si="240"/>
        <v>Triploid</v>
      </c>
      <c r="L1628" s="27">
        <v>100</v>
      </c>
      <c r="M1628" s="27">
        <v>1</v>
      </c>
      <c r="N1628" s="26">
        <v>33.797214220000001</v>
      </c>
      <c r="O1628" s="26">
        <f t="shared" si="250"/>
        <v>40.634920634920633</v>
      </c>
      <c r="P1628" s="26">
        <v>0.40634920634920629</v>
      </c>
      <c r="Q1628" s="26">
        <f t="shared" si="251"/>
        <v>59.365079365079367</v>
      </c>
      <c r="R1628" s="26">
        <f t="shared" si="252"/>
        <v>0.59365079365079365</v>
      </c>
      <c r="S1628" s="26">
        <f t="shared" si="253"/>
        <v>20.063743044888888</v>
      </c>
      <c r="T1628" s="26">
        <v>6.6879143482962977</v>
      </c>
      <c r="U1628" s="17"/>
      <c r="V1628" s="17"/>
      <c r="W1628" s="80" t="s">
        <v>45</v>
      </c>
      <c r="X1628" s="80" t="s">
        <v>45</v>
      </c>
      <c r="Y1628" s="80" t="s">
        <v>45</v>
      </c>
      <c r="Z1628" s="80" t="s">
        <v>45</v>
      </c>
      <c r="AA1628" s="101"/>
      <c r="AB1628" s="101"/>
      <c r="AC1628" s="80" t="s">
        <v>45</v>
      </c>
      <c r="AD1628" s="80" t="s">
        <v>45</v>
      </c>
      <c r="AE1628" s="80" t="s">
        <v>45</v>
      </c>
      <c r="AF1628" s="80" t="s">
        <v>45</v>
      </c>
      <c r="AG1628" s="27">
        <v>2.21</v>
      </c>
      <c r="AH1628" s="17">
        <v>6.48</v>
      </c>
      <c r="AI1628" s="17">
        <v>3.3113112148259042E-7</v>
      </c>
      <c r="AJ1628" s="17">
        <v>5.5</v>
      </c>
      <c r="AK1628" s="17">
        <v>127</v>
      </c>
      <c r="AL1628" s="17">
        <v>806</v>
      </c>
      <c r="AM1628" s="17">
        <v>182</v>
      </c>
      <c r="AN1628" s="17">
        <v>0.55000000000000004</v>
      </c>
      <c r="AO1628" s="17">
        <v>9.1</v>
      </c>
      <c r="AP1628" s="17">
        <v>0.3</v>
      </c>
      <c r="AQ1628" s="17">
        <v>9.9499999999999993</v>
      </c>
      <c r="AR1628" s="17">
        <v>1047.1875</v>
      </c>
      <c r="AS1628" s="17">
        <v>1313.333333333333</v>
      </c>
      <c r="AT1628" s="17">
        <v>673.5</v>
      </c>
      <c r="AU1628" s="17">
        <v>21.280008939728326</v>
      </c>
      <c r="AV1628" s="26">
        <v>2.1400168234304493</v>
      </c>
      <c r="AW1628" s="26">
        <v>4933.9250000000029</v>
      </c>
      <c r="AX1628" s="26">
        <v>3789.95</v>
      </c>
      <c r="AY1628" s="103">
        <v>1024</v>
      </c>
      <c r="AZ1628" s="103"/>
      <c r="BA1628" s="17">
        <v>200</v>
      </c>
      <c r="BB1628" s="17">
        <v>200</v>
      </c>
      <c r="BC1628" s="17">
        <v>0.16</v>
      </c>
      <c r="BD1628" s="17">
        <v>2</v>
      </c>
      <c r="BE1628" s="17" t="s">
        <v>41</v>
      </c>
      <c r="BF1628" s="17"/>
      <c r="BG1628" s="17"/>
      <c r="BH1628" s="17"/>
    </row>
    <row r="1629" spans="1:60" x14ac:dyDescent="0.25">
      <c r="A1629" s="52">
        <v>2011</v>
      </c>
      <c r="B1629" s="52">
        <v>2014</v>
      </c>
      <c r="C1629" s="17" t="s">
        <v>221</v>
      </c>
      <c r="D1629" s="52" t="s">
        <v>347</v>
      </c>
      <c r="E1629" s="17">
        <v>4</v>
      </c>
      <c r="F1629" s="17" t="s">
        <v>65</v>
      </c>
      <c r="G1629" s="17" t="str">
        <f t="shared" si="247"/>
        <v>01X-268-016</v>
      </c>
      <c r="H1629" s="20" t="s">
        <v>156</v>
      </c>
      <c r="I1629" s="17">
        <v>8</v>
      </c>
      <c r="J1629" s="17" t="str">
        <f t="shared" si="248"/>
        <v>1X268016</v>
      </c>
      <c r="K1629" s="17" t="str">
        <f t="shared" si="240"/>
        <v>Triploid</v>
      </c>
      <c r="L1629" s="27">
        <v>100</v>
      </c>
      <c r="M1629" s="27">
        <v>1</v>
      </c>
      <c r="N1629" s="26">
        <v>28.173386706666665</v>
      </c>
      <c r="O1629" s="26">
        <f t="shared" si="250"/>
        <v>45.625000000000007</v>
      </c>
      <c r="P1629" s="26">
        <v>0.45625000000000004</v>
      </c>
      <c r="Q1629" s="26">
        <f t="shared" si="251"/>
        <v>54.374999999999993</v>
      </c>
      <c r="R1629" s="26">
        <f t="shared" si="252"/>
        <v>0.54374999999999996</v>
      </c>
      <c r="S1629" s="26">
        <f t="shared" si="253"/>
        <v>15.319279021749997</v>
      </c>
      <c r="T1629" s="26">
        <v>5.106426340583333</v>
      </c>
      <c r="U1629" s="17"/>
      <c r="V1629" s="17"/>
      <c r="W1629" s="80">
        <v>19.678114559651732</v>
      </c>
      <c r="X1629" s="80">
        <v>44.827564850633209</v>
      </c>
      <c r="Y1629" s="80">
        <v>25.176103123588675</v>
      </c>
      <c r="Z1629" s="80">
        <v>1.151386920133362</v>
      </c>
      <c r="AA1629" s="101"/>
      <c r="AB1629" s="101"/>
      <c r="AC1629" s="26">
        <f t="shared" si="249"/>
        <v>1.00484842520422</v>
      </c>
      <c r="AD1629" s="26">
        <f t="shared" si="249"/>
        <v>2.2890865793748101</v>
      </c>
      <c r="AE1629" s="26">
        <f t="shared" si="249"/>
        <v>1.2855991614353552</v>
      </c>
      <c r="AF1629" s="26">
        <f t="shared" si="249"/>
        <v>5.8794724971721175E-2</v>
      </c>
      <c r="AG1629" s="27">
        <v>2.39</v>
      </c>
      <c r="AH1629" s="17">
        <v>6.51</v>
      </c>
      <c r="AI1629" s="17">
        <v>3.090295432513585E-7</v>
      </c>
      <c r="AJ1629" s="17">
        <v>8</v>
      </c>
      <c r="AK1629" s="17">
        <v>161</v>
      </c>
      <c r="AL1629" s="17">
        <v>855</v>
      </c>
      <c r="AM1629" s="17">
        <v>190.5</v>
      </c>
      <c r="AN1629" s="17">
        <v>0.5</v>
      </c>
      <c r="AO1629" s="17">
        <v>11.1</v>
      </c>
      <c r="AP1629" s="17">
        <v>0.5</v>
      </c>
      <c r="AQ1629" s="17">
        <v>8.8000000000000007</v>
      </c>
      <c r="AR1629" s="17">
        <v>1047.1875</v>
      </c>
      <c r="AS1629" s="17">
        <v>1313.333333333333</v>
      </c>
      <c r="AT1629" s="17">
        <v>673.5</v>
      </c>
      <c r="AU1629" s="17">
        <v>21.280008939728326</v>
      </c>
      <c r="AV1629" s="26">
        <v>2.1400168234304493</v>
      </c>
      <c r="AW1629" s="26">
        <v>4933.9250000000029</v>
      </c>
      <c r="AX1629" s="26">
        <v>3789.95</v>
      </c>
      <c r="AY1629" s="103">
        <v>1024</v>
      </c>
      <c r="AZ1629" s="103"/>
      <c r="BA1629" s="17">
        <v>200</v>
      </c>
      <c r="BB1629" s="17">
        <v>200</v>
      </c>
      <c r="BC1629" s="17">
        <v>0.16</v>
      </c>
      <c r="BD1629" s="17">
        <v>2</v>
      </c>
      <c r="BE1629" s="17" t="s">
        <v>41</v>
      </c>
      <c r="BF1629" s="17"/>
      <c r="BG1629" s="17"/>
      <c r="BH1629" s="17"/>
    </row>
    <row r="1630" spans="1:60" x14ac:dyDescent="0.25">
      <c r="A1630" s="52">
        <v>2011</v>
      </c>
      <c r="B1630" s="52">
        <v>2014</v>
      </c>
      <c r="C1630" s="17" t="s">
        <v>221</v>
      </c>
      <c r="D1630" s="52" t="s">
        <v>347</v>
      </c>
      <c r="E1630" s="17">
        <v>1</v>
      </c>
      <c r="F1630" s="17" t="s">
        <v>96</v>
      </c>
      <c r="G1630" s="17" t="str">
        <f t="shared" si="247"/>
        <v>Cicero</v>
      </c>
      <c r="H1630" s="70">
        <v>9870</v>
      </c>
      <c r="I1630" s="17">
        <v>5</v>
      </c>
      <c r="J1630" s="17">
        <f t="shared" si="248"/>
        <v>98701</v>
      </c>
      <c r="K1630" s="17" t="str">
        <f t="shared" si="240"/>
        <v>Tetraploid</v>
      </c>
      <c r="L1630" s="27">
        <v>100</v>
      </c>
      <c r="M1630" s="27">
        <v>1</v>
      </c>
      <c r="N1630" s="26">
        <v>26.563995553333335</v>
      </c>
      <c r="O1630" s="26">
        <f t="shared" si="250"/>
        <v>43.26530612244899</v>
      </c>
      <c r="P1630" s="26">
        <v>0.43265306122448988</v>
      </c>
      <c r="Q1630" s="26">
        <f t="shared" si="251"/>
        <v>56.73469387755101</v>
      </c>
      <c r="R1630" s="26">
        <f t="shared" si="252"/>
        <v>0.56734693877551012</v>
      </c>
      <c r="S1630" s="26">
        <f t="shared" si="253"/>
        <v>15.071001558829931</v>
      </c>
      <c r="T1630" s="26">
        <v>5.0236671862766435</v>
      </c>
      <c r="U1630" s="17" t="s">
        <v>45</v>
      </c>
      <c r="V1630" s="26">
        <f t="shared" ref="V1630:V1694" si="256">T1630/2.242</f>
        <v>2.2407079332188418</v>
      </c>
      <c r="W1630" s="80">
        <v>19.195472384144992</v>
      </c>
      <c r="X1630" s="80">
        <v>43.573324025710889</v>
      </c>
      <c r="Y1630" s="80">
        <v>25.202792500868583</v>
      </c>
      <c r="Z1630" s="80">
        <v>2.0884131342401417</v>
      </c>
      <c r="AA1630" s="101"/>
      <c r="AB1630" s="101"/>
      <c r="AC1630" s="26">
        <f t="shared" si="249"/>
        <v>0.96431664741308687</v>
      </c>
      <c r="AD1630" s="26">
        <f t="shared" si="249"/>
        <v>2.1889787810496348</v>
      </c>
      <c r="AE1630" s="26">
        <f t="shared" si="249"/>
        <v>1.2661044168915256</v>
      </c>
      <c r="AF1630" s="26">
        <f t="shared" si="249"/>
        <v>0.10491492533871359</v>
      </c>
      <c r="AG1630" s="27">
        <v>1.7</v>
      </c>
      <c r="AH1630" s="17">
        <v>6.16</v>
      </c>
      <c r="AI1630" s="17">
        <v>6.9183097091893534E-7</v>
      </c>
      <c r="AJ1630" s="17">
        <v>5.5</v>
      </c>
      <c r="AK1630" s="17">
        <v>121</v>
      </c>
      <c r="AL1630" s="17">
        <v>689</v>
      </c>
      <c r="AM1630" s="52">
        <v>150</v>
      </c>
      <c r="AN1630" s="52">
        <v>0.55000000000000004</v>
      </c>
      <c r="AO1630" s="52">
        <v>13.35</v>
      </c>
      <c r="AP1630" s="52">
        <v>0.35</v>
      </c>
      <c r="AQ1630" s="52">
        <v>14.65</v>
      </c>
      <c r="AR1630" s="17">
        <v>1047.1875</v>
      </c>
      <c r="AS1630" s="17">
        <v>1313.333333333333</v>
      </c>
      <c r="AT1630" s="17">
        <v>673.5</v>
      </c>
      <c r="AU1630" s="17">
        <v>21.280008939728326</v>
      </c>
      <c r="AV1630" s="26">
        <v>2.1400168234304493</v>
      </c>
      <c r="AW1630" s="26">
        <v>4933.9250000000029</v>
      </c>
      <c r="AX1630" s="26">
        <v>3789.95</v>
      </c>
      <c r="AY1630" s="103">
        <v>1024</v>
      </c>
      <c r="AZ1630" s="103">
        <f t="shared" ref="AZ1630:AZ1693" si="257">AY1630*0.305</f>
        <v>312.32</v>
      </c>
      <c r="BA1630" s="17">
        <v>200</v>
      </c>
      <c r="BB1630" s="17">
        <v>200</v>
      </c>
      <c r="BC1630" s="17">
        <v>0.16</v>
      </c>
      <c r="BD1630" s="17">
        <v>2</v>
      </c>
      <c r="BE1630" s="17" t="s">
        <v>41</v>
      </c>
      <c r="BF1630" s="17"/>
      <c r="BG1630" s="17"/>
      <c r="BH1630" s="17"/>
    </row>
    <row r="1631" spans="1:60" x14ac:dyDescent="0.25">
      <c r="A1631" s="52">
        <v>2011</v>
      </c>
      <c r="B1631" s="52">
        <v>2014</v>
      </c>
      <c r="C1631" s="17" t="s">
        <v>221</v>
      </c>
      <c r="D1631" s="52" t="s">
        <v>347</v>
      </c>
      <c r="E1631" s="17">
        <v>2</v>
      </c>
      <c r="F1631" s="17" t="s">
        <v>96</v>
      </c>
      <c r="G1631" s="17" t="str">
        <f t="shared" si="247"/>
        <v>Cicero</v>
      </c>
      <c r="H1631" s="70">
        <v>9870</v>
      </c>
      <c r="I1631" s="17">
        <v>5</v>
      </c>
      <c r="J1631" s="17">
        <f t="shared" si="248"/>
        <v>98701</v>
      </c>
      <c r="K1631" s="17" t="str">
        <f t="shared" si="240"/>
        <v>Tetraploid</v>
      </c>
      <c r="L1631" s="27">
        <v>94.444444444444443</v>
      </c>
      <c r="M1631" s="27">
        <v>0.94444444444444442</v>
      </c>
      <c r="N1631" s="26">
        <v>24.828023073333334</v>
      </c>
      <c r="O1631" s="26">
        <f t="shared" si="250"/>
        <v>44</v>
      </c>
      <c r="P1631" s="26">
        <v>0.44</v>
      </c>
      <c r="Q1631" s="26">
        <f t="shared" si="251"/>
        <v>56</v>
      </c>
      <c r="R1631" s="26">
        <f t="shared" si="252"/>
        <v>0.56000000000000005</v>
      </c>
      <c r="S1631" s="26">
        <f t="shared" si="253"/>
        <v>13.903692921066668</v>
      </c>
      <c r="T1631" s="26">
        <v>4.6345643070222229</v>
      </c>
      <c r="U1631" s="17" t="s">
        <v>45</v>
      </c>
      <c r="V1631" s="26">
        <f t="shared" si="256"/>
        <v>2.0671562475567451</v>
      </c>
      <c r="W1631" s="80">
        <v>18.898240449017209</v>
      </c>
      <c r="X1631" s="80">
        <v>44.475894840048824</v>
      </c>
      <c r="Y1631" s="80">
        <v>24.690117917189497</v>
      </c>
      <c r="Z1631" s="80">
        <v>2.016245170401632</v>
      </c>
      <c r="AA1631" s="101"/>
      <c r="AB1631" s="101"/>
      <c r="AC1631" s="26">
        <f t="shared" si="249"/>
        <v>0.87585110650538789</v>
      </c>
      <c r="AD1631" s="26">
        <f t="shared" si="249"/>
        <v>2.0612639474856413</v>
      </c>
      <c r="AE1631" s="26">
        <f t="shared" si="249"/>
        <v>1.1442793923517631</v>
      </c>
      <c r="AF1631" s="26">
        <f t="shared" si="249"/>
        <v>9.3444179009493422E-2</v>
      </c>
      <c r="AG1631" s="27">
        <v>1.78</v>
      </c>
      <c r="AH1631" s="17">
        <v>6.32</v>
      </c>
      <c r="AI1631" s="17">
        <v>4.7863009232263745E-7</v>
      </c>
      <c r="AJ1631" s="17">
        <v>3.5</v>
      </c>
      <c r="AK1631" s="17">
        <v>104</v>
      </c>
      <c r="AL1631" s="17">
        <v>583.5</v>
      </c>
      <c r="AM1631" s="52">
        <v>140</v>
      </c>
      <c r="AN1631" s="52">
        <v>0.5</v>
      </c>
      <c r="AO1631" s="52">
        <v>10.75</v>
      </c>
      <c r="AP1631" s="52">
        <v>0.2</v>
      </c>
      <c r="AQ1631" s="52">
        <v>11.05</v>
      </c>
      <c r="AR1631" s="17">
        <v>1047.1875</v>
      </c>
      <c r="AS1631" s="17">
        <v>1313.333333333333</v>
      </c>
      <c r="AT1631" s="17">
        <v>673.5</v>
      </c>
      <c r="AU1631" s="17">
        <v>21.280008939728326</v>
      </c>
      <c r="AV1631" s="26">
        <v>2.1400168234304493</v>
      </c>
      <c r="AW1631" s="26">
        <v>4933.9250000000029</v>
      </c>
      <c r="AX1631" s="26">
        <v>3789.95</v>
      </c>
      <c r="AY1631" s="103">
        <v>1024</v>
      </c>
      <c r="AZ1631" s="103">
        <f t="shared" si="257"/>
        <v>312.32</v>
      </c>
      <c r="BA1631" s="17">
        <v>200</v>
      </c>
      <c r="BB1631" s="17">
        <v>200</v>
      </c>
      <c r="BC1631" s="17">
        <v>0.16</v>
      </c>
      <c r="BD1631" s="17">
        <v>2</v>
      </c>
      <c r="BE1631" s="17" t="s">
        <v>41</v>
      </c>
      <c r="BF1631" s="17"/>
      <c r="BG1631" s="17"/>
      <c r="BH1631" s="17"/>
    </row>
    <row r="1632" spans="1:60" x14ac:dyDescent="0.25">
      <c r="A1632" s="52">
        <v>2011</v>
      </c>
      <c r="B1632" s="52">
        <v>2014</v>
      </c>
      <c r="C1632" s="17" t="s">
        <v>221</v>
      </c>
      <c r="D1632" s="52" t="s">
        <v>347</v>
      </c>
      <c r="E1632" s="17">
        <v>3</v>
      </c>
      <c r="F1632" s="17" t="s">
        <v>96</v>
      </c>
      <c r="G1632" s="17" t="str">
        <f t="shared" si="247"/>
        <v>Cicero</v>
      </c>
      <c r="H1632" s="70">
        <v>9870</v>
      </c>
      <c r="I1632" s="17">
        <v>5</v>
      </c>
      <c r="J1632" s="17">
        <f t="shared" si="248"/>
        <v>98701</v>
      </c>
      <c r="K1632" s="17" t="str">
        <f t="shared" si="240"/>
        <v>Tetraploid</v>
      </c>
      <c r="L1632" s="27">
        <v>100</v>
      </c>
      <c r="M1632" s="27">
        <v>1</v>
      </c>
      <c r="N1632" s="26">
        <v>29.999774419999998</v>
      </c>
      <c r="O1632" s="26">
        <f t="shared" si="250"/>
        <v>43.823529411764703</v>
      </c>
      <c r="P1632" s="26">
        <v>0.43823529411764706</v>
      </c>
      <c r="Q1632" s="26">
        <f t="shared" si="251"/>
        <v>56.176470588235297</v>
      </c>
      <c r="R1632" s="26">
        <f t="shared" si="252"/>
        <v>0.56176470588235294</v>
      </c>
      <c r="S1632" s="26">
        <f t="shared" si="253"/>
        <v>16.852814453588234</v>
      </c>
      <c r="T1632" s="26">
        <v>5.6176048178627456</v>
      </c>
      <c r="U1632" s="17" t="s">
        <v>45</v>
      </c>
      <c r="V1632" s="26">
        <f t="shared" si="256"/>
        <v>2.5056221310716973</v>
      </c>
      <c r="W1632" s="80">
        <v>19.72254443851368</v>
      </c>
      <c r="X1632" s="80">
        <v>45.459093606400458</v>
      </c>
      <c r="Y1632" s="80">
        <v>23.786244114375677</v>
      </c>
      <c r="Z1632" s="80">
        <v>1.5649610408199237</v>
      </c>
      <c r="AA1632" s="101"/>
      <c r="AB1632" s="101"/>
      <c r="AC1632" s="26">
        <f t="shared" si="249"/>
        <v>1.1079346065830653</v>
      </c>
      <c r="AD1632" s="26">
        <f t="shared" si="249"/>
        <v>2.5537122325898873</v>
      </c>
      <c r="AE1632" s="26">
        <f t="shared" si="249"/>
        <v>1.3362171953577617</v>
      </c>
      <c r="AF1632" s="26">
        <f t="shared" si="249"/>
        <v>8.7913326826774996E-2</v>
      </c>
      <c r="AG1632" s="27">
        <v>2.21</v>
      </c>
      <c r="AH1632" s="17">
        <v>6.48</v>
      </c>
      <c r="AI1632" s="17">
        <v>3.3113112148259042E-7</v>
      </c>
      <c r="AJ1632" s="17">
        <v>5.5</v>
      </c>
      <c r="AK1632" s="17">
        <v>127</v>
      </c>
      <c r="AL1632" s="17">
        <v>806</v>
      </c>
      <c r="AM1632" s="52">
        <v>182</v>
      </c>
      <c r="AN1632" s="52">
        <v>0.55000000000000004</v>
      </c>
      <c r="AO1632" s="52">
        <v>9.1</v>
      </c>
      <c r="AP1632" s="52">
        <v>0.3</v>
      </c>
      <c r="AQ1632" s="52">
        <v>9.9499999999999993</v>
      </c>
      <c r="AR1632" s="17">
        <v>1047.1875</v>
      </c>
      <c r="AS1632" s="17">
        <v>1313.333333333333</v>
      </c>
      <c r="AT1632" s="17">
        <v>673.5</v>
      </c>
      <c r="AU1632" s="17">
        <v>21.280008939728326</v>
      </c>
      <c r="AV1632" s="26">
        <v>2.1400168234304493</v>
      </c>
      <c r="AW1632" s="26">
        <v>4933.9250000000029</v>
      </c>
      <c r="AX1632" s="26">
        <v>3789.95</v>
      </c>
      <c r="AY1632" s="103">
        <v>1024</v>
      </c>
      <c r="AZ1632" s="103">
        <f t="shared" si="257"/>
        <v>312.32</v>
      </c>
      <c r="BA1632" s="17">
        <v>200</v>
      </c>
      <c r="BB1632" s="17">
        <v>200</v>
      </c>
      <c r="BC1632" s="17">
        <v>0.16</v>
      </c>
      <c r="BD1632" s="17">
        <v>2</v>
      </c>
      <c r="BE1632" s="17" t="s">
        <v>41</v>
      </c>
      <c r="BF1632" s="17"/>
      <c r="BG1632" s="17"/>
      <c r="BH1632" s="17"/>
    </row>
    <row r="1633" spans="1:60" x14ac:dyDescent="0.25">
      <c r="A1633" s="52">
        <v>2011</v>
      </c>
      <c r="B1633" s="52">
        <v>2014</v>
      </c>
      <c r="C1633" s="17" t="s">
        <v>221</v>
      </c>
      <c r="D1633" s="52" t="s">
        <v>347</v>
      </c>
      <c r="E1633" s="17">
        <v>4</v>
      </c>
      <c r="F1633" s="17" t="s">
        <v>96</v>
      </c>
      <c r="G1633" s="17" t="str">
        <f t="shared" si="247"/>
        <v>Cicero</v>
      </c>
      <c r="H1633" s="70">
        <v>9870</v>
      </c>
      <c r="I1633" s="17">
        <v>5</v>
      </c>
      <c r="J1633" s="17">
        <f t="shared" si="248"/>
        <v>98701</v>
      </c>
      <c r="K1633" s="17" t="str">
        <f t="shared" si="240"/>
        <v>Tetraploid</v>
      </c>
      <c r="L1633" s="27">
        <v>100</v>
      </c>
      <c r="M1633" s="27">
        <v>1</v>
      </c>
      <c r="N1633" s="26">
        <v>19.168029466666667</v>
      </c>
      <c r="O1633" s="26">
        <f t="shared" si="250"/>
        <v>42.499999999999993</v>
      </c>
      <c r="P1633" s="26">
        <v>0.42499999999999993</v>
      </c>
      <c r="Q1633" s="26">
        <f t="shared" si="251"/>
        <v>57.500000000000007</v>
      </c>
      <c r="R1633" s="26">
        <f t="shared" si="252"/>
        <v>0.57500000000000007</v>
      </c>
      <c r="S1633" s="26">
        <f t="shared" si="253"/>
        <v>11.021616943333335</v>
      </c>
      <c r="T1633" s="26">
        <v>3.673872314444445</v>
      </c>
      <c r="U1633" s="17" t="s">
        <v>45</v>
      </c>
      <c r="V1633" s="26">
        <f t="shared" si="256"/>
        <v>1.6386584810189317</v>
      </c>
      <c r="W1633" s="80">
        <v>18.91924822371098</v>
      </c>
      <c r="X1633" s="80">
        <v>44.504214739275596</v>
      </c>
      <c r="Y1633" s="80">
        <v>24.573981528380429</v>
      </c>
      <c r="Z1633" s="80">
        <v>2.0615363416803092</v>
      </c>
      <c r="AA1633" s="101"/>
      <c r="AB1633" s="101"/>
      <c r="AC1633" s="26">
        <f t="shared" si="249"/>
        <v>0.69506902259194014</v>
      </c>
      <c r="AD1633" s="26">
        <f t="shared" si="249"/>
        <v>1.63502802406715</v>
      </c>
      <c r="AE1633" s="26">
        <f t="shared" si="249"/>
        <v>0.9028167039278604</v>
      </c>
      <c r="AF1633" s="26">
        <f t="shared" si="249"/>
        <v>7.5738212909203725E-2</v>
      </c>
      <c r="AG1633" s="27">
        <v>2.39</v>
      </c>
      <c r="AH1633" s="17">
        <v>6.51</v>
      </c>
      <c r="AI1633" s="17">
        <v>3.090295432513585E-7</v>
      </c>
      <c r="AJ1633" s="17">
        <v>8</v>
      </c>
      <c r="AK1633" s="17">
        <v>161</v>
      </c>
      <c r="AL1633" s="17">
        <v>855</v>
      </c>
      <c r="AM1633" s="52">
        <v>190.5</v>
      </c>
      <c r="AN1633" s="52">
        <v>0.5</v>
      </c>
      <c r="AO1633" s="52">
        <v>11.1</v>
      </c>
      <c r="AP1633" s="52">
        <v>0.5</v>
      </c>
      <c r="AQ1633" s="52">
        <v>8.8000000000000007</v>
      </c>
      <c r="AR1633" s="17">
        <v>1047.1875</v>
      </c>
      <c r="AS1633" s="17">
        <v>1313.333333333333</v>
      </c>
      <c r="AT1633" s="17">
        <v>673.5</v>
      </c>
      <c r="AU1633" s="17">
        <v>21.280008939728326</v>
      </c>
      <c r="AV1633" s="26">
        <v>2.1400168234304493</v>
      </c>
      <c r="AW1633" s="26">
        <v>4933.9250000000029</v>
      </c>
      <c r="AX1633" s="26">
        <v>3789.95</v>
      </c>
      <c r="AY1633" s="103">
        <v>1024</v>
      </c>
      <c r="AZ1633" s="103">
        <f t="shared" si="257"/>
        <v>312.32</v>
      </c>
      <c r="BA1633" s="17">
        <v>200</v>
      </c>
      <c r="BB1633" s="17">
        <v>200</v>
      </c>
      <c r="BC1633" s="17">
        <v>0.16</v>
      </c>
      <c r="BD1633" s="17">
        <v>2</v>
      </c>
      <c r="BE1633" s="17" t="s">
        <v>41</v>
      </c>
      <c r="BF1633" s="17"/>
      <c r="BG1633" s="17"/>
      <c r="BH1633" s="17"/>
    </row>
    <row r="1634" spans="1:60" x14ac:dyDescent="0.25">
      <c r="A1634" s="52">
        <v>2011</v>
      </c>
      <c r="B1634" s="52">
        <v>2014</v>
      </c>
      <c r="C1634" s="17" t="s">
        <v>221</v>
      </c>
      <c r="D1634" s="52" t="s">
        <v>347</v>
      </c>
      <c r="E1634" s="17">
        <v>1</v>
      </c>
      <c r="F1634" s="17" t="s">
        <v>98</v>
      </c>
      <c r="G1634" s="17" t="str">
        <f t="shared" si="247"/>
        <v>Marcy</v>
      </c>
      <c r="H1634" s="104">
        <v>9870</v>
      </c>
      <c r="I1634" s="17">
        <v>5</v>
      </c>
      <c r="J1634" s="17">
        <f t="shared" si="248"/>
        <v>987023</v>
      </c>
      <c r="K1634" s="17" t="str">
        <f t="shared" si="240"/>
        <v>Tetraploid</v>
      </c>
      <c r="L1634" s="27">
        <v>94.444444444444443</v>
      </c>
      <c r="M1634" s="27">
        <v>0.94444444444444442</v>
      </c>
      <c r="N1634" s="26">
        <v>25.406680566666662</v>
      </c>
      <c r="O1634" s="26">
        <f t="shared" si="250"/>
        <v>45.079365079365083</v>
      </c>
      <c r="P1634" s="26">
        <v>0.4507936507936508</v>
      </c>
      <c r="Q1634" s="26">
        <f t="shared" si="251"/>
        <v>54.920634920634917</v>
      </c>
      <c r="R1634" s="26">
        <f t="shared" si="252"/>
        <v>0.54920634920634914</v>
      </c>
      <c r="S1634" s="26">
        <f t="shared" si="253"/>
        <v>13.953510279470896</v>
      </c>
      <c r="T1634" s="26">
        <v>4.6511700931569662</v>
      </c>
      <c r="U1634" s="17" t="s">
        <v>45</v>
      </c>
      <c r="V1634" s="26">
        <f t="shared" si="256"/>
        <v>2.0745629318273711</v>
      </c>
      <c r="W1634" s="80">
        <v>19.616777743035911</v>
      </c>
      <c r="X1634" s="80">
        <v>43.997250318239352</v>
      </c>
      <c r="Y1634" s="80">
        <v>24.538094451802692</v>
      </c>
      <c r="Z1634" s="80">
        <v>1.6436451083653338</v>
      </c>
      <c r="AA1634" s="101"/>
      <c r="AB1634" s="101"/>
      <c r="AC1634" s="26">
        <f t="shared" si="249"/>
        <v>0.91240969962515828</v>
      </c>
      <c r="AD1634" s="26">
        <f t="shared" si="249"/>
        <v>2.0463869486133568</v>
      </c>
      <c r="AE1634" s="26">
        <f t="shared" si="249"/>
        <v>1.1413085105728555</v>
      </c>
      <c r="AF1634" s="26">
        <f t="shared" si="249"/>
        <v>7.6448729717925823E-2</v>
      </c>
      <c r="AG1634" s="27">
        <v>1.7</v>
      </c>
      <c r="AH1634" s="17">
        <v>6.16</v>
      </c>
      <c r="AI1634" s="17">
        <v>6.9183097091893534E-7</v>
      </c>
      <c r="AJ1634" s="17">
        <v>5.5</v>
      </c>
      <c r="AK1634" s="17">
        <v>121</v>
      </c>
      <c r="AL1634" s="17">
        <v>689</v>
      </c>
      <c r="AM1634" s="52">
        <v>150</v>
      </c>
      <c r="AN1634" s="52">
        <v>0.55000000000000004</v>
      </c>
      <c r="AO1634" s="52">
        <v>13.35</v>
      </c>
      <c r="AP1634" s="52">
        <v>0.35</v>
      </c>
      <c r="AQ1634" s="52">
        <v>14.65</v>
      </c>
      <c r="AR1634" s="17">
        <v>1047.1875</v>
      </c>
      <c r="AS1634" s="17">
        <v>1313.333333333333</v>
      </c>
      <c r="AT1634" s="17">
        <v>673.5</v>
      </c>
      <c r="AU1634" s="17">
        <v>21.280008939728326</v>
      </c>
      <c r="AV1634" s="26">
        <v>2.1400168234304493</v>
      </c>
      <c r="AW1634" s="26">
        <v>4933.9250000000029</v>
      </c>
      <c r="AX1634" s="26">
        <v>3789.95</v>
      </c>
      <c r="AY1634" s="103">
        <v>1024</v>
      </c>
      <c r="AZ1634" s="103">
        <f t="shared" si="257"/>
        <v>312.32</v>
      </c>
      <c r="BA1634" s="17">
        <v>200</v>
      </c>
      <c r="BB1634" s="17">
        <v>200</v>
      </c>
      <c r="BC1634" s="17">
        <v>0.16</v>
      </c>
      <c r="BD1634" s="17">
        <v>2</v>
      </c>
      <c r="BE1634" s="17" t="s">
        <v>41</v>
      </c>
      <c r="BF1634" s="17"/>
      <c r="BG1634" s="17"/>
      <c r="BH1634" s="17"/>
    </row>
    <row r="1635" spans="1:60" x14ac:dyDescent="0.25">
      <c r="A1635" s="52">
        <v>2011</v>
      </c>
      <c r="B1635" s="52">
        <v>2014</v>
      </c>
      <c r="C1635" s="17" t="s">
        <v>221</v>
      </c>
      <c r="D1635" s="52" t="s">
        <v>347</v>
      </c>
      <c r="E1635" s="17">
        <v>2</v>
      </c>
      <c r="F1635" s="17" t="s">
        <v>98</v>
      </c>
      <c r="G1635" s="17" t="str">
        <f t="shared" si="247"/>
        <v>Marcy</v>
      </c>
      <c r="H1635" s="104">
        <v>9870</v>
      </c>
      <c r="I1635" s="17">
        <v>5</v>
      </c>
      <c r="J1635" s="17">
        <f t="shared" si="248"/>
        <v>987023</v>
      </c>
      <c r="K1635" s="17" t="str">
        <f t="shared" si="240"/>
        <v>Tetraploid</v>
      </c>
      <c r="L1635" s="27">
        <v>94.444444444444443</v>
      </c>
      <c r="M1635" s="27">
        <v>0.94444444444444442</v>
      </c>
      <c r="N1635" s="26">
        <v>21.790071233333332</v>
      </c>
      <c r="O1635" s="26">
        <f t="shared" si="250"/>
        <v>46.428571428571423</v>
      </c>
      <c r="P1635" s="26">
        <v>0.46428571428571425</v>
      </c>
      <c r="Q1635" s="26">
        <f t="shared" si="251"/>
        <v>53.571428571428577</v>
      </c>
      <c r="R1635" s="26">
        <f t="shared" si="252"/>
        <v>0.53571428571428581</v>
      </c>
      <c r="S1635" s="26">
        <f t="shared" si="253"/>
        <v>11.673252446428574</v>
      </c>
      <c r="T1635" s="26">
        <v>3.8910841488095245</v>
      </c>
      <c r="U1635" s="17" t="s">
        <v>45</v>
      </c>
      <c r="V1635" s="26">
        <f t="shared" si="256"/>
        <v>1.735541547194257</v>
      </c>
      <c r="W1635" s="80">
        <v>18.793574885306668</v>
      </c>
      <c r="X1635" s="80">
        <v>43.883968103241159</v>
      </c>
      <c r="Y1635" s="80">
        <v>25.052125687873968</v>
      </c>
      <c r="Z1635" s="80">
        <v>1.9850418158728758</v>
      </c>
      <c r="AA1635" s="101"/>
      <c r="AB1635" s="101"/>
      <c r="AC1635" s="26">
        <f t="shared" si="249"/>
        <v>0.73127381335681552</v>
      </c>
      <c r="AD1635" s="26">
        <f t="shared" si="249"/>
        <v>1.7075621267338446</v>
      </c>
      <c r="AE1635" s="26">
        <f t="shared" si="249"/>
        <v>0.974799291580703</v>
      </c>
      <c r="AF1635" s="26">
        <f t="shared" si="249"/>
        <v>7.7239647444670212E-2</v>
      </c>
      <c r="AG1635" s="27">
        <v>1.78</v>
      </c>
      <c r="AH1635" s="17">
        <v>6.32</v>
      </c>
      <c r="AI1635" s="17">
        <v>4.7863009232263745E-7</v>
      </c>
      <c r="AJ1635" s="17">
        <v>3.5</v>
      </c>
      <c r="AK1635" s="17">
        <v>104</v>
      </c>
      <c r="AL1635" s="17">
        <v>583.5</v>
      </c>
      <c r="AM1635" s="52">
        <v>140</v>
      </c>
      <c r="AN1635" s="52">
        <v>0.5</v>
      </c>
      <c r="AO1635" s="52">
        <v>10.75</v>
      </c>
      <c r="AP1635" s="52">
        <v>0.2</v>
      </c>
      <c r="AQ1635" s="52">
        <v>11.05</v>
      </c>
      <c r="AR1635" s="17">
        <v>1047.1875</v>
      </c>
      <c r="AS1635" s="17">
        <v>1313.333333333333</v>
      </c>
      <c r="AT1635" s="17">
        <v>673.5</v>
      </c>
      <c r="AU1635" s="17">
        <v>21.280008939728326</v>
      </c>
      <c r="AV1635" s="26">
        <v>2.1400168234304493</v>
      </c>
      <c r="AW1635" s="26">
        <v>4933.9250000000029</v>
      </c>
      <c r="AX1635" s="26">
        <v>3789.95</v>
      </c>
      <c r="AY1635" s="103">
        <v>1024</v>
      </c>
      <c r="AZ1635" s="103">
        <f t="shared" si="257"/>
        <v>312.32</v>
      </c>
      <c r="BA1635" s="17">
        <v>200</v>
      </c>
      <c r="BB1635" s="17">
        <v>200</v>
      </c>
      <c r="BC1635" s="17">
        <v>0.16</v>
      </c>
      <c r="BD1635" s="17">
        <v>2</v>
      </c>
      <c r="BE1635" s="17" t="s">
        <v>41</v>
      </c>
      <c r="BF1635" s="17"/>
      <c r="BG1635" s="17"/>
      <c r="BH1635" s="17"/>
    </row>
    <row r="1636" spans="1:60" x14ac:dyDescent="0.25">
      <c r="A1636" s="52">
        <v>2011</v>
      </c>
      <c r="B1636" s="52">
        <v>2014</v>
      </c>
      <c r="C1636" s="17" t="s">
        <v>221</v>
      </c>
      <c r="D1636" s="52" t="s">
        <v>347</v>
      </c>
      <c r="E1636" s="17">
        <v>3</v>
      </c>
      <c r="F1636" s="17" t="s">
        <v>98</v>
      </c>
      <c r="G1636" s="17" t="str">
        <f t="shared" si="247"/>
        <v>Marcy</v>
      </c>
      <c r="H1636" s="104">
        <v>9870</v>
      </c>
      <c r="I1636" s="17">
        <v>5</v>
      </c>
      <c r="J1636" s="17">
        <f t="shared" si="248"/>
        <v>987023</v>
      </c>
      <c r="K1636" s="17" t="str">
        <f t="shared" si="240"/>
        <v>Tetraploid</v>
      </c>
      <c r="L1636" s="27">
        <v>100</v>
      </c>
      <c r="M1636" s="27">
        <v>1</v>
      </c>
      <c r="N1636" s="26">
        <v>31.572999480000004</v>
      </c>
      <c r="O1636" s="26">
        <f t="shared" si="250"/>
        <v>45.149253731343286</v>
      </c>
      <c r="P1636" s="26">
        <v>0.45149253731343286</v>
      </c>
      <c r="Q1636" s="26">
        <f t="shared" si="251"/>
        <v>54.850746268656714</v>
      </c>
      <c r="R1636" s="26">
        <f t="shared" si="252"/>
        <v>0.54850746268656714</v>
      </c>
      <c r="S1636" s="26">
        <f t="shared" si="253"/>
        <v>17.318025834179107</v>
      </c>
      <c r="T1636" s="26">
        <v>5.772675278059701</v>
      </c>
      <c r="U1636" s="17" t="s">
        <v>45</v>
      </c>
      <c r="V1636" s="26">
        <f t="shared" si="256"/>
        <v>2.5747882596162808</v>
      </c>
      <c r="W1636" s="80">
        <v>18.590667499144416</v>
      </c>
      <c r="X1636" s="80">
        <v>45.273307026055008</v>
      </c>
      <c r="Y1636" s="80">
        <v>24.864199613118657</v>
      </c>
      <c r="Z1636" s="80">
        <v>1.455185424606583</v>
      </c>
      <c r="AA1636" s="101"/>
      <c r="AB1636" s="101"/>
      <c r="AC1636" s="26">
        <f t="shared" si="249"/>
        <v>1.0731788667493893</v>
      </c>
      <c r="AD1636" s="26">
        <f t="shared" si="249"/>
        <v>2.6134810022531432</v>
      </c>
      <c r="AE1636" s="26">
        <f t="shared" si="249"/>
        <v>1.4353295041539165</v>
      </c>
      <c r="AF1636" s="26">
        <f t="shared" si="249"/>
        <v>8.4003129256192313E-2</v>
      </c>
      <c r="AG1636" s="27">
        <v>2.21</v>
      </c>
      <c r="AH1636" s="17">
        <v>6.48</v>
      </c>
      <c r="AI1636" s="17">
        <v>3.3113112148259042E-7</v>
      </c>
      <c r="AJ1636" s="17">
        <v>5.5</v>
      </c>
      <c r="AK1636" s="17">
        <v>127</v>
      </c>
      <c r="AL1636" s="17">
        <v>806</v>
      </c>
      <c r="AM1636" s="52">
        <v>182</v>
      </c>
      <c r="AN1636" s="52">
        <v>0.55000000000000004</v>
      </c>
      <c r="AO1636" s="52">
        <v>9.1</v>
      </c>
      <c r="AP1636" s="52">
        <v>0.3</v>
      </c>
      <c r="AQ1636" s="52">
        <v>9.9499999999999993</v>
      </c>
      <c r="AR1636" s="17">
        <v>1047.1875</v>
      </c>
      <c r="AS1636" s="17">
        <v>1313.333333333333</v>
      </c>
      <c r="AT1636" s="17">
        <v>673.5</v>
      </c>
      <c r="AU1636" s="17">
        <v>21.280008939728326</v>
      </c>
      <c r="AV1636" s="26">
        <v>2.1400168234304493</v>
      </c>
      <c r="AW1636" s="26">
        <v>4933.9250000000029</v>
      </c>
      <c r="AX1636" s="26">
        <v>3789.95</v>
      </c>
      <c r="AY1636" s="103">
        <v>1024</v>
      </c>
      <c r="AZ1636" s="103">
        <f t="shared" si="257"/>
        <v>312.32</v>
      </c>
      <c r="BA1636" s="17">
        <v>200</v>
      </c>
      <c r="BB1636" s="17">
        <v>200</v>
      </c>
      <c r="BC1636" s="17">
        <v>0.16</v>
      </c>
      <c r="BD1636" s="17">
        <v>2</v>
      </c>
      <c r="BE1636" s="17" t="s">
        <v>41</v>
      </c>
      <c r="BF1636" s="17"/>
      <c r="BG1636" s="17"/>
      <c r="BH1636" s="17"/>
    </row>
    <row r="1637" spans="1:60" x14ac:dyDescent="0.25">
      <c r="A1637" s="52">
        <v>2011</v>
      </c>
      <c r="B1637" s="52">
        <v>2014</v>
      </c>
      <c r="C1637" s="17" t="s">
        <v>221</v>
      </c>
      <c r="D1637" s="52" t="s">
        <v>347</v>
      </c>
      <c r="E1637" s="17">
        <v>4</v>
      </c>
      <c r="F1637" s="17" t="s">
        <v>98</v>
      </c>
      <c r="G1637" s="17" t="str">
        <f t="shared" si="247"/>
        <v>Marcy</v>
      </c>
      <c r="H1637" s="104">
        <v>9870</v>
      </c>
      <c r="I1637" s="17">
        <v>5</v>
      </c>
      <c r="J1637" s="17">
        <f t="shared" si="248"/>
        <v>987023</v>
      </c>
      <c r="K1637" s="17" t="str">
        <f t="shared" si="240"/>
        <v>Tetraploid</v>
      </c>
      <c r="L1637" s="27">
        <v>100</v>
      </c>
      <c r="M1637" s="27">
        <v>1</v>
      </c>
      <c r="N1637" s="26">
        <v>39.638038293333331</v>
      </c>
      <c r="O1637" s="26">
        <f t="shared" si="250"/>
        <v>42.608695652173914</v>
      </c>
      <c r="P1637" s="26">
        <v>0.42608695652173917</v>
      </c>
      <c r="Q1637" s="26">
        <f t="shared" si="251"/>
        <v>57.391304347826086</v>
      </c>
      <c r="R1637" s="26">
        <f t="shared" si="252"/>
        <v>0.57391304347826089</v>
      </c>
      <c r="S1637" s="26">
        <f t="shared" si="253"/>
        <v>22.748787194434783</v>
      </c>
      <c r="T1637" s="26">
        <v>7.5829290648115943</v>
      </c>
      <c r="U1637" s="17" t="s">
        <v>45</v>
      </c>
      <c r="V1637" s="26">
        <f t="shared" si="256"/>
        <v>3.3822163536180172</v>
      </c>
      <c r="W1637" s="80">
        <v>19.576374500193154</v>
      </c>
      <c r="X1637" s="80">
        <v>45.249478781815085</v>
      </c>
      <c r="Y1637" s="80">
        <v>23.54825846115034</v>
      </c>
      <c r="Z1637" s="80">
        <v>1.6449301900896529</v>
      </c>
      <c r="AA1637" s="101"/>
      <c r="AB1637" s="101"/>
      <c r="AC1637" s="26">
        <f t="shared" si="249"/>
        <v>1.484462591811512</v>
      </c>
      <c r="AD1637" s="26">
        <f t="shared" si="249"/>
        <v>3.4312358782220111</v>
      </c>
      <c r="AE1637" s="26">
        <f t="shared" si="249"/>
        <v>1.7856477351075246</v>
      </c>
      <c r="AF1637" s="26">
        <f t="shared" si="249"/>
        <v>0.12473388948016891</v>
      </c>
      <c r="AG1637" s="27">
        <v>2.39</v>
      </c>
      <c r="AH1637" s="17">
        <v>6.51</v>
      </c>
      <c r="AI1637" s="17">
        <v>3.090295432513585E-7</v>
      </c>
      <c r="AJ1637" s="17">
        <v>8</v>
      </c>
      <c r="AK1637" s="17">
        <v>161</v>
      </c>
      <c r="AL1637" s="17">
        <v>855</v>
      </c>
      <c r="AM1637" s="52">
        <v>190.5</v>
      </c>
      <c r="AN1637" s="52">
        <v>0.5</v>
      </c>
      <c r="AO1637" s="52">
        <v>11.1</v>
      </c>
      <c r="AP1637" s="52">
        <v>0.5</v>
      </c>
      <c r="AQ1637" s="52">
        <v>8.8000000000000007</v>
      </c>
      <c r="AR1637" s="17">
        <v>1047.1875</v>
      </c>
      <c r="AS1637" s="17">
        <v>1313.333333333333</v>
      </c>
      <c r="AT1637" s="17">
        <v>673.5</v>
      </c>
      <c r="AU1637" s="17">
        <v>21.280008939728326</v>
      </c>
      <c r="AV1637" s="26">
        <v>2.1400168234304493</v>
      </c>
      <c r="AW1637" s="26">
        <v>4933.9250000000029</v>
      </c>
      <c r="AX1637" s="26">
        <v>3789.95</v>
      </c>
      <c r="AY1637" s="103">
        <v>1024</v>
      </c>
      <c r="AZ1637" s="103">
        <f t="shared" si="257"/>
        <v>312.32</v>
      </c>
      <c r="BA1637" s="17">
        <v>200</v>
      </c>
      <c r="BB1637" s="17">
        <v>200</v>
      </c>
      <c r="BC1637" s="17">
        <v>0.16</v>
      </c>
      <c r="BD1637" s="17">
        <v>2</v>
      </c>
      <c r="BE1637" s="17" t="s">
        <v>41</v>
      </c>
      <c r="BF1637" s="17"/>
      <c r="BG1637" s="17"/>
      <c r="BH1637" s="17"/>
    </row>
    <row r="1638" spans="1:60" x14ac:dyDescent="0.25">
      <c r="A1638" s="52">
        <v>2011</v>
      </c>
      <c r="B1638" s="52">
        <v>2014</v>
      </c>
      <c r="C1638" s="17" t="s">
        <v>221</v>
      </c>
      <c r="D1638" s="52" t="s">
        <v>347</v>
      </c>
      <c r="E1638" s="17">
        <v>1</v>
      </c>
      <c r="F1638" s="17" t="s">
        <v>81</v>
      </c>
      <c r="G1638" s="17" t="str">
        <f t="shared" si="247"/>
        <v>Sherburne</v>
      </c>
      <c r="H1638" s="70" t="s">
        <v>83</v>
      </c>
      <c r="I1638" s="17">
        <v>5</v>
      </c>
      <c r="J1638" s="17">
        <f t="shared" si="248"/>
        <v>987131</v>
      </c>
      <c r="K1638" s="17" t="str">
        <f t="shared" si="240"/>
        <v>Tetraploid</v>
      </c>
      <c r="L1638" s="27">
        <v>94.444444444444443</v>
      </c>
      <c r="M1638" s="27">
        <v>0.94444444444444442</v>
      </c>
      <c r="N1638" s="26">
        <v>23.471794573333337</v>
      </c>
      <c r="O1638" s="26">
        <f t="shared" si="250"/>
        <v>45.846153846153847</v>
      </c>
      <c r="P1638" s="26">
        <v>0.45846153846153848</v>
      </c>
      <c r="Q1638" s="26">
        <f t="shared" si="251"/>
        <v>54.153846153846153</v>
      </c>
      <c r="R1638" s="26">
        <f t="shared" si="252"/>
        <v>0.54153846153846152</v>
      </c>
      <c r="S1638" s="26">
        <f t="shared" si="253"/>
        <v>12.710879522789746</v>
      </c>
      <c r="T1638" s="26">
        <v>4.2369598409299147</v>
      </c>
      <c r="U1638" s="17" t="s">
        <v>45</v>
      </c>
      <c r="V1638" s="26">
        <f t="shared" si="256"/>
        <v>1.8898125963112911</v>
      </c>
      <c r="W1638" s="80">
        <v>19.29047665146561</v>
      </c>
      <c r="X1638" s="80">
        <v>44.944873924695969</v>
      </c>
      <c r="Y1638" s="80">
        <v>24.732409845816775</v>
      </c>
      <c r="Z1638" s="80">
        <v>1.3782937292892257</v>
      </c>
      <c r="AA1638" s="101"/>
      <c r="AB1638" s="101"/>
      <c r="AC1638" s="26">
        <f t="shared" si="249"/>
        <v>0.81732974884655962</v>
      </c>
      <c r="AD1638" s="26">
        <f t="shared" si="249"/>
        <v>1.9042962587459491</v>
      </c>
      <c r="AE1638" s="26">
        <f t="shared" si="249"/>
        <v>1.0479022728614529</v>
      </c>
      <c r="AF1638" s="26">
        <f t="shared" si="249"/>
        <v>5.8397751800039761E-2</v>
      </c>
      <c r="AG1638" s="27">
        <v>1.7</v>
      </c>
      <c r="AH1638" s="17">
        <v>6.16</v>
      </c>
      <c r="AI1638" s="17">
        <v>6.9183097091893534E-7</v>
      </c>
      <c r="AJ1638" s="17">
        <v>5.5</v>
      </c>
      <c r="AK1638" s="17">
        <v>121</v>
      </c>
      <c r="AL1638" s="17">
        <v>689</v>
      </c>
      <c r="AM1638" s="52">
        <v>150</v>
      </c>
      <c r="AN1638" s="52">
        <v>0.55000000000000004</v>
      </c>
      <c r="AO1638" s="52">
        <v>13.35</v>
      </c>
      <c r="AP1638" s="52">
        <v>0.35</v>
      </c>
      <c r="AQ1638" s="52">
        <v>14.65</v>
      </c>
      <c r="AR1638" s="17">
        <v>1047.1875</v>
      </c>
      <c r="AS1638" s="17">
        <v>1313.333333333333</v>
      </c>
      <c r="AT1638" s="17">
        <v>673.5</v>
      </c>
      <c r="AU1638" s="17">
        <v>21.280008939728326</v>
      </c>
      <c r="AV1638" s="26">
        <v>2.1400168234304493</v>
      </c>
      <c r="AW1638" s="26">
        <v>4933.9250000000029</v>
      </c>
      <c r="AX1638" s="26">
        <v>3789.95</v>
      </c>
      <c r="AY1638" s="103">
        <v>1024</v>
      </c>
      <c r="AZ1638" s="103">
        <f t="shared" si="257"/>
        <v>312.32</v>
      </c>
      <c r="BA1638" s="17">
        <v>200</v>
      </c>
      <c r="BB1638" s="17">
        <v>200</v>
      </c>
      <c r="BC1638" s="17">
        <v>0.16</v>
      </c>
      <c r="BD1638" s="17">
        <v>2</v>
      </c>
      <c r="BE1638" s="17" t="s">
        <v>41</v>
      </c>
      <c r="BF1638" s="17"/>
      <c r="BG1638" s="17"/>
      <c r="BH1638" s="17"/>
    </row>
    <row r="1639" spans="1:60" x14ac:dyDescent="0.25">
      <c r="A1639" s="52">
        <v>2011</v>
      </c>
      <c r="B1639" s="52">
        <v>2014</v>
      </c>
      <c r="C1639" s="17" t="s">
        <v>221</v>
      </c>
      <c r="D1639" s="52" t="s">
        <v>347</v>
      </c>
      <c r="E1639" s="17">
        <v>2</v>
      </c>
      <c r="F1639" s="17" t="s">
        <v>81</v>
      </c>
      <c r="G1639" s="17" t="str">
        <f t="shared" si="247"/>
        <v>Sherburne</v>
      </c>
      <c r="H1639" s="70" t="s">
        <v>83</v>
      </c>
      <c r="I1639" s="17">
        <v>5</v>
      </c>
      <c r="J1639" s="17">
        <f t="shared" si="248"/>
        <v>987131</v>
      </c>
      <c r="K1639" s="17" t="str">
        <f t="shared" si="240"/>
        <v>Tetraploid</v>
      </c>
      <c r="L1639" s="27">
        <v>94.444444444444443</v>
      </c>
      <c r="M1639" s="27">
        <v>0.94444444444444442</v>
      </c>
      <c r="N1639" s="26">
        <v>19.312693840000001</v>
      </c>
      <c r="O1639" s="26">
        <f t="shared" si="250"/>
        <v>44.800000000000004</v>
      </c>
      <c r="P1639" s="26">
        <v>0.44800000000000006</v>
      </c>
      <c r="Q1639" s="26">
        <f t="shared" si="251"/>
        <v>55.199999999999996</v>
      </c>
      <c r="R1639" s="26">
        <f t="shared" si="252"/>
        <v>0.55199999999999994</v>
      </c>
      <c r="S1639" s="26">
        <f t="shared" si="253"/>
        <v>10.660606999679999</v>
      </c>
      <c r="T1639" s="26">
        <v>3.5535356665599998</v>
      </c>
      <c r="U1639" s="17" t="s">
        <v>45</v>
      </c>
      <c r="V1639" s="26">
        <f t="shared" si="256"/>
        <v>1.5849846862444246</v>
      </c>
      <c r="W1639" s="80">
        <v>18.752358847684562</v>
      </c>
      <c r="X1639" s="80">
        <v>43.165884339059346</v>
      </c>
      <c r="Y1639" s="80">
        <v>24.08877478532132</v>
      </c>
      <c r="Z1639" s="80">
        <v>2.6564018655330699</v>
      </c>
      <c r="AA1639" s="101"/>
      <c r="AB1639" s="101"/>
      <c r="AC1639" s="26">
        <f t="shared" si="249"/>
        <v>0.66637175997379061</v>
      </c>
      <c r="AD1639" s="26">
        <f t="shared" si="249"/>
        <v>1.5339150957745111</v>
      </c>
      <c r="AE1639" s="26">
        <f t="shared" si="249"/>
        <v>0.85600320363370519</v>
      </c>
      <c r="AF1639" s="26">
        <f t="shared" si="249"/>
        <v>9.4396187738882836E-2</v>
      </c>
      <c r="AG1639" s="27">
        <v>1.78</v>
      </c>
      <c r="AH1639" s="17">
        <v>6.32</v>
      </c>
      <c r="AI1639" s="17">
        <v>4.7863009232263745E-7</v>
      </c>
      <c r="AJ1639" s="17">
        <v>3.5</v>
      </c>
      <c r="AK1639" s="17">
        <v>104</v>
      </c>
      <c r="AL1639" s="17">
        <v>583.5</v>
      </c>
      <c r="AM1639" s="52">
        <v>140</v>
      </c>
      <c r="AN1639" s="52">
        <v>0.5</v>
      </c>
      <c r="AO1639" s="52">
        <v>10.75</v>
      </c>
      <c r="AP1639" s="52">
        <v>0.2</v>
      </c>
      <c r="AQ1639" s="52">
        <v>11.05</v>
      </c>
      <c r="AR1639" s="17">
        <v>1047.1875</v>
      </c>
      <c r="AS1639" s="17">
        <v>1313.333333333333</v>
      </c>
      <c r="AT1639" s="17">
        <v>673.5</v>
      </c>
      <c r="AU1639" s="17">
        <v>21.280008939728326</v>
      </c>
      <c r="AV1639" s="26">
        <v>2.1400168234304493</v>
      </c>
      <c r="AW1639" s="26">
        <v>4933.9250000000029</v>
      </c>
      <c r="AX1639" s="26">
        <v>3789.95</v>
      </c>
      <c r="AY1639" s="103">
        <v>1024</v>
      </c>
      <c r="AZ1639" s="103">
        <f t="shared" si="257"/>
        <v>312.32</v>
      </c>
      <c r="BA1639" s="17">
        <v>200</v>
      </c>
      <c r="BB1639" s="17">
        <v>200</v>
      </c>
      <c r="BC1639" s="17">
        <v>0.16</v>
      </c>
      <c r="BD1639" s="17">
        <v>2</v>
      </c>
      <c r="BE1639" s="17" t="s">
        <v>41</v>
      </c>
      <c r="BF1639" s="17"/>
      <c r="BG1639" s="17"/>
      <c r="BH1639" s="17"/>
    </row>
    <row r="1640" spans="1:60" x14ac:dyDescent="0.25">
      <c r="A1640" s="52">
        <v>2011</v>
      </c>
      <c r="B1640" s="52">
        <v>2014</v>
      </c>
      <c r="C1640" s="17" t="s">
        <v>221</v>
      </c>
      <c r="D1640" s="52" t="s">
        <v>347</v>
      </c>
      <c r="E1640" s="17">
        <v>3</v>
      </c>
      <c r="F1640" s="17" t="s">
        <v>81</v>
      </c>
      <c r="G1640" s="17" t="str">
        <f t="shared" si="247"/>
        <v>Sherburne</v>
      </c>
      <c r="H1640" s="70" t="s">
        <v>83</v>
      </c>
      <c r="I1640" s="17">
        <v>5</v>
      </c>
      <c r="J1640" s="17">
        <f t="shared" si="248"/>
        <v>987131</v>
      </c>
      <c r="K1640" s="17" t="str">
        <f t="shared" si="240"/>
        <v>Tetraploid</v>
      </c>
      <c r="L1640" s="27">
        <v>100</v>
      </c>
      <c r="M1640" s="27">
        <v>1</v>
      </c>
      <c r="N1640" s="26">
        <v>26.817158206666669</v>
      </c>
      <c r="O1640" s="26">
        <f t="shared" si="250"/>
        <v>43.859649122807014</v>
      </c>
      <c r="P1640" s="26">
        <v>0.43859649122807015</v>
      </c>
      <c r="Q1640" s="26">
        <f t="shared" si="251"/>
        <v>56.140350877192986</v>
      </c>
      <c r="R1640" s="26">
        <f t="shared" si="252"/>
        <v>0.5614035087719299</v>
      </c>
      <c r="S1640" s="26">
        <f t="shared" si="253"/>
        <v>15.055246712514624</v>
      </c>
      <c r="T1640" s="26">
        <v>5.018415570838207</v>
      </c>
      <c r="U1640" s="17" t="s">
        <v>45</v>
      </c>
      <c r="V1640" s="26">
        <f t="shared" si="256"/>
        <v>2.2383655534514748</v>
      </c>
      <c r="W1640" s="80">
        <v>19.014333718853578</v>
      </c>
      <c r="X1640" s="80">
        <v>44.129107673641442</v>
      </c>
      <c r="Y1640" s="80">
        <v>25.055363769831004</v>
      </c>
      <c r="Z1640" s="80">
        <v>1.6156896083891468</v>
      </c>
      <c r="AA1640" s="101"/>
      <c r="AB1640" s="101"/>
      <c r="AC1640" s="26">
        <f t="shared" si="249"/>
        <v>0.95421828403808751</v>
      </c>
      <c r="AD1640" s="26">
        <f t="shared" si="249"/>
        <v>2.2145820107659802</v>
      </c>
      <c r="AE1640" s="26">
        <f t="shared" si="249"/>
        <v>1.2573822767553537</v>
      </c>
      <c r="AF1640" s="26">
        <f t="shared" si="249"/>
        <v>8.108201888381579E-2</v>
      </c>
      <c r="AG1640" s="27">
        <v>2.21</v>
      </c>
      <c r="AH1640" s="17">
        <v>6.48</v>
      </c>
      <c r="AI1640" s="17">
        <v>3.3113112148259042E-7</v>
      </c>
      <c r="AJ1640" s="17">
        <v>5.5</v>
      </c>
      <c r="AK1640" s="17">
        <v>127</v>
      </c>
      <c r="AL1640" s="17">
        <v>806</v>
      </c>
      <c r="AM1640" s="52">
        <v>182</v>
      </c>
      <c r="AN1640" s="52">
        <v>0.55000000000000004</v>
      </c>
      <c r="AO1640" s="52">
        <v>9.1</v>
      </c>
      <c r="AP1640" s="52">
        <v>0.3</v>
      </c>
      <c r="AQ1640" s="52">
        <v>9.9499999999999993</v>
      </c>
      <c r="AR1640" s="17">
        <v>1047.1875</v>
      </c>
      <c r="AS1640" s="17">
        <v>1313.333333333333</v>
      </c>
      <c r="AT1640" s="17">
        <v>673.5</v>
      </c>
      <c r="AU1640" s="17">
        <v>21.280008939728326</v>
      </c>
      <c r="AV1640" s="26">
        <v>2.1400168234304493</v>
      </c>
      <c r="AW1640" s="26">
        <v>4933.9250000000029</v>
      </c>
      <c r="AX1640" s="26">
        <v>3789.95</v>
      </c>
      <c r="AY1640" s="103">
        <v>1024</v>
      </c>
      <c r="AZ1640" s="103">
        <f t="shared" si="257"/>
        <v>312.32</v>
      </c>
      <c r="BA1640" s="17">
        <v>200</v>
      </c>
      <c r="BB1640" s="17">
        <v>200</v>
      </c>
      <c r="BC1640" s="17">
        <v>0.16</v>
      </c>
      <c r="BD1640" s="17">
        <v>2</v>
      </c>
      <c r="BE1640" s="17" t="s">
        <v>41</v>
      </c>
      <c r="BF1640" s="17"/>
      <c r="BG1640" s="17"/>
      <c r="BH1640" s="17"/>
    </row>
    <row r="1641" spans="1:60" x14ac:dyDescent="0.25">
      <c r="A1641" s="52">
        <v>2011</v>
      </c>
      <c r="B1641" s="52">
        <v>2014</v>
      </c>
      <c r="C1641" s="17" t="s">
        <v>221</v>
      </c>
      <c r="D1641" s="52" t="s">
        <v>347</v>
      </c>
      <c r="E1641" s="17">
        <v>4</v>
      </c>
      <c r="F1641" s="17" t="s">
        <v>81</v>
      </c>
      <c r="G1641" s="17" t="str">
        <f t="shared" si="247"/>
        <v>Sherburne</v>
      </c>
      <c r="H1641" s="70" t="s">
        <v>83</v>
      </c>
      <c r="I1641" s="17">
        <v>5</v>
      </c>
      <c r="J1641" s="17">
        <f t="shared" si="248"/>
        <v>987131</v>
      </c>
      <c r="K1641" s="17" t="str">
        <f t="shared" si="240"/>
        <v>Tetraploid</v>
      </c>
      <c r="L1641" s="27">
        <v>100</v>
      </c>
      <c r="M1641" s="27">
        <v>1</v>
      </c>
      <c r="N1641" s="26">
        <v>17.406740721333335</v>
      </c>
      <c r="O1641" s="26">
        <f t="shared" si="250"/>
        <v>43.793103448275865</v>
      </c>
      <c r="P1641" s="26">
        <v>0.43793103448275866</v>
      </c>
      <c r="Q1641" s="26">
        <f t="shared" si="251"/>
        <v>56.206896551724135</v>
      </c>
      <c r="R1641" s="26">
        <f t="shared" si="252"/>
        <v>0.56206896551724139</v>
      </c>
      <c r="S1641" s="26">
        <f t="shared" si="253"/>
        <v>9.7837887502666678</v>
      </c>
      <c r="T1641" s="26">
        <v>3.2612629167555549</v>
      </c>
      <c r="U1641" s="17" t="s">
        <v>45</v>
      </c>
      <c r="V1641" s="26">
        <f t="shared" si="256"/>
        <v>1.4546221751808899</v>
      </c>
      <c r="W1641" s="80">
        <v>19.62924979123288</v>
      </c>
      <c r="X1641" s="80">
        <v>42.986987237602648</v>
      </c>
      <c r="Y1641" s="80">
        <v>24.443724623324997</v>
      </c>
      <c r="Z1641" s="80">
        <v>2.1293640883213243</v>
      </c>
      <c r="AA1641" s="101"/>
      <c r="AB1641" s="101"/>
      <c r="AC1641" s="26">
        <f t="shared" si="249"/>
        <v>0.64016144427879507</v>
      </c>
      <c r="AD1641" s="26">
        <f t="shared" si="249"/>
        <v>1.4019186738103782</v>
      </c>
      <c r="AE1641" s="26">
        <f t="shared" si="249"/>
        <v>0.79717412661434461</v>
      </c>
      <c r="AF1641" s="26">
        <f t="shared" si="249"/>
        <v>6.9444161375133345E-2</v>
      </c>
      <c r="AG1641" s="27">
        <v>2.39</v>
      </c>
      <c r="AH1641" s="17">
        <v>6.51</v>
      </c>
      <c r="AI1641" s="17">
        <v>3.090295432513585E-7</v>
      </c>
      <c r="AJ1641" s="17">
        <v>8</v>
      </c>
      <c r="AK1641" s="17">
        <v>161</v>
      </c>
      <c r="AL1641" s="17">
        <v>855</v>
      </c>
      <c r="AM1641" s="52">
        <v>190.5</v>
      </c>
      <c r="AN1641" s="52">
        <v>0.5</v>
      </c>
      <c r="AO1641" s="52">
        <v>11.1</v>
      </c>
      <c r="AP1641" s="52">
        <v>0.5</v>
      </c>
      <c r="AQ1641" s="52">
        <v>8.8000000000000007</v>
      </c>
      <c r="AR1641" s="17">
        <v>1047.1875</v>
      </c>
      <c r="AS1641" s="17">
        <v>1313.333333333333</v>
      </c>
      <c r="AT1641" s="17">
        <v>673.5</v>
      </c>
      <c r="AU1641" s="17">
        <v>21.280008939728326</v>
      </c>
      <c r="AV1641" s="26">
        <v>2.1400168234304493</v>
      </c>
      <c r="AW1641" s="26">
        <v>4933.9250000000029</v>
      </c>
      <c r="AX1641" s="26">
        <v>3789.95</v>
      </c>
      <c r="AY1641" s="103">
        <v>1024</v>
      </c>
      <c r="AZ1641" s="103">
        <f t="shared" si="257"/>
        <v>312.32</v>
      </c>
      <c r="BA1641" s="17">
        <v>200</v>
      </c>
      <c r="BB1641" s="17">
        <v>200</v>
      </c>
      <c r="BC1641" s="17">
        <v>0.16</v>
      </c>
      <c r="BD1641" s="17">
        <v>2</v>
      </c>
      <c r="BE1641" s="17" t="s">
        <v>41</v>
      </c>
      <c r="BF1641" s="17"/>
      <c r="BG1641" s="17"/>
      <c r="BH1641" s="17"/>
    </row>
    <row r="1642" spans="1:60" x14ac:dyDescent="0.25">
      <c r="A1642" s="52">
        <v>2011</v>
      </c>
      <c r="B1642" s="52">
        <v>2014</v>
      </c>
      <c r="C1642" s="17" t="s">
        <v>221</v>
      </c>
      <c r="D1642" s="52" t="s">
        <v>347</v>
      </c>
      <c r="E1642" s="17">
        <v>1</v>
      </c>
      <c r="F1642" s="17" t="s">
        <v>93</v>
      </c>
      <c r="G1642" s="17" t="str">
        <f t="shared" si="247"/>
        <v>Fish Creek</v>
      </c>
      <c r="H1642" s="70" t="s">
        <v>95</v>
      </c>
      <c r="I1642" s="17" t="s">
        <v>43</v>
      </c>
      <c r="J1642" s="17">
        <f t="shared" si="248"/>
        <v>988234</v>
      </c>
      <c r="K1642" s="17" t="str">
        <f t="shared" si="240"/>
        <v>Diploid</v>
      </c>
      <c r="L1642" s="27">
        <v>100</v>
      </c>
      <c r="M1642" s="27">
        <v>1</v>
      </c>
      <c r="N1642" s="26">
        <v>25.750258453333331</v>
      </c>
      <c r="O1642" s="26">
        <f t="shared" si="250"/>
        <v>42.857142857142854</v>
      </c>
      <c r="P1642" s="26">
        <v>0.42857142857142855</v>
      </c>
      <c r="Q1642" s="26">
        <f t="shared" si="251"/>
        <v>57.142857142857146</v>
      </c>
      <c r="R1642" s="26">
        <f t="shared" si="252"/>
        <v>0.57142857142857151</v>
      </c>
      <c r="S1642" s="26">
        <f t="shared" si="253"/>
        <v>14.714433401904762</v>
      </c>
      <c r="T1642" s="26">
        <v>4.904811133968253</v>
      </c>
      <c r="U1642" s="17" t="s">
        <v>45</v>
      </c>
      <c r="V1642" s="26">
        <f t="shared" si="256"/>
        <v>2.1876945289778114</v>
      </c>
      <c r="W1642" s="80">
        <v>19.434398676408605</v>
      </c>
      <c r="X1642" s="80">
        <v>44.696975719657814</v>
      </c>
      <c r="Y1642" s="80">
        <v>25.48128874662315</v>
      </c>
      <c r="Z1642" s="80">
        <v>0.8705992161050915</v>
      </c>
      <c r="AA1642" s="101"/>
      <c r="AB1642" s="101"/>
      <c r="AC1642" s="26">
        <f t="shared" si="249"/>
        <v>0.95322055010026796</v>
      </c>
      <c r="AD1642" s="26">
        <f t="shared" si="249"/>
        <v>2.1923022416448634</v>
      </c>
      <c r="AE1642" s="26">
        <f t="shared" si="249"/>
        <v>1.2498090875229717</v>
      </c>
      <c r="AF1642" s="26">
        <f t="shared" si="249"/>
        <v>4.2701247283762858E-2</v>
      </c>
      <c r="AG1642" s="27">
        <v>1.7</v>
      </c>
      <c r="AH1642" s="17">
        <v>6.16</v>
      </c>
      <c r="AI1642" s="17">
        <v>6.9183097091893534E-7</v>
      </c>
      <c r="AJ1642" s="17">
        <v>5.5</v>
      </c>
      <c r="AK1642" s="17">
        <v>121</v>
      </c>
      <c r="AL1642" s="17">
        <v>689</v>
      </c>
      <c r="AM1642" s="52">
        <v>150</v>
      </c>
      <c r="AN1642" s="52">
        <v>0.55000000000000004</v>
      </c>
      <c r="AO1642" s="52">
        <v>13.35</v>
      </c>
      <c r="AP1642" s="52">
        <v>0.35</v>
      </c>
      <c r="AQ1642" s="52">
        <v>14.65</v>
      </c>
      <c r="AR1642" s="17">
        <v>1047.1875</v>
      </c>
      <c r="AS1642" s="17">
        <v>1313.333333333333</v>
      </c>
      <c r="AT1642" s="17">
        <v>673.5</v>
      </c>
      <c r="AU1642" s="17">
        <v>21.280008939728326</v>
      </c>
      <c r="AV1642" s="26">
        <v>2.1400168234304493</v>
      </c>
      <c r="AW1642" s="26">
        <v>4933.9250000000029</v>
      </c>
      <c r="AX1642" s="26">
        <v>3789.95</v>
      </c>
      <c r="AY1642" s="103">
        <v>1024</v>
      </c>
      <c r="AZ1642" s="103">
        <f t="shared" si="257"/>
        <v>312.32</v>
      </c>
      <c r="BA1642" s="17">
        <v>200</v>
      </c>
      <c r="BB1642" s="17">
        <v>200</v>
      </c>
      <c r="BC1642" s="17">
        <v>0.16</v>
      </c>
      <c r="BD1642" s="17">
        <v>2</v>
      </c>
      <c r="BE1642" s="17" t="s">
        <v>41</v>
      </c>
      <c r="BF1642" s="17"/>
      <c r="BG1642" s="17"/>
      <c r="BH1642" s="17"/>
    </row>
    <row r="1643" spans="1:60" x14ac:dyDescent="0.25">
      <c r="A1643" s="52">
        <v>2011</v>
      </c>
      <c r="B1643" s="52">
        <v>2014</v>
      </c>
      <c r="C1643" s="17" t="s">
        <v>221</v>
      </c>
      <c r="D1643" s="52" t="s">
        <v>347</v>
      </c>
      <c r="E1643" s="17">
        <v>2</v>
      </c>
      <c r="F1643" s="17" t="s">
        <v>93</v>
      </c>
      <c r="G1643" s="17" t="str">
        <f t="shared" si="247"/>
        <v>Fish Creek</v>
      </c>
      <c r="H1643" s="70" t="s">
        <v>95</v>
      </c>
      <c r="I1643" s="17" t="s">
        <v>43</v>
      </c>
      <c r="J1643" s="17">
        <f t="shared" si="248"/>
        <v>988234</v>
      </c>
      <c r="K1643" s="17" t="str">
        <f t="shared" si="240"/>
        <v>Diploid</v>
      </c>
      <c r="L1643" s="27">
        <v>100</v>
      </c>
      <c r="M1643" s="27">
        <v>1</v>
      </c>
      <c r="N1643" s="26">
        <v>22.784638799999996</v>
      </c>
      <c r="O1643" s="26">
        <f t="shared" si="250"/>
        <v>41.304347826086946</v>
      </c>
      <c r="P1643" s="26">
        <v>0.41304347826086946</v>
      </c>
      <c r="Q1643" s="26">
        <f t="shared" si="251"/>
        <v>58.695652173913054</v>
      </c>
      <c r="R1643" s="26">
        <f t="shared" si="252"/>
        <v>0.58695652173913049</v>
      </c>
      <c r="S1643" s="26">
        <f t="shared" si="253"/>
        <v>13.373592339130434</v>
      </c>
      <c r="T1643" s="26">
        <v>4.4578641130434793</v>
      </c>
      <c r="U1643" s="17" t="s">
        <v>45</v>
      </c>
      <c r="V1643" s="26">
        <f t="shared" si="256"/>
        <v>1.9883426017143084</v>
      </c>
      <c r="W1643" s="80">
        <v>19.789552708435849</v>
      </c>
      <c r="X1643" s="80">
        <v>43.100642185754495</v>
      </c>
      <c r="Y1643" s="80">
        <v>25.905544738659344</v>
      </c>
      <c r="Z1643" s="80">
        <v>1.1431180958696103</v>
      </c>
      <c r="AA1643" s="101"/>
      <c r="AB1643" s="101"/>
      <c r="AC1643" s="26">
        <f t="shared" si="249"/>
        <v>0.8821913683211855</v>
      </c>
      <c r="AD1643" s="26">
        <f t="shared" si="249"/>
        <v>1.9213680604900283</v>
      </c>
      <c r="AE1643" s="26">
        <f t="shared" si="249"/>
        <v>1.1548339821931179</v>
      </c>
      <c r="AF1643" s="26">
        <f t="shared" si="249"/>
        <v>5.0958651365477309E-2</v>
      </c>
      <c r="AG1643" s="27">
        <v>1.78</v>
      </c>
      <c r="AH1643" s="17">
        <v>6.32</v>
      </c>
      <c r="AI1643" s="17">
        <v>4.7863009232263745E-7</v>
      </c>
      <c r="AJ1643" s="17">
        <v>3.5</v>
      </c>
      <c r="AK1643" s="17">
        <v>104</v>
      </c>
      <c r="AL1643" s="17">
        <v>583.5</v>
      </c>
      <c r="AM1643" s="52">
        <v>140</v>
      </c>
      <c r="AN1643" s="52">
        <v>0.5</v>
      </c>
      <c r="AO1643" s="52">
        <v>10.75</v>
      </c>
      <c r="AP1643" s="52">
        <v>0.2</v>
      </c>
      <c r="AQ1643" s="52">
        <v>11.05</v>
      </c>
      <c r="AR1643" s="17">
        <v>1047.1875</v>
      </c>
      <c r="AS1643" s="17">
        <v>1313.333333333333</v>
      </c>
      <c r="AT1643" s="17">
        <v>673.5</v>
      </c>
      <c r="AU1643" s="17">
        <v>21.280008939728326</v>
      </c>
      <c r="AV1643" s="26">
        <v>2.1400168234304493</v>
      </c>
      <c r="AW1643" s="26">
        <v>4933.9250000000029</v>
      </c>
      <c r="AX1643" s="26">
        <v>3789.95</v>
      </c>
      <c r="AY1643" s="103">
        <v>1024</v>
      </c>
      <c r="AZ1643" s="103">
        <f t="shared" si="257"/>
        <v>312.32</v>
      </c>
      <c r="BA1643" s="17">
        <v>200</v>
      </c>
      <c r="BB1643" s="17">
        <v>200</v>
      </c>
      <c r="BC1643" s="17">
        <v>0.16</v>
      </c>
      <c r="BD1643" s="17">
        <v>2</v>
      </c>
      <c r="BE1643" s="17" t="s">
        <v>41</v>
      </c>
      <c r="BF1643" s="17"/>
      <c r="BG1643" s="17"/>
      <c r="BH1643" s="17"/>
    </row>
    <row r="1644" spans="1:60" x14ac:dyDescent="0.25">
      <c r="A1644" s="52">
        <v>2011</v>
      </c>
      <c r="B1644" s="52">
        <v>2014</v>
      </c>
      <c r="C1644" s="17" t="s">
        <v>221</v>
      </c>
      <c r="D1644" s="52" t="s">
        <v>347</v>
      </c>
      <c r="E1644" s="17">
        <v>3</v>
      </c>
      <c r="F1644" s="17" t="s">
        <v>93</v>
      </c>
      <c r="G1644" s="17" t="str">
        <f t="shared" si="247"/>
        <v>Fish Creek</v>
      </c>
      <c r="H1644" s="70" t="s">
        <v>95</v>
      </c>
      <c r="I1644" s="17" t="s">
        <v>43</v>
      </c>
      <c r="J1644" s="17">
        <f t="shared" si="248"/>
        <v>988234</v>
      </c>
      <c r="K1644" s="17" t="str">
        <f t="shared" si="240"/>
        <v>Diploid</v>
      </c>
      <c r="L1644" s="27">
        <v>100</v>
      </c>
      <c r="M1644" s="27">
        <v>1</v>
      </c>
      <c r="N1644" s="26">
        <v>26.545912506666671</v>
      </c>
      <c r="O1644" s="26">
        <f t="shared" si="250"/>
        <v>41.250000000000007</v>
      </c>
      <c r="P1644" s="26">
        <v>0.41250000000000009</v>
      </c>
      <c r="Q1644" s="26">
        <f t="shared" si="251"/>
        <v>58.749999999999993</v>
      </c>
      <c r="R1644" s="26">
        <f t="shared" si="252"/>
        <v>0.58749999999999991</v>
      </c>
      <c r="S1644" s="26">
        <f t="shared" si="253"/>
        <v>15.595723597666666</v>
      </c>
      <c r="T1644" s="26">
        <v>5.1985745325555559</v>
      </c>
      <c r="U1644" s="17" t="s">
        <v>45</v>
      </c>
      <c r="V1644" s="26">
        <f t="shared" si="256"/>
        <v>2.3187219146099713</v>
      </c>
      <c r="W1644" s="80">
        <v>19.977353318036876</v>
      </c>
      <c r="X1644" s="80">
        <v>44.127357787776759</v>
      </c>
      <c r="Y1644" s="80">
        <v>24.863500104293948</v>
      </c>
      <c r="Z1644" s="80">
        <v>1.034377663219999</v>
      </c>
      <c r="AA1644" s="101"/>
      <c r="AB1644" s="101"/>
      <c r="AC1644" s="26">
        <f t="shared" si="249"/>
        <v>1.0385376018701074</v>
      </c>
      <c r="AD1644" s="26">
        <f t="shared" si="249"/>
        <v>2.2939935838450336</v>
      </c>
      <c r="AE1644" s="26">
        <f t="shared" si="249"/>
        <v>1.2925475843237493</v>
      </c>
      <c r="AF1644" s="26">
        <f t="shared" si="249"/>
        <v>5.377289377059815E-2</v>
      </c>
      <c r="AG1644" s="27">
        <v>2.21</v>
      </c>
      <c r="AH1644" s="17">
        <v>6.48</v>
      </c>
      <c r="AI1644" s="17">
        <v>3.3113112148259042E-7</v>
      </c>
      <c r="AJ1644" s="17">
        <v>5.5</v>
      </c>
      <c r="AK1644" s="17">
        <v>127</v>
      </c>
      <c r="AL1644" s="17">
        <v>806</v>
      </c>
      <c r="AM1644" s="52">
        <v>182</v>
      </c>
      <c r="AN1644" s="52">
        <v>0.55000000000000004</v>
      </c>
      <c r="AO1644" s="52">
        <v>9.1</v>
      </c>
      <c r="AP1644" s="52">
        <v>0.3</v>
      </c>
      <c r="AQ1644" s="52">
        <v>9.9499999999999993</v>
      </c>
      <c r="AR1644" s="17">
        <v>1047.1875</v>
      </c>
      <c r="AS1644" s="17">
        <v>1313.333333333333</v>
      </c>
      <c r="AT1644" s="17">
        <v>673.5</v>
      </c>
      <c r="AU1644" s="17">
        <v>21.280008939728326</v>
      </c>
      <c r="AV1644" s="26">
        <v>2.1400168234304493</v>
      </c>
      <c r="AW1644" s="26">
        <v>4933.9250000000029</v>
      </c>
      <c r="AX1644" s="26">
        <v>3789.95</v>
      </c>
      <c r="AY1644" s="103">
        <v>1024</v>
      </c>
      <c r="AZ1644" s="103">
        <f t="shared" si="257"/>
        <v>312.32</v>
      </c>
      <c r="BA1644" s="17">
        <v>200</v>
      </c>
      <c r="BB1644" s="17">
        <v>200</v>
      </c>
      <c r="BC1644" s="17">
        <v>0.16</v>
      </c>
      <c r="BD1644" s="17">
        <v>2</v>
      </c>
      <c r="BE1644" s="17" t="s">
        <v>41</v>
      </c>
      <c r="BF1644" s="17"/>
      <c r="BG1644" s="17"/>
      <c r="BH1644" s="17"/>
    </row>
    <row r="1645" spans="1:60" x14ac:dyDescent="0.25">
      <c r="A1645" s="52">
        <v>2011</v>
      </c>
      <c r="B1645" s="52">
        <v>2014</v>
      </c>
      <c r="C1645" s="17" t="s">
        <v>221</v>
      </c>
      <c r="D1645" s="52" t="s">
        <v>347</v>
      </c>
      <c r="E1645" s="17">
        <v>4</v>
      </c>
      <c r="F1645" s="17" t="s">
        <v>93</v>
      </c>
      <c r="G1645" s="17" t="str">
        <f t="shared" si="247"/>
        <v>Fish Creek</v>
      </c>
      <c r="H1645" s="70" t="s">
        <v>95</v>
      </c>
      <c r="I1645" s="17" t="s">
        <v>43</v>
      </c>
      <c r="J1645" s="17">
        <f t="shared" si="248"/>
        <v>988234</v>
      </c>
      <c r="K1645" s="17" t="str">
        <f t="shared" si="240"/>
        <v>Diploid</v>
      </c>
      <c r="L1645" s="27">
        <v>94.444444444444443</v>
      </c>
      <c r="M1645" s="27">
        <v>0.94444444444444442</v>
      </c>
      <c r="N1645" s="26">
        <v>29.294535599999996</v>
      </c>
      <c r="O1645" s="26">
        <f t="shared" si="250"/>
        <v>43.768996960486319</v>
      </c>
      <c r="P1645" s="26">
        <v>0.43768996960486323</v>
      </c>
      <c r="Q1645" s="26">
        <f t="shared" si="251"/>
        <v>56.231003039513681</v>
      </c>
      <c r="R1645" s="26">
        <f t="shared" si="252"/>
        <v>0.56231003039513683</v>
      </c>
      <c r="S1645" s="26">
        <f t="shared" si="253"/>
        <v>16.472611203647414</v>
      </c>
      <c r="T1645" s="26">
        <v>5.4908704012158047</v>
      </c>
      <c r="U1645" s="17" t="s">
        <v>45</v>
      </c>
      <c r="V1645" s="26">
        <f t="shared" si="256"/>
        <v>2.449094737384391</v>
      </c>
      <c r="W1645" s="80">
        <v>18.807400215712846</v>
      </c>
      <c r="X1645" s="80">
        <v>43.961698149005969</v>
      </c>
      <c r="Y1645" s="80">
        <v>26.204203751215744</v>
      </c>
      <c r="Z1645" s="80">
        <v>1.2698102855033113</v>
      </c>
      <c r="AA1645" s="101"/>
      <c r="AB1645" s="101"/>
      <c r="AC1645" s="26">
        <f t="shared" si="249"/>
        <v>1.0326899716827742</v>
      </c>
      <c r="AD1645" s="26">
        <f t="shared" si="249"/>
        <v>2.4138798715356051</v>
      </c>
      <c r="AE1645" s="26">
        <f t="shared" si="249"/>
        <v>1.4388388676497867</v>
      </c>
      <c r="AF1645" s="26">
        <f t="shared" si="249"/>
        <v>6.9723637118295226E-2</v>
      </c>
      <c r="AG1645" s="27">
        <v>2.39</v>
      </c>
      <c r="AH1645" s="17">
        <v>6.51</v>
      </c>
      <c r="AI1645" s="17">
        <v>3.090295432513585E-7</v>
      </c>
      <c r="AJ1645" s="17">
        <v>8</v>
      </c>
      <c r="AK1645" s="17">
        <v>161</v>
      </c>
      <c r="AL1645" s="17">
        <v>855</v>
      </c>
      <c r="AM1645" s="52">
        <v>190.5</v>
      </c>
      <c r="AN1645" s="52">
        <v>0.5</v>
      </c>
      <c r="AO1645" s="52">
        <v>11.1</v>
      </c>
      <c r="AP1645" s="52">
        <v>0.5</v>
      </c>
      <c r="AQ1645" s="52">
        <v>8.8000000000000007</v>
      </c>
      <c r="AR1645" s="17">
        <v>1047.1875</v>
      </c>
      <c r="AS1645" s="17">
        <v>1313.333333333333</v>
      </c>
      <c r="AT1645" s="17">
        <v>673.5</v>
      </c>
      <c r="AU1645" s="17">
        <v>21.280008939728326</v>
      </c>
      <c r="AV1645" s="26">
        <v>2.1400168234304493</v>
      </c>
      <c r="AW1645" s="26">
        <v>4933.9250000000029</v>
      </c>
      <c r="AX1645" s="26">
        <v>3789.95</v>
      </c>
      <c r="AY1645" s="103">
        <v>1024</v>
      </c>
      <c r="AZ1645" s="103">
        <f t="shared" si="257"/>
        <v>312.32</v>
      </c>
      <c r="BA1645" s="17">
        <v>200</v>
      </c>
      <c r="BB1645" s="17">
        <v>200</v>
      </c>
      <c r="BC1645" s="17">
        <v>0.16</v>
      </c>
      <c r="BD1645" s="17">
        <v>2</v>
      </c>
      <c r="BE1645" s="17" t="s">
        <v>41</v>
      </c>
      <c r="BF1645" s="17"/>
      <c r="BG1645" s="17"/>
      <c r="BH1645" s="17"/>
    </row>
    <row r="1646" spans="1:60" x14ac:dyDescent="0.25">
      <c r="A1646" s="52">
        <v>2011</v>
      </c>
      <c r="B1646" s="52">
        <v>2014</v>
      </c>
      <c r="C1646" s="17" t="s">
        <v>221</v>
      </c>
      <c r="D1646" s="52" t="s">
        <v>347</v>
      </c>
      <c r="E1646" s="17">
        <v>1</v>
      </c>
      <c r="F1646" s="17" t="s">
        <v>102</v>
      </c>
      <c r="G1646" s="17" t="str">
        <f t="shared" si="247"/>
        <v>Wolcott</v>
      </c>
      <c r="H1646" s="70" t="s">
        <v>95</v>
      </c>
      <c r="I1646" s="17" t="s">
        <v>43</v>
      </c>
      <c r="J1646" s="17">
        <f t="shared" si="248"/>
        <v>988241</v>
      </c>
      <c r="K1646" s="17" t="str">
        <f t="shared" si="240"/>
        <v>Diploid</v>
      </c>
      <c r="L1646" s="27">
        <v>100</v>
      </c>
      <c r="M1646" s="27">
        <v>1</v>
      </c>
      <c r="N1646" s="26">
        <v>17.956465339999998</v>
      </c>
      <c r="O1646" s="26">
        <f t="shared" si="250"/>
        <v>41.917808219178077</v>
      </c>
      <c r="P1646" s="26">
        <v>0.41917808219178077</v>
      </c>
      <c r="Q1646" s="26">
        <f t="shared" si="251"/>
        <v>58.082191780821923</v>
      </c>
      <c r="R1646" s="26">
        <f t="shared" si="252"/>
        <v>0.58082191780821923</v>
      </c>
      <c r="S1646" s="26">
        <f t="shared" si="253"/>
        <v>10.429508635835615</v>
      </c>
      <c r="T1646" s="26">
        <v>3.4765028786118721</v>
      </c>
      <c r="U1646" s="17" t="s">
        <v>45</v>
      </c>
      <c r="V1646" s="26">
        <f t="shared" si="256"/>
        <v>1.5506257264102909</v>
      </c>
      <c r="W1646" s="80">
        <v>19.759486734951253</v>
      </c>
      <c r="X1646" s="80">
        <v>44.264007955260368</v>
      </c>
      <c r="Y1646" s="80">
        <v>24.854281315864995</v>
      </c>
      <c r="Z1646" s="80">
        <v>1.1031145540096645</v>
      </c>
      <c r="AA1646" s="101"/>
      <c r="AB1646" s="101"/>
      <c r="AC1646" s="26">
        <f t="shared" si="249"/>
        <v>0.68693912513951139</v>
      </c>
      <c r="AD1646" s="26">
        <f t="shared" si="249"/>
        <v>1.5388395107536148</v>
      </c>
      <c r="AE1646" s="26">
        <f t="shared" si="249"/>
        <v>0.86405980540433924</v>
      </c>
      <c r="AF1646" s="26">
        <f t="shared" si="249"/>
        <v>3.8349809224532502E-2</v>
      </c>
      <c r="AG1646" s="27">
        <v>1.7</v>
      </c>
      <c r="AH1646" s="17">
        <v>6.16</v>
      </c>
      <c r="AI1646" s="17">
        <v>6.9183097091893534E-7</v>
      </c>
      <c r="AJ1646" s="17">
        <v>5.5</v>
      </c>
      <c r="AK1646" s="17">
        <v>121</v>
      </c>
      <c r="AL1646" s="17">
        <v>689</v>
      </c>
      <c r="AM1646" s="52">
        <v>150</v>
      </c>
      <c r="AN1646" s="52">
        <v>0.55000000000000004</v>
      </c>
      <c r="AO1646" s="52">
        <v>13.35</v>
      </c>
      <c r="AP1646" s="52">
        <v>0.35</v>
      </c>
      <c r="AQ1646" s="52">
        <v>14.65</v>
      </c>
      <c r="AR1646" s="17">
        <v>1047.1875</v>
      </c>
      <c r="AS1646" s="17">
        <v>1313.333333333333</v>
      </c>
      <c r="AT1646" s="17">
        <v>673.5</v>
      </c>
      <c r="AU1646" s="17">
        <v>21.280008939728326</v>
      </c>
      <c r="AV1646" s="26">
        <v>2.1400168234304493</v>
      </c>
      <c r="AW1646" s="26">
        <v>4933.9250000000029</v>
      </c>
      <c r="AX1646" s="26">
        <v>3789.95</v>
      </c>
      <c r="AY1646" s="103">
        <v>1024</v>
      </c>
      <c r="AZ1646" s="103">
        <f t="shared" si="257"/>
        <v>312.32</v>
      </c>
      <c r="BA1646" s="17">
        <v>200</v>
      </c>
      <c r="BB1646" s="17">
        <v>200</v>
      </c>
      <c r="BC1646" s="17">
        <v>0.16</v>
      </c>
      <c r="BD1646" s="17">
        <v>2</v>
      </c>
      <c r="BE1646" s="17" t="s">
        <v>41</v>
      </c>
      <c r="BF1646" s="17"/>
      <c r="BG1646" s="17"/>
      <c r="BH1646" s="17"/>
    </row>
    <row r="1647" spans="1:60" x14ac:dyDescent="0.25">
      <c r="A1647" s="52">
        <v>2011</v>
      </c>
      <c r="B1647" s="52">
        <v>2014</v>
      </c>
      <c r="C1647" s="17" t="s">
        <v>221</v>
      </c>
      <c r="D1647" s="52" t="s">
        <v>347</v>
      </c>
      <c r="E1647" s="17">
        <v>2</v>
      </c>
      <c r="F1647" s="17" t="s">
        <v>102</v>
      </c>
      <c r="G1647" s="17" t="str">
        <f t="shared" si="247"/>
        <v>Wolcott</v>
      </c>
      <c r="H1647" s="70" t="s">
        <v>95</v>
      </c>
      <c r="I1647" s="17" t="s">
        <v>43</v>
      </c>
      <c r="J1647" s="17">
        <f t="shared" si="248"/>
        <v>988241</v>
      </c>
      <c r="K1647" s="17" t="str">
        <f t="shared" si="240"/>
        <v>Diploid</v>
      </c>
      <c r="L1647" s="27">
        <v>100</v>
      </c>
      <c r="M1647" s="27">
        <v>1</v>
      </c>
      <c r="N1647" s="26">
        <v>13.851613746666663</v>
      </c>
      <c r="O1647" s="26">
        <f t="shared" si="250"/>
        <v>42.535211267605632</v>
      </c>
      <c r="P1647" s="26">
        <v>0.42535211267605633</v>
      </c>
      <c r="Q1647" s="26">
        <f t="shared" si="251"/>
        <v>57.464788732394368</v>
      </c>
      <c r="R1647" s="26">
        <f t="shared" si="252"/>
        <v>0.57464788732394367</v>
      </c>
      <c r="S1647" s="26">
        <f t="shared" si="253"/>
        <v>7.959800575549294</v>
      </c>
      <c r="T1647" s="26">
        <v>2.6532668585164316</v>
      </c>
      <c r="U1647" s="17" t="s">
        <v>45</v>
      </c>
      <c r="V1647" s="26">
        <f t="shared" si="256"/>
        <v>1.1834374926478286</v>
      </c>
      <c r="W1647" s="80">
        <v>19.997212939954281</v>
      </c>
      <c r="X1647" s="80">
        <v>43.95096030781022</v>
      </c>
      <c r="Y1647" s="80">
        <v>24.78815545170076</v>
      </c>
      <c r="Z1647" s="80">
        <v>1.1090699957565846</v>
      </c>
      <c r="AA1647" s="101"/>
      <c r="AB1647" s="101"/>
      <c r="AC1647" s="26">
        <f t="shared" si="249"/>
        <v>0.53057942356276633</v>
      </c>
      <c r="AD1647" s="26">
        <f t="shared" si="249"/>
        <v>1.16613626384684</v>
      </c>
      <c r="AE1647" s="26">
        <f t="shared" si="249"/>
        <v>0.65769591343751033</v>
      </c>
      <c r="AF1647" s="26">
        <f t="shared" si="249"/>
        <v>2.9426586635159055E-2</v>
      </c>
      <c r="AG1647" s="27">
        <v>1.78</v>
      </c>
      <c r="AH1647" s="17">
        <v>6.32</v>
      </c>
      <c r="AI1647" s="17">
        <v>4.7863009232263745E-7</v>
      </c>
      <c r="AJ1647" s="17">
        <v>3.5</v>
      </c>
      <c r="AK1647" s="17">
        <v>104</v>
      </c>
      <c r="AL1647" s="17">
        <v>583.5</v>
      </c>
      <c r="AM1647" s="52">
        <v>140</v>
      </c>
      <c r="AN1647" s="52">
        <v>0.5</v>
      </c>
      <c r="AO1647" s="52">
        <v>10.75</v>
      </c>
      <c r="AP1647" s="52">
        <v>0.2</v>
      </c>
      <c r="AQ1647" s="52">
        <v>11.05</v>
      </c>
      <c r="AR1647" s="17">
        <v>1047.1875</v>
      </c>
      <c r="AS1647" s="17">
        <v>1313.333333333333</v>
      </c>
      <c r="AT1647" s="17">
        <v>673.5</v>
      </c>
      <c r="AU1647" s="17">
        <v>21.280008939728326</v>
      </c>
      <c r="AV1647" s="26">
        <v>2.1400168234304493</v>
      </c>
      <c r="AW1647" s="26">
        <v>4933.9250000000029</v>
      </c>
      <c r="AX1647" s="26">
        <v>3789.95</v>
      </c>
      <c r="AY1647" s="103">
        <v>1024</v>
      </c>
      <c r="AZ1647" s="103">
        <f t="shared" si="257"/>
        <v>312.32</v>
      </c>
      <c r="BA1647" s="17">
        <v>200</v>
      </c>
      <c r="BB1647" s="17">
        <v>200</v>
      </c>
      <c r="BC1647" s="17">
        <v>0.16</v>
      </c>
      <c r="BD1647" s="17">
        <v>2</v>
      </c>
      <c r="BE1647" s="17" t="s">
        <v>41</v>
      </c>
      <c r="BF1647" s="17"/>
      <c r="BG1647" s="17"/>
      <c r="BH1647" s="17"/>
    </row>
    <row r="1648" spans="1:60" x14ac:dyDescent="0.25">
      <c r="A1648" s="52">
        <v>2011</v>
      </c>
      <c r="B1648" s="52">
        <v>2014</v>
      </c>
      <c r="C1648" s="17" t="s">
        <v>221</v>
      </c>
      <c r="D1648" s="52" t="s">
        <v>347</v>
      </c>
      <c r="E1648" s="17">
        <v>3</v>
      </c>
      <c r="F1648" s="17" t="s">
        <v>102</v>
      </c>
      <c r="G1648" s="17" t="str">
        <f t="shared" si="247"/>
        <v>Wolcott</v>
      </c>
      <c r="H1648" s="70" t="s">
        <v>95</v>
      </c>
      <c r="I1648" s="17" t="s">
        <v>43</v>
      </c>
      <c r="J1648" s="17">
        <f t="shared" si="248"/>
        <v>988241</v>
      </c>
      <c r="K1648" s="17" t="str">
        <f t="shared" si="240"/>
        <v>Diploid</v>
      </c>
      <c r="L1648" s="27">
        <v>94.444444444444443</v>
      </c>
      <c r="M1648" s="27">
        <v>0.94444444444444442</v>
      </c>
      <c r="N1648" s="26">
        <v>19.565856493333332</v>
      </c>
      <c r="O1648" s="26">
        <f t="shared" si="250"/>
        <v>43.098591549295776</v>
      </c>
      <c r="P1648" s="26">
        <v>0.43098591549295773</v>
      </c>
      <c r="Q1648" s="26">
        <f t="shared" si="251"/>
        <v>56.901408450704224</v>
      </c>
      <c r="R1648" s="26">
        <f t="shared" si="252"/>
        <v>0.56901408450704227</v>
      </c>
      <c r="S1648" s="26">
        <f t="shared" si="253"/>
        <v>11.133247920150234</v>
      </c>
      <c r="T1648" s="26">
        <v>3.711082640050078</v>
      </c>
      <c r="U1648" s="17" t="s">
        <v>45</v>
      </c>
      <c r="V1648" s="26">
        <f t="shared" si="256"/>
        <v>1.6552554148305434</v>
      </c>
      <c r="W1648" s="80">
        <v>19.848376347080816</v>
      </c>
      <c r="X1648" s="80">
        <v>44.437663743712164</v>
      </c>
      <c r="Y1648" s="80">
        <v>24.86448906298827</v>
      </c>
      <c r="Z1648" s="80">
        <v>1.0094334911588021</v>
      </c>
      <c r="AA1648" s="101"/>
      <c r="AB1648" s="101"/>
      <c r="AC1648" s="26">
        <f t="shared" si="249"/>
        <v>0.73658964894832191</v>
      </c>
      <c r="AD1648" s="26">
        <f t="shared" si="249"/>
        <v>1.6491184248367297</v>
      </c>
      <c r="AE1648" s="26">
        <f t="shared" si="249"/>
        <v>0.922741737153708</v>
      </c>
      <c r="AF1648" s="26">
        <f t="shared" si="249"/>
        <v>3.7460911053245741E-2</v>
      </c>
      <c r="AG1648" s="27">
        <v>2.21</v>
      </c>
      <c r="AH1648" s="17">
        <v>6.48</v>
      </c>
      <c r="AI1648" s="17">
        <v>3.3113112148259042E-7</v>
      </c>
      <c r="AJ1648" s="17">
        <v>5.5</v>
      </c>
      <c r="AK1648" s="17">
        <v>127</v>
      </c>
      <c r="AL1648" s="17">
        <v>806</v>
      </c>
      <c r="AM1648" s="52">
        <v>182</v>
      </c>
      <c r="AN1648" s="52">
        <v>0.55000000000000004</v>
      </c>
      <c r="AO1648" s="52">
        <v>9.1</v>
      </c>
      <c r="AP1648" s="52">
        <v>0.3</v>
      </c>
      <c r="AQ1648" s="52">
        <v>9.9499999999999993</v>
      </c>
      <c r="AR1648" s="17">
        <v>1047.1875</v>
      </c>
      <c r="AS1648" s="17">
        <v>1313.333333333333</v>
      </c>
      <c r="AT1648" s="17">
        <v>673.5</v>
      </c>
      <c r="AU1648" s="17">
        <v>21.280008939728326</v>
      </c>
      <c r="AV1648" s="26">
        <v>2.1400168234304493</v>
      </c>
      <c r="AW1648" s="26">
        <v>4933.9250000000029</v>
      </c>
      <c r="AX1648" s="26">
        <v>3789.95</v>
      </c>
      <c r="AY1648" s="103">
        <v>1024</v>
      </c>
      <c r="AZ1648" s="103">
        <f t="shared" si="257"/>
        <v>312.32</v>
      </c>
      <c r="BA1648" s="17">
        <v>200</v>
      </c>
      <c r="BB1648" s="17">
        <v>200</v>
      </c>
      <c r="BC1648" s="17">
        <v>0.16</v>
      </c>
      <c r="BD1648" s="17">
        <v>2</v>
      </c>
      <c r="BE1648" s="17" t="s">
        <v>41</v>
      </c>
      <c r="BF1648" s="17"/>
      <c r="BG1648" s="17"/>
      <c r="BH1648" s="17"/>
    </row>
    <row r="1649" spans="1:60" x14ac:dyDescent="0.25">
      <c r="A1649" s="52">
        <v>2011</v>
      </c>
      <c r="B1649" s="52">
        <v>2014</v>
      </c>
      <c r="C1649" s="17" t="s">
        <v>221</v>
      </c>
      <c r="D1649" s="52" t="s">
        <v>347</v>
      </c>
      <c r="E1649" s="17">
        <v>4</v>
      </c>
      <c r="F1649" s="17" t="s">
        <v>102</v>
      </c>
      <c r="G1649" s="17" t="str">
        <f t="shared" si="247"/>
        <v>Wolcott</v>
      </c>
      <c r="H1649" s="70" t="s">
        <v>95</v>
      </c>
      <c r="I1649" s="17" t="s">
        <v>43</v>
      </c>
      <c r="J1649" s="17">
        <f t="shared" si="248"/>
        <v>988241</v>
      </c>
      <c r="K1649" s="17" t="str">
        <f t="shared" si="240"/>
        <v>Diploid</v>
      </c>
      <c r="L1649" s="27">
        <v>100</v>
      </c>
      <c r="M1649" s="27">
        <v>1</v>
      </c>
      <c r="N1649" s="26">
        <v>21.970901700000002</v>
      </c>
      <c r="O1649" s="26">
        <f t="shared" si="250"/>
        <v>43.75</v>
      </c>
      <c r="P1649" s="26">
        <v>0.4375</v>
      </c>
      <c r="Q1649" s="26">
        <f t="shared" si="251"/>
        <v>56.25</v>
      </c>
      <c r="R1649" s="26">
        <f t="shared" si="252"/>
        <v>0.5625</v>
      </c>
      <c r="S1649" s="26">
        <f t="shared" si="253"/>
        <v>12.358632206250002</v>
      </c>
      <c r="T1649" s="26">
        <v>4.1195440687499998</v>
      </c>
      <c r="U1649" s="17" t="s">
        <v>45</v>
      </c>
      <c r="V1649" s="26">
        <f t="shared" si="256"/>
        <v>1.837441600691347</v>
      </c>
      <c r="W1649" s="80">
        <v>20.20656621553978</v>
      </c>
      <c r="X1649" s="80">
        <v>43.850820432512364</v>
      </c>
      <c r="Y1649" s="80">
        <v>25.314151255332931</v>
      </c>
      <c r="Z1649" s="80">
        <v>0.95599560966425656</v>
      </c>
      <c r="AA1649" s="101"/>
      <c r="AB1649" s="101"/>
      <c r="AC1649" s="26">
        <f t="shared" si="249"/>
        <v>0.83241840003031031</v>
      </c>
      <c r="AD1649" s="26">
        <f t="shared" si="249"/>
        <v>1.8064538722257761</v>
      </c>
      <c r="AE1649" s="26">
        <f t="shared" si="249"/>
        <v>1.0428276165934713</v>
      </c>
      <c r="AF1649" s="26">
        <f t="shared" si="249"/>
        <v>3.9382660435434279E-2</v>
      </c>
      <c r="AG1649" s="27">
        <v>2.39</v>
      </c>
      <c r="AH1649" s="17">
        <v>6.51</v>
      </c>
      <c r="AI1649" s="17">
        <v>3.090295432513585E-7</v>
      </c>
      <c r="AJ1649" s="17">
        <v>8</v>
      </c>
      <c r="AK1649" s="17">
        <v>161</v>
      </c>
      <c r="AL1649" s="17">
        <v>855</v>
      </c>
      <c r="AM1649" s="52">
        <v>190.5</v>
      </c>
      <c r="AN1649" s="52">
        <v>0.5</v>
      </c>
      <c r="AO1649" s="52">
        <v>11.1</v>
      </c>
      <c r="AP1649" s="52">
        <v>0.5</v>
      </c>
      <c r="AQ1649" s="52">
        <v>8.8000000000000007</v>
      </c>
      <c r="AR1649" s="17">
        <v>1047.1875</v>
      </c>
      <c r="AS1649" s="17">
        <v>1313.333333333333</v>
      </c>
      <c r="AT1649" s="17">
        <v>673.5</v>
      </c>
      <c r="AU1649" s="17">
        <v>21.280008939728326</v>
      </c>
      <c r="AV1649" s="26">
        <v>2.1400168234304493</v>
      </c>
      <c r="AW1649" s="26">
        <v>4933.9250000000029</v>
      </c>
      <c r="AX1649" s="26">
        <v>3789.95</v>
      </c>
      <c r="AY1649" s="103">
        <v>1024</v>
      </c>
      <c r="AZ1649" s="103">
        <f t="shared" si="257"/>
        <v>312.32</v>
      </c>
      <c r="BA1649" s="17">
        <v>200</v>
      </c>
      <c r="BB1649" s="17">
        <v>200</v>
      </c>
      <c r="BC1649" s="17">
        <v>0.16</v>
      </c>
      <c r="BD1649" s="17">
        <v>2</v>
      </c>
      <c r="BE1649" s="17" t="s">
        <v>41</v>
      </c>
      <c r="BF1649" s="17"/>
      <c r="BG1649" s="17"/>
      <c r="BH1649" s="17"/>
    </row>
    <row r="1650" spans="1:60" x14ac:dyDescent="0.25">
      <c r="A1650" s="52">
        <v>2011</v>
      </c>
      <c r="B1650" s="52">
        <v>2014</v>
      </c>
      <c r="C1650" s="17" t="s">
        <v>221</v>
      </c>
      <c r="D1650" s="52" t="s">
        <v>347</v>
      </c>
      <c r="E1650" s="17">
        <v>1</v>
      </c>
      <c r="F1650" s="17" t="s">
        <v>104</v>
      </c>
      <c r="G1650" s="17" t="str">
        <f t="shared" si="247"/>
        <v>Otisco</v>
      </c>
      <c r="H1650" s="70">
        <v>99201</v>
      </c>
      <c r="I1650" s="17">
        <v>8</v>
      </c>
      <c r="J1650" s="17">
        <f t="shared" si="248"/>
        <v>99201007</v>
      </c>
      <c r="K1650" s="17" t="str">
        <f t="shared" si="240"/>
        <v>Triploid</v>
      </c>
      <c r="L1650" s="27">
        <v>100</v>
      </c>
      <c r="M1650" s="27">
        <v>1</v>
      </c>
      <c r="N1650" s="26">
        <v>30.072106606666669</v>
      </c>
      <c r="O1650" s="26">
        <f t="shared" si="250"/>
        <v>44.062500000000007</v>
      </c>
      <c r="P1650" s="26">
        <v>0.44062500000000004</v>
      </c>
      <c r="Q1650" s="26">
        <f t="shared" si="251"/>
        <v>55.937499999999993</v>
      </c>
      <c r="R1650" s="26">
        <f t="shared" si="252"/>
        <v>0.55937499999999996</v>
      </c>
      <c r="S1650" s="26">
        <f t="shared" si="253"/>
        <v>16.821584633104166</v>
      </c>
      <c r="T1650" s="26">
        <v>5.6071948777013887</v>
      </c>
      <c r="U1650" s="17" t="s">
        <v>45</v>
      </c>
      <c r="V1650" s="26">
        <f t="shared" si="256"/>
        <v>2.5009789820255972</v>
      </c>
      <c r="W1650" s="80">
        <v>18.451920164248932</v>
      </c>
      <c r="X1650" s="80">
        <v>46.311908888963686</v>
      </c>
      <c r="Y1650" s="80">
        <v>24.714913387858587</v>
      </c>
      <c r="Z1650" s="80">
        <v>1.3575120886764722</v>
      </c>
      <c r="AA1650" s="101"/>
      <c r="AB1650" s="101"/>
      <c r="AC1650" s="26">
        <f t="shared" si="249"/>
        <v>1.0346351222873158</v>
      </c>
      <c r="AD1650" s="26">
        <f t="shared" si="249"/>
        <v>2.5967989829877061</v>
      </c>
      <c r="AE1650" s="26">
        <f t="shared" si="249"/>
        <v>1.3858133575123415</v>
      </c>
      <c r="AF1650" s="26">
        <f t="shared" si="249"/>
        <v>7.6118348300444283E-2</v>
      </c>
      <c r="AG1650" s="27">
        <v>1.7</v>
      </c>
      <c r="AH1650" s="17">
        <v>6.16</v>
      </c>
      <c r="AI1650" s="17">
        <v>6.9183097091893534E-7</v>
      </c>
      <c r="AJ1650" s="17">
        <v>5.5</v>
      </c>
      <c r="AK1650" s="17">
        <v>121</v>
      </c>
      <c r="AL1650" s="17">
        <v>689</v>
      </c>
      <c r="AM1650" s="52">
        <v>150</v>
      </c>
      <c r="AN1650" s="52">
        <v>0.55000000000000004</v>
      </c>
      <c r="AO1650" s="52">
        <v>13.35</v>
      </c>
      <c r="AP1650" s="52">
        <v>0.35</v>
      </c>
      <c r="AQ1650" s="52">
        <v>14.65</v>
      </c>
      <c r="AR1650" s="17">
        <v>1047.1875</v>
      </c>
      <c r="AS1650" s="17">
        <v>1313.333333333333</v>
      </c>
      <c r="AT1650" s="17">
        <v>673.5</v>
      </c>
      <c r="AU1650" s="17">
        <v>21.280008939728326</v>
      </c>
      <c r="AV1650" s="26">
        <v>2.1400168234304493</v>
      </c>
      <c r="AW1650" s="26">
        <v>4933.9250000000029</v>
      </c>
      <c r="AX1650" s="26">
        <v>3789.95</v>
      </c>
      <c r="AY1650" s="103">
        <v>1024</v>
      </c>
      <c r="AZ1650" s="103">
        <f t="shared" si="257"/>
        <v>312.32</v>
      </c>
      <c r="BA1650" s="17">
        <v>200</v>
      </c>
      <c r="BB1650" s="17">
        <v>200</v>
      </c>
      <c r="BC1650" s="17">
        <v>0.16</v>
      </c>
      <c r="BD1650" s="17">
        <v>2</v>
      </c>
      <c r="BE1650" s="17" t="s">
        <v>41</v>
      </c>
      <c r="BF1650" s="17"/>
      <c r="BG1650" s="17"/>
      <c r="BH1650" s="17"/>
    </row>
    <row r="1651" spans="1:60" x14ac:dyDescent="0.25">
      <c r="A1651" s="52">
        <v>2011</v>
      </c>
      <c r="B1651" s="52">
        <v>2014</v>
      </c>
      <c r="C1651" s="17" t="s">
        <v>221</v>
      </c>
      <c r="D1651" s="52" t="s">
        <v>347</v>
      </c>
      <c r="E1651" s="17">
        <v>2</v>
      </c>
      <c r="F1651" s="17" t="s">
        <v>104</v>
      </c>
      <c r="G1651" s="17" t="str">
        <f t="shared" si="247"/>
        <v>Otisco</v>
      </c>
      <c r="H1651" s="70">
        <v>99201</v>
      </c>
      <c r="I1651" s="17">
        <v>8</v>
      </c>
      <c r="J1651" s="17">
        <f t="shared" si="248"/>
        <v>99201007</v>
      </c>
      <c r="K1651" s="17" t="str">
        <f t="shared" si="240"/>
        <v>Triploid</v>
      </c>
      <c r="L1651" s="27">
        <v>100</v>
      </c>
      <c r="M1651" s="27">
        <v>1</v>
      </c>
      <c r="N1651" s="26">
        <v>29.167954273333336</v>
      </c>
      <c r="O1651" s="26">
        <f t="shared" si="250"/>
        <v>40.597014925373138</v>
      </c>
      <c r="P1651" s="26">
        <v>0.40597014925373137</v>
      </c>
      <c r="Q1651" s="26">
        <f t="shared" si="251"/>
        <v>59.402985074626862</v>
      </c>
      <c r="R1651" s="26">
        <f t="shared" si="252"/>
        <v>0.59402985074626857</v>
      </c>
      <c r="S1651" s="26">
        <f t="shared" si="253"/>
        <v>17.326635523562189</v>
      </c>
      <c r="T1651" s="26">
        <v>5.7755451745207305</v>
      </c>
      <c r="U1651" s="17" t="s">
        <v>45</v>
      </c>
      <c r="V1651" s="26">
        <f t="shared" si="256"/>
        <v>2.5760683204820385</v>
      </c>
      <c r="W1651" s="80">
        <v>18.270929373680374</v>
      </c>
      <c r="X1651" s="80">
        <v>45.547827202188813</v>
      </c>
      <c r="Y1651" s="80">
        <v>25.527366303524303</v>
      </c>
      <c r="Z1651" s="80">
        <v>1.4814184639719485</v>
      </c>
      <c r="AA1651" s="101"/>
      <c r="AB1651" s="101"/>
      <c r="AC1651" s="26">
        <f t="shared" si="249"/>
        <v>1.0552457797816877</v>
      </c>
      <c r="AD1651" s="26">
        <f t="shared" si="249"/>
        <v>2.6306353360750565</v>
      </c>
      <c r="AE1651" s="26">
        <f t="shared" si="249"/>
        <v>1.4743445727254287</v>
      </c>
      <c r="AF1651" s="26">
        <f t="shared" si="249"/>
        <v>8.5559992610391003E-2</v>
      </c>
      <c r="AG1651" s="27">
        <v>1.78</v>
      </c>
      <c r="AH1651" s="17">
        <v>6.32</v>
      </c>
      <c r="AI1651" s="17">
        <v>4.7863009232263745E-7</v>
      </c>
      <c r="AJ1651" s="17">
        <v>3.5</v>
      </c>
      <c r="AK1651" s="17">
        <v>104</v>
      </c>
      <c r="AL1651" s="17">
        <v>583.5</v>
      </c>
      <c r="AM1651" s="52">
        <v>140</v>
      </c>
      <c r="AN1651" s="52">
        <v>0.5</v>
      </c>
      <c r="AO1651" s="52">
        <v>10.75</v>
      </c>
      <c r="AP1651" s="52">
        <v>0.2</v>
      </c>
      <c r="AQ1651" s="52">
        <v>11.05</v>
      </c>
      <c r="AR1651" s="17">
        <v>1047.1875</v>
      </c>
      <c r="AS1651" s="17">
        <v>1313.333333333333</v>
      </c>
      <c r="AT1651" s="17">
        <v>673.5</v>
      </c>
      <c r="AU1651" s="17">
        <v>21.280008939728326</v>
      </c>
      <c r="AV1651" s="26">
        <v>2.1400168234304493</v>
      </c>
      <c r="AW1651" s="26">
        <v>4933.9250000000029</v>
      </c>
      <c r="AX1651" s="26">
        <v>3789.95</v>
      </c>
      <c r="AY1651" s="103">
        <v>1024</v>
      </c>
      <c r="AZ1651" s="103">
        <f t="shared" si="257"/>
        <v>312.32</v>
      </c>
      <c r="BA1651" s="17">
        <v>200</v>
      </c>
      <c r="BB1651" s="17">
        <v>200</v>
      </c>
      <c r="BC1651" s="17">
        <v>0.16</v>
      </c>
      <c r="BD1651" s="17">
        <v>2</v>
      </c>
      <c r="BE1651" s="17" t="s">
        <v>41</v>
      </c>
      <c r="BF1651" s="17"/>
      <c r="BG1651" s="17"/>
      <c r="BH1651" s="17"/>
    </row>
    <row r="1652" spans="1:60" x14ac:dyDescent="0.25">
      <c r="A1652" s="52">
        <v>2011</v>
      </c>
      <c r="B1652" s="52">
        <v>2014</v>
      </c>
      <c r="C1652" s="17" t="s">
        <v>221</v>
      </c>
      <c r="D1652" s="52" t="s">
        <v>347</v>
      </c>
      <c r="E1652" s="17">
        <v>3</v>
      </c>
      <c r="F1652" s="17" t="s">
        <v>104</v>
      </c>
      <c r="G1652" s="17" t="str">
        <f t="shared" si="247"/>
        <v>Otisco</v>
      </c>
      <c r="H1652" s="70">
        <v>99201</v>
      </c>
      <c r="I1652" s="17">
        <v>8</v>
      </c>
      <c r="J1652" s="17">
        <f t="shared" si="248"/>
        <v>99201007</v>
      </c>
      <c r="K1652" s="17" t="str">
        <f t="shared" si="240"/>
        <v>Triploid</v>
      </c>
      <c r="L1652" s="27">
        <v>100</v>
      </c>
      <c r="M1652" s="27">
        <v>1</v>
      </c>
      <c r="N1652" s="26">
        <v>25.262016193333331</v>
      </c>
      <c r="O1652" s="26">
        <f t="shared" si="250"/>
        <v>42.133333333333333</v>
      </c>
      <c r="P1652" s="26">
        <v>0.42133333333333334</v>
      </c>
      <c r="Q1652" s="26">
        <f t="shared" si="251"/>
        <v>57.866666666666667</v>
      </c>
      <c r="R1652" s="26">
        <f t="shared" si="252"/>
        <v>0.57866666666666666</v>
      </c>
      <c r="S1652" s="26">
        <f t="shared" si="253"/>
        <v>14.618286703875555</v>
      </c>
      <c r="T1652" s="26">
        <v>4.872762234625184</v>
      </c>
      <c r="U1652" s="17" t="s">
        <v>45</v>
      </c>
      <c r="V1652" s="26">
        <f t="shared" si="256"/>
        <v>2.1733997478256843</v>
      </c>
      <c r="W1652" s="80">
        <v>18.375077347694855</v>
      </c>
      <c r="X1652" s="80">
        <v>45.270822341319004</v>
      </c>
      <c r="Y1652" s="80">
        <v>25.714121780313164</v>
      </c>
      <c r="Z1652" s="80">
        <v>1.3910152461850345</v>
      </c>
      <c r="AA1652" s="101"/>
      <c r="AB1652" s="101"/>
      <c r="AC1652" s="26">
        <f t="shared" si="249"/>
        <v>0.8953738295816418</v>
      </c>
      <c r="AD1652" s="26">
        <f t="shared" si="249"/>
        <v>2.2059395343520531</v>
      </c>
      <c r="AE1652" s="26">
        <f t="shared" si="249"/>
        <v>1.2529880150766288</v>
      </c>
      <c r="AF1652" s="26">
        <f t="shared" si="249"/>
        <v>6.7780865593982886E-2</v>
      </c>
      <c r="AG1652" s="27">
        <v>2.21</v>
      </c>
      <c r="AH1652" s="17">
        <v>6.48</v>
      </c>
      <c r="AI1652" s="17">
        <v>3.3113112148259042E-7</v>
      </c>
      <c r="AJ1652" s="17">
        <v>5.5</v>
      </c>
      <c r="AK1652" s="17">
        <v>127</v>
      </c>
      <c r="AL1652" s="17">
        <v>806</v>
      </c>
      <c r="AM1652" s="52">
        <v>182</v>
      </c>
      <c r="AN1652" s="52">
        <v>0.55000000000000004</v>
      </c>
      <c r="AO1652" s="52">
        <v>9.1</v>
      </c>
      <c r="AP1652" s="52">
        <v>0.3</v>
      </c>
      <c r="AQ1652" s="52">
        <v>9.9499999999999993</v>
      </c>
      <c r="AR1652" s="17">
        <v>1047.1875</v>
      </c>
      <c r="AS1652" s="17">
        <v>1313.333333333333</v>
      </c>
      <c r="AT1652" s="17">
        <v>673.5</v>
      </c>
      <c r="AU1652" s="17">
        <v>21.280008939728326</v>
      </c>
      <c r="AV1652" s="26">
        <v>2.1400168234304493</v>
      </c>
      <c r="AW1652" s="26">
        <v>4933.9250000000029</v>
      </c>
      <c r="AX1652" s="26">
        <v>3789.95</v>
      </c>
      <c r="AY1652" s="103">
        <v>1024</v>
      </c>
      <c r="AZ1652" s="103">
        <f t="shared" si="257"/>
        <v>312.32</v>
      </c>
      <c r="BA1652" s="17">
        <v>200</v>
      </c>
      <c r="BB1652" s="17">
        <v>200</v>
      </c>
      <c r="BC1652" s="17">
        <v>0.16</v>
      </c>
      <c r="BD1652" s="17">
        <v>2</v>
      </c>
      <c r="BE1652" s="17" t="s">
        <v>41</v>
      </c>
      <c r="BF1652" s="17"/>
      <c r="BG1652" s="17"/>
      <c r="BH1652" s="17"/>
    </row>
    <row r="1653" spans="1:60" x14ac:dyDescent="0.25">
      <c r="A1653" s="52">
        <v>2011</v>
      </c>
      <c r="B1653" s="52">
        <v>2014</v>
      </c>
      <c r="C1653" s="17" t="s">
        <v>221</v>
      </c>
      <c r="D1653" s="52" t="s">
        <v>347</v>
      </c>
      <c r="E1653" s="17">
        <v>4</v>
      </c>
      <c r="F1653" s="17" t="s">
        <v>104</v>
      </c>
      <c r="G1653" s="17" t="str">
        <f t="shared" si="247"/>
        <v>Otisco</v>
      </c>
      <c r="H1653" s="70">
        <v>99201</v>
      </c>
      <c r="I1653" s="17">
        <v>8</v>
      </c>
      <c r="J1653" s="17">
        <f t="shared" si="248"/>
        <v>99201007</v>
      </c>
      <c r="K1653" s="17" t="str">
        <f t="shared" si="240"/>
        <v>Triploid</v>
      </c>
      <c r="L1653" s="27">
        <v>100</v>
      </c>
      <c r="M1653" s="27">
        <v>1</v>
      </c>
      <c r="N1653" s="26">
        <v>20.289178359999994</v>
      </c>
      <c r="O1653" s="26">
        <f t="shared" si="250"/>
        <v>41.714285714285715</v>
      </c>
      <c r="P1653" s="26">
        <v>0.41714285714285715</v>
      </c>
      <c r="Q1653" s="26">
        <f t="shared" si="251"/>
        <v>58.285714285714285</v>
      </c>
      <c r="R1653" s="26">
        <f t="shared" si="252"/>
        <v>0.58285714285714285</v>
      </c>
      <c r="S1653" s="26">
        <f t="shared" si="253"/>
        <v>11.825692529828569</v>
      </c>
      <c r="T1653" s="26">
        <v>3.9418975099428564</v>
      </c>
      <c r="U1653" s="17" t="s">
        <v>45</v>
      </c>
      <c r="V1653" s="26">
        <f t="shared" si="256"/>
        <v>1.7582058474321394</v>
      </c>
      <c r="W1653" s="80">
        <v>18.363833555012519</v>
      </c>
      <c r="X1653" s="80">
        <v>45.672499922670042</v>
      </c>
      <c r="Y1653" s="80">
        <v>25.65979026183922</v>
      </c>
      <c r="Z1653" s="80">
        <v>1.197773284048381</v>
      </c>
      <c r="AA1653" s="101"/>
      <c r="AB1653" s="101"/>
      <c r="AC1653" s="26">
        <f t="shared" si="249"/>
        <v>0.72388349763508919</v>
      </c>
      <c r="AD1653" s="26">
        <f t="shared" si="249"/>
        <v>1.8003631371803832</v>
      </c>
      <c r="AE1653" s="26">
        <f t="shared" si="249"/>
        <v>1.0114826333879998</v>
      </c>
      <c r="AF1653" s="26">
        <f t="shared" si="249"/>
        <v>4.7214995258663912E-2</v>
      </c>
      <c r="AG1653" s="27">
        <v>2.39</v>
      </c>
      <c r="AH1653" s="17">
        <v>6.51</v>
      </c>
      <c r="AI1653" s="17">
        <v>3.090295432513585E-7</v>
      </c>
      <c r="AJ1653" s="17">
        <v>8</v>
      </c>
      <c r="AK1653" s="17">
        <v>161</v>
      </c>
      <c r="AL1653" s="17">
        <v>855</v>
      </c>
      <c r="AM1653" s="52">
        <v>190.5</v>
      </c>
      <c r="AN1653" s="52">
        <v>0.5</v>
      </c>
      <c r="AO1653" s="52">
        <v>11.1</v>
      </c>
      <c r="AP1653" s="52">
        <v>0.5</v>
      </c>
      <c r="AQ1653" s="52">
        <v>8.8000000000000007</v>
      </c>
      <c r="AR1653" s="17">
        <v>1047.1875</v>
      </c>
      <c r="AS1653" s="17">
        <v>1313.333333333333</v>
      </c>
      <c r="AT1653" s="17">
        <v>673.5</v>
      </c>
      <c r="AU1653" s="17">
        <v>21.280008939728326</v>
      </c>
      <c r="AV1653" s="26">
        <v>2.1400168234304493</v>
      </c>
      <c r="AW1653" s="26">
        <v>4933.9250000000029</v>
      </c>
      <c r="AX1653" s="26">
        <v>3789.95</v>
      </c>
      <c r="AY1653" s="103">
        <v>1024</v>
      </c>
      <c r="AZ1653" s="103">
        <f t="shared" si="257"/>
        <v>312.32</v>
      </c>
      <c r="BA1653" s="17">
        <v>200</v>
      </c>
      <c r="BB1653" s="17">
        <v>200</v>
      </c>
      <c r="BC1653" s="17">
        <v>0.16</v>
      </c>
      <c r="BD1653" s="17">
        <v>2</v>
      </c>
      <c r="BE1653" s="17" t="s">
        <v>41</v>
      </c>
      <c r="BF1653" s="17"/>
      <c r="BG1653" s="17"/>
      <c r="BH1653" s="17"/>
    </row>
    <row r="1654" spans="1:60" x14ac:dyDescent="0.25">
      <c r="A1654" s="52">
        <v>2011</v>
      </c>
      <c r="B1654" s="52">
        <v>2014</v>
      </c>
      <c r="C1654" s="17" t="s">
        <v>221</v>
      </c>
      <c r="D1654" s="52" t="s">
        <v>347</v>
      </c>
      <c r="E1654" s="17">
        <v>1</v>
      </c>
      <c r="F1654" s="17" t="s">
        <v>108</v>
      </c>
      <c r="G1654" s="17" t="str">
        <f t="shared" si="247"/>
        <v>Fabius</v>
      </c>
      <c r="H1654" s="70">
        <v>99202</v>
      </c>
      <c r="I1654" s="17">
        <v>8</v>
      </c>
      <c r="J1654" s="17">
        <f t="shared" si="248"/>
        <v>99202004</v>
      </c>
      <c r="K1654" s="17" t="str">
        <f t="shared" si="240"/>
        <v>Triploid</v>
      </c>
      <c r="L1654" s="27">
        <v>100</v>
      </c>
      <c r="M1654" s="27">
        <v>1</v>
      </c>
      <c r="N1654" s="26">
        <v>30.958175893333333</v>
      </c>
      <c r="O1654" s="26">
        <f t="shared" si="250"/>
        <v>42.5</v>
      </c>
      <c r="P1654" s="26">
        <v>0.42499999999999999</v>
      </c>
      <c r="Q1654" s="26">
        <f t="shared" si="251"/>
        <v>57.5</v>
      </c>
      <c r="R1654" s="26">
        <f t="shared" si="252"/>
        <v>0.57499999999999996</v>
      </c>
      <c r="S1654" s="26">
        <f t="shared" si="253"/>
        <v>17.800951138666665</v>
      </c>
      <c r="T1654" s="26">
        <v>5.9336503795555551</v>
      </c>
      <c r="U1654" s="17" t="s">
        <v>45</v>
      </c>
      <c r="V1654" s="26">
        <f t="shared" si="256"/>
        <v>2.6465880372683119</v>
      </c>
      <c r="W1654" s="80">
        <v>17.96277480118151</v>
      </c>
      <c r="X1654" s="80">
        <v>44.015422735285611</v>
      </c>
      <c r="Y1654" s="80">
        <v>26.781198253837246</v>
      </c>
      <c r="Z1654" s="80">
        <v>1.6638978780971883</v>
      </c>
      <c r="AA1654" s="101"/>
      <c r="AB1654" s="101"/>
      <c r="AC1654" s="26">
        <f t="shared" si="249"/>
        <v>1.0658482551690163</v>
      </c>
      <c r="AD1654" s="26">
        <f t="shared" si="249"/>
        <v>2.6117212981952567</v>
      </c>
      <c r="AE1654" s="26">
        <f t="shared" si="249"/>
        <v>1.5891026718383394</v>
      </c>
      <c r="AF1654" s="26">
        <f t="shared" si="249"/>
        <v>9.8729882759130638E-2</v>
      </c>
      <c r="AG1654" s="27">
        <v>1.7</v>
      </c>
      <c r="AH1654" s="17">
        <v>6.16</v>
      </c>
      <c r="AI1654" s="17">
        <v>6.9183097091893534E-7</v>
      </c>
      <c r="AJ1654" s="17">
        <v>5.5</v>
      </c>
      <c r="AK1654" s="17">
        <v>121</v>
      </c>
      <c r="AL1654" s="17">
        <v>689</v>
      </c>
      <c r="AM1654" s="52">
        <v>150</v>
      </c>
      <c r="AN1654" s="52">
        <v>0.55000000000000004</v>
      </c>
      <c r="AO1654" s="52">
        <v>13.35</v>
      </c>
      <c r="AP1654" s="52">
        <v>0.35</v>
      </c>
      <c r="AQ1654" s="52">
        <v>14.65</v>
      </c>
      <c r="AR1654" s="17">
        <v>1047.1875</v>
      </c>
      <c r="AS1654" s="17">
        <v>1313.333333333333</v>
      </c>
      <c r="AT1654" s="17">
        <v>673.5</v>
      </c>
      <c r="AU1654" s="17">
        <v>21.280008939728326</v>
      </c>
      <c r="AV1654" s="26">
        <v>2.1400168234304493</v>
      </c>
      <c r="AW1654" s="26">
        <v>4933.9250000000029</v>
      </c>
      <c r="AX1654" s="26">
        <v>3789.95</v>
      </c>
      <c r="AY1654" s="103">
        <v>1024</v>
      </c>
      <c r="AZ1654" s="103">
        <f t="shared" si="257"/>
        <v>312.32</v>
      </c>
      <c r="BA1654" s="17">
        <v>200</v>
      </c>
      <c r="BB1654" s="17">
        <v>200</v>
      </c>
      <c r="BC1654" s="17">
        <v>0.16</v>
      </c>
      <c r="BD1654" s="17">
        <v>2</v>
      </c>
      <c r="BE1654" s="17" t="s">
        <v>41</v>
      </c>
      <c r="BF1654" s="17"/>
      <c r="BG1654" s="17"/>
      <c r="BH1654" s="17"/>
    </row>
    <row r="1655" spans="1:60" x14ac:dyDescent="0.25">
      <c r="A1655" s="52">
        <v>2011</v>
      </c>
      <c r="B1655" s="52">
        <v>2014</v>
      </c>
      <c r="C1655" s="17" t="s">
        <v>221</v>
      </c>
      <c r="D1655" s="52" t="s">
        <v>347</v>
      </c>
      <c r="E1655" s="17">
        <v>2</v>
      </c>
      <c r="F1655" s="17" t="s">
        <v>108</v>
      </c>
      <c r="G1655" s="17" t="str">
        <f t="shared" si="247"/>
        <v>Fabius</v>
      </c>
      <c r="H1655" s="70">
        <v>99202</v>
      </c>
      <c r="I1655" s="17">
        <v>8</v>
      </c>
      <c r="J1655" s="17">
        <f t="shared" si="248"/>
        <v>99202004</v>
      </c>
      <c r="K1655" s="17" t="str">
        <f t="shared" si="240"/>
        <v>Triploid</v>
      </c>
      <c r="L1655" s="27">
        <v>100</v>
      </c>
      <c r="M1655" s="27">
        <v>1</v>
      </c>
      <c r="N1655" s="26">
        <v>26.943739533333336</v>
      </c>
      <c r="O1655" s="26">
        <f t="shared" si="250"/>
        <v>43</v>
      </c>
      <c r="P1655" s="26">
        <v>0.43</v>
      </c>
      <c r="Q1655" s="26">
        <f t="shared" si="251"/>
        <v>57</v>
      </c>
      <c r="R1655" s="26">
        <f t="shared" si="252"/>
        <v>0.56999999999999995</v>
      </c>
      <c r="S1655" s="26">
        <f t="shared" si="253"/>
        <v>15.357931534</v>
      </c>
      <c r="T1655" s="26">
        <v>5.1193105113333335</v>
      </c>
      <c r="U1655" s="17" t="s">
        <v>45</v>
      </c>
      <c r="V1655" s="26">
        <f t="shared" si="256"/>
        <v>2.2833677570621469</v>
      </c>
      <c r="W1655" s="80">
        <v>18.63456346546495</v>
      </c>
      <c r="X1655" s="80">
        <v>45.510644276971419</v>
      </c>
      <c r="Y1655" s="80">
        <v>25.594880252883897</v>
      </c>
      <c r="Z1655" s="80">
        <v>1.171260798783365</v>
      </c>
      <c r="AA1655" s="101"/>
      <c r="AB1655" s="101"/>
      <c r="AC1655" s="26">
        <f t="shared" si="249"/>
        <v>0.95396116622862837</v>
      </c>
      <c r="AD1655" s="26">
        <f t="shared" si="249"/>
        <v>2.3298311962465199</v>
      </c>
      <c r="AE1655" s="26">
        <f t="shared" si="249"/>
        <v>1.3102813951490648</v>
      </c>
      <c r="AF1655" s="26">
        <f t="shared" si="249"/>
        <v>5.9960477187243566E-2</v>
      </c>
      <c r="AG1655" s="27">
        <v>1.78</v>
      </c>
      <c r="AH1655" s="17">
        <v>6.32</v>
      </c>
      <c r="AI1655" s="17">
        <v>4.7863009232263745E-7</v>
      </c>
      <c r="AJ1655" s="17">
        <v>3.5</v>
      </c>
      <c r="AK1655" s="17">
        <v>104</v>
      </c>
      <c r="AL1655" s="17">
        <v>583.5</v>
      </c>
      <c r="AM1655" s="52">
        <v>140</v>
      </c>
      <c r="AN1655" s="52">
        <v>0.5</v>
      </c>
      <c r="AO1655" s="52">
        <v>10.75</v>
      </c>
      <c r="AP1655" s="52">
        <v>0.2</v>
      </c>
      <c r="AQ1655" s="52">
        <v>11.05</v>
      </c>
      <c r="AR1655" s="17">
        <v>1047.1875</v>
      </c>
      <c r="AS1655" s="17">
        <v>1313.333333333333</v>
      </c>
      <c r="AT1655" s="17">
        <v>673.5</v>
      </c>
      <c r="AU1655" s="17">
        <v>21.280008939728326</v>
      </c>
      <c r="AV1655" s="26">
        <v>2.1400168234304493</v>
      </c>
      <c r="AW1655" s="26">
        <v>4933.9250000000029</v>
      </c>
      <c r="AX1655" s="26">
        <v>3789.95</v>
      </c>
      <c r="AY1655" s="103">
        <v>1024</v>
      </c>
      <c r="AZ1655" s="103">
        <f t="shared" si="257"/>
        <v>312.32</v>
      </c>
      <c r="BA1655" s="17">
        <v>200</v>
      </c>
      <c r="BB1655" s="17">
        <v>200</v>
      </c>
      <c r="BC1655" s="17">
        <v>0.16</v>
      </c>
      <c r="BD1655" s="17">
        <v>2</v>
      </c>
      <c r="BE1655" s="17" t="s">
        <v>41</v>
      </c>
      <c r="BF1655" s="17"/>
      <c r="BG1655" s="17"/>
      <c r="BH1655" s="17"/>
    </row>
    <row r="1656" spans="1:60" x14ac:dyDescent="0.25">
      <c r="A1656" s="52">
        <v>2011</v>
      </c>
      <c r="B1656" s="52">
        <v>2014</v>
      </c>
      <c r="C1656" s="17" t="s">
        <v>221</v>
      </c>
      <c r="D1656" s="52" t="s">
        <v>347</v>
      </c>
      <c r="E1656" s="17">
        <v>3</v>
      </c>
      <c r="F1656" s="17" t="s">
        <v>108</v>
      </c>
      <c r="G1656" s="17" t="str">
        <f t="shared" si="247"/>
        <v>Fabius</v>
      </c>
      <c r="H1656" s="70">
        <v>99202</v>
      </c>
      <c r="I1656" s="17">
        <v>8</v>
      </c>
      <c r="J1656" s="17">
        <f t="shared" si="248"/>
        <v>99202004</v>
      </c>
      <c r="K1656" s="17" t="str">
        <f t="shared" si="240"/>
        <v>Triploid</v>
      </c>
      <c r="L1656" s="27">
        <v>94.444444444444443</v>
      </c>
      <c r="M1656" s="27">
        <v>0.94444444444444442</v>
      </c>
      <c r="N1656" s="26">
        <v>26.889490393333329</v>
      </c>
      <c r="O1656" s="26">
        <f t="shared" si="250"/>
        <v>45.454545454545453</v>
      </c>
      <c r="P1656" s="26">
        <v>0.45454545454545453</v>
      </c>
      <c r="Q1656" s="26">
        <f t="shared" si="251"/>
        <v>54.545454545454547</v>
      </c>
      <c r="R1656" s="26">
        <f t="shared" si="252"/>
        <v>0.54545454545454541</v>
      </c>
      <c r="S1656" s="26">
        <f t="shared" si="253"/>
        <v>14.666994759999996</v>
      </c>
      <c r="T1656" s="26">
        <v>4.888998253333332</v>
      </c>
      <c r="U1656" s="17" t="s">
        <v>45</v>
      </c>
      <c r="V1656" s="26">
        <f t="shared" si="256"/>
        <v>2.1806415046089795</v>
      </c>
      <c r="W1656" s="80">
        <v>18.349360435716108</v>
      </c>
      <c r="X1656" s="80">
        <v>45.599752132571766</v>
      </c>
      <c r="Y1656" s="80">
        <v>25.753829510316748</v>
      </c>
      <c r="Z1656" s="80">
        <v>1.1237015974599842</v>
      </c>
      <c r="AA1656" s="101"/>
      <c r="AB1656" s="101"/>
      <c r="AC1656" s="26">
        <f t="shared" si="249"/>
        <v>0.89709991119999799</v>
      </c>
      <c r="AD1656" s="26">
        <f t="shared" si="249"/>
        <v>2.2293710852857624</v>
      </c>
      <c r="AE1656" s="26">
        <f t="shared" si="249"/>
        <v>1.2591042749258301</v>
      </c>
      <c r="AF1656" s="26">
        <f t="shared" si="249"/>
        <v>5.4937751472497375E-2</v>
      </c>
      <c r="AG1656" s="27">
        <v>2.21</v>
      </c>
      <c r="AH1656" s="17">
        <v>6.48</v>
      </c>
      <c r="AI1656" s="17">
        <v>3.3113112148259042E-7</v>
      </c>
      <c r="AJ1656" s="17">
        <v>5.5</v>
      </c>
      <c r="AK1656" s="17">
        <v>127</v>
      </c>
      <c r="AL1656" s="17">
        <v>806</v>
      </c>
      <c r="AM1656" s="52">
        <v>182</v>
      </c>
      <c r="AN1656" s="52">
        <v>0.55000000000000004</v>
      </c>
      <c r="AO1656" s="52">
        <v>9.1</v>
      </c>
      <c r="AP1656" s="52">
        <v>0.3</v>
      </c>
      <c r="AQ1656" s="52">
        <v>9.9499999999999993</v>
      </c>
      <c r="AR1656" s="17">
        <v>1047.1875</v>
      </c>
      <c r="AS1656" s="17">
        <v>1313.333333333333</v>
      </c>
      <c r="AT1656" s="17">
        <v>673.5</v>
      </c>
      <c r="AU1656" s="17">
        <v>21.280008939728326</v>
      </c>
      <c r="AV1656" s="26">
        <v>2.1400168234304493</v>
      </c>
      <c r="AW1656" s="26">
        <v>4933.9250000000029</v>
      </c>
      <c r="AX1656" s="26">
        <v>3789.95</v>
      </c>
      <c r="AY1656" s="103">
        <v>1024</v>
      </c>
      <c r="AZ1656" s="103">
        <f t="shared" si="257"/>
        <v>312.32</v>
      </c>
      <c r="BA1656" s="17">
        <v>200</v>
      </c>
      <c r="BB1656" s="17">
        <v>200</v>
      </c>
      <c r="BC1656" s="17">
        <v>0.16</v>
      </c>
      <c r="BD1656" s="17">
        <v>2</v>
      </c>
      <c r="BE1656" s="17" t="s">
        <v>41</v>
      </c>
      <c r="BF1656" s="17"/>
      <c r="BG1656" s="17"/>
      <c r="BH1656" s="17"/>
    </row>
    <row r="1657" spans="1:60" x14ac:dyDescent="0.25">
      <c r="A1657" s="52">
        <v>2011</v>
      </c>
      <c r="B1657" s="52">
        <v>2014</v>
      </c>
      <c r="C1657" s="17" t="s">
        <v>221</v>
      </c>
      <c r="D1657" s="52" t="s">
        <v>347</v>
      </c>
      <c r="E1657" s="17">
        <v>4</v>
      </c>
      <c r="F1657" s="17" t="s">
        <v>108</v>
      </c>
      <c r="G1657" s="17" t="str">
        <f t="shared" si="247"/>
        <v>Fabius</v>
      </c>
      <c r="H1657" s="70">
        <v>99202</v>
      </c>
      <c r="I1657" s="17">
        <v>8</v>
      </c>
      <c r="J1657" s="17">
        <f t="shared" si="248"/>
        <v>99202004</v>
      </c>
      <c r="K1657" s="17" t="str">
        <f t="shared" si="240"/>
        <v>Triploid</v>
      </c>
      <c r="L1657" s="27">
        <v>100</v>
      </c>
      <c r="M1657" s="27">
        <v>1</v>
      </c>
      <c r="N1657" s="26">
        <v>35.894847633333342</v>
      </c>
      <c r="O1657" s="26">
        <f t="shared" si="250"/>
        <v>43.793103448275865</v>
      </c>
      <c r="P1657" s="26">
        <v>0.43793103448275866</v>
      </c>
      <c r="Q1657" s="26">
        <f t="shared" si="251"/>
        <v>56.206896551724135</v>
      </c>
      <c r="R1657" s="26">
        <f t="shared" si="252"/>
        <v>0.56206896551724139</v>
      </c>
      <c r="S1657" s="26">
        <f t="shared" si="253"/>
        <v>20.175379876666671</v>
      </c>
      <c r="T1657" s="26">
        <v>6.7251266255555544</v>
      </c>
      <c r="U1657" s="17" t="s">
        <v>45</v>
      </c>
      <c r="V1657" s="26">
        <f t="shared" si="256"/>
        <v>2.999610448508276</v>
      </c>
      <c r="W1657" s="80">
        <v>18.42627032207163</v>
      </c>
      <c r="X1657" s="80">
        <v>45.029130084022782</v>
      </c>
      <c r="Y1657" s="80">
        <v>25.750255266484885</v>
      </c>
      <c r="Z1657" s="80">
        <v>1.3149508150482632</v>
      </c>
      <c r="AA1657" s="101"/>
      <c r="AB1657" s="101"/>
      <c r="AC1657" s="26">
        <f t="shared" si="249"/>
        <v>1.2391900115264805</v>
      </c>
      <c r="AD1657" s="26">
        <f t="shared" si="249"/>
        <v>3.0282660165366626</v>
      </c>
      <c r="AE1657" s="26">
        <f t="shared" si="249"/>
        <v>1.7317372730748963</v>
      </c>
      <c r="AF1657" s="26">
        <f t="shared" si="249"/>
        <v>8.8432107375770522E-2</v>
      </c>
      <c r="AG1657" s="27">
        <v>2.39</v>
      </c>
      <c r="AH1657" s="17">
        <v>6.51</v>
      </c>
      <c r="AI1657" s="17">
        <v>3.090295432513585E-7</v>
      </c>
      <c r="AJ1657" s="17">
        <v>8</v>
      </c>
      <c r="AK1657" s="17">
        <v>161</v>
      </c>
      <c r="AL1657" s="17">
        <v>855</v>
      </c>
      <c r="AM1657" s="52">
        <v>190.5</v>
      </c>
      <c r="AN1657" s="52">
        <v>0.5</v>
      </c>
      <c r="AO1657" s="52">
        <v>11.1</v>
      </c>
      <c r="AP1657" s="52">
        <v>0.5</v>
      </c>
      <c r="AQ1657" s="52">
        <v>8.8000000000000007</v>
      </c>
      <c r="AR1657" s="17">
        <v>1047.1875</v>
      </c>
      <c r="AS1657" s="17">
        <v>1313.333333333333</v>
      </c>
      <c r="AT1657" s="17">
        <v>673.5</v>
      </c>
      <c r="AU1657" s="17">
        <v>21.280008939728326</v>
      </c>
      <c r="AV1657" s="26">
        <v>2.1400168234304493</v>
      </c>
      <c r="AW1657" s="26">
        <v>4933.9250000000029</v>
      </c>
      <c r="AX1657" s="26">
        <v>3789.95</v>
      </c>
      <c r="AY1657" s="103">
        <v>1024</v>
      </c>
      <c r="AZ1657" s="103">
        <f t="shared" si="257"/>
        <v>312.32</v>
      </c>
      <c r="BA1657" s="17">
        <v>200</v>
      </c>
      <c r="BB1657" s="17">
        <v>200</v>
      </c>
      <c r="BC1657" s="17">
        <v>0.16</v>
      </c>
      <c r="BD1657" s="17">
        <v>2</v>
      </c>
      <c r="BE1657" s="17" t="s">
        <v>41</v>
      </c>
      <c r="BF1657" s="17"/>
      <c r="BG1657" s="17"/>
      <c r="BH1657" s="17"/>
    </row>
    <row r="1658" spans="1:60" x14ac:dyDescent="0.25">
      <c r="A1658" s="52">
        <v>2011</v>
      </c>
      <c r="B1658" s="52">
        <v>2014</v>
      </c>
      <c r="C1658" s="17" t="s">
        <v>221</v>
      </c>
      <c r="D1658" s="52" t="s">
        <v>347</v>
      </c>
      <c r="E1658" s="17">
        <v>1</v>
      </c>
      <c r="F1658" s="17" t="s">
        <v>114</v>
      </c>
      <c r="G1658" s="17" t="str">
        <f t="shared" si="247"/>
        <v>Owasco</v>
      </c>
      <c r="H1658" s="70">
        <v>99207</v>
      </c>
      <c r="I1658" s="17">
        <v>8</v>
      </c>
      <c r="J1658" s="17">
        <f t="shared" si="248"/>
        <v>99207018</v>
      </c>
      <c r="K1658" s="17" t="str">
        <f t="shared" si="240"/>
        <v>Triploid</v>
      </c>
      <c r="L1658" s="27">
        <v>100</v>
      </c>
      <c r="M1658" s="27">
        <v>1</v>
      </c>
      <c r="N1658" s="26">
        <v>23.996202926666662</v>
      </c>
      <c r="O1658" s="26">
        <f t="shared" si="250"/>
        <v>44.478527607361954</v>
      </c>
      <c r="P1658" s="26">
        <v>0.44478527607361956</v>
      </c>
      <c r="Q1658" s="26">
        <f t="shared" si="251"/>
        <v>55.521472392638046</v>
      </c>
      <c r="R1658" s="26">
        <f t="shared" si="252"/>
        <v>0.55521472392638049</v>
      </c>
      <c r="S1658" s="26">
        <f t="shared" si="253"/>
        <v>13.323045183210635</v>
      </c>
      <c r="T1658" s="26">
        <v>4.4410150610702122</v>
      </c>
      <c r="U1658" s="17" t="s">
        <v>45</v>
      </c>
      <c r="V1658" s="26">
        <f t="shared" si="256"/>
        <v>1.9808274135014328</v>
      </c>
      <c r="W1658" s="80">
        <v>18.62223541437973</v>
      </c>
      <c r="X1658" s="80">
        <v>44.990003486381269</v>
      </c>
      <c r="Y1658" s="80">
        <v>25.012995837808518</v>
      </c>
      <c r="Z1658" s="80">
        <v>1.7059418743999686</v>
      </c>
      <c r="AA1658" s="101"/>
      <c r="AB1658" s="101"/>
      <c r="AC1658" s="26">
        <f t="shared" si="249"/>
        <v>0.82701627946055467</v>
      </c>
      <c r="AD1658" s="26">
        <f t="shared" si="249"/>
        <v>1.9980128308062057</v>
      </c>
      <c r="AE1658" s="26">
        <f t="shared" si="249"/>
        <v>1.1108309123819415</v>
      </c>
      <c r="AF1658" s="26">
        <f t="shared" si="249"/>
        <v>7.5761135575206084E-2</v>
      </c>
      <c r="AG1658" s="27">
        <v>1.7</v>
      </c>
      <c r="AH1658" s="17">
        <v>6.16</v>
      </c>
      <c r="AI1658" s="17">
        <v>6.9183097091893534E-7</v>
      </c>
      <c r="AJ1658" s="17">
        <v>5.5</v>
      </c>
      <c r="AK1658" s="17">
        <v>121</v>
      </c>
      <c r="AL1658" s="17">
        <v>689</v>
      </c>
      <c r="AM1658" s="52">
        <v>150</v>
      </c>
      <c r="AN1658" s="52">
        <v>0.55000000000000004</v>
      </c>
      <c r="AO1658" s="52">
        <v>13.35</v>
      </c>
      <c r="AP1658" s="52">
        <v>0.35</v>
      </c>
      <c r="AQ1658" s="52">
        <v>14.65</v>
      </c>
      <c r="AR1658" s="17">
        <v>1047.1875</v>
      </c>
      <c r="AS1658" s="17">
        <v>1313.333333333333</v>
      </c>
      <c r="AT1658" s="17">
        <v>673.5</v>
      </c>
      <c r="AU1658" s="17">
        <v>21.280008939728326</v>
      </c>
      <c r="AV1658" s="26">
        <v>2.1400168234304493</v>
      </c>
      <c r="AW1658" s="26">
        <v>4933.9250000000029</v>
      </c>
      <c r="AX1658" s="26">
        <v>3789.95</v>
      </c>
      <c r="AY1658" s="103">
        <v>1024</v>
      </c>
      <c r="AZ1658" s="103">
        <f t="shared" si="257"/>
        <v>312.32</v>
      </c>
      <c r="BA1658" s="17">
        <v>200</v>
      </c>
      <c r="BB1658" s="17">
        <v>200</v>
      </c>
      <c r="BC1658" s="17">
        <v>0.16</v>
      </c>
      <c r="BD1658" s="17">
        <v>2</v>
      </c>
      <c r="BE1658" s="17" t="s">
        <v>41</v>
      </c>
      <c r="BF1658" s="17"/>
      <c r="BG1658" s="17"/>
      <c r="BH1658" s="17"/>
    </row>
    <row r="1659" spans="1:60" x14ac:dyDescent="0.25">
      <c r="A1659" s="52">
        <v>2011</v>
      </c>
      <c r="B1659" s="52">
        <v>2014</v>
      </c>
      <c r="C1659" s="17" t="s">
        <v>221</v>
      </c>
      <c r="D1659" s="52" t="s">
        <v>347</v>
      </c>
      <c r="E1659" s="17">
        <v>2</v>
      </c>
      <c r="F1659" s="17" t="s">
        <v>114</v>
      </c>
      <c r="G1659" s="17" t="str">
        <f t="shared" si="247"/>
        <v>Owasco</v>
      </c>
      <c r="H1659" s="70">
        <v>99207</v>
      </c>
      <c r="I1659" s="17">
        <v>8</v>
      </c>
      <c r="J1659" s="17">
        <f t="shared" si="248"/>
        <v>99207018</v>
      </c>
      <c r="K1659" s="17" t="str">
        <f t="shared" si="240"/>
        <v>Triploid</v>
      </c>
      <c r="L1659" s="27">
        <v>94.444444444444443</v>
      </c>
      <c r="M1659" s="27">
        <v>0.94444444444444442</v>
      </c>
      <c r="N1659" s="26">
        <v>19.692437820000006</v>
      </c>
      <c r="O1659" s="26">
        <f t="shared" si="250"/>
        <v>41.666666666666671</v>
      </c>
      <c r="P1659" s="26">
        <v>0.41666666666666669</v>
      </c>
      <c r="Q1659" s="26">
        <f t="shared" si="251"/>
        <v>58.333333333333329</v>
      </c>
      <c r="R1659" s="26">
        <f t="shared" si="252"/>
        <v>0.58333333333333326</v>
      </c>
      <c r="S1659" s="26">
        <f t="shared" si="253"/>
        <v>11.487255395000002</v>
      </c>
      <c r="T1659" s="26">
        <v>3.829085131666667</v>
      </c>
      <c r="U1659" s="17" t="s">
        <v>45</v>
      </c>
      <c r="V1659" s="26">
        <f t="shared" si="256"/>
        <v>1.7078881051144812</v>
      </c>
      <c r="W1659" s="80">
        <v>17.487975659390173</v>
      </c>
      <c r="X1659" s="80">
        <v>44.379021103886913</v>
      </c>
      <c r="Y1659" s="80">
        <v>27.001069223923395</v>
      </c>
      <c r="Z1659" s="80">
        <v>1.653060928049527</v>
      </c>
      <c r="AA1659" s="101"/>
      <c r="AB1659" s="101"/>
      <c r="AC1659" s="26">
        <f t="shared" si="249"/>
        <v>0.66962947580319487</v>
      </c>
      <c r="AD1659" s="26">
        <f t="shared" si="249"/>
        <v>1.699310498668146</v>
      </c>
      <c r="AE1659" s="26">
        <f t="shared" si="249"/>
        <v>1.0338939270442751</v>
      </c>
      <c r="AF1659" s="26">
        <f t="shared" si="249"/>
        <v>6.3297110213335464E-2</v>
      </c>
      <c r="AG1659" s="27">
        <v>1.78</v>
      </c>
      <c r="AH1659" s="17">
        <v>6.32</v>
      </c>
      <c r="AI1659" s="17">
        <v>4.7863009232263745E-7</v>
      </c>
      <c r="AJ1659" s="17">
        <v>3.5</v>
      </c>
      <c r="AK1659" s="17">
        <v>104</v>
      </c>
      <c r="AL1659" s="17">
        <v>583.5</v>
      </c>
      <c r="AM1659" s="52">
        <v>140</v>
      </c>
      <c r="AN1659" s="52">
        <v>0.5</v>
      </c>
      <c r="AO1659" s="52">
        <v>10.75</v>
      </c>
      <c r="AP1659" s="52">
        <v>0.2</v>
      </c>
      <c r="AQ1659" s="52">
        <v>11.05</v>
      </c>
      <c r="AR1659" s="17">
        <v>1047.1875</v>
      </c>
      <c r="AS1659" s="17">
        <v>1313.333333333333</v>
      </c>
      <c r="AT1659" s="17">
        <v>673.5</v>
      </c>
      <c r="AU1659" s="17">
        <v>21.280008939728326</v>
      </c>
      <c r="AV1659" s="26">
        <v>2.1400168234304493</v>
      </c>
      <c r="AW1659" s="26">
        <v>4933.9250000000029</v>
      </c>
      <c r="AX1659" s="26">
        <v>3789.95</v>
      </c>
      <c r="AY1659" s="103">
        <v>1024</v>
      </c>
      <c r="AZ1659" s="103">
        <f t="shared" si="257"/>
        <v>312.32</v>
      </c>
      <c r="BA1659" s="17">
        <v>200</v>
      </c>
      <c r="BB1659" s="17">
        <v>200</v>
      </c>
      <c r="BC1659" s="17">
        <v>0.16</v>
      </c>
      <c r="BD1659" s="17">
        <v>2</v>
      </c>
      <c r="BE1659" s="17" t="s">
        <v>41</v>
      </c>
      <c r="BF1659" s="17"/>
      <c r="BG1659" s="17"/>
      <c r="BH1659" s="17"/>
    </row>
    <row r="1660" spans="1:60" x14ac:dyDescent="0.25">
      <c r="A1660" s="52">
        <v>2011</v>
      </c>
      <c r="B1660" s="52">
        <v>2014</v>
      </c>
      <c r="C1660" s="17" t="s">
        <v>221</v>
      </c>
      <c r="D1660" s="52" t="s">
        <v>347</v>
      </c>
      <c r="E1660" s="17">
        <v>3</v>
      </c>
      <c r="F1660" s="17" t="s">
        <v>114</v>
      </c>
      <c r="G1660" s="17" t="str">
        <f t="shared" si="247"/>
        <v>Owasco</v>
      </c>
      <c r="H1660" s="70">
        <v>99207</v>
      </c>
      <c r="I1660" s="17">
        <v>8</v>
      </c>
      <c r="J1660" s="17">
        <f t="shared" si="248"/>
        <v>99207018</v>
      </c>
      <c r="K1660" s="17" t="str">
        <f t="shared" si="240"/>
        <v>Triploid</v>
      </c>
      <c r="L1660" s="27">
        <v>100</v>
      </c>
      <c r="M1660" s="27">
        <v>1</v>
      </c>
      <c r="N1660" s="26">
        <v>19.945600473333332</v>
      </c>
      <c r="O1660" s="26">
        <f t="shared" si="250"/>
        <v>43.548387096774192</v>
      </c>
      <c r="P1660" s="26">
        <v>0.43548387096774194</v>
      </c>
      <c r="Q1660" s="26">
        <f t="shared" si="251"/>
        <v>56.451612903225808</v>
      </c>
      <c r="R1660" s="26">
        <f t="shared" si="252"/>
        <v>0.56451612903225812</v>
      </c>
      <c r="S1660" s="26">
        <f t="shared" si="253"/>
        <v>11.259613170430107</v>
      </c>
      <c r="T1660" s="26">
        <v>3.7532043901433689</v>
      </c>
      <c r="U1660" s="17" t="s">
        <v>45</v>
      </c>
      <c r="V1660" s="26">
        <f t="shared" si="256"/>
        <v>1.6740429929274616</v>
      </c>
      <c r="W1660" s="80">
        <v>17.995599111672533</v>
      </c>
      <c r="X1660" s="80">
        <v>45.897589698661392</v>
      </c>
      <c r="Y1660" s="80">
        <v>25.645827917116591</v>
      </c>
      <c r="Z1660" s="80">
        <v>1.265087508404477</v>
      </c>
      <c r="AA1660" s="101"/>
      <c r="AB1660" s="101"/>
      <c r="AC1660" s="26">
        <f t="shared" si="249"/>
        <v>0.67541161589189458</v>
      </c>
      <c r="AD1660" s="26">
        <f t="shared" si="249"/>
        <v>1.72263035154015</v>
      </c>
      <c r="AE1660" s="26">
        <f t="shared" si="249"/>
        <v>0.96254033927383364</v>
      </c>
      <c r="AF1660" s="26">
        <f t="shared" si="249"/>
        <v>4.7481319904592194E-2</v>
      </c>
      <c r="AG1660" s="27">
        <v>2.21</v>
      </c>
      <c r="AH1660" s="17">
        <v>6.48</v>
      </c>
      <c r="AI1660" s="17">
        <v>3.3113112148259042E-7</v>
      </c>
      <c r="AJ1660" s="17">
        <v>5.5</v>
      </c>
      <c r="AK1660" s="17">
        <v>127</v>
      </c>
      <c r="AL1660" s="17">
        <v>806</v>
      </c>
      <c r="AM1660" s="52">
        <v>182</v>
      </c>
      <c r="AN1660" s="52">
        <v>0.55000000000000004</v>
      </c>
      <c r="AO1660" s="52">
        <v>9.1</v>
      </c>
      <c r="AP1660" s="52">
        <v>0.3</v>
      </c>
      <c r="AQ1660" s="52">
        <v>9.9499999999999993</v>
      </c>
      <c r="AR1660" s="17">
        <v>1047.1875</v>
      </c>
      <c r="AS1660" s="17">
        <v>1313.333333333333</v>
      </c>
      <c r="AT1660" s="17">
        <v>673.5</v>
      </c>
      <c r="AU1660" s="17">
        <v>21.280008939728326</v>
      </c>
      <c r="AV1660" s="26">
        <v>2.1400168234304493</v>
      </c>
      <c r="AW1660" s="26">
        <v>4933.9250000000029</v>
      </c>
      <c r="AX1660" s="26">
        <v>3789.95</v>
      </c>
      <c r="AY1660" s="103">
        <v>1024</v>
      </c>
      <c r="AZ1660" s="103">
        <f t="shared" si="257"/>
        <v>312.32</v>
      </c>
      <c r="BA1660" s="17">
        <v>200</v>
      </c>
      <c r="BB1660" s="17">
        <v>200</v>
      </c>
      <c r="BC1660" s="17">
        <v>0.16</v>
      </c>
      <c r="BD1660" s="17">
        <v>2</v>
      </c>
      <c r="BE1660" s="17" t="s">
        <v>41</v>
      </c>
      <c r="BF1660" s="17"/>
      <c r="BG1660" s="17"/>
      <c r="BH1660" s="17"/>
    </row>
    <row r="1661" spans="1:60" x14ac:dyDescent="0.25">
      <c r="A1661" s="52">
        <v>2011</v>
      </c>
      <c r="B1661" s="52">
        <v>2014</v>
      </c>
      <c r="C1661" s="17" t="s">
        <v>221</v>
      </c>
      <c r="D1661" s="52" t="s">
        <v>347</v>
      </c>
      <c r="E1661" s="17">
        <v>4</v>
      </c>
      <c r="F1661" s="17" t="s">
        <v>114</v>
      </c>
      <c r="G1661" s="17" t="str">
        <f t="shared" si="247"/>
        <v>Owasco</v>
      </c>
      <c r="H1661" s="70">
        <v>99207</v>
      </c>
      <c r="I1661" s="17">
        <v>8</v>
      </c>
      <c r="J1661" s="17">
        <f t="shared" si="248"/>
        <v>99207018</v>
      </c>
      <c r="K1661" s="17" t="str">
        <f t="shared" si="240"/>
        <v>Triploid</v>
      </c>
      <c r="L1661" s="27">
        <v>100</v>
      </c>
      <c r="M1661" s="27">
        <v>1</v>
      </c>
      <c r="N1661" s="26">
        <v>24.285531673333331</v>
      </c>
      <c r="O1661" s="26">
        <f t="shared" si="250"/>
        <v>44.470588235294123</v>
      </c>
      <c r="P1661" s="26">
        <v>0.44470588235294123</v>
      </c>
      <c r="Q1661" s="26">
        <f t="shared" si="251"/>
        <v>55.529411764705877</v>
      </c>
      <c r="R1661" s="26">
        <f t="shared" si="252"/>
        <v>0.55529411764705872</v>
      </c>
      <c r="S1661" s="26">
        <f t="shared" si="253"/>
        <v>13.48561288213333</v>
      </c>
      <c r="T1661" s="26">
        <v>4.4952042940444432</v>
      </c>
      <c r="U1661" s="17" t="s">
        <v>45</v>
      </c>
      <c r="V1661" s="26">
        <f t="shared" si="256"/>
        <v>2.0049974549707597</v>
      </c>
      <c r="W1661" s="80">
        <v>18.298237116161687</v>
      </c>
      <c r="X1661" s="80">
        <v>43.270200507323025</v>
      </c>
      <c r="Y1661" s="80">
        <v>26.209207658283503</v>
      </c>
      <c r="Z1661" s="80">
        <v>1.844235892467907</v>
      </c>
      <c r="AA1661" s="101"/>
      <c r="AB1661" s="101"/>
      <c r="AC1661" s="26">
        <f t="shared" si="249"/>
        <v>0.82254314058013422</v>
      </c>
      <c r="AD1661" s="26">
        <f t="shared" si="249"/>
        <v>1.945083911246825</v>
      </c>
      <c r="AE1661" s="26">
        <f t="shared" si="249"/>
        <v>1.178157428090185</v>
      </c>
      <c r="AF1661" s="26">
        <f t="shared" si="249"/>
        <v>8.2902171030526203E-2</v>
      </c>
      <c r="AG1661" s="27">
        <v>2.39</v>
      </c>
      <c r="AH1661" s="17">
        <v>6.51</v>
      </c>
      <c r="AI1661" s="17">
        <v>3.090295432513585E-7</v>
      </c>
      <c r="AJ1661" s="17">
        <v>8</v>
      </c>
      <c r="AK1661" s="17">
        <v>161</v>
      </c>
      <c r="AL1661" s="17">
        <v>855</v>
      </c>
      <c r="AM1661" s="52">
        <v>190.5</v>
      </c>
      <c r="AN1661" s="52">
        <v>0.5</v>
      </c>
      <c r="AO1661" s="52">
        <v>11.1</v>
      </c>
      <c r="AP1661" s="52">
        <v>0.5</v>
      </c>
      <c r="AQ1661" s="52">
        <v>8.8000000000000007</v>
      </c>
      <c r="AR1661" s="17">
        <v>1047.1875</v>
      </c>
      <c r="AS1661" s="17">
        <v>1313.333333333333</v>
      </c>
      <c r="AT1661" s="17">
        <v>673.5</v>
      </c>
      <c r="AU1661" s="17">
        <v>21.280008939728326</v>
      </c>
      <c r="AV1661" s="26">
        <v>2.1400168234304493</v>
      </c>
      <c r="AW1661" s="26">
        <v>4933.9250000000029</v>
      </c>
      <c r="AX1661" s="26">
        <v>3789.95</v>
      </c>
      <c r="AY1661" s="103">
        <v>1024</v>
      </c>
      <c r="AZ1661" s="103">
        <f t="shared" si="257"/>
        <v>312.32</v>
      </c>
      <c r="BA1661" s="17">
        <v>200</v>
      </c>
      <c r="BB1661" s="17">
        <v>200</v>
      </c>
      <c r="BC1661" s="17">
        <v>0.16</v>
      </c>
      <c r="BD1661" s="17">
        <v>2</v>
      </c>
      <c r="BE1661" s="17" t="s">
        <v>41</v>
      </c>
      <c r="BF1661" s="17"/>
      <c r="BG1661" s="17"/>
      <c r="BH1661" s="17"/>
    </row>
    <row r="1662" spans="1:60" x14ac:dyDescent="0.25">
      <c r="A1662" s="52">
        <v>2011</v>
      </c>
      <c r="B1662" s="52">
        <v>2014</v>
      </c>
      <c r="C1662" s="17" t="s">
        <v>221</v>
      </c>
      <c r="D1662" s="52" t="s">
        <v>347</v>
      </c>
      <c r="E1662" s="17">
        <v>1</v>
      </c>
      <c r="F1662" s="17" t="s">
        <v>116</v>
      </c>
      <c r="G1662" s="17" t="str">
        <f t="shared" si="247"/>
        <v>Truxton</v>
      </c>
      <c r="H1662" s="70">
        <v>99207</v>
      </c>
      <c r="I1662" s="17">
        <v>8</v>
      </c>
      <c r="J1662" s="17">
        <f t="shared" si="248"/>
        <v>99207020</v>
      </c>
      <c r="K1662" s="17" t="str">
        <f t="shared" ref="K1662:K1725" si="258">VLOOKUP(F1662,$BM$2:$BQ$56,5)</f>
        <v>Triploid</v>
      </c>
      <c r="L1662" s="27">
        <v>94.444444444444443</v>
      </c>
      <c r="M1662" s="27">
        <v>0.94444444444444442</v>
      </c>
      <c r="N1662" s="26">
        <v>28.426549359999992</v>
      </c>
      <c r="O1662" s="26">
        <f t="shared" si="250"/>
        <v>43.558282208588949</v>
      </c>
      <c r="P1662" s="26">
        <v>0.4355828220858895</v>
      </c>
      <c r="Q1662" s="26">
        <f t="shared" si="251"/>
        <v>56.441717791411051</v>
      </c>
      <c r="R1662" s="26">
        <f t="shared" si="252"/>
        <v>0.5644171779141105</v>
      </c>
      <c r="S1662" s="26">
        <f t="shared" si="253"/>
        <v>16.044432767607361</v>
      </c>
      <c r="T1662" s="26">
        <v>5.3481442558691201</v>
      </c>
      <c r="U1662" s="17" t="s">
        <v>45</v>
      </c>
      <c r="V1662" s="26">
        <f t="shared" si="256"/>
        <v>2.3854345476668688</v>
      </c>
      <c r="W1662" s="80">
        <v>18.287021213014924</v>
      </c>
      <c r="X1662" s="80">
        <v>45.018974720554993</v>
      </c>
      <c r="Y1662" s="80">
        <v>25.731904679128974</v>
      </c>
      <c r="Z1662" s="80">
        <v>1.7660835903335368</v>
      </c>
      <c r="AA1662" s="101"/>
      <c r="AB1662" s="101"/>
      <c r="AC1662" s="26">
        <f t="shared" si="249"/>
        <v>0.9780162745734251</v>
      </c>
      <c r="AD1662" s="26">
        <f t="shared" si="249"/>
        <v>2.4076797105685332</v>
      </c>
      <c r="AE1662" s="26">
        <f t="shared" si="249"/>
        <v>1.3761793820225536</v>
      </c>
      <c r="AF1662" s="26">
        <f t="shared" si="249"/>
        <v>9.4452698090270168E-2</v>
      </c>
      <c r="AG1662" s="27">
        <v>1.7</v>
      </c>
      <c r="AH1662" s="17">
        <v>6.16</v>
      </c>
      <c r="AI1662" s="17">
        <v>6.9183097091893534E-7</v>
      </c>
      <c r="AJ1662" s="17">
        <v>5.5</v>
      </c>
      <c r="AK1662" s="17">
        <v>121</v>
      </c>
      <c r="AL1662" s="17">
        <v>689</v>
      </c>
      <c r="AM1662" s="52">
        <v>150</v>
      </c>
      <c r="AN1662" s="52">
        <v>0.55000000000000004</v>
      </c>
      <c r="AO1662" s="52">
        <v>13.35</v>
      </c>
      <c r="AP1662" s="52">
        <v>0.35</v>
      </c>
      <c r="AQ1662" s="52">
        <v>14.65</v>
      </c>
      <c r="AR1662" s="17">
        <v>1047.1875</v>
      </c>
      <c r="AS1662" s="17">
        <v>1313.333333333333</v>
      </c>
      <c r="AT1662" s="17">
        <v>673.5</v>
      </c>
      <c r="AU1662" s="17">
        <v>21.280008939728326</v>
      </c>
      <c r="AV1662" s="26">
        <v>2.1400168234304493</v>
      </c>
      <c r="AW1662" s="26">
        <v>4933.9250000000029</v>
      </c>
      <c r="AX1662" s="26">
        <v>3789.95</v>
      </c>
      <c r="AY1662" s="103">
        <v>1024</v>
      </c>
      <c r="AZ1662" s="103">
        <f t="shared" si="257"/>
        <v>312.32</v>
      </c>
      <c r="BA1662" s="17">
        <v>200</v>
      </c>
      <c r="BB1662" s="17">
        <v>200</v>
      </c>
      <c r="BC1662" s="17">
        <v>0.16</v>
      </c>
      <c r="BD1662" s="17">
        <v>2</v>
      </c>
      <c r="BE1662" s="17" t="s">
        <v>41</v>
      </c>
      <c r="BF1662" s="17"/>
      <c r="BG1662" s="17"/>
      <c r="BH1662" s="17"/>
    </row>
    <row r="1663" spans="1:60" x14ac:dyDescent="0.25">
      <c r="A1663" s="52">
        <v>2011</v>
      </c>
      <c r="B1663" s="52">
        <v>2014</v>
      </c>
      <c r="C1663" s="17" t="s">
        <v>221</v>
      </c>
      <c r="D1663" s="52" t="s">
        <v>347</v>
      </c>
      <c r="E1663" s="17">
        <v>2</v>
      </c>
      <c r="F1663" s="17" t="s">
        <v>116</v>
      </c>
      <c r="G1663" s="17" t="str">
        <f t="shared" si="247"/>
        <v>Truxton</v>
      </c>
      <c r="H1663" s="70">
        <v>99207</v>
      </c>
      <c r="I1663" s="17">
        <v>8</v>
      </c>
      <c r="J1663" s="17">
        <f t="shared" si="248"/>
        <v>99207020</v>
      </c>
      <c r="K1663" s="17" t="str">
        <f t="shared" si="258"/>
        <v>Triploid</v>
      </c>
      <c r="L1663" s="27">
        <v>94.444444444444443</v>
      </c>
      <c r="M1663" s="27">
        <v>0.94444444444444442</v>
      </c>
      <c r="N1663" s="26">
        <v>20.361510546666665</v>
      </c>
      <c r="O1663" s="26">
        <f t="shared" si="250"/>
        <v>41.428571428571431</v>
      </c>
      <c r="P1663" s="26">
        <v>0.41428571428571431</v>
      </c>
      <c r="Q1663" s="26">
        <f t="shared" si="251"/>
        <v>58.571428571428569</v>
      </c>
      <c r="R1663" s="26">
        <f t="shared" si="252"/>
        <v>0.58571428571428574</v>
      </c>
      <c r="S1663" s="26">
        <f t="shared" si="253"/>
        <v>11.926027605904761</v>
      </c>
      <c r="T1663" s="26">
        <v>3.9753425353015865</v>
      </c>
      <c r="U1663" s="17" t="s">
        <v>45</v>
      </c>
      <c r="V1663" s="26">
        <f t="shared" si="256"/>
        <v>1.7731233431318405</v>
      </c>
      <c r="W1663" s="80">
        <v>19.516541488311717</v>
      </c>
      <c r="X1663" s="80">
        <v>43.579689701947075</v>
      </c>
      <c r="Y1663" s="80">
        <v>25.470993017106238</v>
      </c>
      <c r="Z1663" s="80">
        <v>1.7164518929817376</v>
      </c>
      <c r="AA1663" s="101"/>
      <c r="AB1663" s="101"/>
      <c r="AC1663" s="26">
        <f t="shared" si="249"/>
        <v>0.77584937520463704</v>
      </c>
      <c r="AD1663" s="26">
        <f t="shared" si="249"/>
        <v>1.7324419414739474</v>
      </c>
      <c r="AE1663" s="26">
        <f t="shared" si="249"/>
        <v>1.0125592195727211</v>
      </c>
      <c r="AF1663" s="26">
        <f t="shared" si="249"/>
        <v>6.823484219969228E-2</v>
      </c>
      <c r="AG1663" s="27">
        <v>1.78</v>
      </c>
      <c r="AH1663" s="17">
        <v>6.32</v>
      </c>
      <c r="AI1663" s="17">
        <v>4.7863009232263745E-7</v>
      </c>
      <c r="AJ1663" s="17">
        <v>3.5</v>
      </c>
      <c r="AK1663" s="17">
        <v>104</v>
      </c>
      <c r="AL1663" s="17">
        <v>583.5</v>
      </c>
      <c r="AM1663" s="52">
        <v>140</v>
      </c>
      <c r="AN1663" s="52">
        <v>0.5</v>
      </c>
      <c r="AO1663" s="52">
        <v>10.75</v>
      </c>
      <c r="AP1663" s="52">
        <v>0.2</v>
      </c>
      <c r="AQ1663" s="52">
        <v>11.05</v>
      </c>
      <c r="AR1663" s="17">
        <v>1047.1875</v>
      </c>
      <c r="AS1663" s="17">
        <v>1313.333333333333</v>
      </c>
      <c r="AT1663" s="17">
        <v>673.5</v>
      </c>
      <c r="AU1663" s="17">
        <v>21.280008939728326</v>
      </c>
      <c r="AV1663" s="26">
        <v>2.1400168234304493</v>
      </c>
      <c r="AW1663" s="26">
        <v>4933.9250000000029</v>
      </c>
      <c r="AX1663" s="26">
        <v>3789.95</v>
      </c>
      <c r="AY1663" s="103">
        <v>1024</v>
      </c>
      <c r="AZ1663" s="103">
        <f t="shared" si="257"/>
        <v>312.32</v>
      </c>
      <c r="BA1663" s="17">
        <v>200</v>
      </c>
      <c r="BB1663" s="17">
        <v>200</v>
      </c>
      <c r="BC1663" s="17">
        <v>0.16</v>
      </c>
      <c r="BD1663" s="17">
        <v>2</v>
      </c>
      <c r="BE1663" s="17" t="s">
        <v>41</v>
      </c>
      <c r="BF1663" s="17"/>
      <c r="BG1663" s="17"/>
      <c r="BH1663" s="17"/>
    </row>
    <row r="1664" spans="1:60" x14ac:dyDescent="0.25">
      <c r="A1664" s="52">
        <v>2011</v>
      </c>
      <c r="B1664" s="52">
        <v>2014</v>
      </c>
      <c r="C1664" s="17" t="s">
        <v>221</v>
      </c>
      <c r="D1664" s="52" t="s">
        <v>347</v>
      </c>
      <c r="E1664" s="17">
        <v>3</v>
      </c>
      <c r="F1664" s="17" t="s">
        <v>116</v>
      </c>
      <c r="G1664" s="17" t="str">
        <f t="shared" si="247"/>
        <v>Truxton</v>
      </c>
      <c r="H1664" s="70">
        <v>99207</v>
      </c>
      <c r="I1664" s="17">
        <v>8</v>
      </c>
      <c r="J1664" s="17">
        <f t="shared" si="248"/>
        <v>99207020</v>
      </c>
      <c r="K1664" s="17" t="str">
        <f t="shared" si="258"/>
        <v>Triploid</v>
      </c>
      <c r="L1664" s="27">
        <v>100</v>
      </c>
      <c r="M1664" s="27">
        <v>1</v>
      </c>
      <c r="N1664" s="26">
        <v>26.419331179999997</v>
      </c>
      <c r="O1664" s="26">
        <f t="shared" si="250"/>
        <v>44.473007712082257</v>
      </c>
      <c r="P1664" s="26">
        <v>0.44473007712082258</v>
      </c>
      <c r="Q1664" s="26">
        <f t="shared" si="251"/>
        <v>55.526992287917743</v>
      </c>
      <c r="R1664" s="26">
        <f t="shared" si="252"/>
        <v>0.55526992287917742</v>
      </c>
      <c r="S1664" s="26">
        <f t="shared" si="253"/>
        <v>14.669859986838047</v>
      </c>
      <c r="T1664" s="26">
        <v>4.8899533289460155</v>
      </c>
      <c r="U1664" s="17" t="s">
        <v>45</v>
      </c>
      <c r="V1664" s="26">
        <f t="shared" si="256"/>
        <v>2.1810674972997393</v>
      </c>
      <c r="W1664" s="80">
        <v>17.967199430817658</v>
      </c>
      <c r="X1664" s="80">
        <v>44.691856715451934</v>
      </c>
      <c r="Y1664" s="80">
        <v>26.441493982681081</v>
      </c>
      <c r="Z1664" s="80">
        <v>1.6799521245668529</v>
      </c>
      <c r="AA1664" s="101"/>
      <c r="AB1664" s="101"/>
      <c r="AC1664" s="26">
        <f t="shared" si="249"/>
        <v>0.87858766668563759</v>
      </c>
      <c r="AD1664" s="26">
        <f t="shared" si="249"/>
        <v>2.1854109352250251</v>
      </c>
      <c r="AE1664" s="26">
        <f t="shared" si="249"/>
        <v>1.2929767152291738</v>
      </c>
      <c r="AF1664" s="26">
        <f t="shared" si="249"/>
        <v>8.2148874839956129E-2</v>
      </c>
      <c r="AG1664" s="27">
        <v>2.21</v>
      </c>
      <c r="AH1664" s="17">
        <v>6.48</v>
      </c>
      <c r="AI1664" s="17">
        <v>3.3113112148259042E-7</v>
      </c>
      <c r="AJ1664" s="17">
        <v>5.5</v>
      </c>
      <c r="AK1664" s="17">
        <v>127</v>
      </c>
      <c r="AL1664" s="17">
        <v>806</v>
      </c>
      <c r="AM1664" s="52">
        <v>182</v>
      </c>
      <c r="AN1664" s="52">
        <v>0.55000000000000004</v>
      </c>
      <c r="AO1664" s="52">
        <v>9.1</v>
      </c>
      <c r="AP1664" s="52">
        <v>0.3</v>
      </c>
      <c r="AQ1664" s="52">
        <v>9.9499999999999993</v>
      </c>
      <c r="AR1664" s="17">
        <v>1047.1875</v>
      </c>
      <c r="AS1664" s="17">
        <v>1313.333333333333</v>
      </c>
      <c r="AT1664" s="17">
        <v>673.5</v>
      </c>
      <c r="AU1664" s="17">
        <v>21.280008939728326</v>
      </c>
      <c r="AV1664" s="26">
        <v>2.1400168234304493</v>
      </c>
      <c r="AW1664" s="26">
        <v>4933.9250000000029</v>
      </c>
      <c r="AX1664" s="26">
        <v>3789.95</v>
      </c>
      <c r="AY1664" s="103">
        <v>1024</v>
      </c>
      <c r="AZ1664" s="103">
        <f t="shared" si="257"/>
        <v>312.32</v>
      </c>
      <c r="BA1664" s="17">
        <v>200</v>
      </c>
      <c r="BB1664" s="17">
        <v>200</v>
      </c>
      <c r="BC1664" s="17">
        <v>0.16</v>
      </c>
      <c r="BD1664" s="17">
        <v>2</v>
      </c>
      <c r="BE1664" s="17" t="s">
        <v>41</v>
      </c>
      <c r="BF1664" s="17"/>
      <c r="BG1664" s="17"/>
      <c r="BH1664" s="17"/>
    </row>
    <row r="1665" spans="1:60" x14ac:dyDescent="0.25">
      <c r="A1665" s="52">
        <v>2011</v>
      </c>
      <c r="B1665" s="52">
        <v>2014</v>
      </c>
      <c r="C1665" s="17" t="s">
        <v>221</v>
      </c>
      <c r="D1665" s="52" t="s">
        <v>347</v>
      </c>
      <c r="E1665" s="17">
        <v>4</v>
      </c>
      <c r="F1665" s="17" t="s">
        <v>116</v>
      </c>
      <c r="G1665" s="17" t="str">
        <f t="shared" si="247"/>
        <v>Truxton</v>
      </c>
      <c r="H1665" s="70">
        <v>99207</v>
      </c>
      <c r="I1665" s="17">
        <v>8</v>
      </c>
      <c r="J1665" s="17">
        <f t="shared" si="248"/>
        <v>99207020</v>
      </c>
      <c r="K1665" s="17" t="str">
        <f t="shared" si="258"/>
        <v>Triploid</v>
      </c>
      <c r="L1665" s="27">
        <v>100</v>
      </c>
      <c r="M1665" s="27">
        <v>1</v>
      </c>
      <c r="N1665" s="26">
        <v>25.189684006666667</v>
      </c>
      <c r="O1665" s="26">
        <f t="shared" si="250"/>
        <v>43.910256410256409</v>
      </c>
      <c r="P1665" s="26">
        <v>0.4391025641025641</v>
      </c>
      <c r="Q1665" s="26">
        <f t="shared" si="251"/>
        <v>56.089743589743591</v>
      </c>
      <c r="R1665" s="26">
        <f t="shared" si="252"/>
        <v>0.5608974358974359</v>
      </c>
      <c r="S1665" s="26">
        <f t="shared" si="253"/>
        <v>14.128829170405984</v>
      </c>
      <c r="T1665" s="26">
        <v>4.7096097234686614</v>
      </c>
      <c r="U1665" s="17" t="s">
        <v>45</v>
      </c>
      <c r="V1665" s="26">
        <f t="shared" si="256"/>
        <v>2.1006287794240239</v>
      </c>
      <c r="W1665" s="80">
        <v>18.583820003581579</v>
      </c>
      <c r="X1665" s="80">
        <v>45.006993620983124</v>
      </c>
      <c r="Y1665" s="80">
        <v>25.864424593205101</v>
      </c>
      <c r="Z1665" s="80">
        <v>1.4718490455815498</v>
      </c>
      <c r="AA1665" s="101"/>
      <c r="AB1665" s="101"/>
      <c r="AC1665" s="26">
        <f t="shared" si="249"/>
        <v>0.87522539388059206</v>
      </c>
      <c r="AD1665" s="26">
        <f t="shared" si="249"/>
        <v>2.1196537478147417</v>
      </c>
      <c r="AE1665" s="26">
        <f t="shared" si="249"/>
        <v>1.2181134555608071</v>
      </c>
      <c r="AF1665" s="26">
        <f t="shared" si="249"/>
        <v>6.931834576548937E-2</v>
      </c>
      <c r="AG1665" s="27">
        <v>2.39</v>
      </c>
      <c r="AH1665" s="17">
        <v>6.51</v>
      </c>
      <c r="AI1665" s="17">
        <v>3.090295432513585E-7</v>
      </c>
      <c r="AJ1665" s="17">
        <v>8</v>
      </c>
      <c r="AK1665" s="17">
        <v>161</v>
      </c>
      <c r="AL1665" s="17">
        <v>855</v>
      </c>
      <c r="AM1665" s="52">
        <v>190.5</v>
      </c>
      <c r="AN1665" s="52">
        <v>0.5</v>
      </c>
      <c r="AO1665" s="52">
        <v>11.1</v>
      </c>
      <c r="AP1665" s="52">
        <v>0.5</v>
      </c>
      <c r="AQ1665" s="52">
        <v>8.8000000000000007</v>
      </c>
      <c r="AR1665" s="17">
        <v>1047.1875</v>
      </c>
      <c r="AS1665" s="17">
        <v>1313.333333333333</v>
      </c>
      <c r="AT1665" s="17">
        <v>673.5</v>
      </c>
      <c r="AU1665" s="17">
        <v>21.280008939728326</v>
      </c>
      <c r="AV1665" s="26">
        <v>2.1400168234304493</v>
      </c>
      <c r="AW1665" s="26">
        <v>4933.9250000000029</v>
      </c>
      <c r="AX1665" s="26">
        <v>3789.95</v>
      </c>
      <c r="AY1665" s="103">
        <v>1024</v>
      </c>
      <c r="AZ1665" s="103">
        <f t="shared" si="257"/>
        <v>312.32</v>
      </c>
      <c r="BA1665" s="17">
        <v>200</v>
      </c>
      <c r="BB1665" s="17">
        <v>200</v>
      </c>
      <c r="BC1665" s="17">
        <v>0.16</v>
      </c>
      <c r="BD1665" s="17">
        <v>2</v>
      </c>
      <c r="BE1665" s="17" t="s">
        <v>41</v>
      </c>
      <c r="BF1665" s="17"/>
      <c r="BG1665" s="17"/>
      <c r="BH1665" s="17"/>
    </row>
    <row r="1666" spans="1:60" x14ac:dyDescent="0.25">
      <c r="A1666" s="52">
        <v>2011</v>
      </c>
      <c r="B1666" s="52">
        <v>2014</v>
      </c>
      <c r="C1666" s="17" t="s">
        <v>221</v>
      </c>
      <c r="D1666" s="52" t="s">
        <v>347</v>
      </c>
      <c r="E1666" s="17">
        <v>1</v>
      </c>
      <c r="F1666" s="17" t="s">
        <v>120</v>
      </c>
      <c r="G1666" s="17" t="str">
        <f t="shared" si="247"/>
        <v>Millbrook</v>
      </c>
      <c r="H1666" s="70">
        <v>99217</v>
      </c>
      <c r="I1666" s="17">
        <v>9</v>
      </c>
      <c r="J1666" s="17">
        <f t="shared" si="248"/>
        <v>99217015</v>
      </c>
      <c r="K1666" s="17" t="str">
        <f t="shared" si="258"/>
        <v>Triploid</v>
      </c>
      <c r="L1666" s="27">
        <v>100</v>
      </c>
      <c r="M1666" s="27">
        <v>1</v>
      </c>
      <c r="N1666" s="26">
        <v>35.967179820000005</v>
      </c>
      <c r="O1666" s="26">
        <f t="shared" si="250"/>
        <v>44.897959183673471</v>
      </c>
      <c r="P1666" s="26">
        <v>0.44897959183673469</v>
      </c>
      <c r="Q1666" s="26">
        <f t="shared" si="251"/>
        <v>55.102040816326529</v>
      </c>
      <c r="R1666" s="26">
        <f t="shared" si="252"/>
        <v>0.55102040816326525</v>
      </c>
      <c r="S1666" s="26">
        <f t="shared" si="253"/>
        <v>19.818650104897959</v>
      </c>
      <c r="T1666" s="26">
        <v>6.6062167016326523</v>
      </c>
      <c r="U1666" s="17" t="s">
        <v>45</v>
      </c>
      <c r="V1666" s="26">
        <f t="shared" si="256"/>
        <v>2.9465730158932435</v>
      </c>
      <c r="W1666" s="80">
        <v>19.550340982939105</v>
      </c>
      <c r="X1666" s="80">
        <v>45.391366985334997</v>
      </c>
      <c r="Y1666" s="80">
        <v>24.55997019498534</v>
      </c>
      <c r="Z1666" s="80">
        <v>1.2663372977656735</v>
      </c>
      <c r="AA1666" s="101"/>
      <c r="AB1666" s="101"/>
      <c r="AC1666" s="26">
        <f t="shared" si="249"/>
        <v>1.2915378912410564</v>
      </c>
      <c r="AD1666" s="26">
        <f t="shared" si="249"/>
        <v>2.9986520668845702</v>
      </c>
      <c r="AE1666" s="26">
        <f t="shared" si="249"/>
        <v>1.622484852937123</v>
      </c>
      <c r="AF1666" s="26">
        <f t="shared" si="249"/>
        <v>8.3656986063999531E-2</v>
      </c>
      <c r="AG1666" s="27">
        <v>1.7</v>
      </c>
      <c r="AH1666" s="17">
        <v>6.16</v>
      </c>
      <c r="AI1666" s="17">
        <v>6.9183097091893534E-7</v>
      </c>
      <c r="AJ1666" s="17">
        <v>5.5</v>
      </c>
      <c r="AK1666" s="17">
        <v>121</v>
      </c>
      <c r="AL1666" s="17">
        <v>689</v>
      </c>
      <c r="AM1666" s="52">
        <v>150</v>
      </c>
      <c r="AN1666" s="52">
        <v>0.55000000000000004</v>
      </c>
      <c r="AO1666" s="52">
        <v>13.35</v>
      </c>
      <c r="AP1666" s="52">
        <v>0.35</v>
      </c>
      <c r="AQ1666" s="52">
        <v>14.65</v>
      </c>
      <c r="AR1666" s="17">
        <v>1047.1875</v>
      </c>
      <c r="AS1666" s="17">
        <v>1313.333333333333</v>
      </c>
      <c r="AT1666" s="17">
        <v>673.5</v>
      </c>
      <c r="AU1666" s="17">
        <v>21.280008939728326</v>
      </c>
      <c r="AV1666" s="26">
        <v>2.1400168234304493</v>
      </c>
      <c r="AW1666" s="26">
        <v>4933.9250000000029</v>
      </c>
      <c r="AX1666" s="26">
        <v>3789.95</v>
      </c>
      <c r="AY1666" s="103">
        <v>1024</v>
      </c>
      <c r="AZ1666" s="103">
        <f t="shared" si="257"/>
        <v>312.32</v>
      </c>
      <c r="BA1666" s="17">
        <v>200</v>
      </c>
      <c r="BB1666" s="17">
        <v>200</v>
      </c>
      <c r="BC1666" s="17">
        <v>0.16</v>
      </c>
      <c r="BD1666" s="17">
        <v>2</v>
      </c>
      <c r="BE1666" s="17" t="s">
        <v>41</v>
      </c>
      <c r="BF1666" s="17"/>
      <c r="BG1666" s="17"/>
      <c r="BH1666" s="17"/>
    </row>
    <row r="1667" spans="1:60" x14ac:dyDescent="0.25">
      <c r="A1667" s="52">
        <v>2011</v>
      </c>
      <c r="B1667" s="52">
        <v>2014</v>
      </c>
      <c r="C1667" s="17" t="s">
        <v>221</v>
      </c>
      <c r="D1667" s="52" t="s">
        <v>347</v>
      </c>
      <c r="E1667" s="17">
        <v>2</v>
      </c>
      <c r="F1667" s="17" t="s">
        <v>120</v>
      </c>
      <c r="G1667" s="17" t="str">
        <f t="shared" si="247"/>
        <v>Millbrook</v>
      </c>
      <c r="H1667" s="70">
        <v>99217</v>
      </c>
      <c r="I1667" s="17">
        <v>9</v>
      </c>
      <c r="J1667" s="17">
        <f t="shared" si="248"/>
        <v>99217015</v>
      </c>
      <c r="K1667" s="17" t="str">
        <f t="shared" si="258"/>
        <v>Triploid</v>
      </c>
      <c r="L1667" s="27">
        <v>100</v>
      </c>
      <c r="M1667" s="27">
        <v>1</v>
      </c>
      <c r="N1667" s="26">
        <v>26.202334620000006</v>
      </c>
      <c r="O1667" s="26">
        <f t="shared" si="250"/>
        <v>45.333333333333336</v>
      </c>
      <c r="P1667" s="26">
        <v>0.45333333333333337</v>
      </c>
      <c r="Q1667" s="26">
        <f t="shared" si="251"/>
        <v>54.666666666666664</v>
      </c>
      <c r="R1667" s="26">
        <f t="shared" si="252"/>
        <v>0.54666666666666663</v>
      </c>
      <c r="S1667" s="26">
        <f t="shared" si="253"/>
        <v>14.323942925600003</v>
      </c>
      <c r="T1667" s="26">
        <v>4.7746476418666663</v>
      </c>
      <c r="U1667" s="17" t="s">
        <v>45</v>
      </c>
      <c r="V1667" s="26">
        <f t="shared" si="256"/>
        <v>2.1296376636336602</v>
      </c>
      <c r="W1667" s="80">
        <v>19.176697434980937</v>
      </c>
      <c r="X1667" s="80">
        <v>45.266319749385545</v>
      </c>
      <c r="Y1667" s="80">
        <v>25.20633154289763</v>
      </c>
      <c r="Z1667" s="80">
        <v>1.0113872083677222</v>
      </c>
      <c r="AA1667" s="101"/>
      <c r="AB1667" s="101"/>
      <c r="AC1667" s="26">
        <f t="shared" si="249"/>
        <v>0.9156197318672229</v>
      </c>
      <c r="AD1667" s="26">
        <f t="shared" si="249"/>
        <v>2.1613072684738621</v>
      </c>
      <c r="AE1667" s="26">
        <f t="shared" si="249"/>
        <v>1.2035135146140554</v>
      </c>
      <c r="AF1667" s="26">
        <f t="shared" si="249"/>
        <v>4.8290175494470559E-2</v>
      </c>
      <c r="AG1667" s="27">
        <v>1.78</v>
      </c>
      <c r="AH1667" s="17">
        <v>6.32</v>
      </c>
      <c r="AI1667" s="17">
        <v>4.7863009232263745E-7</v>
      </c>
      <c r="AJ1667" s="17">
        <v>3.5</v>
      </c>
      <c r="AK1667" s="17">
        <v>104</v>
      </c>
      <c r="AL1667" s="17">
        <v>583.5</v>
      </c>
      <c r="AM1667" s="52">
        <v>140</v>
      </c>
      <c r="AN1667" s="52">
        <v>0.5</v>
      </c>
      <c r="AO1667" s="52">
        <v>10.75</v>
      </c>
      <c r="AP1667" s="52">
        <v>0.2</v>
      </c>
      <c r="AQ1667" s="52">
        <v>11.05</v>
      </c>
      <c r="AR1667" s="17">
        <v>1047.1875</v>
      </c>
      <c r="AS1667" s="17">
        <v>1313.333333333333</v>
      </c>
      <c r="AT1667" s="17">
        <v>673.5</v>
      </c>
      <c r="AU1667" s="17">
        <v>21.280008939728326</v>
      </c>
      <c r="AV1667" s="26">
        <v>2.1400168234304493</v>
      </c>
      <c r="AW1667" s="26">
        <v>4933.9250000000029</v>
      </c>
      <c r="AX1667" s="26">
        <v>3789.95</v>
      </c>
      <c r="AY1667" s="103">
        <v>1024</v>
      </c>
      <c r="AZ1667" s="103">
        <f t="shared" si="257"/>
        <v>312.32</v>
      </c>
      <c r="BA1667" s="17">
        <v>200</v>
      </c>
      <c r="BB1667" s="17">
        <v>200</v>
      </c>
      <c r="BC1667" s="17">
        <v>0.16</v>
      </c>
      <c r="BD1667" s="17">
        <v>2</v>
      </c>
      <c r="BE1667" s="17" t="s">
        <v>41</v>
      </c>
      <c r="BF1667" s="17"/>
      <c r="BG1667" s="17"/>
      <c r="BH1667" s="17"/>
    </row>
    <row r="1668" spans="1:60" x14ac:dyDescent="0.25">
      <c r="A1668" s="52">
        <v>2011</v>
      </c>
      <c r="B1668" s="52">
        <v>2014</v>
      </c>
      <c r="C1668" s="17" t="s">
        <v>221</v>
      </c>
      <c r="D1668" s="52" t="s">
        <v>347</v>
      </c>
      <c r="E1668" s="17">
        <v>3</v>
      </c>
      <c r="F1668" s="17" t="s">
        <v>120</v>
      </c>
      <c r="G1668" s="17" t="str">
        <f t="shared" si="247"/>
        <v>Millbrook</v>
      </c>
      <c r="H1668" s="70">
        <v>99217</v>
      </c>
      <c r="I1668" s="17">
        <v>9</v>
      </c>
      <c r="J1668" s="17">
        <f t="shared" si="248"/>
        <v>99217015</v>
      </c>
      <c r="K1668" s="17" t="str">
        <f t="shared" si="258"/>
        <v>Triploid</v>
      </c>
      <c r="L1668" s="27">
        <v>100</v>
      </c>
      <c r="M1668" s="27">
        <v>1</v>
      </c>
      <c r="N1668" s="26">
        <v>20.072181799999999</v>
      </c>
      <c r="O1668" s="26">
        <f t="shared" si="250"/>
        <v>44.482758620689651</v>
      </c>
      <c r="P1668" s="26">
        <v>0.4448275862068965</v>
      </c>
      <c r="Q1668" s="26">
        <f t="shared" si="251"/>
        <v>55.517241379310349</v>
      </c>
      <c r="R1668" s="26">
        <f t="shared" si="252"/>
        <v>0.55517241379310345</v>
      </c>
      <c r="S1668" s="26">
        <f t="shared" si="253"/>
        <v>11.14352162</v>
      </c>
      <c r="T1668" s="26">
        <v>3.7145072066666671</v>
      </c>
      <c r="U1668" s="17" t="s">
        <v>45</v>
      </c>
      <c r="V1668" s="26">
        <f t="shared" si="256"/>
        <v>1.6567828754088614</v>
      </c>
      <c r="W1668" s="80">
        <v>18.590609894444782</v>
      </c>
      <c r="X1668" s="80">
        <v>44.453284893733795</v>
      </c>
      <c r="Y1668" s="80">
        <v>25.289905525927438</v>
      </c>
      <c r="Z1668" s="80">
        <v>1.685054473482694</v>
      </c>
      <c r="AA1668" s="101"/>
      <c r="AB1668" s="101"/>
      <c r="AC1668" s="26">
        <f t="shared" si="249"/>
        <v>0.69054954429243787</v>
      </c>
      <c r="AD1668" s="26">
        <f t="shared" si="249"/>
        <v>1.6512204709778067</v>
      </c>
      <c r="AE1668" s="26">
        <f t="shared" si="249"/>
        <v>0.93939536331976625</v>
      </c>
      <c r="AF1668" s="26">
        <f t="shared" si="249"/>
        <v>6.2591469853773729E-2</v>
      </c>
      <c r="AG1668" s="27">
        <v>2.21</v>
      </c>
      <c r="AH1668" s="17">
        <v>6.48</v>
      </c>
      <c r="AI1668" s="17">
        <v>3.3113112148259042E-7</v>
      </c>
      <c r="AJ1668" s="17">
        <v>5.5</v>
      </c>
      <c r="AK1668" s="17">
        <v>127</v>
      </c>
      <c r="AL1668" s="17">
        <v>806</v>
      </c>
      <c r="AM1668" s="52">
        <v>182</v>
      </c>
      <c r="AN1668" s="52">
        <v>0.55000000000000004</v>
      </c>
      <c r="AO1668" s="52">
        <v>9.1</v>
      </c>
      <c r="AP1668" s="52">
        <v>0.3</v>
      </c>
      <c r="AQ1668" s="52">
        <v>9.9499999999999993</v>
      </c>
      <c r="AR1668" s="17">
        <v>1047.1875</v>
      </c>
      <c r="AS1668" s="17">
        <v>1313.333333333333</v>
      </c>
      <c r="AT1668" s="17">
        <v>673.5</v>
      </c>
      <c r="AU1668" s="17">
        <v>21.280008939728326</v>
      </c>
      <c r="AV1668" s="26">
        <v>2.1400168234304493</v>
      </c>
      <c r="AW1668" s="26">
        <v>4933.9250000000029</v>
      </c>
      <c r="AX1668" s="26">
        <v>3789.95</v>
      </c>
      <c r="AY1668" s="103">
        <v>1024</v>
      </c>
      <c r="AZ1668" s="103">
        <f t="shared" si="257"/>
        <v>312.32</v>
      </c>
      <c r="BA1668" s="17">
        <v>200</v>
      </c>
      <c r="BB1668" s="17">
        <v>200</v>
      </c>
      <c r="BC1668" s="17">
        <v>0.16</v>
      </c>
      <c r="BD1668" s="17">
        <v>2</v>
      </c>
      <c r="BE1668" s="17" t="s">
        <v>41</v>
      </c>
      <c r="BF1668" s="17"/>
      <c r="BG1668" s="17"/>
      <c r="BH1668" s="17"/>
    </row>
    <row r="1669" spans="1:60" x14ac:dyDescent="0.25">
      <c r="A1669" s="52">
        <v>2011</v>
      </c>
      <c r="B1669" s="52">
        <v>2014</v>
      </c>
      <c r="C1669" s="17" t="s">
        <v>221</v>
      </c>
      <c r="D1669" s="52" t="s">
        <v>347</v>
      </c>
      <c r="E1669" s="17">
        <v>4</v>
      </c>
      <c r="F1669" s="17" t="s">
        <v>120</v>
      </c>
      <c r="G1669" s="17" t="str">
        <f t="shared" si="247"/>
        <v>Millbrook</v>
      </c>
      <c r="H1669" s="70">
        <v>99217</v>
      </c>
      <c r="I1669" s="17">
        <v>9</v>
      </c>
      <c r="J1669" s="17">
        <f t="shared" si="248"/>
        <v>99217015</v>
      </c>
      <c r="K1669" s="17" t="str">
        <f t="shared" si="258"/>
        <v>Triploid</v>
      </c>
      <c r="L1669" s="27">
        <v>100</v>
      </c>
      <c r="M1669" s="27">
        <v>1</v>
      </c>
      <c r="N1669" s="26">
        <v>43.435478093333337</v>
      </c>
      <c r="O1669" s="26">
        <f t="shared" si="250"/>
        <v>46.197183098591552</v>
      </c>
      <c r="P1669" s="26">
        <v>0.46197183098591549</v>
      </c>
      <c r="Q1669" s="26">
        <f t="shared" si="251"/>
        <v>53.802816901408448</v>
      </c>
      <c r="R1669" s="26">
        <f t="shared" si="252"/>
        <v>0.53802816901408446</v>
      </c>
      <c r="S1669" s="26">
        <f t="shared" si="253"/>
        <v>23.36951074880751</v>
      </c>
      <c r="T1669" s="26">
        <v>7.789836916269171</v>
      </c>
      <c r="U1669" s="17" t="s">
        <v>45</v>
      </c>
      <c r="V1669" s="26">
        <f t="shared" si="256"/>
        <v>3.4745035308961514</v>
      </c>
      <c r="W1669" s="80">
        <v>19.07687485306792</v>
      </c>
      <c r="X1669" s="80">
        <v>45.939310622768048</v>
      </c>
      <c r="Y1669" s="80">
        <v>24.923732354159441</v>
      </c>
      <c r="Z1669" s="80">
        <v>1.1007310219754345</v>
      </c>
      <c r="AA1669" s="101"/>
      <c r="AB1669" s="101"/>
      <c r="AC1669" s="26">
        <f t="shared" si="249"/>
        <v>1.486057439774755</v>
      </c>
      <c r="AD1669" s="26">
        <f t="shared" si="249"/>
        <v>3.57859737797195</v>
      </c>
      <c r="AE1669" s="26">
        <f t="shared" si="249"/>
        <v>1.9415181038364355</v>
      </c>
      <c r="AF1669" s="26">
        <f t="shared" si="249"/>
        <v>8.5745151498669306E-2</v>
      </c>
      <c r="AG1669" s="27">
        <v>2.39</v>
      </c>
      <c r="AH1669" s="17">
        <v>6.51</v>
      </c>
      <c r="AI1669" s="17">
        <v>3.090295432513585E-7</v>
      </c>
      <c r="AJ1669" s="17">
        <v>8</v>
      </c>
      <c r="AK1669" s="17">
        <v>161</v>
      </c>
      <c r="AL1669" s="17">
        <v>855</v>
      </c>
      <c r="AM1669" s="52">
        <v>190.5</v>
      </c>
      <c r="AN1669" s="52">
        <v>0.5</v>
      </c>
      <c r="AO1669" s="52">
        <v>11.1</v>
      </c>
      <c r="AP1669" s="52">
        <v>0.5</v>
      </c>
      <c r="AQ1669" s="52">
        <v>8.8000000000000007</v>
      </c>
      <c r="AR1669" s="17">
        <v>1047.1875</v>
      </c>
      <c r="AS1669" s="17">
        <v>1313.333333333333</v>
      </c>
      <c r="AT1669" s="17">
        <v>673.5</v>
      </c>
      <c r="AU1669" s="17">
        <v>21.280008939728326</v>
      </c>
      <c r="AV1669" s="26">
        <v>2.1400168234304493</v>
      </c>
      <c r="AW1669" s="26">
        <v>4933.9250000000029</v>
      </c>
      <c r="AX1669" s="26">
        <v>3789.95</v>
      </c>
      <c r="AY1669" s="103">
        <v>1024</v>
      </c>
      <c r="AZ1669" s="103">
        <f t="shared" si="257"/>
        <v>312.32</v>
      </c>
      <c r="BA1669" s="17">
        <v>200</v>
      </c>
      <c r="BB1669" s="17">
        <v>200</v>
      </c>
      <c r="BC1669" s="17">
        <v>0.16</v>
      </c>
      <c r="BD1669" s="17">
        <v>2</v>
      </c>
      <c r="BE1669" s="17" t="s">
        <v>41</v>
      </c>
      <c r="BF1669" s="17"/>
      <c r="BG1669" s="17"/>
      <c r="BH1669" s="17"/>
    </row>
    <row r="1670" spans="1:60" x14ac:dyDescent="0.25">
      <c r="A1670" s="52">
        <v>2011</v>
      </c>
      <c r="B1670" s="52">
        <v>2014</v>
      </c>
      <c r="C1670" s="17" t="s">
        <v>221</v>
      </c>
      <c r="D1670" s="52" t="s">
        <v>347</v>
      </c>
      <c r="E1670" s="17">
        <v>1</v>
      </c>
      <c r="F1670" s="17" t="s">
        <v>124</v>
      </c>
      <c r="G1670" s="17" t="str">
        <f t="shared" si="247"/>
        <v>Allegany</v>
      </c>
      <c r="H1670" s="70">
        <v>99239</v>
      </c>
      <c r="I1670" s="17" t="s">
        <v>52</v>
      </c>
      <c r="J1670" s="17">
        <f t="shared" si="248"/>
        <v>99239015</v>
      </c>
      <c r="K1670" s="17" t="str">
        <f t="shared" si="258"/>
        <v>Diploid</v>
      </c>
      <c r="L1670" s="27">
        <v>100</v>
      </c>
      <c r="M1670" s="27">
        <v>1</v>
      </c>
      <c r="N1670" s="26">
        <v>23.670708086666671</v>
      </c>
      <c r="O1670" s="26">
        <f t="shared" si="250"/>
        <v>44.848484848484844</v>
      </c>
      <c r="P1670" s="26">
        <v>0.44848484848484843</v>
      </c>
      <c r="Q1670" s="26">
        <f t="shared" si="251"/>
        <v>55.151515151515156</v>
      </c>
      <c r="R1670" s="26">
        <f t="shared" si="252"/>
        <v>0.55151515151515151</v>
      </c>
      <c r="S1670" s="26">
        <f t="shared" si="253"/>
        <v>13.054754156888892</v>
      </c>
      <c r="T1670" s="26">
        <v>4.3515847189629628</v>
      </c>
      <c r="U1670" s="17" t="s">
        <v>45</v>
      </c>
      <c r="V1670" s="26">
        <f t="shared" si="256"/>
        <v>1.9409387684937389</v>
      </c>
      <c r="W1670" s="80">
        <v>19.433559758527252</v>
      </c>
      <c r="X1670" s="80">
        <v>42.491004563382333</v>
      </c>
      <c r="Y1670" s="80">
        <v>25.960412249026433</v>
      </c>
      <c r="Z1670" s="80">
        <v>1.5251519881783366</v>
      </c>
      <c r="AA1670" s="101"/>
      <c r="AB1670" s="101"/>
      <c r="AC1670" s="26">
        <f t="shared" si="249"/>
        <v>0.84566781680260761</v>
      </c>
      <c r="AD1670" s="26">
        <f t="shared" si="249"/>
        <v>1.8490320615140008</v>
      </c>
      <c r="AE1670" s="26">
        <f t="shared" si="249"/>
        <v>1.1296893324084234</v>
      </c>
      <c r="AF1670" s="26">
        <f t="shared" si="249"/>
        <v>6.6368280858528306E-2</v>
      </c>
      <c r="AG1670" s="27">
        <v>1.7</v>
      </c>
      <c r="AH1670" s="17">
        <v>6.16</v>
      </c>
      <c r="AI1670" s="17">
        <v>6.9183097091893534E-7</v>
      </c>
      <c r="AJ1670" s="17">
        <v>5.5</v>
      </c>
      <c r="AK1670" s="17">
        <v>121</v>
      </c>
      <c r="AL1670" s="17">
        <v>689</v>
      </c>
      <c r="AM1670" s="52">
        <v>150</v>
      </c>
      <c r="AN1670" s="52">
        <v>0.55000000000000004</v>
      </c>
      <c r="AO1670" s="52">
        <v>13.35</v>
      </c>
      <c r="AP1670" s="52">
        <v>0.35</v>
      </c>
      <c r="AQ1670" s="52">
        <v>14.65</v>
      </c>
      <c r="AR1670" s="17">
        <v>1047.1875</v>
      </c>
      <c r="AS1670" s="17">
        <v>1313.333333333333</v>
      </c>
      <c r="AT1670" s="17">
        <v>673.5</v>
      </c>
      <c r="AU1670" s="17">
        <v>21.280008939728326</v>
      </c>
      <c r="AV1670" s="26">
        <v>2.1400168234304493</v>
      </c>
      <c r="AW1670" s="26">
        <v>4933.9250000000029</v>
      </c>
      <c r="AX1670" s="26">
        <v>3789.95</v>
      </c>
      <c r="AY1670" s="103">
        <v>1024</v>
      </c>
      <c r="AZ1670" s="103">
        <f t="shared" si="257"/>
        <v>312.32</v>
      </c>
      <c r="BA1670" s="17">
        <v>200</v>
      </c>
      <c r="BB1670" s="17">
        <v>200</v>
      </c>
      <c r="BC1670" s="17">
        <v>0.16</v>
      </c>
      <c r="BD1670" s="17">
        <v>2</v>
      </c>
      <c r="BE1670" s="17" t="s">
        <v>41</v>
      </c>
      <c r="BF1670" s="17"/>
      <c r="BG1670" s="17"/>
      <c r="BH1670" s="17"/>
    </row>
    <row r="1671" spans="1:60" x14ac:dyDescent="0.25">
      <c r="A1671" s="52">
        <v>2011</v>
      </c>
      <c r="B1671" s="52">
        <v>2014</v>
      </c>
      <c r="C1671" s="17" t="s">
        <v>221</v>
      </c>
      <c r="D1671" s="52" t="s">
        <v>347</v>
      </c>
      <c r="E1671" s="17">
        <v>2</v>
      </c>
      <c r="F1671" s="17" t="s">
        <v>124</v>
      </c>
      <c r="G1671" s="17" t="str">
        <f t="shared" si="247"/>
        <v>Allegany</v>
      </c>
      <c r="H1671" s="70">
        <v>99239</v>
      </c>
      <c r="I1671" s="17" t="s">
        <v>52</v>
      </c>
      <c r="J1671" s="17">
        <f t="shared" si="248"/>
        <v>99239015</v>
      </c>
      <c r="K1671" s="17" t="str">
        <f t="shared" si="258"/>
        <v>Diploid</v>
      </c>
      <c r="L1671" s="27">
        <v>100</v>
      </c>
      <c r="M1671" s="27">
        <v>1</v>
      </c>
      <c r="N1671" s="26">
        <v>24.412112999999994</v>
      </c>
      <c r="O1671" s="26">
        <f t="shared" si="250"/>
        <v>42.040816326530617</v>
      </c>
      <c r="P1671" s="26">
        <v>0.42040816326530617</v>
      </c>
      <c r="Q1671" s="26">
        <f t="shared" si="251"/>
        <v>57.959183673469383</v>
      </c>
      <c r="R1671" s="26">
        <f t="shared" si="252"/>
        <v>0.57959183673469383</v>
      </c>
      <c r="S1671" s="26">
        <f t="shared" si="253"/>
        <v>14.149061412244894</v>
      </c>
      <c r="T1671" s="26">
        <v>4.7163538040816313</v>
      </c>
      <c r="U1671" s="17" t="s">
        <v>45</v>
      </c>
      <c r="V1671" s="26">
        <f t="shared" si="256"/>
        <v>2.1036368439257944</v>
      </c>
      <c r="W1671" s="80">
        <v>19.568175862613131</v>
      </c>
      <c r="X1671" s="80">
        <v>42.999076327489689</v>
      </c>
      <c r="Y1671" s="80">
        <v>25.194613309860273</v>
      </c>
      <c r="Z1671" s="80">
        <v>1.5487410980699821</v>
      </c>
      <c r="AA1671" s="101"/>
      <c r="AB1671" s="101"/>
      <c r="AC1671" s="26">
        <f t="shared" si="249"/>
        <v>0.92290440668573803</v>
      </c>
      <c r="AD1671" s="26">
        <f t="shared" si="249"/>
        <v>2.0279885720915241</v>
      </c>
      <c r="AE1671" s="26">
        <f t="shared" si="249"/>
        <v>1.1882671032632521</v>
      </c>
      <c r="AF1671" s="26">
        <f t="shared" si="249"/>
        <v>7.3044109694199222E-2</v>
      </c>
      <c r="AG1671" s="27">
        <v>1.78</v>
      </c>
      <c r="AH1671" s="17">
        <v>6.32</v>
      </c>
      <c r="AI1671" s="17">
        <v>4.7863009232263745E-7</v>
      </c>
      <c r="AJ1671" s="17">
        <v>3.5</v>
      </c>
      <c r="AK1671" s="17">
        <v>104</v>
      </c>
      <c r="AL1671" s="17">
        <v>583.5</v>
      </c>
      <c r="AM1671" s="52">
        <v>140</v>
      </c>
      <c r="AN1671" s="52">
        <v>0.5</v>
      </c>
      <c r="AO1671" s="52">
        <v>10.75</v>
      </c>
      <c r="AP1671" s="52">
        <v>0.2</v>
      </c>
      <c r="AQ1671" s="52">
        <v>11.05</v>
      </c>
      <c r="AR1671" s="17">
        <v>1047.1875</v>
      </c>
      <c r="AS1671" s="17">
        <v>1313.333333333333</v>
      </c>
      <c r="AT1671" s="17">
        <v>673.5</v>
      </c>
      <c r="AU1671" s="17">
        <v>21.280008939728326</v>
      </c>
      <c r="AV1671" s="26">
        <v>2.1400168234304493</v>
      </c>
      <c r="AW1671" s="26">
        <v>4933.9250000000029</v>
      </c>
      <c r="AX1671" s="26">
        <v>3789.95</v>
      </c>
      <c r="AY1671" s="103">
        <v>1024</v>
      </c>
      <c r="AZ1671" s="103">
        <f t="shared" si="257"/>
        <v>312.32</v>
      </c>
      <c r="BA1671" s="17">
        <v>200</v>
      </c>
      <c r="BB1671" s="17">
        <v>200</v>
      </c>
      <c r="BC1671" s="17">
        <v>0.16</v>
      </c>
      <c r="BD1671" s="17">
        <v>2</v>
      </c>
      <c r="BE1671" s="17" t="s">
        <v>41</v>
      </c>
      <c r="BF1671" s="17"/>
      <c r="BG1671" s="17"/>
      <c r="BH1671" s="17"/>
    </row>
    <row r="1672" spans="1:60" x14ac:dyDescent="0.25">
      <c r="A1672" s="52">
        <v>2011</v>
      </c>
      <c r="B1672" s="52">
        <v>2014</v>
      </c>
      <c r="C1672" s="17" t="s">
        <v>221</v>
      </c>
      <c r="D1672" s="52" t="s">
        <v>347</v>
      </c>
      <c r="E1672" s="17">
        <v>3</v>
      </c>
      <c r="F1672" s="17" t="s">
        <v>124</v>
      </c>
      <c r="G1672" s="17" t="str">
        <f t="shared" si="247"/>
        <v>Allegany</v>
      </c>
      <c r="H1672" s="70">
        <v>99239</v>
      </c>
      <c r="I1672" s="17" t="s">
        <v>52</v>
      </c>
      <c r="J1672" s="17">
        <f t="shared" si="248"/>
        <v>99239015</v>
      </c>
      <c r="K1672" s="17" t="str">
        <f t="shared" si="258"/>
        <v>Diploid</v>
      </c>
      <c r="L1672" s="27">
        <v>100</v>
      </c>
      <c r="M1672" s="27">
        <v>1</v>
      </c>
      <c r="N1672" s="26">
        <v>20.578507106666663</v>
      </c>
      <c r="O1672" s="26">
        <f t="shared" si="250"/>
        <v>43.768115942028992</v>
      </c>
      <c r="P1672" s="26">
        <v>0.4376811594202899</v>
      </c>
      <c r="Q1672" s="26">
        <f t="shared" si="251"/>
        <v>56.231884057971008</v>
      </c>
      <c r="R1672" s="26">
        <f t="shared" si="252"/>
        <v>0.56231884057971004</v>
      </c>
      <c r="S1672" s="26">
        <f t="shared" si="253"/>
        <v>11.571682257082122</v>
      </c>
      <c r="T1672" s="26">
        <v>3.8572274190273745</v>
      </c>
      <c r="U1672" s="17" t="s">
        <v>45</v>
      </c>
      <c r="V1672" s="26">
        <f t="shared" si="256"/>
        <v>1.7204404188346898</v>
      </c>
      <c r="W1672" s="80">
        <v>19.231661208252987</v>
      </c>
      <c r="X1672" s="80">
        <v>43.960456338712902</v>
      </c>
      <c r="Y1672" s="80">
        <v>25.343020731022293</v>
      </c>
      <c r="Z1672" s="80">
        <v>1.3586279617505852</v>
      </c>
      <c r="AA1672" s="101"/>
      <c r="AB1672" s="101"/>
      <c r="AC1672" s="26">
        <f t="shared" si="249"/>
        <v>0.74180890925918552</v>
      </c>
      <c r="AD1672" s="26">
        <f t="shared" si="249"/>
        <v>1.6956547754263915</v>
      </c>
      <c r="AE1672" s="26">
        <f t="shared" si="249"/>
        <v>0.97753794444678366</v>
      </c>
      <c r="AF1672" s="26">
        <f t="shared" si="249"/>
        <v>5.2405370263216323E-2</v>
      </c>
      <c r="AG1672" s="27">
        <v>2.21</v>
      </c>
      <c r="AH1672" s="17">
        <v>6.48</v>
      </c>
      <c r="AI1672" s="17">
        <v>3.3113112148259042E-7</v>
      </c>
      <c r="AJ1672" s="17">
        <v>5.5</v>
      </c>
      <c r="AK1672" s="17">
        <v>127</v>
      </c>
      <c r="AL1672" s="17">
        <v>806</v>
      </c>
      <c r="AM1672" s="52">
        <v>182</v>
      </c>
      <c r="AN1672" s="52">
        <v>0.55000000000000004</v>
      </c>
      <c r="AO1672" s="52">
        <v>9.1</v>
      </c>
      <c r="AP1672" s="52">
        <v>0.3</v>
      </c>
      <c r="AQ1672" s="52">
        <v>9.9499999999999993</v>
      </c>
      <c r="AR1672" s="17">
        <v>1047.1875</v>
      </c>
      <c r="AS1672" s="17">
        <v>1313.333333333333</v>
      </c>
      <c r="AT1672" s="17">
        <v>673.5</v>
      </c>
      <c r="AU1672" s="17">
        <v>21.280008939728326</v>
      </c>
      <c r="AV1672" s="26">
        <v>2.1400168234304493</v>
      </c>
      <c r="AW1672" s="26">
        <v>4933.9250000000029</v>
      </c>
      <c r="AX1672" s="26">
        <v>3789.95</v>
      </c>
      <c r="AY1672" s="103">
        <v>1024</v>
      </c>
      <c r="AZ1672" s="103">
        <f t="shared" si="257"/>
        <v>312.32</v>
      </c>
      <c r="BA1672" s="17">
        <v>200</v>
      </c>
      <c r="BB1672" s="17">
        <v>200</v>
      </c>
      <c r="BC1672" s="17">
        <v>0.16</v>
      </c>
      <c r="BD1672" s="17">
        <v>2</v>
      </c>
      <c r="BE1672" s="17" t="s">
        <v>41</v>
      </c>
      <c r="BF1672" s="17"/>
      <c r="BG1672" s="17"/>
      <c r="BH1672" s="17"/>
    </row>
    <row r="1673" spans="1:60" x14ac:dyDescent="0.25">
      <c r="A1673" s="52">
        <v>2011</v>
      </c>
      <c r="B1673" s="52">
        <v>2014</v>
      </c>
      <c r="C1673" s="17" t="s">
        <v>221</v>
      </c>
      <c r="D1673" s="52" t="s">
        <v>347</v>
      </c>
      <c r="E1673" s="17">
        <v>4</v>
      </c>
      <c r="F1673" s="17" t="s">
        <v>124</v>
      </c>
      <c r="G1673" s="17" t="str">
        <f t="shared" si="247"/>
        <v>Allegany</v>
      </c>
      <c r="H1673" s="70">
        <v>99239</v>
      </c>
      <c r="I1673" s="17" t="s">
        <v>52</v>
      </c>
      <c r="J1673" s="17">
        <f t="shared" si="248"/>
        <v>99239015</v>
      </c>
      <c r="K1673" s="17" t="str">
        <f t="shared" si="258"/>
        <v>Diploid</v>
      </c>
      <c r="L1673" s="27">
        <v>100</v>
      </c>
      <c r="M1673" s="27">
        <v>1</v>
      </c>
      <c r="N1673" s="26">
        <v>14.611101706666666</v>
      </c>
      <c r="O1673" s="26">
        <f t="shared" si="250"/>
        <v>44.062500000000007</v>
      </c>
      <c r="P1673" s="26">
        <v>0.44062500000000004</v>
      </c>
      <c r="Q1673" s="26">
        <f t="shared" si="251"/>
        <v>55.937499999999993</v>
      </c>
      <c r="R1673" s="26">
        <f t="shared" si="252"/>
        <v>0.55937499999999996</v>
      </c>
      <c r="S1673" s="26">
        <f t="shared" si="253"/>
        <v>8.1730850171666649</v>
      </c>
      <c r="T1673" s="26">
        <v>2.724361672388889</v>
      </c>
      <c r="U1673" s="17" t="s">
        <v>45</v>
      </c>
      <c r="V1673" s="26">
        <f t="shared" si="256"/>
        <v>1.2151479359450887</v>
      </c>
      <c r="W1673" s="80">
        <v>18.410311538122386</v>
      </c>
      <c r="X1673" s="80">
        <v>43.67661735414454</v>
      </c>
      <c r="Y1673" s="80">
        <v>25.238090738959968</v>
      </c>
      <c r="Z1673" s="80">
        <v>1.8608877373768706</v>
      </c>
      <c r="AA1673" s="101"/>
      <c r="AB1673" s="101"/>
      <c r="AC1673" s="26">
        <f t="shared" si="249"/>
        <v>0.50156347131199563</v>
      </c>
      <c r="AD1673" s="26">
        <f t="shared" si="249"/>
        <v>1.189909022992268</v>
      </c>
      <c r="AE1673" s="26">
        <f t="shared" si="249"/>
        <v>0.68757687093495512</v>
      </c>
      <c r="AF1673" s="26">
        <f t="shared" si="249"/>
        <v>5.0697312283280269E-2</v>
      </c>
      <c r="AG1673" s="27">
        <v>2.39</v>
      </c>
      <c r="AH1673" s="17">
        <v>6.51</v>
      </c>
      <c r="AI1673" s="17">
        <v>3.090295432513585E-7</v>
      </c>
      <c r="AJ1673" s="17">
        <v>8</v>
      </c>
      <c r="AK1673" s="17">
        <v>161</v>
      </c>
      <c r="AL1673" s="17">
        <v>855</v>
      </c>
      <c r="AM1673" s="52">
        <v>190.5</v>
      </c>
      <c r="AN1673" s="52">
        <v>0.5</v>
      </c>
      <c r="AO1673" s="52">
        <v>11.1</v>
      </c>
      <c r="AP1673" s="52">
        <v>0.5</v>
      </c>
      <c r="AQ1673" s="52">
        <v>8.8000000000000007</v>
      </c>
      <c r="AR1673" s="17">
        <v>1047.1875</v>
      </c>
      <c r="AS1673" s="17">
        <v>1313.333333333333</v>
      </c>
      <c r="AT1673" s="17">
        <v>673.5</v>
      </c>
      <c r="AU1673" s="17">
        <v>21.280008939728326</v>
      </c>
      <c r="AV1673" s="26">
        <v>2.1400168234304493</v>
      </c>
      <c r="AW1673" s="26">
        <v>4933.9250000000029</v>
      </c>
      <c r="AX1673" s="26">
        <v>3789.95</v>
      </c>
      <c r="AY1673" s="103">
        <v>1024</v>
      </c>
      <c r="AZ1673" s="103">
        <f t="shared" si="257"/>
        <v>312.32</v>
      </c>
      <c r="BA1673" s="17">
        <v>200</v>
      </c>
      <c r="BB1673" s="17">
        <v>200</v>
      </c>
      <c r="BC1673" s="17">
        <v>0.16</v>
      </c>
      <c r="BD1673" s="17">
        <v>2</v>
      </c>
      <c r="BE1673" s="17" t="s">
        <v>41</v>
      </c>
      <c r="BF1673" s="17"/>
      <c r="BG1673" s="17"/>
      <c r="BH1673" s="17"/>
    </row>
    <row r="1674" spans="1:60" x14ac:dyDescent="0.25">
      <c r="A1674" s="52">
        <v>2011</v>
      </c>
      <c r="B1674" s="52">
        <v>2014</v>
      </c>
      <c r="C1674" s="17" t="s">
        <v>221</v>
      </c>
      <c r="D1674" s="52" t="s">
        <v>347</v>
      </c>
      <c r="E1674" s="17">
        <v>1</v>
      </c>
      <c r="F1674" s="17" t="s">
        <v>126</v>
      </c>
      <c r="G1674" s="17" t="str">
        <f t="shared" si="247"/>
        <v>Canastota</v>
      </c>
      <c r="H1674" s="70">
        <v>9970</v>
      </c>
      <c r="I1674" s="17">
        <v>5</v>
      </c>
      <c r="J1674" s="17">
        <f t="shared" si="248"/>
        <v>9970036</v>
      </c>
      <c r="K1674" s="17" t="str">
        <f t="shared" si="258"/>
        <v>Tetraploid</v>
      </c>
      <c r="L1674" s="27">
        <v>100</v>
      </c>
      <c r="M1674" s="27">
        <v>1</v>
      </c>
      <c r="N1674" s="26">
        <v>37.504238786666662</v>
      </c>
      <c r="O1674" s="26">
        <f t="shared" si="250"/>
        <v>45.819397993311043</v>
      </c>
      <c r="P1674" s="26">
        <v>0.4581939799331104</v>
      </c>
      <c r="Q1674" s="26">
        <f t="shared" si="251"/>
        <v>54.180602006688957</v>
      </c>
      <c r="R1674" s="26">
        <f t="shared" si="252"/>
        <v>0.5418060200668896</v>
      </c>
      <c r="S1674" s="26">
        <f t="shared" si="253"/>
        <v>20.320022352642138</v>
      </c>
      <c r="T1674" s="26">
        <v>6.773340784214045</v>
      </c>
      <c r="U1674" s="17" t="s">
        <v>45</v>
      </c>
      <c r="V1674" s="26">
        <f t="shared" si="256"/>
        <v>3.0211154256084054</v>
      </c>
      <c r="W1674" s="80">
        <v>19.285490569101924</v>
      </c>
      <c r="X1674" s="80">
        <v>42.748400011931551</v>
      </c>
      <c r="Y1674" s="80">
        <v>24.840375711335966</v>
      </c>
      <c r="Z1674" s="80">
        <v>2.6538606858654248</v>
      </c>
      <c r="AA1674" s="101"/>
      <c r="AB1674" s="101"/>
      <c r="AC1674" s="26">
        <f t="shared" si="249"/>
        <v>1.306271998152734</v>
      </c>
      <c r="AD1674" s="26">
        <f t="shared" si="249"/>
        <v>2.8954948126071214</v>
      </c>
      <c r="AE1674" s="26">
        <f t="shared" si="249"/>
        <v>1.6825232990079186</v>
      </c>
      <c r="AF1674" s="26">
        <f t="shared" si="249"/>
        <v>0.17975502819194539</v>
      </c>
      <c r="AG1674" s="27">
        <v>1.7</v>
      </c>
      <c r="AH1674" s="17">
        <v>6.16</v>
      </c>
      <c r="AI1674" s="17">
        <v>6.9183097091893534E-7</v>
      </c>
      <c r="AJ1674" s="17">
        <v>5.5</v>
      </c>
      <c r="AK1674" s="17">
        <v>121</v>
      </c>
      <c r="AL1674" s="17">
        <v>689</v>
      </c>
      <c r="AM1674" s="52">
        <v>150</v>
      </c>
      <c r="AN1674" s="52">
        <v>0.55000000000000004</v>
      </c>
      <c r="AO1674" s="52">
        <v>13.35</v>
      </c>
      <c r="AP1674" s="52">
        <v>0.35</v>
      </c>
      <c r="AQ1674" s="52">
        <v>14.65</v>
      </c>
      <c r="AR1674" s="17">
        <v>1047.1875</v>
      </c>
      <c r="AS1674" s="17">
        <v>1313.333333333333</v>
      </c>
      <c r="AT1674" s="17">
        <v>673.5</v>
      </c>
      <c r="AU1674" s="17">
        <v>21.280008939728326</v>
      </c>
      <c r="AV1674" s="26">
        <v>2.1400168234304493</v>
      </c>
      <c r="AW1674" s="26">
        <v>4933.9250000000029</v>
      </c>
      <c r="AX1674" s="26">
        <v>3789.95</v>
      </c>
      <c r="AY1674" s="103">
        <v>1024</v>
      </c>
      <c r="AZ1674" s="103">
        <f t="shared" si="257"/>
        <v>312.32</v>
      </c>
      <c r="BA1674" s="17">
        <v>200</v>
      </c>
      <c r="BB1674" s="17">
        <v>200</v>
      </c>
      <c r="BC1674" s="17">
        <v>0.16</v>
      </c>
      <c r="BD1674" s="17">
        <v>2</v>
      </c>
      <c r="BE1674" s="17" t="s">
        <v>41</v>
      </c>
      <c r="BF1674" s="17"/>
      <c r="BG1674" s="17"/>
      <c r="BH1674" s="17"/>
    </row>
    <row r="1675" spans="1:60" x14ac:dyDescent="0.25">
      <c r="A1675" s="52">
        <v>2011</v>
      </c>
      <c r="B1675" s="52">
        <v>2014</v>
      </c>
      <c r="C1675" s="17" t="s">
        <v>221</v>
      </c>
      <c r="D1675" s="52" t="s">
        <v>347</v>
      </c>
      <c r="E1675" s="17">
        <v>2</v>
      </c>
      <c r="F1675" s="17" t="s">
        <v>126</v>
      </c>
      <c r="G1675" s="17" t="str">
        <f t="shared" si="247"/>
        <v>Canastota</v>
      </c>
      <c r="H1675" s="70">
        <v>9970</v>
      </c>
      <c r="I1675" s="17">
        <v>5</v>
      </c>
      <c r="J1675" s="17">
        <f t="shared" si="248"/>
        <v>9970036</v>
      </c>
      <c r="K1675" s="17" t="str">
        <f t="shared" si="258"/>
        <v>Tetraploid</v>
      </c>
      <c r="L1675" s="27">
        <v>100</v>
      </c>
      <c r="M1675" s="27">
        <v>1</v>
      </c>
      <c r="N1675" s="26">
        <v>26.075753293333335</v>
      </c>
      <c r="O1675" s="26">
        <f t="shared" si="250"/>
        <v>42.580645161290327</v>
      </c>
      <c r="P1675" s="26">
        <v>0.42580645161290326</v>
      </c>
      <c r="Q1675" s="26">
        <f t="shared" si="251"/>
        <v>57.419354838709673</v>
      </c>
      <c r="R1675" s="26">
        <f t="shared" si="252"/>
        <v>0.57419354838709669</v>
      </c>
      <c r="S1675" s="26">
        <f t="shared" si="253"/>
        <v>14.972529310365591</v>
      </c>
      <c r="T1675" s="26">
        <v>4.9908431034551972</v>
      </c>
      <c r="U1675" s="17" t="s">
        <v>45</v>
      </c>
      <c r="V1675" s="26">
        <f t="shared" si="256"/>
        <v>2.226067396723995</v>
      </c>
      <c r="W1675" s="80">
        <v>19.994702816310024</v>
      </c>
      <c r="X1675" s="80">
        <v>42.481154100526524</v>
      </c>
      <c r="Y1675" s="80">
        <v>24.357448502416062</v>
      </c>
      <c r="Z1675" s="80">
        <v>2.2196227937814115</v>
      </c>
      <c r="AA1675" s="101"/>
      <c r="AB1675" s="101"/>
      <c r="AC1675" s="26">
        <f t="shared" si="249"/>
        <v>0.99790424656417098</v>
      </c>
      <c r="AD1675" s="26">
        <f t="shared" si="249"/>
        <v>2.120167749694303</v>
      </c>
      <c r="AE1675" s="26">
        <f t="shared" si="249"/>
        <v>1.2156420387604834</v>
      </c>
      <c r="AF1675" s="26">
        <f t="shared" si="249"/>
        <v>0.11077789112615914</v>
      </c>
      <c r="AG1675" s="27">
        <v>1.78</v>
      </c>
      <c r="AH1675" s="17">
        <v>6.32</v>
      </c>
      <c r="AI1675" s="17">
        <v>4.7863009232263745E-7</v>
      </c>
      <c r="AJ1675" s="17">
        <v>3.5</v>
      </c>
      <c r="AK1675" s="17">
        <v>104</v>
      </c>
      <c r="AL1675" s="17">
        <v>583.5</v>
      </c>
      <c r="AM1675" s="52">
        <v>140</v>
      </c>
      <c r="AN1675" s="52">
        <v>0.5</v>
      </c>
      <c r="AO1675" s="52">
        <v>10.75</v>
      </c>
      <c r="AP1675" s="52">
        <v>0.2</v>
      </c>
      <c r="AQ1675" s="52">
        <v>11.05</v>
      </c>
      <c r="AR1675" s="17">
        <v>1047.1875</v>
      </c>
      <c r="AS1675" s="17">
        <v>1313.333333333333</v>
      </c>
      <c r="AT1675" s="17">
        <v>673.5</v>
      </c>
      <c r="AU1675" s="17">
        <v>21.280008939728326</v>
      </c>
      <c r="AV1675" s="26">
        <v>2.1400168234304493</v>
      </c>
      <c r="AW1675" s="26">
        <v>4933.9250000000029</v>
      </c>
      <c r="AX1675" s="26">
        <v>3789.95</v>
      </c>
      <c r="AY1675" s="103">
        <v>1024</v>
      </c>
      <c r="AZ1675" s="103">
        <f t="shared" si="257"/>
        <v>312.32</v>
      </c>
      <c r="BA1675" s="17">
        <v>200</v>
      </c>
      <c r="BB1675" s="17">
        <v>200</v>
      </c>
      <c r="BC1675" s="17">
        <v>0.16</v>
      </c>
      <c r="BD1675" s="17">
        <v>2</v>
      </c>
      <c r="BE1675" s="17" t="s">
        <v>41</v>
      </c>
      <c r="BF1675" s="17"/>
      <c r="BG1675" s="17"/>
      <c r="BH1675" s="17"/>
    </row>
    <row r="1676" spans="1:60" x14ac:dyDescent="0.25">
      <c r="A1676" s="52">
        <v>2011</v>
      </c>
      <c r="B1676" s="52">
        <v>2014</v>
      </c>
      <c r="C1676" s="17" t="s">
        <v>221</v>
      </c>
      <c r="D1676" s="52" t="s">
        <v>347</v>
      </c>
      <c r="E1676" s="17">
        <v>3</v>
      </c>
      <c r="F1676" s="17" t="s">
        <v>126</v>
      </c>
      <c r="G1676" s="17" t="str">
        <f t="shared" si="247"/>
        <v>Canastota</v>
      </c>
      <c r="H1676" s="70">
        <v>9970</v>
      </c>
      <c r="I1676" s="17">
        <v>5</v>
      </c>
      <c r="J1676" s="17">
        <f t="shared" si="248"/>
        <v>9970036</v>
      </c>
      <c r="K1676" s="17" t="str">
        <f t="shared" si="258"/>
        <v>Tetraploid</v>
      </c>
      <c r="L1676" s="27">
        <v>100</v>
      </c>
      <c r="M1676" s="27">
        <v>1</v>
      </c>
      <c r="N1676" s="26">
        <v>29.529615206666666</v>
      </c>
      <c r="O1676" s="26">
        <f t="shared" si="250"/>
        <v>40.930232558139537</v>
      </c>
      <c r="P1676" s="26">
        <v>0.40930232558139534</v>
      </c>
      <c r="Q1676" s="26">
        <f t="shared" si="251"/>
        <v>59.069767441860463</v>
      </c>
      <c r="R1676" s="26">
        <f t="shared" si="252"/>
        <v>0.59069767441860466</v>
      </c>
      <c r="S1676" s="26">
        <f t="shared" si="253"/>
        <v>17.443075029054263</v>
      </c>
      <c r="T1676" s="26">
        <v>5.8143583430180881</v>
      </c>
      <c r="U1676" s="17" t="s">
        <v>45</v>
      </c>
      <c r="V1676" s="26">
        <f t="shared" si="256"/>
        <v>2.5933801708376842</v>
      </c>
      <c r="W1676" s="80">
        <v>18.769330884440578</v>
      </c>
      <c r="X1676" s="80">
        <v>42.519195835207256</v>
      </c>
      <c r="Y1676" s="80">
        <v>24.79222015914452</v>
      </c>
      <c r="Z1676" s="80">
        <v>2.7953495325412092</v>
      </c>
      <c r="AA1676" s="101"/>
      <c r="AB1676" s="101"/>
      <c r="AC1676" s="26">
        <f t="shared" si="249"/>
        <v>1.0913161562081415</v>
      </c>
      <c r="AD1676" s="26">
        <f t="shared" si="249"/>
        <v>2.4722184104285727</v>
      </c>
      <c r="AE1676" s="26">
        <f t="shared" si="249"/>
        <v>1.4415085212426317</v>
      </c>
      <c r="AF1676" s="26">
        <f t="shared" si="249"/>
        <v>0.16253163876182691</v>
      </c>
      <c r="AG1676" s="27">
        <v>2.21</v>
      </c>
      <c r="AH1676" s="17">
        <v>6.48</v>
      </c>
      <c r="AI1676" s="17">
        <v>3.3113112148259042E-7</v>
      </c>
      <c r="AJ1676" s="17">
        <v>5.5</v>
      </c>
      <c r="AK1676" s="17">
        <v>127</v>
      </c>
      <c r="AL1676" s="17">
        <v>806</v>
      </c>
      <c r="AM1676" s="52">
        <v>182</v>
      </c>
      <c r="AN1676" s="52">
        <v>0.55000000000000004</v>
      </c>
      <c r="AO1676" s="52">
        <v>9.1</v>
      </c>
      <c r="AP1676" s="52">
        <v>0.3</v>
      </c>
      <c r="AQ1676" s="52">
        <v>9.9499999999999993</v>
      </c>
      <c r="AR1676" s="17">
        <v>1047.1875</v>
      </c>
      <c r="AS1676" s="17">
        <v>1313.333333333333</v>
      </c>
      <c r="AT1676" s="17">
        <v>673.5</v>
      </c>
      <c r="AU1676" s="17">
        <v>21.280008939728326</v>
      </c>
      <c r="AV1676" s="26">
        <v>2.1400168234304493</v>
      </c>
      <c r="AW1676" s="26">
        <v>4933.9250000000029</v>
      </c>
      <c r="AX1676" s="26">
        <v>3789.95</v>
      </c>
      <c r="AY1676" s="103">
        <v>1024</v>
      </c>
      <c r="AZ1676" s="103">
        <f t="shared" si="257"/>
        <v>312.32</v>
      </c>
      <c r="BA1676" s="17">
        <v>200</v>
      </c>
      <c r="BB1676" s="17">
        <v>200</v>
      </c>
      <c r="BC1676" s="17">
        <v>0.16</v>
      </c>
      <c r="BD1676" s="17">
        <v>2</v>
      </c>
      <c r="BE1676" s="17" t="s">
        <v>41</v>
      </c>
      <c r="BF1676" s="17"/>
      <c r="BG1676" s="17"/>
      <c r="BH1676" s="17"/>
    </row>
    <row r="1677" spans="1:60" x14ac:dyDescent="0.25">
      <c r="A1677" s="52">
        <v>2011</v>
      </c>
      <c r="B1677" s="52">
        <v>2014</v>
      </c>
      <c r="C1677" s="17" t="s">
        <v>221</v>
      </c>
      <c r="D1677" s="52" t="s">
        <v>347</v>
      </c>
      <c r="E1677" s="17">
        <v>4</v>
      </c>
      <c r="F1677" s="17" t="s">
        <v>126</v>
      </c>
      <c r="G1677" s="17" t="str">
        <f t="shared" si="247"/>
        <v>Canastota</v>
      </c>
      <c r="H1677" s="70">
        <v>9970</v>
      </c>
      <c r="I1677" s="17">
        <v>5</v>
      </c>
      <c r="J1677" s="17">
        <f t="shared" si="248"/>
        <v>9970036</v>
      </c>
      <c r="K1677" s="17" t="str">
        <f t="shared" si="258"/>
        <v>Tetraploid</v>
      </c>
      <c r="L1677" s="27">
        <v>100</v>
      </c>
      <c r="M1677" s="27">
        <v>1</v>
      </c>
      <c r="N1677" s="26">
        <v>36.889415200000002</v>
      </c>
      <c r="O1677" s="26">
        <f t="shared" si="250"/>
        <v>42.68656716417911</v>
      </c>
      <c r="P1677" s="26">
        <v>0.42686567164179107</v>
      </c>
      <c r="Q1677" s="26">
        <f t="shared" si="251"/>
        <v>57.31343283582089</v>
      </c>
      <c r="R1677" s="26">
        <f t="shared" si="252"/>
        <v>0.57313432835820888</v>
      </c>
      <c r="S1677" s="26">
        <f t="shared" si="253"/>
        <v>21.142590204179104</v>
      </c>
      <c r="T1677" s="26">
        <v>7.0475300680597002</v>
      </c>
      <c r="U1677" s="17" t="s">
        <v>45</v>
      </c>
      <c r="V1677" s="26">
        <f t="shared" si="256"/>
        <v>3.1434121623816682</v>
      </c>
      <c r="W1677" s="80">
        <v>19.105576974833639</v>
      </c>
      <c r="X1677" s="80">
        <v>44.298730846509358</v>
      </c>
      <c r="Y1677" s="80">
        <v>24.469417383560781</v>
      </c>
      <c r="Z1677" s="80">
        <v>2.0096677621716452</v>
      </c>
      <c r="AA1677" s="101"/>
      <c r="AB1677" s="101"/>
      <c r="AC1677" s="26">
        <f t="shared" si="249"/>
        <v>1.3464712819776914</v>
      </c>
      <c r="AD1677" s="26">
        <f t="shared" si="249"/>
        <v>3.1219663761765846</v>
      </c>
      <c r="AE1677" s="26">
        <f t="shared" si="249"/>
        <v>1.7244895475854733</v>
      </c>
      <c r="AF1677" s="26">
        <f t="shared" si="249"/>
        <v>0.14163193980714919</v>
      </c>
      <c r="AG1677" s="27">
        <v>2.39</v>
      </c>
      <c r="AH1677" s="17">
        <v>6.51</v>
      </c>
      <c r="AI1677" s="17">
        <v>3.090295432513585E-7</v>
      </c>
      <c r="AJ1677" s="17">
        <v>8</v>
      </c>
      <c r="AK1677" s="17">
        <v>161</v>
      </c>
      <c r="AL1677" s="17">
        <v>855</v>
      </c>
      <c r="AM1677" s="52">
        <v>190.5</v>
      </c>
      <c r="AN1677" s="52">
        <v>0.5</v>
      </c>
      <c r="AO1677" s="52">
        <v>11.1</v>
      </c>
      <c r="AP1677" s="52">
        <v>0.5</v>
      </c>
      <c r="AQ1677" s="52">
        <v>8.8000000000000007</v>
      </c>
      <c r="AR1677" s="17">
        <v>1047.1875</v>
      </c>
      <c r="AS1677" s="17">
        <v>1313.333333333333</v>
      </c>
      <c r="AT1677" s="17">
        <v>673.5</v>
      </c>
      <c r="AU1677" s="17">
        <v>21.280008939728326</v>
      </c>
      <c r="AV1677" s="26">
        <v>2.1400168234304493</v>
      </c>
      <c r="AW1677" s="26">
        <v>4933.9250000000029</v>
      </c>
      <c r="AX1677" s="26">
        <v>3789.95</v>
      </c>
      <c r="AY1677" s="103">
        <v>1024</v>
      </c>
      <c r="AZ1677" s="103">
        <f t="shared" si="257"/>
        <v>312.32</v>
      </c>
      <c r="BA1677" s="17">
        <v>200</v>
      </c>
      <c r="BB1677" s="17">
        <v>200</v>
      </c>
      <c r="BC1677" s="17">
        <v>0.16</v>
      </c>
      <c r="BD1677" s="17">
        <v>2</v>
      </c>
      <c r="BE1677" s="17" t="s">
        <v>41</v>
      </c>
      <c r="BF1677" s="17"/>
      <c r="BG1677" s="17"/>
      <c r="BH1677" s="17"/>
    </row>
    <row r="1678" spans="1:60" x14ac:dyDescent="0.25">
      <c r="A1678" s="52">
        <v>2011</v>
      </c>
      <c r="B1678" s="52">
        <v>2014</v>
      </c>
      <c r="C1678" s="17" t="s">
        <v>221</v>
      </c>
      <c r="D1678" s="52" t="s">
        <v>347</v>
      </c>
      <c r="E1678" s="17">
        <v>1</v>
      </c>
      <c r="F1678" s="17" t="s">
        <v>128</v>
      </c>
      <c r="G1678" s="17" t="str">
        <f t="shared" ref="G1678:G1693" si="259">VLOOKUP(F1678,$BM$2:$BQ$56,2)</f>
        <v>Oneida</v>
      </c>
      <c r="H1678" s="70">
        <v>9980</v>
      </c>
      <c r="I1678" s="17">
        <v>9</v>
      </c>
      <c r="J1678" s="17">
        <f t="shared" ref="J1678:J1693" si="260">VLOOKUP(F1678,$BM$2:$BQ$56,4)</f>
        <v>9980005</v>
      </c>
      <c r="K1678" s="17" t="str">
        <f t="shared" si="258"/>
        <v>Triploid</v>
      </c>
      <c r="L1678" s="27">
        <v>100</v>
      </c>
      <c r="M1678" s="27">
        <v>1</v>
      </c>
      <c r="N1678" s="26">
        <v>27.504313979999999</v>
      </c>
      <c r="O1678" s="26">
        <f t="shared" si="250"/>
        <v>43.504531722054381</v>
      </c>
      <c r="P1678" s="26">
        <v>0.43504531722054379</v>
      </c>
      <c r="Q1678" s="26">
        <f t="shared" si="251"/>
        <v>56.495468277945619</v>
      </c>
      <c r="R1678" s="26">
        <f t="shared" si="252"/>
        <v>0.56495468277945615</v>
      </c>
      <c r="S1678" s="26">
        <f t="shared" si="253"/>
        <v>15.53869097963746</v>
      </c>
      <c r="T1678" s="26">
        <v>5.1795636598791548</v>
      </c>
      <c r="U1678" s="17" t="s">
        <v>45</v>
      </c>
      <c r="V1678" s="26">
        <f t="shared" si="256"/>
        <v>2.3102424887953412</v>
      </c>
      <c r="W1678" s="80">
        <v>19.275479578782821</v>
      </c>
      <c r="X1678" s="80">
        <v>44.245940029371624</v>
      </c>
      <c r="Y1678" s="80">
        <v>24.888663224711252</v>
      </c>
      <c r="Z1678" s="80">
        <v>1.5649726587426329</v>
      </c>
      <c r="AA1678" s="101"/>
      <c r="AB1678" s="101"/>
      <c r="AC1678" s="26">
        <f t="shared" ref="AC1678:AF1693" si="261">W1678/100*$T1678</f>
        <v>0.9983857355300626</v>
      </c>
      <c r="AD1678" s="26">
        <f t="shared" si="261"/>
        <v>2.2917466307332566</v>
      </c>
      <c r="AE1678" s="26">
        <f t="shared" si="261"/>
        <v>1.2891241558168514</v>
      </c>
      <c r="AF1678" s="26">
        <f t="shared" si="261"/>
        <v>8.1058755119278028E-2</v>
      </c>
      <c r="AG1678" s="27">
        <v>1.7</v>
      </c>
      <c r="AH1678" s="17">
        <v>6.16</v>
      </c>
      <c r="AI1678" s="17">
        <v>6.9183097091893534E-7</v>
      </c>
      <c r="AJ1678" s="17">
        <v>5.5</v>
      </c>
      <c r="AK1678" s="17">
        <v>121</v>
      </c>
      <c r="AL1678" s="17">
        <v>689</v>
      </c>
      <c r="AM1678" s="52">
        <v>150</v>
      </c>
      <c r="AN1678" s="52">
        <v>0.55000000000000004</v>
      </c>
      <c r="AO1678" s="52">
        <v>13.35</v>
      </c>
      <c r="AP1678" s="52">
        <v>0.35</v>
      </c>
      <c r="AQ1678" s="52">
        <v>14.65</v>
      </c>
      <c r="AR1678" s="17">
        <v>1047.1875</v>
      </c>
      <c r="AS1678" s="17">
        <v>1313.333333333333</v>
      </c>
      <c r="AT1678" s="17">
        <v>673.5</v>
      </c>
      <c r="AU1678" s="17">
        <v>21.280008939728326</v>
      </c>
      <c r="AV1678" s="26">
        <v>2.1400168234304493</v>
      </c>
      <c r="AW1678" s="26">
        <v>4933.9250000000029</v>
      </c>
      <c r="AX1678" s="26">
        <v>3789.95</v>
      </c>
      <c r="AY1678" s="103">
        <v>1024</v>
      </c>
      <c r="AZ1678" s="103">
        <f t="shared" si="257"/>
        <v>312.32</v>
      </c>
      <c r="BA1678" s="17">
        <v>200</v>
      </c>
      <c r="BB1678" s="17">
        <v>200</v>
      </c>
      <c r="BC1678" s="17">
        <v>0.16</v>
      </c>
      <c r="BD1678" s="17">
        <v>2</v>
      </c>
      <c r="BE1678" s="17" t="s">
        <v>41</v>
      </c>
      <c r="BF1678" s="17"/>
      <c r="BG1678" s="17"/>
      <c r="BH1678" s="17"/>
    </row>
    <row r="1679" spans="1:60" x14ac:dyDescent="0.25">
      <c r="A1679" s="52">
        <v>2011</v>
      </c>
      <c r="B1679" s="52">
        <v>2014</v>
      </c>
      <c r="C1679" s="17" t="s">
        <v>221</v>
      </c>
      <c r="D1679" s="52" t="s">
        <v>347</v>
      </c>
      <c r="E1679" s="17">
        <v>2</v>
      </c>
      <c r="F1679" s="17" t="s">
        <v>128</v>
      </c>
      <c r="G1679" s="17" t="str">
        <f t="shared" si="259"/>
        <v>Oneida</v>
      </c>
      <c r="H1679" s="70">
        <v>9980</v>
      </c>
      <c r="I1679" s="17">
        <v>9</v>
      </c>
      <c r="J1679" s="17">
        <f t="shared" si="260"/>
        <v>9980005</v>
      </c>
      <c r="K1679" s="17" t="str">
        <f t="shared" si="258"/>
        <v>Triploid</v>
      </c>
      <c r="L1679" s="27">
        <v>100</v>
      </c>
      <c r="M1679" s="27">
        <v>1</v>
      </c>
      <c r="N1679" s="26">
        <v>27.070320859999992</v>
      </c>
      <c r="O1679" s="26">
        <f t="shared" ref="O1679:O1693" si="262">P1679*100</f>
        <v>41.132075471698109</v>
      </c>
      <c r="P1679" s="26">
        <v>0.4113207547169811</v>
      </c>
      <c r="Q1679" s="26">
        <f t="shared" ref="Q1679:Q1693" si="263">100-O1679</f>
        <v>58.867924528301891</v>
      </c>
      <c r="R1679" s="26">
        <f t="shared" ref="R1679:R1693" si="264">Q1679/100</f>
        <v>0.58867924528301896</v>
      </c>
      <c r="S1679" s="26">
        <f t="shared" ref="S1679:S1693" si="265">N1679*R1679</f>
        <v>15.93573605343396</v>
      </c>
      <c r="T1679" s="26">
        <v>5.3119120178113208</v>
      </c>
      <c r="U1679" s="17" t="s">
        <v>45</v>
      </c>
      <c r="V1679" s="26">
        <f t="shared" si="256"/>
        <v>2.3692738705670475</v>
      </c>
      <c r="W1679" s="80">
        <v>19.793584789540901</v>
      </c>
      <c r="X1679" s="80">
        <v>44.404622829304444</v>
      </c>
      <c r="Y1679" s="80">
        <v>24.778406463682643</v>
      </c>
      <c r="Z1679" s="80">
        <v>1.2506191094735897</v>
      </c>
      <c r="AA1679" s="101"/>
      <c r="AB1679" s="101"/>
      <c r="AC1679" s="26">
        <f t="shared" si="261"/>
        <v>1.0514178091912969</v>
      </c>
      <c r="AD1679" s="26">
        <f t="shared" si="261"/>
        <v>2.3587344965336121</v>
      </c>
      <c r="AE1679" s="26">
        <f t="shared" si="261"/>
        <v>1.3162071507664954</v>
      </c>
      <c r="AF1679" s="26">
        <f t="shared" si="261"/>
        <v>6.6431786773172519E-2</v>
      </c>
      <c r="AG1679" s="27">
        <v>1.78</v>
      </c>
      <c r="AH1679" s="17">
        <v>6.32</v>
      </c>
      <c r="AI1679" s="17">
        <v>4.7863009232263745E-7</v>
      </c>
      <c r="AJ1679" s="17">
        <v>3.5</v>
      </c>
      <c r="AK1679" s="17">
        <v>104</v>
      </c>
      <c r="AL1679" s="17">
        <v>583.5</v>
      </c>
      <c r="AM1679" s="52">
        <v>140</v>
      </c>
      <c r="AN1679" s="52">
        <v>0.5</v>
      </c>
      <c r="AO1679" s="52">
        <v>10.75</v>
      </c>
      <c r="AP1679" s="52">
        <v>0.2</v>
      </c>
      <c r="AQ1679" s="52">
        <v>11.05</v>
      </c>
      <c r="AR1679" s="17">
        <v>1047.1875</v>
      </c>
      <c r="AS1679" s="17">
        <v>1313.333333333333</v>
      </c>
      <c r="AT1679" s="17">
        <v>673.5</v>
      </c>
      <c r="AU1679" s="17">
        <v>21.280008939728326</v>
      </c>
      <c r="AV1679" s="26">
        <v>2.1400168234304493</v>
      </c>
      <c r="AW1679" s="26">
        <v>4933.9250000000029</v>
      </c>
      <c r="AX1679" s="26">
        <v>3789.95</v>
      </c>
      <c r="AY1679" s="103">
        <v>1024</v>
      </c>
      <c r="AZ1679" s="103">
        <f t="shared" si="257"/>
        <v>312.32</v>
      </c>
      <c r="BA1679" s="17">
        <v>200</v>
      </c>
      <c r="BB1679" s="17">
        <v>200</v>
      </c>
      <c r="BC1679" s="17">
        <v>0.16</v>
      </c>
      <c r="BD1679" s="17">
        <v>2</v>
      </c>
      <c r="BE1679" s="17" t="s">
        <v>41</v>
      </c>
      <c r="BF1679" s="17"/>
      <c r="BG1679" s="17"/>
      <c r="BH1679" s="17"/>
    </row>
    <row r="1680" spans="1:60" x14ac:dyDescent="0.25">
      <c r="A1680" s="52">
        <v>2011</v>
      </c>
      <c r="B1680" s="52">
        <v>2014</v>
      </c>
      <c r="C1680" s="17" t="s">
        <v>221</v>
      </c>
      <c r="D1680" s="52" t="s">
        <v>347</v>
      </c>
      <c r="E1680" s="17">
        <v>3</v>
      </c>
      <c r="F1680" s="17" t="s">
        <v>128</v>
      </c>
      <c r="G1680" s="17" t="str">
        <f t="shared" si="259"/>
        <v>Oneida</v>
      </c>
      <c r="H1680" s="70">
        <v>9980</v>
      </c>
      <c r="I1680" s="17">
        <v>9</v>
      </c>
      <c r="J1680" s="17">
        <f t="shared" si="260"/>
        <v>9980005</v>
      </c>
      <c r="K1680" s="17" t="str">
        <f t="shared" si="258"/>
        <v>Triploid</v>
      </c>
      <c r="L1680" s="27">
        <v>100</v>
      </c>
      <c r="M1680" s="27">
        <v>1</v>
      </c>
      <c r="N1680" s="26">
        <v>21.844320373333332</v>
      </c>
      <c r="O1680" s="26">
        <f t="shared" si="262"/>
        <v>43.389830508474581</v>
      </c>
      <c r="P1680" s="26">
        <v>0.43389830508474581</v>
      </c>
      <c r="Q1680" s="26">
        <f t="shared" si="263"/>
        <v>56.610169491525419</v>
      </c>
      <c r="R1680" s="26">
        <f t="shared" si="264"/>
        <v>0.56610169491525419</v>
      </c>
      <c r="S1680" s="26">
        <f t="shared" si="265"/>
        <v>12.366106787615818</v>
      </c>
      <c r="T1680" s="26">
        <v>4.1220355958719397</v>
      </c>
      <c r="U1680" s="17" t="s">
        <v>45</v>
      </c>
      <c r="V1680" s="26">
        <f t="shared" si="256"/>
        <v>1.8385528973559053</v>
      </c>
      <c r="W1680" s="80">
        <v>19.371734904628838</v>
      </c>
      <c r="X1680" s="80">
        <v>43.489080913619247</v>
      </c>
      <c r="Y1680" s="80">
        <v>25.828837626047871</v>
      </c>
      <c r="Z1680" s="80">
        <v>1.3600878791560405</v>
      </c>
      <c r="AA1680" s="101"/>
      <c r="AB1680" s="101"/>
      <c r="AC1680" s="26">
        <f t="shared" si="261"/>
        <v>0.79850980830674978</v>
      </c>
      <c r="AD1680" s="26">
        <f t="shared" si="261"/>
        <v>1.7926353955769352</v>
      </c>
      <c r="AE1680" s="26">
        <f t="shared" si="261"/>
        <v>1.0646738809456582</v>
      </c>
      <c r="AF1680" s="26">
        <f t="shared" si="261"/>
        <v>5.6063306513951715E-2</v>
      </c>
      <c r="AG1680" s="27">
        <v>2.21</v>
      </c>
      <c r="AH1680" s="17">
        <v>6.48</v>
      </c>
      <c r="AI1680" s="17">
        <v>3.3113112148259042E-7</v>
      </c>
      <c r="AJ1680" s="17">
        <v>5.5</v>
      </c>
      <c r="AK1680" s="17">
        <v>127</v>
      </c>
      <c r="AL1680" s="17">
        <v>806</v>
      </c>
      <c r="AM1680" s="52">
        <v>182</v>
      </c>
      <c r="AN1680" s="52">
        <v>0.55000000000000004</v>
      </c>
      <c r="AO1680" s="52">
        <v>9.1</v>
      </c>
      <c r="AP1680" s="52">
        <v>0.3</v>
      </c>
      <c r="AQ1680" s="52">
        <v>9.9499999999999993</v>
      </c>
      <c r="AR1680" s="17">
        <v>1047.1875</v>
      </c>
      <c r="AS1680" s="17">
        <v>1313.333333333333</v>
      </c>
      <c r="AT1680" s="17">
        <v>673.5</v>
      </c>
      <c r="AU1680" s="17">
        <v>21.280008939728326</v>
      </c>
      <c r="AV1680" s="26">
        <v>2.1400168234304493</v>
      </c>
      <c r="AW1680" s="26">
        <v>4933.9250000000029</v>
      </c>
      <c r="AX1680" s="26">
        <v>3789.95</v>
      </c>
      <c r="AY1680" s="103">
        <v>1024</v>
      </c>
      <c r="AZ1680" s="103">
        <f t="shared" si="257"/>
        <v>312.32</v>
      </c>
      <c r="BA1680" s="17">
        <v>200</v>
      </c>
      <c r="BB1680" s="17">
        <v>200</v>
      </c>
      <c r="BC1680" s="17">
        <v>0.16</v>
      </c>
      <c r="BD1680" s="17">
        <v>2</v>
      </c>
      <c r="BE1680" s="17" t="s">
        <v>41</v>
      </c>
      <c r="BF1680" s="17"/>
      <c r="BG1680" s="17"/>
      <c r="BH1680" s="17"/>
    </row>
    <row r="1681" spans="1:60" x14ac:dyDescent="0.25">
      <c r="A1681" s="52">
        <v>2011</v>
      </c>
      <c r="B1681" s="52">
        <v>2014</v>
      </c>
      <c r="C1681" s="17" t="s">
        <v>221</v>
      </c>
      <c r="D1681" s="52" t="s">
        <v>347</v>
      </c>
      <c r="E1681" s="17">
        <v>4</v>
      </c>
      <c r="F1681" s="17" t="s">
        <v>128</v>
      </c>
      <c r="G1681" s="17" t="str">
        <f t="shared" si="259"/>
        <v>Oneida</v>
      </c>
      <c r="H1681" s="70">
        <v>9980</v>
      </c>
      <c r="I1681" s="17">
        <v>9</v>
      </c>
      <c r="J1681" s="17">
        <f t="shared" si="260"/>
        <v>9980005</v>
      </c>
      <c r="K1681" s="17" t="str">
        <f t="shared" si="258"/>
        <v>Triploid</v>
      </c>
      <c r="L1681" s="27">
        <v>100</v>
      </c>
      <c r="M1681" s="27">
        <v>1</v>
      </c>
      <c r="N1681" s="26">
        <v>21.844320373333332</v>
      </c>
      <c r="O1681" s="26">
        <f t="shared" si="262"/>
        <v>41.230769230769234</v>
      </c>
      <c r="P1681" s="26">
        <v>0.41230769230769232</v>
      </c>
      <c r="Q1681" s="26">
        <f t="shared" si="263"/>
        <v>58.769230769230766</v>
      </c>
      <c r="R1681" s="26">
        <f t="shared" si="264"/>
        <v>0.58769230769230763</v>
      </c>
      <c r="S1681" s="26">
        <f t="shared" si="265"/>
        <v>12.837739050174356</v>
      </c>
      <c r="T1681" s="26">
        <v>4.2792463500581199</v>
      </c>
      <c r="U1681" s="17" t="s">
        <v>45</v>
      </c>
      <c r="V1681" s="26">
        <f t="shared" si="256"/>
        <v>1.9086736619349332</v>
      </c>
      <c r="W1681" s="80">
        <v>18.268914255986701</v>
      </c>
      <c r="X1681" s="80">
        <v>45.243965120076098</v>
      </c>
      <c r="Y1681" s="80">
        <v>25.851035877968286</v>
      </c>
      <c r="Z1681" s="80">
        <v>1.1709444459242491</v>
      </c>
      <c r="AA1681" s="101"/>
      <c r="AB1681" s="101"/>
      <c r="AC1681" s="26">
        <f t="shared" si="261"/>
        <v>0.78177184649455844</v>
      </c>
      <c r="AD1681" s="26">
        <f t="shared" si="261"/>
        <v>1.9361007260224252</v>
      </c>
      <c r="AE1681" s="26">
        <f t="shared" si="261"/>
        <v>1.106229509260173</v>
      </c>
      <c r="AF1681" s="26">
        <f t="shared" si="261"/>
        <v>5.0107597463421708E-2</v>
      </c>
      <c r="AG1681" s="27">
        <v>2.39</v>
      </c>
      <c r="AH1681" s="17">
        <v>6.51</v>
      </c>
      <c r="AI1681" s="17">
        <v>3.090295432513585E-7</v>
      </c>
      <c r="AJ1681" s="17">
        <v>8</v>
      </c>
      <c r="AK1681" s="17">
        <v>161</v>
      </c>
      <c r="AL1681" s="17">
        <v>855</v>
      </c>
      <c r="AM1681" s="52">
        <v>190.5</v>
      </c>
      <c r="AN1681" s="52">
        <v>0.5</v>
      </c>
      <c r="AO1681" s="52">
        <v>11.1</v>
      </c>
      <c r="AP1681" s="52">
        <v>0.5</v>
      </c>
      <c r="AQ1681" s="52">
        <v>8.8000000000000007</v>
      </c>
      <c r="AR1681" s="17">
        <v>1047.1875</v>
      </c>
      <c r="AS1681" s="17">
        <v>1313.333333333333</v>
      </c>
      <c r="AT1681" s="17">
        <v>673.5</v>
      </c>
      <c r="AU1681" s="17">
        <v>21.280008939728326</v>
      </c>
      <c r="AV1681" s="26">
        <v>2.1400168234304493</v>
      </c>
      <c r="AW1681" s="26">
        <v>4933.9250000000029</v>
      </c>
      <c r="AX1681" s="26">
        <v>3789.95</v>
      </c>
      <c r="AY1681" s="103">
        <v>1024</v>
      </c>
      <c r="AZ1681" s="103">
        <f t="shared" si="257"/>
        <v>312.32</v>
      </c>
      <c r="BA1681" s="17">
        <v>200</v>
      </c>
      <c r="BB1681" s="17">
        <v>200</v>
      </c>
      <c r="BC1681" s="17">
        <v>0.16</v>
      </c>
      <c r="BD1681" s="17">
        <v>2</v>
      </c>
      <c r="BE1681" s="17" t="s">
        <v>41</v>
      </c>
      <c r="BF1681" s="17"/>
      <c r="BG1681" s="17"/>
      <c r="BH1681" s="17"/>
    </row>
    <row r="1682" spans="1:60" x14ac:dyDescent="0.25">
      <c r="A1682" s="52">
        <v>2011</v>
      </c>
      <c r="B1682" s="52">
        <v>2014</v>
      </c>
      <c r="C1682" s="17" t="s">
        <v>221</v>
      </c>
      <c r="D1682" s="52" t="s">
        <v>347</v>
      </c>
      <c r="E1682" s="17">
        <v>1</v>
      </c>
      <c r="F1682" s="17" t="s">
        <v>141</v>
      </c>
      <c r="G1682" s="17" t="str">
        <f t="shared" si="259"/>
        <v>SV1</v>
      </c>
      <c r="H1682" s="70" t="s">
        <v>141</v>
      </c>
      <c r="I1682" s="17">
        <v>1</v>
      </c>
      <c r="J1682" s="17" t="str">
        <f t="shared" si="260"/>
        <v>SV1</v>
      </c>
      <c r="K1682" s="17" t="str">
        <f t="shared" si="258"/>
        <v>Diploid</v>
      </c>
      <c r="L1682" s="27">
        <v>100</v>
      </c>
      <c r="M1682" s="27">
        <v>1</v>
      </c>
      <c r="N1682" s="26">
        <v>17.269309566666667</v>
      </c>
      <c r="O1682" s="26">
        <f t="shared" si="262"/>
        <v>43.333333333333336</v>
      </c>
      <c r="P1682" s="26">
        <v>0.43333333333333335</v>
      </c>
      <c r="Q1682" s="26">
        <f t="shared" si="263"/>
        <v>56.666666666666664</v>
      </c>
      <c r="R1682" s="26">
        <f t="shared" si="264"/>
        <v>0.56666666666666665</v>
      </c>
      <c r="S1682" s="26">
        <f t="shared" si="265"/>
        <v>9.7859420877777783</v>
      </c>
      <c r="T1682" s="26">
        <v>3.2619806959259257</v>
      </c>
      <c r="U1682" s="17" t="s">
        <v>45</v>
      </c>
      <c r="V1682" s="26">
        <f t="shared" si="256"/>
        <v>1.4549423264611623</v>
      </c>
      <c r="W1682" s="80">
        <v>17.310909695025941</v>
      </c>
      <c r="X1682" s="80">
        <v>45.990384846405419</v>
      </c>
      <c r="Y1682" s="80">
        <v>25.641067863364952</v>
      </c>
      <c r="Z1682" s="80">
        <v>1.8412450709738692</v>
      </c>
      <c r="AA1682" s="101"/>
      <c r="AB1682" s="101"/>
      <c r="AC1682" s="26">
        <f t="shared" si="261"/>
        <v>0.56467853254091571</v>
      </c>
      <c r="AD1682" s="26">
        <f t="shared" si="261"/>
        <v>1.5001974756717869</v>
      </c>
      <c r="AE1682" s="26">
        <f t="shared" si="261"/>
        <v>0.83640668393223094</v>
      </c>
      <c r="AF1682" s="26">
        <f t="shared" si="261"/>
        <v>6.0061058779855223E-2</v>
      </c>
      <c r="AG1682" s="27">
        <v>1.7</v>
      </c>
      <c r="AH1682" s="17">
        <v>6.16</v>
      </c>
      <c r="AI1682" s="17">
        <v>6.9183097091893534E-7</v>
      </c>
      <c r="AJ1682" s="17">
        <v>5.5</v>
      </c>
      <c r="AK1682" s="17">
        <v>121</v>
      </c>
      <c r="AL1682" s="17">
        <v>689</v>
      </c>
      <c r="AM1682" s="52">
        <v>150</v>
      </c>
      <c r="AN1682" s="52">
        <v>0.55000000000000004</v>
      </c>
      <c r="AO1682" s="52">
        <v>13.35</v>
      </c>
      <c r="AP1682" s="52">
        <v>0.35</v>
      </c>
      <c r="AQ1682" s="52">
        <v>14.65</v>
      </c>
      <c r="AR1682" s="17">
        <v>1047.1875</v>
      </c>
      <c r="AS1682" s="17">
        <v>1313.333333333333</v>
      </c>
      <c r="AT1682" s="17">
        <v>673.5</v>
      </c>
      <c r="AU1682" s="17">
        <v>21.280008939728326</v>
      </c>
      <c r="AV1682" s="26">
        <v>2.1400168234304493</v>
      </c>
      <c r="AW1682" s="26">
        <v>4933.9250000000029</v>
      </c>
      <c r="AX1682" s="26">
        <v>3789.95</v>
      </c>
      <c r="AY1682" s="103">
        <v>1024</v>
      </c>
      <c r="AZ1682" s="103">
        <f t="shared" si="257"/>
        <v>312.32</v>
      </c>
      <c r="BA1682" s="17">
        <v>200</v>
      </c>
      <c r="BB1682" s="17">
        <v>200</v>
      </c>
      <c r="BC1682" s="17">
        <v>0.16</v>
      </c>
      <c r="BD1682" s="17">
        <v>2</v>
      </c>
      <c r="BE1682" s="17" t="s">
        <v>41</v>
      </c>
      <c r="BF1682" s="17"/>
      <c r="BG1682" s="17"/>
      <c r="BH1682" s="17"/>
    </row>
    <row r="1683" spans="1:60" x14ac:dyDescent="0.25">
      <c r="A1683" s="52">
        <v>2011</v>
      </c>
      <c r="B1683" s="52">
        <v>2014</v>
      </c>
      <c r="C1683" s="17" t="s">
        <v>221</v>
      </c>
      <c r="D1683" s="52" t="s">
        <v>347</v>
      </c>
      <c r="E1683" s="17">
        <v>2</v>
      </c>
      <c r="F1683" s="17" t="s">
        <v>141</v>
      </c>
      <c r="G1683" s="17" t="str">
        <f t="shared" si="259"/>
        <v>SV1</v>
      </c>
      <c r="H1683" s="70" t="s">
        <v>141</v>
      </c>
      <c r="I1683" s="17">
        <v>1</v>
      </c>
      <c r="J1683" s="17" t="str">
        <f t="shared" si="260"/>
        <v>SV1</v>
      </c>
      <c r="K1683" s="17" t="str">
        <f t="shared" si="258"/>
        <v>Diploid</v>
      </c>
      <c r="L1683" s="27">
        <v>100</v>
      </c>
      <c r="M1683" s="27">
        <v>1</v>
      </c>
      <c r="N1683" s="26">
        <v>14.213274679999998</v>
      </c>
      <c r="O1683" s="26">
        <f t="shared" si="262"/>
        <v>43.614457831325311</v>
      </c>
      <c r="P1683" s="26">
        <v>0.4361445783132531</v>
      </c>
      <c r="Q1683" s="26">
        <f t="shared" si="263"/>
        <v>56.385542168674689</v>
      </c>
      <c r="R1683" s="26">
        <f t="shared" si="264"/>
        <v>0.56385542168674685</v>
      </c>
      <c r="S1683" s="26">
        <f t="shared" si="265"/>
        <v>8.0142319882409598</v>
      </c>
      <c r="T1683" s="26">
        <v>2.6714106627469874</v>
      </c>
      <c r="U1683" s="17" t="s">
        <v>45</v>
      </c>
      <c r="V1683" s="26">
        <f t="shared" si="256"/>
        <v>1.1915301796373716</v>
      </c>
      <c r="W1683" s="80">
        <v>17.184250126415705</v>
      </c>
      <c r="X1683" s="80">
        <v>46.048340552736164</v>
      </c>
      <c r="Y1683" s="80">
        <v>26.203934422234539</v>
      </c>
      <c r="Z1683" s="80">
        <v>1.7955993119736462</v>
      </c>
      <c r="AA1683" s="101"/>
      <c r="AB1683" s="101"/>
      <c r="AC1683" s="26">
        <f t="shared" si="261"/>
        <v>0.45906189019018179</v>
      </c>
      <c r="AD1683" s="26">
        <f t="shared" si="261"/>
        <v>1.230140279543839</v>
      </c>
      <c r="AE1683" s="26">
        <f t="shared" si="261"/>
        <v>0.70001469821480156</v>
      </c>
      <c r="AF1683" s="26">
        <f t="shared" si="261"/>
        <v>4.7967831480275523E-2</v>
      </c>
      <c r="AG1683" s="27">
        <v>1.78</v>
      </c>
      <c r="AH1683" s="17">
        <v>6.32</v>
      </c>
      <c r="AI1683" s="17">
        <v>4.7863009232263745E-7</v>
      </c>
      <c r="AJ1683" s="17">
        <v>3.5</v>
      </c>
      <c r="AK1683" s="17">
        <v>104</v>
      </c>
      <c r="AL1683" s="17">
        <v>583.5</v>
      </c>
      <c r="AM1683" s="52">
        <v>140</v>
      </c>
      <c r="AN1683" s="52">
        <v>0.5</v>
      </c>
      <c r="AO1683" s="52">
        <v>10.75</v>
      </c>
      <c r="AP1683" s="52">
        <v>0.2</v>
      </c>
      <c r="AQ1683" s="52">
        <v>11.05</v>
      </c>
      <c r="AR1683" s="17">
        <v>1047.1875</v>
      </c>
      <c r="AS1683" s="17">
        <v>1313.333333333333</v>
      </c>
      <c r="AT1683" s="17">
        <v>673.5</v>
      </c>
      <c r="AU1683" s="17">
        <v>21.280008939728326</v>
      </c>
      <c r="AV1683" s="26">
        <v>2.1400168234304493</v>
      </c>
      <c r="AW1683" s="26">
        <v>4933.9250000000029</v>
      </c>
      <c r="AX1683" s="26">
        <v>3789.95</v>
      </c>
      <c r="AY1683" s="103">
        <v>1024</v>
      </c>
      <c r="AZ1683" s="103">
        <f t="shared" si="257"/>
        <v>312.32</v>
      </c>
      <c r="BA1683" s="17">
        <v>200</v>
      </c>
      <c r="BB1683" s="17">
        <v>200</v>
      </c>
      <c r="BC1683" s="17">
        <v>0.16</v>
      </c>
      <c r="BD1683" s="17">
        <v>2</v>
      </c>
      <c r="BE1683" s="17" t="s">
        <v>41</v>
      </c>
      <c r="BF1683" s="17"/>
      <c r="BG1683" s="17"/>
      <c r="BH1683" s="17"/>
    </row>
    <row r="1684" spans="1:60" x14ac:dyDescent="0.25">
      <c r="A1684" s="52">
        <v>2011</v>
      </c>
      <c r="B1684" s="52">
        <v>2014</v>
      </c>
      <c r="C1684" s="17" t="s">
        <v>221</v>
      </c>
      <c r="D1684" s="52" t="s">
        <v>347</v>
      </c>
      <c r="E1684" s="17">
        <v>3</v>
      </c>
      <c r="F1684" s="17" t="s">
        <v>141</v>
      </c>
      <c r="G1684" s="17" t="str">
        <f t="shared" si="259"/>
        <v>SV1</v>
      </c>
      <c r="H1684" s="70" t="s">
        <v>141</v>
      </c>
      <c r="I1684" s="17">
        <v>1</v>
      </c>
      <c r="J1684" s="17" t="str">
        <f t="shared" si="260"/>
        <v>SV1</v>
      </c>
      <c r="K1684" s="17" t="str">
        <f t="shared" si="258"/>
        <v>Diploid</v>
      </c>
      <c r="L1684" s="27">
        <v>94.444444444444443</v>
      </c>
      <c r="M1684" s="27">
        <v>0.94444444444444442</v>
      </c>
      <c r="N1684" s="26">
        <v>26.274666806666669</v>
      </c>
      <c r="O1684" s="26">
        <f t="shared" si="262"/>
        <v>45.402298850574709</v>
      </c>
      <c r="P1684" s="26">
        <v>0.45402298850574713</v>
      </c>
      <c r="Q1684" s="26">
        <f t="shared" si="263"/>
        <v>54.597701149425291</v>
      </c>
      <c r="R1684" s="26">
        <f t="shared" si="264"/>
        <v>0.54597701149425293</v>
      </c>
      <c r="S1684" s="26">
        <f t="shared" si="265"/>
        <v>14.345364061111114</v>
      </c>
      <c r="T1684" s="26">
        <v>4.78178802037037</v>
      </c>
      <c r="U1684" s="17" t="s">
        <v>45</v>
      </c>
      <c r="V1684" s="26">
        <f t="shared" si="256"/>
        <v>2.1328224890144378</v>
      </c>
      <c r="W1684" s="80">
        <v>17.137745376388935</v>
      </c>
      <c r="X1684" s="80">
        <v>46.657773561398372</v>
      </c>
      <c r="Y1684" s="80">
        <v>25.822634215853483</v>
      </c>
      <c r="Z1684" s="80">
        <v>1.5438673493789707</v>
      </c>
      <c r="AA1684" s="101"/>
      <c r="AB1684" s="101"/>
      <c r="AC1684" s="26">
        <f t="shared" si="261"/>
        <v>0.81949065536974308</v>
      </c>
      <c r="AD1684" s="26">
        <f t="shared" si="261"/>
        <v>2.2310758267304811</v>
      </c>
      <c r="AE1684" s="26">
        <f t="shared" si="261"/>
        <v>1.2347836294777421</v>
      </c>
      <c r="AF1684" s="26">
        <f t="shared" si="261"/>
        <v>7.382446396301319E-2</v>
      </c>
      <c r="AG1684" s="27">
        <v>2.21</v>
      </c>
      <c r="AH1684" s="17">
        <v>6.48</v>
      </c>
      <c r="AI1684" s="17">
        <v>3.3113112148259042E-7</v>
      </c>
      <c r="AJ1684" s="17">
        <v>5.5</v>
      </c>
      <c r="AK1684" s="17">
        <v>127</v>
      </c>
      <c r="AL1684" s="17">
        <v>806</v>
      </c>
      <c r="AM1684" s="52">
        <v>182</v>
      </c>
      <c r="AN1684" s="52">
        <v>0.55000000000000004</v>
      </c>
      <c r="AO1684" s="52">
        <v>9.1</v>
      </c>
      <c r="AP1684" s="52">
        <v>0.3</v>
      </c>
      <c r="AQ1684" s="52">
        <v>9.9499999999999993</v>
      </c>
      <c r="AR1684" s="17">
        <v>1047.1875</v>
      </c>
      <c r="AS1684" s="17">
        <v>1313.333333333333</v>
      </c>
      <c r="AT1684" s="17">
        <v>673.5</v>
      </c>
      <c r="AU1684" s="17">
        <v>21.280008939728326</v>
      </c>
      <c r="AV1684" s="26">
        <v>2.1400168234304493</v>
      </c>
      <c r="AW1684" s="26">
        <v>4933.9250000000029</v>
      </c>
      <c r="AX1684" s="26">
        <v>3789.95</v>
      </c>
      <c r="AY1684" s="103">
        <v>1024</v>
      </c>
      <c r="AZ1684" s="103">
        <f t="shared" si="257"/>
        <v>312.32</v>
      </c>
      <c r="BA1684" s="17">
        <v>200</v>
      </c>
      <c r="BB1684" s="17">
        <v>200</v>
      </c>
      <c r="BC1684" s="17">
        <v>0.16</v>
      </c>
      <c r="BD1684" s="17">
        <v>2</v>
      </c>
      <c r="BE1684" s="17" t="s">
        <v>41</v>
      </c>
      <c r="BF1684" s="17"/>
      <c r="BG1684" s="17"/>
      <c r="BH1684" s="17"/>
    </row>
    <row r="1685" spans="1:60" x14ac:dyDescent="0.25">
      <c r="A1685" s="52">
        <v>2011</v>
      </c>
      <c r="B1685" s="52">
        <v>2014</v>
      </c>
      <c r="C1685" s="17" t="s">
        <v>221</v>
      </c>
      <c r="D1685" s="52" t="s">
        <v>347</v>
      </c>
      <c r="E1685" s="17">
        <v>4</v>
      </c>
      <c r="F1685" s="17" t="s">
        <v>141</v>
      </c>
      <c r="G1685" s="17" t="str">
        <f t="shared" si="259"/>
        <v>SV1</v>
      </c>
      <c r="H1685" s="70" t="s">
        <v>141</v>
      </c>
      <c r="I1685" s="17">
        <v>1</v>
      </c>
      <c r="J1685" s="17" t="str">
        <f t="shared" si="260"/>
        <v>SV1</v>
      </c>
      <c r="K1685" s="17" t="str">
        <f t="shared" si="258"/>
        <v>Diploid</v>
      </c>
      <c r="L1685" s="27">
        <v>100</v>
      </c>
      <c r="M1685" s="27">
        <v>1</v>
      </c>
      <c r="N1685" s="26">
        <v>16.545987700000001</v>
      </c>
      <c r="O1685" s="26">
        <f t="shared" si="262"/>
        <v>43.846153846153854</v>
      </c>
      <c r="P1685" s="26">
        <v>0.43846153846153851</v>
      </c>
      <c r="Q1685" s="26">
        <f t="shared" si="263"/>
        <v>56.153846153846146</v>
      </c>
      <c r="R1685" s="26">
        <f t="shared" si="264"/>
        <v>0.56153846153846143</v>
      </c>
      <c r="S1685" s="26">
        <f t="shared" si="265"/>
        <v>9.2912084776923063</v>
      </c>
      <c r="T1685" s="26">
        <v>3.0970694925641031</v>
      </c>
      <c r="U1685" s="17" t="s">
        <v>45</v>
      </c>
      <c r="V1685" s="26">
        <f t="shared" si="256"/>
        <v>1.3813869279946935</v>
      </c>
      <c r="W1685" s="80">
        <v>17.188726313493689</v>
      </c>
      <c r="X1685" s="80">
        <v>46.466147578695001</v>
      </c>
      <c r="Y1685" s="80">
        <v>25.99569730622953</v>
      </c>
      <c r="Z1685" s="80">
        <v>1.5586608676548508</v>
      </c>
      <c r="AA1685" s="101"/>
      <c r="AB1685" s="101"/>
      <c r="AC1685" s="26">
        <f t="shared" si="261"/>
        <v>0.53234679881555147</v>
      </c>
      <c r="AD1685" s="26">
        <f t="shared" si="261"/>
        <v>1.4390888810295765</v>
      </c>
      <c r="AE1685" s="26">
        <f t="shared" si="261"/>
        <v>0.80510481065054318</v>
      </c>
      <c r="AF1685" s="26">
        <f t="shared" si="261"/>
        <v>4.8272810224673335E-2</v>
      </c>
      <c r="AG1685" s="27">
        <v>2.39</v>
      </c>
      <c r="AH1685" s="17">
        <v>6.51</v>
      </c>
      <c r="AI1685" s="17">
        <v>3.090295432513585E-7</v>
      </c>
      <c r="AJ1685" s="17">
        <v>8</v>
      </c>
      <c r="AK1685" s="17">
        <v>161</v>
      </c>
      <c r="AL1685" s="17">
        <v>855</v>
      </c>
      <c r="AM1685" s="52">
        <v>190.5</v>
      </c>
      <c r="AN1685" s="52">
        <v>0.5</v>
      </c>
      <c r="AO1685" s="52">
        <v>11.1</v>
      </c>
      <c r="AP1685" s="52">
        <v>0.5</v>
      </c>
      <c r="AQ1685" s="52">
        <v>8.8000000000000007</v>
      </c>
      <c r="AR1685" s="17">
        <v>1047.1875</v>
      </c>
      <c r="AS1685" s="17">
        <v>1313.333333333333</v>
      </c>
      <c r="AT1685" s="17">
        <v>673.5</v>
      </c>
      <c r="AU1685" s="17">
        <v>21.280008939728326</v>
      </c>
      <c r="AV1685" s="26">
        <v>2.1400168234304493</v>
      </c>
      <c r="AW1685" s="26">
        <v>4933.9250000000029</v>
      </c>
      <c r="AX1685" s="26">
        <v>3789.95</v>
      </c>
      <c r="AY1685" s="103">
        <v>1024</v>
      </c>
      <c r="AZ1685" s="103">
        <f t="shared" si="257"/>
        <v>312.32</v>
      </c>
      <c r="BA1685" s="17">
        <v>200</v>
      </c>
      <c r="BB1685" s="17">
        <v>200</v>
      </c>
      <c r="BC1685" s="17">
        <v>0.16</v>
      </c>
      <c r="BD1685" s="17">
        <v>2</v>
      </c>
      <c r="BE1685" s="17" t="s">
        <v>41</v>
      </c>
      <c r="BF1685" s="17"/>
      <c r="BG1685" s="17"/>
      <c r="BH1685" s="17"/>
    </row>
    <row r="1686" spans="1:60" x14ac:dyDescent="0.25">
      <c r="A1686" s="52">
        <v>2011</v>
      </c>
      <c r="B1686" s="52">
        <v>2014</v>
      </c>
      <c r="C1686" s="17" t="s">
        <v>221</v>
      </c>
      <c r="D1686" s="52" t="s">
        <v>347</v>
      </c>
      <c r="E1686" s="17">
        <v>1</v>
      </c>
      <c r="F1686" s="17" t="s">
        <v>142</v>
      </c>
      <c r="G1686" s="17" t="str">
        <f t="shared" si="259"/>
        <v>SX61</v>
      </c>
      <c r="H1686" s="70" t="s">
        <v>142</v>
      </c>
      <c r="I1686" s="17">
        <v>5</v>
      </c>
      <c r="J1686" s="17" t="str">
        <f t="shared" si="260"/>
        <v>SX61</v>
      </c>
      <c r="K1686" s="17" t="str">
        <f t="shared" si="258"/>
        <v>Tetraploid</v>
      </c>
      <c r="L1686" s="27">
        <v>100</v>
      </c>
      <c r="M1686" s="27">
        <v>1</v>
      </c>
      <c r="N1686" s="26">
        <v>37.865899719999994</v>
      </c>
      <c r="O1686" s="26">
        <f t="shared" si="262"/>
        <v>38.536585365853654</v>
      </c>
      <c r="P1686" s="26">
        <v>0.38536585365853654</v>
      </c>
      <c r="Q1686" s="26">
        <f t="shared" si="263"/>
        <v>61.463414634146346</v>
      </c>
      <c r="R1686" s="26">
        <f t="shared" si="264"/>
        <v>0.61463414634146352</v>
      </c>
      <c r="S1686" s="26">
        <f t="shared" si="265"/>
        <v>23.27367494985366</v>
      </c>
      <c r="T1686" s="26">
        <v>7.7578916499512207</v>
      </c>
      <c r="U1686" s="17" t="s">
        <v>45</v>
      </c>
      <c r="V1686" s="26">
        <f t="shared" si="256"/>
        <v>3.4602549732164229</v>
      </c>
      <c r="W1686" s="80">
        <v>20.340032492978239</v>
      </c>
      <c r="X1686" s="80">
        <v>44.281751334475501</v>
      </c>
      <c r="Y1686" s="80">
        <v>23.721642143892183</v>
      </c>
      <c r="Z1686" s="80">
        <v>1.4955710797995039</v>
      </c>
      <c r="AA1686" s="101"/>
      <c r="AB1686" s="101"/>
      <c r="AC1686" s="26">
        <f t="shared" si="261"/>
        <v>1.5779576823701238</v>
      </c>
      <c r="AD1686" s="26">
        <f t="shared" si="261"/>
        <v>3.4353302892294382</v>
      </c>
      <c r="AE1686" s="26">
        <f t="shared" si="261"/>
        <v>1.8402992951123214</v>
      </c>
      <c r="AF1686" s="26">
        <f t="shared" si="261"/>
        <v>0.11602478391885102</v>
      </c>
      <c r="AG1686" s="27">
        <v>1.7</v>
      </c>
      <c r="AH1686" s="17">
        <v>6.16</v>
      </c>
      <c r="AI1686" s="17">
        <v>6.9183097091893534E-7</v>
      </c>
      <c r="AJ1686" s="17">
        <v>5.5</v>
      </c>
      <c r="AK1686" s="17">
        <v>121</v>
      </c>
      <c r="AL1686" s="17">
        <v>689</v>
      </c>
      <c r="AM1686" s="52">
        <v>150</v>
      </c>
      <c r="AN1686" s="52">
        <v>0.55000000000000004</v>
      </c>
      <c r="AO1686" s="52">
        <v>13.35</v>
      </c>
      <c r="AP1686" s="52">
        <v>0.35</v>
      </c>
      <c r="AQ1686" s="52">
        <v>14.65</v>
      </c>
      <c r="AR1686" s="17">
        <v>1047.1875</v>
      </c>
      <c r="AS1686" s="17">
        <v>1313.333333333333</v>
      </c>
      <c r="AT1686" s="17">
        <v>673.5</v>
      </c>
      <c r="AU1686" s="17">
        <v>21.280008939728326</v>
      </c>
      <c r="AV1686" s="26">
        <v>2.1400168234304493</v>
      </c>
      <c r="AW1686" s="26">
        <v>4933.9250000000029</v>
      </c>
      <c r="AX1686" s="26">
        <v>3789.95</v>
      </c>
      <c r="AY1686" s="103">
        <v>1024</v>
      </c>
      <c r="AZ1686" s="103">
        <f t="shared" si="257"/>
        <v>312.32</v>
      </c>
      <c r="BA1686" s="17">
        <v>200</v>
      </c>
      <c r="BB1686" s="17">
        <v>200</v>
      </c>
      <c r="BC1686" s="17">
        <v>0.16</v>
      </c>
      <c r="BD1686" s="17">
        <v>2</v>
      </c>
      <c r="BE1686" s="17" t="s">
        <v>41</v>
      </c>
      <c r="BF1686" s="17"/>
      <c r="BG1686" s="17"/>
      <c r="BH1686" s="17"/>
    </row>
    <row r="1687" spans="1:60" x14ac:dyDescent="0.25">
      <c r="A1687" s="52">
        <v>2011</v>
      </c>
      <c r="B1687" s="52">
        <v>2014</v>
      </c>
      <c r="C1687" s="17" t="s">
        <v>221</v>
      </c>
      <c r="D1687" s="52" t="s">
        <v>347</v>
      </c>
      <c r="E1687" s="17">
        <v>2</v>
      </c>
      <c r="F1687" s="17" t="s">
        <v>142</v>
      </c>
      <c r="G1687" s="17" t="str">
        <f t="shared" si="259"/>
        <v>SX61</v>
      </c>
      <c r="H1687" s="70" t="s">
        <v>142</v>
      </c>
      <c r="I1687" s="17">
        <v>5</v>
      </c>
      <c r="J1687" s="17" t="str">
        <f t="shared" si="260"/>
        <v>SX61</v>
      </c>
      <c r="K1687" s="17" t="str">
        <f t="shared" si="258"/>
        <v>Tetraploid</v>
      </c>
      <c r="L1687" s="27">
        <v>100</v>
      </c>
      <c r="M1687" s="27">
        <v>1</v>
      </c>
      <c r="N1687" s="26">
        <v>33.218556726666662</v>
      </c>
      <c r="O1687" s="26">
        <f t="shared" si="262"/>
        <v>44.176706827309246</v>
      </c>
      <c r="P1687" s="26">
        <v>0.44176706827309248</v>
      </c>
      <c r="Q1687" s="26">
        <f t="shared" si="263"/>
        <v>55.823293172690754</v>
      </c>
      <c r="R1687" s="26">
        <f t="shared" si="264"/>
        <v>0.55823293172690758</v>
      </c>
      <c r="S1687" s="26">
        <f t="shared" si="265"/>
        <v>18.543692309263719</v>
      </c>
      <c r="T1687" s="26">
        <v>6.1812307697545714</v>
      </c>
      <c r="U1687" s="17" t="s">
        <v>45</v>
      </c>
      <c r="V1687" s="26">
        <f t="shared" si="256"/>
        <v>2.7570164004257678</v>
      </c>
      <c r="W1687" s="80">
        <v>19.674318228348142</v>
      </c>
      <c r="X1687" s="80">
        <v>43.58044227998009</v>
      </c>
      <c r="Y1687" s="80">
        <v>23.385294324182382</v>
      </c>
      <c r="Z1687" s="80">
        <v>2.5631785449010351</v>
      </c>
      <c r="AA1687" s="101"/>
      <c r="AB1687" s="101"/>
      <c r="AC1687" s="26">
        <f t="shared" si="261"/>
        <v>1.2161150120700879</v>
      </c>
      <c r="AD1687" s="26">
        <f t="shared" si="261"/>
        <v>2.6938077078052602</v>
      </c>
      <c r="AE1687" s="26">
        <f t="shared" si="261"/>
        <v>1.4454990083640307</v>
      </c>
      <c r="AF1687" s="26">
        <f t="shared" si="261"/>
        <v>0.15843598090117028</v>
      </c>
      <c r="AG1687" s="27">
        <v>1.78</v>
      </c>
      <c r="AH1687" s="17">
        <v>6.32</v>
      </c>
      <c r="AI1687" s="17">
        <v>4.7863009232263745E-7</v>
      </c>
      <c r="AJ1687" s="17">
        <v>3.5</v>
      </c>
      <c r="AK1687" s="17">
        <v>104</v>
      </c>
      <c r="AL1687" s="17">
        <v>583.5</v>
      </c>
      <c r="AM1687" s="52">
        <v>140</v>
      </c>
      <c r="AN1687" s="52">
        <v>0.5</v>
      </c>
      <c r="AO1687" s="52">
        <v>10.75</v>
      </c>
      <c r="AP1687" s="52">
        <v>0.2</v>
      </c>
      <c r="AQ1687" s="52">
        <v>11.05</v>
      </c>
      <c r="AR1687" s="17">
        <v>1047.1875</v>
      </c>
      <c r="AS1687" s="17">
        <v>1313.333333333333</v>
      </c>
      <c r="AT1687" s="17">
        <v>673.5</v>
      </c>
      <c r="AU1687" s="17">
        <v>21.280008939728326</v>
      </c>
      <c r="AV1687" s="26">
        <v>2.1400168234304493</v>
      </c>
      <c r="AW1687" s="26">
        <v>4933.9250000000029</v>
      </c>
      <c r="AX1687" s="26">
        <v>3789.95</v>
      </c>
      <c r="AY1687" s="103">
        <v>1024</v>
      </c>
      <c r="AZ1687" s="103">
        <f t="shared" si="257"/>
        <v>312.32</v>
      </c>
      <c r="BA1687" s="17">
        <v>200</v>
      </c>
      <c r="BB1687" s="17">
        <v>200</v>
      </c>
      <c r="BC1687" s="17">
        <v>0.16</v>
      </c>
      <c r="BD1687" s="17">
        <v>2</v>
      </c>
      <c r="BE1687" s="17" t="s">
        <v>41</v>
      </c>
      <c r="BF1687" s="17"/>
      <c r="BG1687" s="17"/>
      <c r="BH1687" s="17"/>
    </row>
    <row r="1688" spans="1:60" x14ac:dyDescent="0.25">
      <c r="A1688" s="52">
        <v>2011</v>
      </c>
      <c r="B1688" s="52">
        <v>2014</v>
      </c>
      <c r="C1688" s="17" t="s">
        <v>221</v>
      </c>
      <c r="D1688" s="52" t="s">
        <v>347</v>
      </c>
      <c r="E1688" s="17">
        <v>3</v>
      </c>
      <c r="F1688" s="17" t="s">
        <v>142</v>
      </c>
      <c r="G1688" s="17" t="str">
        <f t="shared" si="259"/>
        <v>SX61</v>
      </c>
      <c r="H1688" s="70" t="s">
        <v>142</v>
      </c>
      <c r="I1688" s="17">
        <v>5</v>
      </c>
      <c r="J1688" s="17" t="str">
        <f t="shared" si="260"/>
        <v>SX61</v>
      </c>
      <c r="K1688" s="17" t="str">
        <f t="shared" si="258"/>
        <v>Tetraploid</v>
      </c>
      <c r="L1688" s="27">
        <v>100</v>
      </c>
      <c r="M1688" s="27">
        <v>1</v>
      </c>
      <c r="N1688" s="26">
        <v>30.090189653333329</v>
      </c>
      <c r="O1688" s="26">
        <f t="shared" si="262"/>
        <v>43.000000000000007</v>
      </c>
      <c r="P1688" s="26">
        <v>0.43000000000000005</v>
      </c>
      <c r="Q1688" s="26">
        <f t="shared" si="263"/>
        <v>56.999999999999993</v>
      </c>
      <c r="R1688" s="26">
        <f t="shared" si="264"/>
        <v>0.56999999999999995</v>
      </c>
      <c r="S1688" s="26">
        <f t="shared" si="265"/>
        <v>17.151408102399998</v>
      </c>
      <c r="T1688" s="26">
        <v>5.7171360341333317</v>
      </c>
      <c r="U1688" s="17" t="s">
        <v>45</v>
      </c>
      <c r="V1688" s="26">
        <f t="shared" si="256"/>
        <v>2.5500160723163834</v>
      </c>
      <c r="W1688" s="80">
        <v>19.701473175801382</v>
      </c>
      <c r="X1688" s="80">
        <v>43.912954941922962</v>
      </c>
      <c r="Y1688" s="80">
        <v>23.983185900109433</v>
      </c>
      <c r="Z1688" s="80">
        <v>2.1420713758314065</v>
      </c>
      <c r="AA1688" s="101"/>
      <c r="AB1688" s="101"/>
      <c r="AC1688" s="26">
        <f t="shared" si="261"/>
        <v>1.1263600221888532</v>
      </c>
      <c r="AD1688" s="26">
        <f t="shared" si="261"/>
        <v>2.5105633706374113</v>
      </c>
      <c r="AE1688" s="26">
        <f t="shared" si="261"/>
        <v>1.3711513632283407</v>
      </c>
      <c r="AF1688" s="26">
        <f t="shared" si="261"/>
        <v>0.12246513450451298</v>
      </c>
      <c r="AG1688" s="27">
        <v>2.21</v>
      </c>
      <c r="AH1688" s="17">
        <v>6.48</v>
      </c>
      <c r="AI1688" s="17">
        <v>3.3113112148259042E-7</v>
      </c>
      <c r="AJ1688" s="17">
        <v>5.5</v>
      </c>
      <c r="AK1688" s="17">
        <v>127</v>
      </c>
      <c r="AL1688" s="17">
        <v>806</v>
      </c>
      <c r="AM1688" s="52">
        <v>182</v>
      </c>
      <c r="AN1688" s="52">
        <v>0.55000000000000004</v>
      </c>
      <c r="AO1688" s="52">
        <v>9.1</v>
      </c>
      <c r="AP1688" s="52">
        <v>0.3</v>
      </c>
      <c r="AQ1688" s="52">
        <v>9.9499999999999993</v>
      </c>
      <c r="AR1688" s="17">
        <v>1047.1875</v>
      </c>
      <c r="AS1688" s="17">
        <v>1313.333333333333</v>
      </c>
      <c r="AT1688" s="17">
        <v>673.5</v>
      </c>
      <c r="AU1688" s="17">
        <v>21.280008939728326</v>
      </c>
      <c r="AV1688" s="26">
        <v>2.1400168234304493</v>
      </c>
      <c r="AW1688" s="26">
        <v>4933.9250000000029</v>
      </c>
      <c r="AX1688" s="26">
        <v>3789.95</v>
      </c>
      <c r="AY1688" s="103">
        <v>1024</v>
      </c>
      <c r="AZ1688" s="103">
        <f t="shared" si="257"/>
        <v>312.32</v>
      </c>
      <c r="BA1688" s="17">
        <v>200</v>
      </c>
      <c r="BB1688" s="17">
        <v>200</v>
      </c>
      <c r="BC1688" s="17">
        <v>0.16</v>
      </c>
      <c r="BD1688" s="17">
        <v>2</v>
      </c>
      <c r="BE1688" s="17" t="s">
        <v>41</v>
      </c>
      <c r="BF1688" s="17"/>
      <c r="BG1688" s="17"/>
      <c r="BH1688" s="17"/>
    </row>
    <row r="1689" spans="1:60" x14ac:dyDescent="0.25">
      <c r="A1689" s="52">
        <v>2011</v>
      </c>
      <c r="B1689" s="52">
        <v>2014</v>
      </c>
      <c r="C1689" s="17" t="s">
        <v>221</v>
      </c>
      <c r="D1689" s="52" t="s">
        <v>347</v>
      </c>
      <c r="E1689" s="17">
        <v>4</v>
      </c>
      <c r="F1689" s="17" t="s">
        <v>142</v>
      </c>
      <c r="G1689" s="17" t="str">
        <f t="shared" si="259"/>
        <v>SX61</v>
      </c>
      <c r="H1689" s="70" t="s">
        <v>142</v>
      </c>
      <c r="I1689" s="17">
        <v>5</v>
      </c>
      <c r="J1689" s="17" t="str">
        <f t="shared" si="260"/>
        <v>SX61</v>
      </c>
      <c r="K1689" s="17" t="str">
        <f t="shared" si="258"/>
        <v>Tetraploid</v>
      </c>
      <c r="L1689" s="27">
        <v>100</v>
      </c>
      <c r="M1689" s="27">
        <v>1</v>
      </c>
      <c r="N1689" s="26">
        <v>24.122784253333325</v>
      </c>
      <c r="O1689" s="26">
        <f t="shared" si="262"/>
        <v>43.13725490196078</v>
      </c>
      <c r="P1689" s="26">
        <v>0.43137254901960781</v>
      </c>
      <c r="Q1689" s="26">
        <f t="shared" si="263"/>
        <v>56.86274509803922</v>
      </c>
      <c r="R1689" s="26">
        <f t="shared" si="264"/>
        <v>0.56862745098039225</v>
      </c>
      <c r="S1689" s="26">
        <f t="shared" si="265"/>
        <v>13.716877320522874</v>
      </c>
      <c r="T1689" s="26">
        <v>4.5722924401742908</v>
      </c>
      <c r="U1689" s="17" t="s">
        <v>45</v>
      </c>
      <c r="V1689" s="26">
        <f t="shared" si="256"/>
        <v>2.0393811062329577</v>
      </c>
      <c r="W1689" s="80">
        <v>18.770701038108413</v>
      </c>
      <c r="X1689" s="80">
        <v>42.872035166756831</v>
      </c>
      <c r="Y1689" s="80">
        <v>25.141376512518804</v>
      </c>
      <c r="Z1689" s="80">
        <v>2.4641209792748811</v>
      </c>
      <c r="AA1689" s="101"/>
      <c r="AB1689" s="101"/>
      <c r="AC1689" s="26">
        <f t="shared" si="261"/>
        <v>0.85825134453314811</v>
      </c>
      <c r="AD1689" s="26">
        <f t="shared" si="261"/>
        <v>1.960234822878486</v>
      </c>
      <c r="AE1689" s="26">
        <f t="shared" si="261"/>
        <v>1.1495372576376521</v>
      </c>
      <c r="AF1689" s="26">
        <f t="shared" si="261"/>
        <v>0.11266681725213409</v>
      </c>
      <c r="AG1689" s="27">
        <v>2.39</v>
      </c>
      <c r="AH1689" s="17">
        <v>6.51</v>
      </c>
      <c r="AI1689" s="17">
        <v>3.090295432513585E-7</v>
      </c>
      <c r="AJ1689" s="17">
        <v>8</v>
      </c>
      <c r="AK1689" s="17">
        <v>161</v>
      </c>
      <c r="AL1689" s="17">
        <v>855</v>
      </c>
      <c r="AM1689" s="52">
        <v>190.5</v>
      </c>
      <c r="AN1689" s="52">
        <v>0.5</v>
      </c>
      <c r="AO1689" s="52">
        <v>11.1</v>
      </c>
      <c r="AP1689" s="52">
        <v>0.5</v>
      </c>
      <c r="AQ1689" s="52">
        <v>8.8000000000000007</v>
      </c>
      <c r="AR1689" s="17">
        <v>1047.1875</v>
      </c>
      <c r="AS1689" s="17">
        <v>1313.333333333333</v>
      </c>
      <c r="AT1689" s="17">
        <v>673.5</v>
      </c>
      <c r="AU1689" s="17">
        <v>21.280008939728326</v>
      </c>
      <c r="AV1689" s="26">
        <v>2.1400168234304493</v>
      </c>
      <c r="AW1689" s="26">
        <v>4933.9250000000029</v>
      </c>
      <c r="AX1689" s="26">
        <v>3789.95</v>
      </c>
      <c r="AY1689" s="103">
        <v>1024</v>
      </c>
      <c r="AZ1689" s="103">
        <f t="shared" si="257"/>
        <v>312.32</v>
      </c>
      <c r="BA1689" s="17">
        <v>200</v>
      </c>
      <c r="BB1689" s="17">
        <v>200</v>
      </c>
      <c r="BC1689" s="17">
        <v>0.16</v>
      </c>
      <c r="BD1689" s="17">
        <v>2</v>
      </c>
      <c r="BE1689" s="17" t="s">
        <v>41</v>
      </c>
      <c r="BF1689" s="17"/>
      <c r="BG1689" s="17"/>
      <c r="BH1689" s="17"/>
    </row>
    <row r="1690" spans="1:60" x14ac:dyDescent="0.25">
      <c r="A1690" s="52">
        <v>2011</v>
      </c>
      <c r="B1690" s="52">
        <v>2014</v>
      </c>
      <c r="C1690" s="17" t="s">
        <v>221</v>
      </c>
      <c r="D1690" s="52" t="s">
        <v>347</v>
      </c>
      <c r="E1690" s="17">
        <v>1</v>
      </c>
      <c r="F1690" s="17" t="s">
        <v>143</v>
      </c>
      <c r="G1690" s="17" t="str">
        <f t="shared" si="259"/>
        <v>SX64</v>
      </c>
      <c r="H1690" s="70" t="s">
        <v>143</v>
      </c>
      <c r="I1690" s="17">
        <v>5</v>
      </c>
      <c r="J1690" s="17" t="str">
        <f t="shared" si="260"/>
        <v>SX64</v>
      </c>
      <c r="K1690" s="17" t="str">
        <f t="shared" si="258"/>
        <v>Tetraploid</v>
      </c>
      <c r="L1690" s="27">
        <v>100</v>
      </c>
      <c r="M1690" s="27">
        <v>1</v>
      </c>
      <c r="N1690" s="26">
        <v>24.122784253333332</v>
      </c>
      <c r="O1690" s="26">
        <f t="shared" si="262"/>
        <v>43.943661971830984</v>
      </c>
      <c r="P1690" s="26">
        <v>0.43943661971830983</v>
      </c>
      <c r="Q1690" s="26">
        <f t="shared" si="263"/>
        <v>56.056338028169016</v>
      </c>
      <c r="R1690" s="26">
        <f t="shared" si="264"/>
        <v>0.56056338028169017</v>
      </c>
      <c r="S1690" s="26">
        <f t="shared" si="265"/>
        <v>13.522349482854461</v>
      </c>
      <c r="T1690" s="26">
        <v>4.5074498276181538</v>
      </c>
      <c r="U1690" s="17" t="s">
        <v>45</v>
      </c>
      <c r="V1690" s="26">
        <f t="shared" si="256"/>
        <v>2.0104593343524324</v>
      </c>
      <c r="W1690" s="80" t="s">
        <v>45</v>
      </c>
      <c r="X1690" s="80" t="s">
        <v>45</v>
      </c>
      <c r="Y1690" s="80" t="s">
        <v>45</v>
      </c>
      <c r="Z1690" s="80" t="s">
        <v>45</v>
      </c>
      <c r="AA1690" s="101"/>
      <c r="AB1690" s="101"/>
      <c r="AC1690" s="80" t="s">
        <v>45</v>
      </c>
      <c r="AD1690" s="80" t="s">
        <v>45</v>
      </c>
      <c r="AE1690" s="80" t="s">
        <v>45</v>
      </c>
      <c r="AF1690" s="80" t="s">
        <v>45</v>
      </c>
      <c r="AG1690" s="27">
        <v>1.7</v>
      </c>
      <c r="AH1690" s="17">
        <v>6.16</v>
      </c>
      <c r="AI1690" s="17">
        <v>6.9183097091893534E-7</v>
      </c>
      <c r="AJ1690" s="17">
        <v>5.5</v>
      </c>
      <c r="AK1690" s="17">
        <v>121</v>
      </c>
      <c r="AL1690" s="17">
        <v>689</v>
      </c>
      <c r="AM1690" s="52">
        <v>150</v>
      </c>
      <c r="AN1690" s="52">
        <v>0.55000000000000004</v>
      </c>
      <c r="AO1690" s="52">
        <v>13.35</v>
      </c>
      <c r="AP1690" s="52">
        <v>0.35</v>
      </c>
      <c r="AQ1690" s="52">
        <v>14.65</v>
      </c>
      <c r="AR1690" s="17">
        <v>1047.1875</v>
      </c>
      <c r="AS1690" s="17">
        <v>1313.333333333333</v>
      </c>
      <c r="AT1690" s="17">
        <v>673.5</v>
      </c>
      <c r="AU1690" s="17">
        <v>21.280008939728326</v>
      </c>
      <c r="AV1690" s="26">
        <v>2.1400168234304493</v>
      </c>
      <c r="AW1690" s="26">
        <v>4933.9250000000029</v>
      </c>
      <c r="AX1690" s="26">
        <v>3789.95</v>
      </c>
      <c r="AY1690" s="103">
        <v>1024</v>
      </c>
      <c r="AZ1690" s="103">
        <f t="shared" si="257"/>
        <v>312.32</v>
      </c>
      <c r="BA1690" s="17">
        <v>200</v>
      </c>
      <c r="BB1690" s="17">
        <v>200</v>
      </c>
      <c r="BC1690" s="17">
        <v>0.16</v>
      </c>
      <c r="BD1690" s="17">
        <v>2</v>
      </c>
      <c r="BE1690" s="17" t="s">
        <v>41</v>
      </c>
      <c r="BF1690" s="17"/>
      <c r="BG1690" s="17"/>
      <c r="BH1690" s="17"/>
    </row>
    <row r="1691" spans="1:60" x14ac:dyDescent="0.25">
      <c r="A1691" s="52">
        <v>2011</v>
      </c>
      <c r="B1691" s="52">
        <v>2014</v>
      </c>
      <c r="C1691" s="17" t="s">
        <v>221</v>
      </c>
      <c r="D1691" s="52" t="s">
        <v>347</v>
      </c>
      <c r="E1691" s="17">
        <v>2</v>
      </c>
      <c r="F1691" s="17" t="s">
        <v>143</v>
      </c>
      <c r="G1691" s="17" t="str">
        <f t="shared" si="259"/>
        <v>SX64</v>
      </c>
      <c r="H1691" s="70" t="s">
        <v>143</v>
      </c>
      <c r="I1691" s="17">
        <v>5</v>
      </c>
      <c r="J1691" s="17" t="str">
        <f t="shared" si="260"/>
        <v>SX64</v>
      </c>
      <c r="K1691" s="17" t="str">
        <f t="shared" si="258"/>
        <v>Tetraploid</v>
      </c>
      <c r="L1691" s="27">
        <v>100</v>
      </c>
      <c r="M1691" s="27">
        <v>1</v>
      </c>
      <c r="N1691" s="26">
        <v>21.880486466666671</v>
      </c>
      <c r="O1691" s="26">
        <f t="shared" si="262"/>
        <v>43.4375</v>
      </c>
      <c r="P1691" s="26">
        <v>0.43437500000000001</v>
      </c>
      <c r="Q1691" s="26">
        <f t="shared" si="263"/>
        <v>56.5625</v>
      </c>
      <c r="R1691" s="26">
        <f t="shared" si="264"/>
        <v>0.56562500000000004</v>
      </c>
      <c r="S1691" s="26">
        <f t="shared" si="265"/>
        <v>12.376150157708336</v>
      </c>
      <c r="T1691" s="26">
        <v>4.1253833859027784</v>
      </c>
      <c r="U1691" s="17" t="s">
        <v>45</v>
      </c>
      <c r="V1691" s="26">
        <f t="shared" si="256"/>
        <v>1.8400461132483401</v>
      </c>
      <c r="W1691" s="80">
        <v>19.637904026708085</v>
      </c>
      <c r="X1691" s="80">
        <v>44.073470963983482</v>
      </c>
      <c r="Y1691" s="80">
        <v>25.237139055635026</v>
      </c>
      <c r="Z1691" s="80">
        <v>1.4469281547972486</v>
      </c>
      <c r="AA1691" s="101"/>
      <c r="AB1691" s="101"/>
      <c r="AC1691" s="26">
        <f t="shared" si="261"/>
        <v>0.8101388300573481</v>
      </c>
      <c r="AD1691" s="26">
        <f t="shared" si="261"/>
        <v>1.8181996487388596</v>
      </c>
      <c r="AE1691" s="26">
        <f t="shared" si="261"/>
        <v>1.0411287416783488</v>
      </c>
      <c r="AF1691" s="26">
        <f t="shared" si="261"/>
        <v>5.9691333703955331E-2</v>
      </c>
      <c r="AG1691" s="27">
        <v>1.78</v>
      </c>
      <c r="AH1691" s="17">
        <v>6.32</v>
      </c>
      <c r="AI1691" s="17">
        <v>4.7863009232263745E-7</v>
      </c>
      <c r="AJ1691" s="17">
        <v>3.5</v>
      </c>
      <c r="AK1691" s="17">
        <v>104</v>
      </c>
      <c r="AL1691" s="17">
        <v>583.5</v>
      </c>
      <c r="AM1691" s="52">
        <v>140</v>
      </c>
      <c r="AN1691" s="52">
        <v>0.5</v>
      </c>
      <c r="AO1691" s="52">
        <v>10.75</v>
      </c>
      <c r="AP1691" s="52">
        <v>0.2</v>
      </c>
      <c r="AQ1691" s="52">
        <v>11.05</v>
      </c>
      <c r="AR1691" s="17">
        <v>1047.1875</v>
      </c>
      <c r="AS1691" s="17">
        <v>1313.333333333333</v>
      </c>
      <c r="AT1691" s="17">
        <v>673.5</v>
      </c>
      <c r="AU1691" s="17">
        <v>21.280008939728326</v>
      </c>
      <c r="AV1691" s="26">
        <v>2.1400168234304493</v>
      </c>
      <c r="AW1691" s="26">
        <v>4933.9250000000029</v>
      </c>
      <c r="AX1691" s="26">
        <v>3789.95</v>
      </c>
      <c r="AY1691" s="103">
        <v>1024</v>
      </c>
      <c r="AZ1691" s="103">
        <f t="shared" si="257"/>
        <v>312.32</v>
      </c>
      <c r="BA1691" s="17">
        <v>200</v>
      </c>
      <c r="BB1691" s="17">
        <v>200</v>
      </c>
      <c r="BC1691" s="17">
        <v>0.16</v>
      </c>
      <c r="BD1691" s="17">
        <v>2</v>
      </c>
      <c r="BE1691" s="17" t="s">
        <v>41</v>
      </c>
      <c r="BF1691" s="17"/>
      <c r="BG1691" s="17"/>
      <c r="BH1691" s="17"/>
    </row>
    <row r="1692" spans="1:60" x14ac:dyDescent="0.25">
      <c r="A1692" s="52">
        <v>2011</v>
      </c>
      <c r="B1692" s="52">
        <v>2014</v>
      </c>
      <c r="C1692" s="17" t="s">
        <v>221</v>
      </c>
      <c r="D1692" s="52" t="s">
        <v>347</v>
      </c>
      <c r="E1692" s="17">
        <v>3</v>
      </c>
      <c r="F1692" s="17" t="s">
        <v>143</v>
      </c>
      <c r="G1692" s="17" t="str">
        <f t="shared" si="259"/>
        <v>SX64</v>
      </c>
      <c r="H1692" s="70" t="s">
        <v>143</v>
      </c>
      <c r="I1692" s="17">
        <v>5</v>
      </c>
      <c r="J1692" s="17" t="str">
        <f t="shared" si="260"/>
        <v>SX64</v>
      </c>
      <c r="K1692" s="17" t="str">
        <f t="shared" si="258"/>
        <v>Tetraploid</v>
      </c>
      <c r="L1692" s="27">
        <v>100</v>
      </c>
      <c r="M1692" s="27">
        <v>1</v>
      </c>
      <c r="N1692" s="26">
        <v>30.488016679999998</v>
      </c>
      <c r="O1692" s="26">
        <f t="shared" si="262"/>
        <v>42.711864406779668</v>
      </c>
      <c r="P1692" s="26">
        <v>0.42711864406779665</v>
      </c>
      <c r="Q1692" s="26">
        <f t="shared" si="263"/>
        <v>57.288135593220332</v>
      </c>
      <c r="R1692" s="26">
        <f t="shared" si="264"/>
        <v>0.57288135593220335</v>
      </c>
      <c r="S1692" s="26">
        <f t="shared" si="265"/>
        <v>17.466016335322031</v>
      </c>
      <c r="T1692" s="26">
        <v>5.8220054451073437</v>
      </c>
      <c r="U1692" s="17" t="s">
        <v>45</v>
      </c>
      <c r="V1692" s="26">
        <f t="shared" si="256"/>
        <v>2.5967910103065761</v>
      </c>
      <c r="W1692" s="80">
        <v>18.858695789534877</v>
      </c>
      <c r="X1692" s="80">
        <v>43.441933290703815</v>
      </c>
      <c r="Y1692" s="80">
        <v>25.479650303166636</v>
      </c>
      <c r="Z1692" s="80">
        <v>1.9359508362040856</v>
      </c>
      <c r="AA1692" s="101"/>
      <c r="AB1692" s="101"/>
      <c r="AC1692" s="26">
        <f t="shared" si="261"/>
        <v>1.0979542957429498</v>
      </c>
      <c r="AD1692" s="26">
        <f t="shared" si="261"/>
        <v>2.529191721644676</v>
      </c>
      <c r="AE1692" s="26">
        <f t="shared" si="261"/>
        <v>1.4834266280446713</v>
      </c>
      <c r="AF1692" s="26">
        <f t="shared" si="261"/>
        <v>0.11271116309840302</v>
      </c>
      <c r="AG1692" s="27">
        <v>2.21</v>
      </c>
      <c r="AH1692" s="17">
        <v>6.48</v>
      </c>
      <c r="AI1692" s="17">
        <v>3.3113112148259042E-7</v>
      </c>
      <c r="AJ1692" s="17">
        <v>5.5</v>
      </c>
      <c r="AK1692" s="17">
        <v>127</v>
      </c>
      <c r="AL1692" s="17">
        <v>806</v>
      </c>
      <c r="AM1692" s="52">
        <v>182</v>
      </c>
      <c r="AN1692" s="52">
        <v>0.55000000000000004</v>
      </c>
      <c r="AO1692" s="52">
        <v>9.1</v>
      </c>
      <c r="AP1692" s="52">
        <v>0.3</v>
      </c>
      <c r="AQ1692" s="52">
        <v>9.9499999999999993</v>
      </c>
      <c r="AR1692" s="17">
        <v>1047.1875</v>
      </c>
      <c r="AS1692" s="17">
        <v>1313.333333333333</v>
      </c>
      <c r="AT1692" s="17">
        <v>673.5</v>
      </c>
      <c r="AU1692" s="17">
        <v>21.280008939728326</v>
      </c>
      <c r="AV1692" s="26">
        <v>2.1400168234304493</v>
      </c>
      <c r="AW1692" s="26">
        <v>4933.9250000000029</v>
      </c>
      <c r="AX1692" s="26">
        <v>3789.95</v>
      </c>
      <c r="AY1692" s="103">
        <v>1024</v>
      </c>
      <c r="AZ1692" s="103">
        <f t="shared" si="257"/>
        <v>312.32</v>
      </c>
      <c r="BA1692" s="17">
        <v>200</v>
      </c>
      <c r="BB1692" s="17">
        <v>200</v>
      </c>
      <c r="BC1692" s="17">
        <v>0.16</v>
      </c>
      <c r="BD1692" s="17">
        <v>2</v>
      </c>
      <c r="BE1692" s="17" t="s">
        <v>41</v>
      </c>
      <c r="BF1692" s="17"/>
      <c r="BG1692" s="17"/>
      <c r="BH1692" s="17"/>
    </row>
    <row r="1693" spans="1:60" x14ac:dyDescent="0.25">
      <c r="A1693" s="52">
        <v>2011</v>
      </c>
      <c r="B1693" s="52">
        <v>2014</v>
      </c>
      <c r="C1693" s="17" t="s">
        <v>221</v>
      </c>
      <c r="D1693" s="52" t="s">
        <v>347</v>
      </c>
      <c r="E1693" s="17">
        <v>4</v>
      </c>
      <c r="F1693" s="17" t="s">
        <v>143</v>
      </c>
      <c r="G1693" s="17" t="str">
        <f t="shared" si="259"/>
        <v>SX64</v>
      </c>
      <c r="H1693" s="70" t="s">
        <v>143</v>
      </c>
      <c r="I1693" s="17">
        <v>5</v>
      </c>
      <c r="J1693" s="17" t="str">
        <f t="shared" si="260"/>
        <v>SX64</v>
      </c>
      <c r="K1693" s="17" t="str">
        <f t="shared" si="258"/>
        <v>Tetraploid</v>
      </c>
      <c r="L1693" s="27">
        <v>100</v>
      </c>
      <c r="M1693" s="27">
        <v>1</v>
      </c>
      <c r="N1693" s="26">
        <v>24.412112999999998</v>
      </c>
      <c r="O1693" s="26">
        <f t="shared" si="262"/>
        <v>42.857142857142854</v>
      </c>
      <c r="P1693" s="26">
        <v>0.42857142857142855</v>
      </c>
      <c r="Q1693" s="26">
        <f t="shared" si="263"/>
        <v>57.142857142857146</v>
      </c>
      <c r="R1693" s="26">
        <f t="shared" si="264"/>
        <v>0.57142857142857151</v>
      </c>
      <c r="S1693" s="26">
        <f t="shared" si="265"/>
        <v>13.949778857142858</v>
      </c>
      <c r="T1693" s="26">
        <v>4.6499262857142849</v>
      </c>
      <c r="U1693" s="17" t="s">
        <v>45</v>
      </c>
      <c r="V1693" s="26">
        <f t="shared" si="256"/>
        <v>2.074008155983178</v>
      </c>
      <c r="W1693" s="80">
        <v>19.122756464396545</v>
      </c>
      <c r="X1693" s="80">
        <v>43.996721018272879</v>
      </c>
      <c r="Y1693" s="80">
        <v>25.00516886755895</v>
      </c>
      <c r="Z1693" s="80">
        <v>1.7906141632138031</v>
      </c>
      <c r="AA1693" s="101"/>
      <c r="AB1693" s="101"/>
      <c r="AC1693" s="26">
        <f t="shared" si="261"/>
        <v>0.88919407939110262</v>
      </c>
      <c r="AD1693" s="26">
        <f t="shared" si="261"/>
        <v>2.0458150954810521</v>
      </c>
      <c r="AE1693" s="26">
        <f t="shared" si="261"/>
        <v>1.1627219199598686</v>
      </c>
      <c r="AF1693" s="26">
        <f t="shared" si="261"/>
        <v>8.3262238651001519E-2</v>
      </c>
      <c r="AG1693" s="27">
        <v>2.39</v>
      </c>
      <c r="AH1693" s="17">
        <v>6.51</v>
      </c>
      <c r="AI1693" s="17">
        <v>3.090295432513585E-7</v>
      </c>
      <c r="AJ1693" s="17">
        <v>8</v>
      </c>
      <c r="AK1693" s="17">
        <v>161</v>
      </c>
      <c r="AL1693" s="17">
        <v>855</v>
      </c>
      <c r="AM1693" s="52">
        <v>190.5</v>
      </c>
      <c r="AN1693" s="52">
        <v>0.5</v>
      </c>
      <c r="AO1693" s="52">
        <v>11.1</v>
      </c>
      <c r="AP1693" s="52">
        <v>0.5</v>
      </c>
      <c r="AQ1693" s="52">
        <v>8.8000000000000007</v>
      </c>
      <c r="AR1693" s="17">
        <v>1047.1875</v>
      </c>
      <c r="AS1693" s="17">
        <v>1313.333333333333</v>
      </c>
      <c r="AT1693" s="17">
        <v>673.5</v>
      </c>
      <c r="AU1693" s="17">
        <v>21.280008939728326</v>
      </c>
      <c r="AV1693" s="26">
        <v>2.1400168234304493</v>
      </c>
      <c r="AW1693" s="26">
        <v>4933.9250000000029</v>
      </c>
      <c r="AX1693" s="26">
        <v>3789.95</v>
      </c>
      <c r="AY1693" s="103">
        <v>1024</v>
      </c>
      <c r="AZ1693" s="103">
        <f t="shared" si="257"/>
        <v>312.32</v>
      </c>
      <c r="BA1693" s="17">
        <v>200</v>
      </c>
      <c r="BB1693" s="17">
        <v>200</v>
      </c>
      <c r="BC1693" s="17">
        <v>0.16</v>
      </c>
      <c r="BD1693" s="17">
        <v>2</v>
      </c>
      <c r="BE1693" s="17" t="s">
        <v>41</v>
      </c>
      <c r="BF1693" s="17"/>
      <c r="BG1693" s="17"/>
      <c r="BH1693" s="17"/>
    </row>
    <row r="1694" spans="1:60" x14ac:dyDescent="0.25">
      <c r="A1694" s="52">
        <v>2012</v>
      </c>
      <c r="B1694" s="52">
        <v>2014</v>
      </c>
      <c r="C1694" s="52" t="s">
        <v>223</v>
      </c>
      <c r="D1694" s="52" t="s">
        <v>348</v>
      </c>
      <c r="E1694" s="17">
        <v>1</v>
      </c>
      <c r="F1694" s="67">
        <v>94006</v>
      </c>
      <c r="G1694" s="17">
        <v>94006</v>
      </c>
      <c r="H1694" s="20">
        <v>94006</v>
      </c>
      <c r="I1694" s="17" t="s">
        <v>43</v>
      </c>
      <c r="J1694" s="67">
        <v>94006</v>
      </c>
      <c r="K1694" s="17" t="str">
        <f t="shared" si="258"/>
        <v>Diploid</v>
      </c>
      <c r="L1694" s="27">
        <v>100</v>
      </c>
      <c r="M1694" s="27">
        <f t="shared" ref="M1694:M1757" si="266">L1694/100</f>
        <v>1</v>
      </c>
      <c r="N1694" s="26">
        <v>15.705035282552924</v>
      </c>
      <c r="O1694" s="26">
        <v>49.15629561327632</v>
      </c>
      <c r="P1694" s="26">
        <f t="shared" ref="P1694:P1757" si="267">O1694/100</f>
        <v>0.49156295613276318</v>
      </c>
      <c r="Q1694" s="26">
        <f t="shared" ref="Q1694:Q1757" si="268">R1694*100</f>
        <v>50.843704386723687</v>
      </c>
      <c r="R1694" s="26">
        <v>0.50843704386723687</v>
      </c>
      <c r="S1694" s="26">
        <v>7.9850217128918635</v>
      </c>
      <c r="T1694" s="26">
        <v>3.9925108564459317</v>
      </c>
      <c r="U1694" s="17" t="s">
        <v>45</v>
      </c>
      <c r="V1694" s="26">
        <f t="shared" si="256"/>
        <v>1.7807809350784709</v>
      </c>
      <c r="W1694" s="26">
        <v>18.106556646061279</v>
      </c>
      <c r="X1694" s="26">
        <v>44.74731871711468</v>
      </c>
      <c r="Y1694" s="26">
        <v>24.545365194249257</v>
      </c>
      <c r="Z1694" s="26">
        <v>0.97525897555046015</v>
      </c>
      <c r="AA1694" s="26">
        <v>0.47149999999999997</v>
      </c>
      <c r="AB1694" s="26">
        <v>25.403038323091824</v>
      </c>
      <c r="AC1694" s="26">
        <f t="shared" ref="AC1694:AF1709" si="269">W1694/100*$T1694</f>
        <v>0.72290623982252888</v>
      </c>
      <c r="AD1694" s="26">
        <f t="shared" si="269"/>
        <v>1.786541557749266</v>
      </c>
      <c r="AE1694" s="26">
        <f t="shared" si="269"/>
        <v>0.97997637013470273</v>
      </c>
      <c r="AF1694" s="26">
        <f t="shared" si="269"/>
        <v>3.8937320477315497E-2</v>
      </c>
      <c r="AG1694" s="17">
        <v>2.4700000000000002</v>
      </c>
      <c r="AH1694" s="17">
        <v>6.88</v>
      </c>
      <c r="AI1694" s="17">
        <f t="shared" ref="AI1694:AI1757" si="270">10^(-AH1694)</f>
        <v>1.3182567385564048E-7</v>
      </c>
      <c r="AJ1694" s="17">
        <v>1</v>
      </c>
      <c r="AK1694" s="17">
        <v>44.1</v>
      </c>
      <c r="AL1694" s="17">
        <v>2382.5</v>
      </c>
      <c r="AM1694" s="17">
        <v>278.5</v>
      </c>
      <c r="AN1694" s="17">
        <v>2.1</v>
      </c>
      <c r="AO1694" s="17">
        <v>8</v>
      </c>
      <c r="AP1694" s="17">
        <v>0.4</v>
      </c>
      <c r="AQ1694" s="17">
        <v>20.6</v>
      </c>
      <c r="AR1694" s="26">
        <v>848.66666666666561</v>
      </c>
      <c r="AS1694" s="26">
        <v>1464.0166666666667</v>
      </c>
      <c r="AT1694" s="26">
        <v>621.19999999999993</v>
      </c>
      <c r="AU1694" s="26">
        <v>21.416186213856399</v>
      </c>
      <c r="AV1694" s="26">
        <v>4.0861439942233853</v>
      </c>
      <c r="AW1694" s="27">
        <v>4642.3999999999996</v>
      </c>
      <c r="AX1694" s="26">
        <v>3552.1666666666665</v>
      </c>
      <c r="AY1694" s="103">
        <v>549</v>
      </c>
      <c r="AZ1694" s="103"/>
      <c r="BA1694" s="17">
        <v>45</v>
      </c>
      <c r="BB1694" s="17">
        <v>60</v>
      </c>
      <c r="BC1694" s="17">
        <v>0.21</v>
      </c>
      <c r="BD1694" s="14">
        <v>2</v>
      </c>
      <c r="BE1694" s="17" t="s">
        <v>149</v>
      </c>
      <c r="BF1694" s="17">
        <v>4.4075000000000006</v>
      </c>
      <c r="BG1694" s="17">
        <v>103.49976997251578</v>
      </c>
      <c r="BH1694" s="17" t="s">
        <v>225</v>
      </c>
    </row>
    <row r="1695" spans="1:60" x14ac:dyDescent="0.25">
      <c r="A1695" s="52">
        <v>2012</v>
      </c>
      <c r="B1695" s="52">
        <v>2014</v>
      </c>
      <c r="C1695" s="52" t="s">
        <v>223</v>
      </c>
      <c r="D1695" s="52" t="s">
        <v>348</v>
      </c>
      <c r="E1695" s="17">
        <v>2</v>
      </c>
      <c r="F1695" s="67">
        <v>94006</v>
      </c>
      <c r="G1695" s="17">
        <v>94006</v>
      </c>
      <c r="H1695" s="20">
        <v>94006</v>
      </c>
      <c r="I1695" s="17" t="s">
        <v>43</v>
      </c>
      <c r="J1695" s="67">
        <v>94006</v>
      </c>
      <c r="K1695" s="17" t="str">
        <f t="shared" si="258"/>
        <v>Diploid</v>
      </c>
      <c r="L1695" s="27">
        <v>100</v>
      </c>
      <c r="M1695" s="27">
        <f t="shared" si="266"/>
        <v>1</v>
      </c>
      <c r="N1695" s="26">
        <v>21.194173827911229</v>
      </c>
      <c r="O1695" s="26">
        <v>49.718574949184031</v>
      </c>
      <c r="P1695" s="26">
        <f t="shared" si="267"/>
        <v>0.4971857494918403</v>
      </c>
      <c r="Q1695" s="26">
        <f t="shared" si="268"/>
        <v>50.281425050815962</v>
      </c>
      <c r="R1695" s="26">
        <v>0.50281425050815964</v>
      </c>
      <c r="S1695" s="26">
        <v>10.656732628420837</v>
      </c>
      <c r="T1695" s="26">
        <v>5.3283663142104185</v>
      </c>
      <c r="U1695" s="17" t="s">
        <v>45</v>
      </c>
      <c r="V1695" s="26">
        <f t="shared" ref="V1695:V1758" si="271">T1695/2.242</f>
        <v>2.3766129858208824</v>
      </c>
      <c r="W1695" s="26">
        <v>17.447985114632488</v>
      </c>
      <c r="X1695" s="26">
        <v>42.566869563452627</v>
      </c>
      <c r="Y1695" s="26">
        <v>25.916180214321173</v>
      </c>
      <c r="Z1695" s="26">
        <v>1.5887912271765856</v>
      </c>
      <c r="AA1695" s="26">
        <v>0.49636363636363634</v>
      </c>
      <c r="AB1695" s="26">
        <v>32.204411789183851</v>
      </c>
      <c r="AC1695" s="26">
        <f t="shared" si="269"/>
        <v>0.92969256135652556</v>
      </c>
      <c r="AD1695" s="26">
        <f t="shared" si="269"/>
        <v>2.2681187388328969</v>
      </c>
      <c r="AE1695" s="26">
        <f t="shared" si="269"/>
        <v>1.3809090164699547</v>
      </c>
      <c r="AF1695" s="26">
        <f t="shared" si="269"/>
        <v>8.4656616552007513E-2</v>
      </c>
      <c r="AG1695" s="17">
        <v>2.0699999999999998</v>
      </c>
      <c r="AH1695" s="17">
        <v>6.57</v>
      </c>
      <c r="AI1695" s="17">
        <f t="shared" si="270"/>
        <v>2.691534803926908E-7</v>
      </c>
      <c r="AJ1695" s="17">
        <v>1</v>
      </c>
      <c r="AK1695" s="17">
        <v>39.299999999999997</v>
      </c>
      <c r="AL1695" s="17">
        <v>1143</v>
      </c>
      <c r="AM1695" s="17">
        <v>237.7</v>
      </c>
      <c r="AN1695" s="17">
        <v>2.2000000000000002</v>
      </c>
      <c r="AO1695" s="17">
        <v>5.3</v>
      </c>
      <c r="AP1695" s="17">
        <v>0.3</v>
      </c>
      <c r="AQ1695" s="17">
        <v>18.7</v>
      </c>
      <c r="AR1695" s="26">
        <v>848.66666666666561</v>
      </c>
      <c r="AS1695" s="26">
        <v>1464.0166666666667</v>
      </c>
      <c r="AT1695" s="26">
        <v>621.19999999999993</v>
      </c>
      <c r="AU1695" s="26">
        <v>21.416186213856399</v>
      </c>
      <c r="AV1695" s="26">
        <v>4.0861439942233853</v>
      </c>
      <c r="AW1695" s="27">
        <v>4642.3999999999996</v>
      </c>
      <c r="AX1695" s="26">
        <v>3552.1666666666665</v>
      </c>
      <c r="AY1695" s="103">
        <v>549</v>
      </c>
      <c r="AZ1695" s="103"/>
      <c r="BA1695" s="17">
        <v>45</v>
      </c>
      <c r="BB1695" s="17">
        <v>60</v>
      </c>
      <c r="BC1695" s="17">
        <v>0.21</v>
      </c>
      <c r="BD1695" s="14">
        <v>2</v>
      </c>
      <c r="BE1695" s="17" t="s">
        <v>149</v>
      </c>
      <c r="BF1695" s="17">
        <v>4.4275000000000002</v>
      </c>
      <c r="BG1695" s="17">
        <v>73.309064571517823</v>
      </c>
      <c r="BH1695" s="17" t="s">
        <v>225</v>
      </c>
    </row>
    <row r="1696" spans="1:60" x14ac:dyDescent="0.25">
      <c r="A1696" s="52">
        <v>2012</v>
      </c>
      <c r="B1696" s="52">
        <v>2014</v>
      </c>
      <c r="C1696" s="52" t="s">
        <v>223</v>
      </c>
      <c r="D1696" s="52" t="s">
        <v>348</v>
      </c>
      <c r="E1696" s="17">
        <v>3</v>
      </c>
      <c r="F1696" s="67">
        <v>94006</v>
      </c>
      <c r="G1696" s="17">
        <v>94006</v>
      </c>
      <c r="H1696" s="20">
        <v>94006</v>
      </c>
      <c r="I1696" s="17" t="s">
        <v>43</v>
      </c>
      <c r="J1696" s="67">
        <v>94006</v>
      </c>
      <c r="K1696" s="17" t="str">
        <f t="shared" si="258"/>
        <v>Diploid</v>
      </c>
      <c r="L1696" s="27">
        <v>95</v>
      </c>
      <c r="M1696" s="27">
        <f t="shared" si="266"/>
        <v>0.95</v>
      </c>
      <c r="N1696" s="26">
        <v>23.78626702988598</v>
      </c>
      <c r="O1696" s="26">
        <v>48.220925383842037</v>
      </c>
      <c r="P1696" s="26">
        <f t="shared" si="267"/>
        <v>0.48220925383842039</v>
      </c>
      <c r="Q1696" s="26">
        <f t="shared" si="268"/>
        <v>51.779074616157963</v>
      </c>
      <c r="R1696" s="26">
        <v>0.51779074616157961</v>
      </c>
      <c r="S1696" s="26">
        <v>12.316308953803242</v>
      </c>
      <c r="T1696" s="26">
        <v>6.158154476901621</v>
      </c>
      <c r="U1696" s="17" t="s">
        <v>45</v>
      </c>
      <c r="V1696" s="26">
        <f t="shared" si="271"/>
        <v>2.7467236739079488</v>
      </c>
      <c r="W1696" s="26">
        <v>18.258592659732102</v>
      </c>
      <c r="X1696" s="26">
        <v>44.66833076764452</v>
      </c>
      <c r="Y1696" s="26">
        <v>24.377231789603925</v>
      </c>
      <c r="Z1696" s="26">
        <v>1.2400753401336146</v>
      </c>
      <c r="AA1696" s="26">
        <v>0.37884615384615383</v>
      </c>
      <c r="AB1696" s="26">
        <v>48.765081136885932</v>
      </c>
      <c r="AC1696" s="26">
        <f t="shared" si="269"/>
        <v>1.1243923412945231</v>
      </c>
      <c r="AD1696" s="26">
        <f t="shared" si="269"/>
        <v>2.7507448109249251</v>
      </c>
      <c r="AE1696" s="26">
        <f t="shared" si="269"/>
        <v>1.5011875907961794</v>
      </c>
      <c r="AF1696" s="26">
        <f t="shared" si="269"/>
        <v>7.6365755075391201E-2</v>
      </c>
      <c r="AG1696" s="17">
        <v>2.2799999999999998</v>
      </c>
      <c r="AH1696" s="17">
        <v>6.3</v>
      </c>
      <c r="AI1696" s="17">
        <f t="shared" si="270"/>
        <v>5.0118723362727218E-7</v>
      </c>
      <c r="AJ1696" s="17">
        <v>1</v>
      </c>
      <c r="AK1696" s="17">
        <v>48.6</v>
      </c>
      <c r="AL1696" s="17">
        <v>1094.5</v>
      </c>
      <c r="AM1696" s="17">
        <v>230.2</v>
      </c>
      <c r="AN1696" s="17">
        <v>2.2999999999999998</v>
      </c>
      <c r="AO1696" s="17">
        <v>6.6</v>
      </c>
      <c r="AP1696" s="17">
        <v>0.3</v>
      </c>
      <c r="AQ1696" s="17">
        <v>21.8</v>
      </c>
      <c r="AR1696" s="26">
        <v>848.66666666666561</v>
      </c>
      <c r="AS1696" s="26">
        <v>1464.0166666666667</v>
      </c>
      <c r="AT1696" s="26">
        <v>621.19999999999993</v>
      </c>
      <c r="AU1696" s="26">
        <v>21.416186213856399</v>
      </c>
      <c r="AV1696" s="26">
        <v>4.0861439942233853</v>
      </c>
      <c r="AW1696" s="27">
        <v>4642.3999999999996</v>
      </c>
      <c r="AX1696" s="26">
        <v>3552.1666666666665</v>
      </c>
      <c r="AY1696" s="103">
        <v>549</v>
      </c>
      <c r="AZ1696" s="103"/>
      <c r="BA1696" s="17">
        <v>45</v>
      </c>
      <c r="BB1696" s="17">
        <v>60</v>
      </c>
      <c r="BC1696" s="17">
        <v>0.21</v>
      </c>
      <c r="BD1696" s="14">
        <v>2</v>
      </c>
      <c r="BE1696" s="17" t="s">
        <v>149</v>
      </c>
      <c r="BF1696" s="17">
        <v>5.2525000000000004</v>
      </c>
      <c r="BG1696" s="17">
        <v>123.70021073509812</v>
      </c>
      <c r="BH1696" s="17" t="s">
        <v>225</v>
      </c>
    </row>
    <row r="1697" spans="1:60" x14ac:dyDescent="0.25">
      <c r="A1697" s="52">
        <v>2012</v>
      </c>
      <c r="B1697" s="52">
        <v>2014</v>
      </c>
      <c r="C1697" s="52" t="s">
        <v>223</v>
      </c>
      <c r="D1697" s="52" t="s">
        <v>348</v>
      </c>
      <c r="E1697" s="17">
        <v>4</v>
      </c>
      <c r="F1697" s="67">
        <v>94006</v>
      </c>
      <c r="G1697" s="17">
        <v>94006</v>
      </c>
      <c r="H1697" s="20">
        <v>94006</v>
      </c>
      <c r="I1697" s="17" t="s">
        <v>43</v>
      </c>
      <c r="J1697" s="67">
        <v>94006</v>
      </c>
      <c r="K1697" s="17" t="str">
        <f t="shared" si="258"/>
        <v>Diploid</v>
      </c>
      <c r="L1697" s="27">
        <v>100</v>
      </c>
      <c r="M1697" s="27">
        <f t="shared" si="266"/>
        <v>1</v>
      </c>
      <c r="N1697" s="26">
        <v>26.683312373269533</v>
      </c>
      <c r="O1697" s="26">
        <v>48.470727473967003</v>
      </c>
      <c r="P1697" s="26">
        <f t="shared" si="267"/>
        <v>0.48470727473967001</v>
      </c>
      <c r="Q1697" s="26">
        <f t="shared" si="268"/>
        <v>51.529272526032997</v>
      </c>
      <c r="R1697" s="26">
        <v>0.51529272526032999</v>
      </c>
      <c r="S1697" s="26">
        <v>13.749716751794741</v>
      </c>
      <c r="T1697" s="26">
        <v>6.8748583758973707</v>
      </c>
      <c r="U1697" s="17" t="s">
        <v>45</v>
      </c>
      <c r="V1697" s="26">
        <f t="shared" si="271"/>
        <v>3.0663953505340635</v>
      </c>
      <c r="W1697" s="26">
        <v>18.304472083088527</v>
      </c>
      <c r="X1697" s="26">
        <v>45.510440835266834</v>
      </c>
      <c r="Y1697" s="26">
        <v>24.574165778755869</v>
      </c>
      <c r="Z1697" s="26">
        <v>0.83223663901695488</v>
      </c>
      <c r="AA1697" s="26">
        <v>0.45977777777777779</v>
      </c>
      <c r="AB1697" s="26">
        <v>44.857703274342441</v>
      </c>
      <c r="AC1697" s="26">
        <f t="shared" si="269"/>
        <v>1.2584065321680076</v>
      </c>
      <c r="AD1697" s="26">
        <f t="shared" si="269"/>
        <v>3.1287783536711595</v>
      </c>
      <c r="AE1697" s="26">
        <f t="shared" si="269"/>
        <v>1.6894390943477031</v>
      </c>
      <c r="AF1697" s="26">
        <f t="shared" si="269"/>
        <v>5.7215090284743891E-2</v>
      </c>
      <c r="AG1697" s="17">
        <v>2.37</v>
      </c>
      <c r="AH1697" s="17">
        <v>6.06</v>
      </c>
      <c r="AI1697" s="17">
        <f t="shared" si="270"/>
        <v>8.7096358995607992E-7</v>
      </c>
      <c r="AJ1697" s="17">
        <v>1</v>
      </c>
      <c r="AK1697" s="17">
        <v>46.9</v>
      </c>
      <c r="AL1697" s="17">
        <v>1038.5</v>
      </c>
      <c r="AM1697" s="17">
        <v>167.1</v>
      </c>
      <c r="AN1697" s="17">
        <v>3.5</v>
      </c>
      <c r="AO1697" s="17">
        <v>7.5</v>
      </c>
      <c r="AP1697" s="17">
        <v>0.4</v>
      </c>
      <c r="AQ1697" s="17">
        <v>23.6</v>
      </c>
      <c r="AR1697" s="26">
        <v>848.66666666666561</v>
      </c>
      <c r="AS1697" s="26">
        <v>1464.0166666666667</v>
      </c>
      <c r="AT1697" s="26">
        <v>621.19999999999993</v>
      </c>
      <c r="AU1697" s="26">
        <v>21.416186213856399</v>
      </c>
      <c r="AV1697" s="26">
        <v>4.0861439942233853</v>
      </c>
      <c r="AW1697" s="27">
        <v>4642.3999999999996</v>
      </c>
      <c r="AX1697" s="26">
        <v>3552.1666666666665</v>
      </c>
      <c r="AY1697" s="103">
        <v>549</v>
      </c>
      <c r="AZ1697" s="103"/>
      <c r="BA1697" s="17">
        <v>45</v>
      </c>
      <c r="BB1697" s="17">
        <v>60</v>
      </c>
      <c r="BC1697" s="17">
        <v>0.21</v>
      </c>
      <c r="BD1697" s="14">
        <v>2</v>
      </c>
      <c r="BE1697" s="17" t="s">
        <v>149</v>
      </c>
      <c r="BF1697" s="17">
        <v>5.0666666666666673</v>
      </c>
      <c r="BG1697" s="17">
        <v>109.20176063878122</v>
      </c>
      <c r="BH1697" s="17" t="s">
        <v>225</v>
      </c>
    </row>
    <row r="1698" spans="1:60" x14ac:dyDescent="0.25">
      <c r="A1698" s="52">
        <v>2012</v>
      </c>
      <c r="B1698" s="52">
        <v>2014</v>
      </c>
      <c r="C1698" s="52" t="s">
        <v>223</v>
      </c>
      <c r="D1698" s="52" t="s">
        <v>348</v>
      </c>
      <c r="E1698" s="17">
        <v>1</v>
      </c>
      <c r="F1698" s="67" t="s">
        <v>51</v>
      </c>
      <c r="G1698" s="17" t="s">
        <v>51</v>
      </c>
      <c r="H1698" s="20" t="s">
        <v>192</v>
      </c>
      <c r="I1698" s="17" t="s">
        <v>52</v>
      </c>
      <c r="J1698" s="67" t="s">
        <v>53</v>
      </c>
      <c r="K1698" s="17" t="str">
        <f t="shared" si="258"/>
        <v>Diploid</v>
      </c>
      <c r="L1698" s="27">
        <v>100</v>
      </c>
      <c r="M1698" s="27">
        <f t="shared" si="266"/>
        <v>1</v>
      </c>
      <c r="N1698" s="26">
        <v>35.221972332715779</v>
      </c>
      <c r="O1698" s="26">
        <v>48.843465932342554</v>
      </c>
      <c r="P1698" s="26">
        <f t="shared" si="267"/>
        <v>0.48843465932342556</v>
      </c>
      <c r="Q1698" s="26">
        <f t="shared" si="268"/>
        <v>51.156534067657446</v>
      </c>
      <c r="R1698" s="26">
        <v>0.51156534067657444</v>
      </c>
      <c r="S1698" s="26">
        <v>18.018340275686626</v>
      </c>
      <c r="T1698" s="26">
        <v>9.0091701378433129</v>
      </c>
      <c r="U1698" s="17" t="s">
        <v>45</v>
      </c>
      <c r="V1698" s="26">
        <f t="shared" si="271"/>
        <v>4.018363130170969</v>
      </c>
      <c r="W1698" s="26">
        <v>16.810663208035507</v>
      </c>
      <c r="X1698" s="26">
        <v>45.051360866674031</v>
      </c>
      <c r="Y1698" s="26">
        <v>25.305425824575281</v>
      </c>
      <c r="Z1698" s="26">
        <v>1.8833545620392016</v>
      </c>
      <c r="AA1698" s="26">
        <v>0.51485714285714279</v>
      </c>
      <c r="AB1698" s="26">
        <v>52.495164510185788</v>
      </c>
      <c r="AC1698" s="26">
        <f t="shared" si="269"/>
        <v>1.5145012497117476</v>
      </c>
      <c r="AD1698" s="26">
        <f t="shared" si="269"/>
        <v>4.0587537498924249</v>
      </c>
      <c r="AE1698" s="26">
        <f t="shared" si="269"/>
        <v>2.279808866641726</v>
      </c>
      <c r="AF1698" s="26">
        <f t="shared" si="269"/>
        <v>0.16967461679294546</v>
      </c>
      <c r="AG1698" s="17">
        <v>2.4700000000000002</v>
      </c>
      <c r="AH1698" s="17">
        <v>6.88</v>
      </c>
      <c r="AI1698" s="17">
        <f t="shared" si="270"/>
        <v>1.3182567385564048E-7</v>
      </c>
      <c r="AJ1698" s="17">
        <v>1</v>
      </c>
      <c r="AK1698" s="17">
        <v>44.1</v>
      </c>
      <c r="AL1698" s="17">
        <v>2382.5</v>
      </c>
      <c r="AM1698" s="17">
        <v>278.5</v>
      </c>
      <c r="AN1698" s="17">
        <v>2.1</v>
      </c>
      <c r="AO1698" s="17">
        <v>8</v>
      </c>
      <c r="AP1698" s="17">
        <v>0.4</v>
      </c>
      <c r="AQ1698" s="17">
        <v>20.6</v>
      </c>
      <c r="AR1698" s="26">
        <v>848.66666666666561</v>
      </c>
      <c r="AS1698" s="26">
        <v>1464.0166666666667</v>
      </c>
      <c r="AT1698" s="26">
        <v>621.19999999999993</v>
      </c>
      <c r="AU1698" s="26">
        <v>21.416186213856399</v>
      </c>
      <c r="AV1698" s="26">
        <v>4.0861439942233853</v>
      </c>
      <c r="AW1698" s="27">
        <v>4642.3999999999996</v>
      </c>
      <c r="AX1698" s="26">
        <v>3552.1666666666665</v>
      </c>
      <c r="AY1698" s="103">
        <v>549</v>
      </c>
      <c r="AZ1698" s="103"/>
      <c r="BA1698" s="17">
        <v>45</v>
      </c>
      <c r="BB1698" s="17">
        <v>60</v>
      </c>
      <c r="BC1698" s="17">
        <v>0.21</v>
      </c>
      <c r="BD1698" s="14">
        <v>2</v>
      </c>
      <c r="BE1698" s="17" t="s">
        <v>149</v>
      </c>
      <c r="BF1698" s="17">
        <v>4.4249999999999998</v>
      </c>
      <c r="BG1698" s="17">
        <v>150.13671291505619</v>
      </c>
      <c r="BH1698" s="17" t="s">
        <v>225</v>
      </c>
    </row>
    <row r="1699" spans="1:60" x14ac:dyDescent="0.25">
      <c r="A1699" s="52">
        <v>2012</v>
      </c>
      <c r="B1699" s="52">
        <v>2014</v>
      </c>
      <c r="C1699" s="52" t="s">
        <v>223</v>
      </c>
      <c r="D1699" s="52" t="s">
        <v>348</v>
      </c>
      <c r="E1699" s="17">
        <v>2</v>
      </c>
      <c r="F1699" s="67" t="s">
        <v>51</v>
      </c>
      <c r="G1699" s="17" t="s">
        <v>51</v>
      </c>
      <c r="H1699" s="20" t="s">
        <v>192</v>
      </c>
      <c r="I1699" s="17" t="s">
        <v>52</v>
      </c>
      <c r="J1699" s="67" t="s">
        <v>53</v>
      </c>
      <c r="K1699" s="17" t="str">
        <f t="shared" si="258"/>
        <v>Diploid</v>
      </c>
      <c r="L1699" s="27">
        <v>100</v>
      </c>
      <c r="M1699" s="27">
        <f t="shared" si="266"/>
        <v>1</v>
      </c>
      <c r="N1699" s="26">
        <v>35.374448403420182</v>
      </c>
      <c r="O1699" s="26">
        <v>48.106585354202394</v>
      </c>
      <c r="P1699" s="26">
        <f t="shared" si="267"/>
        <v>0.48106585354202397</v>
      </c>
      <c r="Q1699" s="26">
        <f t="shared" si="268"/>
        <v>51.893414645797606</v>
      </c>
      <c r="R1699" s="26">
        <v>0.51893414645797609</v>
      </c>
      <c r="S1699" s="26">
        <v>18.357009188650569</v>
      </c>
      <c r="T1699" s="26">
        <v>9.1785045943252843</v>
      </c>
      <c r="U1699" s="17" t="s">
        <v>45</v>
      </c>
      <c r="V1699" s="26">
        <f t="shared" si="271"/>
        <v>4.0938914336865677</v>
      </c>
      <c r="W1699" s="26">
        <v>16.726674746378634</v>
      </c>
      <c r="X1699" s="26">
        <v>46.967522899889218</v>
      </c>
      <c r="Y1699" s="26">
        <v>24.732193425552126</v>
      </c>
      <c r="Z1699" s="26">
        <v>1.271485202430199</v>
      </c>
      <c r="AA1699" s="26">
        <v>0.46499999999999997</v>
      </c>
      <c r="AB1699" s="26">
        <v>59.21615867306636</v>
      </c>
      <c r="AC1699" s="26">
        <f t="shared" si="269"/>
        <v>1.5352586100742101</v>
      </c>
      <c r="AD1699" s="26">
        <f t="shared" si="269"/>
        <v>4.3109162472071123</v>
      </c>
      <c r="AE1699" s="26">
        <f t="shared" si="269"/>
        <v>2.2700455098417178</v>
      </c>
      <c r="AF1699" s="26">
        <f t="shared" si="269"/>
        <v>0.11670332772122195</v>
      </c>
      <c r="AG1699" s="17">
        <v>2.0699999999999998</v>
      </c>
      <c r="AH1699" s="17">
        <v>6.57</v>
      </c>
      <c r="AI1699" s="17">
        <f t="shared" si="270"/>
        <v>2.691534803926908E-7</v>
      </c>
      <c r="AJ1699" s="17">
        <v>1</v>
      </c>
      <c r="AK1699" s="17">
        <v>39.299999999999997</v>
      </c>
      <c r="AL1699" s="17">
        <v>1143</v>
      </c>
      <c r="AM1699" s="17">
        <v>237.7</v>
      </c>
      <c r="AN1699" s="17">
        <v>2.2000000000000002</v>
      </c>
      <c r="AO1699" s="17">
        <v>5.3</v>
      </c>
      <c r="AP1699" s="17">
        <v>0.3</v>
      </c>
      <c r="AQ1699" s="17">
        <v>18.7</v>
      </c>
      <c r="AR1699" s="26">
        <v>848.66666666666561</v>
      </c>
      <c r="AS1699" s="26">
        <v>1464.0166666666667</v>
      </c>
      <c r="AT1699" s="26">
        <v>621.19999999999993</v>
      </c>
      <c r="AU1699" s="26">
        <v>21.416186213856399</v>
      </c>
      <c r="AV1699" s="26">
        <v>4.0861439942233853</v>
      </c>
      <c r="AW1699" s="27">
        <v>4642.3999999999996</v>
      </c>
      <c r="AX1699" s="26">
        <v>3552.1666666666665</v>
      </c>
      <c r="AY1699" s="103">
        <v>549</v>
      </c>
      <c r="AZ1699" s="103"/>
      <c r="BA1699" s="17">
        <v>45</v>
      </c>
      <c r="BB1699" s="17">
        <v>60</v>
      </c>
      <c r="BC1699" s="17">
        <v>0.21</v>
      </c>
      <c r="BD1699" s="14">
        <v>2</v>
      </c>
      <c r="BE1699" s="17" t="s">
        <v>149</v>
      </c>
      <c r="BF1699" s="17">
        <v>4.5875000000000004</v>
      </c>
      <c r="BG1699" s="17">
        <v>168.16945474666156</v>
      </c>
      <c r="BH1699" s="17" t="s">
        <v>225</v>
      </c>
    </row>
    <row r="1700" spans="1:60" x14ac:dyDescent="0.25">
      <c r="A1700" s="52">
        <v>2012</v>
      </c>
      <c r="B1700" s="52">
        <v>2014</v>
      </c>
      <c r="C1700" s="52" t="s">
        <v>223</v>
      </c>
      <c r="D1700" s="52" t="s">
        <v>348</v>
      </c>
      <c r="E1700" s="17">
        <v>3</v>
      </c>
      <c r="F1700" s="67" t="s">
        <v>51</v>
      </c>
      <c r="G1700" s="17" t="s">
        <v>51</v>
      </c>
      <c r="H1700" s="20" t="s">
        <v>192</v>
      </c>
      <c r="I1700" s="17" t="s">
        <v>52</v>
      </c>
      <c r="J1700" s="67" t="s">
        <v>53</v>
      </c>
      <c r="K1700" s="17" t="str">
        <f t="shared" si="258"/>
        <v>Diploid</v>
      </c>
      <c r="L1700" s="27">
        <v>100</v>
      </c>
      <c r="M1700" s="27">
        <f t="shared" si="266"/>
        <v>1</v>
      </c>
      <c r="N1700" s="26">
        <v>37.661589463986132</v>
      </c>
      <c r="O1700" s="26">
        <v>48.812103232174763</v>
      </c>
      <c r="P1700" s="26">
        <f t="shared" si="267"/>
        <v>0.48812103232174764</v>
      </c>
      <c r="Q1700" s="26">
        <f t="shared" si="268"/>
        <v>51.187896767825237</v>
      </c>
      <c r="R1700" s="26">
        <v>0.51187896767825236</v>
      </c>
      <c r="S1700" s="26">
        <v>19.278175535947366</v>
      </c>
      <c r="T1700" s="26">
        <v>9.6390877679736828</v>
      </c>
      <c r="U1700" s="17" t="s">
        <v>45</v>
      </c>
      <c r="V1700" s="26">
        <f t="shared" si="271"/>
        <v>4.2993254986501706</v>
      </c>
      <c r="W1700" s="26">
        <v>16.63727123414445</v>
      </c>
      <c r="X1700" s="26">
        <v>46.734803597572878</v>
      </c>
      <c r="Y1700" s="26">
        <v>24.682142032682677</v>
      </c>
      <c r="Z1700" s="26">
        <v>1.3263902018169347</v>
      </c>
      <c r="AA1700" s="26">
        <v>0.39119999999999999</v>
      </c>
      <c r="AB1700" s="26">
        <v>73.919384723724562</v>
      </c>
      <c r="AC1700" s="26">
        <f t="shared" si="269"/>
        <v>1.6036811764550218</v>
      </c>
      <c r="AD1700" s="26">
        <f t="shared" si="269"/>
        <v>4.5048087369601717</v>
      </c>
      <c r="AE1700" s="26">
        <f t="shared" si="269"/>
        <v>2.379133333546207</v>
      </c>
      <c r="AF1700" s="26">
        <f t="shared" si="269"/>
        <v>0.12785191569893761</v>
      </c>
      <c r="AG1700" s="17">
        <v>2.2799999999999998</v>
      </c>
      <c r="AH1700" s="17">
        <v>6.3</v>
      </c>
      <c r="AI1700" s="17">
        <f t="shared" si="270"/>
        <v>5.0118723362727218E-7</v>
      </c>
      <c r="AJ1700" s="17">
        <v>1</v>
      </c>
      <c r="AK1700" s="17">
        <v>48.6</v>
      </c>
      <c r="AL1700" s="17">
        <v>1094.5</v>
      </c>
      <c r="AM1700" s="17">
        <v>230.2</v>
      </c>
      <c r="AN1700" s="17">
        <v>2.2999999999999998</v>
      </c>
      <c r="AO1700" s="17">
        <v>6.6</v>
      </c>
      <c r="AP1700" s="17">
        <v>0.3</v>
      </c>
      <c r="AQ1700" s="17">
        <v>21.8</v>
      </c>
      <c r="AR1700" s="26">
        <v>848.66666666666561</v>
      </c>
      <c r="AS1700" s="26">
        <v>1464.0166666666667</v>
      </c>
      <c r="AT1700" s="26">
        <v>621.19999999999993</v>
      </c>
      <c r="AU1700" s="26">
        <v>21.416186213856399</v>
      </c>
      <c r="AV1700" s="26">
        <v>4.0861439942233853</v>
      </c>
      <c r="AW1700" s="27">
        <v>4642.3999999999996</v>
      </c>
      <c r="AX1700" s="26">
        <v>3552.1666666666665</v>
      </c>
      <c r="AY1700" s="103">
        <v>549</v>
      </c>
      <c r="AZ1700" s="103"/>
      <c r="BA1700" s="17">
        <v>45</v>
      </c>
      <c r="BB1700" s="17">
        <v>60</v>
      </c>
      <c r="BC1700" s="17">
        <v>0.21</v>
      </c>
      <c r="BD1700" s="14">
        <v>2</v>
      </c>
      <c r="BE1700" s="17" t="s">
        <v>149</v>
      </c>
      <c r="BF1700" s="17">
        <v>4.3925000000000001</v>
      </c>
      <c r="BG1700" s="17">
        <v>148.0239918555171</v>
      </c>
      <c r="BH1700" s="17" t="s">
        <v>225</v>
      </c>
    </row>
    <row r="1701" spans="1:60" x14ac:dyDescent="0.25">
      <c r="A1701" s="52">
        <v>2012</v>
      </c>
      <c r="B1701" s="52">
        <v>2014</v>
      </c>
      <c r="C1701" s="52" t="s">
        <v>223</v>
      </c>
      <c r="D1701" s="52" t="s">
        <v>348</v>
      </c>
      <c r="E1701" s="17">
        <v>4</v>
      </c>
      <c r="F1701" s="67" t="s">
        <v>51</v>
      </c>
      <c r="G1701" s="17" t="s">
        <v>51</v>
      </c>
      <c r="H1701" s="20" t="s">
        <v>192</v>
      </c>
      <c r="I1701" s="17" t="s">
        <v>52</v>
      </c>
      <c r="J1701" s="67" t="s">
        <v>53</v>
      </c>
      <c r="K1701" s="17" t="str">
        <f t="shared" si="258"/>
        <v>Diploid</v>
      </c>
      <c r="L1701" s="27">
        <v>100</v>
      </c>
      <c r="M1701" s="27">
        <f t="shared" si="266"/>
        <v>1</v>
      </c>
      <c r="N1701" s="26">
        <v>31.562546635810243</v>
      </c>
      <c r="O1701" s="26">
        <v>48.719256716092836</v>
      </c>
      <c r="P1701" s="26">
        <f t="shared" si="267"/>
        <v>0.48719256716092835</v>
      </c>
      <c r="Q1701" s="26">
        <f t="shared" si="268"/>
        <v>51.280743283907171</v>
      </c>
      <c r="R1701" s="26">
        <v>0.51280743283907171</v>
      </c>
      <c r="S1701" s="26">
        <v>16.185508514173328</v>
      </c>
      <c r="T1701" s="26">
        <v>8.0927542570866642</v>
      </c>
      <c r="U1701" s="17" t="s">
        <v>45</v>
      </c>
      <c r="V1701" s="26">
        <f t="shared" si="271"/>
        <v>3.6096138524026156</v>
      </c>
      <c r="W1701" s="26">
        <v>17.976605110957024</v>
      </c>
      <c r="X1701" s="26">
        <v>46.401103061313933</v>
      </c>
      <c r="Y1701" s="26">
        <v>23.636019521422298</v>
      </c>
      <c r="Z1701" s="26">
        <v>1.2126033787894528</v>
      </c>
      <c r="AA1701" s="26">
        <v>0.50606060606060599</v>
      </c>
      <c r="AB1701" s="26">
        <v>47.975010266561668</v>
      </c>
      <c r="AC1701" s="26">
        <f t="shared" si="269"/>
        <v>1.4548024753966335</v>
      </c>
      <c r="AD1701" s="26">
        <f t="shared" si="269"/>
        <v>3.7551272433296536</v>
      </c>
      <c r="AE1701" s="26">
        <f t="shared" si="269"/>
        <v>1.9128049760257382</v>
      </c>
      <c r="AF1701" s="26">
        <f t="shared" si="269"/>
        <v>9.8133011558560176E-2</v>
      </c>
      <c r="AG1701" s="17">
        <v>2.37</v>
      </c>
      <c r="AH1701" s="17">
        <v>6.06</v>
      </c>
      <c r="AI1701" s="17">
        <f t="shared" si="270"/>
        <v>8.7096358995607992E-7</v>
      </c>
      <c r="AJ1701" s="17">
        <v>1</v>
      </c>
      <c r="AK1701" s="17">
        <v>46.9</v>
      </c>
      <c r="AL1701" s="17">
        <v>1038.5</v>
      </c>
      <c r="AM1701" s="17">
        <v>167.1</v>
      </c>
      <c r="AN1701" s="17">
        <v>3.5</v>
      </c>
      <c r="AO1701" s="17">
        <v>7.5</v>
      </c>
      <c r="AP1701" s="17">
        <v>0.4</v>
      </c>
      <c r="AQ1701" s="17">
        <v>23.6</v>
      </c>
      <c r="AR1701" s="26">
        <v>848.66666666666561</v>
      </c>
      <c r="AS1701" s="26">
        <v>1464.0166666666667</v>
      </c>
      <c r="AT1701" s="26">
        <v>621.19999999999993</v>
      </c>
      <c r="AU1701" s="26">
        <v>21.416186213856399</v>
      </c>
      <c r="AV1701" s="26">
        <v>4.0861439942233853</v>
      </c>
      <c r="AW1701" s="27">
        <v>4642.3999999999996</v>
      </c>
      <c r="AX1701" s="26">
        <v>3552.1666666666665</v>
      </c>
      <c r="AY1701" s="103">
        <v>549</v>
      </c>
      <c r="AZ1701" s="103"/>
      <c r="BA1701" s="17">
        <v>45</v>
      </c>
      <c r="BB1701" s="17">
        <v>60</v>
      </c>
      <c r="BC1701" s="17">
        <v>0.21</v>
      </c>
      <c r="BD1701" s="14">
        <v>2</v>
      </c>
      <c r="BE1701" s="17" t="s">
        <v>149</v>
      </c>
      <c r="BF1701" s="17">
        <v>4.3674999999999997</v>
      </c>
      <c r="BG1701" s="17">
        <v>138.97620501317854</v>
      </c>
      <c r="BH1701" s="17" t="s">
        <v>225</v>
      </c>
    </row>
    <row r="1702" spans="1:60" x14ac:dyDescent="0.25">
      <c r="A1702" s="52">
        <v>2012</v>
      </c>
      <c r="B1702" s="52">
        <v>2014</v>
      </c>
      <c r="C1702" s="52" t="s">
        <v>223</v>
      </c>
      <c r="D1702" s="52" t="s">
        <v>348</v>
      </c>
      <c r="E1702" s="17">
        <v>1</v>
      </c>
      <c r="F1702" s="67" t="s">
        <v>67</v>
      </c>
      <c r="G1702" s="17" t="s">
        <v>67</v>
      </c>
      <c r="H1702" s="20" t="s">
        <v>328</v>
      </c>
      <c r="I1702" s="17">
        <v>8</v>
      </c>
      <c r="J1702" s="67" t="s">
        <v>68</v>
      </c>
      <c r="K1702" s="17" t="str">
        <f t="shared" si="258"/>
        <v>Triploid</v>
      </c>
      <c r="L1702" s="27">
        <v>100</v>
      </c>
      <c r="M1702" s="27">
        <f t="shared" si="266"/>
        <v>1</v>
      </c>
      <c r="N1702" s="26">
        <v>30.342738070175066</v>
      </c>
      <c r="O1702" s="26">
        <v>49.952526598795373</v>
      </c>
      <c r="P1702" s="26">
        <f t="shared" si="267"/>
        <v>0.49952526598795371</v>
      </c>
      <c r="Q1702" s="26">
        <f t="shared" si="268"/>
        <v>50.047473401204634</v>
      </c>
      <c r="R1702" s="26">
        <v>0.50047473401204634</v>
      </c>
      <c r="S1702" s="26">
        <v>15.185773764868058</v>
      </c>
      <c r="T1702" s="26">
        <v>7.592886882434029</v>
      </c>
      <c r="U1702" s="17" t="s">
        <v>45</v>
      </c>
      <c r="V1702" s="26">
        <f t="shared" si="271"/>
        <v>3.3866578422988534</v>
      </c>
      <c r="W1702" s="26">
        <v>18.051138531993388</v>
      </c>
      <c r="X1702" s="26">
        <v>45.643747313361118</v>
      </c>
      <c r="Y1702" s="26">
        <v>23.873546954157888</v>
      </c>
      <c r="Z1702" s="26">
        <v>1.5431306148115027</v>
      </c>
      <c r="AA1702" s="26">
        <v>0.38927272727272727</v>
      </c>
      <c r="AB1702" s="26">
        <v>58.515942811845619</v>
      </c>
      <c r="AC1702" s="26">
        <f t="shared" si="269"/>
        <v>1.3706025297257205</v>
      </c>
      <c r="AD1702" s="26">
        <f t="shared" si="269"/>
        <v>3.4656781024075305</v>
      </c>
      <c r="AE1702" s="26">
        <f t="shared" si="269"/>
        <v>1.8126914150539828</v>
      </c>
      <c r="AF1702" s="26">
        <f t="shared" si="269"/>
        <v>0.11716816203084618</v>
      </c>
      <c r="AG1702" s="17">
        <v>2.4700000000000002</v>
      </c>
      <c r="AH1702" s="17">
        <v>6.88</v>
      </c>
      <c r="AI1702" s="17">
        <f t="shared" si="270"/>
        <v>1.3182567385564048E-7</v>
      </c>
      <c r="AJ1702" s="17">
        <v>1</v>
      </c>
      <c r="AK1702" s="17">
        <v>44.1</v>
      </c>
      <c r="AL1702" s="17">
        <v>2382.5</v>
      </c>
      <c r="AM1702" s="17">
        <v>278.5</v>
      </c>
      <c r="AN1702" s="17">
        <v>2.1</v>
      </c>
      <c r="AO1702" s="17">
        <v>8</v>
      </c>
      <c r="AP1702" s="17">
        <v>0.4</v>
      </c>
      <c r="AQ1702" s="17">
        <v>20.6</v>
      </c>
      <c r="AR1702" s="26">
        <v>848.66666666666561</v>
      </c>
      <c r="AS1702" s="26">
        <v>1464.0166666666667</v>
      </c>
      <c r="AT1702" s="26">
        <v>621.19999999999993</v>
      </c>
      <c r="AU1702" s="26">
        <v>21.416186213856399</v>
      </c>
      <c r="AV1702" s="26">
        <v>4.0861439942233853</v>
      </c>
      <c r="AW1702" s="27">
        <v>4642.3999999999996</v>
      </c>
      <c r="AX1702" s="26">
        <v>3552.1666666666665</v>
      </c>
      <c r="AY1702" s="103">
        <v>549</v>
      </c>
      <c r="AZ1702" s="103"/>
      <c r="BA1702" s="17">
        <v>45</v>
      </c>
      <c r="BB1702" s="17">
        <v>60</v>
      </c>
      <c r="BC1702" s="17">
        <v>0.21</v>
      </c>
      <c r="BD1702" s="14">
        <v>2</v>
      </c>
      <c r="BE1702" s="17" t="s">
        <v>149</v>
      </c>
      <c r="BF1702" s="17">
        <v>5.0049999999999999</v>
      </c>
      <c r="BG1702" s="17">
        <v>126.19777689470202</v>
      </c>
      <c r="BH1702" s="17" t="s">
        <v>225</v>
      </c>
    </row>
    <row r="1703" spans="1:60" x14ac:dyDescent="0.25">
      <c r="A1703" s="52">
        <v>2012</v>
      </c>
      <c r="B1703" s="52">
        <v>2014</v>
      </c>
      <c r="C1703" s="52" t="s">
        <v>223</v>
      </c>
      <c r="D1703" s="52" t="s">
        <v>348</v>
      </c>
      <c r="E1703" s="17">
        <v>2</v>
      </c>
      <c r="F1703" s="67" t="s">
        <v>67</v>
      </c>
      <c r="G1703" s="17" t="s">
        <v>67</v>
      </c>
      <c r="H1703" s="20" t="s">
        <v>328</v>
      </c>
      <c r="I1703" s="17">
        <v>8</v>
      </c>
      <c r="J1703" s="67" t="s">
        <v>68</v>
      </c>
      <c r="K1703" s="17" t="str">
        <f t="shared" si="258"/>
        <v>Triploid</v>
      </c>
      <c r="L1703" s="27">
        <v>100</v>
      </c>
      <c r="M1703" s="27">
        <f t="shared" si="266"/>
        <v>1</v>
      </c>
      <c r="N1703" s="26">
        <v>46.352725494136777</v>
      </c>
      <c r="O1703" s="26">
        <v>49.735181234157444</v>
      </c>
      <c r="P1703" s="26">
        <f t="shared" si="267"/>
        <v>0.49735181234157444</v>
      </c>
      <c r="Q1703" s="26">
        <f t="shared" si="268"/>
        <v>50.264818765842556</v>
      </c>
      <c r="R1703" s="26">
        <v>0.50264818765842556</v>
      </c>
      <c r="S1703" s="26">
        <v>23.299113462656351</v>
      </c>
      <c r="T1703" s="26">
        <v>11.649556731328175</v>
      </c>
      <c r="U1703" s="17" t="s">
        <v>45</v>
      </c>
      <c r="V1703" s="26">
        <f t="shared" si="271"/>
        <v>5.1960556339554751</v>
      </c>
      <c r="W1703" s="26">
        <v>17.334065550036186</v>
      </c>
      <c r="X1703" s="26">
        <v>43.951923316941674</v>
      </c>
      <c r="Y1703" s="26">
        <v>25.607303861611044</v>
      </c>
      <c r="Z1703" s="26">
        <v>1.7112175361145745</v>
      </c>
      <c r="AA1703" s="26">
        <v>0.43445454545454543</v>
      </c>
      <c r="AB1703" s="26">
        <v>80.442639073829213</v>
      </c>
      <c r="AC1703" s="26">
        <f t="shared" si="269"/>
        <v>2.0193418000970791</v>
      </c>
      <c r="AD1703" s="26">
        <f t="shared" si="269"/>
        <v>5.1202042413169764</v>
      </c>
      <c r="AE1703" s="26">
        <f t="shared" si="269"/>
        <v>2.9831373907219687</v>
      </c>
      <c r="AF1703" s="26">
        <f t="shared" si="269"/>
        <v>0.19934925766610356</v>
      </c>
      <c r="AG1703" s="17">
        <v>2.0699999999999998</v>
      </c>
      <c r="AH1703" s="17">
        <v>6.57</v>
      </c>
      <c r="AI1703" s="17">
        <f t="shared" si="270"/>
        <v>2.691534803926908E-7</v>
      </c>
      <c r="AJ1703" s="17">
        <v>1</v>
      </c>
      <c r="AK1703" s="17">
        <v>39.299999999999997</v>
      </c>
      <c r="AL1703" s="17">
        <v>1143</v>
      </c>
      <c r="AM1703" s="17">
        <v>237.7</v>
      </c>
      <c r="AN1703" s="17">
        <v>2.2000000000000002</v>
      </c>
      <c r="AO1703" s="17">
        <v>5.3</v>
      </c>
      <c r="AP1703" s="17">
        <v>0.3</v>
      </c>
      <c r="AQ1703" s="17">
        <v>18.7</v>
      </c>
      <c r="AR1703" s="26">
        <v>848.66666666666561</v>
      </c>
      <c r="AS1703" s="26">
        <v>1464.0166666666667</v>
      </c>
      <c r="AT1703" s="26">
        <v>621.19999999999993</v>
      </c>
      <c r="AU1703" s="26">
        <v>21.416186213856399</v>
      </c>
      <c r="AV1703" s="26">
        <v>4.0861439942233853</v>
      </c>
      <c r="AW1703" s="27">
        <v>4642.3999999999996</v>
      </c>
      <c r="AX1703" s="26">
        <v>3552.1666666666665</v>
      </c>
      <c r="AY1703" s="103">
        <v>549</v>
      </c>
      <c r="AZ1703" s="103"/>
      <c r="BA1703" s="17">
        <v>45</v>
      </c>
      <c r="BB1703" s="17">
        <v>60</v>
      </c>
      <c r="BC1703" s="17">
        <v>0.21</v>
      </c>
      <c r="BD1703" s="14">
        <v>2</v>
      </c>
      <c r="BE1703" s="17" t="s">
        <v>149</v>
      </c>
      <c r="BF1703" s="17">
        <v>5.21</v>
      </c>
      <c r="BG1703" s="17">
        <v>142.66757638114646</v>
      </c>
      <c r="BH1703" s="17" t="s">
        <v>225</v>
      </c>
    </row>
    <row r="1704" spans="1:60" x14ac:dyDescent="0.25">
      <c r="A1704" s="52">
        <v>2012</v>
      </c>
      <c r="B1704" s="52">
        <v>2014</v>
      </c>
      <c r="C1704" s="52" t="s">
        <v>223</v>
      </c>
      <c r="D1704" s="52" t="s">
        <v>348</v>
      </c>
      <c r="E1704" s="17">
        <v>3</v>
      </c>
      <c r="F1704" s="67" t="s">
        <v>67</v>
      </c>
      <c r="G1704" s="17" t="s">
        <v>67</v>
      </c>
      <c r="H1704" s="20" t="s">
        <v>328</v>
      </c>
      <c r="I1704" s="17">
        <v>8</v>
      </c>
      <c r="J1704" s="67" t="s">
        <v>68</v>
      </c>
      <c r="K1704" s="17" t="str">
        <f t="shared" si="258"/>
        <v>Triploid</v>
      </c>
      <c r="L1704" s="27">
        <v>100</v>
      </c>
      <c r="M1704" s="27">
        <f t="shared" si="266"/>
        <v>1</v>
      </c>
      <c r="N1704" s="26">
        <v>37.96654160539493</v>
      </c>
      <c r="O1704" s="26">
        <v>50.837297348058264</v>
      </c>
      <c r="P1704" s="26">
        <f t="shared" si="267"/>
        <v>0.50837297348058264</v>
      </c>
      <c r="Q1704" s="26">
        <f t="shared" si="268"/>
        <v>49.162702651941736</v>
      </c>
      <c r="R1704" s="26">
        <v>0.49162702651941736</v>
      </c>
      <c r="S1704" s="26">
        <v>18.665377956686054</v>
      </c>
      <c r="T1704" s="26">
        <v>9.3326889783430271</v>
      </c>
      <c r="U1704" s="17" t="s">
        <v>45</v>
      </c>
      <c r="V1704" s="26">
        <f t="shared" si="271"/>
        <v>4.1626623453804763</v>
      </c>
      <c r="W1704" s="26">
        <v>17.511880358825721</v>
      </c>
      <c r="X1704" s="26">
        <v>44.7459555249673</v>
      </c>
      <c r="Y1704" s="26">
        <v>24.348143205378022</v>
      </c>
      <c r="Z1704" s="26">
        <v>1.8360558518791521</v>
      </c>
      <c r="AA1704" s="26">
        <v>0.41967213114754098</v>
      </c>
      <c r="AB1704" s="26">
        <v>66.714143868623978</v>
      </c>
      <c r="AC1704" s="26">
        <f t="shared" si="269"/>
        <v>1.6343293281487454</v>
      </c>
      <c r="AD1704" s="26">
        <f t="shared" si="269"/>
        <v>4.1760008595328966</v>
      </c>
      <c r="AE1704" s="26">
        <f t="shared" si="269"/>
        <v>2.2723364773594912</v>
      </c>
      <c r="AF1704" s="26">
        <f t="shared" si="269"/>
        <v>0.17135338212454782</v>
      </c>
      <c r="AG1704" s="17">
        <v>2.2799999999999998</v>
      </c>
      <c r="AH1704" s="17">
        <v>6.3</v>
      </c>
      <c r="AI1704" s="17">
        <f t="shared" si="270"/>
        <v>5.0118723362727218E-7</v>
      </c>
      <c r="AJ1704" s="17">
        <v>1</v>
      </c>
      <c r="AK1704" s="17">
        <v>48.6</v>
      </c>
      <c r="AL1704" s="17">
        <v>1094.5</v>
      </c>
      <c r="AM1704" s="17">
        <v>230.2</v>
      </c>
      <c r="AN1704" s="17">
        <v>2.2999999999999998</v>
      </c>
      <c r="AO1704" s="17">
        <v>6.6</v>
      </c>
      <c r="AP1704" s="17">
        <v>0.3</v>
      </c>
      <c r="AQ1704" s="17">
        <v>21.8</v>
      </c>
      <c r="AR1704" s="26">
        <v>848.66666666666561</v>
      </c>
      <c r="AS1704" s="26">
        <v>1464.0166666666667</v>
      </c>
      <c r="AT1704" s="26">
        <v>621.19999999999993</v>
      </c>
      <c r="AU1704" s="26">
        <v>21.416186213856399</v>
      </c>
      <c r="AV1704" s="26">
        <v>4.0861439942233853</v>
      </c>
      <c r="AW1704" s="27">
        <v>4642.3999999999996</v>
      </c>
      <c r="AX1704" s="26">
        <v>3552.1666666666665</v>
      </c>
      <c r="AY1704" s="103">
        <v>549</v>
      </c>
      <c r="AZ1704" s="103"/>
      <c r="BA1704" s="17">
        <v>45</v>
      </c>
      <c r="BB1704" s="17">
        <v>60</v>
      </c>
      <c r="BC1704" s="17">
        <v>0.21</v>
      </c>
      <c r="BD1704" s="14">
        <v>2</v>
      </c>
      <c r="BE1704" s="17" t="s">
        <v>149</v>
      </c>
      <c r="BF1704" s="17">
        <v>5.0200000000000005</v>
      </c>
      <c r="BG1704" s="17">
        <v>195.85474000642162</v>
      </c>
      <c r="BH1704" s="17" t="s">
        <v>225</v>
      </c>
    </row>
    <row r="1705" spans="1:60" x14ac:dyDescent="0.25">
      <c r="A1705" s="52">
        <v>2012</v>
      </c>
      <c r="B1705" s="52">
        <v>2014</v>
      </c>
      <c r="C1705" s="52" t="s">
        <v>223</v>
      </c>
      <c r="D1705" s="52" t="s">
        <v>348</v>
      </c>
      <c r="E1705" s="17">
        <v>4</v>
      </c>
      <c r="F1705" s="67" t="s">
        <v>67</v>
      </c>
      <c r="G1705" s="17" t="s">
        <v>67</v>
      </c>
      <c r="H1705" s="20" t="s">
        <v>328</v>
      </c>
      <c r="I1705" s="17">
        <v>8</v>
      </c>
      <c r="J1705" s="67" t="s">
        <v>68</v>
      </c>
      <c r="K1705" s="17" t="str">
        <f t="shared" si="258"/>
        <v>Triploid</v>
      </c>
      <c r="L1705" s="27">
        <v>100</v>
      </c>
      <c r="M1705" s="27">
        <f t="shared" si="266"/>
        <v>1</v>
      </c>
      <c r="N1705" s="26">
        <v>49.859675120337918</v>
      </c>
      <c r="O1705" s="26">
        <v>49.781275695667219</v>
      </c>
      <c r="P1705" s="26">
        <f t="shared" si="267"/>
        <v>0.49781275695667221</v>
      </c>
      <c r="Q1705" s="26">
        <f t="shared" si="268"/>
        <v>50.218724304332781</v>
      </c>
      <c r="R1705" s="26">
        <v>0.50218724304332785</v>
      </c>
      <c r="S1705" s="26">
        <v>25.038892787718506</v>
      </c>
      <c r="T1705" s="26">
        <v>12.519446393859253</v>
      </c>
      <c r="U1705" s="17" t="s">
        <v>45</v>
      </c>
      <c r="V1705" s="26">
        <f t="shared" si="271"/>
        <v>5.5840528072521201</v>
      </c>
      <c r="W1705" s="26">
        <v>17.720112962025155</v>
      </c>
      <c r="X1705" s="26">
        <v>42.682857164878044</v>
      </c>
      <c r="Y1705" s="26">
        <v>25.317999707122055</v>
      </c>
      <c r="Z1705" s="26">
        <v>1.9390378642216035</v>
      </c>
      <c r="AA1705" s="26">
        <v>0.42333333333333334</v>
      </c>
      <c r="AB1705" s="26">
        <v>88.720486255695491</v>
      </c>
      <c r="AC1705" s="26">
        <f t="shared" si="269"/>
        <v>2.2184600432120445</v>
      </c>
      <c r="AD1705" s="26">
        <f t="shared" si="269"/>
        <v>5.3436574221244202</v>
      </c>
      <c r="AE1705" s="26">
        <f t="shared" si="269"/>
        <v>3.1696734013305887</v>
      </c>
      <c r="AF1705" s="26">
        <f t="shared" si="269"/>
        <v>0.24275680596785701</v>
      </c>
      <c r="AG1705" s="17">
        <v>2.37</v>
      </c>
      <c r="AH1705" s="17">
        <v>6.06</v>
      </c>
      <c r="AI1705" s="17">
        <f t="shared" si="270"/>
        <v>8.7096358995607992E-7</v>
      </c>
      <c r="AJ1705" s="17">
        <v>1</v>
      </c>
      <c r="AK1705" s="17">
        <v>46.9</v>
      </c>
      <c r="AL1705" s="17">
        <v>1038.5</v>
      </c>
      <c r="AM1705" s="17">
        <v>167.1</v>
      </c>
      <c r="AN1705" s="17">
        <v>3.5</v>
      </c>
      <c r="AO1705" s="17">
        <v>7.5</v>
      </c>
      <c r="AP1705" s="17">
        <v>0.4</v>
      </c>
      <c r="AQ1705" s="17">
        <v>23.6</v>
      </c>
      <c r="AR1705" s="26">
        <v>848.66666666666561</v>
      </c>
      <c r="AS1705" s="26">
        <v>1464.0166666666667</v>
      </c>
      <c r="AT1705" s="26">
        <v>621.19999999999993</v>
      </c>
      <c r="AU1705" s="26">
        <v>21.416186213856399</v>
      </c>
      <c r="AV1705" s="26">
        <v>4.0861439942233853</v>
      </c>
      <c r="AW1705" s="27">
        <v>4642.3999999999996</v>
      </c>
      <c r="AX1705" s="26">
        <v>3552.1666666666665</v>
      </c>
      <c r="AY1705" s="103">
        <v>549</v>
      </c>
      <c r="AZ1705" s="103"/>
      <c r="BA1705" s="17">
        <v>45</v>
      </c>
      <c r="BB1705" s="17">
        <v>60</v>
      </c>
      <c r="BC1705" s="17">
        <v>0.21</v>
      </c>
      <c r="BD1705" s="14">
        <v>2</v>
      </c>
      <c r="BE1705" s="17" t="s">
        <v>149</v>
      </c>
      <c r="BF1705" s="17">
        <v>5.2450000000000001</v>
      </c>
      <c r="BG1705" s="17">
        <v>149.37487669656068</v>
      </c>
      <c r="BH1705" s="17" t="s">
        <v>225</v>
      </c>
    </row>
    <row r="1706" spans="1:60" x14ac:dyDescent="0.25">
      <c r="A1706" s="52">
        <v>2012</v>
      </c>
      <c r="B1706" s="52">
        <v>2014</v>
      </c>
      <c r="C1706" s="52" t="s">
        <v>223</v>
      </c>
      <c r="D1706" s="52" t="s">
        <v>348</v>
      </c>
      <c r="E1706" s="17">
        <v>1</v>
      </c>
      <c r="F1706" s="67" t="s">
        <v>69</v>
      </c>
      <c r="G1706" s="17" t="s">
        <v>69</v>
      </c>
      <c r="H1706" s="20" t="s">
        <v>329</v>
      </c>
      <c r="I1706" s="17">
        <v>10</v>
      </c>
      <c r="J1706" s="67" t="s">
        <v>70</v>
      </c>
      <c r="K1706" s="17" t="str">
        <f t="shared" si="258"/>
        <v>Triploid</v>
      </c>
      <c r="L1706" s="27">
        <v>100</v>
      </c>
      <c r="M1706" s="27">
        <f t="shared" si="266"/>
        <v>1</v>
      </c>
      <c r="N1706" s="26">
        <v>31.410070565105848</v>
      </c>
      <c r="O1706" s="26">
        <v>49.761335518273803</v>
      </c>
      <c r="P1706" s="26">
        <f t="shared" si="267"/>
        <v>0.49761335518273803</v>
      </c>
      <c r="Q1706" s="26">
        <f t="shared" si="268"/>
        <v>50.23866448172619</v>
      </c>
      <c r="R1706" s="26">
        <v>0.50238664481726192</v>
      </c>
      <c r="S1706" s="26">
        <v>15.779999964676964</v>
      </c>
      <c r="T1706" s="26">
        <v>7.8899999823384821</v>
      </c>
      <c r="U1706" s="17" t="s">
        <v>45</v>
      </c>
      <c r="V1706" s="26">
        <f t="shared" si="271"/>
        <v>3.5191792963151123</v>
      </c>
      <c r="W1706" s="26">
        <v>17.165816019659403</v>
      </c>
      <c r="X1706" s="26">
        <v>46.777157979756311</v>
      </c>
      <c r="Y1706" s="26">
        <v>24.004263202213394</v>
      </c>
      <c r="Z1706" s="26">
        <v>1.5684287948308224</v>
      </c>
      <c r="AA1706" s="26">
        <v>0.46988888888888886</v>
      </c>
      <c r="AB1706" s="26">
        <v>50.373610669931196</v>
      </c>
      <c r="AC1706" s="26">
        <f t="shared" si="269"/>
        <v>1.3543828809193832</v>
      </c>
      <c r="AD1706" s="26">
        <f t="shared" si="269"/>
        <v>3.690717756341217</v>
      </c>
      <c r="AE1706" s="26">
        <f t="shared" si="269"/>
        <v>1.8939363624151195</v>
      </c>
      <c r="AF1706" s="26">
        <f t="shared" si="269"/>
        <v>0.12374903163514356</v>
      </c>
      <c r="AG1706" s="17">
        <v>2.4700000000000002</v>
      </c>
      <c r="AH1706" s="17">
        <v>6.88</v>
      </c>
      <c r="AI1706" s="17">
        <f t="shared" si="270"/>
        <v>1.3182567385564048E-7</v>
      </c>
      <c r="AJ1706" s="17">
        <v>1</v>
      </c>
      <c r="AK1706" s="17">
        <v>44.1</v>
      </c>
      <c r="AL1706" s="17">
        <v>2382.5</v>
      </c>
      <c r="AM1706" s="17">
        <v>278.5</v>
      </c>
      <c r="AN1706" s="17">
        <v>2.1</v>
      </c>
      <c r="AO1706" s="17">
        <v>8</v>
      </c>
      <c r="AP1706" s="17">
        <v>0.4</v>
      </c>
      <c r="AQ1706" s="17">
        <v>20.6</v>
      </c>
      <c r="AR1706" s="26">
        <v>848.66666666666561</v>
      </c>
      <c r="AS1706" s="26">
        <v>1464.0166666666667</v>
      </c>
      <c r="AT1706" s="26">
        <v>621.19999999999993</v>
      </c>
      <c r="AU1706" s="26">
        <v>21.416186213856399</v>
      </c>
      <c r="AV1706" s="26">
        <v>4.0861439942233853</v>
      </c>
      <c r="AW1706" s="27">
        <v>4642.3999999999996</v>
      </c>
      <c r="AX1706" s="26">
        <v>3552.1666666666665</v>
      </c>
      <c r="AY1706" s="103">
        <v>549</v>
      </c>
      <c r="AZ1706" s="103"/>
      <c r="BA1706" s="17">
        <v>45</v>
      </c>
      <c r="BB1706" s="17">
        <v>60</v>
      </c>
      <c r="BC1706" s="17">
        <v>0.21</v>
      </c>
      <c r="BD1706" s="14">
        <v>2</v>
      </c>
      <c r="BE1706" s="17" t="s">
        <v>149</v>
      </c>
      <c r="BF1706" s="17">
        <v>4.8475000000000001</v>
      </c>
      <c r="BG1706" s="17">
        <v>160.89666775360126</v>
      </c>
      <c r="BH1706" s="17" t="s">
        <v>225</v>
      </c>
    </row>
    <row r="1707" spans="1:60" x14ac:dyDescent="0.25">
      <c r="A1707" s="52">
        <v>2012</v>
      </c>
      <c r="B1707" s="52">
        <v>2014</v>
      </c>
      <c r="C1707" s="52" t="s">
        <v>223</v>
      </c>
      <c r="D1707" s="52" t="s">
        <v>348</v>
      </c>
      <c r="E1707" s="17">
        <v>2</v>
      </c>
      <c r="F1707" s="67" t="s">
        <v>69</v>
      </c>
      <c r="G1707" s="17" t="s">
        <v>69</v>
      </c>
      <c r="H1707" s="20" t="s">
        <v>329</v>
      </c>
      <c r="I1707" s="17">
        <v>10</v>
      </c>
      <c r="J1707" s="67" t="s">
        <v>70</v>
      </c>
      <c r="K1707" s="17" t="str">
        <f t="shared" si="258"/>
        <v>Triploid</v>
      </c>
      <c r="L1707" s="27">
        <v>100</v>
      </c>
      <c r="M1707" s="27">
        <f t="shared" si="266"/>
        <v>1</v>
      </c>
      <c r="N1707" s="26">
        <v>34.764544120602586</v>
      </c>
      <c r="O1707" s="26">
        <v>48.52695708147462</v>
      </c>
      <c r="P1707" s="26">
        <f t="shared" si="267"/>
        <v>0.4852695708147462</v>
      </c>
      <c r="Q1707" s="26">
        <f t="shared" si="268"/>
        <v>51.47304291852538</v>
      </c>
      <c r="R1707" s="26">
        <v>0.5147304291852538</v>
      </c>
      <c r="S1707" s="26">
        <v>17.894368715627461</v>
      </c>
      <c r="T1707" s="26">
        <v>8.9471843578137307</v>
      </c>
      <c r="U1707" s="17" t="s">
        <v>45</v>
      </c>
      <c r="V1707" s="26">
        <f t="shared" si="271"/>
        <v>3.9907155922451967</v>
      </c>
      <c r="W1707" s="26">
        <v>16.585350475565292</v>
      </c>
      <c r="X1707" s="26">
        <v>46.773165842378248</v>
      </c>
      <c r="Y1707" s="26">
        <v>24.685150569398786</v>
      </c>
      <c r="Z1707" s="26">
        <v>1.6438981331582738</v>
      </c>
      <c r="AA1707" s="26">
        <v>0.47211764705882359</v>
      </c>
      <c r="AB1707" s="26">
        <v>56.853526320520828</v>
      </c>
      <c r="AC1707" s="26">
        <f t="shared" si="269"/>
        <v>1.483921883438363</v>
      </c>
      <c r="AD1707" s="26">
        <f t="shared" si="269"/>
        <v>4.1848813779035421</v>
      </c>
      <c r="AE1707" s="26">
        <f t="shared" si="269"/>
        <v>2.2086259304480151</v>
      </c>
      <c r="AF1707" s="26">
        <f t="shared" si="269"/>
        <v>0.14708259662832901</v>
      </c>
      <c r="AG1707" s="17">
        <v>2.0699999999999998</v>
      </c>
      <c r="AH1707" s="17">
        <v>6.57</v>
      </c>
      <c r="AI1707" s="17">
        <f t="shared" si="270"/>
        <v>2.691534803926908E-7</v>
      </c>
      <c r="AJ1707" s="17">
        <v>1</v>
      </c>
      <c r="AK1707" s="17">
        <v>39.299999999999997</v>
      </c>
      <c r="AL1707" s="17">
        <v>1143</v>
      </c>
      <c r="AM1707" s="17">
        <v>237.7</v>
      </c>
      <c r="AN1707" s="17">
        <v>2.2000000000000002</v>
      </c>
      <c r="AO1707" s="17">
        <v>5.3</v>
      </c>
      <c r="AP1707" s="17">
        <v>0.3</v>
      </c>
      <c r="AQ1707" s="17">
        <v>18.7</v>
      </c>
      <c r="AR1707" s="26">
        <v>848.66666666666561</v>
      </c>
      <c r="AS1707" s="26">
        <v>1464.0166666666667</v>
      </c>
      <c r="AT1707" s="26">
        <v>621.19999999999993</v>
      </c>
      <c r="AU1707" s="26">
        <v>21.416186213856399</v>
      </c>
      <c r="AV1707" s="26">
        <v>4.0861439942233853</v>
      </c>
      <c r="AW1707" s="27">
        <v>4642.3999999999996</v>
      </c>
      <c r="AX1707" s="26">
        <v>3552.1666666666665</v>
      </c>
      <c r="AY1707" s="103">
        <v>549</v>
      </c>
      <c r="AZ1707" s="103"/>
      <c r="BA1707" s="17">
        <v>45</v>
      </c>
      <c r="BB1707" s="17">
        <v>60</v>
      </c>
      <c r="BC1707" s="17">
        <v>0.21</v>
      </c>
      <c r="BD1707" s="14">
        <v>2</v>
      </c>
      <c r="BE1707" s="17" t="s">
        <v>149</v>
      </c>
      <c r="BF1707" s="17">
        <v>4.58</v>
      </c>
      <c r="BG1707" s="17">
        <v>127.69003340515717</v>
      </c>
      <c r="BH1707" s="17" t="s">
        <v>225</v>
      </c>
    </row>
    <row r="1708" spans="1:60" x14ac:dyDescent="0.25">
      <c r="A1708" s="52">
        <v>2012</v>
      </c>
      <c r="B1708" s="52">
        <v>2014</v>
      </c>
      <c r="C1708" s="52" t="s">
        <v>223</v>
      </c>
      <c r="D1708" s="52" t="s">
        <v>348</v>
      </c>
      <c r="E1708" s="17">
        <v>3</v>
      </c>
      <c r="F1708" s="67" t="s">
        <v>69</v>
      </c>
      <c r="G1708" s="17" t="s">
        <v>69</v>
      </c>
      <c r="H1708" s="20" t="s">
        <v>329</v>
      </c>
      <c r="I1708" s="17">
        <v>10</v>
      </c>
      <c r="J1708" s="67" t="s">
        <v>70</v>
      </c>
      <c r="K1708" s="17" t="str">
        <f t="shared" si="258"/>
        <v>Triploid</v>
      </c>
      <c r="L1708" s="27">
        <v>100</v>
      </c>
      <c r="M1708" s="27">
        <f t="shared" si="266"/>
        <v>1</v>
      </c>
      <c r="N1708" s="26">
        <v>40.40615873666529</v>
      </c>
      <c r="O1708" s="26">
        <v>47.733414185486744</v>
      </c>
      <c r="P1708" s="26">
        <f t="shared" si="267"/>
        <v>0.47733414185486744</v>
      </c>
      <c r="Q1708" s="26">
        <f t="shared" si="268"/>
        <v>52.266585814513256</v>
      </c>
      <c r="R1708" s="26">
        <v>0.52266585814513256</v>
      </c>
      <c r="S1708" s="26">
        <v>21.118919630447611</v>
      </c>
      <c r="T1708" s="26">
        <v>10.559459815223805</v>
      </c>
      <c r="U1708" s="17" t="s">
        <v>45</v>
      </c>
      <c r="V1708" s="26">
        <f t="shared" si="271"/>
        <v>4.7098393466653903</v>
      </c>
      <c r="W1708" s="26">
        <v>17.832914675052294</v>
      </c>
      <c r="X1708" s="26">
        <v>45.252125878263541</v>
      </c>
      <c r="Y1708" s="26">
        <v>24.871936358317654</v>
      </c>
      <c r="Z1708" s="26">
        <v>1.2554964339231844</v>
      </c>
      <c r="AA1708" s="26">
        <v>0.44628571428571429</v>
      </c>
      <c r="AB1708" s="26">
        <v>70.982284289276535</v>
      </c>
      <c r="AC1708" s="26">
        <f t="shared" si="269"/>
        <v>1.8830594589952958</v>
      </c>
      <c r="AD1708" s="26">
        <f t="shared" si="269"/>
        <v>4.7783800476497316</v>
      </c>
      <c r="AE1708" s="26">
        <f t="shared" si="269"/>
        <v>2.6263421250245917</v>
      </c>
      <c r="AF1708" s="26">
        <f t="shared" si="269"/>
        <v>0.13257364142168654</v>
      </c>
      <c r="AG1708" s="17">
        <v>2.2799999999999998</v>
      </c>
      <c r="AH1708" s="17">
        <v>6.3</v>
      </c>
      <c r="AI1708" s="17">
        <f t="shared" si="270"/>
        <v>5.0118723362727218E-7</v>
      </c>
      <c r="AJ1708" s="17">
        <v>1</v>
      </c>
      <c r="AK1708" s="17">
        <v>48.6</v>
      </c>
      <c r="AL1708" s="17">
        <v>1094.5</v>
      </c>
      <c r="AM1708" s="17">
        <v>230.2</v>
      </c>
      <c r="AN1708" s="17">
        <v>2.2999999999999998</v>
      </c>
      <c r="AO1708" s="17">
        <v>6.6</v>
      </c>
      <c r="AP1708" s="17">
        <v>0.3</v>
      </c>
      <c r="AQ1708" s="17">
        <v>21.8</v>
      </c>
      <c r="AR1708" s="26">
        <v>848.66666666666561</v>
      </c>
      <c r="AS1708" s="26">
        <v>1464.0166666666667</v>
      </c>
      <c r="AT1708" s="26">
        <v>621.19999999999993</v>
      </c>
      <c r="AU1708" s="26">
        <v>21.416186213856399</v>
      </c>
      <c r="AV1708" s="26">
        <v>4.0861439942233853</v>
      </c>
      <c r="AW1708" s="27">
        <v>4642.3999999999996</v>
      </c>
      <c r="AX1708" s="26">
        <v>3552.1666666666665</v>
      </c>
      <c r="AY1708" s="103">
        <v>549</v>
      </c>
      <c r="AZ1708" s="103"/>
      <c r="BA1708" s="17">
        <v>45</v>
      </c>
      <c r="BB1708" s="17">
        <v>60</v>
      </c>
      <c r="BC1708" s="17">
        <v>0.21</v>
      </c>
      <c r="BD1708" s="14">
        <v>2</v>
      </c>
      <c r="BE1708" s="17" t="s">
        <v>149</v>
      </c>
      <c r="BF1708" s="17">
        <v>5.6074999999999999</v>
      </c>
      <c r="BG1708" s="17">
        <v>163.68483123366215</v>
      </c>
      <c r="BH1708" s="17" t="s">
        <v>225</v>
      </c>
    </row>
    <row r="1709" spans="1:60" x14ac:dyDescent="0.25">
      <c r="A1709" s="52">
        <v>2012</v>
      </c>
      <c r="B1709" s="52">
        <v>2014</v>
      </c>
      <c r="C1709" s="52" t="s">
        <v>223</v>
      </c>
      <c r="D1709" s="52" t="s">
        <v>348</v>
      </c>
      <c r="E1709" s="17">
        <v>4</v>
      </c>
      <c r="F1709" s="67" t="s">
        <v>69</v>
      </c>
      <c r="G1709" s="17" t="s">
        <v>69</v>
      </c>
      <c r="H1709" s="20" t="s">
        <v>329</v>
      </c>
      <c r="I1709" s="17">
        <v>10</v>
      </c>
      <c r="J1709" s="67" t="s">
        <v>70</v>
      </c>
      <c r="K1709" s="17" t="str">
        <f t="shared" si="258"/>
        <v>Triploid</v>
      </c>
      <c r="L1709" s="27">
        <v>90</v>
      </c>
      <c r="M1709" s="27">
        <f t="shared" si="266"/>
        <v>0.9</v>
      </c>
      <c r="N1709" s="26">
        <v>37.356637322577342</v>
      </c>
      <c r="O1709" s="26">
        <v>48.508447458362895</v>
      </c>
      <c r="P1709" s="26">
        <f t="shared" si="267"/>
        <v>0.48508447458362897</v>
      </c>
      <c r="Q1709" s="26">
        <f t="shared" si="268"/>
        <v>51.491552541637105</v>
      </c>
      <c r="R1709" s="26">
        <v>0.51491552541637109</v>
      </c>
      <c r="S1709" s="26">
        <v>19.23551253474373</v>
      </c>
      <c r="T1709" s="26">
        <v>9.6177562673718651</v>
      </c>
      <c r="U1709" s="17" t="s">
        <v>45</v>
      </c>
      <c r="V1709" s="26">
        <f t="shared" si="271"/>
        <v>4.2898110023960152</v>
      </c>
      <c r="W1709" s="26">
        <v>17.233678892441276</v>
      </c>
      <c r="X1709" s="26">
        <v>47.500503745669249</v>
      </c>
      <c r="Y1709" s="26">
        <v>23.204085674885079</v>
      </c>
      <c r="Z1709" s="26">
        <v>1.6316982794387656</v>
      </c>
      <c r="AA1709" s="26">
        <v>0.38675000000000004</v>
      </c>
      <c r="AB1709" s="26">
        <v>74.604444220079102</v>
      </c>
      <c r="AC1709" s="26">
        <f t="shared" si="269"/>
        <v>1.657493231776513</v>
      </c>
      <c r="AD1709" s="26">
        <f t="shared" si="269"/>
        <v>4.5684826760323114</v>
      </c>
      <c r="AE1709" s="26">
        <f t="shared" si="269"/>
        <v>2.2317124042825967</v>
      </c>
      <c r="AF1709" s="26">
        <f t="shared" si="269"/>
        <v>0.15693276353532079</v>
      </c>
      <c r="AG1709" s="17">
        <v>2.37</v>
      </c>
      <c r="AH1709" s="17">
        <v>6.06</v>
      </c>
      <c r="AI1709" s="17">
        <f t="shared" si="270"/>
        <v>8.7096358995607992E-7</v>
      </c>
      <c r="AJ1709" s="17">
        <v>1</v>
      </c>
      <c r="AK1709" s="17">
        <v>46.9</v>
      </c>
      <c r="AL1709" s="17">
        <v>1038.5</v>
      </c>
      <c r="AM1709" s="17">
        <v>167.1</v>
      </c>
      <c r="AN1709" s="17">
        <v>3.5</v>
      </c>
      <c r="AO1709" s="17">
        <v>7.5</v>
      </c>
      <c r="AP1709" s="17">
        <v>0.4</v>
      </c>
      <c r="AQ1709" s="17">
        <v>23.6</v>
      </c>
      <c r="AR1709" s="26">
        <v>848.66666666666561</v>
      </c>
      <c r="AS1709" s="26">
        <v>1464.0166666666667</v>
      </c>
      <c r="AT1709" s="26">
        <v>621.19999999999993</v>
      </c>
      <c r="AU1709" s="26">
        <v>21.416186213856399</v>
      </c>
      <c r="AV1709" s="26">
        <v>4.0861439942233853</v>
      </c>
      <c r="AW1709" s="27">
        <v>4642.3999999999996</v>
      </c>
      <c r="AX1709" s="26">
        <v>3552.1666666666665</v>
      </c>
      <c r="AY1709" s="103">
        <v>549</v>
      </c>
      <c r="AZ1709" s="103"/>
      <c r="BA1709" s="17">
        <v>45</v>
      </c>
      <c r="BB1709" s="17">
        <v>60</v>
      </c>
      <c r="BC1709" s="17">
        <v>0.21</v>
      </c>
      <c r="BD1709" s="14">
        <v>2</v>
      </c>
      <c r="BE1709" s="17" t="s">
        <v>149</v>
      </c>
      <c r="BF1709" s="17">
        <v>5.4733333333333327</v>
      </c>
      <c r="BG1709" s="17">
        <v>132.0804091385489</v>
      </c>
      <c r="BH1709" s="17" t="s">
        <v>225</v>
      </c>
    </row>
    <row r="1710" spans="1:60" x14ac:dyDescent="0.25">
      <c r="A1710" s="52">
        <v>2012</v>
      </c>
      <c r="B1710" s="52">
        <v>2014</v>
      </c>
      <c r="C1710" s="52" t="s">
        <v>223</v>
      </c>
      <c r="D1710" s="52" t="s">
        <v>348</v>
      </c>
      <c r="E1710" s="17">
        <v>1</v>
      </c>
      <c r="F1710" s="67" t="s">
        <v>73</v>
      </c>
      <c r="G1710" s="17" t="s">
        <v>73</v>
      </c>
      <c r="H1710" s="20" t="s">
        <v>329</v>
      </c>
      <c r="I1710" s="17">
        <v>10</v>
      </c>
      <c r="J1710" s="67" t="s">
        <v>74</v>
      </c>
      <c r="K1710" s="17" t="str">
        <f t="shared" si="258"/>
        <v>Triploid</v>
      </c>
      <c r="L1710" s="27">
        <v>100</v>
      </c>
      <c r="M1710" s="27">
        <f t="shared" si="266"/>
        <v>1</v>
      </c>
      <c r="N1710" s="26">
        <v>23.023886676363993</v>
      </c>
      <c r="O1710" s="26">
        <v>49.343637107155267</v>
      </c>
      <c r="P1710" s="26">
        <f t="shared" si="267"/>
        <v>0.49343637107155269</v>
      </c>
      <c r="Q1710" s="26">
        <f t="shared" si="268"/>
        <v>50.65636289284474</v>
      </c>
      <c r="R1710" s="26">
        <v>0.50656362892844742</v>
      </c>
      <c r="S1710" s="26">
        <v>11.663063586816275</v>
      </c>
      <c r="T1710" s="26">
        <v>5.8315317934081374</v>
      </c>
      <c r="U1710" s="17" t="s">
        <v>45</v>
      </c>
      <c r="V1710" s="26">
        <f t="shared" si="271"/>
        <v>2.6010400505834688</v>
      </c>
      <c r="W1710" s="26">
        <v>19.540686090278058</v>
      </c>
      <c r="X1710" s="26">
        <v>44.66858492982459</v>
      </c>
      <c r="Y1710" s="26">
        <v>24.250401167555182</v>
      </c>
      <c r="Z1710" s="26">
        <v>1.3554125103633226</v>
      </c>
      <c r="AA1710" s="26">
        <v>0.41550000000000004</v>
      </c>
      <c r="AB1710" s="26">
        <v>42.104922696087627</v>
      </c>
      <c r="AC1710" s="26">
        <f t="shared" ref="AC1710:AF1773" si="272">W1710/100*$T1710</f>
        <v>1.1395213220046465</v>
      </c>
      <c r="AD1710" s="26">
        <f t="shared" si="272"/>
        <v>2.6048627318482369</v>
      </c>
      <c r="AE1710" s="26">
        <f t="shared" si="272"/>
        <v>1.4141698541149987</v>
      </c>
      <c r="AF1710" s="26">
        <f t="shared" si="272"/>
        <v>7.9041311473668524E-2</v>
      </c>
      <c r="AG1710" s="17">
        <v>2.4700000000000002</v>
      </c>
      <c r="AH1710" s="17">
        <v>6.88</v>
      </c>
      <c r="AI1710" s="17">
        <f t="shared" si="270"/>
        <v>1.3182567385564048E-7</v>
      </c>
      <c r="AJ1710" s="17">
        <v>1</v>
      </c>
      <c r="AK1710" s="17">
        <v>44.1</v>
      </c>
      <c r="AL1710" s="17">
        <v>2382.5</v>
      </c>
      <c r="AM1710" s="17">
        <v>278.5</v>
      </c>
      <c r="AN1710" s="17">
        <v>2.1</v>
      </c>
      <c r="AO1710" s="17">
        <v>8</v>
      </c>
      <c r="AP1710" s="17">
        <v>0.4</v>
      </c>
      <c r="AQ1710" s="17">
        <v>20.6</v>
      </c>
      <c r="AR1710" s="26">
        <v>848.66666666666561</v>
      </c>
      <c r="AS1710" s="26">
        <v>1464.0166666666667</v>
      </c>
      <c r="AT1710" s="26">
        <v>621.19999999999993</v>
      </c>
      <c r="AU1710" s="26">
        <v>21.416186213856399</v>
      </c>
      <c r="AV1710" s="26">
        <v>4.0861439942233853</v>
      </c>
      <c r="AW1710" s="27">
        <v>4642.3999999999996</v>
      </c>
      <c r="AX1710" s="26">
        <v>3552.1666666666665</v>
      </c>
      <c r="AY1710" s="103">
        <v>549</v>
      </c>
      <c r="AZ1710" s="103"/>
      <c r="BA1710" s="17">
        <v>45</v>
      </c>
      <c r="BB1710" s="17">
        <v>60</v>
      </c>
      <c r="BC1710" s="17">
        <v>0.21</v>
      </c>
      <c r="BD1710" s="14">
        <v>2</v>
      </c>
      <c r="BE1710" s="17" t="s">
        <v>149</v>
      </c>
      <c r="BF1710" s="17">
        <v>4.16</v>
      </c>
      <c r="BG1710" s="17">
        <v>116.38815383386786</v>
      </c>
      <c r="BH1710" s="17" t="s">
        <v>225</v>
      </c>
    </row>
    <row r="1711" spans="1:60" x14ac:dyDescent="0.25">
      <c r="A1711" s="52">
        <v>2012</v>
      </c>
      <c r="B1711" s="52">
        <v>2014</v>
      </c>
      <c r="C1711" s="52" t="s">
        <v>223</v>
      </c>
      <c r="D1711" s="52" t="s">
        <v>348</v>
      </c>
      <c r="E1711" s="17">
        <v>2</v>
      </c>
      <c r="F1711" s="67" t="s">
        <v>73</v>
      </c>
      <c r="G1711" s="17" t="s">
        <v>73</v>
      </c>
      <c r="H1711" s="20" t="s">
        <v>329</v>
      </c>
      <c r="I1711" s="17">
        <v>10</v>
      </c>
      <c r="J1711" s="67" t="s">
        <v>74</v>
      </c>
      <c r="K1711" s="17" t="str">
        <f t="shared" si="258"/>
        <v>Triploid</v>
      </c>
      <c r="L1711" s="27">
        <v>100</v>
      </c>
      <c r="M1711" s="27">
        <f t="shared" si="266"/>
        <v>1</v>
      </c>
      <c r="N1711" s="26">
        <v>43.303204080048843</v>
      </c>
      <c r="O1711" s="26">
        <v>48.102433021062211</v>
      </c>
      <c r="P1711" s="26">
        <f t="shared" si="267"/>
        <v>0.48102433021062213</v>
      </c>
      <c r="Q1711" s="26">
        <f t="shared" si="268"/>
        <v>51.897566978937789</v>
      </c>
      <c r="R1711" s="26">
        <v>0.51897566978937792</v>
      </c>
      <c r="S1711" s="26">
        <v>22.47330934146947</v>
      </c>
      <c r="T1711" s="26">
        <v>11.236654670734735</v>
      </c>
      <c r="U1711" s="17" t="s">
        <v>45</v>
      </c>
      <c r="V1711" s="26">
        <f t="shared" si="271"/>
        <v>5.0118887915855197</v>
      </c>
      <c r="W1711" s="26">
        <v>17.428177345714985</v>
      </c>
      <c r="X1711" s="26">
        <v>46.014491150170514</v>
      </c>
      <c r="Y1711" s="26">
        <v>24.592634443895349</v>
      </c>
      <c r="Z1711" s="26">
        <v>1.5712065222468965</v>
      </c>
      <c r="AA1711" s="26">
        <v>0.41226666666666667</v>
      </c>
      <c r="AB1711" s="26">
        <v>81.767377131801908</v>
      </c>
      <c r="AC1711" s="26">
        <f t="shared" si="272"/>
        <v>1.9583441037412157</v>
      </c>
      <c r="AD1711" s="26">
        <f t="shared" si="272"/>
        <v>5.1704894690404561</v>
      </c>
      <c r="AE1711" s="26">
        <f t="shared" si="272"/>
        <v>2.7633894068966862</v>
      </c>
      <c r="AF1711" s="26">
        <f t="shared" si="272"/>
        <v>0.17655105106894467</v>
      </c>
      <c r="AG1711" s="17">
        <v>2.0699999999999998</v>
      </c>
      <c r="AH1711" s="17">
        <v>6.57</v>
      </c>
      <c r="AI1711" s="17">
        <f t="shared" si="270"/>
        <v>2.691534803926908E-7</v>
      </c>
      <c r="AJ1711" s="17">
        <v>1</v>
      </c>
      <c r="AK1711" s="17">
        <v>39.299999999999997</v>
      </c>
      <c r="AL1711" s="17">
        <v>1143</v>
      </c>
      <c r="AM1711" s="17">
        <v>237.7</v>
      </c>
      <c r="AN1711" s="17">
        <v>2.2000000000000002</v>
      </c>
      <c r="AO1711" s="17">
        <v>5.3</v>
      </c>
      <c r="AP1711" s="17">
        <v>0.3</v>
      </c>
      <c r="AQ1711" s="17">
        <v>18.7</v>
      </c>
      <c r="AR1711" s="26">
        <v>848.66666666666561</v>
      </c>
      <c r="AS1711" s="26">
        <v>1464.0166666666667</v>
      </c>
      <c r="AT1711" s="26">
        <v>621.19999999999993</v>
      </c>
      <c r="AU1711" s="26">
        <v>21.416186213856399</v>
      </c>
      <c r="AV1711" s="26">
        <v>4.0861439942233853</v>
      </c>
      <c r="AW1711" s="27">
        <v>4642.3999999999996</v>
      </c>
      <c r="AX1711" s="26">
        <v>3552.1666666666665</v>
      </c>
      <c r="AY1711" s="103">
        <v>549</v>
      </c>
      <c r="AZ1711" s="103"/>
      <c r="BA1711" s="17">
        <v>45</v>
      </c>
      <c r="BB1711" s="17">
        <v>60</v>
      </c>
      <c r="BC1711" s="17">
        <v>0.21</v>
      </c>
      <c r="BD1711" s="14">
        <v>2</v>
      </c>
      <c r="BE1711" s="17" t="s">
        <v>149</v>
      </c>
      <c r="BF1711" s="17">
        <v>5.4124999999999996</v>
      </c>
      <c r="BG1711" s="17">
        <v>149.33560678839086</v>
      </c>
      <c r="BH1711" s="17" t="s">
        <v>225</v>
      </c>
    </row>
    <row r="1712" spans="1:60" x14ac:dyDescent="0.25">
      <c r="A1712" s="52">
        <v>2012</v>
      </c>
      <c r="B1712" s="52">
        <v>2014</v>
      </c>
      <c r="C1712" s="52" t="s">
        <v>223</v>
      </c>
      <c r="D1712" s="52" t="s">
        <v>348</v>
      </c>
      <c r="E1712" s="17">
        <v>3</v>
      </c>
      <c r="F1712" s="67" t="s">
        <v>73</v>
      </c>
      <c r="G1712" s="17" t="s">
        <v>73</v>
      </c>
      <c r="H1712" s="20" t="s">
        <v>329</v>
      </c>
      <c r="I1712" s="17">
        <v>10</v>
      </c>
      <c r="J1712" s="67" t="s">
        <v>74</v>
      </c>
      <c r="K1712" s="17" t="str">
        <f t="shared" si="258"/>
        <v>Triploid</v>
      </c>
      <c r="L1712" s="27">
        <v>90</v>
      </c>
      <c r="M1712" s="27">
        <f t="shared" si="266"/>
        <v>0.9</v>
      </c>
      <c r="N1712" s="26">
        <v>44.523012645684013</v>
      </c>
      <c r="O1712" s="26">
        <v>48.410920130221939</v>
      </c>
      <c r="P1712" s="26">
        <f t="shared" si="267"/>
        <v>0.48410920130221941</v>
      </c>
      <c r="Q1712" s="26">
        <f t="shared" si="268"/>
        <v>51.589079869778068</v>
      </c>
      <c r="R1712" s="26">
        <v>0.51589079869778065</v>
      </c>
      <c r="S1712" s="26">
        <v>22.969012554213315</v>
      </c>
      <c r="T1712" s="26">
        <v>11.484506277106657</v>
      </c>
      <c r="U1712" s="17" t="s">
        <v>45</v>
      </c>
      <c r="V1712" s="26">
        <f t="shared" si="271"/>
        <v>5.1224381253820948</v>
      </c>
      <c r="W1712" s="26">
        <v>18.121845282400855</v>
      </c>
      <c r="X1712" s="26">
        <v>46.412435777868652</v>
      </c>
      <c r="Y1712" s="26">
        <v>24.276398127690129</v>
      </c>
      <c r="Z1712" s="26">
        <v>1.1632529275681236</v>
      </c>
      <c r="AA1712" s="26">
        <v>0.42012499999999997</v>
      </c>
      <c r="AB1712" s="26">
        <v>82.007780616054674</v>
      </c>
      <c r="AC1712" s="26">
        <f t="shared" si="272"/>
        <v>2.081204458984883</v>
      </c>
      <c r="AD1712" s="26">
        <f t="shared" si="272"/>
        <v>5.3302391002674208</v>
      </c>
      <c r="AE1712" s="26">
        <f t="shared" si="272"/>
        <v>2.7880244668299761</v>
      </c>
      <c r="AF1712" s="26">
        <f t="shared" si="272"/>
        <v>0.1335938554851881</v>
      </c>
      <c r="AG1712" s="17">
        <v>2.2799999999999998</v>
      </c>
      <c r="AH1712" s="17">
        <v>6.3</v>
      </c>
      <c r="AI1712" s="17">
        <f t="shared" si="270"/>
        <v>5.0118723362727218E-7</v>
      </c>
      <c r="AJ1712" s="17">
        <v>1</v>
      </c>
      <c r="AK1712" s="17">
        <v>48.6</v>
      </c>
      <c r="AL1712" s="17">
        <v>1094.5</v>
      </c>
      <c r="AM1712" s="17">
        <v>230.2</v>
      </c>
      <c r="AN1712" s="17">
        <v>2.2999999999999998</v>
      </c>
      <c r="AO1712" s="17">
        <v>6.6</v>
      </c>
      <c r="AP1712" s="17">
        <v>0.3</v>
      </c>
      <c r="AQ1712" s="17">
        <v>21.8</v>
      </c>
      <c r="AR1712" s="26">
        <v>848.66666666666561</v>
      </c>
      <c r="AS1712" s="26">
        <v>1464.0166666666667</v>
      </c>
      <c r="AT1712" s="26">
        <v>621.19999999999993</v>
      </c>
      <c r="AU1712" s="26">
        <v>21.416186213856399</v>
      </c>
      <c r="AV1712" s="26">
        <v>4.0861439942233853</v>
      </c>
      <c r="AW1712" s="27">
        <v>4642.3999999999996</v>
      </c>
      <c r="AX1712" s="26">
        <v>3552.1666666666665</v>
      </c>
      <c r="AY1712" s="103">
        <v>549</v>
      </c>
      <c r="AZ1712" s="103"/>
      <c r="BA1712" s="17">
        <v>45</v>
      </c>
      <c r="BB1712" s="17">
        <v>60</v>
      </c>
      <c r="BC1712" s="17">
        <v>0.21</v>
      </c>
      <c r="BD1712" s="14">
        <v>2</v>
      </c>
      <c r="BE1712" s="17" t="s">
        <v>149</v>
      </c>
      <c r="BF1712" s="17">
        <v>5.3374999999999995</v>
      </c>
      <c r="BG1712" s="17">
        <v>215.67818965057322</v>
      </c>
      <c r="BH1712" s="17" t="s">
        <v>225</v>
      </c>
    </row>
    <row r="1713" spans="1:60" x14ac:dyDescent="0.25">
      <c r="A1713" s="52">
        <v>2012</v>
      </c>
      <c r="B1713" s="52">
        <v>2014</v>
      </c>
      <c r="C1713" s="52" t="s">
        <v>223</v>
      </c>
      <c r="D1713" s="52" t="s">
        <v>348</v>
      </c>
      <c r="E1713" s="17">
        <v>4</v>
      </c>
      <c r="F1713" s="67" t="s">
        <v>73</v>
      </c>
      <c r="G1713" s="17" t="s">
        <v>73</v>
      </c>
      <c r="H1713" s="20" t="s">
        <v>329</v>
      </c>
      <c r="I1713" s="17">
        <v>10</v>
      </c>
      <c r="J1713" s="67" t="s">
        <v>74</v>
      </c>
      <c r="K1713" s="17" t="str">
        <f t="shared" si="258"/>
        <v>Triploid</v>
      </c>
      <c r="L1713" s="27">
        <v>100</v>
      </c>
      <c r="M1713" s="27">
        <f t="shared" si="266"/>
        <v>1</v>
      </c>
      <c r="N1713" s="26">
        <v>34.917020191306982</v>
      </c>
      <c r="O1713" s="26">
        <v>49.135738899992923</v>
      </c>
      <c r="P1713" s="26">
        <f t="shared" si="267"/>
        <v>0.4913573889999292</v>
      </c>
      <c r="Q1713" s="26">
        <f t="shared" si="268"/>
        <v>50.86426110000707</v>
      </c>
      <c r="R1713" s="26">
        <v>0.50864261100007069</v>
      </c>
      <c r="S1713" s="26">
        <v>17.760284318448569</v>
      </c>
      <c r="T1713" s="26">
        <v>8.8801421592242846</v>
      </c>
      <c r="U1713" s="17" t="s">
        <v>45</v>
      </c>
      <c r="V1713" s="26">
        <f t="shared" si="271"/>
        <v>3.9608127382802341</v>
      </c>
      <c r="W1713" s="26">
        <v>19.441340144767835</v>
      </c>
      <c r="X1713" s="26">
        <v>45.831292201393197</v>
      </c>
      <c r="Y1713" s="26">
        <v>23.776957577714214</v>
      </c>
      <c r="Z1713" s="26">
        <v>1.377862384190891</v>
      </c>
      <c r="AA1713" s="26">
        <v>0.40160000000000001</v>
      </c>
      <c r="AB1713" s="26">
        <v>66.335723300978216</v>
      </c>
      <c r="AC1713" s="26">
        <f t="shared" si="272"/>
        <v>1.726418642513724</v>
      </c>
      <c r="AD1713" s="26">
        <f t="shared" si="272"/>
        <v>4.0698839008931893</v>
      </c>
      <c r="AE1713" s="26">
        <f t="shared" si="272"/>
        <v>2.1114276340394733</v>
      </c>
      <c r="AF1713" s="26">
        <f t="shared" si="272"/>
        <v>0.1223561384746282</v>
      </c>
      <c r="AG1713" s="17">
        <v>2.37</v>
      </c>
      <c r="AH1713" s="17">
        <v>6.06</v>
      </c>
      <c r="AI1713" s="17">
        <f t="shared" si="270"/>
        <v>8.7096358995607992E-7</v>
      </c>
      <c r="AJ1713" s="17">
        <v>1</v>
      </c>
      <c r="AK1713" s="17">
        <v>46.9</v>
      </c>
      <c r="AL1713" s="17">
        <v>1038.5</v>
      </c>
      <c r="AM1713" s="17">
        <v>167.1</v>
      </c>
      <c r="AN1713" s="17">
        <v>3.5</v>
      </c>
      <c r="AO1713" s="17">
        <v>7.5</v>
      </c>
      <c r="AP1713" s="17">
        <v>0.4</v>
      </c>
      <c r="AQ1713" s="17">
        <v>23.6</v>
      </c>
      <c r="AR1713" s="26">
        <v>848.66666666666561</v>
      </c>
      <c r="AS1713" s="26">
        <v>1464.0166666666667</v>
      </c>
      <c r="AT1713" s="26">
        <v>621.19999999999993</v>
      </c>
      <c r="AU1713" s="26">
        <v>21.416186213856399</v>
      </c>
      <c r="AV1713" s="26">
        <v>4.0861439942233853</v>
      </c>
      <c r="AW1713" s="27">
        <v>4642.3999999999996</v>
      </c>
      <c r="AX1713" s="26">
        <v>3552.1666666666665</v>
      </c>
      <c r="AY1713" s="103">
        <v>549</v>
      </c>
      <c r="AZ1713" s="103"/>
      <c r="BA1713" s="17">
        <v>45</v>
      </c>
      <c r="BB1713" s="17">
        <v>60</v>
      </c>
      <c r="BC1713" s="17">
        <v>0.21</v>
      </c>
      <c r="BD1713" s="14">
        <v>2</v>
      </c>
      <c r="BE1713" s="17" t="s">
        <v>149</v>
      </c>
      <c r="BF1713" s="17">
        <v>5.3475000000000001</v>
      </c>
      <c r="BG1713" s="17">
        <v>129.94412613410788</v>
      </c>
      <c r="BH1713" s="17" t="s">
        <v>225</v>
      </c>
    </row>
    <row r="1714" spans="1:60" x14ac:dyDescent="0.25">
      <c r="A1714" s="52">
        <v>2012</v>
      </c>
      <c r="B1714" s="52">
        <v>2014</v>
      </c>
      <c r="C1714" s="52" t="s">
        <v>223</v>
      </c>
      <c r="D1714" s="52" t="s">
        <v>348</v>
      </c>
      <c r="E1714" s="17">
        <v>1</v>
      </c>
      <c r="F1714" s="67" t="s">
        <v>75</v>
      </c>
      <c r="G1714" s="17" t="s">
        <v>75</v>
      </c>
      <c r="H1714" s="20" t="s">
        <v>330</v>
      </c>
      <c r="I1714" s="17">
        <v>9</v>
      </c>
      <c r="J1714" s="67" t="s">
        <v>76</v>
      </c>
      <c r="K1714" s="17" t="str">
        <f t="shared" si="258"/>
        <v>Triploid</v>
      </c>
      <c r="L1714" s="27">
        <v>100</v>
      </c>
      <c r="M1714" s="27">
        <f t="shared" si="266"/>
        <v>1</v>
      </c>
      <c r="N1714" s="26">
        <v>55.501289736400622</v>
      </c>
      <c r="O1714" s="26">
        <v>47.25259329692949</v>
      </c>
      <c r="P1714" s="26">
        <f t="shared" si="267"/>
        <v>0.4725259329692949</v>
      </c>
      <c r="Q1714" s="26">
        <f t="shared" si="268"/>
        <v>52.74740670307051</v>
      </c>
      <c r="R1714" s="26">
        <v>0.5274740670307051</v>
      </c>
      <c r="S1714" s="26">
        <v>29.275491022708767</v>
      </c>
      <c r="T1714" s="26">
        <v>14.637745511354384</v>
      </c>
      <c r="U1714" s="17" t="s">
        <v>45</v>
      </c>
      <c r="V1714" s="26">
        <f t="shared" si="271"/>
        <v>6.5288784617994571</v>
      </c>
      <c r="W1714" s="26">
        <v>17.840710623673687</v>
      </c>
      <c r="X1714" s="26">
        <v>45.645161411481908</v>
      </c>
      <c r="Y1714" s="26">
        <v>23.471606978534794</v>
      </c>
      <c r="Z1714" s="26">
        <v>1.5879058761666869</v>
      </c>
      <c r="AA1714" s="26">
        <v>0.4408333333333333</v>
      </c>
      <c r="AB1714" s="26">
        <v>99.614147147213203</v>
      </c>
      <c r="AC1714" s="26">
        <f t="shared" si="272"/>
        <v>2.6114778185105196</v>
      </c>
      <c r="AD1714" s="26">
        <f t="shared" si="272"/>
        <v>6.6814225656596564</v>
      </c>
      <c r="AE1714" s="26">
        <f t="shared" si="272"/>
        <v>3.4357140969432192</v>
      </c>
      <c r="AF1714" s="26">
        <f t="shared" si="272"/>
        <v>0.23243362111312171</v>
      </c>
      <c r="AG1714" s="17">
        <v>2.4700000000000002</v>
      </c>
      <c r="AH1714" s="17">
        <v>6.88</v>
      </c>
      <c r="AI1714" s="17">
        <f t="shared" si="270"/>
        <v>1.3182567385564048E-7</v>
      </c>
      <c r="AJ1714" s="17">
        <v>1</v>
      </c>
      <c r="AK1714" s="17">
        <v>44.1</v>
      </c>
      <c r="AL1714" s="17">
        <v>2382.5</v>
      </c>
      <c r="AM1714" s="17">
        <v>278.5</v>
      </c>
      <c r="AN1714" s="17">
        <v>2.1</v>
      </c>
      <c r="AO1714" s="17">
        <v>8</v>
      </c>
      <c r="AP1714" s="17">
        <v>0.4</v>
      </c>
      <c r="AQ1714" s="17">
        <v>20.6</v>
      </c>
      <c r="AR1714" s="26">
        <v>848.66666666666561</v>
      </c>
      <c r="AS1714" s="26">
        <v>1464.0166666666667</v>
      </c>
      <c r="AT1714" s="26">
        <v>621.19999999999993</v>
      </c>
      <c r="AU1714" s="26">
        <v>21.416186213856399</v>
      </c>
      <c r="AV1714" s="26">
        <v>4.0861439942233853</v>
      </c>
      <c r="AW1714" s="27">
        <v>4642.3999999999996</v>
      </c>
      <c r="AX1714" s="26">
        <v>3552.1666666666665</v>
      </c>
      <c r="AY1714" s="103">
        <v>549</v>
      </c>
      <c r="AZ1714" s="103"/>
      <c r="BA1714" s="17">
        <v>45</v>
      </c>
      <c r="BB1714" s="17">
        <v>60</v>
      </c>
      <c r="BC1714" s="17">
        <v>0.21</v>
      </c>
      <c r="BD1714" s="14">
        <v>2</v>
      </c>
      <c r="BE1714" s="17" t="s">
        <v>149</v>
      </c>
      <c r="BF1714" s="17">
        <v>5.3549999999999995</v>
      </c>
      <c r="BG1714" s="17">
        <v>267.27884898578549</v>
      </c>
      <c r="BH1714" s="17" t="s">
        <v>225</v>
      </c>
    </row>
    <row r="1715" spans="1:60" x14ac:dyDescent="0.25">
      <c r="A1715" s="52">
        <v>2012</v>
      </c>
      <c r="B1715" s="52">
        <v>2014</v>
      </c>
      <c r="C1715" s="52" t="s">
        <v>223</v>
      </c>
      <c r="D1715" s="52" t="s">
        <v>348</v>
      </c>
      <c r="E1715" s="17">
        <v>2</v>
      </c>
      <c r="F1715" s="67" t="s">
        <v>75</v>
      </c>
      <c r="G1715" s="17" t="s">
        <v>75</v>
      </c>
      <c r="H1715" s="20" t="s">
        <v>330</v>
      </c>
      <c r="I1715" s="17">
        <v>9</v>
      </c>
      <c r="J1715" s="67" t="s">
        <v>76</v>
      </c>
      <c r="K1715" s="17" t="str">
        <f t="shared" si="258"/>
        <v>Triploid</v>
      </c>
      <c r="L1715" s="27">
        <v>100</v>
      </c>
      <c r="M1715" s="27">
        <f t="shared" si="266"/>
        <v>1</v>
      </c>
      <c r="N1715" s="26">
        <v>48.029962271885161</v>
      </c>
      <c r="O1715" s="26">
        <v>46.801887129288048</v>
      </c>
      <c r="P1715" s="26">
        <f t="shared" si="267"/>
        <v>0.4680188712928805</v>
      </c>
      <c r="Q1715" s="26">
        <f t="shared" si="268"/>
        <v>53.198112870711952</v>
      </c>
      <c r="R1715" s="26">
        <v>0.53198112870711955</v>
      </c>
      <c r="S1715" s="26">
        <v>25.551033541157835</v>
      </c>
      <c r="T1715" s="26">
        <v>12.775516770578918</v>
      </c>
      <c r="U1715" s="17" t="s">
        <v>45</v>
      </c>
      <c r="V1715" s="26">
        <f t="shared" si="271"/>
        <v>5.6982679618996066</v>
      </c>
      <c r="W1715" s="26">
        <v>17.045457106349033</v>
      </c>
      <c r="X1715" s="26">
        <v>46.235612536254578</v>
      </c>
      <c r="Y1715" s="26">
        <v>24.544130870312827</v>
      </c>
      <c r="Z1715" s="26">
        <v>1.213404336352383</v>
      </c>
      <c r="AA1715" s="26">
        <v>0.43426666666666669</v>
      </c>
      <c r="AB1715" s="26">
        <v>88.255795928162613</v>
      </c>
      <c r="AC1715" s="26">
        <f t="shared" si="272"/>
        <v>2.1776452312434564</v>
      </c>
      <c r="AD1715" s="26">
        <f t="shared" si="272"/>
        <v>5.9068384335490922</v>
      </c>
      <c r="AE1715" s="26">
        <f t="shared" si="272"/>
        <v>3.1356395555296523</v>
      </c>
      <c r="AF1715" s="26">
        <f t="shared" si="272"/>
        <v>0.1550186744856305</v>
      </c>
      <c r="AG1715" s="17">
        <v>2.0699999999999998</v>
      </c>
      <c r="AH1715" s="17">
        <v>6.57</v>
      </c>
      <c r="AI1715" s="17">
        <f t="shared" si="270"/>
        <v>2.691534803926908E-7</v>
      </c>
      <c r="AJ1715" s="17">
        <v>1</v>
      </c>
      <c r="AK1715" s="17">
        <v>39.299999999999997</v>
      </c>
      <c r="AL1715" s="17">
        <v>1143</v>
      </c>
      <c r="AM1715" s="17">
        <v>237.7</v>
      </c>
      <c r="AN1715" s="17">
        <v>2.2000000000000002</v>
      </c>
      <c r="AO1715" s="17">
        <v>5.3</v>
      </c>
      <c r="AP1715" s="17">
        <v>0.3</v>
      </c>
      <c r="AQ1715" s="17">
        <v>18.7</v>
      </c>
      <c r="AR1715" s="26">
        <v>848.66666666666561</v>
      </c>
      <c r="AS1715" s="26">
        <v>1464.0166666666667</v>
      </c>
      <c r="AT1715" s="26">
        <v>621.19999999999993</v>
      </c>
      <c r="AU1715" s="26">
        <v>21.416186213856399</v>
      </c>
      <c r="AV1715" s="26">
        <v>4.0861439942233853</v>
      </c>
      <c r="AW1715" s="27">
        <v>4642.3999999999996</v>
      </c>
      <c r="AX1715" s="26">
        <v>3552.1666666666665</v>
      </c>
      <c r="AY1715" s="103">
        <v>549</v>
      </c>
      <c r="AZ1715" s="103"/>
      <c r="BA1715" s="17">
        <v>45</v>
      </c>
      <c r="BB1715" s="17">
        <v>60</v>
      </c>
      <c r="BC1715" s="17">
        <v>0.21</v>
      </c>
      <c r="BD1715" s="14">
        <v>2</v>
      </c>
      <c r="BE1715" s="17" t="s">
        <v>149</v>
      </c>
      <c r="BF1715" s="17">
        <v>5.2700000000000005</v>
      </c>
      <c r="BG1715" s="17">
        <v>202.67199606471146</v>
      </c>
      <c r="BH1715" s="17" t="s">
        <v>225</v>
      </c>
    </row>
    <row r="1716" spans="1:60" x14ac:dyDescent="0.25">
      <c r="A1716" s="52">
        <v>2012</v>
      </c>
      <c r="B1716" s="52">
        <v>2014</v>
      </c>
      <c r="C1716" s="52" t="s">
        <v>223</v>
      </c>
      <c r="D1716" s="52" t="s">
        <v>348</v>
      </c>
      <c r="E1716" s="17">
        <v>3</v>
      </c>
      <c r="F1716" s="67" t="s">
        <v>75</v>
      </c>
      <c r="G1716" s="17" t="s">
        <v>75</v>
      </c>
      <c r="H1716" s="20" t="s">
        <v>330</v>
      </c>
      <c r="I1716" s="17">
        <v>9</v>
      </c>
      <c r="J1716" s="67" t="s">
        <v>76</v>
      </c>
      <c r="K1716" s="17" t="str">
        <f t="shared" si="258"/>
        <v>Triploid</v>
      </c>
      <c r="L1716" s="27">
        <v>100</v>
      </c>
      <c r="M1716" s="27">
        <f t="shared" si="266"/>
        <v>1</v>
      </c>
      <c r="N1716" s="26">
        <v>59.465667574714949</v>
      </c>
      <c r="O1716" s="26">
        <v>45.900111269940055</v>
      </c>
      <c r="P1716" s="26">
        <f t="shared" si="267"/>
        <v>0.45900111269940053</v>
      </c>
      <c r="Q1716" s="26">
        <f t="shared" si="268"/>
        <v>54.099888730059945</v>
      </c>
      <c r="R1716" s="26">
        <v>0.54099888730059942</v>
      </c>
      <c r="S1716" s="26">
        <v>32.17085999050812</v>
      </c>
      <c r="T1716" s="26">
        <v>16.08542999525406</v>
      </c>
      <c r="U1716" s="17" t="s">
        <v>45</v>
      </c>
      <c r="V1716" s="26">
        <f t="shared" si="271"/>
        <v>7.1745896499795094</v>
      </c>
      <c r="W1716" s="26">
        <v>17.368542892458066</v>
      </c>
      <c r="X1716" s="26">
        <v>45.872741652617236</v>
      </c>
      <c r="Y1716" s="26">
        <v>24.013577905434332</v>
      </c>
      <c r="Z1716" s="26">
        <v>1.4295863368755874</v>
      </c>
      <c r="AA1716" s="26">
        <v>0.41700000000000004</v>
      </c>
      <c r="AB1716" s="26">
        <v>115.72251795146803</v>
      </c>
      <c r="AC1716" s="26">
        <f t="shared" si="272"/>
        <v>2.793804808162017</v>
      </c>
      <c r="AD1716" s="26">
        <f t="shared" si="272"/>
        <v>7.3788277454354967</v>
      </c>
      <c r="AE1716" s="26">
        <f t="shared" si="272"/>
        <v>3.8626872633344358</v>
      </c>
      <c r="AF1716" s="26">
        <f t="shared" si="272"/>
        <v>0.22995510943983949</v>
      </c>
      <c r="AG1716" s="17">
        <v>2.2799999999999998</v>
      </c>
      <c r="AH1716" s="17">
        <v>6.3</v>
      </c>
      <c r="AI1716" s="17">
        <f t="shared" si="270"/>
        <v>5.0118723362727218E-7</v>
      </c>
      <c r="AJ1716" s="17">
        <v>1</v>
      </c>
      <c r="AK1716" s="17">
        <v>48.6</v>
      </c>
      <c r="AL1716" s="17">
        <v>1094.5</v>
      </c>
      <c r="AM1716" s="17">
        <v>230.2</v>
      </c>
      <c r="AN1716" s="17">
        <v>2.2999999999999998</v>
      </c>
      <c r="AO1716" s="17">
        <v>6.6</v>
      </c>
      <c r="AP1716" s="17">
        <v>0.3</v>
      </c>
      <c r="AQ1716" s="17">
        <v>21.8</v>
      </c>
      <c r="AR1716" s="26">
        <v>848.66666666666561</v>
      </c>
      <c r="AS1716" s="26">
        <v>1464.0166666666667</v>
      </c>
      <c r="AT1716" s="26">
        <v>621.19999999999993</v>
      </c>
      <c r="AU1716" s="26">
        <v>21.416186213856399</v>
      </c>
      <c r="AV1716" s="26">
        <v>4.0861439942233853</v>
      </c>
      <c r="AW1716" s="27">
        <v>4642.3999999999996</v>
      </c>
      <c r="AX1716" s="26">
        <v>3552.1666666666665</v>
      </c>
      <c r="AY1716" s="103">
        <v>549</v>
      </c>
      <c r="AZ1716" s="103"/>
      <c r="BA1716" s="17">
        <v>45</v>
      </c>
      <c r="BB1716" s="17">
        <v>60</v>
      </c>
      <c r="BC1716" s="17">
        <v>0.21</v>
      </c>
      <c r="BD1716" s="14">
        <v>2</v>
      </c>
      <c r="BE1716" s="17" t="s">
        <v>149</v>
      </c>
      <c r="BF1716" s="17">
        <v>5.33</v>
      </c>
      <c r="BG1716" s="17">
        <v>316.41335808792996</v>
      </c>
      <c r="BH1716" s="17" t="s">
        <v>225</v>
      </c>
    </row>
    <row r="1717" spans="1:60" x14ac:dyDescent="0.25">
      <c r="A1717" s="52">
        <v>2012</v>
      </c>
      <c r="B1717" s="52">
        <v>2014</v>
      </c>
      <c r="C1717" s="52" t="s">
        <v>223</v>
      </c>
      <c r="D1717" s="52" t="s">
        <v>348</v>
      </c>
      <c r="E1717" s="17">
        <v>4</v>
      </c>
      <c r="F1717" s="67" t="s">
        <v>75</v>
      </c>
      <c r="G1717" s="17" t="s">
        <v>75</v>
      </c>
      <c r="H1717" s="20" t="s">
        <v>330</v>
      </c>
      <c r="I1717" s="17">
        <v>9</v>
      </c>
      <c r="J1717" s="67" t="s">
        <v>76</v>
      </c>
      <c r="K1717" s="17" t="str">
        <f t="shared" si="258"/>
        <v>Triploid</v>
      </c>
      <c r="L1717" s="27">
        <v>100</v>
      </c>
      <c r="M1717" s="27">
        <f t="shared" si="266"/>
        <v>1</v>
      </c>
      <c r="N1717" s="26">
        <v>38.576445888212518</v>
      </c>
      <c r="O1717" s="26">
        <v>48.255161228787522</v>
      </c>
      <c r="P1717" s="26">
        <f t="shared" si="267"/>
        <v>0.48255161228787524</v>
      </c>
      <c r="Q1717" s="26">
        <f t="shared" si="268"/>
        <v>51.744838771212478</v>
      </c>
      <c r="R1717" s="26">
        <v>0.51744838771212476</v>
      </c>
      <c r="S1717" s="26">
        <v>19.961319728519591</v>
      </c>
      <c r="T1717" s="26">
        <v>9.9806598642597955</v>
      </c>
      <c r="U1717" s="17" t="s">
        <v>45</v>
      </c>
      <c r="V1717" s="26">
        <f t="shared" si="271"/>
        <v>4.4516770134967869</v>
      </c>
      <c r="W1717" s="26">
        <v>17.418802628781648</v>
      </c>
      <c r="X1717" s="26">
        <v>46.018468022960235</v>
      </c>
      <c r="Y1717" s="26">
        <v>23.692570271844119</v>
      </c>
      <c r="Z1717" s="26">
        <v>1.4797471045504551</v>
      </c>
      <c r="AA1717" s="26">
        <v>0.43346666666666667</v>
      </c>
      <c r="AB1717" s="26">
        <v>69.075621945815243</v>
      </c>
      <c r="AC1717" s="26">
        <f t="shared" si="272"/>
        <v>1.7385114428054402</v>
      </c>
      <c r="AD1717" s="26">
        <f t="shared" si="272"/>
        <v>4.5929467681148202</v>
      </c>
      <c r="AE1717" s="26">
        <f t="shared" si="272"/>
        <v>2.3646748519334939</v>
      </c>
      <c r="AF1717" s="26">
        <f t="shared" si="272"/>
        <v>0.14768852535641372</v>
      </c>
      <c r="AG1717" s="17">
        <v>2.37</v>
      </c>
      <c r="AH1717" s="17">
        <v>6.06</v>
      </c>
      <c r="AI1717" s="17">
        <f t="shared" si="270"/>
        <v>8.7096358995607992E-7</v>
      </c>
      <c r="AJ1717" s="17">
        <v>1</v>
      </c>
      <c r="AK1717" s="17">
        <v>46.9</v>
      </c>
      <c r="AL1717" s="17">
        <v>1038.5</v>
      </c>
      <c r="AM1717" s="17">
        <v>167.1</v>
      </c>
      <c r="AN1717" s="17">
        <v>3.5</v>
      </c>
      <c r="AO1717" s="17">
        <v>7.5</v>
      </c>
      <c r="AP1717" s="17">
        <v>0.4</v>
      </c>
      <c r="AQ1717" s="17">
        <v>23.6</v>
      </c>
      <c r="AR1717" s="26">
        <v>848.66666666666561</v>
      </c>
      <c r="AS1717" s="26">
        <v>1464.0166666666667</v>
      </c>
      <c r="AT1717" s="26">
        <v>621.19999999999993</v>
      </c>
      <c r="AU1717" s="26">
        <v>21.416186213856399</v>
      </c>
      <c r="AV1717" s="26">
        <v>4.0861439942233853</v>
      </c>
      <c r="AW1717" s="27">
        <v>4642.3999999999996</v>
      </c>
      <c r="AX1717" s="26">
        <v>3552.1666666666665</v>
      </c>
      <c r="AY1717" s="103">
        <v>549</v>
      </c>
      <c r="AZ1717" s="103"/>
      <c r="BA1717" s="17">
        <v>45</v>
      </c>
      <c r="BB1717" s="17">
        <v>60</v>
      </c>
      <c r="BC1717" s="17">
        <v>0.21</v>
      </c>
      <c r="BD1717" s="14">
        <v>2</v>
      </c>
      <c r="BE1717" s="17" t="s">
        <v>149</v>
      </c>
      <c r="BF1717" s="17">
        <v>4.9950000000000001</v>
      </c>
      <c r="BG1717" s="17">
        <v>187.97719642754521</v>
      </c>
      <c r="BH1717" s="17" t="s">
        <v>225</v>
      </c>
    </row>
    <row r="1718" spans="1:60" x14ac:dyDescent="0.25">
      <c r="A1718" s="52">
        <v>2012</v>
      </c>
      <c r="B1718" s="52">
        <v>2014</v>
      </c>
      <c r="C1718" s="52" t="s">
        <v>223</v>
      </c>
      <c r="D1718" s="52" t="s">
        <v>348</v>
      </c>
      <c r="E1718" s="17">
        <v>1</v>
      </c>
      <c r="F1718" s="67" t="s">
        <v>77</v>
      </c>
      <c r="G1718" s="17" t="s">
        <v>77</v>
      </c>
      <c r="H1718" s="20" t="s">
        <v>330</v>
      </c>
      <c r="I1718" s="17">
        <v>9</v>
      </c>
      <c r="J1718" s="67" t="s">
        <v>78</v>
      </c>
      <c r="K1718" s="17" t="str">
        <f t="shared" si="258"/>
        <v>Triploid</v>
      </c>
      <c r="L1718" s="27">
        <v>100</v>
      </c>
      <c r="M1718" s="27">
        <f t="shared" si="266"/>
        <v>1</v>
      </c>
      <c r="N1718" s="26">
        <v>49.554722978929121</v>
      </c>
      <c r="O1718" s="26">
        <v>49.556235708335592</v>
      </c>
      <c r="P1718" s="26">
        <f t="shared" si="267"/>
        <v>0.49556235708335594</v>
      </c>
      <c r="Q1718" s="26">
        <f t="shared" si="268"/>
        <v>50.443764291664408</v>
      </c>
      <c r="R1718" s="26">
        <v>0.50443764291664406</v>
      </c>
      <c r="S1718" s="26">
        <v>24.997267654878264</v>
      </c>
      <c r="T1718" s="26">
        <v>12.498633827439132</v>
      </c>
      <c r="U1718" s="17" t="s">
        <v>45</v>
      </c>
      <c r="V1718" s="26">
        <f t="shared" si="271"/>
        <v>5.5747697713823072</v>
      </c>
      <c r="W1718" s="26">
        <v>17.546472928210434</v>
      </c>
      <c r="X1718" s="26">
        <v>45.326411403443856</v>
      </c>
      <c r="Y1718" s="26">
        <v>24.271896219339311</v>
      </c>
      <c r="Z1718" s="26">
        <v>1.0922273151698221</v>
      </c>
      <c r="AA1718" s="26">
        <v>0.3987234042553191</v>
      </c>
      <c r="AB1718" s="26">
        <v>94.03988098553458</v>
      </c>
      <c r="AC1718" s="26">
        <f t="shared" si="272"/>
        <v>2.1930694009277589</v>
      </c>
      <c r="AD1718" s="26">
        <f t="shared" si="272"/>
        <v>5.6651821884350619</v>
      </c>
      <c r="AE1718" s="26">
        <f t="shared" si="272"/>
        <v>3.0336554314312631</v>
      </c>
      <c r="AF1718" s="26">
        <f t="shared" si="272"/>
        <v>0.13651349268634561</v>
      </c>
      <c r="AG1718" s="17">
        <v>2.4700000000000002</v>
      </c>
      <c r="AH1718" s="17">
        <v>6.88</v>
      </c>
      <c r="AI1718" s="17">
        <f t="shared" si="270"/>
        <v>1.3182567385564048E-7</v>
      </c>
      <c r="AJ1718" s="17">
        <v>1</v>
      </c>
      <c r="AK1718" s="17">
        <v>44.1</v>
      </c>
      <c r="AL1718" s="17">
        <v>2382.5</v>
      </c>
      <c r="AM1718" s="17">
        <v>278.5</v>
      </c>
      <c r="AN1718" s="17">
        <v>2.1</v>
      </c>
      <c r="AO1718" s="17">
        <v>8</v>
      </c>
      <c r="AP1718" s="17">
        <v>0.4</v>
      </c>
      <c r="AQ1718" s="17">
        <v>20.6</v>
      </c>
      <c r="AR1718" s="26">
        <v>848.66666666666561</v>
      </c>
      <c r="AS1718" s="26">
        <v>1464.0166666666667</v>
      </c>
      <c r="AT1718" s="26">
        <v>621.19999999999993</v>
      </c>
      <c r="AU1718" s="26">
        <v>21.416186213856399</v>
      </c>
      <c r="AV1718" s="26">
        <v>4.0861439942233853</v>
      </c>
      <c r="AW1718" s="27">
        <v>4642.3999999999996</v>
      </c>
      <c r="AX1718" s="26">
        <v>3552.1666666666665</v>
      </c>
      <c r="AY1718" s="103">
        <v>549</v>
      </c>
      <c r="AZ1718" s="103"/>
      <c r="BA1718" s="17">
        <v>45</v>
      </c>
      <c r="BB1718" s="17">
        <v>60</v>
      </c>
      <c r="BC1718" s="17">
        <v>0.21</v>
      </c>
      <c r="BD1718" s="14">
        <v>2</v>
      </c>
      <c r="BE1718" s="17" t="s">
        <v>149</v>
      </c>
      <c r="BF1718" s="17">
        <v>4.4550000000000001</v>
      </c>
      <c r="BG1718" s="17">
        <v>300.71324880161495</v>
      </c>
      <c r="BH1718" s="17" t="s">
        <v>225</v>
      </c>
    </row>
    <row r="1719" spans="1:60" x14ac:dyDescent="0.25">
      <c r="A1719" s="52">
        <v>2012</v>
      </c>
      <c r="B1719" s="52">
        <v>2014</v>
      </c>
      <c r="C1719" s="52" t="s">
        <v>223</v>
      </c>
      <c r="D1719" s="52" t="s">
        <v>348</v>
      </c>
      <c r="E1719" s="17">
        <v>2</v>
      </c>
      <c r="F1719" s="67" t="s">
        <v>77</v>
      </c>
      <c r="G1719" s="17" t="s">
        <v>77</v>
      </c>
      <c r="H1719" s="20" t="s">
        <v>330</v>
      </c>
      <c r="I1719" s="17">
        <v>9</v>
      </c>
      <c r="J1719" s="67" t="s">
        <v>78</v>
      </c>
      <c r="K1719" s="17" t="str">
        <f t="shared" si="258"/>
        <v>Triploid</v>
      </c>
      <c r="L1719" s="27">
        <v>100</v>
      </c>
      <c r="M1719" s="27">
        <f t="shared" si="266"/>
        <v>1</v>
      </c>
      <c r="N1719" s="26">
        <v>25.00607559552116</v>
      </c>
      <c r="O1719" s="26">
        <v>49.305059874628007</v>
      </c>
      <c r="P1719" s="26">
        <f t="shared" si="267"/>
        <v>0.4930505987462801</v>
      </c>
      <c r="Q1719" s="26">
        <f t="shared" si="268"/>
        <v>50.694940125372</v>
      </c>
      <c r="R1719" s="26">
        <v>0.50694940125372001</v>
      </c>
      <c r="S1719" s="26">
        <v>12.676815050854712</v>
      </c>
      <c r="T1719" s="26">
        <v>6.338407525427356</v>
      </c>
      <c r="U1719" s="17" t="s">
        <v>45</v>
      </c>
      <c r="V1719" s="26">
        <f t="shared" si="271"/>
        <v>2.8271220006366442</v>
      </c>
      <c r="W1719" s="26">
        <v>16.742820351036684</v>
      </c>
      <c r="X1719" s="26">
        <v>45.237485293163544</v>
      </c>
      <c r="Y1719" s="26">
        <v>25.27145528723338</v>
      </c>
      <c r="Z1719" s="26">
        <v>1.4796445242383527</v>
      </c>
      <c r="AA1719" s="26">
        <v>0.41</v>
      </c>
      <c r="AB1719" s="26">
        <v>46.378591649468461</v>
      </c>
      <c r="AC1719" s="26">
        <f t="shared" si="272"/>
        <v>1.0612281850988921</v>
      </c>
      <c r="AD1719" s="26">
        <f t="shared" si="272"/>
        <v>2.8673361721359716</v>
      </c>
      <c r="AE1719" s="26">
        <f t="shared" si="272"/>
        <v>1.60180782371101</v>
      </c>
      <c r="AF1719" s="26">
        <f t="shared" si="272"/>
        <v>9.3785899873897544E-2</v>
      </c>
      <c r="AG1719" s="17">
        <v>2.0699999999999998</v>
      </c>
      <c r="AH1719" s="17">
        <v>6.57</v>
      </c>
      <c r="AI1719" s="17">
        <f t="shared" si="270"/>
        <v>2.691534803926908E-7</v>
      </c>
      <c r="AJ1719" s="17">
        <v>1</v>
      </c>
      <c r="AK1719" s="17">
        <v>39.299999999999997</v>
      </c>
      <c r="AL1719" s="17">
        <v>1143</v>
      </c>
      <c r="AM1719" s="17">
        <v>237.7</v>
      </c>
      <c r="AN1719" s="17">
        <v>2.2000000000000002</v>
      </c>
      <c r="AO1719" s="17">
        <v>5.3</v>
      </c>
      <c r="AP1719" s="17">
        <v>0.3</v>
      </c>
      <c r="AQ1719" s="17">
        <v>18.7</v>
      </c>
      <c r="AR1719" s="26">
        <v>848.66666666666561</v>
      </c>
      <c r="AS1719" s="26">
        <v>1464.0166666666667</v>
      </c>
      <c r="AT1719" s="26">
        <v>621.19999999999993</v>
      </c>
      <c r="AU1719" s="26">
        <v>21.416186213856399</v>
      </c>
      <c r="AV1719" s="26">
        <v>4.0861439942233853</v>
      </c>
      <c r="AW1719" s="27">
        <v>4642.3999999999996</v>
      </c>
      <c r="AX1719" s="26">
        <v>3552.1666666666665</v>
      </c>
      <c r="AY1719" s="103">
        <v>549</v>
      </c>
      <c r="AZ1719" s="103"/>
      <c r="BA1719" s="17">
        <v>45</v>
      </c>
      <c r="BB1719" s="17">
        <v>60</v>
      </c>
      <c r="BC1719" s="17">
        <v>0.21</v>
      </c>
      <c r="BD1719" s="14">
        <v>2</v>
      </c>
      <c r="BE1719" s="17" t="s">
        <v>149</v>
      </c>
      <c r="BF1719" s="17">
        <v>3.6849999999999996</v>
      </c>
      <c r="BG1719" s="17">
        <v>156.67122563452295</v>
      </c>
      <c r="BH1719" s="17" t="s">
        <v>225</v>
      </c>
    </row>
    <row r="1720" spans="1:60" x14ac:dyDescent="0.25">
      <c r="A1720" s="52">
        <v>2012</v>
      </c>
      <c r="B1720" s="52">
        <v>2014</v>
      </c>
      <c r="C1720" s="52" t="s">
        <v>223</v>
      </c>
      <c r="D1720" s="52" t="s">
        <v>348</v>
      </c>
      <c r="E1720" s="17">
        <v>3</v>
      </c>
      <c r="F1720" s="67" t="s">
        <v>77</v>
      </c>
      <c r="G1720" s="17" t="s">
        <v>77</v>
      </c>
      <c r="H1720" s="20" t="s">
        <v>330</v>
      </c>
      <c r="I1720" s="17">
        <v>9</v>
      </c>
      <c r="J1720" s="67" t="s">
        <v>78</v>
      </c>
      <c r="K1720" s="17" t="str">
        <f t="shared" si="258"/>
        <v>Triploid</v>
      </c>
      <c r="L1720" s="27">
        <v>100</v>
      </c>
      <c r="M1720" s="27">
        <f t="shared" si="266"/>
        <v>1</v>
      </c>
      <c r="N1720" s="26">
        <v>25.615979878338749</v>
      </c>
      <c r="O1720" s="26">
        <v>48.793799739727447</v>
      </c>
      <c r="P1720" s="26">
        <f t="shared" si="267"/>
        <v>0.48793799739727445</v>
      </c>
      <c r="Q1720" s="26">
        <f t="shared" si="268"/>
        <v>51.206200260272553</v>
      </c>
      <c r="R1720" s="26">
        <v>0.5120620026027255</v>
      </c>
      <c r="S1720" s="26">
        <v>13.116969955133261</v>
      </c>
      <c r="T1720" s="26">
        <v>6.5584849775666303</v>
      </c>
      <c r="U1720" s="17" t="s">
        <v>45</v>
      </c>
      <c r="V1720" s="26">
        <f t="shared" si="271"/>
        <v>2.9252832192536262</v>
      </c>
      <c r="W1720" s="26">
        <v>16.846467064433668</v>
      </c>
      <c r="X1720" s="26">
        <v>45.342402713626726</v>
      </c>
      <c r="Y1720" s="26">
        <v>24.566243477722679</v>
      </c>
      <c r="Z1720" s="26">
        <v>1.4795614514069797</v>
      </c>
      <c r="AA1720" s="26">
        <v>0.44627906976744192</v>
      </c>
      <c r="AB1720" s="26">
        <v>44.087783330176933</v>
      </c>
      <c r="AC1720" s="26">
        <f t="shared" si="272"/>
        <v>1.1048730116715921</v>
      </c>
      <c r="AD1720" s="26">
        <f t="shared" si="272"/>
        <v>2.9737746704409731</v>
      </c>
      <c r="AE1720" s="26">
        <f t="shared" si="272"/>
        <v>1.6111733880388841</v>
      </c>
      <c r="AF1720" s="26">
        <f t="shared" si="272"/>
        <v>9.7036815524393569E-2</v>
      </c>
      <c r="AG1720" s="17">
        <v>2.2799999999999998</v>
      </c>
      <c r="AH1720" s="17">
        <v>6.3</v>
      </c>
      <c r="AI1720" s="17">
        <f t="shared" si="270"/>
        <v>5.0118723362727218E-7</v>
      </c>
      <c r="AJ1720" s="17">
        <v>1</v>
      </c>
      <c r="AK1720" s="17">
        <v>48.6</v>
      </c>
      <c r="AL1720" s="17">
        <v>1094.5</v>
      </c>
      <c r="AM1720" s="17">
        <v>230.2</v>
      </c>
      <c r="AN1720" s="17">
        <v>2.2999999999999998</v>
      </c>
      <c r="AO1720" s="17">
        <v>6.6</v>
      </c>
      <c r="AP1720" s="17">
        <v>0.3</v>
      </c>
      <c r="AQ1720" s="17">
        <v>21.8</v>
      </c>
      <c r="AR1720" s="26">
        <v>848.66666666666561</v>
      </c>
      <c r="AS1720" s="26">
        <v>1464.0166666666667</v>
      </c>
      <c r="AT1720" s="26">
        <v>621.19999999999993</v>
      </c>
      <c r="AU1720" s="26">
        <v>21.416186213856399</v>
      </c>
      <c r="AV1720" s="26">
        <v>4.0861439942233853</v>
      </c>
      <c r="AW1720" s="27">
        <v>4642.3999999999996</v>
      </c>
      <c r="AX1720" s="26">
        <v>3552.1666666666665</v>
      </c>
      <c r="AY1720" s="103">
        <v>549</v>
      </c>
      <c r="AZ1720" s="103"/>
      <c r="BA1720" s="17">
        <v>45</v>
      </c>
      <c r="BB1720" s="17">
        <v>60</v>
      </c>
      <c r="BC1720" s="17">
        <v>0.21</v>
      </c>
      <c r="BD1720" s="14">
        <v>2</v>
      </c>
      <c r="BE1720" s="17" t="s">
        <v>149</v>
      </c>
      <c r="BF1720" s="17">
        <v>3.355</v>
      </c>
      <c r="BG1720" s="17">
        <v>148.49523075355552</v>
      </c>
      <c r="BH1720" s="17" t="s">
        <v>225</v>
      </c>
    </row>
    <row r="1721" spans="1:60" x14ac:dyDescent="0.25">
      <c r="A1721" s="52">
        <v>2012</v>
      </c>
      <c r="B1721" s="52">
        <v>2014</v>
      </c>
      <c r="C1721" s="52" t="s">
        <v>223</v>
      </c>
      <c r="D1721" s="52" t="s">
        <v>348</v>
      </c>
      <c r="E1721" s="17">
        <v>4</v>
      </c>
      <c r="F1721" s="67" t="s">
        <v>77</v>
      </c>
      <c r="G1721" s="17" t="s">
        <v>77</v>
      </c>
      <c r="H1721" s="20" t="s">
        <v>330</v>
      </c>
      <c r="I1721" s="17">
        <v>9</v>
      </c>
      <c r="J1721" s="67" t="s">
        <v>78</v>
      </c>
      <c r="K1721" s="17" t="str">
        <f t="shared" si="258"/>
        <v>Triploid</v>
      </c>
      <c r="L1721" s="27">
        <v>100</v>
      </c>
      <c r="M1721" s="27">
        <f t="shared" si="266"/>
        <v>1</v>
      </c>
      <c r="N1721" s="26">
        <v>35.98435268623777</v>
      </c>
      <c r="O1721" s="26">
        <v>49.121468723659127</v>
      </c>
      <c r="P1721" s="26">
        <f t="shared" si="267"/>
        <v>0.49121468723659129</v>
      </c>
      <c r="Q1721" s="26">
        <f t="shared" si="268"/>
        <v>50.878531276340865</v>
      </c>
      <c r="R1721" s="26">
        <v>0.50878531276340866</v>
      </c>
      <c r="S1721" s="26">
        <v>18.308310136056289</v>
      </c>
      <c r="T1721" s="26">
        <v>9.1541550680281443</v>
      </c>
      <c r="U1721" s="17" t="s">
        <v>45</v>
      </c>
      <c r="V1721" s="26">
        <f t="shared" si="271"/>
        <v>4.0830308064353904</v>
      </c>
      <c r="W1721" s="26">
        <v>17.548092836054067</v>
      </c>
      <c r="X1721" s="26">
        <v>43.94266371864974</v>
      </c>
      <c r="Y1721" s="26">
        <v>24.481914710516207</v>
      </c>
      <c r="Z1721" s="26">
        <v>1.5551671940439462</v>
      </c>
      <c r="AA1721" s="26">
        <v>0.39174999999999999</v>
      </c>
      <c r="AB1721" s="26">
        <v>70.10201711317022</v>
      </c>
      <c r="AC1721" s="26">
        <f t="shared" si="272"/>
        <v>1.606379629693927</v>
      </c>
      <c r="AD1721" s="26">
        <f t="shared" si="272"/>
        <v>4.0225795778273392</v>
      </c>
      <c r="AE1721" s="26">
        <f t="shared" si="272"/>
        <v>2.2411124362230472</v>
      </c>
      <c r="AF1721" s="26">
        <f t="shared" si="272"/>
        <v>0.14236241650988499</v>
      </c>
      <c r="AG1721" s="17">
        <v>2.37</v>
      </c>
      <c r="AH1721" s="17">
        <v>6.06</v>
      </c>
      <c r="AI1721" s="17">
        <f t="shared" si="270"/>
        <v>8.7096358995607992E-7</v>
      </c>
      <c r="AJ1721" s="17">
        <v>1</v>
      </c>
      <c r="AK1721" s="17">
        <v>46.9</v>
      </c>
      <c r="AL1721" s="17">
        <v>1038.5</v>
      </c>
      <c r="AM1721" s="17">
        <v>167.1</v>
      </c>
      <c r="AN1721" s="17">
        <v>3.5</v>
      </c>
      <c r="AO1721" s="17">
        <v>7.5</v>
      </c>
      <c r="AP1721" s="17">
        <v>0.4</v>
      </c>
      <c r="AQ1721" s="17">
        <v>23.6</v>
      </c>
      <c r="AR1721" s="26">
        <v>848.66666666666561</v>
      </c>
      <c r="AS1721" s="26">
        <v>1464.0166666666667</v>
      </c>
      <c r="AT1721" s="26">
        <v>621.19999999999993</v>
      </c>
      <c r="AU1721" s="26">
        <v>21.416186213856399</v>
      </c>
      <c r="AV1721" s="26">
        <v>4.0861439942233853</v>
      </c>
      <c r="AW1721" s="27">
        <v>4642.3999999999996</v>
      </c>
      <c r="AX1721" s="26">
        <v>3552.1666666666665</v>
      </c>
      <c r="AY1721" s="103">
        <v>549</v>
      </c>
      <c r="AZ1721" s="103"/>
      <c r="BA1721" s="17">
        <v>45</v>
      </c>
      <c r="BB1721" s="17">
        <v>60</v>
      </c>
      <c r="BC1721" s="17">
        <v>0.21</v>
      </c>
      <c r="BD1721" s="14">
        <v>2</v>
      </c>
      <c r="BE1721" s="17" t="s">
        <v>149</v>
      </c>
      <c r="BF1721" s="17">
        <v>4.2699999999999996</v>
      </c>
      <c r="BG1721" s="17">
        <v>197.44124429648448</v>
      </c>
      <c r="BH1721" s="17" t="s">
        <v>225</v>
      </c>
    </row>
    <row r="1722" spans="1:60" x14ac:dyDescent="0.25">
      <c r="A1722" s="52">
        <v>2012</v>
      </c>
      <c r="B1722" s="52">
        <v>2014</v>
      </c>
      <c r="C1722" s="52" t="s">
        <v>223</v>
      </c>
      <c r="D1722" s="52" t="s">
        <v>348</v>
      </c>
      <c r="E1722" s="17">
        <v>1</v>
      </c>
      <c r="F1722" s="67" t="s">
        <v>79</v>
      </c>
      <c r="G1722" s="17" t="s">
        <v>79</v>
      </c>
      <c r="H1722" s="20" t="s">
        <v>331</v>
      </c>
      <c r="I1722" s="17">
        <v>9</v>
      </c>
      <c r="J1722" s="67" t="s">
        <v>80</v>
      </c>
      <c r="K1722" s="17" t="str">
        <f t="shared" si="258"/>
        <v>Triploid</v>
      </c>
      <c r="L1722" s="27">
        <v>100</v>
      </c>
      <c r="M1722" s="27">
        <f t="shared" si="266"/>
        <v>1</v>
      </c>
      <c r="N1722" s="26">
        <v>24.243695241999173</v>
      </c>
      <c r="O1722" s="26">
        <v>48.675888842893706</v>
      </c>
      <c r="P1722" s="26">
        <f t="shared" si="267"/>
        <v>0.48675888842893705</v>
      </c>
      <c r="Q1722" s="26">
        <f t="shared" si="268"/>
        <v>51.324111157106302</v>
      </c>
      <c r="R1722" s="26">
        <v>0.513241111571063</v>
      </c>
      <c r="S1722" s="26">
        <v>12.442861094593747</v>
      </c>
      <c r="T1722" s="26">
        <v>6.2214305472968734</v>
      </c>
      <c r="U1722" s="17" t="s">
        <v>45</v>
      </c>
      <c r="V1722" s="26">
        <f t="shared" si="271"/>
        <v>2.7749467204713976</v>
      </c>
      <c r="W1722" s="26">
        <v>18.242048662653843</v>
      </c>
      <c r="X1722" s="26">
        <v>44.372569892977722</v>
      </c>
      <c r="Y1722" s="26">
        <v>24.607201341668542</v>
      </c>
      <c r="Z1722" s="26">
        <v>1.298217448112851</v>
      </c>
      <c r="AA1722" s="26">
        <v>0.41416666666666663</v>
      </c>
      <c r="AB1722" s="26">
        <v>45.064688068951199</v>
      </c>
      <c r="AC1722" s="26">
        <f t="shared" si="272"/>
        <v>1.1349163879511068</v>
      </c>
      <c r="AD1722" s="26">
        <f t="shared" si="272"/>
        <v>2.7606086179423714</v>
      </c>
      <c r="AE1722" s="26">
        <f t="shared" si="272"/>
        <v>1.5309199411054126</v>
      </c>
      <c r="AF1722" s="26">
        <f t="shared" si="272"/>
        <v>8.0767696887230844E-2</v>
      </c>
      <c r="AG1722" s="17">
        <v>2.4700000000000002</v>
      </c>
      <c r="AH1722" s="17">
        <v>6.88</v>
      </c>
      <c r="AI1722" s="17">
        <f t="shared" si="270"/>
        <v>1.3182567385564048E-7</v>
      </c>
      <c r="AJ1722" s="17">
        <v>1</v>
      </c>
      <c r="AK1722" s="17">
        <v>44.1</v>
      </c>
      <c r="AL1722" s="17">
        <v>2382.5</v>
      </c>
      <c r="AM1722" s="17">
        <v>278.5</v>
      </c>
      <c r="AN1722" s="17">
        <v>2.1</v>
      </c>
      <c r="AO1722" s="17">
        <v>8</v>
      </c>
      <c r="AP1722" s="17">
        <v>0.4</v>
      </c>
      <c r="AQ1722" s="17">
        <v>20.6</v>
      </c>
      <c r="AR1722" s="26">
        <v>848.66666666666561</v>
      </c>
      <c r="AS1722" s="26">
        <v>1464.0166666666667</v>
      </c>
      <c r="AT1722" s="26">
        <v>621.19999999999993</v>
      </c>
      <c r="AU1722" s="26">
        <v>21.416186213856399</v>
      </c>
      <c r="AV1722" s="26">
        <v>4.0861439942233853</v>
      </c>
      <c r="AW1722" s="27">
        <v>4642.3999999999996</v>
      </c>
      <c r="AX1722" s="26">
        <v>3552.1666666666665</v>
      </c>
      <c r="AY1722" s="103">
        <v>549</v>
      </c>
      <c r="AZ1722" s="103"/>
      <c r="BA1722" s="17">
        <v>45</v>
      </c>
      <c r="BB1722" s="17">
        <v>60</v>
      </c>
      <c r="BC1722" s="17">
        <v>0.21</v>
      </c>
      <c r="BD1722" s="14">
        <v>2</v>
      </c>
      <c r="BE1722" s="17" t="s">
        <v>149</v>
      </c>
      <c r="BF1722" s="17">
        <v>4.3949999999999996</v>
      </c>
      <c r="BG1722" s="17">
        <v>126.91248922339371</v>
      </c>
      <c r="BH1722" s="17" t="s">
        <v>225</v>
      </c>
    </row>
    <row r="1723" spans="1:60" x14ac:dyDescent="0.25">
      <c r="A1723" s="52">
        <v>2012</v>
      </c>
      <c r="B1723" s="52">
        <v>2014</v>
      </c>
      <c r="C1723" s="52" t="s">
        <v>223</v>
      </c>
      <c r="D1723" s="52" t="s">
        <v>348</v>
      </c>
      <c r="E1723" s="17">
        <v>2</v>
      </c>
      <c r="F1723" s="67" t="s">
        <v>79</v>
      </c>
      <c r="G1723" s="17" t="s">
        <v>79</v>
      </c>
      <c r="H1723" s="20" t="s">
        <v>331</v>
      </c>
      <c r="I1723" s="17">
        <v>9</v>
      </c>
      <c r="J1723" s="67" t="s">
        <v>80</v>
      </c>
      <c r="K1723" s="17" t="str">
        <f t="shared" si="258"/>
        <v>Triploid</v>
      </c>
      <c r="L1723" s="27">
        <v>100</v>
      </c>
      <c r="M1723" s="27">
        <f t="shared" si="266"/>
        <v>1</v>
      </c>
      <c r="N1723" s="26">
        <v>40.711110878074088</v>
      </c>
      <c r="O1723" s="26">
        <v>49.319433612280704</v>
      </c>
      <c r="P1723" s="26">
        <f t="shared" si="267"/>
        <v>0.49319433612280705</v>
      </c>
      <c r="Q1723" s="26">
        <f t="shared" si="268"/>
        <v>50.680566387719296</v>
      </c>
      <c r="R1723" s="26">
        <v>0.50680566387719295</v>
      </c>
      <c r="S1723" s="26">
        <v>20.632621575740348</v>
      </c>
      <c r="T1723" s="26">
        <v>10.316310787870174</v>
      </c>
      <c r="U1723" s="17" t="s">
        <v>45</v>
      </c>
      <c r="V1723" s="26">
        <f t="shared" si="271"/>
        <v>4.6013875057404876</v>
      </c>
      <c r="W1723" s="26">
        <v>17.724603584029197</v>
      </c>
      <c r="X1723" s="26">
        <v>44.796906375080411</v>
      </c>
      <c r="Y1723" s="26">
        <v>24.422100559168385</v>
      </c>
      <c r="Z1723" s="26">
        <v>1.5117994401889661</v>
      </c>
      <c r="AA1723" s="26">
        <v>0.43333333333333335</v>
      </c>
      <c r="AB1723" s="26">
        <v>71.420613146793499</v>
      </c>
      <c r="AC1723" s="26">
        <f t="shared" si="272"/>
        <v>1.8285251916464276</v>
      </c>
      <c r="AD1723" s="26">
        <f t="shared" si="272"/>
        <v>4.6213880850045221</v>
      </c>
      <c r="AE1723" s="26">
        <f t="shared" si="272"/>
        <v>2.5194597946099901</v>
      </c>
      <c r="AF1723" s="26">
        <f t="shared" si="272"/>
        <v>0.15596192873917522</v>
      </c>
      <c r="AG1723" s="17">
        <v>2.0699999999999998</v>
      </c>
      <c r="AH1723" s="17">
        <v>6.57</v>
      </c>
      <c r="AI1723" s="17">
        <f t="shared" si="270"/>
        <v>2.691534803926908E-7</v>
      </c>
      <c r="AJ1723" s="17">
        <v>1</v>
      </c>
      <c r="AK1723" s="17">
        <v>39.299999999999997</v>
      </c>
      <c r="AL1723" s="17">
        <v>1143</v>
      </c>
      <c r="AM1723" s="17">
        <v>237.7</v>
      </c>
      <c r="AN1723" s="17">
        <v>2.2000000000000002</v>
      </c>
      <c r="AO1723" s="17">
        <v>5.3</v>
      </c>
      <c r="AP1723" s="17">
        <v>0.3</v>
      </c>
      <c r="AQ1723" s="17">
        <v>18.7</v>
      </c>
      <c r="AR1723" s="26">
        <v>848.66666666666561</v>
      </c>
      <c r="AS1723" s="26">
        <v>1464.0166666666667</v>
      </c>
      <c r="AT1723" s="26">
        <v>621.19999999999993</v>
      </c>
      <c r="AU1723" s="26">
        <v>21.416186213856399</v>
      </c>
      <c r="AV1723" s="26">
        <v>4.0861439942233853</v>
      </c>
      <c r="AW1723" s="27">
        <v>4642.3999999999996</v>
      </c>
      <c r="AX1723" s="26">
        <v>3552.1666666666665</v>
      </c>
      <c r="AY1723" s="103">
        <v>549</v>
      </c>
      <c r="AZ1723" s="103"/>
      <c r="BA1723" s="17">
        <v>45</v>
      </c>
      <c r="BB1723" s="17">
        <v>60</v>
      </c>
      <c r="BC1723" s="17">
        <v>0.21</v>
      </c>
      <c r="BD1723" s="14">
        <v>2</v>
      </c>
      <c r="BE1723" s="17" t="s">
        <v>149</v>
      </c>
      <c r="BF1723" s="17">
        <v>5.4849999999999994</v>
      </c>
      <c r="BG1723" s="17">
        <v>225.5270826195773</v>
      </c>
      <c r="BH1723" s="17" t="s">
        <v>225</v>
      </c>
    </row>
    <row r="1724" spans="1:60" x14ac:dyDescent="0.25">
      <c r="A1724" s="52">
        <v>2012</v>
      </c>
      <c r="B1724" s="52">
        <v>2014</v>
      </c>
      <c r="C1724" s="52" t="s">
        <v>223</v>
      </c>
      <c r="D1724" s="52" t="s">
        <v>348</v>
      </c>
      <c r="E1724" s="17">
        <v>3</v>
      </c>
      <c r="F1724" s="67" t="s">
        <v>79</v>
      </c>
      <c r="G1724" s="17" t="s">
        <v>79</v>
      </c>
      <c r="H1724" s="20" t="s">
        <v>331</v>
      </c>
      <c r="I1724" s="17">
        <v>9</v>
      </c>
      <c r="J1724" s="67" t="s">
        <v>80</v>
      </c>
      <c r="K1724" s="17" t="str">
        <f t="shared" si="258"/>
        <v>Triploid</v>
      </c>
      <c r="L1724" s="27">
        <v>100</v>
      </c>
      <c r="M1724" s="27">
        <f t="shared" si="266"/>
        <v>1</v>
      </c>
      <c r="N1724" s="26">
        <v>50.012151191042321</v>
      </c>
      <c r="O1724" s="26">
        <v>47.004247556909036</v>
      </c>
      <c r="P1724" s="26">
        <f t="shared" si="267"/>
        <v>0.47004247556909035</v>
      </c>
      <c r="Q1724" s="26">
        <f t="shared" si="268"/>
        <v>52.995752443090971</v>
      </c>
      <c r="R1724" s="26">
        <v>0.52995752443090971</v>
      </c>
      <c r="S1724" s="26">
        <v>26.504315836669161</v>
      </c>
      <c r="T1724" s="26">
        <v>13.25215791833458</v>
      </c>
      <c r="U1724" s="17" t="s">
        <v>45</v>
      </c>
      <c r="V1724" s="26">
        <f t="shared" si="271"/>
        <v>5.9108643703544068</v>
      </c>
      <c r="W1724" s="26">
        <v>18.604434715793872</v>
      </c>
      <c r="X1724" s="26">
        <v>44.466248378234255</v>
      </c>
      <c r="Y1724" s="26">
        <v>23.743912867617738</v>
      </c>
      <c r="Z1724" s="26">
        <v>1.2530717327805974</v>
      </c>
      <c r="AA1724" s="26">
        <v>0.39474999999999999</v>
      </c>
      <c r="AB1724" s="26">
        <v>100.71304307790689</v>
      </c>
      <c r="AC1724" s="26">
        <f t="shared" si="272"/>
        <v>2.4654890683504651</v>
      </c>
      <c r="AD1724" s="26">
        <f t="shared" si="272"/>
        <v>5.8927374554424921</v>
      </c>
      <c r="AE1724" s="26">
        <f t="shared" si="272"/>
        <v>3.1465808292084674</v>
      </c>
      <c r="AF1724" s="26">
        <f t="shared" si="272"/>
        <v>0.16605904485809628</v>
      </c>
      <c r="AG1724" s="17">
        <v>2.2799999999999998</v>
      </c>
      <c r="AH1724" s="17">
        <v>6.3</v>
      </c>
      <c r="AI1724" s="17">
        <f t="shared" si="270"/>
        <v>5.0118723362727218E-7</v>
      </c>
      <c r="AJ1724" s="17">
        <v>1</v>
      </c>
      <c r="AK1724" s="17">
        <v>48.6</v>
      </c>
      <c r="AL1724" s="17">
        <v>1094.5</v>
      </c>
      <c r="AM1724" s="17">
        <v>230.2</v>
      </c>
      <c r="AN1724" s="17">
        <v>2.2999999999999998</v>
      </c>
      <c r="AO1724" s="17">
        <v>6.6</v>
      </c>
      <c r="AP1724" s="17">
        <v>0.3</v>
      </c>
      <c r="AQ1724" s="17">
        <v>21.8</v>
      </c>
      <c r="AR1724" s="26">
        <v>848.66666666666561</v>
      </c>
      <c r="AS1724" s="26">
        <v>1464.0166666666667</v>
      </c>
      <c r="AT1724" s="26">
        <v>621.19999999999993</v>
      </c>
      <c r="AU1724" s="26">
        <v>21.416186213856399</v>
      </c>
      <c r="AV1724" s="26">
        <v>4.0861439942233853</v>
      </c>
      <c r="AW1724" s="27">
        <v>4642.3999999999996</v>
      </c>
      <c r="AX1724" s="26">
        <v>3552.1666666666665</v>
      </c>
      <c r="AY1724" s="103">
        <v>549</v>
      </c>
      <c r="AZ1724" s="103"/>
      <c r="BA1724" s="17">
        <v>45</v>
      </c>
      <c r="BB1724" s="17">
        <v>60</v>
      </c>
      <c r="BC1724" s="17">
        <v>0.21</v>
      </c>
      <c r="BD1724" s="14">
        <v>2</v>
      </c>
      <c r="BE1724" s="17" t="s">
        <v>149</v>
      </c>
      <c r="BF1724" s="17">
        <v>5.5475000000000003</v>
      </c>
      <c r="BG1724" s="17">
        <v>215.39544631175019</v>
      </c>
      <c r="BH1724" s="17" t="s">
        <v>225</v>
      </c>
    </row>
    <row r="1725" spans="1:60" x14ac:dyDescent="0.25">
      <c r="A1725" s="52">
        <v>2012</v>
      </c>
      <c r="B1725" s="52">
        <v>2014</v>
      </c>
      <c r="C1725" s="52" t="s">
        <v>223</v>
      </c>
      <c r="D1725" s="52" t="s">
        <v>348</v>
      </c>
      <c r="E1725" s="17">
        <v>4</v>
      </c>
      <c r="F1725" s="67" t="s">
        <v>79</v>
      </c>
      <c r="G1725" s="17" t="s">
        <v>79</v>
      </c>
      <c r="H1725" s="20" t="s">
        <v>331</v>
      </c>
      <c r="I1725" s="17">
        <v>9</v>
      </c>
      <c r="J1725" s="67" t="s">
        <v>80</v>
      </c>
      <c r="K1725" s="17" t="str">
        <f t="shared" si="258"/>
        <v>Triploid</v>
      </c>
      <c r="L1725" s="27">
        <v>100</v>
      </c>
      <c r="M1725" s="27">
        <f t="shared" si="266"/>
        <v>1</v>
      </c>
      <c r="N1725" s="26">
        <v>46.352725494136777</v>
      </c>
      <c r="O1725" s="26">
        <v>47.847572743000619</v>
      </c>
      <c r="P1725" s="26">
        <f t="shared" si="267"/>
        <v>0.47847572743000621</v>
      </c>
      <c r="Q1725" s="26">
        <f t="shared" si="268"/>
        <v>52.152427256999388</v>
      </c>
      <c r="R1725" s="26">
        <v>0.5215242725699939</v>
      </c>
      <c r="S1725" s="26">
        <v>24.174071444966295</v>
      </c>
      <c r="T1725" s="26">
        <v>12.087035722483147</v>
      </c>
      <c r="U1725" s="17" t="s">
        <v>45</v>
      </c>
      <c r="V1725" s="26">
        <f t="shared" si="271"/>
        <v>5.3911845327757124</v>
      </c>
      <c r="W1725" s="26">
        <v>17.992814255997217</v>
      </c>
      <c r="X1725" s="26">
        <v>42.954011342993468</v>
      </c>
      <c r="Y1725" s="26">
        <v>24.931290311275873</v>
      </c>
      <c r="Z1725" s="26">
        <v>1.5433532391030411</v>
      </c>
      <c r="AA1725" s="26">
        <v>0.42866666666666664</v>
      </c>
      <c r="AB1725" s="26">
        <v>84.590452179120007</v>
      </c>
      <c r="AC1725" s="26">
        <f t="shared" si="272"/>
        <v>2.1747978866024238</v>
      </c>
      <c r="AD1725" s="26">
        <f t="shared" si="272"/>
        <v>5.191866695267084</v>
      </c>
      <c r="AE1725" s="26">
        <f t="shared" si="272"/>
        <v>3.0134539659998945</v>
      </c>
      <c r="AF1725" s="26">
        <f t="shared" si="272"/>
        <v>0.18654565733448533</v>
      </c>
      <c r="AG1725" s="17">
        <v>2.37</v>
      </c>
      <c r="AH1725" s="17">
        <v>6.06</v>
      </c>
      <c r="AI1725" s="17">
        <f t="shared" si="270"/>
        <v>8.7096358995607992E-7</v>
      </c>
      <c r="AJ1725" s="17">
        <v>1</v>
      </c>
      <c r="AK1725" s="17">
        <v>46.9</v>
      </c>
      <c r="AL1725" s="17">
        <v>1038.5</v>
      </c>
      <c r="AM1725" s="17">
        <v>167.1</v>
      </c>
      <c r="AN1725" s="17">
        <v>3.5</v>
      </c>
      <c r="AO1725" s="17">
        <v>7.5</v>
      </c>
      <c r="AP1725" s="17">
        <v>0.4</v>
      </c>
      <c r="AQ1725" s="17">
        <v>23.6</v>
      </c>
      <c r="AR1725" s="26">
        <v>848.66666666666561</v>
      </c>
      <c r="AS1725" s="26">
        <v>1464.0166666666667</v>
      </c>
      <c r="AT1725" s="26">
        <v>621.19999999999993</v>
      </c>
      <c r="AU1725" s="26">
        <v>21.416186213856399</v>
      </c>
      <c r="AV1725" s="26">
        <v>4.0861439942233853</v>
      </c>
      <c r="AW1725" s="27">
        <v>4642.3999999999996</v>
      </c>
      <c r="AX1725" s="26">
        <v>3552.1666666666665</v>
      </c>
      <c r="AY1725" s="103">
        <v>549</v>
      </c>
      <c r="AZ1725" s="103"/>
      <c r="BA1725" s="17">
        <v>45</v>
      </c>
      <c r="BB1725" s="17">
        <v>60</v>
      </c>
      <c r="BC1725" s="17">
        <v>0.21</v>
      </c>
      <c r="BD1725" s="14">
        <v>2</v>
      </c>
      <c r="BE1725" s="17" t="s">
        <v>149</v>
      </c>
      <c r="BF1725" s="17">
        <v>5.2600000000000007</v>
      </c>
      <c r="BG1725" s="17">
        <v>205.80573473666732</v>
      </c>
      <c r="BH1725" s="17" t="s">
        <v>225</v>
      </c>
    </row>
    <row r="1726" spans="1:60" x14ac:dyDescent="0.25">
      <c r="A1726" s="52">
        <v>2012</v>
      </c>
      <c r="B1726" s="52">
        <v>2014</v>
      </c>
      <c r="C1726" s="52" t="s">
        <v>223</v>
      </c>
      <c r="D1726" s="52" t="s">
        <v>348</v>
      </c>
      <c r="E1726" s="17">
        <v>1</v>
      </c>
      <c r="F1726" s="67" t="s">
        <v>84</v>
      </c>
      <c r="G1726" s="17" t="s">
        <v>84</v>
      </c>
      <c r="H1726" s="20" t="s">
        <v>331</v>
      </c>
      <c r="I1726" s="17">
        <v>9</v>
      </c>
      <c r="J1726" s="67" t="s">
        <v>85</v>
      </c>
      <c r="K1726" s="17" t="str">
        <f t="shared" ref="K1726:K1789" si="273">VLOOKUP(F1726,$BM$2:$BQ$56,5)</f>
        <v>Triploid</v>
      </c>
      <c r="L1726" s="27">
        <v>100</v>
      </c>
      <c r="M1726" s="27">
        <f t="shared" si="266"/>
        <v>1</v>
      </c>
      <c r="N1726" s="26">
        <v>18.14465241382328</v>
      </c>
      <c r="O1726" s="26">
        <v>48.853555361110644</v>
      </c>
      <c r="P1726" s="26">
        <f t="shared" si="267"/>
        <v>0.48853555361110645</v>
      </c>
      <c r="Q1726" s="26">
        <f t="shared" si="268"/>
        <v>51.146444638889356</v>
      </c>
      <c r="R1726" s="26">
        <v>0.51146444638889355</v>
      </c>
      <c r="S1726" s="26">
        <v>9.2803446017550257</v>
      </c>
      <c r="T1726" s="26">
        <v>4.6401723008775129</v>
      </c>
      <c r="U1726" s="17" t="s">
        <v>45</v>
      </c>
      <c r="V1726" s="26">
        <f t="shared" si="271"/>
        <v>2.0696575829070083</v>
      </c>
      <c r="W1726" s="26">
        <v>17.759565267578878</v>
      </c>
      <c r="X1726" s="26">
        <v>45.388616941524461</v>
      </c>
      <c r="Y1726" s="26">
        <v>23.884697981980011</v>
      </c>
      <c r="Z1726" s="26">
        <v>1.5686239688867971</v>
      </c>
      <c r="AA1726" s="26">
        <v>0.40200000000000002</v>
      </c>
      <c r="AB1726" s="26">
        <v>34.628151499085916</v>
      </c>
      <c r="AC1726" s="26">
        <f t="shared" si="272"/>
        <v>0.82407442830245847</v>
      </c>
      <c r="AD1726" s="26">
        <f t="shared" si="272"/>
        <v>2.1061100310720162</v>
      </c>
      <c r="AE1726" s="26">
        <f t="shared" si="272"/>
        <v>1.1082911399080868</v>
      </c>
      <c r="AF1726" s="26">
        <f t="shared" si="272"/>
        <v>7.2786854909210649E-2</v>
      </c>
      <c r="AG1726" s="17">
        <v>2.4700000000000002</v>
      </c>
      <c r="AH1726" s="17">
        <v>6.88</v>
      </c>
      <c r="AI1726" s="17">
        <f t="shared" si="270"/>
        <v>1.3182567385564048E-7</v>
      </c>
      <c r="AJ1726" s="17">
        <v>1</v>
      </c>
      <c r="AK1726" s="17">
        <v>44.1</v>
      </c>
      <c r="AL1726" s="17">
        <v>2382.5</v>
      </c>
      <c r="AM1726" s="17">
        <v>278.5</v>
      </c>
      <c r="AN1726" s="17">
        <v>2.1</v>
      </c>
      <c r="AO1726" s="17">
        <v>8</v>
      </c>
      <c r="AP1726" s="17">
        <v>0.4</v>
      </c>
      <c r="AQ1726" s="17">
        <v>20.6</v>
      </c>
      <c r="AR1726" s="26">
        <v>848.66666666666561</v>
      </c>
      <c r="AS1726" s="26">
        <v>1464.0166666666667</v>
      </c>
      <c r="AT1726" s="26">
        <v>621.19999999999993</v>
      </c>
      <c r="AU1726" s="26">
        <v>21.416186213856399</v>
      </c>
      <c r="AV1726" s="26">
        <v>4.0861439942233853</v>
      </c>
      <c r="AW1726" s="27">
        <v>4642.3999999999996</v>
      </c>
      <c r="AX1726" s="26">
        <v>3552.1666666666665</v>
      </c>
      <c r="AY1726" s="103">
        <v>549</v>
      </c>
      <c r="AZ1726" s="103"/>
      <c r="BA1726" s="17">
        <v>45</v>
      </c>
      <c r="BB1726" s="17">
        <v>60</v>
      </c>
      <c r="BC1726" s="17">
        <v>0.21</v>
      </c>
      <c r="BD1726" s="14">
        <v>2</v>
      </c>
      <c r="BE1726" s="17" t="s">
        <v>149</v>
      </c>
      <c r="BF1726" s="17">
        <v>4.375</v>
      </c>
      <c r="BG1726" s="17">
        <v>85.294240544962918</v>
      </c>
      <c r="BH1726" s="17" t="s">
        <v>225</v>
      </c>
    </row>
    <row r="1727" spans="1:60" x14ac:dyDescent="0.25">
      <c r="A1727" s="52">
        <v>2012</v>
      </c>
      <c r="B1727" s="52">
        <v>2014</v>
      </c>
      <c r="C1727" s="52" t="s">
        <v>223</v>
      </c>
      <c r="D1727" s="52" t="s">
        <v>348</v>
      </c>
      <c r="E1727" s="17">
        <v>2</v>
      </c>
      <c r="F1727" s="67" t="s">
        <v>84</v>
      </c>
      <c r="G1727" s="17" t="s">
        <v>84</v>
      </c>
      <c r="H1727" s="20" t="s">
        <v>331</v>
      </c>
      <c r="I1727" s="17">
        <v>9</v>
      </c>
      <c r="J1727" s="67" t="s">
        <v>85</v>
      </c>
      <c r="K1727" s="17" t="str">
        <f t="shared" si="273"/>
        <v>Triploid</v>
      </c>
      <c r="L1727" s="27">
        <v>100</v>
      </c>
      <c r="M1727" s="27">
        <f t="shared" si="266"/>
        <v>1</v>
      </c>
      <c r="N1727" s="26">
        <v>28.970453433835491</v>
      </c>
      <c r="O1727" s="26">
        <v>48.508447458362895</v>
      </c>
      <c r="P1727" s="26">
        <f t="shared" si="267"/>
        <v>0.48508447458362897</v>
      </c>
      <c r="Q1727" s="26">
        <f t="shared" si="268"/>
        <v>51.491552541637105</v>
      </c>
      <c r="R1727" s="26">
        <v>0.51491552541637109</v>
      </c>
      <c r="S1727" s="26">
        <v>14.917336251433914</v>
      </c>
      <c r="T1727" s="26">
        <v>7.4586681257169571</v>
      </c>
      <c r="U1727" s="17" t="s">
        <v>45</v>
      </c>
      <c r="V1727" s="26">
        <f t="shared" si="271"/>
        <v>3.3267922059397668</v>
      </c>
      <c r="W1727" s="26">
        <v>17.586560032415221</v>
      </c>
      <c r="X1727" s="26">
        <v>44.166123118582433</v>
      </c>
      <c r="Y1727" s="26">
        <v>24.422807524682028</v>
      </c>
      <c r="Z1727" s="26">
        <v>1.9229026455967642</v>
      </c>
      <c r="AA1727" s="26">
        <v>0.48566666666666669</v>
      </c>
      <c r="AB1727" s="26">
        <v>46.072761243275643</v>
      </c>
      <c r="AC1727" s="26">
        <f t="shared" si="272"/>
        <v>1.3117231475478319</v>
      </c>
      <c r="AD1727" s="26">
        <f t="shared" si="272"/>
        <v>3.2942045474106161</v>
      </c>
      <c r="AE1727" s="26">
        <f t="shared" si="272"/>
        <v>1.8216161602486609</v>
      </c>
      <c r="AF1727" s="26">
        <f t="shared" si="272"/>
        <v>0.14342292671569395</v>
      </c>
      <c r="AG1727" s="17">
        <v>2.0699999999999998</v>
      </c>
      <c r="AH1727" s="17">
        <v>6.57</v>
      </c>
      <c r="AI1727" s="17">
        <f t="shared" si="270"/>
        <v>2.691534803926908E-7</v>
      </c>
      <c r="AJ1727" s="17">
        <v>1</v>
      </c>
      <c r="AK1727" s="17">
        <v>39.299999999999997</v>
      </c>
      <c r="AL1727" s="17">
        <v>1143</v>
      </c>
      <c r="AM1727" s="17">
        <v>237.7</v>
      </c>
      <c r="AN1727" s="17">
        <v>2.2000000000000002</v>
      </c>
      <c r="AO1727" s="17">
        <v>5.3</v>
      </c>
      <c r="AP1727" s="17">
        <v>0.3</v>
      </c>
      <c r="AQ1727" s="17">
        <v>18.7</v>
      </c>
      <c r="AR1727" s="26">
        <v>848.66666666666561</v>
      </c>
      <c r="AS1727" s="26">
        <v>1464.0166666666667</v>
      </c>
      <c r="AT1727" s="26">
        <v>621.19999999999993</v>
      </c>
      <c r="AU1727" s="26">
        <v>21.416186213856399</v>
      </c>
      <c r="AV1727" s="26">
        <v>4.0861439942233853</v>
      </c>
      <c r="AW1727" s="27">
        <v>4642.3999999999996</v>
      </c>
      <c r="AX1727" s="26">
        <v>3552.1666666666665</v>
      </c>
      <c r="AY1727" s="103">
        <v>549</v>
      </c>
      <c r="AZ1727" s="103"/>
      <c r="BA1727" s="17">
        <v>45</v>
      </c>
      <c r="BB1727" s="17">
        <v>60</v>
      </c>
      <c r="BC1727" s="17">
        <v>0.21</v>
      </c>
      <c r="BD1727" s="14">
        <v>2</v>
      </c>
      <c r="BE1727" s="17" t="s">
        <v>149</v>
      </c>
      <c r="BF1727" s="17">
        <v>4.6524999999999999</v>
      </c>
      <c r="BG1727" s="17">
        <v>129.78704650142834</v>
      </c>
      <c r="BH1727" s="17" t="s">
        <v>225</v>
      </c>
    </row>
    <row r="1728" spans="1:60" x14ac:dyDescent="0.25">
      <c r="A1728" s="52">
        <v>2012</v>
      </c>
      <c r="B1728" s="52">
        <v>2014</v>
      </c>
      <c r="C1728" s="52" t="s">
        <v>223</v>
      </c>
      <c r="D1728" s="52" t="s">
        <v>348</v>
      </c>
      <c r="E1728" s="17">
        <v>3</v>
      </c>
      <c r="F1728" s="67" t="s">
        <v>84</v>
      </c>
      <c r="G1728" s="17" t="s">
        <v>84</v>
      </c>
      <c r="H1728" s="20" t="s">
        <v>331</v>
      </c>
      <c r="I1728" s="17">
        <v>9</v>
      </c>
      <c r="J1728" s="67" t="s">
        <v>85</v>
      </c>
      <c r="K1728" s="17" t="str">
        <f t="shared" si="273"/>
        <v>Triploid</v>
      </c>
      <c r="L1728" s="27">
        <v>100</v>
      </c>
      <c r="M1728" s="27">
        <f t="shared" si="266"/>
        <v>1</v>
      </c>
      <c r="N1728" s="26">
        <v>29.732833787357475</v>
      </c>
      <c r="O1728" s="26">
        <v>47.538296182897653</v>
      </c>
      <c r="P1728" s="26">
        <f t="shared" si="267"/>
        <v>0.47538296182897655</v>
      </c>
      <c r="Q1728" s="26">
        <f t="shared" si="268"/>
        <v>52.461703817102347</v>
      </c>
      <c r="R1728" s="26">
        <v>0.52461703817102345</v>
      </c>
      <c r="S1728" s="26">
        <v>15.598351197954813</v>
      </c>
      <c r="T1728" s="26">
        <v>7.7991755989774063</v>
      </c>
      <c r="U1728" s="17" t="s">
        <v>45</v>
      </c>
      <c r="V1728" s="26">
        <f t="shared" si="271"/>
        <v>3.4786688666268537</v>
      </c>
      <c r="W1728" s="26">
        <v>17.879164283237785</v>
      </c>
      <c r="X1728" s="26">
        <v>46.640302463194843</v>
      </c>
      <c r="Y1728" s="26">
        <v>23.693311216408233</v>
      </c>
      <c r="Z1728" s="26">
        <v>1.0810539012643687</v>
      </c>
      <c r="AA1728" s="26">
        <v>0.43629629629629629</v>
      </c>
      <c r="AB1728" s="26">
        <v>53.627608108418499</v>
      </c>
      <c r="AC1728" s="26">
        <f t="shared" si="272"/>
        <v>1.394427418079365</v>
      </c>
      <c r="AD1728" s="26">
        <f t="shared" si="272"/>
        <v>3.6375590889987506</v>
      </c>
      <c r="AE1728" s="26">
        <f t="shared" si="272"/>
        <v>1.8478829469798879</v>
      </c>
      <c r="AF1728" s="26">
        <f t="shared" si="272"/>
        <v>8.4313292079203947E-2</v>
      </c>
      <c r="AG1728" s="17">
        <v>2.2799999999999998</v>
      </c>
      <c r="AH1728" s="17">
        <v>6.3</v>
      </c>
      <c r="AI1728" s="17">
        <f t="shared" si="270"/>
        <v>5.0118723362727218E-7</v>
      </c>
      <c r="AJ1728" s="17">
        <v>1</v>
      </c>
      <c r="AK1728" s="17">
        <v>48.6</v>
      </c>
      <c r="AL1728" s="17">
        <v>1094.5</v>
      </c>
      <c r="AM1728" s="17">
        <v>230.2</v>
      </c>
      <c r="AN1728" s="17">
        <v>2.2999999999999998</v>
      </c>
      <c r="AO1728" s="17">
        <v>6.6</v>
      </c>
      <c r="AP1728" s="17">
        <v>0.3</v>
      </c>
      <c r="AQ1728" s="17">
        <v>21.8</v>
      </c>
      <c r="AR1728" s="26">
        <v>848.66666666666561</v>
      </c>
      <c r="AS1728" s="26">
        <v>1464.0166666666667</v>
      </c>
      <c r="AT1728" s="26">
        <v>621.19999999999993</v>
      </c>
      <c r="AU1728" s="26">
        <v>21.416186213856399</v>
      </c>
      <c r="AV1728" s="26">
        <v>4.0861439942233853</v>
      </c>
      <c r="AW1728" s="27">
        <v>4642.3999999999996</v>
      </c>
      <c r="AX1728" s="26">
        <v>3552.1666666666665</v>
      </c>
      <c r="AY1728" s="103">
        <v>549</v>
      </c>
      <c r="AZ1728" s="103"/>
      <c r="BA1728" s="17">
        <v>45</v>
      </c>
      <c r="BB1728" s="17">
        <v>60</v>
      </c>
      <c r="BC1728" s="17">
        <v>0.21</v>
      </c>
      <c r="BD1728" s="14">
        <v>2</v>
      </c>
      <c r="BE1728" s="17" t="s">
        <v>149</v>
      </c>
      <c r="BF1728" s="17">
        <v>4.68</v>
      </c>
      <c r="BG1728" s="17">
        <v>121.03771096118075</v>
      </c>
      <c r="BH1728" s="17" t="s">
        <v>225</v>
      </c>
    </row>
    <row r="1729" spans="1:60" x14ac:dyDescent="0.25">
      <c r="A1729" s="52">
        <v>2012</v>
      </c>
      <c r="B1729" s="52">
        <v>2014</v>
      </c>
      <c r="C1729" s="52" t="s">
        <v>223</v>
      </c>
      <c r="D1729" s="52" t="s">
        <v>348</v>
      </c>
      <c r="E1729" s="17">
        <v>4</v>
      </c>
      <c r="F1729" s="67" t="s">
        <v>84</v>
      </c>
      <c r="G1729" s="17" t="s">
        <v>84</v>
      </c>
      <c r="H1729" s="20" t="s">
        <v>331</v>
      </c>
      <c r="I1729" s="17">
        <v>9</v>
      </c>
      <c r="J1729" s="67" t="s">
        <v>85</v>
      </c>
      <c r="K1729" s="17" t="str">
        <f t="shared" si="273"/>
        <v>Triploid</v>
      </c>
      <c r="L1729" s="27">
        <v>100</v>
      </c>
      <c r="M1729" s="27">
        <f t="shared" si="266"/>
        <v>1</v>
      </c>
      <c r="N1729" s="26">
        <v>38.576445888212518</v>
      </c>
      <c r="O1729" s="26">
        <v>48.719076625222499</v>
      </c>
      <c r="P1729" s="26">
        <f t="shared" si="267"/>
        <v>0.48719076625222502</v>
      </c>
      <c r="Q1729" s="26">
        <f t="shared" si="268"/>
        <v>51.280923374777501</v>
      </c>
      <c r="R1729" s="26">
        <v>0.51280923374777498</v>
      </c>
      <c r="S1729" s="26">
        <v>19.782357656646766</v>
      </c>
      <c r="T1729" s="26">
        <v>9.8911788283233832</v>
      </c>
      <c r="U1729" s="17" t="s">
        <v>45</v>
      </c>
      <c r="V1729" s="26">
        <f t="shared" si="271"/>
        <v>4.4117657575037388</v>
      </c>
      <c r="W1729" s="26">
        <v>17.21673174958643</v>
      </c>
      <c r="X1729" s="26">
        <v>45.592275576462129</v>
      </c>
      <c r="Y1729" s="26">
        <v>24.940914461912428</v>
      </c>
      <c r="Z1729" s="26">
        <v>1.4945688209675723</v>
      </c>
      <c r="AA1729" s="26">
        <v>0.41866666666666669</v>
      </c>
      <c r="AB1729" s="26">
        <v>70.87628141314525</v>
      </c>
      <c r="AC1729" s="26">
        <f t="shared" si="272"/>
        <v>1.702937725744323</v>
      </c>
      <c r="AD1729" s="26">
        <f t="shared" si="272"/>
        <v>4.509613509169875</v>
      </c>
      <c r="AE1729" s="26">
        <f t="shared" si="272"/>
        <v>2.4669504508469271</v>
      </c>
      <c r="AF1729" s="26">
        <f t="shared" si="272"/>
        <v>0.14783047479426692</v>
      </c>
      <c r="AG1729" s="17">
        <v>2.37</v>
      </c>
      <c r="AH1729" s="17">
        <v>6.06</v>
      </c>
      <c r="AI1729" s="17">
        <f t="shared" si="270"/>
        <v>8.7096358995607992E-7</v>
      </c>
      <c r="AJ1729" s="17">
        <v>1</v>
      </c>
      <c r="AK1729" s="17">
        <v>46.9</v>
      </c>
      <c r="AL1729" s="17">
        <v>1038.5</v>
      </c>
      <c r="AM1729" s="17">
        <v>167.1</v>
      </c>
      <c r="AN1729" s="17">
        <v>3.5</v>
      </c>
      <c r="AO1729" s="17">
        <v>7.5</v>
      </c>
      <c r="AP1729" s="17">
        <v>0.4</v>
      </c>
      <c r="AQ1729" s="17">
        <v>23.6</v>
      </c>
      <c r="AR1729" s="26">
        <v>848.66666666666561</v>
      </c>
      <c r="AS1729" s="26">
        <v>1464.0166666666667</v>
      </c>
      <c r="AT1729" s="26">
        <v>621.19999999999993</v>
      </c>
      <c r="AU1729" s="26">
        <v>21.416186213856399</v>
      </c>
      <c r="AV1729" s="26">
        <v>4.0861439942233853</v>
      </c>
      <c r="AW1729" s="27">
        <v>4642.3999999999996</v>
      </c>
      <c r="AX1729" s="26">
        <v>3552.1666666666665</v>
      </c>
      <c r="AY1729" s="103">
        <v>549</v>
      </c>
      <c r="AZ1729" s="103"/>
      <c r="BA1729" s="17">
        <v>45</v>
      </c>
      <c r="BB1729" s="17">
        <v>60</v>
      </c>
      <c r="BC1729" s="17">
        <v>0.21</v>
      </c>
      <c r="BD1729" s="14">
        <v>2</v>
      </c>
      <c r="BE1729" s="17" t="s">
        <v>149</v>
      </c>
      <c r="BF1729" s="17">
        <v>4.8125</v>
      </c>
      <c r="BG1729" s="17">
        <v>125.26315308025904</v>
      </c>
      <c r="BH1729" s="17" t="s">
        <v>225</v>
      </c>
    </row>
    <row r="1730" spans="1:60" x14ac:dyDescent="0.25">
      <c r="A1730" s="52">
        <v>2012</v>
      </c>
      <c r="B1730" s="52">
        <v>2014</v>
      </c>
      <c r="C1730" s="52" t="s">
        <v>223</v>
      </c>
      <c r="D1730" s="52" t="s">
        <v>348</v>
      </c>
      <c r="E1730" s="17">
        <v>1</v>
      </c>
      <c r="F1730" s="67" t="s">
        <v>86</v>
      </c>
      <c r="G1730" s="17" t="s">
        <v>86</v>
      </c>
      <c r="H1730" s="20" t="s">
        <v>332</v>
      </c>
      <c r="I1730" s="17" t="s">
        <v>43</v>
      </c>
      <c r="J1730" s="67" t="s">
        <v>87</v>
      </c>
      <c r="K1730" s="17" t="str">
        <f t="shared" si="273"/>
        <v>Diploid</v>
      </c>
      <c r="L1730" s="27">
        <v>100</v>
      </c>
      <c r="M1730" s="27">
        <f t="shared" si="266"/>
        <v>1</v>
      </c>
      <c r="N1730" s="26">
        <v>19.516937050162856</v>
      </c>
      <c r="O1730" s="26">
        <v>46.332387699218636</v>
      </c>
      <c r="P1730" s="26">
        <f t="shared" si="267"/>
        <v>0.46332387699218636</v>
      </c>
      <c r="Q1730" s="26">
        <f t="shared" si="268"/>
        <v>53.667612300781364</v>
      </c>
      <c r="R1730" s="26">
        <v>0.53667612300781364</v>
      </c>
      <c r="S1730" s="26">
        <v>10.474274109068956</v>
      </c>
      <c r="T1730" s="26">
        <v>5.237137054534478</v>
      </c>
      <c r="U1730" s="17" t="s">
        <v>45</v>
      </c>
      <c r="V1730" s="26">
        <f t="shared" si="271"/>
        <v>2.3359219690162702</v>
      </c>
      <c r="W1730" s="26">
        <v>19.494506198045443</v>
      </c>
      <c r="X1730" s="26">
        <v>43.579571317146133</v>
      </c>
      <c r="Y1730" s="26">
        <v>24.20561489748259</v>
      </c>
      <c r="Z1730" s="26">
        <v>1.0483913657561175</v>
      </c>
      <c r="AA1730" s="26">
        <v>0.48150000000000004</v>
      </c>
      <c r="AB1730" s="26">
        <v>32.630137411429764</v>
      </c>
      <c r="AC1730" s="26">
        <f t="shared" si="272"/>
        <v>1.0209540076963584</v>
      </c>
      <c r="AD1730" s="26">
        <f t="shared" si="272"/>
        <v>2.2823218776575391</v>
      </c>
      <c r="AE1730" s="26">
        <f t="shared" si="272"/>
        <v>1.2676812270739786</v>
      </c>
      <c r="AF1730" s="26">
        <f t="shared" si="272"/>
        <v>5.4905692692553715E-2</v>
      </c>
      <c r="AG1730" s="17">
        <v>2.4700000000000002</v>
      </c>
      <c r="AH1730" s="17">
        <v>6.88</v>
      </c>
      <c r="AI1730" s="17">
        <f t="shared" si="270"/>
        <v>1.3182567385564048E-7</v>
      </c>
      <c r="AJ1730" s="17">
        <v>1</v>
      </c>
      <c r="AK1730" s="17">
        <v>44.1</v>
      </c>
      <c r="AL1730" s="17">
        <v>2382.5</v>
      </c>
      <c r="AM1730" s="17">
        <v>278.5</v>
      </c>
      <c r="AN1730" s="17">
        <v>2.1</v>
      </c>
      <c r="AO1730" s="17">
        <v>8</v>
      </c>
      <c r="AP1730" s="17">
        <v>0.4</v>
      </c>
      <c r="AQ1730" s="17">
        <v>20.6</v>
      </c>
      <c r="AR1730" s="26">
        <v>848.66666666666561</v>
      </c>
      <c r="AS1730" s="26">
        <v>1464.0166666666667</v>
      </c>
      <c r="AT1730" s="26">
        <v>621.19999999999993</v>
      </c>
      <c r="AU1730" s="26">
        <v>21.416186213856399</v>
      </c>
      <c r="AV1730" s="26">
        <v>4.0861439942233853</v>
      </c>
      <c r="AW1730" s="27">
        <v>4642.3999999999996</v>
      </c>
      <c r="AX1730" s="26">
        <v>3552.1666666666665</v>
      </c>
      <c r="AY1730" s="103">
        <v>549</v>
      </c>
      <c r="AZ1730" s="103"/>
      <c r="BA1730" s="17">
        <v>45</v>
      </c>
      <c r="BB1730" s="17">
        <v>60</v>
      </c>
      <c r="BC1730" s="17">
        <v>0.21</v>
      </c>
      <c r="BD1730" s="14">
        <v>2</v>
      </c>
      <c r="BE1730" s="17" t="s">
        <v>149</v>
      </c>
      <c r="BF1730" s="17">
        <v>4.84</v>
      </c>
      <c r="BG1730" s="17">
        <v>82.191917799542978</v>
      </c>
      <c r="BH1730" s="17" t="s">
        <v>225</v>
      </c>
    </row>
    <row r="1731" spans="1:60" x14ac:dyDescent="0.25">
      <c r="A1731" s="52">
        <v>2012</v>
      </c>
      <c r="B1731" s="52">
        <v>2014</v>
      </c>
      <c r="C1731" s="52" t="s">
        <v>223</v>
      </c>
      <c r="D1731" s="52" t="s">
        <v>348</v>
      </c>
      <c r="E1731" s="17">
        <v>2</v>
      </c>
      <c r="F1731" s="67" t="s">
        <v>86</v>
      </c>
      <c r="G1731" s="17" t="s">
        <v>86</v>
      </c>
      <c r="H1731" s="20" t="s">
        <v>332</v>
      </c>
      <c r="I1731" s="17" t="s">
        <v>43</v>
      </c>
      <c r="J1731" s="67" t="s">
        <v>87</v>
      </c>
      <c r="K1731" s="17" t="str">
        <f t="shared" si="273"/>
        <v>Diploid</v>
      </c>
      <c r="L1731" s="27">
        <v>95</v>
      </c>
      <c r="M1731" s="27">
        <f t="shared" si="266"/>
        <v>0.95</v>
      </c>
      <c r="N1731" s="26">
        <v>21.194173827911229</v>
      </c>
      <c r="O1731" s="26">
        <v>46.383049778289013</v>
      </c>
      <c r="P1731" s="26">
        <f t="shared" si="267"/>
        <v>0.46383049778289015</v>
      </c>
      <c r="Q1731" s="26">
        <f t="shared" si="268"/>
        <v>53.616950221710979</v>
      </c>
      <c r="R1731" s="26">
        <v>0.53616950221710979</v>
      </c>
      <c r="S1731" s="26">
        <v>11.36366963121406</v>
      </c>
      <c r="T1731" s="26">
        <v>5.6818348156070302</v>
      </c>
      <c r="U1731" s="17" t="s">
        <v>45</v>
      </c>
      <c r="V1731" s="26">
        <f t="shared" si="271"/>
        <v>2.5342706581654908</v>
      </c>
      <c r="W1731" s="26">
        <v>19.539142580296016</v>
      </c>
      <c r="X1731" s="26">
        <v>45.051624067898757</v>
      </c>
      <c r="Y1731" s="26">
        <v>23.690813800121205</v>
      </c>
      <c r="Z1731" s="26">
        <v>0.81071418154949981</v>
      </c>
      <c r="AA1731" s="26">
        <v>0.48719999999999997</v>
      </c>
      <c r="AB1731" s="26">
        <v>34.986667583787131</v>
      </c>
      <c r="AC1731" s="26">
        <f t="shared" si="272"/>
        <v>1.1101818057983568</v>
      </c>
      <c r="AD1731" s="26">
        <f t="shared" si="272"/>
        <v>2.5597588612862676</v>
      </c>
      <c r="AE1731" s="26">
        <f t="shared" si="272"/>
        <v>1.3460729065959216</v>
      </c>
      <c r="AF1731" s="26">
        <f t="shared" si="272"/>
        <v>4.6063440622343063E-2</v>
      </c>
      <c r="AG1731" s="17">
        <v>2.0699999999999998</v>
      </c>
      <c r="AH1731" s="17">
        <v>6.57</v>
      </c>
      <c r="AI1731" s="17">
        <f t="shared" si="270"/>
        <v>2.691534803926908E-7</v>
      </c>
      <c r="AJ1731" s="17">
        <v>1</v>
      </c>
      <c r="AK1731" s="17">
        <v>39.299999999999997</v>
      </c>
      <c r="AL1731" s="17">
        <v>1143</v>
      </c>
      <c r="AM1731" s="17">
        <v>237.7</v>
      </c>
      <c r="AN1731" s="17">
        <v>2.2000000000000002</v>
      </c>
      <c r="AO1731" s="17">
        <v>5.3</v>
      </c>
      <c r="AP1731" s="17">
        <v>0.3</v>
      </c>
      <c r="AQ1731" s="17">
        <v>18.7</v>
      </c>
      <c r="AR1731" s="26">
        <v>848.66666666666561</v>
      </c>
      <c r="AS1731" s="26">
        <v>1464.0166666666667</v>
      </c>
      <c r="AT1731" s="26">
        <v>621.19999999999993</v>
      </c>
      <c r="AU1731" s="26">
        <v>21.416186213856399</v>
      </c>
      <c r="AV1731" s="26">
        <v>4.0861439942233853</v>
      </c>
      <c r="AW1731" s="27">
        <v>4642.3999999999996</v>
      </c>
      <c r="AX1731" s="26">
        <v>3552.1666666666665</v>
      </c>
      <c r="AY1731" s="103">
        <v>549</v>
      </c>
      <c r="AZ1731" s="103"/>
      <c r="BA1731" s="17">
        <v>45</v>
      </c>
      <c r="BB1731" s="17">
        <v>60</v>
      </c>
      <c r="BC1731" s="17">
        <v>0.21</v>
      </c>
      <c r="BD1731" s="14">
        <v>2</v>
      </c>
      <c r="BE1731" s="17" t="s">
        <v>149</v>
      </c>
      <c r="BF1731" s="17">
        <v>4.8525</v>
      </c>
      <c r="BG1731" s="17">
        <v>117.52698117079419</v>
      </c>
      <c r="BH1731" s="17" t="s">
        <v>225</v>
      </c>
    </row>
    <row r="1732" spans="1:60" x14ac:dyDescent="0.25">
      <c r="A1732" s="52">
        <v>2012</v>
      </c>
      <c r="B1732" s="52">
        <v>2014</v>
      </c>
      <c r="C1732" s="52" t="s">
        <v>223</v>
      </c>
      <c r="D1732" s="52" t="s">
        <v>348</v>
      </c>
      <c r="E1732" s="17">
        <v>3</v>
      </c>
      <c r="F1732" s="67" t="s">
        <v>86</v>
      </c>
      <c r="G1732" s="17" t="s">
        <v>86</v>
      </c>
      <c r="H1732" s="20" t="s">
        <v>332</v>
      </c>
      <c r="I1732" s="17" t="s">
        <v>43</v>
      </c>
      <c r="J1732" s="67" t="s">
        <v>87</v>
      </c>
      <c r="K1732" s="17" t="str">
        <f t="shared" si="273"/>
        <v>Diploid</v>
      </c>
      <c r="L1732" s="27">
        <v>100</v>
      </c>
      <c r="M1732" s="27">
        <f t="shared" si="266"/>
        <v>1</v>
      </c>
      <c r="N1732" s="26">
        <v>16.619891706779306</v>
      </c>
      <c r="O1732" s="26">
        <v>47.449268823416297</v>
      </c>
      <c r="P1732" s="26">
        <f t="shared" si="267"/>
        <v>0.47449268823416296</v>
      </c>
      <c r="Q1732" s="26">
        <f t="shared" si="268"/>
        <v>52.550731176583696</v>
      </c>
      <c r="R1732" s="26">
        <v>0.52550731176583698</v>
      </c>
      <c r="S1732" s="26">
        <v>8.733874612668922</v>
      </c>
      <c r="T1732" s="26">
        <v>4.366937306334461</v>
      </c>
      <c r="U1732" s="17" t="s">
        <v>45</v>
      </c>
      <c r="V1732" s="26">
        <f t="shared" si="271"/>
        <v>1.9477864881063609</v>
      </c>
      <c r="W1732" s="26">
        <v>18.360651933829857</v>
      </c>
      <c r="X1732" s="26">
        <v>45.271280912632236</v>
      </c>
      <c r="Y1732" s="26">
        <v>24.478577241319485</v>
      </c>
      <c r="Z1732" s="26">
        <v>1.0217395988312035</v>
      </c>
      <c r="AA1732" s="26">
        <v>0.43481481481481482</v>
      </c>
      <c r="AB1732" s="26">
        <v>30.129635588849347</v>
      </c>
      <c r="AC1732" s="26">
        <f t="shared" si="272"/>
        <v>0.80179815898463569</v>
      </c>
      <c r="AD1732" s="26">
        <f t="shared" si="272"/>
        <v>1.9769684552292091</v>
      </c>
      <c r="AE1732" s="26">
        <f t="shared" si="272"/>
        <v>1.0689641216110775</v>
      </c>
      <c r="AF1732" s="26">
        <f t="shared" si="272"/>
        <v>4.4618727714951886E-2</v>
      </c>
      <c r="AG1732" s="17">
        <v>2.2799999999999998</v>
      </c>
      <c r="AH1732" s="17">
        <v>6.3</v>
      </c>
      <c r="AI1732" s="17">
        <f t="shared" si="270"/>
        <v>5.0118723362727218E-7</v>
      </c>
      <c r="AJ1732" s="17">
        <v>1</v>
      </c>
      <c r="AK1732" s="17">
        <v>48.6</v>
      </c>
      <c r="AL1732" s="17">
        <v>1094.5</v>
      </c>
      <c r="AM1732" s="17">
        <v>230.2</v>
      </c>
      <c r="AN1732" s="17">
        <v>2.2999999999999998</v>
      </c>
      <c r="AO1732" s="17">
        <v>6.6</v>
      </c>
      <c r="AP1732" s="17">
        <v>0.3</v>
      </c>
      <c r="AQ1732" s="17">
        <v>21.8</v>
      </c>
      <c r="AR1732" s="26">
        <v>848.66666666666561</v>
      </c>
      <c r="AS1732" s="26">
        <v>1464.0166666666667</v>
      </c>
      <c r="AT1732" s="26">
        <v>621.19999999999993</v>
      </c>
      <c r="AU1732" s="26">
        <v>21.416186213856399</v>
      </c>
      <c r="AV1732" s="26">
        <v>4.0861439942233853</v>
      </c>
      <c r="AW1732" s="27">
        <v>4642.3999999999996</v>
      </c>
      <c r="AX1732" s="26">
        <v>3552.1666666666665</v>
      </c>
      <c r="AY1732" s="103">
        <v>549</v>
      </c>
      <c r="AZ1732" s="103"/>
      <c r="BA1732" s="17">
        <v>45</v>
      </c>
      <c r="BB1732" s="17">
        <v>60</v>
      </c>
      <c r="BC1732" s="17">
        <v>0.21</v>
      </c>
      <c r="BD1732" s="14">
        <v>2</v>
      </c>
      <c r="BE1732" s="17" t="s">
        <v>149</v>
      </c>
      <c r="BF1732" s="17">
        <v>4.6725000000000003</v>
      </c>
      <c r="BG1732" s="17">
        <v>163.2842781703294</v>
      </c>
      <c r="BH1732" s="17" t="s">
        <v>225</v>
      </c>
    </row>
    <row r="1733" spans="1:60" x14ac:dyDescent="0.25">
      <c r="A1733" s="52">
        <v>2012</v>
      </c>
      <c r="B1733" s="52">
        <v>2014</v>
      </c>
      <c r="C1733" s="52" t="s">
        <v>223</v>
      </c>
      <c r="D1733" s="52" t="s">
        <v>348</v>
      </c>
      <c r="E1733" s="17">
        <v>4</v>
      </c>
      <c r="F1733" s="67" t="s">
        <v>86</v>
      </c>
      <c r="G1733" s="17" t="s">
        <v>86</v>
      </c>
      <c r="H1733" s="20" t="s">
        <v>332</v>
      </c>
      <c r="I1733" s="17" t="s">
        <v>43</v>
      </c>
      <c r="J1733" s="67" t="s">
        <v>87</v>
      </c>
      <c r="K1733" s="17" t="str">
        <f t="shared" si="273"/>
        <v>Diploid</v>
      </c>
      <c r="L1733" s="27">
        <v>100</v>
      </c>
      <c r="M1733" s="27">
        <f t="shared" si="266"/>
        <v>1</v>
      </c>
      <c r="N1733" s="26">
        <v>28.513025221722298</v>
      </c>
      <c r="O1733" s="26">
        <v>46.38134344155911</v>
      </c>
      <c r="P1733" s="26">
        <f t="shared" si="267"/>
        <v>0.46381343441559109</v>
      </c>
      <c r="Q1733" s="26">
        <f t="shared" si="268"/>
        <v>53.61865655844089</v>
      </c>
      <c r="R1733" s="26">
        <v>0.53618656558440891</v>
      </c>
      <c r="S1733" s="26">
        <v>15.288301068056908</v>
      </c>
      <c r="T1733" s="26">
        <v>7.6441505340284541</v>
      </c>
      <c r="U1733" s="17" t="s">
        <v>45</v>
      </c>
      <c r="V1733" s="26">
        <f t="shared" si="271"/>
        <v>3.4095229857397209</v>
      </c>
      <c r="W1733" s="26">
        <v>19.419973437544797</v>
      </c>
      <c r="X1733" s="26">
        <v>43.402508384372098</v>
      </c>
      <c r="Y1733" s="26">
        <v>24.506691373890447</v>
      </c>
      <c r="Z1733" s="26">
        <v>1.171711224070549</v>
      </c>
      <c r="AA1733" s="26">
        <v>0.50680000000000003</v>
      </c>
      <c r="AB1733" s="26">
        <v>45.249509869939544</v>
      </c>
      <c r="AC1733" s="26">
        <f t="shared" si="272"/>
        <v>1.4844920032342646</v>
      </c>
      <c r="AD1733" s="26">
        <f t="shared" si="272"/>
        <v>3.3177530764457241</v>
      </c>
      <c r="AE1733" s="26">
        <f t="shared" si="272"/>
        <v>1.8733283795299516</v>
      </c>
      <c r="AF1733" s="26">
        <f t="shared" si="272"/>
        <v>8.9567369792060217E-2</v>
      </c>
      <c r="AG1733" s="17">
        <v>2.37</v>
      </c>
      <c r="AH1733" s="17">
        <v>6.06</v>
      </c>
      <c r="AI1733" s="17">
        <f t="shared" si="270"/>
        <v>8.7096358995607992E-7</v>
      </c>
      <c r="AJ1733" s="17">
        <v>1</v>
      </c>
      <c r="AK1733" s="17">
        <v>46.9</v>
      </c>
      <c r="AL1733" s="17">
        <v>1038.5</v>
      </c>
      <c r="AM1733" s="17">
        <v>167.1</v>
      </c>
      <c r="AN1733" s="17">
        <v>3.5</v>
      </c>
      <c r="AO1733" s="17">
        <v>7.5</v>
      </c>
      <c r="AP1733" s="17">
        <v>0.4</v>
      </c>
      <c r="AQ1733" s="17">
        <v>23.6</v>
      </c>
      <c r="AR1733" s="26">
        <v>848.66666666666561</v>
      </c>
      <c r="AS1733" s="26">
        <v>1464.0166666666667</v>
      </c>
      <c r="AT1733" s="26">
        <v>621.19999999999993</v>
      </c>
      <c r="AU1733" s="26">
        <v>21.416186213856399</v>
      </c>
      <c r="AV1733" s="26">
        <v>4.0861439942233853</v>
      </c>
      <c r="AW1733" s="27">
        <v>4642.3999999999996</v>
      </c>
      <c r="AX1733" s="26">
        <v>3552.1666666666665</v>
      </c>
      <c r="AY1733" s="103">
        <v>549</v>
      </c>
      <c r="AZ1733" s="103"/>
      <c r="BA1733" s="17">
        <v>45</v>
      </c>
      <c r="BB1733" s="17">
        <v>60</v>
      </c>
      <c r="BC1733" s="17">
        <v>0.21</v>
      </c>
      <c r="BD1733" s="14">
        <v>2</v>
      </c>
      <c r="BE1733" s="17" t="s">
        <v>149</v>
      </c>
      <c r="BF1733" s="17">
        <v>4.9850000000000003</v>
      </c>
      <c r="BG1733" s="17">
        <v>129.3079536217559</v>
      </c>
      <c r="BH1733" s="17" t="s">
        <v>225</v>
      </c>
    </row>
    <row r="1734" spans="1:60" x14ac:dyDescent="0.25">
      <c r="A1734" s="52">
        <v>2012</v>
      </c>
      <c r="B1734" s="52">
        <v>2014</v>
      </c>
      <c r="C1734" s="52" t="s">
        <v>223</v>
      </c>
      <c r="D1734" s="52" t="s">
        <v>348</v>
      </c>
      <c r="E1734" s="17">
        <v>1</v>
      </c>
      <c r="F1734" s="67" t="s">
        <v>89</v>
      </c>
      <c r="G1734" s="17" t="s">
        <v>89</v>
      </c>
      <c r="H1734" s="20" t="s">
        <v>333</v>
      </c>
      <c r="I1734" s="17">
        <v>9</v>
      </c>
      <c r="J1734" s="67" t="s">
        <v>90</v>
      </c>
      <c r="K1734" s="17" t="str">
        <f t="shared" si="273"/>
        <v>Triploid</v>
      </c>
      <c r="L1734" s="27">
        <v>100</v>
      </c>
      <c r="M1734" s="27">
        <f t="shared" si="266"/>
        <v>1</v>
      </c>
      <c r="N1734" s="26">
        <v>27.750644868200311</v>
      </c>
      <c r="O1734" s="26">
        <v>46.500293210182186</v>
      </c>
      <c r="P1734" s="26">
        <f t="shared" si="267"/>
        <v>0.46500293210182186</v>
      </c>
      <c r="Q1734" s="26">
        <f t="shared" si="268"/>
        <v>53.499706789817814</v>
      </c>
      <c r="R1734" s="26">
        <v>0.53499706789817814</v>
      </c>
      <c r="S1734" s="26">
        <v>14.846513636770791</v>
      </c>
      <c r="T1734" s="26">
        <v>7.4232568183853953</v>
      </c>
      <c r="U1734" s="17" t="s">
        <v>45</v>
      </c>
      <c r="V1734" s="26">
        <f t="shared" si="271"/>
        <v>3.3109976888427277</v>
      </c>
      <c r="W1734" s="26">
        <v>18.236279393530708</v>
      </c>
      <c r="X1734" s="26">
        <v>45.950758811714621</v>
      </c>
      <c r="Y1734" s="26">
        <v>23.855260925365982</v>
      </c>
      <c r="Z1734" s="26">
        <v>1.429428697802237</v>
      </c>
      <c r="AA1734" s="26">
        <v>0.48241379310344829</v>
      </c>
      <c r="AB1734" s="26">
        <v>46.163212523197245</v>
      </c>
      <c r="AC1734" s="26">
        <f t="shared" si="272"/>
        <v>1.3537258535000791</v>
      </c>
      <c r="AD1734" s="26">
        <f t="shared" si="272"/>
        <v>3.4110428365904335</v>
      </c>
      <c r="AE1734" s="26">
        <f t="shared" si="272"/>
        <v>1.7708372831858572</v>
      </c>
      <c r="AF1734" s="26">
        <f t="shared" si="272"/>
        <v>0.10611016327356212</v>
      </c>
      <c r="AG1734" s="17">
        <v>2.4700000000000002</v>
      </c>
      <c r="AH1734" s="17">
        <v>6.88</v>
      </c>
      <c r="AI1734" s="17">
        <f t="shared" si="270"/>
        <v>1.3182567385564048E-7</v>
      </c>
      <c r="AJ1734" s="17">
        <v>1</v>
      </c>
      <c r="AK1734" s="17">
        <v>44.1</v>
      </c>
      <c r="AL1734" s="17">
        <v>2382.5</v>
      </c>
      <c r="AM1734" s="17">
        <v>278.5</v>
      </c>
      <c r="AN1734" s="17">
        <v>2.1</v>
      </c>
      <c r="AO1734" s="17">
        <v>8</v>
      </c>
      <c r="AP1734" s="17">
        <v>0.4</v>
      </c>
      <c r="AQ1734" s="17">
        <v>20.6</v>
      </c>
      <c r="AR1734" s="26">
        <v>848.66666666666561</v>
      </c>
      <c r="AS1734" s="26">
        <v>1464.0166666666667</v>
      </c>
      <c r="AT1734" s="26">
        <v>621.19999999999993</v>
      </c>
      <c r="AU1734" s="26">
        <v>21.416186213856399</v>
      </c>
      <c r="AV1734" s="26">
        <v>4.0861439942233853</v>
      </c>
      <c r="AW1734" s="27">
        <v>4642.3999999999996</v>
      </c>
      <c r="AX1734" s="26">
        <v>3552.1666666666665</v>
      </c>
      <c r="AY1734" s="103">
        <v>549</v>
      </c>
      <c r="AZ1734" s="103"/>
      <c r="BA1734" s="17">
        <v>45</v>
      </c>
      <c r="BB1734" s="17">
        <v>60</v>
      </c>
      <c r="BC1734" s="17">
        <v>0.21</v>
      </c>
      <c r="BD1734" s="14">
        <v>2</v>
      </c>
      <c r="BE1734" s="17" t="s">
        <v>149</v>
      </c>
      <c r="BF1734" s="17">
        <v>4.7625000000000002</v>
      </c>
      <c r="BG1734" s="17">
        <v>104.71713712578178</v>
      </c>
      <c r="BH1734" s="17" t="s">
        <v>225</v>
      </c>
    </row>
    <row r="1735" spans="1:60" x14ac:dyDescent="0.25">
      <c r="A1735" s="52">
        <v>2012</v>
      </c>
      <c r="B1735" s="52">
        <v>2014</v>
      </c>
      <c r="C1735" s="52" t="s">
        <v>223</v>
      </c>
      <c r="D1735" s="52" t="s">
        <v>348</v>
      </c>
      <c r="E1735" s="17">
        <v>2</v>
      </c>
      <c r="F1735" s="67" t="s">
        <v>89</v>
      </c>
      <c r="G1735" s="17" t="s">
        <v>89</v>
      </c>
      <c r="H1735" s="20" t="s">
        <v>333</v>
      </c>
      <c r="I1735" s="17">
        <v>9</v>
      </c>
      <c r="J1735" s="67" t="s">
        <v>90</v>
      </c>
      <c r="K1735" s="17" t="str">
        <f t="shared" si="273"/>
        <v>Triploid</v>
      </c>
      <c r="L1735" s="27">
        <v>100</v>
      </c>
      <c r="M1735" s="27">
        <f t="shared" si="266"/>
        <v>1</v>
      </c>
      <c r="N1735" s="26">
        <v>26.225884161156337</v>
      </c>
      <c r="O1735" s="26">
        <v>46.224398579568962</v>
      </c>
      <c r="P1735" s="26">
        <f t="shared" si="267"/>
        <v>0.46224398579568965</v>
      </c>
      <c r="Q1735" s="26">
        <f t="shared" si="268"/>
        <v>53.775601420431038</v>
      </c>
      <c r="R1735" s="26">
        <v>0.53775601420431041</v>
      </c>
      <c r="S1735" s="26">
        <v>14.103126935487387</v>
      </c>
      <c r="T1735" s="26">
        <v>7.0515634677436934</v>
      </c>
      <c r="U1735" s="17" t="s">
        <v>45</v>
      </c>
      <c r="V1735" s="26">
        <f t="shared" si="271"/>
        <v>3.1452111809739933</v>
      </c>
      <c r="W1735" s="26">
        <v>18.227415467577089</v>
      </c>
      <c r="X1735" s="26">
        <v>45.072833436529464</v>
      </c>
      <c r="Y1735" s="26">
        <v>24.616888106626675</v>
      </c>
      <c r="Z1735" s="26">
        <v>1.3694511528774456</v>
      </c>
      <c r="AA1735" s="26">
        <v>0.54355555555555557</v>
      </c>
      <c r="AB1735" s="26">
        <v>38.919095181741561</v>
      </c>
      <c r="AC1735" s="26">
        <f t="shared" si="272"/>
        <v>1.2853177702255292</v>
      </c>
      <c r="AD1735" s="26">
        <f t="shared" si="272"/>
        <v>3.1783394564872758</v>
      </c>
      <c r="AE1735" s="26">
        <f t="shared" si="272"/>
        <v>1.7358754886222287</v>
      </c>
      <c r="AF1735" s="26">
        <f t="shared" si="272"/>
        <v>9.6567717204900788E-2</v>
      </c>
      <c r="AG1735" s="17">
        <v>2.0699999999999998</v>
      </c>
      <c r="AH1735" s="17">
        <v>6.57</v>
      </c>
      <c r="AI1735" s="17">
        <f t="shared" si="270"/>
        <v>2.691534803926908E-7</v>
      </c>
      <c r="AJ1735" s="17">
        <v>1</v>
      </c>
      <c r="AK1735" s="17">
        <v>39.299999999999997</v>
      </c>
      <c r="AL1735" s="17">
        <v>1143</v>
      </c>
      <c r="AM1735" s="17">
        <v>237.7</v>
      </c>
      <c r="AN1735" s="17">
        <v>2.2000000000000002</v>
      </c>
      <c r="AO1735" s="17">
        <v>5.3</v>
      </c>
      <c r="AP1735" s="17">
        <v>0.3</v>
      </c>
      <c r="AQ1735" s="17">
        <v>18.7</v>
      </c>
      <c r="AR1735" s="26">
        <v>848.66666666666561</v>
      </c>
      <c r="AS1735" s="26">
        <v>1464.0166666666667</v>
      </c>
      <c r="AT1735" s="26">
        <v>621.19999999999993</v>
      </c>
      <c r="AU1735" s="26">
        <v>21.416186213856399</v>
      </c>
      <c r="AV1735" s="26">
        <v>4.0861439942233853</v>
      </c>
      <c r="AW1735" s="27">
        <v>4642.3999999999996</v>
      </c>
      <c r="AX1735" s="26">
        <v>3552.1666666666665</v>
      </c>
      <c r="AY1735" s="103">
        <v>549</v>
      </c>
      <c r="AZ1735" s="103"/>
      <c r="BA1735" s="17">
        <v>45</v>
      </c>
      <c r="BB1735" s="17">
        <v>60</v>
      </c>
      <c r="BC1735" s="17">
        <v>0.21</v>
      </c>
      <c r="BD1735" s="14">
        <v>2</v>
      </c>
      <c r="BE1735" s="17" t="s">
        <v>149</v>
      </c>
      <c r="BF1735" s="17">
        <v>4.2125000000000004</v>
      </c>
      <c r="BG1735" s="17">
        <v>95.13527953233293</v>
      </c>
      <c r="BH1735" s="17" t="s">
        <v>225</v>
      </c>
    </row>
    <row r="1736" spans="1:60" x14ac:dyDescent="0.25">
      <c r="A1736" s="52">
        <v>2012</v>
      </c>
      <c r="B1736" s="52">
        <v>2014</v>
      </c>
      <c r="C1736" s="52" t="s">
        <v>223</v>
      </c>
      <c r="D1736" s="52" t="s">
        <v>348</v>
      </c>
      <c r="E1736" s="17">
        <v>3</v>
      </c>
      <c r="F1736" s="67" t="s">
        <v>89</v>
      </c>
      <c r="G1736" s="17" t="s">
        <v>89</v>
      </c>
      <c r="H1736" s="20" t="s">
        <v>333</v>
      </c>
      <c r="I1736" s="17">
        <v>9</v>
      </c>
      <c r="J1736" s="67" t="s">
        <v>90</v>
      </c>
      <c r="K1736" s="17" t="str">
        <f t="shared" si="273"/>
        <v>Triploid</v>
      </c>
      <c r="L1736" s="27">
        <v>100</v>
      </c>
      <c r="M1736" s="27">
        <f t="shared" si="266"/>
        <v>1</v>
      </c>
      <c r="N1736" s="26">
        <v>50.774531544564297</v>
      </c>
      <c r="O1736" s="26">
        <v>44.532421608896215</v>
      </c>
      <c r="P1736" s="26">
        <f t="shared" si="267"/>
        <v>0.44532421608896217</v>
      </c>
      <c r="Q1736" s="26">
        <f t="shared" si="268"/>
        <v>55.467578391103778</v>
      </c>
      <c r="R1736" s="26">
        <v>0.55467578391103778</v>
      </c>
      <c r="S1736" s="26">
        <v>28.163403087196919</v>
      </c>
      <c r="T1736" s="26">
        <v>14.081701543598459</v>
      </c>
      <c r="U1736" s="17" t="s">
        <v>45</v>
      </c>
      <c r="V1736" s="26">
        <f t="shared" si="271"/>
        <v>6.2808659873320511</v>
      </c>
      <c r="W1736" s="26">
        <v>17.990588710798974</v>
      </c>
      <c r="X1736" s="26">
        <v>45.87955679368612</v>
      </c>
      <c r="Y1736" s="26">
        <v>24.332231981433836</v>
      </c>
      <c r="Z1736" s="26">
        <v>1.2524908081844046</v>
      </c>
      <c r="AA1736" s="26">
        <v>0.48916666666666669</v>
      </c>
      <c r="AB1736" s="26">
        <v>86.361372328712861</v>
      </c>
      <c r="AC1736" s="26">
        <f t="shared" si="272"/>
        <v>2.5333810081910295</v>
      </c>
      <c r="AD1736" s="26">
        <f t="shared" si="272"/>
        <v>6.4606222572126306</v>
      </c>
      <c r="AE1736" s="26">
        <f t="shared" si="272"/>
        <v>3.4263922865215264</v>
      </c>
      <c r="AF1736" s="26">
        <f t="shared" si="272"/>
        <v>0.17637201746953213</v>
      </c>
      <c r="AG1736" s="17">
        <v>2.2799999999999998</v>
      </c>
      <c r="AH1736" s="17">
        <v>6.3</v>
      </c>
      <c r="AI1736" s="17">
        <f t="shared" si="270"/>
        <v>5.0118723362727218E-7</v>
      </c>
      <c r="AJ1736" s="17">
        <v>1</v>
      </c>
      <c r="AK1736" s="17">
        <v>48.6</v>
      </c>
      <c r="AL1736" s="17">
        <v>1094.5</v>
      </c>
      <c r="AM1736" s="17">
        <v>230.2</v>
      </c>
      <c r="AN1736" s="17">
        <v>2.2999999999999998</v>
      </c>
      <c r="AO1736" s="17">
        <v>6.6</v>
      </c>
      <c r="AP1736" s="17">
        <v>0.3</v>
      </c>
      <c r="AQ1736" s="17">
        <v>21.8</v>
      </c>
      <c r="AR1736" s="26">
        <v>848.66666666666561</v>
      </c>
      <c r="AS1736" s="26">
        <v>1464.0166666666667</v>
      </c>
      <c r="AT1736" s="26">
        <v>621.19999999999993</v>
      </c>
      <c r="AU1736" s="26">
        <v>21.416186213856399</v>
      </c>
      <c r="AV1736" s="26">
        <v>4.0861439942233853</v>
      </c>
      <c r="AW1736" s="27">
        <v>4642.3999999999996</v>
      </c>
      <c r="AX1736" s="26">
        <v>3552.1666666666665</v>
      </c>
      <c r="AY1736" s="103">
        <v>549</v>
      </c>
      <c r="AZ1736" s="103"/>
      <c r="BA1736" s="17">
        <v>45</v>
      </c>
      <c r="BB1736" s="17">
        <v>60</v>
      </c>
      <c r="BC1736" s="17">
        <v>0.21</v>
      </c>
      <c r="BD1736" s="14">
        <v>2</v>
      </c>
      <c r="BE1736" s="17" t="s">
        <v>149</v>
      </c>
      <c r="BF1736" s="17">
        <v>4.9675000000000002</v>
      </c>
      <c r="BG1736" s="17">
        <v>251.7986511852219</v>
      </c>
      <c r="BH1736" s="17" t="s">
        <v>225</v>
      </c>
    </row>
    <row r="1737" spans="1:60" x14ac:dyDescent="0.25">
      <c r="A1737" s="52">
        <v>2012</v>
      </c>
      <c r="B1737" s="52">
        <v>2014</v>
      </c>
      <c r="C1737" s="52" t="s">
        <v>223</v>
      </c>
      <c r="D1737" s="52" t="s">
        <v>348</v>
      </c>
      <c r="E1737" s="17">
        <v>4</v>
      </c>
      <c r="F1737" s="67" t="s">
        <v>89</v>
      </c>
      <c r="G1737" s="17" t="s">
        <v>89</v>
      </c>
      <c r="H1737" s="20" t="s">
        <v>333</v>
      </c>
      <c r="I1737" s="17">
        <v>9</v>
      </c>
      <c r="J1737" s="67" t="s">
        <v>90</v>
      </c>
      <c r="K1737" s="17" t="str">
        <f t="shared" si="273"/>
        <v>Triploid</v>
      </c>
      <c r="L1737" s="27">
        <v>100</v>
      </c>
      <c r="M1737" s="27">
        <f t="shared" si="266"/>
        <v>1</v>
      </c>
      <c r="N1737" s="26">
        <v>39.948730524552097</v>
      </c>
      <c r="O1737" s="26">
        <v>46.552283638092604</v>
      </c>
      <c r="P1737" s="26">
        <f t="shared" si="267"/>
        <v>0.46552283638092606</v>
      </c>
      <c r="Q1737" s="26">
        <f t="shared" si="268"/>
        <v>53.447716361907403</v>
      </c>
      <c r="R1737" s="26">
        <v>0.53447716361907405</v>
      </c>
      <c r="S1737" s="26">
        <v>21.35168418094533</v>
      </c>
      <c r="T1737" s="26">
        <v>10.675842090472665</v>
      </c>
      <c r="U1737" s="17" t="s">
        <v>45</v>
      </c>
      <c r="V1737" s="26">
        <f t="shared" si="271"/>
        <v>4.7617493713080572</v>
      </c>
      <c r="W1737" s="26">
        <v>18.262580115482791</v>
      </c>
      <c r="X1737" s="26">
        <v>46.001793597463433</v>
      </c>
      <c r="Y1737" s="26">
        <v>23.678172924178227</v>
      </c>
      <c r="Z1737" s="26">
        <v>1.35699052217781</v>
      </c>
      <c r="AA1737" s="26">
        <v>0.46636363636363631</v>
      </c>
      <c r="AB1737" s="26">
        <v>68.675007599531767</v>
      </c>
      <c r="AC1737" s="26">
        <f t="shared" si="272"/>
        <v>1.9496842147750033</v>
      </c>
      <c r="AD1737" s="26">
        <f t="shared" si="272"/>
        <v>4.9110788432503609</v>
      </c>
      <c r="AE1737" s="26">
        <f t="shared" si="272"/>
        <v>2.5278443512943216</v>
      </c>
      <c r="AF1737" s="26">
        <f t="shared" si="272"/>
        <v>0.14487016533038344</v>
      </c>
      <c r="AG1737" s="17">
        <v>2.37</v>
      </c>
      <c r="AH1737" s="17">
        <v>6.06</v>
      </c>
      <c r="AI1737" s="17">
        <f t="shared" si="270"/>
        <v>8.7096358995607992E-7</v>
      </c>
      <c r="AJ1737" s="17">
        <v>1</v>
      </c>
      <c r="AK1737" s="17">
        <v>46.9</v>
      </c>
      <c r="AL1737" s="17">
        <v>1038.5</v>
      </c>
      <c r="AM1737" s="17">
        <v>167.1</v>
      </c>
      <c r="AN1737" s="17">
        <v>3.5</v>
      </c>
      <c r="AO1737" s="17">
        <v>7.5</v>
      </c>
      <c r="AP1737" s="17">
        <v>0.4</v>
      </c>
      <c r="AQ1737" s="17">
        <v>23.6</v>
      </c>
      <c r="AR1737" s="26">
        <v>848.66666666666561</v>
      </c>
      <c r="AS1737" s="26">
        <v>1464.0166666666667</v>
      </c>
      <c r="AT1737" s="26">
        <v>621.19999999999993</v>
      </c>
      <c r="AU1737" s="26">
        <v>21.416186213856399</v>
      </c>
      <c r="AV1737" s="26">
        <v>4.0861439942233853</v>
      </c>
      <c r="AW1737" s="27">
        <v>4642.3999999999996</v>
      </c>
      <c r="AX1737" s="26">
        <v>3552.1666666666665</v>
      </c>
      <c r="AY1737" s="103">
        <v>549</v>
      </c>
      <c r="AZ1737" s="103"/>
      <c r="BA1737" s="17">
        <v>45</v>
      </c>
      <c r="BB1737" s="17">
        <v>60</v>
      </c>
      <c r="BC1737" s="17">
        <v>0.21</v>
      </c>
      <c r="BD1737" s="14">
        <v>2</v>
      </c>
      <c r="BE1737" s="17" t="s">
        <v>149</v>
      </c>
      <c r="BF1737" s="17">
        <v>5.0825000000000005</v>
      </c>
      <c r="BG1737" s="17">
        <v>141.14390394415548</v>
      </c>
      <c r="BH1737" s="17" t="s">
        <v>225</v>
      </c>
    </row>
    <row r="1738" spans="1:60" x14ac:dyDescent="0.25">
      <c r="A1738" s="52">
        <v>2012</v>
      </c>
      <c r="B1738" s="52">
        <v>2014</v>
      </c>
      <c r="C1738" s="52" t="s">
        <v>223</v>
      </c>
      <c r="D1738" s="52" t="s">
        <v>348</v>
      </c>
      <c r="E1738" s="17">
        <v>1</v>
      </c>
      <c r="F1738" s="67" t="s">
        <v>91</v>
      </c>
      <c r="G1738" s="17" t="s">
        <v>91</v>
      </c>
      <c r="H1738" s="20" t="s">
        <v>333</v>
      </c>
      <c r="I1738" s="17">
        <v>9</v>
      </c>
      <c r="J1738" s="67" t="s">
        <v>92</v>
      </c>
      <c r="K1738" s="17" t="str">
        <f t="shared" si="273"/>
        <v>Triploid</v>
      </c>
      <c r="L1738" s="27">
        <v>95</v>
      </c>
      <c r="M1738" s="27">
        <f t="shared" si="266"/>
        <v>0.95</v>
      </c>
      <c r="N1738" s="26">
        <v>31.562546635810243</v>
      </c>
      <c r="O1738" s="26">
        <v>45.83622911219534</v>
      </c>
      <c r="P1738" s="26">
        <f t="shared" si="267"/>
        <v>0.45836229112195342</v>
      </c>
      <c r="Q1738" s="26">
        <f t="shared" si="268"/>
        <v>54.16377088780466</v>
      </c>
      <c r="R1738" s="26">
        <v>0.54163770887804663</v>
      </c>
      <c r="S1738" s="26">
        <v>17.095465446176757</v>
      </c>
      <c r="T1738" s="26">
        <v>8.5477327230883784</v>
      </c>
      <c r="U1738" s="17" t="s">
        <v>45</v>
      </c>
      <c r="V1738" s="26">
        <f t="shared" si="271"/>
        <v>3.8125480477646647</v>
      </c>
      <c r="W1738" s="26">
        <v>18.337905939691325</v>
      </c>
      <c r="X1738" s="26">
        <v>45.614450541252921</v>
      </c>
      <c r="Y1738" s="26">
        <v>23.731391840591485</v>
      </c>
      <c r="Z1738" s="26">
        <v>1.6738201017853953</v>
      </c>
      <c r="AA1738" s="26">
        <v>0.47275</v>
      </c>
      <c r="AB1738" s="26">
        <v>54.242619078297487</v>
      </c>
      <c r="AC1738" s="26">
        <f t="shared" si="272"/>
        <v>1.5674751867361627</v>
      </c>
      <c r="AD1738" s="26">
        <f t="shared" si="272"/>
        <v>3.8990013153716401</v>
      </c>
      <c r="AE1738" s="26">
        <f t="shared" si="272"/>
        <v>2.0284959460025638</v>
      </c>
      <c r="AF1738" s="26">
        <f t="shared" si="272"/>
        <v>0.14307366856594142</v>
      </c>
      <c r="AG1738" s="17">
        <v>2.4700000000000002</v>
      </c>
      <c r="AH1738" s="17">
        <v>6.88</v>
      </c>
      <c r="AI1738" s="17">
        <f t="shared" si="270"/>
        <v>1.3182567385564048E-7</v>
      </c>
      <c r="AJ1738" s="17">
        <v>1</v>
      </c>
      <c r="AK1738" s="17">
        <v>44.1</v>
      </c>
      <c r="AL1738" s="17">
        <v>2382.5</v>
      </c>
      <c r="AM1738" s="17">
        <v>278.5</v>
      </c>
      <c r="AN1738" s="17">
        <v>2.1</v>
      </c>
      <c r="AO1738" s="17">
        <v>8</v>
      </c>
      <c r="AP1738" s="17">
        <v>0.4</v>
      </c>
      <c r="AQ1738" s="17">
        <v>20.6</v>
      </c>
      <c r="AR1738" s="26">
        <v>848.66666666666561</v>
      </c>
      <c r="AS1738" s="26">
        <v>1464.0166666666667</v>
      </c>
      <c r="AT1738" s="26">
        <v>621.19999999999993</v>
      </c>
      <c r="AU1738" s="26">
        <v>21.416186213856399</v>
      </c>
      <c r="AV1738" s="26">
        <v>4.0861439942233853</v>
      </c>
      <c r="AW1738" s="27">
        <v>4642.3999999999996</v>
      </c>
      <c r="AX1738" s="26">
        <v>3552.1666666666665</v>
      </c>
      <c r="AY1738" s="103">
        <v>549</v>
      </c>
      <c r="AZ1738" s="103"/>
      <c r="BA1738" s="17">
        <v>45</v>
      </c>
      <c r="BB1738" s="17">
        <v>60</v>
      </c>
      <c r="BC1738" s="17">
        <v>0.21</v>
      </c>
      <c r="BD1738" s="14">
        <v>2</v>
      </c>
      <c r="BE1738" s="17" t="s">
        <v>149</v>
      </c>
      <c r="BF1738" s="17">
        <v>4.9466666666666663</v>
      </c>
      <c r="BG1738" s="17">
        <v>127.60363960718345</v>
      </c>
      <c r="BH1738" s="17" t="s">
        <v>225</v>
      </c>
    </row>
    <row r="1739" spans="1:60" x14ac:dyDescent="0.25">
      <c r="A1739" s="52">
        <v>2012</v>
      </c>
      <c r="B1739" s="52">
        <v>2014</v>
      </c>
      <c r="C1739" s="52" t="s">
        <v>223</v>
      </c>
      <c r="D1739" s="52" t="s">
        <v>348</v>
      </c>
      <c r="E1739" s="17">
        <v>2</v>
      </c>
      <c r="F1739" s="67" t="s">
        <v>91</v>
      </c>
      <c r="G1739" s="17" t="s">
        <v>91</v>
      </c>
      <c r="H1739" s="20" t="s">
        <v>333</v>
      </c>
      <c r="I1739" s="17">
        <v>9</v>
      </c>
      <c r="J1739" s="67" t="s">
        <v>92</v>
      </c>
      <c r="K1739" s="17" t="str">
        <f t="shared" si="273"/>
        <v>Triploid</v>
      </c>
      <c r="L1739" s="27">
        <v>100</v>
      </c>
      <c r="M1739" s="27">
        <f t="shared" si="266"/>
        <v>1</v>
      </c>
      <c r="N1739" s="26">
        <v>37.96654160539493</v>
      </c>
      <c r="O1739" s="26">
        <v>44.909563890360225</v>
      </c>
      <c r="P1739" s="26">
        <f t="shared" si="267"/>
        <v>0.44909563890360227</v>
      </c>
      <c r="Q1739" s="26">
        <f t="shared" si="268"/>
        <v>55.090436109639775</v>
      </c>
      <c r="R1739" s="26">
        <v>0.55090436109639773</v>
      </c>
      <c r="S1739" s="26">
        <v>20.915933346159896</v>
      </c>
      <c r="T1739" s="26">
        <v>10.457966673079948</v>
      </c>
      <c r="U1739" s="17" t="s">
        <v>45</v>
      </c>
      <c r="V1739" s="26">
        <f t="shared" si="271"/>
        <v>4.6645703269758911</v>
      </c>
      <c r="W1739" s="26">
        <v>18.839932439282009</v>
      </c>
      <c r="X1739" s="26">
        <v>44.849697023208051</v>
      </c>
      <c r="Y1739" s="26">
        <v>23.295812772442034</v>
      </c>
      <c r="Z1739" s="26">
        <v>1.4329109970928613</v>
      </c>
      <c r="AA1739" s="26">
        <v>0.38902777777777781</v>
      </c>
      <c r="AB1739" s="26">
        <v>80.646940427892488</v>
      </c>
      <c r="AC1739" s="26">
        <f t="shared" si="272"/>
        <v>1.9702738557308905</v>
      </c>
      <c r="AD1739" s="26">
        <f t="shared" si="272"/>
        <v>4.6903663676644278</v>
      </c>
      <c r="AE1739" s="26">
        <f t="shared" si="272"/>
        <v>2.4362683359650896</v>
      </c>
      <c r="AF1739" s="26">
        <f t="shared" si="272"/>
        <v>0.14985335453086901</v>
      </c>
      <c r="AG1739" s="17">
        <v>2.0699999999999998</v>
      </c>
      <c r="AH1739" s="17">
        <v>6.57</v>
      </c>
      <c r="AI1739" s="17">
        <f t="shared" si="270"/>
        <v>2.691534803926908E-7</v>
      </c>
      <c r="AJ1739" s="17">
        <v>1</v>
      </c>
      <c r="AK1739" s="17">
        <v>39.299999999999997</v>
      </c>
      <c r="AL1739" s="17">
        <v>1143</v>
      </c>
      <c r="AM1739" s="17">
        <v>237.7</v>
      </c>
      <c r="AN1739" s="17">
        <v>2.2000000000000002</v>
      </c>
      <c r="AO1739" s="17">
        <v>5.3</v>
      </c>
      <c r="AP1739" s="17">
        <v>0.3</v>
      </c>
      <c r="AQ1739" s="17">
        <v>18.7</v>
      </c>
      <c r="AR1739" s="26">
        <v>848.66666666666561</v>
      </c>
      <c r="AS1739" s="26">
        <v>1464.0166666666667</v>
      </c>
      <c r="AT1739" s="26">
        <v>621.19999999999993</v>
      </c>
      <c r="AU1739" s="26">
        <v>21.416186213856399</v>
      </c>
      <c r="AV1739" s="26">
        <v>4.0861439942233853</v>
      </c>
      <c r="AW1739" s="27">
        <v>4642.3999999999996</v>
      </c>
      <c r="AX1739" s="26">
        <v>3552.1666666666665</v>
      </c>
      <c r="AY1739" s="103">
        <v>549</v>
      </c>
      <c r="AZ1739" s="103"/>
      <c r="BA1739" s="17">
        <v>45</v>
      </c>
      <c r="BB1739" s="17">
        <v>60</v>
      </c>
      <c r="BC1739" s="17">
        <v>0.21</v>
      </c>
      <c r="BD1739" s="14">
        <v>2</v>
      </c>
      <c r="BE1739" s="17" t="s">
        <v>149</v>
      </c>
      <c r="BF1739" s="17">
        <v>5.1850000000000005</v>
      </c>
      <c r="BG1739" s="17">
        <v>130.67454642606751</v>
      </c>
      <c r="BH1739" s="17" t="s">
        <v>225</v>
      </c>
    </row>
    <row r="1740" spans="1:60" x14ac:dyDescent="0.25">
      <c r="A1740" s="52">
        <v>2012</v>
      </c>
      <c r="B1740" s="52">
        <v>2014</v>
      </c>
      <c r="C1740" s="52" t="s">
        <v>223</v>
      </c>
      <c r="D1740" s="52" t="s">
        <v>348</v>
      </c>
      <c r="E1740" s="17">
        <v>3</v>
      </c>
      <c r="F1740" s="67" t="s">
        <v>91</v>
      </c>
      <c r="G1740" s="17" t="s">
        <v>91</v>
      </c>
      <c r="H1740" s="20" t="s">
        <v>333</v>
      </c>
      <c r="I1740" s="17">
        <v>9</v>
      </c>
      <c r="J1740" s="67" t="s">
        <v>92</v>
      </c>
      <c r="K1740" s="17" t="str">
        <f t="shared" si="273"/>
        <v>Triploid</v>
      </c>
      <c r="L1740" s="27">
        <v>100</v>
      </c>
      <c r="M1740" s="27">
        <f t="shared" si="266"/>
        <v>1</v>
      </c>
      <c r="N1740" s="26">
        <v>44.06558443357082</v>
      </c>
      <c r="O1740" s="26">
        <v>46.252339443329042</v>
      </c>
      <c r="P1740" s="26">
        <f t="shared" si="267"/>
        <v>0.46252339443329044</v>
      </c>
      <c r="Q1740" s="26">
        <f t="shared" si="268"/>
        <v>53.747660556670965</v>
      </c>
      <c r="R1740" s="26">
        <v>0.53747660556670962</v>
      </c>
      <c r="S1740" s="26">
        <v>23.684220743668881</v>
      </c>
      <c r="T1740" s="26">
        <v>11.84211037183444</v>
      </c>
      <c r="U1740" s="17" t="s">
        <v>45</v>
      </c>
      <c r="V1740" s="26">
        <f t="shared" si="271"/>
        <v>5.2819403977852097</v>
      </c>
      <c r="W1740" s="26">
        <v>17.389392833972224</v>
      </c>
      <c r="X1740" s="26">
        <v>46.813521043304931</v>
      </c>
      <c r="Y1740" s="26">
        <v>24.95597220472871</v>
      </c>
      <c r="Z1740" s="26">
        <v>0.91184776607231299</v>
      </c>
      <c r="AA1740" s="26">
        <v>0.47700000000000004</v>
      </c>
      <c r="AB1740" s="26">
        <v>74.478681583864386</v>
      </c>
      <c r="AC1740" s="26">
        <f t="shared" si="272"/>
        <v>2.0592710923908597</v>
      </c>
      <c r="AD1740" s="26">
        <f t="shared" si="272"/>
        <v>5.543708830890111</v>
      </c>
      <c r="AE1740" s="26">
        <f t="shared" si="272"/>
        <v>2.9553137728482985</v>
      </c>
      <c r="AF1740" s="26">
        <f t="shared" si="272"/>
        <v>0.10798201888139003</v>
      </c>
      <c r="AG1740" s="17">
        <v>2.2799999999999998</v>
      </c>
      <c r="AH1740" s="17">
        <v>6.3</v>
      </c>
      <c r="AI1740" s="17">
        <f t="shared" si="270"/>
        <v>5.0118723362727218E-7</v>
      </c>
      <c r="AJ1740" s="17">
        <v>1</v>
      </c>
      <c r="AK1740" s="17">
        <v>48.6</v>
      </c>
      <c r="AL1740" s="17">
        <v>1094.5</v>
      </c>
      <c r="AM1740" s="17">
        <v>230.2</v>
      </c>
      <c r="AN1740" s="17">
        <v>2.2999999999999998</v>
      </c>
      <c r="AO1740" s="17">
        <v>6.6</v>
      </c>
      <c r="AP1740" s="17">
        <v>0.3</v>
      </c>
      <c r="AQ1740" s="17">
        <v>21.8</v>
      </c>
      <c r="AR1740" s="26">
        <v>848.66666666666561</v>
      </c>
      <c r="AS1740" s="26">
        <v>1464.0166666666667</v>
      </c>
      <c r="AT1740" s="26">
        <v>621.19999999999993</v>
      </c>
      <c r="AU1740" s="26">
        <v>21.416186213856399</v>
      </c>
      <c r="AV1740" s="26">
        <v>4.0861439942233853</v>
      </c>
      <c r="AW1740" s="27">
        <v>4642.3999999999996</v>
      </c>
      <c r="AX1740" s="26">
        <v>3552.1666666666665</v>
      </c>
      <c r="AY1740" s="103">
        <v>549</v>
      </c>
      <c r="AZ1740" s="103"/>
      <c r="BA1740" s="17">
        <v>45</v>
      </c>
      <c r="BB1740" s="17">
        <v>60</v>
      </c>
      <c r="BC1740" s="17">
        <v>0.21</v>
      </c>
      <c r="BD1740" s="14">
        <v>2</v>
      </c>
      <c r="BE1740" s="17" t="s">
        <v>149</v>
      </c>
      <c r="BF1740" s="17">
        <v>5.2425000000000006</v>
      </c>
      <c r="BG1740" s="17">
        <v>220.56336622690532</v>
      </c>
      <c r="BH1740" s="17" t="s">
        <v>225</v>
      </c>
    </row>
    <row r="1741" spans="1:60" x14ac:dyDescent="0.25">
      <c r="A1741" s="52">
        <v>2012</v>
      </c>
      <c r="B1741" s="52">
        <v>2014</v>
      </c>
      <c r="C1741" s="52" t="s">
        <v>223</v>
      </c>
      <c r="D1741" s="52" t="s">
        <v>348</v>
      </c>
      <c r="E1741" s="17">
        <v>4</v>
      </c>
      <c r="F1741" s="67" t="s">
        <v>91</v>
      </c>
      <c r="G1741" s="17" t="s">
        <v>91</v>
      </c>
      <c r="H1741" s="20" t="s">
        <v>333</v>
      </c>
      <c r="I1741" s="17">
        <v>9</v>
      </c>
      <c r="J1741" s="67" t="s">
        <v>92</v>
      </c>
      <c r="K1741" s="17" t="str">
        <f t="shared" si="273"/>
        <v>Triploid</v>
      </c>
      <c r="L1741" s="27">
        <v>100</v>
      </c>
      <c r="M1741" s="27">
        <f t="shared" si="266"/>
        <v>1</v>
      </c>
      <c r="N1741" s="26">
        <v>35.221972332715779</v>
      </c>
      <c r="O1741" s="26">
        <v>45.676407836534807</v>
      </c>
      <c r="P1741" s="26">
        <f t="shared" si="267"/>
        <v>0.45676407836534805</v>
      </c>
      <c r="Q1741" s="26">
        <f t="shared" si="268"/>
        <v>54.323592163465193</v>
      </c>
      <c r="R1741" s="26">
        <v>0.54323592163465195</v>
      </c>
      <c r="S1741" s="26">
        <v>19.133840601953068</v>
      </c>
      <c r="T1741" s="26">
        <v>9.566920300976534</v>
      </c>
      <c r="U1741" s="17" t="s">
        <v>45</v>
      </c>
      <c r="V1741" s="26">
        <f t="shared" si="271"/>
        <v>4.2671366195256617</v>
      </c>
      <c r="W1741" s="26">
        <v>17.309636006155884</v>
      </c>
      <c r="X1741" s="26">
        <v>47.946677676557144</v>
      </c>
      <c r="Y1741" s="26">
        <v>24.308379276741746</v>
      </c>
      <c r="Z1741" s="26">
        <v>0.97931497758291641</v>
      </c>
      <c r="AA1741" s="26">
        <v>0.46263157894736845</v>
      </c>
      <c r="AB1741" s="26">
        <v>62.038049733294926</v>
      </c>
      <c r="AC1741" s="26">
        <f t="shared" si="272"/>
        <v>1.6559990810980711</v>
      </c>
      <c r="AD1741" s="26">
        <f t="shared" si="272"/>
        <v>4.5870204402823296</v>
      </c>
      <c r="AE1741" s="26">
        <f t="shared" si="272"/>
        <v>2.3255632718649788</v>
      </c>
      <c r="AF1741" s="26">
        <f t="shared" si="272"/>
        <v>9.3690283400883825E-2</v>
      </c>
      <c r="AG1741" s="17">
        <v>2.37</v>
      </c>
      <c r="AH1741" s="17">
        <v>6.06</v>
      </c>
      <c r="AI1741" s="17">
        <f t="shared" si="270"/>
        <v>8.7096358995607992E-7</v>
      </c>
      <c r="AJ1741" s="17">
        <v>1</v>
      </c>
      <c r="AK1741" s="17">
        <v>46.9</v>
      </c>
      <c r="AL1741" s="17">
        <v>1038.5</v>
      </c>
      <c r="AM1741" s="17">
        <v>167.1</v>
      </c>
      <c r="AN1741" s="17">
        <v>3.5</v>
      </c>
      <c r="AO1741" s="17">
        <v>7.5</v>
      </c>
      <c r="AP1741" s="17">
        <v>0.4</v>
      </c>
      <c r="AQ1741" s="17">
        <v>23.6</v>
      </c>
      <c r="AR1741" s="26">
        <v>848.66666666666561</v>
      </c>
      <c r="AS1741" s="26">
        <v>1464.0166666666667</v>
      </c>
      <c r="AT1741" s="26">
        <v>621.19999999999993</v>
      </c>
      <c r="AU1741" s="26">
        <v>21.416186213856399</v>
      </c>
      <c r="AV1741" s="26">
        <v>4.0861439942233853</v>
      </c>
      <c r="AW1741" s="27">
        <v>4642.3999999999996</v>
      </c>
      <c r="AX1741" s="26">
        <v>3552.1666666666665</v>
      </c>
      <c r="AY1741" s="103">
        <v>549</v>
      </c>
      <c r="AZ1741" s="103"/>
      <c r="BA1741" s="17">
        <v>45</v>
      </c>
      <c r="BB1741" s="17">
        <v>60</v>
      </c>
      <c r="BC1741" s="17">
        <v>0.21</v>
      </c>
      <c r="BD1741" s="14">
        <v>2</v>
      </c>
      <c r="BE1741" s="17" t="s">
        <v>149</v>
      </c>
      <c r="BF1741" s="17">
        <v>4.9850000000000003</v>
      </c>
      <c r="BG1741" s="17">
        <v>106.32720336074655</v>
      </c>
      <c r="BH1741" s="17" t="s">
        <v>225</v>
      </c>
    </row>
    <row r="1742" spans="1:60" x14ac:dyDescent="0.25">
      <c r="A1742" s="52">
        <v>2012</v>
      </c>
      <c r="B1742" s="52">
        <v>2014</v>
      </c>
      <c r="C1742" s="52" t="s">
        <v>223</v>
      </c>
      <c r="D1742" s="52" t="s">
        <v>348</v>
      </c>
      <c r="E1742" s="17">
        <v>1</v>
      </c>
      <c r="F1742" s="67" t="s">
        <v>126</v>
      </c>
      <c r="G1742" s="17" t="s">
        <v>127</v>
      </c>
      <c r="H1742" s="70">
        <v>9970</v>
      </c>
      <c r="I1742" s="17">
        <v>5</v>
      </c>
      <c r="J1742" s="67">
        <v>9970036</v>
      </c>
      <c r="K1742" s="17" t="str">
        <f t="shared" si="273"/>
        <v>Tetraploid</v>
      </c>
      <c r="L1742" s="27">
        <v>100</v>
      </c>
      <c r="M1742" s="27">
        <f t="shared" si="266"/>
        <v>1</v>
      </c>
      <c r="N1742" s="26">
        <v>40.558634807369685</v>
      </c>
      <c r="O1742" s="26">
        <v>47.589718418322278</v>
      </c>
      <c r="P1742" s="26">
        <f t="shared" si="267"/>
        <v>0.4758971841832228</v>
      </c>
      <c r="Q1742" s="26">
        <f t="shared" si="268"/>
        <v>52.410281581677722</v>
      </c>
      <c r="R1742" s="26">
        <v>0.5241028158167772</v>
      </c>
      <c r="S1742" s="26">
        <v>21.256894708226802</v>
      </c>
      <c r="T1742" s="26">
        <v>10.628447354113401</v>
      </c>
      <c r="U1742" s="17" t="s">
        <v>45</v>
      </c>
      <c r="V1742" s="26">
        <f t="shared" si="271"/>
        <v>4.7406098814065123</v>
      </c>
      <c r="W1742" s="80">
        <v>18.315051229191539</v>
      </c>
      <c r="X1742" s="80">
        <v>45.389630309641575</v>
      </c>
      <c r="Y1742" s="80">
        <v>23.885188462300107</v>
      </c>
      <c r="Z1742" s="80">
        <v>1.5067780953569212</v>
      </c>
      <c r="AA1742" s="26">
        <v>0.37132075471698112</v>
      </c>
      <c r="AB1742" s="26">
        <v>85.870077708538162</v>
      </c>
      <c r="AC1742" s="26">
        <f t="shared" si="272"/>
        <v>1.9466055777735221</v>
      </c>
      <c r="AD1742" s="26">
        <f t="shared" si="272"/>
        <v>4.8242129616869542</v>
      </c>
      <c r="AE1742" s="26">
        <f t="shared" si="272"/>
        <v>2.5386246811463353</v>
      </c>
      <c r="AF1742" s="26">
        <f t="shared" si="272"/>
        <v>0.16014711660832301</v>
      </c>
      <c r="AG1742" s="17">
        <v>2.4700000000000002</v>
      </c>
      <c r="AH1742" s="17">
        <v>6.88</v>
      </c>
      <c r="AI1742" s="17">
        <f t="shared" si="270"/>
        <v>1.3182567385564048E-7</v>
      </c>
      <c r="AJ1742" s="17">
        <v>1</v>
      </c>
      <c r="AK1742" s="17">
        <v>44.1</v>
      </c>
      <c r="AL1742" s="17">
        <v>2382.5</v>
      </c>
      <c r="AM1742" s="17">
        <v>278.5</v>
      </c>
      <c r="AN1742" s="17">
        <v>2.1</v>
      </c>
      <c r="AO1742" s="17">
        <v>8</v>
      </c>
      <c r="AP1742" s="17">
        <v>0.4</v>
      </c>
      <c r="AQ1742" s="17">
        <v>20.6</v>
      </c>
      <c r="AR1742" s="26">
        <v>848.66666666666561</v>
      </c>
      <c r="AS1742" s="26">
        <v>1464.0166666666667</v>
      </c>
      <c r="AT1742" s="26">
        <v>621.19999999999993</v>
      </c>
      <c r="AU1742" s="26">
        <v>21.416186213856399</v>
      </c>
      <c r="AV1742" s="26">
        <v>4.0861439942233853</v>
      </c>
      <c r="AW1742" s="27">
        <v>4642.3999999999996</v>
      </c>
      <c r="AX1742" s="26">
        <v>3552.1666666666665</v>
      </c>
      <c r="AY1742" s="103">
        <v>549</v>
      </c>
      <c r="AZ1742" s="103">
        <f t="shared" ref="AZ1742:AZ1745" si="274">AY1742*0.305</f>
        <v>167.44499999999999</v>
      </c>
      <c r="BA1742" s="17">
        <v>45</v>
      </c>
      <c r="BB1742" s="17">
        <v>60</v>
      </c>
      <c r="BC1742" s="17">
        <v>0.21</v>
      </c>
      <c r="BD1742" s="14">
        <v>2</v>
      </c>
      <c r="BE1742" s="17" t="s">
        <v>149</v>
      </c>
      <c r="BF1742" s="17">
        <v>4.8325000000000005</v>
      </c>
      <c r="BG1742" s="17">
        <v>152.03737647047808</v>
      </c>
      <c r="BH1742" s="17" t="s">
        <v>225</v>
      </c>
    </row>
    <row r="1743" spans="1:60" x14ac:dyDescent="0.25">
      <c r="A1743" s="52">
        <v>2012</v>
      </c>
      <c r="B1743" s="52">
        <v>2014</v>
      </c>
      <c r="C1743" s="52" t="s">
        <v>223</v>
      </c>
      <c r="D1743" s="52" t="s">
        <v>348</v>
      </c>
      <c r="E1743" s="17">
        <v>2</v>
      </c>
      <c r="F1743" s="67" t="s">
        <v>126</v>
      </c>
      <c r="G1743" s="17" t="s">
        <v>127</v>
      </c>
      <c r="H1743" s="70">
        <v>9970</v>
      </c>
      <c r="I1743" s="17">
        <v>5</v>
      </c>
      <c r="J1743" s="67">
        <v>9970036</v>
      </c>
      <c r="K1743" s="17" t="str">
        <f t="shared" si="273"/>
        <v>Tetraploid</v>
      </c>
      <c r="L1743" s="27">
        <v>100</v>
      </c>
      <c r="M1743" s="27">
        <f t="shared" si="266"/>
        <v>1</v>
      </c>
      <c r="N1743" s="26">
        <v>34.459591979193796</v>
      </c>
      <c r="O1743" s="26">
        <v>47.423467464002869</v>
      </c>
      <c r="P1743" s="26">
        <f t="shared" si="267"/>
        <v>0.47423467464002866</v>
      </c>
      <c r="Q1743" s="26">
        <f t="shared" si="268"/>
        <v>52.576532535997124</v>
      </c>
      <c r="R1743" s="26">
        <v>0.52576532535997123</v>
      </c>
      <c r="S1743" s="26">
        <v>18.117658588712683</v>
      </c>
      <c r="T1743" s="26">
        <v>9.0588292943563413</v>
      </c>
      <c r="U1743" s="17" t="s">
        <v>45</v>
      </c>
      <c r="V1743" s="26">
        <f t="shared" si="271"/>
        <v>4.0405126201410981</v>
      </c>
      <c r="W1743" s="80">
        <v>18.20620598101128</v>
      </c>
      <c r="X1743" s="80">
        <v>44.804249805539143</v>
      </c>
      <c r="Y1743" s="80">
        <v>24.015342511107875</v>
      </c>
      <c r="Z1743" s="80">
        <v>1.7606810215748112</v>
      </c>
      <c r="AA1743" s="26">
        <v>0.37619047619047619</v>
      </c>
      <c r="AB1743" s="26">
        <v>72.241296904360695</v>
      </c>
      <c r="AC1743" s="26">
        <f t="shared" si="272"/>
        <v>1.6492691207987062</v>
      </c>
      <c r="AD1743" s="26">
        <f t="shared" si="272"/>
        <v>4.058740506500774</v>
      </c>
      <c r="AE1743" s="26">
        <f t="shared" si="272"/>
        <v>2.1755088825362519</v>
      </c>
      <c r="AF1743" s="26">
        <f t="shared" si="272"/>
        <v>0.15949708816259148</v>
      </c>
      <c r="AG1743" s="17">
        <v>2.0699999999999998</v>
      </c>
      <c r="AH1743" s="17">
        <v>6.57</v>
      </c>
      <c r="AI1743" s="17">
        <f t="shared" si="270"/>
        <v>2.691534803926908E-7</v>
      </c>
      <c r="AJ1743" s="17">
        <v>1</v>
      </c>
      <c r="AK1743" s="17">
        <v>39.299999999999997</v>
      </c>
      <c r="AL1743" s="17">
        <v>1143</v>
      </c>
      <c r="AM1743" s="17">
        <v>237.7</v>
      </c>
      <c r="AN1743" s="17">
        <v>2.2000000000000002</v>
      </c>
      <c r="AO1743" s="17">
        <v>5.3</v>
      </c>
      <c r="AP1743" s="17">
        <v>0.3</v>
      </c>
      <c r="AQ1743" s="17">
        <v>18.7</v>
      </c>
      <c r="AR1743" s="26">
        <v>848.66666666666561</v>
      </c>
      <c r="AS1743" s="26">
        <v>1464.0166666666667</v>
      </c>
      <c r="AT1743" s="26">
        <v>621.19999999999993</v>
      </c>
      <c r="AU1743" s="26">
        <v>21.416186213856399</v>
      </c>
      <c r="AV1743" s="26">
        <v>4.0861439942233853</v>
      </c>
      <c r="AW1743" s="27">
        <v>4642.3999999999996</v>
      </c>
      <c r="AX1743" s="26">
        <v>3552.1666666666665</v>
      </c>
      <c r="AY1743" s="103">
        <v>549</v>
      </c>
      <c r="AZ1743" s="103">
        <f t="shared" si="274"/>
        <v>167.44499999999999</v>
      </c>
      <c r="BA1743" s="17">
        <v>45</v>
      </c>
      <c r="BB1743" s="17">
        <v>60</v>
      </c>
      <c r="BC1743" s="17">
        <v>0.21</v>
      </c>
      <c r="BD1743" s="14">
        <v>2</v>
      </c>
      <c r="BE1743" s="17" t="s">
        <v>149</v>
      </c>
      <c r="BF1743" s="17">
        <v>4.8775000000000004</v>
      </c>
      <c r="BG1743" s="17">
        <v>140.95540838494006</v>
      </c>
      <c r="BH1743" s="17" t="s">
        <v>225</v>
      </c>
    </row>
    <row r="1744" spans="1:60" x14ac:dyDescent="0.25">
      <c r="A1744" s="52">
        <v>2012</v>
      </c>
      <c r="B1744" s="52">
        <v>2014</v>
      </c>
      <c r="C1744" s="52" t="s">
        <v>223</v>
      </c>
      <c r="D1744" s="52" t="s">
        <v>348</v>
      </c>
      <c r="E1744" s="17">
        <v>3</v>
      </c>
      <c r="F1744" s="67" t="s">
        <v>126</v>
      </c>
      <c r="G1744" s="17" t="s">
        <v>127</v>
      </c>
      <c r="H1744" s="70">
        <v>9970</v>
      </c>
      <c r="I1744" s="17">
        <v>5</v>
      </c>
      <c r="J1744" s="67">
        <v>9970036</v>
      </c>
      <c r="K1744" s="17" t="str">
        <f t="shared" si="273"/>
        <v>Tetraploid</v>
      </c>
      <c r="L1744" s="27">
        <v>100</v>
      </c>
      <c r="M1744" s="27">
        <f t="shared" si="266"/>
        <v>1</v>
      </c>
      <c r="N1744" s="26">
        <v>38.576445888212518</v>
      </c>
      <c r="O1744" s="26">
        <v>46.725847369213938</v>
      </c>
      <c r="P1744" s="26">
        <f t="shared" si="267"/>
        <v>0.46725847369213935</v>
      </c>
      <c r="Q1744" s="26">
        <f t="shared" si="268"/>
        <v>53.274152630786055</v>
      </c>
      <c r="R1744" s="26">
        <v>0.53274152630786054</v>
      </c>
      <c r="S1744" s="26">
        <v>20.551274662018926</v>
      </c>
      <c r="T1744" s="26">
        <v>10.275637331009463</v>
      </c>
      <c r="U1744" s="17" t="s">
        <v>45</v>
      </c>
      <c r="V1744" s="26">
        <f t="shared" si="271"/>
        <v>4.5832459103521241</v>
      </c>
      <c r="W1744" s="80">
        <v>18.670231678352508</v>
      </c>
      <c r="X1744" s="80">
        <v>43.630694181730277</v>
      </c>
      <c r="Y1744" s="80">
        <v>23.95885753701306</v>
      </c>
      <c r="Z1744" s="80">
        <v>1.7292748140457661</v>
      </c>
      <c r="AA1744" s="26">
        <v>0.40238095238095239</v>
      </c>
      <c r="AB1744" s="26">
        <v>76.611260574390073</v>
      </c>
      <c r="AC1744" s="26">
        <f t="shared" si="272"/>
        <v>1.9184852961267449</v>
      </c>
      <c r="AD1744" s="26">
        <f t="shared" si="272"/>
        <v>4.4833318991164504</v>
      </c>
      <c r="AE1744" s="26">
        <f t="shared" si="272"/>
        <v>2.4619253091566882</v>
      </c>
      <c r="AF1744" s="26">
        <f t="shared" si="272"/>
        <v>0.17769400834783119</v>
      </c>
      <c r="AG1744" s="17">
        <v>2.2799999999999998</v>
      </c>
      <c r="AH1744" s="17">
        <v>6.3</v>
      </c>
      <c r="AI1744" s="17">
        <f t="shared" si="270"/>
        <v>5.0118723362727218E-7</v>
      </c>
      <c r="AJ1744" s="17">
        <v>1</v>
      </c>
      <c r="AK1744" s="17">
        <v>48.6</v>
      </c>
      <c r="AL1744" s="17">
        <v>1094.5</v>
      </c>
      <c r="AM1744" s="17">
        <v>230.2</v>
      </c>
      <c r="AN1744" s="17">
        <v>2.2999999999999998</v>
      </c>
      <c r="AO1744" s="17">
        <v>6.6</v>
      </c>
      <c r="AP1744" s="17">
        <v>0.3</v>
      </c>
      <c r="AQ1744" s="17">
        <v>21.8</v>
      </c>
      <c r="AR1744" s="26">
        <v>848.66666666666561</v>
      </c>
      <c r="AS1744" s="26">
        <v>1464.0166666666667</v>
      </c>
      <c r="AT1744" s="26">
        <v>621.19999999999993</v>
      </c>
      <c r="AU1744" s="26">
        <v>21.416186213856399</v>
      </c>
      <c r="AV1744" s="26">
        <v>4.0861439942233853</v>
      </c>
      <c r="AW1744" s="27">
        <v>4642.3999999999996</v>
      </c>
      <c r="AX1744" s="26">
        <v>3552.1666666666665</v>
      </c>
      <c r="AY1744" s="103">
        <v>549</v>
      </c>
      <c r="AZ1744" s="103">
        <f t="shared" si="274"/>
        <v>167.44499999999999</v>
      </c>
      <c r="BA1744" s="17">
        <v>45</v>
      </c>
      <c r="BB1744" s="17">
        <v>60</v>
      </c>
      <c r="BC1744" s="17">
        <v>0.21</v>
      </c>
      <c r="BD1744" s="14">
        <v>2</v>
      </c>
      <c r="BE1744" s="17" t="s">
        <v>149</v>
      </c>
      <c r="BF1744" s="17">
        <v>5.3900000000000006</v>
      </c>
      <c r="BG1744" s="17">
        <v>201.2818413154981</v>
      </c>
      <c r="BH1744" s="17" t="s">
        <v>225</v>
      </c>
    </row>
    <row r="1745" spans="1:60" x14ac:dyDescent="0.25">
      <c r="A1745" s="52">
        <v>2012</v>
      </c>
      <c r="B1745" s="52">
        <v>2014</v>
      </c>
      <c r="C1745" s="52" t="s">
        <v>223</v>
      </c>
      <c r="D1745" s="52" t="s">
        <v>348</v>
      </c>
      <c r="E1745" s="17">
        <v>4</v>
      </c>
      <c r="F1745" s="67" t="s">
        <v>126</v>
      </c>
      <c r="G1745" s="17" t="s">
        <v>127</v>
      </c>
      <c r="H1745" s="70">
        <v>9970</v>
      </c>
      <c r="I1745" s="17">
        <v>5</v>
      </c>
      <c r="J1745" s="67">
        <v>9970036</v>
      </c>
      <c r="K1745" s="17" t="str">
        <f t="shared" si="273"/>
        <v>Tetraploid</v>
      </c>
      <c r="L1745" s="27">
        <v>100</v>
      </c>
      <c r="M1745" s="27">
        <f t="shared" si="266"/>
        <v>1</v>
      </c>
      <c r="N1745" s="26">
        <v>44.218060504275215</v>
      </c>
      <c r="O1745" s="26">
        <v>46.647170353262332</v>
      </c>
      <c r="P1745" s="26">
        <f t="shared" si="267"/>
        <v>0.46647170353262335</v>
      </c>
      <c r="Q1745" s="26">
        <f t="shared" si="268"/>
        <v>53.352829646737675</v>
      </c>
      <c r="R1745" s="26">
        <v>0.53352829646737676</v>
      </c>
      <c r="S1745" s="26">
        <v>23.591586493937349</v>
      </c>
      <c r="T1745" s="26">
        <v>11.795793246968675</v>
      </c>
      <c r="U1745" s="17" t="s">
        <v>45</v>
      </c>
      <c r="V1745" s="26">
        <f t="shared" si="271"/>
        <v>5.261281555293789</v>
      </c>
      <c r="W1745" s="80">
        <v>18.723791430030516</v>
      </c>
      <c r="X1745" s="80">
        <v>44.602639512758799</v>
      </c>
      <c r="Y1745" s="80">
        <v>23.096309103529109</v>
      </c>
      <c r="Z1745" s="80">
        <v>1.7138674335560466</v>
      </c>
      <c r="AA1745" s="26">
        <v>0.45439999999999997</v>
      </c>
      <c r="AB1745" s="26">
        <v>77.87715611995165</v>
      </c>
      <c r="AC1745" s="26">
        <f t="shared" si="272"/>
        <v>2.2086197250800392</v>
      </c>
      <c r="AD1745" s="26">
        <f t="shared" si="272"/>
        <v>5.2612351396157848</v>
      </c>
      <c r="AE1745" s="26">
        <f t="shared" si="272"/>
        <v>2.7243928695330979</v>
      </c>
      <c r="AF1745" s="26">
        <f t="shared" si="272"/>
        <v>0.20216425898939949</v>
      </c>
      <c r="AG1745" s="17">
        <v>2.37</v>
      </c>
      <c r="AH1745" s="17">
        <v>6.06</v>
      </c>
      <c r="AI1745" s="17">
        <f t="shared" si="270"/>
        <v>8.7096358995607992E-7</v>
      </c>
      <c r="AJ1745" s="17">
        <v>1</v>
      </c>
      <c r="AK1745" s="17">
        <v>46.9</v>
      </c>
      <c r="AL1745" s="17">
        <v>1038.5</v>
      </c>
      <c r="AM1745" s="17">
        <v>167.1</v>
      </c>
      <c r="AN1745" s="17">
        <v>3.5</v>
      </c>
      <c r="AO1745" s="17">
        <v>7.5</v>
      </c>
      <c r="AP1745" s="17">
        <v>0.4</v>
      </c>
      <c r="AQ1745" s="17">
        <v>23.6</v>
      </c>
      <c r="AR1745" s="26">
        <v>848.66666666666561</v>
      </c>
      <c r="AS1745" s="26">
        <v>1464.0166666666667</v>
      </c>
      <c r="AT1745" s="26">
        <v>621.19999999999993</v>
      </c>
      <c r="AU1745" s="26">
        <v>21.416186213856399</v>
      </c>
      <c r="AV1745" s="26">
        <v>4.0861439942233853</v>
      </c>
      <c r="AW1745" s="27">
        <v>4642.3999999999996</v>
      </c>
      <c r="AX1745" s="26">
        <v>3552.1666666666665</v>
      </c>
      <c r="AY1745" s="103">
        <v>549</v>
      </c>
      <c r="AZ1745" s="103">
        <f t="shared" si="274"/>
        <v>167.44499999999999</v>
      </c>
      <c r="BA1745" s="17">
        <v>45</v>
      </c>
      <c r="BB1745" s="17">
        <v>60</v>
      </c>
      <c r="BC1745" s="17">
        <v>0.21</v>
      </c>
      <c r="BD1745" s="14">
        <v>2</v>
      </c>
      <c r="BE1745" s="17" t="s">
        <v>149</v>
      </c>
      <c r="BF1745" s="17">
        <v>5.2549999999999999</v>
      </c>
      <c r="BG1745" s="17">
        <v>166.26879119123984</v>
      </c>
      <c r="BH1745" s="17" t="s">
        <v>225</v>
      </c>
    </row>
    <row r="1746" spans="1:60" x14ac:dyDescent="0.25">
      <c r="A1746" s="52">
        <v>2012</v>
      </c>
      <c r="B1746" s="52">
        <v>2014</v>
      </c>
      <c r="C1746" s="52" t="s">
        <v>223</v>
      </c>
      <c r="D1746" s="52" t="s">
        <v>348</v>
      </c>
      <c r="E1746" s="17">
        <v>1</v>
      </c>
      <c r="F1746" s="67" t="s">
        <v>130</v>
      </c>
      <c r="G1746" s="17" t="s">
        <v>130</v>
      </c>
      <c r="H1746" s="20" t="s">
        <v>349</v>
      </c>
      <c r="I1746" s="17">
        <v>14</v>
      </c>
      <c r="J1746" s="67" t="s">
        <v>130</v>
      </c>
      <c r="K1746" s="17" t="str">
        <f t="shared" si="273"/>
        <v>???</v>
      </c>
      <c r="L1746" s="27">
        <v>95</v>
      </c>
      <c r="M1746" s="27">
        <f t="shared" si="266"/>
        <v>0.95</v>
      </c>
      <c r="N1746" s="26">
        <v>14.637702787622143</v>
      </c>
      <c r="O1746" s="26">
        <v>52.256119537410385</v>
      </c>
      <c r="P1746" s="26">
        <f t="shared" si="267"/>
        <v>0.52256119537410384</v>
      </c>
      <c r="Q1746" s="26">
        <f t="shared" si="268"/>
        <v>47.743880462589615</v>
      </c>
      <c r="R1746" s="26">
        <v>0.47743880462589616</v>
      </c>
      <c r="S1746" s="26">
        <v>6.9886073213914637</v>
      </c>
      <c r="T1746" s="26">
        <v>3.4943036606957318</v>
      </c>
      <c r="U1746" s="17" t="s">
        <v>45</v>
      </c>
      <c r="V1746" s="26">
        <f t="shared" si="271"/>
        <v>1.5585654151185244</v>
      </c>
      <c r="W1746" s="80">
        <v>19.539761279012538</v>
      </c>
      <c r="X1746" s="80">
        <v>45.000071775925903</v>
      </c>
      <c r="Y1746" s="80">
        <v>23.929688877200576</v>
      </c>
      <c r="Z1746" s="80">
        <v>1.0228540290124073</v>
      </c>
      <c r="AA1746" s="26">
        <v>0.42628571428571427</v>
      </c>
      <c r="AB1746" s="26">
        <v>24.591279113475327</v>
      </c>
      <c r="AC1746" s="26">
        <f t="shared" si="272"/>
        <v>0.68277859366374227</v>
      </c>
      <c r="AD1746" s="26">
        <f t="shared" si="272"/>
        <v>1.5724391553818857</v>
      </c>
      <c r="AE1746" s="26">
        <f t="shared" si="272"/>
        <v>0.83617599442911905</v>
      </c>
      <c r="AF1746" s="26">
        <f t="shared" si="272"/>
        <v>3.574162577935433E-2</v>
      </c>
      <c r="AG1746" s="17">
        <v>2.4700000000000002</v>
      </c>
      <c r="AH1746" s="17">
        <v>6.88</v>
      </c>
      <c r="AI1746" s="17">
        <f t="shared" si="270"/>
        <v>1.3182567385564048E-7</v>
      </c>
      <c r="AJ1746" s="17">
        <v>1</v>
      </c>
      <c r="AK1746" s="17">
        <v>44.1</v>
      </c>
      <c r="AL1746" s="17">
        <v>2382.5</v>
      </c>
      <c r="AM1746" s="17">
        <v>278.5</v>
      </c>
      <c r="AN1746" s="17">
        <v>2.1</v>
      </c>
      <c r="AO1746" s="17">
        <v>8</v>
      </c>
      <c r="AP1746" s="17">
        <v>0.4</v>
      </c>
      <c r="AQ1746" s="17">
        <v>20.6</v>
      </c>
      <c r="AR1746" s="26">
        <v>848.66666666666561</v>
      </c>
      <c r="AS1746" s="26">
        <v>1464.0166666666667</v>
      </c>
      <c r="AT1746" s="26">
        <v>621.19999999999993</v>
      </c>
      <c r="AU1746" s="26">
        <v>21.416186213856399</v>
      </c>
      <c r="AV1746" s="26">
        <v>4.0861439942233853</v>
      </c>
      <c r="AW1746" s="27">
        <v>4642.3999999999996</v>
      </c>
      <c r="AX1746" s="26">
        <v>3552.1666666666665</v>
      </c>
      <c r="AY1746" s="103">
        <v>549</v>
      </c>
      <c r="AZ1746" s="103"/>
      <c r="BA1746" s="17">
        <v>45</v>
      </c>
      <c r="BB1746" s="17">
        <v>60</v>
      </c>
      <c r="BC1746" s="17">
        <v>0.21</v>
      </c>
      <c r="BD1746" s="14">
        <v>2</v>
      </c>
      <c r="BE1746" s="17" t="s">
        <v>149</v>
      </c>
      <c r="BF1746" s="17">
        <v>3.9775</v>
      </c>
      <c r="BG1746" s="17">
        <v>74.204418477790924</v>
      </c>
      <c r="BH1746" s="17" t="s">
        <v>225</v>
      </c>
    </row>
    <row r="1747" spans="1:60" x14ac:dyDescent="0.25">
      <c r="A1747" s="52">
        <v>2012</v>
      </c>
      <c r="B1747" s="52">
        <v>2014</v>
      </c>
      <c r="C1747" s="52" t="s">
        <v>223</v>
      </c>
      <c r="D1747" s="52" t="s">
        <v>348</v>
      </c>
      <c r="E1747" s="17">
        <v>2</v>
      </c>
      <c r="F1747" s="67" t="s">
        <v>130</v>
      </c>
      <c r="G1747" s="17" t="s">
        <v>130</v>
      </c>
      <c r="H1747" s="20" t="s">
        <v>349</v>
      </c>
      <c r="I1747" s="17">
        <v>14</v>
      </c>
      <c r="J1747" s="67" t="s">
        <v>130</v>
      </c>
      <c r="K1747" s="17" t="str">
        <f t="shared" si="273"/>
        <v>???</v>
      </c>
      <c r="L1747" s="27">
        <v>90</v>
      </c>
      <c r="M1747" s="27">
        <f t="shared" si="266"/>
        <v>0.9</v>
      </c>
      <c r="N1747" s="26">
        <v>3.2019974847923436</v>
      </c>
      <c r="O1747" s="26">
        <v>53.523665416334552</v>
      </c>
      <c r="P1747" s="26">
        <f t="shared" si="267"/>
        <v>0.53523665416334554</v>
      </c>
      <c r="Q1747" s="26">
        <f t="shared" si="268"/>
        <v>46.476334583665448</v>
      </c>
      <c r="R1747" s="26">
        <v>0.46476334583665446</v>
      </c>
      <c r="S1747" s="26">
        <v>1.4881710643926418</v>
      </c>
      <c r="T1747" s="26">
        <v>0.7440855321963209</v>
      </c>
      <c r="U1747" s="17" t="s">
        <v>45</v>
      </c>
      <c r="V1747" s="26">
        <f t="shared" si="271"/>
        <v>0.33188471552021448</v>
      </c>
      <c r="W1747" s="80">
        <v>18.97564400519984</v>
      </c>
      <c r="X1747" s="80">
        <v>44.021382421132941</v>
      </c>
      <c r="Y1747" s="80">
        <v>24.249284746203685</v>
      </c>
      <c r="Z1747" s="80">
        <v>1.1944826046401715</v>
      </c>
      <c r="AA1747" s="26">
        <v>0.44883333333333331</v>
      </c>
      <c r="AB1747" s="26">
        <v>4.9734643815572879</v>
      </c>
      <c r="AC1747" s="26">
        <f t="shared" si="272"/>
        <v>0.14119502168377049</v>
      </c>
      <c r="AD1747" s="26">
        <f t="shared" si="272"/>
        <v>0.32755673766846471</v>
      </c>
      <c r="AE1747" s="26">
        <f t="shared" si="272"/>
        <v>0.18043541945759095</v>
      </c>
      <c r="AF1747" s="26">
        <f t="shared" si="272"/>
        <v>8.8879722457292955E-3</v>
      </c>
      <c r="AG1747" s="17">
        <v>2.0699999999999998</v>
      </c>
      <c r="AH1747" s="17">
        <v>6.57</v>
      </c>
      <c r="AI1747" s="17">
        <f t="shared" si="270"/>
        <v>2.691534803926908E-7</v>
      </c>
      <c r="AJ1747" s="17">
        <v>1</v>
      </c>
      <c r="AK1747" s="17">
        <v>39.299999999999997</v>
      </c>
      <c r="AL1747" s="17">
        <v>1143</v>
      </c>
      <c r="AM1747" s="17">
        <v>237.7</v>
      </c>
      <c r="AN1747" s="17">
        <v>2.2000000000000002</v>
      </c>
      <c r="AO1747" s="17">
        <v>5.3</v>
      </c>
      <c r="AP1747" s="17">
        <v>0.3</v>
      </c>
      <c r="AQ1747" s="17">
        <v>18.7</v>
      </c>
      <c r="AR1747" s="26">
        <v>848.66666666666561</v>
      </c>
      <c r="AS1747" s="26">
        <v>1464.0166666666667</v>
      </c>
      <c r="AT1747" s="26">
        <v>621.19999999999993</v>
      </c>
      <c r="AU1747" s="26">
        <v>21.416186213856399</v>
      </c>
      <c r="AV1747" s="26">
        <v>4.0861439942233853</v>
      </c>
      <c r="AW1747" s="27">
        <v>4642.3999999999996</v>
      </c>
      <c r="AX1747" s="26">
        <v>3552.1666666666665</v>
      </c>
      <c r="AY1747" s="103">
        <v>549</v>
      </c>
      <c r="AZ1747" s="103"/>
      <c r="BA1747" s="17">
        <v>45</v>
      </c>
      <c r="BB1747" s="17">
        <v>60</v>
      </c>
      <c r="BC1747" s="17">
        <v>0.21</v>
      </c>
      <c r="BD1747" s="14">
        <v>2</v>
      </c>
      <c r="BE1747" s="17" t="s">
        <v>149</v>
      </c>
      <c r="BF1747" s="17">
        <v>2.5775000000000001</v>
      </c>
      <c r="BG1747" s="17">
        <v>22.375993675193296</v>
      </c>
      <c r="BH1747" s="17" t="s">
        <v>225</v>
      </c>
    </row>
    <row r="1748" spans="1:60" x14ac:dyDescent="0.25">
      <c r="A1748" s="52">
        <v>2012</v>
      </c>
      <c r="B1748" s="52">
        <v>2014</v>
      </c>
      <c r="C1748" s="52" t="s">
        <v>223</v>
      </c>
      <c r="D1748" s="52" t="s">
        <v>348</v>
      </c>
      <c r="E1748" s="17">
        <v>3</v>
      </c>
      <c r="F1748" s="67" t="s">
        <v>130</v>
      </c>
      <c r="G1748" s="17" t="s">
        <v>130</v>
      </c>
      <c r="H1748" s="20" t="s">
        <v>349</v>
      </c>
      <c r="I1748" s="17">
        <v>14</v>
      </c>
      <c r="J1748" s="67" t="s">
        <v>130</v>
      </c>
      <c r="K1748" s="17" t="str">
        <f t="shared" si="273"/>
        <v>???</v>
      </c>
      <c r="L1748" s="27">
        <v>100</v>
      </c>
      <c r="M1748" s="27">
        <f t="shared" si="266"/>
        <v>1</v>
      </c>
      <c r="N1748" s="26">
        <v>27.445692726791513</v>
      </c>
      <c r="O1748" s="26">
        <v>52.73079610319418</v>
      </c>
      <c r="P1748" s="26">
        <f t="shared" si="267"/>
        <v>0.52730796103194177</v>
      </c>
      <c r="Q1748" s="26">
        <f t="shared" si="268"/>
        <v>47.269203896805827</v>
      </c>
      <c r="R1748" s="26">
        <v>0.47269203896805828</v>
      </c>
      <c r="S1748" s="26">
        <v>12.973360455917888</v>
      </c>
      <c r="T1748" s="26">
        <v>6.4866802279589439</v>
      </c>
      <c r="U1748" s="17" t="s">
        <v>45</v>
      </c>
      <c r="V1748" s="26">
        <f t="shared" si="271"/>
        <v>2.8932561230860587</v>
      </c>
      <c r="W1748" s="80">
        <v>18.58304828801208</v>
      </c>
      <c r="X1748" s="80">
        <v>44.311097891617948</v>
      </c>
      <c r="Y1748" s="80">
        <v>24.809955498610051</v>
      </c>
      <c r="Z1748" s="80">
        <v>1.3490670724034146</v>
      </c>
      <c r="AA1748" s="26">
        <v>0.42499999999999999</v>
      </c>
      <c r="AB1748" s="26">
        <v>45.788331020886659</v>
      </c>
      <c r="AC1748" s="26">
        <f t="shared" si="272"/>
        <v>1.2054229190505426</v>
      </c>
      <c r="AD1748" s="26">
        <f t="shared" si="272"/>
        <v>2.8743192257271137</v>
      </c>
      <c r="AE1748" s="26">
        <f t="shared" si="272"/>
        <v>1.6093424778937511</v>
      </c>
      <c r="AF1748" s="26">
        <f t="shared" si="272"/>
        <v>8.7509667047496867E-2</v>
      </c>
      <c r="AG1748" s="17">
        <v>2.2799999999999998</v>
      </c>
      <c r="AH1748" s="17">
        <v>6.3</v>
      </c>
      <c r="AI1748" s="17">
        <f t="shared" si="270"/>
        <v>5.0118723362727218E-7</v>
      </c>
      <c r="AJ1748" s="17">
        <v>1</v>
      </c>
      <c r="AK1748" s="17">
        <v>48.6</v>
      </c>
      <c r="AL1748" s="17">
        <v>1094.5</v>
      </c>
      <c r="AM1748" s="17">
        <v>230.2</v>
      </c>
      <c r="AN1748" s="17">
        <v>2.2999999999999998</v>
      </c>
      <c r="AO1748" s="17">
        <v>6.6</v>
      </c>
      <c r="AP1748" s="17">
        <v>0.3</v>
      </c>
      <c r="AQ1748" s="17">
        <v>21.8</v>
      </c>
      <c r="AR1748" s="26">
        <v>848.66666666666561</v>
      </c>
      <c r="AS1748" s="26">
        <v>1464.0166666666667</v>
      </c>
      <c r="AT1748" s="26">
        <v>621.19999999999993</v>
      </c>
      <c r="AU1748" s="26">
        <v>21.416186213856399</v>
      </c>
      <c r="AV1748" s="26">
        <v>4.0861439942233853</v>
      </c>
      <c r="AW1748" s="27">
        <v>4642.3999999999996</v>
      </c>
      <c r="AX1748" s="26">
        <v>3552.1666666666665</v>
      </c>
      <c r="AY1748" s="103">
        <v>549</v>
      </c>
      <c r="AZ1748" s="103"/>
      <c r="BA1748" s="17">
        <v>45</v>
      </c>
      <c r="BB1748" s="17">
        <v>60</v>
      </c>
      <c r="BC1748" s="17">
        <v>0.21</v>
      </c>
      <c r="BD1748" s="14">
        <v>2</v>
      </c>
      <c r="BE1748" s="17" t="s">
        <v>149</v>
      </c>
      <c r="BF1748" s="17">
        <v>4.3949999999999996</v>
      </c>
      <c r="BG1748" s="17">
        <v>133.89467889599698</v>
      </c>
      <c r="BH1748" s="17" t="s">
        <v>225</v>
      </c>
    </row>
    <row r="1749" spans="1:60" x14ac:dyDescent="0.25">
      <c r="A1749" s="52">
        <v>2012</v>
      </c>
      <c r="B1749" s="52">
        <v>2014</v>
      </c>
      <c r="C1749" s="52" t="s">
        <v>223</v>
      </c>
      <c r="D1749" s="52" t="s">
        <v>348</v>
      </c>
      <c r="E1749" s="17">
        <v>4</v>
      </c>
      <c r="F1749" s="67" t="s">
        <v>130</v>
      </c>
      <c r="G1749" s="17" t="s">
        <v>130</v>
      </c>
      <c r="H1749" s="20" t="s">
        <v>349</v>
      </c>
      <c r="I1749" s="17">
        <v>14</v>
      </c>
      <c r="J1749" s="67" t="s">
        <v>130</v>
      </c>
      <c r="K1749" s="17" t="str">
        <f t="shared" si="273"/>
        <v>???</v>
      </c>
      <c r="L1749" s="27">
        <v>100</v>
      </c>
      <c r="M1749" s="27">
        <f t="shared" si="266"/>
        <v>1</v>
      </c>
      <c r="N1749" s="26">
        <v>35.069496262011384</v>
      </c>
      <c r="O1749" s="26">
        <v>52.451931551299779</v>
      </c>
      <c r="P1749" s="26">
        <f t="shared" si="267"/>
        <v>0.5245193155129978</v>
      </c>
      <c r="Q1749" s="26">
        <f t="shared" si="268"/>
        <v>47.548068448700221</v>
      </c>
      <c r="R1749" s="26">
        <v>0.4754806844870022</v>
      </c>
      <c r="S1749" s="26">
        <v>16.674868087275538</v>
      </c>
      <c r="T1749" s="26">
        <v>8.337434043637769</v>
      </c>
      <c r="U1749" s="17" t="s">
        <v>45</v>
      </c>
      <c r="V1749" s="26">
        <f t="shared" si="271"/>
        <v>3.7187484583576134</v>
      </c>
      <c r="W1749" s="80">
        <v>19.063838854836476</v>
      </c>
      <c r="X1749" s="80">
        <v>44.842326928138974</v>
      </c>
      <c r="Y1749" s="80">
        <v>23.738719880336092</v>
      </c>
      <c r="Z1749" s="80">
        <v>1.0833444055870984</v>
      </c>
      <c r="AA1749" s="26">
        <v>0.45046153846153847</v>
      </c>
      <c r="AB1749" s="26">
        <v>55.525943938161376</v>
      </c>
      <c r="AC1749" s="26">
        <f t="shared" si="272"/>
        <v>1.589434990707381</v>
      </c>
      <c r="AD1749" s="26">
        <f t="shared" si="272"/>
        <v>3.7386994312660056</v>
      </c>
      <c r="AE1749" s="26">
        <f t="shared" si="272"/>
        <v>1.9792001128269485</v>
      </c>
      <c r="AF1749" s="26">
        <f t="shared" si="272"/>
        <v>9.0323125281263975E-2</v>
      </c>
      <c r="AG1749" s="17">
        <v>2.37</v>
      </c>
      <c r="AH1749" s="17">
        <v>6.06</v>
      </c>
      <c r="AI1749" s="17">
        <f t="shared" si="270"/>
        <v>8.7096358995607992E-7</v>
      </c>
      <c r="AJ1749" s="17">
        <v>1</v>
      </c>
      <c r="AK1749" s="17">
        <v>46.9</v>
      </c>
      <c r="AL1749" s="17">
        <v>1038.5</v>
      </c>
      <c r="AM1749" s="17">
        <v>167.1</v>
      </c>
      <c r="AN1749" s="17">
        <v>3.5</v>
      </c>
      <c r="AO1749" s="17">
        <v>7.5</v>
      </c>
      <c r="AP1749" s="17">
        <v>0.4</v>
      </c>
      <c r="AQ1749" s="17">
        <v>23.6</v>
      </c>
      <c r="AR1749" s="26">
        <v>848.66666666666561</v>
      </c>
      <c r="AS1749" s="26">
        <v>1464.0166666666667</v>
      </c>
      <c r="AT1749" s="26">
        <v>621.19999999999993</v>
      </c>
      <c r="AU1749" s="26">
        <v>21.416186213856399</v>
      </c>
      <c r="AV1749" s="26">
        <v>4.0861439942233853</v>
      </c>
      <c r="AW1749" s="27">
        <v>4642.3999999999996</v>
      </c>
      <c r="AX1749" s="26">
        <v>3552.1666666666665</v>
      </c>
      <c r="AY1749" s="103">
        <v>549</v>
      </c>
      <c r="AZ1749" s="103"/>
      <c r="BA1749" s="17">
        <v>45</v>
      </c>
      <c r="BB1749" s="17">
        <v>60</v>
      </c>
      <c r="BC1749" s="17">
        <v>0.21</v>
      </c>
      <c r="BD1749" s="14">
        <v>2</v>
      </c>
      <c r="BE1749" s="17" t="s">
        <v>149</v>
      </c>
      <c r="BF1749" s="17">
        <v>4.7300000000000004</v>
      </c>
      <c r="BG1749" s="17">
        <v>118.82288814039997</v>
      </c>
      <c r="BH1749" s="17" t="s">
        <v>225</v>
      </c>
    </row>
    <row r="1750" spans="1:60" x14ac:dyDescent="0.25">
      <c r="A1750" s="52">
        <v>2012</v>
      </c>
      <c r="B1750" s="52">
        <v>2014</v>
      </c>
      <c r="C1750" s="52" t="s">
        <v>223</v>
      </c>
      <c r="D1750" s="52" t="s">
        <v>348</v>
      </c>
      <c r="E1750" s="17">
        <v>1</v>
      </c>
      <c r="F1750" s="67" t="s">
        <v>108</v>
      </c>
      <c r="G1750" s="17" t="s">
        <v>109</v>
      </c>
      <c r="H1750" s="70">
        <v>99202</v>
      </c>
      <c r="I1750" s="17">
        <v>8</v>
      </c>
      <c r="J1750" s="67">
        <v>99202004</v>
      </c>
      <c r="K1750" s="17" t="str">
        <f t="shared" si="273"/>
        <v>Triploid</v>
      </c>
      <c r="L1750" s="27">
        <v>100</v>
      </c>
      <c r="M1750" s="27">
        <f t="shared" si="266"/>
        <v>1</v>
      </c>
      <c r="N1750" s="26">
        <v>34.002163767080603</v>
      </c>
      <c r="O1750" s="26">
        <v>48.632154675887428</v>
      </c>
      <c r="P1750" s="26">
        <f t="shared" si="267"/>
        <v>0.48632154675887429</v>
      </c>
      <c r="Q1750" s="26">
        <f t="shared" si="268"/>
        <v>51.367845324112572</v>
      </c>
      <c r="R1750" s="26">
        <v>0.51367845324112571</v>
      </c>
      <c r="S1750" s="26">
        <v>17.466178890725413</v>
      </c>
      <c r="T1750" s="26">
        <v>8.7330894453627064</v>
      </c>
      <c r="U1750" s="17" t="s">
        <v>45</v>
      </c>
      <c r="V1750" s="26">
        <f t="shared" si="271"/>
        <v>3.895222767779976</v>
      </c>
      <c r="W1750" s="80">
        <v>17.611676696152301</v>
      </c>
      <c r="X1750" s="80">
        <v>45.056396236793219</v>
      </c>
      <c r="Y1750" s="80">
        <v>24.650830588816561</v>
      </c>
      <c r="Z1750" s="80">
        <v>1.4489690489481717</v>
      </c>
      <c r="AA1750" s="26">
        <v>0.46573333333333333</v>
      </c>
      <c r="AB1750" s="26">
        <v>56.253796885388176</v>
      </c>
      <c r="AC1750" s="26">
        <f t="shared" si="272"/>
        <v>1.5380434787030799</v>
      </c>
      <c r="AD1750" s="26">
        <f t="shared" si="272"/>
        <v>3.9348153842161881</v>
      </c>
      <c r="AE1750" s="26">
        <f t="shared" si="272"/>
        <v>2.1527790843461805</v>
      </c>
      <c r="AF1750" s="26">
        <f t="shared" si="272"/>
        <v>0.12653976308026516</v>
      </c>
      <c r="AG1750" s="17">
        <v>2.4700000000000002</v>
      </c>
      <c r="AH1750" s="17">
        <v>6.88</v>
      </c>
      <c r="AI1750" s="17">
        <f t="shared" si="270"/>
        <v>1.3182567385564048E-7</v>
      </c>
      <c r="AJ1750" s="17">
        <v>1</v>
      </c>
      <c r="AK1750" s="17">
        <v>44.1</v>
      </c>
      <c r="AL1750" s="17">
        <v>2382.5</v>
      </c>
      <c r="AM1750" s="17">
        <v>278.5</v>
      </c>
      <c r="AN1750" s="17">
        <v>2.1</v>
      </c>
      <c r="AO1750" s="17">
        <v>8</v>
      </c>
      <c r="AP1750" s="17">
        <v>0.4</v>
      </c>
      <c r="AQ1750" s="17">
        <v>20.6</v>
      </c>
      <c r="AR1750" s="26">
        <v>848.66666666666561</v>
      </c>
      <c r="AS1750" s="26">
        <v>1464.0166666666667</v>
      </c>
      <c r="AT1750" s="26">
        <v>621.19999999999993</v>
      </c>
      <c r="AU1750" s="26">
        <v>21.416186213856399</v>
      </c>
      <c r="AV1750" s="26">
        <v>4.0861439942233853</v>
      </c>
      <c r="AW1750" s="27">
        <v>4642.3999999999996</v>
      </c>
      <c r="AX1750" s="26">
        <v>3552.1666666666665</v>
      </c>
      <c r="AY1750" s="103">
        <v>549</v>
      </c>
      <c r="AZ1750" s="103">
        <f t="shared" ref="AZ1750:AZ1757" si="275">AY1750*0.305</f>
        <v>167.44499999999999</v>
      </c>
      <c r="BA1750" s="17">
        <v>45</v>
      </c>
      <c r="BB1750" s="17">
        <v>60</v>
      </c>
      <c r="BC1750" s="17">
        <v>0.21</v>
      </c>
      <c r="BD1750" s="14">
        <v>2</v>
      </c>
      <c r="BE1750" s="17" t="s">
        <v>149</v>
      </c>
      <c r="BF1750" s="17">
        <v>4.9399999999999995</v>
      </c>
      <c r="BG1750" s="17">
        <v>144.70175762434584</v>
      </c>
      <c r="BH1750" s="17" t="s">
        <v>225</v>
      </c>
    </row>
    <row r="1751" spans="1:60" x14ac:dyDescent="0.25">
      <c r="A1751" s="52">
        <v>2012</v>
      </c>
      <c r="B1751" s="52">
        <v>2014</v>
      </c>
      <c r="C1751" s="52" t="s">
        <v>223</v>
      </c>
      <c r="D1751" s="52" t="s">
        <v>348</v>
      </c>
      <c r="E1751" s="17">
        <v>2</v>
      </c>
      <c r="F1751" s="67" t="s">
        <v>108</v>
      </c>
      <c r="G1751" s="17" t="s">
        <v>109</v>
      </c>
      <c r="H1751" s="70">
        <v>99202</v>
      </c>
      <c r="I1751" s="17">
        <v>8</v>
      </c>
      <c r="J1751" s="67">
        <v>99202004</v>
      </c>
      <c r="K1751" s="17" t="str">
        <f t="shared" si="273"/>
        <v>Triploid</v>
      </c>
      <c r="L1751" s="27">
        <v>100</v>
      </c>
      <c r="M1751" s="27">
        <f t="shared" si="266"/>
        <v>1</v>
      </c>
      <c r="N1751" s="26">
        <v>60.075571857532552</v>
      </c>
      <c r="O1751" s="26">
        <v>46.047594481468963</v>
      </c>
      <c r="P1751" s="26">
        <f t="shared" si="267"/>
        <v>0.46047594481468962</v>
      </c>
      <c r="Q1751" s="26">
        <f t="shared" si="268"/>
        <v>53.95240551853103</v>
      </c>
      <c r="R1751" s="26">
        <v>0.53952405518531033</v>
      </c>
      <c r="S1751" s="26">
        <v>32.412216146152467</v>
      </c>
      <c r="T1751" s="26">
        <v>16.206108073076233</v>
      </c>
      <c r="U1751" s="17" t="s">
        <v>45</v>
      </c>
      <c r="V1751" s="26">
        <f t="shared" si="271"/>
        <v>7.2284157328618344</v>
      </c>
      <c r="W1751" s="80">
        <v>16.790392257846307</v>
      </c>
      <c r="X1751" s="80">
        <v>47.158465482385679</v>
      </c>
      <c r="Y1751" s="80">
        <v>24.689303997909178</v>
      </c>
      <c r="Z1751" s="80">
        <v>0.99583807353201337</v>
      </c>
      <c r="AA1751" s="26">
        <v>0.41842857142857143</v>
      </c>
      <c r="AB1751" s="26">
        <v>116.19264920949161</v>
      </c>
      <c r="AC1751" s="26">
        <f t="shared" si="272"/>
        <v>2.7210691151999971</v>
      </c>
      <c r="AD1751" s="26">
        <f t="shared" si="272"/>
        <v>7.6425518816797746</v>
      </c>
      <c r="AE1751" s="26">
        <f t="shared" si="272"/>
        <v>4.0011752883914928</v>
      </c>
      <c r="AF1751" s="26">
        <f t="shared" si="272"/>
        <v>0.16138659442943845</v>
      </c>
      <c r="AG1751" s="17">
        <v>2.0699999999999998</v>
      </c>
      <c r="AH1751" s="17">
        <v>6.57</v>
      </c>
      <c r="AI1751" s="17">
        <f t="shared" si="270"/>
        <v>2.691534803926908E-7</v>
      </c>
      <c r="AJ1751" s="17">
        <v>1</v>
      </c>
      <c r="AK1751" s="17">
        <v>39.299999999999997</v>
      </c>
      <c r="AL1751" s="17">
        <v>1143</v>
      </c>
      <c r="AM1751" s="17">
        <v>237.7</v>
      </c>
      <c r="AN1751" s="17">
        <v>2.2000000000000002</v>
      </c>
      <c r="AO1751" s="17">
        <v>5.3</v>
      </c>
      <c r="AP1751" s="17">
        <v>0.3</v>
      </c>
      <c r="AQ1751" s="17">
        <v>18.7</v>
      </c>
      <c r="AR1751" s="26">
        <v>848.66666666666561</v>
      </c>
      <c r="AS1751" s="26">
        <v>1464.0166666666667</v>
      </c>
      <c r="AT1751" s="26">
        <v>621.19999999999993</v>
      </c>
      <c r="AU1751" s="26">
        <v>21.416186213856399</v>
      </c>
      <c r="AV1751" s="26">
        <v>4.0861439942233853</v>
      </c>
      <c r="AW1751" s="27">
        <v>4642.3999999999996</v>
      </c>
      <c r="AX1751" s="26">
        <v>3552.1666666666665</v>
      </c>
      <c r="AY1751" s="103">
        <v>549</v>
      </c>
      <c r="AZ1751" s="103">
        <f t="shared" si="275"/>
        <v>167.44499999999999</v>
      </c>
      <c r="BA1751" s="17">
        <v>45</v>
      </c>
      <c r="BB1751" s="17">
        <v>60</v>
      </c>
      <c r="BC1751" s="17">
        <v>0.21</v>
      </c>
      <c r="BD1751" s="14">
        <v>2</v>
      </c>
      <c r="BE1751" s="17" t="s">
        <v>149</v>
      </c>
      <c r="BF1751" s="17">
        <v>6.080000000000001</v>
      </c>
      <c r="BG1751" s="17">
        <v>239.64854159746326</v>
      </c>
      <c r="BH1751" s="17" t="s">
        <v>225</v>
      </c>
    </row>
    <row r="1752" spans="1:60" x14ac:dyDescent="0.25">
      <c r="A1752" s="52">
        <v>2012</v>
      </c>
      <c r="B1752" s="52">
        <v>2014</v>
      </c>
      <c r="C1752" s="52" t="s">
        <v>223</v>
      </c>
      <c r="D1752" s="52" t="s">
        <v>348</v>
      </c>
      <c r="E1752" s="17">
        <v>3</v>
      </c>
      <c r="F1752" s="67" t="s">
        <v>108</v>
      </c>
      <c r="G1752" s="17" t="s">
        <v>109</v>
      </c>
      <c r="H1752" s="70">
        <v>99202</v>
      </c>
      <c r="I1752" s="17">
        <v>8</v>
      </c>
      <c r="J1752" s="67">
        <v>99202004</v>
      </c>
      <c r="K1752" s="17" t="str">
        <f t="shared" si="273"/>
        <v>Triploid</v>
      </c>
      <c r="L1752" s="27">
        <v>100</v>
      </c>
      <c r="M1752" s="27">
        <f t="shared" si="266"/>
        <v>1</v>
      </c>
      <c r="N1752" s="26">
        <v>59.008239362601756</v>
      </c>
      <c r="O1752" s="26">
        <v>48.403434707726859</v>
      </c>
      <c r="P1752" s="26">
        <f t="shared" si="267"/>
        <v>0.48403434707726861</v>
      </c>
      <c r="Q1752" s="26">
        <f t="shared" si="268"/>
        <v>51.596565292273141</v>
      </c>
      <c r="R1752" s="26">
        <v>0.51596565292273144</v>
      </c>
      <c r="S1752" s="26">
        <v>30.446224750545639</v>
      </c>
      <c r="T1752" s="26">
        <v>15.223112375272819</v>
      </c>
      <c r="U1752" s="17" t="s">
        <v>45</v>
      </c>
      <c r="V1752" s="26">
        <f t="shared" si="271"/>
        <v>6.7899698373206157</v>
      </c>
      <c r="W1752" s="80">
        <v>17.030731707317059</v>
      </c>
      <c r="X1752" s="80">
        <v>45.239095343680717</v>
      </c>
      <c r="Y1752" s="80">
        <v>25.383686917960091</v>
      </c>
      <c r="Z1752" s="80">
        <v>1.3129130820399126</v>
      </c>
      <c r="AA1752" s="26">
        <v>0.3888695652173913</v>
      </c>
      <c r="AB1752" s="26">
        <v>117.44127391478361</v>
      </c>
      <c r="AC1752" s="26">
        <f t="shared" si="272"/>
        <v>2.5926074261360954</v>
      </c>
      <c r="AD1752" s="26">
        <f t="shared" si="272"/>
        <v>6.8867983217253297</v>
      </c>
      <c r="AE1752" s="26">
        <f t="shared" si="272"/>
        <v>3.8641871845084905</v>
      </c>
      <c r="AF1752" s="26">
        <f t="shared" si="272"/>
        <v>0.19986623386859373</v>
      </c>
      <c r="AG1752" s="17">
        <v>2.2799999999999998</v>
      </c>
      <c r="AH1752" s="17">
        <v>6.3</v>
      </c>
      <c r="AI1752" s="17">
        <f t="shared" si="270"/>
        <v>5.0118723362727218E-7</v>
      </c>
      <c r="AJ1752" s="17">
        <v>1</v>
      </c>
      <c r="AK1752" s="17">
        <v>48.6</v>
      </c>
      <c r="AL1752" s="17">
        <v>1094.5</v>
      </c>
      <c r="AM1752" s="17">
        <v>230.2</v>
      </c>
      <c r="AN1752" s="17">
        <v>2.2999999999999998</v>
      </c>
      <c r="AO1752" s="17">
        <v>6.6</v>
      </c>
      <c r="AP1752" s="17">
        <v>0.3</v>
      </c>
      <c r="AQ1752" s="17">
        <v>21.8</v>
      </c>
      <c r="AR1752" s="26">
        <v>848.66666666666561</v>
      </c>
      <c r="AS1752" s="26">
        <v>1464.0166666666667</v>
      </c>
      <c r="AT1752" s="26">
        <v>621.19999999999993</v>
      </c>
      <c r="AU1752" s="26">
        <v>21.416186213856399</v>
      </c>
      <c r="AV1752" s="26">
        <v>4.0861439942233853</v>
      </c>
      <c r="AW1752" s="27">
        <v>4642.3999999999996</v>
      </c>
      <c r="AX1752" s="26">
        <v>3552.1666666666665</v>
      </c>
      <c r="AY1752" s="103">
        <v>549</v>
      </c>
      <c r="AZ1752" s="103">
        <f t="shared" si="275"/>
        <v>167.44499999999999</v>
      </c>
      <c r="BA1752" s="17">
        <v>45</v>
      </c>
      <c r="BB1752" s="17">
        <v>60</v>
      </c>
      <c r="BC1752" s="17">
        <v>0.21</v>
      </c>
      <c r="BD1752" s="14">
        <v>2</v>
      </c>
      <c r="BE1752" s="17" t="s">
        <v>149</v>
      </c>
      <c r="BF1752" s="17">
        <v>5.8950000000000005</v>
      </c>
      <c r="BG1752" s="17">
        <v>259.12641604972009</v>
      </c>
      <c r="BH1752" s="17" t="s">
        <v>225</v>
      </c>
    </row>
    <row r="1753" spans="1:60" x14ac:dyDescent="0.25">
      <c r="A1753" s="52">
        <v>2012</v>
      </c>
      <c r="B1753" s="52">
        <v>2014</v>
      </c>
      <c r="C1753" s="52" t="s">
        <v>223</v>
      </c>
      <c r="D1753" s="52" t="s">
        <v>348</v>
      </c>
      <c r="E1753" s="17">
        <v>4</v>
      </c>
      <c r="F1753" s="67" t="s">
        <v>108</v>
      </c>
      <c r="G1753" s="17" t="s">
        <v>109</v>
      </c>
      <c r="H1753" s="70">
        <v>99202</v>
      </c>
      <c r="I1753" s="17">
        <v>8</v>
      </c>
      <c r="J1753" s="67">
        <v>99202004</v>
      </c>
      <c r="K1753" s="17" t="str">
        <f t="shared" si="273"/>
        <v>Triploid</v>
      </c>
      <c r="L1753" s="27">
        <v>100</v>
      </c>
      <c r="M1753" s="27">
        <f t="shared" si="266"/>
        <v>1</v>
      </c>
      <c r="N1753" s="26">
        <v>37.96654160539493</v>
      </c>
      <c r="O1753" s="26">
        <v>47.607591030389791</v>
      </c>
      <c r="P1753" s="26">
        <f t="shared" si="267"/>
        <v>0.4760759103038979</v>
      </c>
      <c r="Q1753" s="26">
        <f t="shared" si="268"/>
        <v>52.392408969610202</v>
      </c>
      <c r="R1753" s="26">
        <v>0.52392408969610205</v>
      </c>
      <c r="S1753" s="26">
        <v>19.891585749515723</v>
      </c>
      <c r="T1753" s="26">
        <v>9.9457928747578617</v>
      </c>
      <c r="U1753" s="17" t="s">
        <v>45</v>
      </c>
      <c r="V1753" s="26">
        <f t="shared" si="271"/>
        <v>4.4361252786609553</v>
      </c>
      <c r="W1753" s="80">
        <v>16.958792823898037</v>
      </c>
      <c r="X1753" s="80">
        <v>46.090343427228163</v>
      </c>
      <c r="Y1753" s="80">
        <v>24.949840039916637</v>
      </c>
      <c r="Z1753" s="80">
        <v>1.2326585392535918</v>
      </c>
      <c r="AA1753" s="26">
        <v>0.41495238095238096</v>
      </c>
      <c r="AB1753" s="26">
        <v>71.905548669927157</v>
      </c>
      <c r="AC1753" s="26">
        <f t="shared" si="272"/>
        <v>1.6866864083241984</v>
      </c>
      <c r="AD1753" s="26">
        <f t="shared" si="272"/>
        <v>4.5840500925366872</v>
      </c>
      <c r="AE1753" s="26">
        <f t="shared" si="272"/>
        <v>2.4814594129535128</v>
      </c>
      <c r="AF1753" s="26">
        <f t="shared" si="272"/>
        <v>0.12259766516717807</v>
      </c>
      <c r="AG1753" s="17">
        <v>2.37</v>
      </c>
      <c r="AH1753" s="17">
        <v>6.06</v>
      </c>
      <c r="AI1753" s="17">
        <f t="shared" si="270"/>
        <v>8.7096358995607992E-7</v>
      </c>
      <c r="AJ1753" s="17">
        <v>1</v>
      </c>
      <c r="AK1753" s="17">
        <v>46.9</v>
      </c>
      <c r="AL1753" s="17">
        <v>1038.5</v>
      </c>
      <c r="AM1753" s="17">
        <v>167.1</v>
      </c>
      <c r="AN1753" s="17">
        <v>3.5</v>
      </c>
      <c r="AO1753" s="17">
        <v>7.5</v>
      </c>
      <c r="AP1753" s="17">
        <v>0.4</v>
      </c>
      <c r="AQ1753" s="17">
        <v>23.6</v>
      </c>
      <c r="AR1753" s="26">
        <v>848.66666666666561</v>
      </c>
      <c r="AS1753" s="26">
        <v>1464.0166666666667</v>
      </c>
      <c r="AT1753" s="26">
        <v>621.19999999999993</v>
      </c>
      <c r="AU1753" s="26">
        <v>21.416186213856399</v>
      </c>
      <c r="AV1753" s="26">
        <v>4.0861439942233853</v>
      </c>
      <c r="AW1753" s="27">
        <v>4642.3999999999996</v>
      </c>
      <c r="AX1753" s="26">
        <v>3552.1666666666665</v>
      </c>
      <c r="AY1753" s="103">
        <v>549</v>
      </c>
      <c r="AZ1753" s="103">
        <f t="shared" si="275"/>
        <v>167.44499999999999</v>
      </c>
      <c r="BA1753" s="17">
        <v>45</v>
      </c>
      <c r="BB1753" s="17">
        <v>60</v>
      </c>
      <c r="BC1753" s="17">
        <v>0.21</v>
      </c>
      <c r="BD1753" s="14">
        <v>2</v>
      </c>
      <c r="BE1753" s="17" t="s">
        <v>149</v>
      </c>
      <c r="BF1753" s="17">
        <v>5.3624999999999998</v>
      </c>
      <c r="BG1753" s="17">
        <v>162.49888000693204</v>
      </c>
      <c r="BH1753" s="17" t="s">
        <v>225</v>
      </c>
    </row>
    <row r="1754" spans="1:60" x14ac:dyDescent="0.25">
      <c r="A1754" s="52">
        <v>2012</v>
      </c>
      <c r="B1754" s="52">
        <v>2014</v>
      </c>
      <c r="C1754" s="52" t="s">
        <v>223</v>
      </c>
      <c r="D1754" s="52" t="s">
        <v>348</v>
      </c>
      <c r="E1754" s="17">
        <v>1</v>
      </c>
      <c r="F1754" s="67" t="s">
        <v>93</v>
      </c>
      <c r="G1754" s="17" t="s">
        <v>94</v>
      </c>
      <c r="H1754" s="70" t="s">
        <v>95</v>
      </c>
      <c r="I1754" s="17" t="s">
        <v>43</v>
      </c>
      <c r="J1754" s="67">
        <v>988234</v>
      </c>
      <c r="K1754" s="17" t="str">
        <f t="shared" si="273"/>
        <v>Diploid</v>
      </c>
      <c r="L1754" s="27">
        <v>95</v>
      </c>
      <c r="M1754" s="27">
        <f t="shared" si="266"/>
        <v>0.95</v>
      </c>
      <c r="N1754" s="26">
        <v>19.211984908754062</v>
      </c>
      <c r="O1754" s="26">
        <v>47.151603594071034</v>
      </c>
      <c r="P1754" s="26">
        <f t="shared" si="267"/>
        <v>0.47151603594071034</v>
      </c>
      <c r="Q1754" s="26">
        <f t="shared" si="268"/>
        <v>52.848396405928966</v>
      </c>
      <c r="R1754" s="26">
        <v>0.52848396405928966</v>
      </c>
      <c r="S1754" s="26">
        <v>10.153225942025596</v>
      </c>
      <c r="T1754" s="26">
        <v>5.0766129710127981</v>
      </c>
      <c r="U1754" s="17" t="s">
        <v>45</v>
      </c>
      <c r="V1754" s="26">
        <f t="shared" si="271"/>
        <v>2.2643233590601239</v>
      </c>
      <c r="W1754" s="80">
        <v>19.076026796212275</v>
      </c>
      <c r="X1754" s="80">
        <v>42.969406892912659</v>
      </c>
      <c r="Y1754" s="80">
        <v>25.105761013575915</v>
      </c>
      <c r="Z1754" s="80">
        <v>1.1096747690031208</v>
      </c>
      <c r="AA1754" s="26">
        <v>0.45714285714285713</v>
      </c>
      <c r="AB1754" s="26">
        <v>33.315272622271493</v>
      </c>
      <c r="AC1754" s="26">
        <f t="shared" si="272"/>
        <v>0.9684160506903895</v>
      </c>
      <c r="AD1754" s="26">
        <f t="shared" si="272"/>
        <v>2.1813904838928715</v>
      </c>
      <c r="AE1754" s="26">
        <f t="shared" si="272"/>
        <v>1.2745223200866691</v>
      </c>
      <c r="AF1754" s="26">
        <f t="shared" si="272"/>
        <v>5.6333893259268734E-2</v>
      </c>
      <c r="AG1754" s="17">
        <v>2.4700000000000002</v>
      </c>
      <c r="AH1754" s="17">
        <v>6.88</v>
      </c>
      <c r="AI1754" s="17">
        <f t="shared" si="270"/>
        <v>1.3182567385564048E-7</v>
      </c>
      <c r="AJ1754" s="17">
        <v>1</v>
      </c>
      <c r="AK1754" s="17">
        <v>44.1</v>
      </c>
      <c r="AL1754" s="17">
        <v>2382.5</v>
      </c>
      <c r="AM1754" s="17">
        <v>278.5</v>
      </c>
      <c r="AN1754" s="17">
        <v>2.1</v>
      </c>
      <c r="AO1754" s="17">
        <v>8</v>
      </c>
      <c r="AP1754" s="17">
        <v>0.4</v>
      </c>
      <c r="AQ1754" s="17">
        <v>20.6</v>
      </c>
      <c r="AR1754" s="26">
        <v>848.66666666666561</v>
      </c>
      <c r="AS1754" s="26">
        <v>1464.0166666666667</v>
      </c>
      <c r="AT1754" s="26">
        <v>621.19999999999993</v>
      </c>
      <c r="AU1754" s="26">
        <v>21.416186213856399</v>
      </c>
      <c r="AV1754" s="26">
        <v>4.0861439942233853</v>
      </c>
      <c r="AW1754" s="27">
        <v>4642.3999999999996</v>
      </c>
      <c r="AX1754" s="26">
        <v>3552.1666666666665</v>
      </c>
      <c r="AY1754" s="103">
        <v>549</v>
      </c>
      <c r="AZ1754" s="103">
        <f t="shared" si="275"/>
        <v>167.44499999999999</v>
      </c>
      <c r="BA1754" s="17">
        <v>45</v>
      </c>
      <c r="BB1754" s="17">
        <v>60</v>
      </c>
      <c r="BC1754" s="17">
        <v>0.21</v>
      </c>
      <c r="BD1754" s="14">
        <v>2</v>
      </c>
      <c r="BE1754" s="17" t="s">
        <v>149</v>
      </c>
      <c r="BF1754" s="17">
        <v>5.0975000000000001</v>
      </c>
      <c r="BG1754" s="17">
        <v>99.447115449384967</v>
      </c>
      <c r="BH1754" s="17" t="s">
        <v>225</v>
      </c>
    </row>
    <row r="1755" spans="1:60" x14ac:dyDescent="0.25">
      <c r="A1755" s="52">
        <v>2012</v>
      </c>
      <c r="B1755" s="52">
        <v>2014</v>
      </c>
      <c r="C1755" s="52" t="s">
        <v>223</v>
      </c>
      <c r="D1755" s="52" t="s">
        <v>348</v>
      </c>
      <c r="E1755" s="17">
        <v>2</v>
      </c>
      <c r="F1755" s="67" t="s">
        <v>93</v>
      </c>
      <c r="G1755" s="17" t="s">
        <v>94</v>
      </c>
      <c r="H1755" s="70" t="s">
        <v>95</v>
      </c>
      <c r="I1755" s="17" t="s">
        <v>43</v>
      </c>
      <c r="J1755" s="67">
        <v>988234</v>
      </c>
      <c r="K1755" s="17" t="str">
        <f t="shared" si="273"/>
        <v>Diploid</v>
      </c>
      <c r="L1755" s="27">
        <v>95</v>
      </c>
      <c r="M1755" s="27">
        <f t="shared" si="266"/>
        <v>0.95</v>
      </c>
      <c r="N1755" s="26">
        <v>26.378360231860736</v>
      </c>
      <c r="O1755" s="26">
        <v>46.849462070940696</v>
      </c>
      <c r="P1755" s="26">
        <f t="shared" si="267"/>
        <v>0.46849462070940695</v>
      </c>
      <c r="Q1755" s="26">
        <f t="shared" si="268"/>
        <v>53.150537929059304</v>
      </c>
      <c r="R1755" s="26">
        <v>0.53150537929059305</v>
      </c>
      <c r="S1755" s="26">
        <v>14.020240360099036</v>
      </c>
      <c r="T1755" s="26">
        <v>7.0101201800495181</v>
      </c>
      <c r="U1755" s="17" t="s">
        <v>45</v>
      </c>
      <c r="V1755" s="26">
        <f t="shared" si="271"/>
        <v>3.1267262176848876</v>
      </c>
      <c r="W1755" s="80">
        <v>18.516225120729331</v>
      </c>
      <c r="X1755" s="80">
        <v>44.090547757668759</v>
      </c>
      <c r="Y1755" s="80">
        <v>24.734597042319194</v>
      </c>
      <c r="Z1755" s="80">
        <v>1.1465733929081807</v>
      </c>
      <c r="AA1755" s="26">
        <v>0.46028571428571424</v>
      </c>
      <c r="AB1755" s="26">
        <v>45.689796331793886</v>
      </c>
      <c r="AC1755" s="26">
        <f t="shared" si="272"/>
        <v>1.2980096337716451</v>
      </c>
      <c r="AD1755" s="26">
        <f t="shared" si="272"/>
        <v>3.090800385854708</v>
      </c>
      <c r="AE1755" s="26">
        <f t="shared" si="272"/>
        <v>1.7339249787175492</v>
      </c>
      <c r="AF1755" s="26">
        <f t="shared" si="272"/>
        <v>8.0376172795334822E-2</v>
      </c>
      <c r="AG1755" s="17">
        <v>2.0699999999999998</v>
      </c>
      <c r="AH1755" s="17">
        <v>6.57</v>
      </c>
      <c r="AI1755" s="17">
        <f t="shared" si="270"/>
        <v>2.691534803926908E-7</v>
      </c>
      <c r="AJ1755" s="17">
        <v>1</v>
      </c>
      <c r="AK1755" s="17">
        <v>39.299999999999997</v>
      </c>
      <c r="AL1755" s="17">
        <v>1143</v>
      </c>
      <c r="AM1755" s="17">
        <v>237.7</v>
      </c>
      <c r="AN1755" s="17">
        <v>2.2000000000000002</v>
      </c>
      <c r="AO1755" s="17">
        <v>5.3</v>
      </c>
      <c r="AP1755" s="17">
        <v>0.3</v>
      </c>
      <c r="AQ1755" s="17">
        <v>18.7</v>
      </c>
      <c r="AR1755" s="26">
        <v>848.66666666666561</v>
      </c>
      <c r="AS1755" s="26">
        <v>1464.0166666666667</v>
      </c>
      <c r="AT1755" s="26">
        <v>621.19999999999993</v>
      </c>
      <c r="AU1755" s="26">
        <v>21.416186213856399</v>
      </c>
      <c r="AV1755" s="26">
        <v>4.0861439942233853</v>
      </c>
      <c r="AW1755" s="27">
        <v>4642.3999999999996</v>
      </c>
      <c r="AX1755" s="26">
        <v>3552.1666666666665</v>
      </c>
      <c r="AY1755" s="103">
        <v>549</v>
      </c>
      <c r="AZ1755" s="103">
        <f t="shared" si="275"/>
        <v>167.44499999999999</v>
      </c>
      <c r="BA1755" s="17">
        <v>45</v>
      </c>
      <c r="BB1755" s="17">
        <v>60</v>
      </c>
      <c r="BC1755" s="17">
        <v>0.21</v>
      </c>
      <c r="BD1755" s="14">
        <v>2</v>
      </c>
      <c r="BE1755" s="17" t="s">
        <v>149</v>
      </c>
      <c r="BF1755" s="17">
        <v>5.0250000000000004</v>
      </c>
      <c r="BG1755" s="17">
        <v>147.00297424310037</v>
      </c>
      <c r="BH1755" s="17" t="s">
        <v>225</v>
      </c>
    </row>
    <row r="1756" spans="1:60" x14ac:dyDescent="0.25">
      <c r="A1756" s="52">
        <v>2012</v>
      </c>
      <c r="B1756" s="52">
        <v>2014</v>
      </c>
      <c r="C1756" s="52" t="s">
        <v>223</v>
      </c>
      <c r="D1756" s="52" t="s">
        <v>348</v>
      </c>
      <c r="E1756" s="17">
        <v>3</v>
      </c>
      <c r="F1756" s="67" t="s">
        <v>93</v>
      </c>
      <c r="G1756" s="17" t="s">
        <v>94</v>
      </c>
      <c r="H1756" s="70" t="s">
        <v>95</v>
      </c>
      <c r="I1756" s="17" t="s">
        <v>43</v>
      </c>
      <c r="J1756" s="67">
        <v>988234</v>
      </c>
      <c r="K1756" s="17" t="str">
        <f t="shared" si="273"/>
        <v>Diploid</v>
      </c>
      <c r="L1756" s="27">
        <v>95</v>
      </c>
      <c r="M1756" s="27">
        <f t="shared" si="266"/>
        <v>0.95</v>
      </c>
      <c r="N1756" s="26">
        <v>27.903120938904706</v>
      </c>
      <c r="O1756" s="26">
        <v>47.206273713776561</v>
      </c>
      <c r="P1756" s="26">
        <f t="shared" si="267"/>
        <v>0.47206273713776559</v>
      </c>
      <c r="Q1756" s="26">
        <f t="shared" si="268"/>
        <v>52.793726286223439</v>
      </c>
      <c r="R1756" s="26">
        <v>0.52793726286223441</v>
      </c>
      <c r="S1756" s="26">
        <v>14.731097293799252</v>
      </c>
      <c r="T1756" s="26">
        <v>7.3655486468996259</v>
      </c>
      <c r="U1756" s="17" t="s">
        <v>45</v>
      </c>
      <c r="V1756" s="26">
        <f t="shared" si="271"/>
        <v>3.2852580940676299</v>
      </c>
      <c r="W1756" s="80">
        <v>17.675481895872593</v>
      </c>
      <c r="X1756" s="80">
        <v>44.728507892821185</v>
      </c>
      <c r="Y1756" s="80">
        <v>24.974543532673195</v>
      </c>
      <c r="Z1756" s="80">
        <v>1.441417117898709</v>
      </c>
      <c r="AA1756" s="26">
        <v>0.43499999999999994</v>
      </c>
      <c r="AB1756" s="26">
        <v>50.796887219997423</v>
      </c>
      <c r="AC1756" s="26">
        <f t="shared" si="272"/>
        <v>1.3018962176144322</v>
      </c>
      <c r="AD1756" s="26">
        <f t="shared" si="272"/>
        <v>3.2945000078780833</v>
      </c>
      <c r="AE1756" s="26">
        <f t="shared" si="272"/>
        <v>1.8395121532401686</v>
      </c>
      <c r="AF1756" s="26">
        <f t="shared" si="272"/>
        <v>0.10616827902356794</v>
      </c>
      <c r="AG1756" s="17">
        <v>2.2799999999999998</v>
      </c>
      <c r="AH1756" s="17">
        <v>6.3</v>
      </c>
      <c r="AI1756" s="17">
        <f t="shared" si="270"/>
        <v>5.0118723362727218E-7</v>
      </c>
      <c r="AJ1756" s="17">
        <v>1</v>
      </c>
      <c r="AK1756" s="17">
        <v>48.6</v>
      </c>
      <c r="AL1756" s="17">
        <v>1094.5</v>
      </c>
      <c r="AM1756" s="17">
        <v>230.2</v>
      </c>
      <c r="AN1756" s="17">
        <v>2.2999999999999998</v>
      </c>
      <c r="AO1756" s="17">
        <v>6.6</v>
      </c>
      <c r="AP1756" s="17">
        <v>0.3</v>
      </c>
      <c r="AQ1756" s="17">
        <v>21.8</v>
      </c>
      <c r="AR1756" s="26">
        <v>848.66666666666561</v>
      </c>
      <c r="AS1756" s="26">
        <v>1464.0166666666667</v>
      </c>
      <c r="AT1756" s="26">
        <v>621.19999999999993</v>
      </c>
      <c r="AU1756" s="26">
        <v>21.416186213856399</v>
      </c>
      <c r="AV1756" s="26">
        <v>4.0861439942233853</v>
      </c>
      <c r="AW1756" s="27">
        <v>4642.3999999999996</v>
      </c>
      <c r="AX1756" s="26">
        <v>3552.1666666666665</v>
      </c>
      <c r="AY1756" s="103">
        <v>549</v>
      </c>
      <c r="AZ1756" s="103">
        <f t="shared" si="275"/>
        <v>167.44499999999999</v>
      </c>
      <c r="BA1756" s="17">
        <v>45</v>
      </c>
      <c r="BB1756" s="17">
        <v>60</v>
      </c>
      <c r="BC1756" s="17">
        <v>0.21</v>
      </c>
      <c r="BD1756" s="14">
        <v>2</v>
      </c>
      <c r="BE1756" s="17" t="s">
        <v>149</v>
      </c>
      <c r="BF1756" s="17">
        <v>5.0650000000000004</v>
      </c>
      <c r="BG1756" s="17">
        <v>95.182403422136758</v>
      </c>
      <c r="BH1756" s="17" t="s">
        <v>225</v>
      </c>
    </row>
    <row r="1757" spans="1:60" x14ac:dyDescent="0.25">
      <c r="A1757" s="52">
        <v>2012</v>
      </c>
      <c r="B1757" s="52">
        <v>2014</v>
      </c>
      <c r="C1757" s="52" t="s">
        <v>223</v>
      </c>
      <c r="D1757" s="52" t="s">
        <v>348</v>
      </c>
      <c r="E1757" s="17">
        <v>4</v>
      </c>
      <c r="F1757" s="67" t="s">
        <v>93</v>
      </c>
      <c r="G1757" s="17" t="s">
        <v>94</v>
      </c>
      <c r="H1757" s="70" t="s">
        <v>95</v>
      </c>
      <c r="I1757" s="17" t="s">
        <v>43</v>
      </c>
      <c r="J1757" s="67">
        <v>988234</v>
      </c>
      <c r="K1757" s="17" t="str">
        <f t="shared" si="273"/>
        <v>Diploid</v>
      </c>
      <c r="L1757" s="27">
        <v>100</v>
      </c>
      <c r="M1757" s="27">
        <f t="shared" si="266"/>
        <v>1</v>
      </c>
      <c r="N1757" s="26">
        <v>29.580357716653079</v>
      </c>
      <c r="O1757" s="26">
        <v>48.470727473967003</v>
      </c>
      <c r="P1757" s="26">
        <f t="shared" si="267"/>
        <v>0.48470727473967001</v>
      </c>
      <c r="Q1757" s="26">
        <f t="shared" si="268"/>
        <v>51.529272526032997</v>
      </c>
      <c r="R1757" s="26">
        <v>0.51529272526032999</v>
      </c>
      <c r="S1757" s="26">
        <v>15.242543141989596</v>
      </c>
      <c r="T1757" s="26">
        <v>7.6212715709947982</v>
      </c>
      <c r="U1757" s="17" t="s">
        <v>45</v>
      </c>
      <c r="V1757" s="26">
        <f t="shared" si="271"/>
        <v>3.3993182743063328</v>
      </c>
      <c r="W1757" s="80">
        <v>18.599927351626633</v>
      </c>
      <c r="X1757" s="80">
        <v>43.677344033782703</v>
      </c>
      <c r="Y1757" s="80">
        <v>24.909578894554173</v>
      </c>
      <c r="Z1757" s="80">
        <v>1.1121724900776684</v>
      </c>
      <c r="AA1757" s="26">
        <v>0.43781249999999999</v>
      </c>
      <c r="AB1757" s="26">
        <v>52.222845882619609</v>
      </c>
      <c r="AC1757" s="26">
        <f t="shared" si="272"/>
        <v>1.4175509754752063</v>
      </c>
      <c r="AD1757" s="26">
        <f t="shared" si="272"/>
        <v>3.3287690038122735</v>
      </c>
      <c r="AE1757" s="26">
        <f t="shared" si="272"/>
        <v>1.8984266547451776</v>
      </c>
      <c r="AF1757" s="26">
        <f t="shared" si="272"/>
        <v>8.4761685806714282E-2</v>
      </c>
      <c r="AG1757" s="17">
        <v>2.37</v>
      </c>
      <c r="AH1757" s="17">
        <v>6.06</v>
      </c>
      <c r="AI1757" s="17">
        <f t="shared" si="270"/>
        <v>8.7096358995607992E-7</v>
      </c>
      <c r="AJ1757" s="17">
        <v>1</v>
      </c>
      <c r="AK1757" s="17">
        <v>46.9</v>
      </c>
      <c r="AL1757" s="17">
        <v>1038.5</v>
      </c>
      <c r="AM1757" s="17">
        <v>167.1</v>
      </c>
      <c r="AN1757" s="17">
        <v>3.5</v>
      </c>
      <c r="AO1757" s="17">
        <v>7.5</v>
      </c>
      <c r="AP1757" s="17">
        <v>0.4</v>
      </c>
      <c r="AQ1757" s="17">
        <v>23.6</v>
      </c>
      <c r="AR1757" s="26">
        <v>848.66666666666561</v>
      </c>
      <c r="AS1757" s="26">
        <v>1464.0166666666667</v>
      </c>
      <c r="AT1757" s="26">
        <v>621.19999999999993</v>
      </c>
      <c r="AU1757" s="26">
        <v>21.416186213856399</v>
      </c>
      <c r="AV1757" s="26">
        <v>4.0861439942233853</v>
      </c>
      <c r="AW1757" s="27">
        <v>4642.3999999999996</v>
      </c>
      <c r="AX1757" s="26">
        <v>3552.1666666666665</v>
      </c>
      <c r="AY1757" s="103">
        <v>549</v>
      </c>
      <c r="AZ1757" s="103">
        <f t="shared" si="275"/>
        <v>167.44499999999999</v>
      </c>
      <c r="BA1757" s="17">
        <v>45</v>
      </c>
      <c r="BB1757" s="17">
        <v>60</v>
      </c>
      <c r="BC1757" s="17">
        <v>0.21</v>
      </c>
      <c r="BD1757" s="14">
        <v>2</v>
      </c>
      <c r="BE1757" s="17" t="s">
        <v>149</v>
      </c>
      <c r="BF1757" s="17">
        <v>5.2024999999999997</v>
      </c>
      <c r="BG1757" s="17">
        <v>125.97786540895073</v>
      </c>
      <c r="BH1757" s="17" t="s">
        <v>225</v>
      </c>
    </row>
    <row r="1758" spans="1:60" x14ac:dyDescent="0.25">
      <c r="A1758" s="52">
        <v>2012</v>
      </c>
      <c r="B1758" s="52">
        <v>2014</v>
      </c>
      <c r="C1758" s="52" t="s">
        <v>223</v>
      </c>
      <c r="D1758" s="52" t="s">
        <v>348</v>
      </c>
      <c r="E1758" s="17">
        <v>1</v>
      </c>
      <c r="F1758" s="67" t="s">
        <v>133</v>
      </c>
      <c r="G1758" s="17" t="s">
        <v>133</v>
      </c>
      <c r="H1758" s="20" t="s">
        <v>133</v>
      </c>
      <c r="I1758" s="17">
        <v>15</v>
      </c>
      <c r="J1758" s="67" t="s">
        <v>133</v>
      </c>
      <c r="K1758" s="17" t="str">
        <f t="shared" si="273"/>
        <v>???</v>
      </c>
      <c r="L1758" s="27">
        <v>100</v>
      </c>
      <c r="M1758" s="27">
        <f t="shared" ref="M1758:M1801" si="276">L1758/100</f>
        <v>1</v>
      </c>
      <c r="N1758" s="26">
        <v>9.1485642422638378</v>
      </c>
      <c r="O1758" s="26">
        <v>50.172677632184104</v>
      </c>
      <c r="P1758" s="26">
        <f t="shared" ref="P1758:P1801" si="277">O1758/100</f>
        <v>0.50172677632184104</v>
      </c>
      <c r="Q1758" s="26">
        <f t="shared" ref="Q1758:Q1801" si="278">R1758*100</f>
        <v>49.827322367815903</v>
      </c>
      <c r="R1758" s="26">
        <v>0.49827322367815902</v>
      </c>
      <c r="S1758" s="26">
        <v>4.5584845970195369</v>
      </c>
      <c r="T1758" s="26">
        <v>2.2792422985097684</v>
      </c>
      <c r="U1758" s="17" t="s">
        <v>45</v>
      </c>
      <c r="V1758" s="26">
        <f t="shared" si="271"/>
        <v>1.0166111946965961</v>
      </c>
      <c r="W1758" s="80">
        <v>15.792797989602875</v>
      </c>
      <c r="X1758" s="80">
        <v>48.00813409255008</v>
      </c>
      <c r="Y1758" s="80">
        <v>24.75147504326344</v>
      </c>
      <c r="Z1758" s="80">
        <v>0.95290076989586225</v>
      </c>
      <c r="AA1758" s="26">
        <v>0.44124999999999998</v>
      </c>
      <c r="AB1758" s="26">
        <v>15.496264919046585</v>
      </c>
      <c r="AC1758" s="26">
        <f t="shared" si="272"/>
        <v>0.35995613189722908</v>
      </c>
      <c r="AD1758" s="26">
        <f t="shared" si="272"/>
        <v>1.0942216989626903</v>
      </c>
      <c r="AE1758" s="26">
        <f t="shared" si="272"/>
        <v>0.56414608869114935</v>
      </c>
      <c r="AF1758" s="26">
        <f t="shared" si="272"/>
        <v>2.1718917410291732E-2</v>
      </c>
      <c r="AG1758" s="17">
        <v>2.4700000000000002</v>
      </c>
      <c r="AH1758" s="17">
        <v>6.88</v>
      </c>
      <c r="AI1758" s="17">
        <f t="shared" ref="AI1758:AI1801" si="279">10^(-AH1758)</f>
        <v>1.3182567385564048E-7</v>
      </c>
      <c r="AJ1758" s="17">
        <v>1</v>
      </c>
      <c r="AK1758" s="17">
        <v>44.1</v>
      </c>
      <c r="AL1758" s="17">
        <v>2382.5</v>
      </c>
      <c r="AM1758" s="17">
        <v>278.5</v>
      </c>
      <c r="AN1758" s="17">
        <v>2.1</v>
      </c>
      <c r="AO1758" s="17">
        <v>8</v>
      </c>
      <c r="AP1758" s="17">
        <v>0.4</v>
      </c>
      <c r="AQ1758" s="17">
        <v>20.6</v>
      </c>
      <c r="AR1758" s="26">
        <v>848.66666666666561</v>
      </c>
      <c r="AS1758" s="26">
        <v>1464.0166666666667</v>
      </c>
      <c r="AT1758" s="26">
        <v>621.19999999999993</v>
      </c>
      <c r="AU1758" s="26">
        <v>21.416186213856399</v>
      </c>
      <c r="AV1758" s="26">
        <v>4.0861439942233853</v>
      </c>
      <c r="AW1758" s="27">
        <v>4642.3999999999996</v>
      </c>
      <c r="AX1758" s="26">
        <v>3552.1666666666665</v>
      </c>
      <c r="AY1758" s="103">
        <v>549</v>
      </c>
      <c r="AZ1758" s="103"/>
      <c r="BA1758" s="17">
        <v>45</v>
      </c>
      <c r="BB1758" s="17">
        <v>60</v>
      </c>
      <c r="BC1758" s="17">
        <v>0.21</v>
      </c>
      <c r="BD1758" s="14">
        <v>2</v>
      </c>
      <c r="BE1758" s="17" t="s">
        <v>149</v>
      </c>
      <c r="BF1758" s="17">
        <v>3.1699999999999995</v>
      </c>
      <c r="BG1758" s="17">
        <v>85.529859993982114</v>
      </c>
      <c r="BH1758" s="17" t="s">
        <v>225</v>
      </c>
    </row>
    <row r="1759" spans="1:60" x14ac:dyDescent="0.25">
      <c r="A1759" s="52">
        <v>2012</v>
      </c>
      <c r="B1759" s="52">
        <v>2014</v>
      </c>
      <c r="C1759" s="52" t="s">
        <v>223</v>
      </c>
      <c r="D1759" s="52" t="s">
        <v>348</v>
      </c>
      <c r="E1759" s="17">
        <v>2</v>
      </c>
      <c r="F1759" s="67" t="s">
        <v>133</v>
      </c>
      <c r="G1759" s="17" t="s">
        <v>133</v>
      </c>
      <c r="H1759" s="20" t="s">
        <v>133</v>
      </c>
      <c r="I1759" s="17">
        <v>15</v>
      </c>
      <c r="J1759" s="67" t="s">
        <v>133</v>
      </c>
      <c r="K1759" s="17" t="str">
        <f t="shared" si="273"/>
        <v>???</v>
      </c>
      <c r="L1759" s="27">
        <v>100</v>
      </c>
      <c r="M1759" s="27">
        <f t="shared" si="276"/>
        <v>1</v>
      </c>
      <c r="N1759" s="26">
        <v>10.063420666490224</v>
      </c>
      <c r="O1759" s="26">
        <v>48.437854233019031</v>
      </c>
      <c r="P1759" s="26">
        <f t="shared" si="277"/>
        <v>0.48437854233019029</v>
      </c>
      <c r="Q1759" s="26">
        <f t="shared" si="278"/>
        <v>51.562145766980969</v>
      </c>
      <c r="R1759" s="26">
        <v>0.51562145766980971</v>
      </c>
      <c r="S1759" s="26">
        <v>5.1889156332001773</v>
      </c>
      <c r="T1759" s="26">
        <v>2.5944578166000887</v>
      </c>
      <c r="U1759" s="17" t="s">
        <v>45</v>
      </c>
      <c r="V1759" s="26">
        <f t="shared" ref="V1759:V1801" si="280">T1759/2.242</f>
        <v>1.157206876271226</v>
      </c>
      <c r="W1759" s="80">
        <v>16.209910505972076</v>
      </c>
      <c r="X1759" s="80">
        <v>47.326749456800613</v>
      </c>
      <c r="Y1759" s="80">
        <v>24.34721527778234</v>
      </c>
      <c r="Z1759" s="80">
        <v>1.0033180004480897</v>
      </c>
      <c r="AA1759" s="26">
        <v>0.47555555555555551</v>
      </c>
      <c r="AB1759" s="26">
        <v>16.366906786963181</v>
      </c>
      <c r="AC1759" s="26">
        <f t="shared" si="272"/>
        <v>0.42055929018607147</v>
      </c>
      <c r="AD1759" s="26">
        <f t="shared" si="272"/>
        <v>1.2278725506247035</v>
      </c>
      <c r="AE1759" s="26">
        <f t="shared" si="272"/>
        <v>0.6316782298988749</v>
      </c>
      <c r="AF1759" s="26">
        <f t="shared" si="272"/>
        <v>2.6030662287981177E-2</v>
      </c>
      <c r="AG1759" s="17">
        <v>2.0699999999999998</v>
      </c>
      <c r="AH1759" s="17">
        <v>6.57</v>
      </c>
      <c r="AI1759" s="17">
        <f t="shared" si="279"/>
        <v>2.691534803926908E-7</v>
      </c>
      <c r="AJ1759" s="17">
        <v>1</v>
      </c>
      <c r="AK1759" s="17">
        <v>39.299999999999997</v>
      </c>
      <c r="AL1759" s="17">
        <v>1143</v>
      </c>
      <c r="AM1759" s="17">
        <v>237.7</v>
      </c>
      <c r="AN1759" s="17">
        <v>2.2000000000000002</v>
      </c>
      <c r="AO1759" s="17">
        <v>5.3</v>
      </c>
      <c r="AP1759" s="17">
        <v>0.3</v>
      </c>
      <c r="AQ1759" s="17">
        <v>18.7</v>
      </c>
      <c r="AR1759" s="26">
        <v>848.66666666666561</v>
      </c>
      <c r="AS1759" s="26">
        <v>1464.0166666666667</v>
      </c>
      <c r="AT1759" s="26">
        <v>621.19999999999993</v>
      </c>
      <c r="AU1759" s="26">
        <v>21.416186213856399</v>
      </c>
      <c r="AV1759" s="26">
        <v>4.0861439942233853</v>
      </c>
      <c r="AW1759" s="27">
        <v>4642.3999999999996</v>
      </c>
      <c r="AX1759" s="26">
        <v>3552.1666666666665</v>
      </c>
      <c r="AY1759" s="103">
        <v>549</v>
      </c>
      <c r="AZ1759" s="103"/>
      <c r="BA1759" s="17">
        <v>45</v>
      </c>
      <c r="BB1759" s="17">
        <v>60</v>
      </c>
      <c r="BC1759" s="17">
        <v>0.21</v>
      </c>
      <c r="BD1759" s="14">
        <v>2</v>
      </c>
      <c r="BE1759" s="17" t="s">
        <v>149</v>
      </c>
      <c r="BF1759" s="17">
        <v>3.39</v>
      </c>
      <c r="BG1759" s="17">
        <v>59.831632087617606</v>
      </c>
      <c r="BH1759" s="17" t="s">
        <v>225</v>
      </c>
    </row>
    <row r="1760" spans="1:60" x14ac:dyDescent="0.25">
      <c r="A1760" s="52">
        <v>2012</v>
      </c>
      <c r="B1760" s="52">
        <v>2014</v>
      </c>
      <c r="C1760" s="52" t="s">
        <v>223</v>
      </c>
      <c r="D1760" s="52" t="s">
        <v>348</v>
      </c>
      <c r="E1760" s="17">
        <v>3</v>
      </c>
      <c r="F1760" s="67" t="s">
        <v>133</v>
      </c>
      <c r="G1760" s="17" t="s">
        <v>133</v>
      </c>
      <c r="H1760" s="20" t="s">
        <v>133</v>
      </c>
      <c r="I1760" s="17">
        <v>15</v>
      </c>
      <c r="J1760" s="67" t="s">
        <v>133</v>
      </c>
      <c r="K1760" s="17" t="str">
        <f t="shared" si="273"/>
        <v>???</v>
      </c>
      <c r="L1760" s="27">
        <v>100</v>
      </c>
      <c r="M1760" s="27">
        <f t="shared" si="276"/>
        <v>1</v>
      </c>
      <c r="N1760" s="26">
        <v>17.687224201710091</v>
      </c>
      <c r="O1760" s="26">
        <v>49.166071723055708</v>
      </c>
      <c r="P1760" s="26">
        <f t="shared" si="277"/>
        <v>0.4916607172305571</v>
      </c>
      <c r="Q1760" s="26">
        <f t="shared" si="278"/>
        <v>50.833928276944285</v>
      </c>
      <c r="R1760" s="26">
        <v>0.50833928276944285</v>
      </c>
      <c r="S1760" s="26">
        <v>8.991110864879639</v>
      </c>
      <c r="T1760" s="26">
        <v>4.4955554324398195</v>
      </c>
      <c r="U1760" s="17" t="s">
        <v>45</v>
      </c>
      <c r="V1760" s="26">
        <f t="shared" si="280"/>
        <v>2.0051540733451469</v>
      </c>
      <c r="W1760" s="80">
        <v>17.990588710798974</v>
      </c>
      <c r="X1760" s="80">
        <v>45.87955679368612</v>
      </c>
      <c r="Y1760" s="80">
        <v>24.332231981433836</v>
      </c>
      <c r="Z1760" s="80">
        <v>1.2524908081844046</v>
      </c>
      <c r="AA1760" s="26">
        <v>0.40740000000000004</v>
      </c>
      <c r="AB1760" s="26">
        <v>33.10423735228143</v>
      </c>
      <c r="AC1760" s="26">
        <f t="shared" si="272"/>
        <v>0.80877688811622817</v>
      </c>
      <c r="AD1760" s="26">
        <f t="shared" si="272"/>
        <v>2.0625409078178687</v>
      </c>
      <c r="AE1760" s="26">
        <f t="shared" si="272"/>
        <v>1.0938689766752079</v>
      </c>
      <c r="AF1760" s="26">
        <f t="shared" si="272"/>
        <v>5.6306418568143404E-2</v>
      </c>
      <c r="AG1760" s="17">
        <v>2.2799999999999998</v>
      </c>
      <c r="AH1760" s="17">
        <v>6.3</v>
      </c>
      <c r="AI1760" s="17">
        <f t="shared" si="279"/>
        <v>5.0118723362727218E-7</v>
      </c>
      <c r="AJ1760" s="17">
        <v>1</v>
      </c>
      <c r="AK1760" s="17">
        <v>48.6</v>
      </c>
      <c r="AL1760" s="17">
        <v>1094.5</v>
      </c>
      <c r="AM1760" s="17">
        <v>230.2</v>
      </c>
      <c r="AN1760" s="17">
        <v>2.2999999999999998</v>
      </c>
      <c r="AO1760" s="17">
        <v>6.6</v>
      </c>
      <c r="AP1760" s="17">
        <v>0.3</v>
      </c>
      <c r="AQ1760" s="17">
        <v>21.8</v>
      </c>
      <c r="AR1760" s="26">
        <v>848.66666666666561</v>
      </c>
      <c r="AS1760" s="26">
        <v>1464.0166666666667</v>
      </c>
      <c r="AT1760" s="26">
        <v>621.19999999999993</v>
      </c>
      <c r="AU1760" s="26">
        <v>21.416186213856399</v>
      </c>
      <c r="AV1760" s="26">
        <v>4.0861439942233853</v>
      </c>
      <c r="AW1760" s="27">
        <v>4642.3999999999996</v>
      </c>
      <c r="AX1760" s="26">
        <v>3552.1666666666665</v>
      </c>
      <c r="AY1760" s="103">
        <v>549</v>
      </c>
      <c r="AZ1760" s="103"/>
      <c r="BA1760" s="17">
        <v>45</v>
      </c>
      <c r="BB1760" s="17">
        <v>60</v>
      </c>
      <c r="BC1760" s="17">
        <v>0.21</v>
      </c>
      <c r="BD1760" s="14">
        <v>2</v>
      </c>
      <c r="BE1760" s="17" t="s">
        <v>149</v>
      </c>
      <c r="BF1760" s="17">
        <v>4.3174999999999999</v>
      </c>
      <c r="BG1760" s="17">
        <v>126.80253348051802</v>
      </c>
      <c r="BH1760" s="17" t="s">
        <v>225</v>
      </c>
    </row>
    <row r="1761" spans="1:60" x14ac:dyDescent="0.25">
      <c r="A1761" s="52">
        <v>2012</v>
      </c>
      <c r="B1761" s="52">
        <v>2014</v>
      </c>
      <c r="C1761" s="52" t="s">
        <v>223</v>
      </c>
      <c r="D1761" s="52" t="s">
        <v>348</v>
      </c>
      <c r="E1761" s="17">
        <v>4</v>
      </c>
      <c r="F1761" s="67" t="s">
        <v>133</v>
      </c>
      <c r="G1761" s="17" t="s">
        <v>133</v>
      </c>
      <c r="H1761" s="20" t="s">
        <v>133</v>
      </c>
      <c r="I1761" s="17">
        <v>15</v>
      </c>
      <c r="J1761" s="67" t="s">
        <v>133</v>
      </c>
      <c r="K1761" s="17" t="str">
        <f t="shared" si="273"/>
        <v>???</v>
      </c>
      <c r="L1761" s="27">
        <v>100</v>
      </c>
      <c r="M1761" s="27">
        <f t="shared" si="276"/>
        <v>1</v>
      </c>
      <c r="N1761" s="26">
        <v>28.055597009609102</v>
      </c>
      <c r="O1761" s="26">
        <v>47.580057367954879</v>
      </c>
      <c r="P1761" s="26">
        <f t="shared" si="277"/>
        <v>0.47580057367954881</v>
      </c>
      <c r="Q1761" s="26">
        <f t="shared" si="278"/>
        <v>52.419942632045121</v>
      </c>
      <c r="R1761" s="26">
        <v>0.52419942632045124</v>
      </c>
      <c r="S1761" s="26">
        <v>14.706727857514858</v>
      </c>
      <c r="T1761" s="26">
        <v>7.3533639287574291</v>
      </c>
      <c r="U1761" s="17" t="s">
        <v>45</v>
      </c>
      <c r="V1761" s="26">
        <f t="shared" si="280"/>
        <v>3.279823340212948</v>
      </c>
      <c r="W1761" s="80">
        <v>16.066467735319435</v>
      </c>
      <c r="X1761" s="80">
        <v>45.777822908204712</v>
      </c>
      <c r="Y1761" s="80">
        <v>25.542214733252379</v>
      </c>
      <c r="Z1761" s="80">
        <v>1.4052404468716588</v>
      </c>
      <c r="AA1761" s="26">
        <v>0.40621951219512198</v>
      </c>
      <c r="AB1761" s="26">
        <v>54.305839882147325</v>
      </c>
      <c r="AC1761" s="26">
        <f t="shared" si="272"/>
        <v>1.1814258430744298</v>
      </c>
      <c r="AD1761" s="26">
        <f t="shared" si="272"/>
        <v>3.3662099171023803</v>
      </c>
      <c r="AE1761" s="26">
        <f t="shared" si="272"/>
        <v>1.8782120048007458</v>
      </c>
      <c r="AF1761" s="26">
        <f t="shared" si="272"/>
        <v>0.10333244413257027</v>
      </c>
      <c r="AG1761" s="17">
        <v>2.37</v>
      </c>
      <c r="AH1761" s="17">
        <v>6.06</v>
      </c>
      <c r="AI1761" s="17">
        <f t="shared" si="279"/>
        <v>8.7096358995607992E-7</v>
      </c>
      <c r="AJ1761" s="17">
        <v>1</v>
      </c>
      <c r="AK1761" s="17">
        <v>46.9</v>
      </c>
      <c r="AL1761" s="17">
        <v>1038.5</v>
      </c>
      <c r="AM1761" s="17">
        <v>167.1</v>
      </c>
      <c r="AN1761" s="17">
        <v>3.5</v>
      </c>
      <c r="AO1761" s="17">
        <v>7.5</v>
      </c>
      <c r="AP1761" s="17">
        <v>0.4</v>
      </c>
      <c r="AQ1761" s="17">
        <v>23.6</v>
      </c>
      <c r="AR1761" s="26">
        <v>848.66666666666561</v>
      </c>
      <c r="AS1761" s="26">
        <v>1464.0166666666667</v>
      </c>
      <c r="AT1761" s="26">
        <v>621.19999999999993</v>
      </c>
      <c r="AU1761" s="26">
        <v>21.416186213856399</v>
      </c>
      <c r="AV1761" s="26">
        <v>4.0861439942233853</v>
      </c>
      <c r="AW1761" s="27">
        <v>4642.3999999999996</v>
      </c>
      <c r="AX1761" s="26">
        <v>3552.1666666666665</v>
      </c>
      <c r="AY1761" s="103">
        <v>549</v>
      </c>
      <c r="AZ1761" s="103"/>
      <c r="BA1761" s="17">
        <v>45</v>
      </c>
      <c r="BB1761" s="17">
        <v>60</v>
      </c>
      <c r="BC1761" s="17">
        <v>0.21</v>
      </c>
      <c r="BD1761" s="14">
        <v>2</v>
      </c>
      <c r="BE1761" s="17" t="s">
        <v>149</v>
      </c>
      <c r="BF1761" s="17">
        <v>4.9675000000000002</v>
      </c>
      <c r="BG1761" s="17">
        <v>145.67565134695869</v>
      </c>
      <c r="BH1761" s="17" t="s">
        <v>225</v>
      </c>
    </row>
    <row r="1762" spans="1:60" x14ac:dyDescent="0.25">
      <c r="A1762" s="52">
        <v>2012</v>
      </c>
      <c r="B1762" s="52">
        <v>2014</v>
      </c>
      <c r="C1762" s="52" t="s">
        <v>223</v>
      </c>
      <c r="D1762" s="52" t="s">
        <v>348</v>
      </c>
      <c r="E1762" s="17">
        <v>1</v>
      </c>
      <c r="F1762" s="67" t="s">
        <v>134</v>
      </c>
      <c r="G1762" s="17" t="s">
        <v>134</v>
      </c>
      <c r="H1762" s="20" t="s">
        <v>134</v>
      </c>
      <c r="I1762" s="17">
        <v>16</v>
      </c>
      <c r="J1762" s="67" t="s">
        <v>134</v>
      </c>
      <c r="K1762" s="17" t="str">
        <f t="shared" si="273"/>
        <v>???</v>
      </c>
      <c r="L1762" s="27">
        <v>100</v>
      </c>
      <c r="M1762" s="27">
        <f t="shared" si="276"/>
        <v>1</v>
      </c>
      <c r="N1762" s="26">
        <v>6.5564710402890842</v>
      </c>
      <c r="O1762" s="26">
        <v>53.145451508571597</v>
      </c>
      <c r="P1762" s="26">
        <f t="shared" si="277"/>
        <v>0.53145451508571595</v>
      </c>
      <c r="Q1762" s="26">
        <f t="shared" si="278"/>
        <v>46.854548491428396</v>
      </c>
      <c r="R1762" s="26">
        <v>0.46854548491428399</v>
      </c>
      <c r="S1762" s="26">
        <v>3.0720049028987089</v>
      </c>
      <c r="T1762" s="26">
        <v>1.5360024514493544</v>
      </c>
      <c r="U1762" s="17" t="s">
        <v>45</v>
      </c>
      <c r="V1762" s="26">
        <f t="shared" si="280"/>
        <v>0.68510368039667902</v>
      </c>
      <c r="W1762" s="80">
        <v>17.338354454232814</v>
      </c>
      <c r="X1762" s="80">
        <v>43.871812516404319</v>
      </c>
      <c r="Y1762" s="80">
        <v>25.511705106030732</v>
      </c>
      <c r="Z1762" s="80">
        <v>1.2215633391435432</v>
      </c>
      <c r="AA1762" s="26">
        <v>0.40575</v>
      </c>
      <c r="AB1762" s="26">
        <v>11.356764890568238</v>
      </c>
      <c r="AC1762" s="26">
        <f t="shared" si="272"/>
        <v>0.26631754945799435</v>
      </c>
      <c r="AD1762" s="26">
        <f t="shared" si="272"/>
        <v>0.67387211574723505</v>
      </c>
      <c r="AE1762" s="26">
        <f t="shared" si="272"/>
        <v>0.39186041583516212</v>
      </c>
      <c r="AF1762" s="26">
        <f t="shared" si="272"/>
        <v>1.8763242835251416E-2</v>
      </c>
      <c r="AG1762" s="17">
        <v>2.4700000000000002</v>
      </c>
      <c r="AH1762" s="17">
        <v>6.88</v>
      </c>
      <c r="AI1762" s="17">
        <f t="shared" si="279"/>
        <v>1.3182567385564048E-7</v>
      </c>
      <c r="AJ1762" s="17">
        <v>1</v>
      </c>
      <c r="AK1762" s="17">
        <v>44.1</v>
      </c>
      <c r="AL1762" s="17">
        <v>2382.5</v>
      </c>
      <c r="AM1762" s="17">
        <v>278.5</v>
      </c>
      <c r="AN1762" s="17">
        <v>2.1</v>
      </c>
      <c r="AO1762" s="17">
        <v>8</v>
      </c>
      <c r="AP1762" s="17">
        <v>0.4</v>
      </c>
      <c r="AQ1762" s="17">
        <v>20.6</v>
      </c>
      <c r="AR1762" s="26">
        <v>848.66666666666561</v>
      </c>
      <c r="AS1762" s="26">
        <v>1464.0166666666667</v>
      </c>
      <c r="AT1762" s="26">
        <v>621.19999999999993</v>
      </c>
      <c r="AU1762" s="26">
        <v>21.416186213856399</v>
      </c>
      <c r="AV1762" s="26">
        <v>4.0861439942233853</v>
      </c>
      <c r="AW1762" s="27">
        <v>4642.3999999999996</v>
      </c>
      <c r="AX1762" s="26">
        <v>3552.1666666666665</v>
      </c>
      <c r="AY1762" s="103">
        <v>549</v>
      </c>
      <c r="AZ1762" s="103"/>
      <c r="BA1762" s="17">
        <v>45</v>
      </c>
      <c r="BB1762" s="17">
        <v>60</v>
      </c>
      <c r="BC1762" s="17">
        <v>0.21</v>
      </c>
      <c r="BD1762" s="14">
        <v>2</v>
      </c>
      <c r="BE1762" s="17" t="s">
        <v>149</v>
      </c>
      <c r="BF1762" s="17">
        <v>3.0350000000000001</v>
      </c>
      <c r="BG1762" s="17">
        <v>30.39490892348125</v>
      </c>
      <c r="BH1762" s="17" t="s">
        <v>225</v>
      </c>
    </row>
    <row r="1763" spans="1:60" x14ac:dyDescent="0.25">
      <c r="A1763" s="52">
        <v>2012</v>
      </c>
      <c r="B1763" s="52">
        <v>2014</v>
      </c>
      <c r="C1763" s="52" t="s">
        <v>223</v>
      </c>
      <c r="D1763" s="52" t="s">
        <v>348</v>
      </c>
      <c r="E1763" s="17">
        <v>2</v>
      </c>
      <c r="F1763" s="67" t="s">
        <v>134</v>
      </c>
      <c r="G1763" s="17" t="s">
        <v>134</v>
      </c>
      <c r="H1763" s="20" t="s">
        <v>134</v>
      </c>
      <c r="I1763" s="17">
        <v>16</v>
      </c>
      <c r="J1763" s="67" t="s">
        <v>134</v>
      </c>
      <c r="K1763" s="17" t="str">
        <f t="shared" si="273"/>
        <v>???</v>
      </c>
      <c r="L1763" s="27">
        <v>100</v>
      </c>
      <c r="M1763" s="27">
        <f t="shared" si="276"/>
        <v>1</v>
      </c>
      <c r="N1763" s="26">
        <v>11.435705302829797</v>
      </c>
      <c r="O1763" s="26">
        <v>53.119861107453758</v>
      </c>
      <c r="P1763" s="26">
        <f t="shared" si="277"/>
        <v>0.53119861107453759</v>
      </c>
      <c r="Q1763" s="26">
        <f t="shared" si="278"/>
        <v>46.880138892546242</v>
      </c>
      <c r="R1763" s="26">
        <v>0.46880138892546241</v>
      </c>
      <c r="S1763" s="26">
        <v>5.3610745293088851</v>
      </c>
      <c r="T1763" s="26">
        <v>2.6805372646544425</v>
      </c>
      <c r="U1763" s="17" t="s">
        <v>45</v>
      </c>
      <c r="V1763" s="26">
        <f t="shared" si="280"/>
        <v>1.1956009208985026</v>
      </c>
      <c r="W1763" s="80">
        <v>17.472040897410523</v>
      </c>
      <c r="X1763" s="80">
        <v>44.757277373332371</v>
      </c>
      <c r="Y1763" s="80">
        <v>25.036278474625689</v>
      </c>
      <c r="Z1763" s="80">
        <v>1.0836567469699361</v>
      </c>
      <c r="AA1763" s="26">
        <v>0.39023809523809527</v>
      </c>
      <c r="AB1763" s="26">
        <v>20.606936872877348</v>
      </c>
      <c r="AC1763" s="26">
        <f t="shared" si="272"/>
        <v>0.46834456715075357</v>
      </c>
      <c r="AD1763" s="26">
        <f t="shared" si="272"/>
        <v>1.1997354986369253</v>
      </c>
      <c r="AE1763" s="26">
        <f t="shared" si="272"/>
        <v>0.67110677419500042</v>
      </c>
      <c r="AF1763" s="26">
        <f t="shared" si="272"/>
        <v>2.9047822923471238E-2</v>
      </c>
      <c r="AG1763" s="17">
        <v>2.0699999999999998</v>
      </c>
      <c r="AH1763" s="17">
        <v>6.57</v>
      </c>
      <c r="AI1763" s="17">
        <f t="shared" si="279"/>
        <v>2.691534803926908E-7</v>
      </c>
      <c r="AJ1763" s="17">
        <v>1</v>
      </c>
      <c r="AK1763" s="17">
        <v>39.299999999999997</v>
      </c>
      <c r="AL1763" s="17">
        <v>1143</v>
      </c>
      <c r="AM1763" s="17">
        <v>237.7</v>
      </c>
      <c r="AN1763" s="17">
        <v>2.2000000000000002</v>
      </c>
      <c r="AO1763" s="17">
        <v>5.3</v>
      </c>
      <c r="AP1763" s="17">
        <v>0.3</v>
      </c>
      <c r="AQ1763" s="17">
        <v>18.7</v>
      </c>
      <c r="AR1763" s="26">
        <v>848.66666666666561</v>
      </c>
      <c r="AS1763" s="26">
        <v>1464.0166666666667</v>
      </c>
      <c r="AT1763" s="26">
        <v>621.19999999999993</v>
      </c>
      <c r="AU1763" s="26">
        <v>21.416186213856399</v>
      </c>
      <c r="AV1763" s="26">
        <v>4.0861439942233853</v>
      </c>
      <c r="AW1763" s="27">
        <v>4642.3999999999996</v>
      </c>
      <c r="AX1763" s="26">
        <v>3552.1666666666665</v>
      </c>
      <c r="AY1763" s="103">
        <v>549</v>
      </c>
      <c r="AZ1763" s="103"/>
      <c r="BA1763" s="17">
        <v>45</v>
      </c>
      <c r="BB1763" s="17">
        <v>60</v>
      </c>
      <c r="BC1763" s="17">
        <v>0.21</v>
      </c>
      <c r="BD1763" s="14">
        <v>2</v>
      </c>
      <c r="BE1763" s="17" t="s">
        <v>149</v>
      </c>
      <c r="BF1763" s="17">
        <v>3.895</v>
      </c>
      <c r="BG1763" s="17">
        <v>67.95264909714723</v>
      </c>
      <c r="BH1763" s="17" t="s">
        <v>225</v>
      </c>
    </row>
    <row r="1764" spans="1:60" x14ac:dyDescent="0.25">
      <c r="A1764" s="52">
        <v>2012</v>
      </c>
      <c r="B1764" s="52">
        <v>2014</v>
      </c>
      <c r="C1764" s="52" t="s">
        <v>223</v>
      </c>
      <c r="D1764" s="52" t="s">
        <v>348</v>
      </c>
      <c r="E1764" s="17">
        <v>3</v>
      </c>
      <c r="F1764" s="67" t="s">
        <v>134</v>
      </c>
      <c r="G1764" s="17" t="s">
        <v>134</v>
      </c>
      <c r="H1764" s="20" t="s">
        <v>134</v>
      </c>
      <c r="I1764" s="17">
        <v>16</v>
      </c>
      <c r="J1764" s="67" t="s">
        <v>134</v>
      </c>
      <c r="K1764" s="17" t="str">
        <f t="shared" si="273"/>
        <v>???</v>
      </c>
      <c r="L1764" s="27">
        <v>100</v>
      </c>
      <c r="M1764" s="27">
        <f t="shared" si="276"/>
        <v>1</v>
      </c>
      <c r="N1764" s="26">
        <v>21.499125969320019</v>
      </c>
      <c r="O1764" s="26">
        <v>53.360289528662165</v>
      </c>
      <c r="P1764" s="26">
        <f t="shared" si="277"/>
        <v>0.53360289528662164</v>
      </c>
      <c r="Q1764" s="26">
        <f t="shared" si="278"/>
        <v>46.639710471337835</v>
      </c>
      <c r="R1764" s="26">
        <v>0.46639710471337836</v>
      </c>
      <c r="S1764" s="26">
        <v>10.027130105959062</v>
      </c>
      <c r="T1764" s="26">
        <v>5.0135650529795308</v>
      </c>
      <c r="U1764" s="17" t="s">
        <v>45</v>
      </c>
      <c r="V1764" s="26">
        <f t="shared" si="280"/>
        <v>2.236202075369996</v>
      </c>
      <c r="W1764" s="80">
        <v>16.018534308129617</v>
      </c>
      <c r="X1764" s="80">
        <v>47.564026671851295</v>
      </c>
      <c r="Y1764" s="80">
        <v>24.588567468726623</v>
      </c>
      <c r="Z1764" s="80">
        <v>1.1642264174716104</v>
      </c>
      <c r="AA1764" s="26">
        <v>0.39461538461538459</v>
      </c>
      <c r="AB1764" s="26">
        <v>38.114822040195264</v>
      </c>
      <c r="AC1764" s="26">
        <f t="shared" si="272"/>
        <v>0.80309963807192297</v>
      </c>
      <c r="AD1764" s="26">
        <f t="shared" si="272"/>
        <v>2.3846534190097994</v>
      </c>
      <c r="AE1764" s="26">
        <f t="shared" si="272"/>
        <v>1.2327638256403717</v>
      </c>
      <c r="AF1764" s="26">
        <f t="shared" si="272"/>
        <v>5.8369248803912234E-2</v>
      </c>
      <c r="AG1764" s="17">
        <v>2.2799999999999998</v>
      </c>
      <c r="AH1764" s="17">
        <v>6.3</v>
      </c>
      <c r="AI1764" s="17">
        <f t="shared" si="279"/>
        <v>5.0118723362727218E-7</v>
      </c>
      <c r="AJ1764" s="17">
        <v>1</v>
      </c>
      <c r="AK1764" s="17">
        <v>48.6</v>
      </c>
      <c r="AL1764" s="17">
        <v>1094.5</v>
      </c>
      <c r="AM1764" s="17">
        <v>230.2</v>
      </c>
      <c r="AN1764" s="17">
        <v>2.2999999999999998</v>
      </c>
      <c r="AO1764" s="17">
        <v>6.6</v>
      </c>
      <c r="AP1764" s="17">
        <v>0.3</v>
      </c>
      <c r="AQ1764" s="17">
        <v>21.8</v>
      </c>
      <c r="AR1764" s="26">
        <v>848.66666666666561</v>
      </c>
      <c r="AS1764" s="26">
        <v>1464.0166666666667</v>
      </c>
      <c r="AT1764" s="26">
        <v>621.19999999999993</v>
      </c>
      <c r="AU1764" s="26">
        <v>21.416186213856399</v>
      </c>
      <c r="AV1764" s="26">
        <v>4.0861439942233853</v>
      </c>
      <c r="AW1764" s="27">
        <v>4642.3999999999996</v>
      </c>
      <c r="AX1764" s="26">
        <v>3552.1666666666665</v>
      </c>
      <c r="AY1764" s="103">
        <v>549</v>
      </c>
      <c r="AZ1764" s="103"/>
      <c r="BA1764" s="17">
        <v>45</v>
      </c>
      <c r="BB1764" s="17">
        <v>60</v>
      </c>
      <c r="BC1764" s="17">
        <v>0.21</v>
      </c>
      <c r="BD1764" s="14">
        <v>2</v>
      </c>
      <c r="BE1764" s="17" t="s">
        <v>149</v>
      </c>
      <c r="BF1764" s="17">
        <v>5.0024999999999995</v>
      </c>
      <c r="BG1764" s="17">
        <v>139.36105011324324</v>
      </c>
      <c r="BH1764" s="17" t="s">
        <v>225</v>
      </c>
    </row>
    <row r="1765" spans="1:60" x14ac:dyDescent="0.25">
      <c r="A1765" s="52">
        <v>2012</v>
      </c>
      <c r="B1765" s="52">
        <v>2014</v>
      </c>
      <c r="C1765" s="52" t="s">
        <v>223</v>
      </c>
      <c r="D1765" s="52" t="s">
        <v>348</v>
      </c>
      <c r="E1765" s="17">
        <v>4</v>
      </c>
      <c r="F1765" s="67" t="s">
        <v>134</v>
      </c>
      <c r="G1765" s="17" t="s">
        <v>134</v>
      </c>
      <c r="H1765" s="20" t="s">
        <v>134</v>
      </c>
      <c r="I1765" s="17">
        <v>16</v>
      </c>
      <c r="J1765" s="67" t="s">
        <v>134</v>
      </c>
      <c r="K1765" s="17" t="str">
        <f t="shared" si="273"/>
        <v>???</v>
      </c>
      <c r="L1765" s="27">
        <v>100</v>
      </c>
      <c r="M1765" s="27">
        <f t="shared" si="276"/>
        <v>1</v>
      </c>
      <c r="N1765" s="26">
        <v>21.651602040024422</v>
      </c>
      <c r="O1765" s="26">
        <v>53.913356479077258</v>
      </c>
      <c r="P1765" s="26">
        <f t="shared" si="277"/>
        <v>0.53913356479077257</v>
      </c>
      <c r="Q1765" s="26">
        <f t="shared" si="278"/>
        <v>46.086643520922742</v>
      </c>
      <c r="R1765" s="26">
        <v>0.46086643520922743</v>
      </c>
      <c r="S1765" s="26">
        <v>9.9784966487548914</v>
      </c>
      <c r="T1765" s="26">
        <v>4.9892483243774457</v>
      </c>
      <c r="U1765" s="17" t="s">
        <v>45</v>
      </c>
      <c r="V1765" s="26">
        <f t="shared" si="280"/>
        <v>2.2253560768855691</v>
      </c>
      <c r="W1765" s="80">
        <v>17.764391624221844</v>
      </c>
      <c r="X1765" s="80">
        <v>46.254469722693841</v>
      </c>
      <c r="Y1765" s="80">
        <v>23.909116921335595</v>
      </c>
      <c r="Z1765" s="80">
        <v>1.1271171477079776</v>
      </c>
      <c r="AA1765" s="26">
        <v>0.38033333333333336</v>
      </c>
      <c r="AB1765" s="26">
        <v>39.35428126152236</v>
      </c>
      <c r="AC1765" s="26">
        <f t="shared" si="272"/>
        <v>0.88630961144733555</v>
      </c>
      <c r="AD1765" s="26">
        <f t="shared" si="272"/>
        <v>2.3077503555891754</v>
      </c>
      <c r="AE1765" s="26">
        <f t="shared" si="272"/>
        <v>1.1928852153711806</v>
      </c>
      <c r="AF1765" s="26">
        <f t="shared" si="272"/>
        <v>5.6234673405791129E-2</v>
      </c>
      <c r="AG1765" s="17">
        <v>2.37</v>
      </c>
      <c r="AH1765" s="17">
        <v>6.06</v>
      </c>
      <c r="AI1765" s="17">
        <f t="shared" si="279"/>
        <v>8.7096358995607992E-7</v>
      </c>
      <c r="AJ1765" s="17">
        <v>1</v>
      </c>
      <c r="AK1765" s="17">
        <v>46.9</v>
      </c>
      <c r="AL1765" s="17">
        <v>1038.5</v>
      </c>
      <c r="AM1765" s="17">
        <v>167.1</v>
      </c>
      <c r="AN1765" s="17">
        <v>3.5</v>
      </c>
      <c r="AO1765" s="17">
        <v>7.5</v>
      </c>
      <c r="AP1765" s="17">
        <v>0.4</v>
      </c>
      <c r="AQ1765" s="17">
        <v>23.6</v>
      </c>
      <c r="AR1765" s="26">
        <v>848.66666666666561</v>
      </c>
      <c r="AS1765" s="26">
        <v>1464.0166666666667</v>
      </c>
      <c r="AT1765" s="26">
        <v>621.19999999999993</v>
      </c>
      <c r="AU1765" s="26">
        <v>21.416186213856399</v>
      </c>
      <c r="AV1765" s="26">
        <v>4.0861439942233853</v>
      </c>
      <c r="AW1765" s="27">
        <v>4642.3999999999996</v>
      </c>
      <c r="AX1765" s="26">
        <v>3552.1666666666665</v>
      </c>
      <c r="AY1765" s="103">
        <v>549</v>
      </c>
      <c r="AZ1765" s="103"/>
      <c r="BA1765" s="17">
        <v>45</v>
      </c>
      <c r="BB1765" s="17">
        <v>60</v>
      </c>
      <c r="BC1765" s="17">
        <v>0.21</v>
      </c>
      <c r="BD1765" s="14">
        <v>2</v>
      </c>
      <c r="BE1765" s="17" t="s">
        <v>149</v>
      </c>
      <c r="BF1765" s="17">
        <v>5.5425000000000004</v>
      </c>
      <c r="BG1765" s="17">
        <v>104.42653980532475</v>
      </c>
      <c r="BH1765" s="17" t="s">
        <v>225</v>
      </c>
    </row>
    <row r="1766" spans="1:60" x14ac:dyDescent="0.25">
      <c r="A1766" s="52">
        <v>2012</v>
      </c>
      <c r="B1766" s="52">
        <v>2014</v>
      </c>
      <c r="C1766" s="52" t="s">
        <v>223</v>
      </c>
      <c r="D1766" s="52" t="s">
        <v>348</v>
      </c>
      <c r="E1766" s="17">
        <v>1</v>
      </c>
      <c r="F1766" s="67" t="s">
        <v>120</v>
      </c>
      <c r="G1766" s="17" t="s">
        <v>121</v>
      </c>
      <c r="H1766" s="70">
        <v>99217</v>
      </c>
      <c r="I1766" s="17">
        <v>9</v>
      </c>
      <c r="J1766" s="67">
        <v>99217015</v>
      </c>
      <c r="K1766" s="17" t="str">
        <f t="shared" si="273"/>
        <v>Triploid</v>
      </c>
      <c r="L1766" s="27">
        <v>100</v>
      </c>
      <c r="M1766" s="27">
        <f t="shared" si="276"/>
        <v>1</v>
      </c>
      <c r="N1766" s="26">
        <v>30.342738070175066</v>
      </c>
      <c r="O1766" s="26">
        <v>50.467747358456727</v>
      </c>
      <c r="P1766" s="26">
        <f t="shared" si="277"/>
        <v>0.50467747358456727</v>
      </c>
      <c r="Q1766" s="26">
        <f t="shared" si="278"/>
        <v>49.53225264154328</v>
      </c>
      <c r="R1766" s="26">
        <v>0.49532252641543278</v>
      </c>
      <c r="S1766" s="26">
        <v>15.029441679280847</v>
      </c>
      <c r="T1766" s="26">
        <v>7.5147208396404235</v>
      </c>
      <c r="U1766" s="17" t="s">
        <v>45</v>
      </c>
      <c r="V1766" s="26">
        <f t="shared" si="280"/>
        <v>3.3517934164319461</v>
      </c>
      <c r="W1766" s="80">
        <v>17.733595710167634</v>
      </c>
      <c r="X1766" s="80">
        <v>41.833636588183126</v>
      </c>
      <c r="Y1766" s="80">
        <v>25.046328899023592</v>
      </c>
      <c r="Z1766" s="80">
        <v>2.5553651552714598</v>
      </c>
      <c r="AA1766" s="26">
        <v>0.41279411764705881</v>
      </c>
      <c r="AB1766" s="26">
        <v>54.613575036930754</v>
      </c>
      <c r="AC1766" s="26">
        <f t="shared" si="272"/>
        <v>1.3326302124495475</v>
      </c>
      <c r="AD1766" s="26">
        <f t="shared" si="272"/>
        <v>3.1436810066716383</v>
      </c>
      <c r="AE1766" s="26">
        <f t="shared" si="272"/>
        <v>1.8821616973398076</v>
      </c>
      <c r="AF1766" s="26">
        <f t="shared" si="272"/>
        <v>0.19202855785209424</v>
      </c>
      <c r="AG1766" s="17">
        <v>2.4700000000000002</v>
      </c>
      <c r="AH1766" s="17">
        <v>6.88</v>
      </c>
      <c r="AI1766" s="17">
        <f t="shared" si="279"/>
        <v>1.3182567385564048E-7</v>
      </c>
      <c r="AJ1766" s="17">
        <v>1</v>
      </c>
      <c r="AK1766" s="17">
        <v>44.1</v>
      </c>
      <c r="AL1766" s="17">
        <v>2382.5</v>
      </c>
      <c r="AM1766" s="17">
        <v>278.5</v>
      </c>
      <c r="AN1766" s="17">
        <v>2.1</v>
      </c>
      <c r="AO1766" s="17">
        <v>8</v>
      </c>
      <c r="AP1766" s="17">
        <v>0.4</v>
      </c>
      <c r="AQ1766" s="17">
        <v>20.6</v>
      </c>
      <c r="AR1766" s="26">
        <v>848.66666666666561</v>
      </c>
      <c r="AS1766" s="26">
        <v>1464.0166666666667</v>
      </c>
      <c r="AT1766" s="26">
        <v>621.19999999999993</v>
      </c>
      <c r="AU1766" s="26">
        <v>21.416186213856399</v>
      </c>
      <c r="AV1766" s="26">
        <v>4.0861439942233853</v>
      </c>
      <c r="AW1766" s="27">
        <v>4642.3999999999996</v>
      </c>
      <c r="AX1766" s="26">
        <v>3552.1666666666665</v>
      </c>
      <c r="AY1766" s="103">
        <v>549</v>
      </c>
      <c r="AZ1766" s="103">
        <f t="shared" ref="AZ1766:AZ1785" si="281">AY1766*0.305</f>
        <v>167.44499999999999</v>
      </c>
      <c r="BA1766" s="17">
        <v>45</v>
      </c>
      <c r="BB1766" s="17">
        <v>60</v>
      </c>
      <c r="BC1766" s="17">
        <v>0.21</v>
      </c>
      <c r="BD1766" s="14">
        <v>2</v>
      </c>
      <c r="BE1766" s="17" t="s">
        <v>149</v>
      </c>
      <c r="BF1766" s="17">
        <v>4.7475000000000005</v>
      </c>
      <c r="BG1766" s="17">
        <v>118.52443683830897</v>
      </c>
      <c r="BH1766" s="17" t="s">
        <v>225</v>
      </c>
    </row>
    <row r="1767" spans="1:60" x14ac:dyDescent="0.25">
      <c r="A1767" s="52">
        <v>2012</v>
      </c>
      <c r="B1767" s="52">
        <v>2014</v>
      </c>
      <c r="C1767" s="52" t="s">
        <v>223</v>
      </c>
      <c r="D1767" s="52" t="s">
        <v>348</v>
      </c>
      <c r="E1767" s="17">
        <v>2</v>
      </c>
      <c r="F1767" s="67" t="s">
        <v>120</v>
      </c>
      <c r="G1767" s="17" t="s">
        <v>121</v>
      </c>
      <c r="H1767" s="70">
        <v>99217</v>
      </c>
      <c r="I1767" s="17">
        <v>9</v>
      </c>
      <c r="J1767" s="67">
        <v>99217015</v>
      </c>
      <c r="K1767" s="17" t="str">
        <f t="shared" si="273"/>
        <v>Triploid</v>
      </c>
      <c r="L1767" s="27">
        <v>100</v>
      </c>
      <c r="M1767" s="27">
        <f t="shared" si="276"/>
        <v>1</v>
      </c>
      <c r="N1767" s="26">
        <v>40.1012065952565</v>
      </c>
      <c r="O1767" s="26">
        <v>49.945694638795281</v>
      </c>
      <c r="P1767" s="26">
        <f t="shared" si="277"/>
        <v>0.49945694638795279</v>
      </c>
      <c r="Q1767" s="26">
        <f t="shared" si="278"/>
        <v>50.054305361204719</v>
      </c>
      <c r="R1767" s="26">
        <v>0.50054305361204721</v>
      </c>
      <c r="S1767" s="26">
        <v>20.072380402717254</v>
      </c>
      <c r="T1767" s="26">
        <v>10.036190201358627</v>
      </c>
      <c r="U1767" s="17" t="s">
        <v>45</v>
      </c>
      <c r="V1767" s="26">
        <f t="shared" si="280"/>
        <v>4.4764452280814568</v>
      </c>
      <c r="W1767" s="80">
        <v>17.338093168097544</v>
      </c>
      <c r="X1767" s="80">
        <v>44.741049312162971</v>
      </c>
      <c r="Y1767" s="80">
        <v>24.825055930088325</v>
      </c>
      <c r="Z1767" s="80">
        <v>1.6046347025118877</v>
      </c>
      <c r="AA1767" s="26">
        <v>0.442</v>
      </c>
      <c r="AB1767" s="26">
        <v>68.118938018271223</v>
      </c>
      <c r="AC1767" s="26">
        <f t="shared" si="272"/>
        <v>1.7400840076390351</v>
      </c>
      <c r="AD1767" s="26">
        <f t="shared" si="272"/>
        <v>4.4902968070523315</v>
      </c>
      <c r="AE1767" s="26">
        <f t="shared" si="272"/>
        <v>2.491489830737323</v>
      </c>
      <c r="AF1767" s="26">
        <f t="shared" si="272"/>
        <v>0.16104419078109825</v>
      </c>
      <c r="AG1767" s="17">
        <v>2.0699999999999998</v>
      </c>
      <c r="AH1767" s="17">
        <v>6.57</v>
      </c>
      <c r="AI1767" s="17">
        <f t="shared" si="279"/>
        <v>2.691534803926908E-7</v>
      </c>
      <c r="AJ1767" s="17">
        <v>1</v>
      </c>
      <c r="AK1767" s="17">
        <v>39.299999999999997</v>
      </c>
      <c r="AL1767" s="17">
        <v>1143</v>
      </c>
      <c r="AM1767" s="17">
        <v>237.7</v>
      </c>
      <c r="AN1767" s="17">
        <v>2.2000000000000002</v>
      </c>
      <c r="AO1767" s="17">
        <v>5.3</v>
      </c>
      <c r="AP1767" s="17">
        <v>0.3</v>
      </c>
      <c r="AQ1767" s="17">
        <v>18.7</v>
      </c>
      <c r="AR1767" s="26">
        <v>848.66666666666561</v>
      </c>
      <c r="AS1767" s="26">
        <v>1464.0166666666667</v>
      </c>
      <c r="AT1767" s="26">
        <v>621.19999999999993</v>
      </c>
      <c r="AU1767" s="26">
        <v>21.416186213856399</v>
      </c>
      <c r="AV1767" s="26">
        <v>4.0861439942233853</v>
      </c>
      <c r="AW1767" s="27">
        <v>4642.3999999999996</v>
      </c>
      <c r="AX1767" s="26">
        <v>3552.1666666666665</v>
      </c>
      <c r="AY1767" s="103">
        <v>549</v>
      </c>
      <c r="AZ1767" s="103">
        <f t="shared" si="281"/>
        <v>167.44499999999999</v>
      </c>
      <c r="BA1767" s="17">
        <v>45</v>
      </c>
      <c r="BB1767" s="17">
        <v>60</v>
      </c>
      <c r="BC1767" s="17">
        <v>0.21</v>
      </c>
      <c r="BD1767" s="14">
        <v>2</v>
      </c>
      <c r="BE1767" s="17" t="s">
        <v>149</v>
      </c>
      <c r="BF1767" s="17">
        <v>4.79</v>
      </c>
      <c r="BG1767" s="17">
        <v>205.07531444470766</v>
      </c>
      <c r="BH1767" s="17" t="s">
        <v>225</v>
      </c>
    </row>
    <row r="1768" spans="1:60" x14ac:dyDescent="0.25">
      <c r="A1768" s="52">
        <v>2012</v>
      </c>
      <c r="B1768" s="52">
        <v>2014</v>
      </c>
      <c r="C1768" s="52" t="s">
        <v>223</v>
      </c>
      <c r="D1768" s="52" t="s">
        <v>348</v>
      </c>
      <c r="E1768" s="17">
        <v>3</v>
      </c>
      <c r="F1768" s="67" t="s">
        <v>120</v>
      </c>
      <c r="G1768" s="17" t="s">
        <v>121</v>
      </c>
      <c r="H1768" s="70">
        <v>99217</v>
      </c>
      <c r="I1768" s="17">
        <v>9</v>
      </c>
      <c r="J1768" s="67">
        <v>99217015</v>
      </c>
      <c r="K1768" s="17" t="str">
        <f t="shared" si="273"/>
        <v>Triploid</v>
      </c>
      <c r="L1768" s="27">
        <v>100</v>
      </c>
      <c r="M1768" s="27">
        <f t="shared" si="276"/>
        <v>1</v>
      </c>
      <c r="N1768" s="26">
        <v>52.451768322312674</v>
      </c>
      <c r="O1768" s="26">
        <v>49.721073655555486</v>
      </c>
      <c r="P1768" s="26">
        <f t="shared" si="277"/>
        <v>0.49721073655555487</v>
      </c>
      <c r="Q1768" s="26">
        <f t="shared" si="278"/>
        <v>50.278926344444521</v>
      </c>
      <c r="R1768" s="26">
        <v>0.50278926344444519</v>
      </c>
      <c r="S1768" s="26">
        <v>26.372185961134271</v>
      </c>
      <c r="T1768" s="26">
        <v>13.186092980567135</v>
      </c>
      <c r="U1768" s="17" t="s">
        <v>45</v>
      </c>
      <c r="V1768" s="26">
        <f t="shared" si="280"/>
        <v>5.8813974043564388</v>
      </c>
      <c r="W1768" s="80">
        <v>18.167412146203048</v>
      </c>
      <c r="X1768" s="80">
        <v>46.348446970642257</v>
      </c>
      <c r="Y1768" s="80">
        <v>23.400122868337107</v>
      </c>
      <c r="Z1768" s="80">
        <v>1.1402967042807148</v>
      </c>
      <c r="AA1768" s="26">
        <v>0.40815384615384614</v>
      </c>
      <c r="AB1768" s="26">
        <v>96.920020023015127</v>
      </c>
      <c r="AC1768" s="26">
        <f t="shared" si="272"/>
        <v>2.3955718577611815</v>
      </c>
      <c r="AD1768" s="26">
        <f t="shared" si="272"/>
        <v>6.1115493125977398</v>
      </c>
      <c r="AE1768" s="26">
        <f t="shared" si="272"/>
        <v>3.0855619589858843</v>
      </c>
      <c r="AF1768" s="26">
        <f t="shared" si="272"/>
        <v>0.15036058368079772</v>
      </c>
      <c r="AG1768" s="17">
        <v>2.2799999999999998</v>
      </c>
      <c r="AH1768" s="17">
        <v>6.3</v>
      </c>
      <c r="AI1768" s="17">
        <f t="shared" si="279"/>
        <v>5.0118723362727218E-7</v>
      </c>
      <c r="AJ1768" s="17">
        <v>1</v>
      </c>
      <c r="AK1768" s="17">
        <v>48.6</v>
      </c>
      <c r="AL1768" s="17">
        <v>1094.5</v>
      </c>
      <c r="AM1768" s="17">
        <v>230.2</v>
      </c>
      <c r="AN1768" s="17">
        <v>2.2999999999999998</v>
      </c>
      <c r="AO1768" s="17">
        <v>6.6</v>
      </c>
      <c r="AP1768" s="17">
        <v>0.3</v>
      </c>
      <c r="AQ1768" s="17">
        <v>21.8</v>
      </c>
      <c r="AR1768" s="26">
        <v>848.66666666666561</v>
      </c>
      <c r="AS1768" s="26">
        <v>1464.0166666666667</v>
      </c>
      <c r="AT1768" s="26">
        <v>621.19999999999993</v>
      </c>
      <c r="AU1768" s="26">
        <v>21.416186213856399</v>
      </c>
      <c r="AV1768" s="26">
        <v>4.0861439942233853</v>
      </c>
      <c r="AW1768" s="27">
        <v>4642.3999999999996</v>
      </c>
      <c r="AX1768" s="26">
        <v>3552.1666666666665</v>
      </c>
      <c r="AY1768" s="103">
        <v>549</v>
      </c>
      <c r="AZ1768" s="103">
        <f t="shared" si="281"/>
        <v>167.44499999999999</v>
      </c>
      <c r="BA1768" s="17">
        <v>45</v>
      </c>
      <c r="BB1768" s="17">
        <v>60</v>
      </c>
      <c r="BC1768" s="17">
        <v>0.21</v>
      </c>
      <c r="BD1768" s="14">
        <v>2</v>
      </c>
      <c r="BE1768" s="17" t="s">
        <v>149</v>
      </c>
      <c r="BF1768" s="17">
        <v>5.0049999999999999</v>
      </c>
      <c r="BG1768" s="17">
        <v>377.21888389816053</v>
      </c>
      <c r="BH1768" s="17" t="s">
        <v>225</v>
      </c>
    </row>
    <row r="1769" spans="1:60" x14ac:dyDescent="0.25">
      <c r="A1769" s="52">
        <v>2012</v>
      </c>
      <c r="B1769" s="52">
        <v>2014</v>
      </c>
      <c r="C1769" s="52" t="s">
        <v>223</v>
      </c>
      <c r="D1769" s="52" t="s">
        <v>348</v>
      </c>
      <c r="E1769" s="17">
        <v>4</v>
      </c>
      <c r="F1769" s="67" t="s">
        <v>120</v>
      </c>
      <c r="G1769" s="17" t="s">
        <v>121</v>
      </c>
      <c r="H1769" s="70">
        <v>99217</v>
      </c>
      <c r="I1769" s="17">
        <v>9</v>
      </c>
      <c r="J1769" s="67">
        <v>99217015</v>
      </c>
      <c r="K1769" s="17" t="str">
        <f t="shared" si="273"/>
        <v>Triploid</v>
      </c>
      <c r="L1769" s="27">
        <v>100</v>
      </c>
      <c r="M1769" s="27">
        <f t="shared" si="276"/>
        <v>1</v>
      </c>
      <c r="N1769" s="26">
        <v>32.477403060036629</v>
      </c>
      <c r="O1769" s="26">
        <v>51.363644084728179</v>
      </c>
      <c r="P1769" s="26">
        <f t="shared" si="277"/>
        <v>0.51363644084728177</v>
      </c>
      <c r="Q1769" s="26">
        <f t="shared" si="278"/>
        <v>48.636355915271828</v>
      </c>
      <c r="R1769" s="26">
        <v>0.48636355915271828</v>
      </c>
      <c r="S1769" s="26">
        <v>15.795825344316798</v>
      </c>
      <c r="T1769" s="26">
        <v>7.897912672158399</v>
      </c>
      <c r="U1769" s="17" t="s">
        <v>45</v>
      </c>
      <c r="V1769" s="26">
        <f t="shared" si="280"/>
        <v>3.5227085959671718</v>
      </c>
      <c r="W1769" s="80">
        <v>17.442027060204424</v>
      </c>
      <c r="X1769" s="80">
        <v>44.418118162219969</v>
      </c>
      <c r="Y1769" s="80">
        <v>24.684464933728393</v>
      </c>
      <c r="Z1769" s="80">
        <v>1.6207846652115308</v>
      </c>
      <c r="AA1769" s="26">
        <v>0.45140000000000002</v>
      </c>
      <c r="AB1769" s="26">
        <v>52.489450634637109</v>
      </c>
      <c r="AC1769" s="26">
        <f t="shared" si="272"/>
        <v>1.3775560654691823</v>
      </c>
      <c r="AD1769" s="26">
        <f t="shared" si="272"/>
        <v>3.5081041830682622</v>
      </c>
      <c r="AE1769" s="26">
        <f t="shared" si="272"/>
        <v>1.9495574840554311</v>
      </c>
      <c r="AF1769" s="26">
        <f t="shared" si="272"/>
        <v>0.12800815746214156</v>
      </c>
      <c r="AG1769" s="17">
        <v>2.37</v>
      </c>
      <c r="AH1769" s="17">
        <v>6.06</v>
      </c>
      <c r="AI1769" s="17">
        <f t="shared" si="279"/>
        <v>8.7096358995607992E-7</v>
      </c>
      <c r="AJ1769" s="17">
        <v>1</v>
      </c>
      <c r="AK1769" s="17">
        <v>46.9</v>
      </c>
      <c r="AL1769" s="17">
        <v>1038.5</v>
      </c>
      <c r="AM1769" s="17">
        <v>167.1</v>
      </c>
      <c r="AN1769" s="17">
        <v>3.5</v>
      </c>
      <c r="AO1769" s="17">
        <v>7.5</v>
      </c>
      <c r="AP1769" s="17">
        <v>0.4</v>
      </c>
      <c r="AQ1769" s="17">
        <v>23.6</v>
      </c>
      <c r="AR1769" s="26">
        <v>848.66666666666561</v>
      </c>
      <c r="AS1769" s="26">
        <v>1464.0166666666667</v>
      </c>
      <c r="AT1769" s="26">
        <v>621.19999999999993</v>
      </c>
      <c r="AU1769" s="26">
        <v>21.416186213856399</v>
      </c>
      <c r="AV1769" s="26">
        <v>4.0861439942233853</v>
      </c>
      <c r="AW1769" s="27">
        <v>4642.3999999999996</v>
      </c>
      <c r="AX1769" s="26">
        <v>3552.1666666666665</v>
      </c>
      <c r="AY1769" s="103">
        <v>549</v>
      </c>
      <c r="AZ1769" s="103">
        <f t="shared" si="281"/>
        <v>167.44499999999999</v>
      </c>
      <c r="BA1769" s="17">
        <v>45</v>
      </c>
      <c r="BB1769" s="17">
        <v>60</v>
      </c>
      <c r="BC1769" s="17">
        <v>0.21</v>
      </c>
      <c r="BD1769" s="14">
        <v>2</v>
      </c>
      <c r="BE1769" s="17" t="s">
        <v>149</v>
      </c>
      <c r="BF1769" s="17">
        <v>4.5949999999999998</v>
      </c>
      <c r="BG1769" s="17">
        <v>145.98195663068373</v>
      </c>
      <c r="BH1769" s="17" t="s">
        <v>225</v>
      </c>
    </row>
    <row r="1770" spans="1:60" x14ac:dyDescent="0.25">
      <c r="A1770" s="52">
        <v>2012</v>
      </c>
      <c r="B1770" s="52">
        <v>2014</v>
      </c>
      <c r="C1770" s="52" t="s">
        <v>223</v>
      </c>
      <c r="D1770" s="52" t="s">
        <v>348</v>
      </c>
      <c r="E1770" s="17">
        <v>1</v>
      </c>
      <c r="F1770" s="67" t="s">
        <v>104</v>
      </c>
      <c r="G1770" s="17" t="s">
        <v>105</v>
      </c>
      <c r="H1770" s="70">
        <v>99201</v>
      </c>
      <c r="I1770" s="17">
        <v>8</v>
      </c>
      <c r="J1770" s="67">
        <v>99201007</v>
      </c>
      <c r="K1770" s="17" t="str">
        <f t="shared" si="273"/>
        <v>Triploid</v>
      </c>
      <c r="L1770" s="27">
        <v>100</v>
      </c>
      <c r="M1770" s="27">
        <f t="shared" si="276"/>
        <v>1</v>
      </c>
      <c r="N1770" s="26">
        <v>33.697211625671805</v>
      </c>
      <c r="O1770" s="26">
        <v>45.733326860308608</v>
      </c>
      <c r="P1770" s="26">
        <f t="shared" si="277"/>
        <v>0.4573332686030861</v>
      </c>
      <c r="Q1770" s="26">
        <f t="shared" si="278"/>
        <v>54.266673139691392</v>
      </c>
      <c r="R1770" s="26">
        <v>0.5426667313969139</v>
      </c>
      <c r="S1770" s="26">
        <v>18.286355690093405</v>
      </c>
      <c r="T1770" s="26">
        <v>9.1431778450467025</v>
      </c>
      <c r="U1770" s="17" t="s">
        <v>45</v>
      </c>
      <c r="V1770" s="26">
        <f t="shared" si="280"/>
        <v>4.0781346320458081</v>
      </c>
      <c r="W1770" s="80">
        <v>17.773207154149901</v>
      </c>
      <c r="X1770" s="80">
        <v>47.132802841279485</v>
      </c>
      <c r="Y1770" s="80">
        <v>24.107252305917072</v>
      </c>
      <c r="Z1770" s="80">
        <v>1.1088535227519714</v>
      </c>
      <c r="AA1770" s="26">
        <v>0.53545454545454541</v>
      </c>
      <c r="AB1770" s="26">
        <v>51.226633087697998</v>
      </c>
      <c r="AC1770" s="26">
        <f t="shared" si="272"/>
        <v>1.6250359388724893</v>
      </c>
      <c r="AD1770" s="26">
        <f t="shared" si="272"/>
        <v>4.3094359871334085</v>
      </c>
      <c r="AE1770" s="26">
        <f t="shared" si="272"/>
        <v>2.2041689518841201</v>
      </c>
      <c r="AF1770" s="26">
        <f t="shared" si="272"/>
        <v>0.10138444962627814</v>
      </c>
      <c r="AG1770" s="17">
        <v>2.4700000000000002</v>
      </c>
      <c r="AH1770" s="17">
        <v>6.88</v>
      </c>
      <c r="AI1770" s="17">
        <f t="shared" si="279"/>
        <v>1.3182567385564048E-7</v>
      </c>
      <c r="AJ1770" s="17">
        <v>1</v>
      </c>
      <c r="AK1770" s="17">
        <v>44.1</v>
      </c>
      <c r="AL1770" s="17">
        <v>2382.5</v>
      </c>
      <c r="AM1770" s="17">
        <v>278.5</v>
      </c>
      <c r="AN1770" s="17">
        <v>2.1</v>
      </c>
      <c r="AO1770" s="17">
        <v>8</v>
      </c>
      <c r="AP1770" s="17">
        <v>0.4</v>
      </c>
      <c r="AQ1770" s="17">
        <v>20.6</v>
      </c>
      <c r="AR1770" s="26">
        <v>848.66666666666561</v>
      </c>
      <c r="AS1770" s="26">
        <v>1464.0166666666667</v>
      </c>
      <c r="AT1770" s="26">
        <v>621.19999999999993</v>
      </c>
      <c r="AU1770" s="26">
        <v>21.416186213856399</v>
      </c>
      <c r="AV1770" s="26">
        <v>4.0861439942233853</v>
      </c>
      <c r="AW1770" s="27">
        <v>4642.3999999999996</v>
      </c>
      <c r="AX1770" s="26">
        <v>3552.1666666666665</v>
      </c>
      <c r="AY1770" s="103">
        <v>549</v>
      </c>
      <c r="AZ1770" s="103">
        <f t="shared" si="281"/>
        <v>167.44499999999999</v>
      </c>
      <c r="BA1770" s="17">
        <v>45</v>
      </c>
      <c r="BB1770" s="17">
        <v>60</v>
      </c>
      <c r="BC1770" s="17">
        <v>0.21</v>
      </c>
      <c r="BD1770" s="14">
        <v>2</v>
      </c>
      <c r="BE1770" s="17" t="s">
        <v>149</v>
      </c>
      <c r="BF1770" s="17">
        <v>4.9524999999999997</v>
      </c>
      <c r="BG1770" s="17">
        <v>113.27012312517999</v>
      </c>
      <c r="BH1770" s="17" t="s">
        <v>225</v>
      </c>
    </row>
    <row r="1771" spans="1:60" x14ac:dyDescent="0.25">
      <c r="A1771" s="52">
        <v>2012</v>
      </c>
      <c r="B1771" s="52">
        <v>2014</v>
      </c>
      <c r="C1771" s="52" t="s">
        <v>223</v>
      </c>
      <c r="D1771" s="52" t="s">
        <v>348</v>
      </c>
      <c r="E1771" s="17">
        <v>2</v>
      </c>
      <c r="F1771" s="67" t="s">
        <v>104</v>
      </c>
      <c r="G1771" s="17" t="s">
        <v>105</v>
      </c>
      <c r="H1771" s="70">
        <v>99201</v>
      </c>
      <c r="I1771" s="17">
        <v>8</v>
      </c>
      <c r="J1771" s="67">
        <v>99201007</v>
      </c>
      <c r="K1771" s="17" t="str">
        <f t="shared" si="273"/>
        <v>Triploid</v>
      </c>
      <c r="L1771" s="27">
        <v>100</v>
      </c>
      <c r="M1771" s="27">
        <f t="shared" si="276"/>
        <v>1</v>
      </c>
      <c r="N1771" s="26">
        <v>42.693299797231248</v>
      </c>
      <c r="O1771" s="26">
        <v>44.951938885341754</v>
      </c>
      <c r="P1771" s="26">
        <f t="shared" si="277"/>
        <v>0.44951938885341752</v>
      </c>
      <c r="Q1771" s="26">
        <f t="shared" si="278"/>
        <v>55.048061114658239</v>
      </c>
      <c r="R1771" s="26">
        <v>0.55048061114658242</v>
      </c>
      <c r="S1771" s="26">
        <v>23.501833764244122</v>
      </c>
      <c r="T1771" s="26">
        <v>11.750916882122061</v>
      </c>
      <c r="U1771" s="17" t="s">
        <v>45</v>
      </c>
      <c r="V1771" s="26">
        <f t="shared" si="280"/>
        <v>5.2412653354692509</v>
      </c>
      <c r="W1771" s="80">
        <v>16.823344129516698</v>
      </c>
      <c r="X1771" s="80">
        <v>48.850689252719761</v>
      </c>
      <c r="Y1771" s="80">
        <v>23.995264990836517</v>
      </c>
      <c r="Z1771" s="80">
        <v>0.9137311515980997</v>
      </c>
      <c r="AA1771" s="26">
        <v>0.49878260869565216</v>
      </c>
      <c r="AB1771" s="26">
        <v>70.677585849583522</v>
      </c>
      <c r="AC1771" s="26">
        <f t="shared" si="272"/>
        <v>1.9768971854528683</v>
      </c>
      <c r="AD1771" s="26">
        <f t="shared" si="272"/>
        <v>5.7404038904308337</v>
      </c>
      <c r="AE1771" s="26">
        <f t="shared" si="272"/>
        <v>2.8196636447181329</v>
      </c>
      <c r="AF1771" s="26">
        <f t="shared" si="272"/>
        <v>0.10737178815034941</v>
      </c>
      <c r="AG1771" s="17">
        <v>2.0699999999999998</v>
      </c>
      <c r="AH1771" s="17">
        <v>6.57</v>
      </c>
      <c r="AI1771" s="17">
        <f t="shared" si="279"/>
        <v>2.691534803926908E-7</v>
      </c>
      <c r="AJ1771" s="17">
        <v>1</v>
      </c>
      <c r="AK1771" s="17">
        <v>39.299999999999997</v>
      </c>
      <c r="AL1771" s="17">
        <v>1143</v>
      </c>
      <c r="AM1771" s="17">
        <v>237.7</v>
      </c>
      <c r="AN1771" s="17">
        <v>2.2000000000000002</v>
      </c>
      <c r="AO1771" s="17">
        <v>5.3</v>
      </c>
      <c r="AP1771" s="17">
        <v>0.3</v>
      </c>
      <c r="AQ1771" s="17">
        <v>18.7</v>
      </c>
      <c r="AR1771" s="26">
        <v>848.66666666666561</v>
      </c>
      <c r="AS1771" s="26">
        <v>1464.0166666666667</v>
      </c>
      <c r="AT1771" s="26">
        <v>621.19999999999993</v>
      </c>
      <c r="AU1771" s="26">
        <v>21.416186213856399</v>
      </c>
      <c r="AV1771" s="26">
        <v>4.0861439942233853</v>
      </c>
      <c r="AW1771" s="27">
        <v>4642.3999999999996</v>
      </c>
      <c r="AX1771" s="26">
        <v>3552.1666666666665</v>
      </c>
      <c r="AY1771" s="103">
        <v>549</v>
      </c>
      <c r="AZ1771" s="103">
        <f t="shared" si="281"/>
        <v>167.44499999999999</v>
      </c>
      <c r="BA1771" s="17">
        <v>45</v>
      </c>
      <c r="BB1771" s="17">
        <v>60</v>
      </c>
      <c r="BC1771" s="17">
        <v>0.21</v>
      </c>
      <c r="BD1771" s="14">
        <v>2</v>
      </c>
      <c r="BE1771" s="17" t="s">
        <v>149</v>
      </c>
      <c r="BF1771" s="17">
        <v>4.83</v>
      </c>
      <c r="BG1771" s="17">
        <v>168.52288392019048</v>
      </c>
      <c r="BH1771" s="17" t="s">
        <v>225</v>
      </c>
    </row>
    <row r="1772" spans="1:60" x14ac:dyDescent="0.25">
      <c r="A1772" s="52">
        <v>2012</v>
      </c>
      <c r="B1772" s="52">
        <v>2014</v>
      </c>
      <c r="C1772" s="52" t="s">
        <v>223</v>
      </c>
      <c r="D1772" s="52" t="s">
        <v>348</v>
      </c>
      <c r="E1772" s="17">
        <v>3</v>
      </c>
      <c r="F1772" s="67" t="s">
        <v>104</v>
      </c>
      <c r="G1772" s="17" t="s">
        <v>105</v>
      </c>
      <c r="H1772" s="70">
        <v>99201</v>
      </c>
      <c r="I1772" s="17">
        <v>8</v>
      </c>
      <c r="J1772" s="67">
        <v>99201007</v>
      </c>
      <c r="K1772" s="17" t="str">
        <f t="shared" si="273"/>
        <v>Triploid</v>
      </c>
      <c r="L1772" s="27">
        <v>100</v>
      </c>
      <c r="M1772" s="27">
        <f t="shared" si="276"/>
        <v>1</v>
      </c>
      <c r="N1772" s="26">
        <v>44.705983930529285</v>
      </c>
      <c r="O1772" s="26">
        <v>44.397562080535536</v>
      </c>
      <c r="P1772" s="26">
        <f t="shared" si="277"/>
        <v>0.44397562080535535</v>
      </c>
      <c r="Q1772" s="26">
        <f t="shared" si="278"/>
        <v>55.602437919464464</v>
      </c>
      <c r="R1772" s="26">
        <v>0.55602437919464465</v>
      </c>
      <c r="S1772" s="26">
        <v>24.857616961258305</v>
      </c>
      <c r="T1772" s="26">
        <v>12.428808480629153</v>
      </c>
      <c r="U1772" s="17" t="s">
        <v>45</v>
      </c>
      <c r="V1772" s="26">
        <f t="shared" si="280"/>
        <v>5.5436255488979267</v>
      </c>
      <c r="W1772" s="80">
        <v>16.539594914810664</v>
      </c>
      <c r="X1772" s="80">
        <v>47.599830325015347</v>
      </c>
      <c r="Y1772" s="80">
        <v>25.056864444235359</v>
      </c>
      <c r="Z1772" s="80">
        <v>1.1727340364382144</v>
      </c>
      <c r="AA1772" s="26">
        <v>0.49708333333333332</v>
      </c>
      <c r="AB1772" s="26">
        <v>75.010411618214505</v>
      </c>
      <c r="AC1772" s="26">
        <f t="shared" si="272"/>
        <v>2.0556745754336956</v>
      </c>
      <c r="AD1772" s="26">
        <f t="shared" si="272"/>
        <v>5.9160917482005946</v>
      </c>
      <c r="AE1772" s="26">
        <f t="shared" si="272"/>
        <v>3.1142696930248754</v>
      </c>
      <c r="AF1772" s="26">
        <f t="shared" si="272"/>
        <v>0.14575686737605736</v>
      </c>
      <c r="AG1772" s="17">
        <v>2.2799999999999998</v>
      </c>
      <c r="AH1772" s="17">
        <v>6.3</v>
      </c>
      <c r="AI1772" s="17">
        <f t="shared" si="279"/>
        <v>5.0118723362727218E-7</v>
      </c>
      <c r="AJ1772" s="17">
        <v>1</v>
      </c>
      <c r="AK1772" s="17">
        <v>48.6</v>
      </c>
      <c r="AL1772" s="17">
        <v>1094.5</v>
      </c>
      <c r="AM1772" s="17">
        <v>230.2</v>
      </c>
      <c r="AN1772" s="17">
        <v>2.2999999999999998</v>
      </c>
      <c r="AO1772" s="17">
        <v>6.6</v>
      </c>
      <c r="AP1772" s="17">
        <v>0.3</v>
      </c>
      <c r="AQ1772" s="17">
        <v>21.8</v>
      </c>
      <c r="AR1772" s="26">
        <v>848.66666666666561</v>
      </c>
      <c r="AS1772" s="26">
        <v>1464.0166666666667</v>
      </c>
      <c r="AT1772" s="26">
        <v>621.19999999999993</v>
      </c>
      <c r="AU1772" s="26">
        <v>21.416186213856399</v>
      </c>
      <c r="AV1772" s="26">
        <v>4.0861439942233853</v>
      </c>
      <c r="AW1772" s="27">
        <v>4642.3999999999996</v>
      </c>
      <c r="AX1772" s="26">
        <v>3552.1666666666665</v>
      </c>
      <c r="AY1772" s="103">
        <v>549</v>
      </c>
      <c r="AZ1772" s="103">
        <f t="shared" si="281"/>
        <v>167.44499999999999</v>
      </c>
      <c r="BA1772" s="17">
        <v>45</v>
      </c>
      <c r="BB1772" s="17">
        <v>60</v>
      </c>
      <c r="BC1772" s="17">
        <v>0.21</v>
      </c>
      <c r="BD1772" s="14">
        <v>2</v>
      </c>
      <c r="BE1772" s="17" t="s">
        <v>149</v>
      </c>
      <c r="BF1772" s="17">
        <v>5.0175000000000001</v>
      </c>
      <c r="BG1772" s="17">
        <v>211.2642519722796</v>
      </c>
      <c r="BH1772" s="17" t="s">
        <v>225</v>
      </c>
    </row>
    <row r="1773" spans="1:60" x14ac:dyDescent="0.25">
      <c r="A1773" s="52">
        <v>2012</v>
      </c>
      <c r="B1773" s="52">
        <v>2014</v>
      </c>
      <c r="C1773" s="52" t="s">
        <v>223</v>
      </c>
      <c r="D1773" s="52" t="s">
        <v>348</v>
      </c>
      <c r="E1773" s="17">
        <v>4</v>
      </c>
      <c r="F1773" s="67" t="s">
        <v>104</v>
      </c>
      <c r="G1773" s="17" t="s">
        <v>105</v>
      </c>
      <c r="H1773" s="70">
        <v>99201</v>
      </c>
      <c r="I1773" s="17">
        <v>8</v>
      </c>
      <c r="J1773" s="67">
        <v>99201007</v>
      </c>
      <c r="K1773" s="17" t="str">
        <f t="shared" si="273"/>
        <v>Triploid</v>
      </c>
      <c r="L1773" s="27">
        <v>100</v>
      </c>
      <c r="M1773" s="27">
        <f t="shared" si="276"/>
        <v>1</v>
      </c>
      <c r="N1773" s="26">
        <v>40.863586948778483</v>
      </c>
      <c r="O1773" s="26">
        <v>45.124653569710581</v>
      </c>
      <c r="P1773" s="26">
        <f t="shared" si="277"/>
        <v>0.45124653569710582</v>
      </c>
      <c r="Q1773" s="26">
        <f t="shared" si="278"/>
        <v>54.875346430289419</v>
      </c>
      <c r="R1773" s="26">
        <v>0.54875346430289418</v>
      </c>
      <c r="S1773" s="26">
        <v>22.424034901984726</v>
      </c>
      <c r="T1773" s="26">
        <v>11.212017450992363</v>
      </c>
      <c r="U1773" s="17" t="s">
        <v>45</v>
      </c>
      <c r="V1773" s="26">
        <f t="shared" si="280"/>
        <v>5.0008998443320083</v>
      </c>
      <c r="W1773" s="80">
        <v>17.33266122170393</v>
      </c>
      <c r="X1773" s="80">
        <v>47.444921034549054</v>
      </c>
      <c r="Y1773" s="80">
        <v>24.288171233928892</v>
      </c>
      <c r="Z1773" s="80">
        <v>1.1973524566262626</v>
      </c>
      <c r="AA1773" s="26">
        <v>0.48653333333333337</v>
      </c>
      <c r="AB1773" s="26">
        <v>69.134116921712291</v>
      </c>
      <c r="AC1773" s="26">
        <f t="shared" si="272"/>
        <v>1.9433410008988306</v>
      </c>
      <c r="AD1773" s="26">
        <f t="shared" si="272"/>
        <v>5.3195328260031864</v>
      </c>
      <c r="AE1773" s="26">
        <f t="shared" si="272"/>
        <v>2.7231939972750148</v>
      </c>
      <c r="AF1773" s="26">
        <f t="shared" ref="AF1773:AF1801" si="282">Z1773/100*$T1773</f>
        <v>0.13424736638682233</v>
      </c>
      <c r="AG1773" s="17">
        <v>2.37</v>
      </c>
      <c r="AH1773" s="17">
        <v>6.06</v>
      </c>
      <c r="AI1773" s="17">
        <f t="shared" si="279"/>
        <v>8.7096358995607992E-7</v>
      </c>
      <c r="AJ1773" s="17">
        <v>1</v>
      </c>
      <c r="AK1773" s="17">
        <v>46.9</v>
      </c>
      <c r="AL1773" s="17">
        <v>1038.5</v>
      </c>
      <c r="AM1773" s="17">
        <v>167.1</v>
      </c>
      <c r="AN1773" s="17">
        <v>3.5</v>
      </c>
      <c r="AO1773" s="17">
        <v>7.5</v>
      </c>
      <c r="AP1773" s="17">
        <v>0.4</v>
      </c>
      <c r="AQ1773" s="17">
        <v>23.6</v>
      </c>
      <c r="AR1773" s="26">
        <v>848.66666666666561</v>
      </c>
      <c r="AS1773" s="26">
        <v>1464.0166666666667</v>
      </c>
      <c r="AT1773" s="26">
        <v>621.19999999999993</v>
      </c>
      <c r="AU1773" s="26">
        <v>21.416186213856399</v>
      </c>
      <c r="AV1773" s="26">
        <v>4.0861439942233853</v>
      </c>
      <c r="AW1773" s="27">
        <v>4642.3999999999996</v>
      </c>
      <c r="AX1773" s="26">
        <v>3552.1666666666665</v>
      </c>
      <c r="AY1773" s="103">
        <v>549</v>
      </c>
      <c r="AZ1773" s="103">
        <f t="shared" si="281"/>
        <v>167.44499999999999</v>
      </c>
      <c r="BA1773" s="17">
        <v>45</v>
      </c>
      <c r="BB1773" s="17">
        <v>60</v>
      </c>
      <c r="BC1773" s="17">
        <v>0.21</v>
      </c>
      <c r="BD1773" s="14">
        <v>2</v>
      </c>
      <c r="BE1773" s="17" t="s">
        <v>149</v>
      </c>
      <c r="BF1773" s="17">
        <v>5.4924999999999997</v>
      </c>
      <c r="BG1773" s="17">
        <v>139.49456780102076</v>
      </c>
      <c r="BH1773" s="17" t="s">
        <v>225</v>
      </c>
    </row>
    <row r="1774" spans="1:60" x14ac:dyDescent="0.25">
      <c r="A1774" s="52">
        <v>2012</v>
      </c>
      <c r="B1774" s="52">
        <v>2014</v>
      </c>
      <c r="C1774" s="52" t="s">
        <v>223</v>
      </c>
      <c r="D1774" s="52" t="s">
        <v>348</v>
      </c>
      <c r="E1774" s="17">
        <v>1</v>
      </c>
      <c r="F1774" s="67" t="s">
        <v>63</v>
      </c>
      <c r="G1774" s="17" t="s">
        <v>64</v>
      </c>
      <c r="H1774" s="70" t="s">
        <v>156</v>
      </c>
      <c r="I1774" s="17">
        <v>8</v>
      </c>
      <c r="J1774" s="67" t="s">
        <v>46</v>
      </c>
      <c r="K1774" s="17" t="str">
        <f t="shared" si="273"/>
        <v>Triploid</v>
      </c>
      <c r="L1774" s="27">
        <v>100</v>
      </c>
      <c r="M1774" s="27">
        <f t="shared" si="276"/>
        <v>1</v>
      </c>
      <c r="N1774" s="26">
        <v>45.28539299920601</v>
      </c>
      <c r="O1774" s="26">
        <v>48.769628792330259</v>
      </c>
      <c r="P1774" s="26">
        <f t="shared" si="277"/>
        <v>0.48769628792330261</v>
      </c>
      <c r="Q1774" s="26">
        <f t="shared" si="278"/>
        <v>51.230371207669734</v>
      </c>
      <c r="R1774" s="26">
        <v>0.51230371207669734</v>
      </c>
      <c r="S1774" s="26">
        <v>23.199874936345321</v>
      </c>
      <c r="T1774" s="26">
        <v>11.59993746817266</v>
      </c>
      <c r="U1774" s="17" t="s">
        <v>45</v>
      </c>
      <c r="V1774" s="26">
        <f t="shared" si="280"/>
        <v>5.1739239376327655</v>
      </c>
      <c r="W1774" s="80">
        <v>18.346180779507975</v>
      </c>
      <c r="X1774" s="80">
        <v>45.394296507878011</v>
      </c>
      <c r="Y1774" s="80">
        <v>23.670964710218371</v>
      </c>
      <c r="Z1774" s="80">
        <v>1.1982935593844957</v>
      </c>
      <c r="AA1774" s="26">
        <v>0.41519480519480517</v>
      </c>
      <c r="AB1774" s="26">
        <v>83.815625747509671</v>
      </c>
      <c r="AC1774" s="26">
        <f t="shared" ref="AC1774:AE1801" si="283">W1774/100*$T1774</f>
        <v>2.1281454982208365</v>
      </c>
      <c r="AD1774" s="26">
        <f t="shared" si="283"/>
        <v>5.2657100090307347</v>
      </c>
      <c r="AE1774" s="26">
        <f t="shared" si="283"/>
        <v>2.7458171044985487</v>
      </c>
      <c r="AF1774" s="26">
        <f t="shared" si="282"/>
        <v>0.13900130357374191</v>
      </c>
      <c r="AG1774" s="17">
        <v>2.4700000000000002</v>
      </c>
      <c r="AH1774" s="17">
        <v>6.88</v>
      </c>
      <c r="AI1774" s="17">
        <f t="shared" si="279"/>
        <v>1.3182567385564048E-7</v>
      </c>
      <c r="AJ1774" s="17">
        <v>1</v>
      </c>
      <c r="AK1774" s="17">
        <v>44.1</v>
      </c>
      <c r="AL1774" s="17">
        <v>2382.5</v>
      </c>
      <c r="AM1774" s="17">
        <v>278.5</v>
      </c>
      <c r="AN1774" s="17">
        <v>2.1</v>
      </c>
      <c r="AO1774" s="17">
        <v>8</v>
      </c>
      <c r="AP1774" s="17">
        <v>0.4</v>
      </c>
      <c r="AQ1774" s="17">
        <v>20.6</v>
      </c>
      <c r="AR1774" s="26">
        <v>848.66666666666561</v>
      </c>
      <c r="AS1774" s="26">
        <v>1464.0166666666667</v>
      </c>
      <c r="AT1774" s="26">
        <v>621.19999999999993</v>
      </c>
      <c r="AU1774" s="26">
        <v>21.416186213856399</v>
      </c>
      <c r="AV1774" s="26">
        <v>4.0861439942233853</v>
      </c>
      <c r="AW1774" s="27">
        <v>4642.3999999999996</v>
      </c>
      <c r="AX1774" s="26">
        <v>3552.1666666666665</v>
      </c>
      <c r="AY1774" s="103">
        <v>549</v>
      </c>
      <c r="AZ1774" s="103">
        <f t="shared" si="281"/>
        <v>167.44499999999999</v>
      </c>
      <c r="BA1774" s="17">
        <v>45</v>
      </c>
      <c r="BB1774" s="17">
        <v>60</v>
      </c>
      <c r="BC1774" s="17">
        <v>0.21</v>
      </c>
      <c r="BD1774" s="14">
        <v>2</v>
      </c>
      <c r="BE1774" s="17" t="s">
        <v>149</v>
      </c>
      <c r="BF1774" s="17">
        <v>5.0075000000000003</v>
      </c>
      <c r="BG1774" s="17">
        <v>186.64987353140353</v>
      </c>
      <c r="BH1774" s="17" t="s">
        <v>225</v>
      </c>
    </row>
    <row r="1775" spans="1:60" x14ac:dyDescent="0.25">
      <c r="A1775" s="52">
        <v>2012</v>
      </c>
      <c r="B1775" s="52">
        <v>2014</v>
      </c>
      <c r="C1775" s="52" t="s">
        <v>223</v>
      </c>
      <c r="D1775" s="52" t="s">
        <v>348</v>
      </c>
      <c r="E1775" s="17">
        <v>2</v>
      </c>
      <c r="F1775" s="67" t="s">
        <v>63</v>
      </c>
      <c r="G1775" s="17" t="s">
        <v>64</v>
      </c>
      <c r="H1775" s="70" t="s">
        <v>156</v>
      </c>
      <c r="I1775" s="17">
        <v>8</v>
      </c>
      <c r="J1775" s="67" t="s">
        <v>46</v>
      </c>
      <c r="K1775" s="17" t="str">
        <f t="shared" si="273"/>
        <v>Triploid</v>
      </c>
      <c r="L1775" s="27">
        <v>100</v>
      </c>
      <c r="M1775" s="27">
        <f t="shared" si="276"/>
        <v>1</v>
      </c>
      <c r="N1775" s="26">
        <v>46.047773352727987</v>
      </c>
      <c r="O1775" s="26">
        <v>49.739571891504731</v>
      </c>
      <c r="P1775" s="26">
        <f t="shared" si="277"/>
        <v>0.4973957189150473</v>
      </c>
      <c r="Q1775" s="26">
        <f t="shared" si="278"/>
        <v>50.260428108495269</v>
      </c>
      <c r="R1775" s="26">
        <v>0.5026042810849527</v>
      </c>
      <c r="S1775" s="26">
        <v>23.14380802151069</v>
      </c>
      <c r="T1775" s="26">
        <v>11.571904010755345</v>
      </c>
      <c r="U1775" s="17" t="s">
        <v>45</v>
      </c>
      <c r="V1775" s="26">
        <f t="shared" si="280"/>
        <v>5.1614201653681286</v>
      </c>
      <c r="W1775" s="80">
        <v>18.638220805378552</v>
      </c>
      <c r="X1775" s="80">
        <v>43.495027210806157</v>
      </c>
      <c r="Y1775" s="80">
        <v>24.297943958894507</v>
      </c>
      <c r="Z1775" s="80">
        <v>1.6158889140072148</v>
      </c>
      <c r="AA1775" s="26">
        <v>0.40933333333333333</v>
      </c>
      <c r="AB1775" s="26">
        <v>84.810371414330717</v>
      </c>
      <c r="AC1775" s="26">
        <f t="shared" si="283"/>
        <v>2.1567970209110379</v>
      </c>
      <c r="AD1775" s="26">
        <f t="shared" si="283"/>
        <v>5.0332027982864069</v>
      </c>
      <c r="AE1775" s="26">
        <f t="shared" si="283"/>
        <v>2.8117347515103996</v>
      </c>
      <c r="AF1775" s="26">
        <f t="shared" si="282"/>
        <v>0.18698911404935187</v>
      </c>
      <c r="AG1775" s="17">
        <v>2.0699999999999998</v>
      </c>
      <c r="AH1775" s="17">
        <v>6.57</v>
      </c>
      <c r="AI1775" s="17">
        <f t="shared" si="279"/>
        <v>2.691534803926908E-7</v>
      </c>
      <c r="AJ1775" s="17">
        <v>1</v>
      </c>
      <c r="AK1775" s="17">
        <v>39.299999999999997</v>
      </c>
      <c r="AL1775" s="17">
        <v>1143</v>
      </c>
      <c r="AM1775" s="17">
        <v>237.7</v>
      </c>
      <c r="AN1775" s="17">
        <v>2.2000000000000002</v>
      </c>
      <c r="AO1775" s="17">
        <v>5.3</v>
      </c>
      <c r="AP1775" s="17">
        <v>0.3</v>
      </c>
      <c r="AQ1775" s="17">
        <v>18.7</v>
      </c>
      <c r="AR1775" s="26">
        <v>848.66666666666561</v>
      </c>
      <c r="AS1775" s="26">
        <v>1464.0166666666667</v>
      </c>
      <c r="AT1775" s="26">
        <v>621.19999999999993</v>
      </c>
      <c r="AU1775" s="26">
        <v>21.416186213856399</v>
      </c>
      <c r="AV1775" s="26">
        <v>4.0861439942233853</v>
      </c>
      <c r="AW1775" s="27">
        <v>4642.3999999999996</v>
      </c>
      <c r="AX1775" s="26">
        <v>3552.1666666666665</v>
      </c>
      <c r="AY1775" s="103">
        <v>549</v>
      </c>
      <c r="AZ1775" s="103">
        <f t="shared" si="281"/>
        <v>167.44499999999999</v>
      </c>
      <c r="BA1775" s="17">
        <v>45</v>
      </c>
      <c r="BB1775" s="17">
        <v>60</v>
      </c>
      <c r="BC1775" s="17">
        <v>0.21</v>
      </c>
      <c r="BD1775" s="14">
        <v>2</v>
      </c>
      <c r="BE1775" s="17" t="s">
        <v>149</v>
      </c>
      <c r="BF1775" s="17">
        <v>5.0175000000000001</v>
      </c>
      <c r="BG1775" s="17">
        <v>181.50551556115022</v>
      </c>
      <c r="BH1775" s="17" t="s">
        <v>225</v>
      </c>
    </row>
    <row r="1776" spans="1:60" x14ac:dyDescent="0.25">
      <c r="A1776" s="52">
        <v>2012</v>
      </c>
      <c r="B1776" s="52">
        <v>2014</v>
      </c>
      <c r="C1776" s="52" t="s">
        <v>223</v>
      </c>
      <c r="D1776" s="52" t="s">
        <v>348</v>
      </c>
      <c r="E1776" s="17">
        <v>3</v>
      </c>
      <c r="F1776" s="67" t="s">
        <v>63</v>
      </c>
      <c r="G1776" s="17" t="s">
        <v>64</v>
      </c>
      <c r="H1776" s="70" t="s">
        <v>156</v>
      </c>
      <c r="I1776" s="17">
        <v>8</v>
      </c>
      <c r="J1776" s="67" t="s">
        <v>46</v>
      </c>
      <c r="K1776" s="17" t="str">
        <f t="shared" si="273"/>
        <v>Triploid</v>
      </c>
      <c r="L1776" s="27">
        <v>100</v>
      </c>
      <c r="M1776" s="27">
        <f t="shared" si="276"/>
        <v>1</v>
      </c>
      <c r="N1776" s="26">
        <v>62.362712918098502</v>
      </c>
      <c r="O1776" s="26">
        <v>48.21478026017467</v>
      </c>
      <c r="P1776" s="26">
        <f t="shared" si="277"/>
        <v>0.48214780260174672</v>
      </c>
      <c r="Q1776" s="26">
        <f t="shared" si="278"/>
        <v>51.78521973982533</v>
      </c>
      <c r="R1776" s="26">
        <v>0.51785219739825328</v>
      </c>
      <c r="S1776" s="26">
        <v>32.294667920353746</v>
      </c>
      <c r="T1776" s="26">
        <v>16.147333960176873</v>
      </c>
      <c r="U1776" s="17" t="s">
        <v>45</v>
      </c>
      <c r="V1776" s="26">
        <f t="shared" si="280"/>
        <v>7.2022006958862059</v>
      </c>
      <c r="W1776" s="80">
        <v>18.5204759745438</v>
      </c>
      <c r="X1776" s="80">
        <v>44.942917455006011</v>
      </c>
      <c r="Y1776" s="80">
        <v>23.997535064813221</v>
      </c>
      <c r="Z1776" s="80">
        <v>1.3461679671008397</v>
      </c>
      <c r="AA1776" s="26">
        <v>0.41426666666666667</v>
      </c>
      <c r="AB1776" s="26">
        <v>116.93434634823936</v>
      </c>
      <c r="AC1776" s="26">
        <f t="shared" si="283"/>
        <v>2.9905631066239096</v>
      </c>
      <c r="AD1776" s="26">
        <f t="shared" si="283"/>
        <v>7.2570829729064448</v>
      </c>
      <c r="AE1776" s="26">
        <f t="shared" si="283"/>
        <v>3.8749621291259384</v>
      </c>
      <c r="AF1776" s="26">
        <f t="shared" si="282"/>
        <v>0.21737023731269653</v>
      </c>
      <c r="AG1776" s="17">
        <v>2.37</v>
      </c>
      <c r="AH1776" s="17">
        <v>6.06</v>
      </c>
      <c r="AI1776" s="17">
        <f t="shared" si="279"/>
        <v>8.7096358995607992E-7</v>
      </c>
      <c r="AJ1776" s="17">
        <v>1</v>
      </c>
      <c r="AK1776" s="17">
        <v>46.9</v>
      </c>
      <c r="AL1776" s="17">
        <v>1038.5</v>
      </c>
      <c r="AM1776" s="17">
        <v>167.1</v>
      </c>
      <c r="AN1776" s="17">
        <v>3.5</v>
      </c>
      <c r="AO1776" s="17">
        <v>7.5</v>
      </c>
      <c r="AP1776" s="17">
        <v>0.4</v>
      </c>
      <c r="AQ1776" s="17">
        <v>23.6</v>
      </c>
      <c r="AR1776" s="26">
        <v>848.66666666666561</v>
      </c>
      <c r="AS1776" s="26">
        <v>1464.0166666666667</v>
      </c>
      <c r="AT1776" s="26">
        <v>621.19999999999993</v>
      </c>
      <c r="AU1776" s="26">
        <v>21.416186213856399</v>
      </c>
      <c r="AV1776" s="26">
        <v>4.0861439942233853</v>
      </c>
      <c r="AW1776" s="27">
        <v>4642.3999999999996</v>
      </c>
      <c r="AX1776" s="26">
        <v>3552.1666666666665</v>
      </c>
      <c r="AY1776" s="103">
        <v>549</v>
      </c>
      <c r="AZ1776" s="103">
        <f t="shared" si="281"/>
        <v>167.44499999999999</v>
      </c>
      <c r="BA1776" s="17">
        <v>45</v>
      </c>
      <c r="BB1776" s="17">
        <v>60</v>
      </c>
      <c r="BC1776" s="17">
        <v>0.21</v>
      </c>
      <c r="BD1776" s="14">
        <v>2</v>
      </c>
      <c r="BE1776" s="17" t="s">
        <v>149</v>
      </c>
      <c r="BF1776" s="17">
        <v>6.0374999999999996</v>
      </c>
      <c r="BG1776" s="17">
        <v>285.6650199909198</v>
      </c>
      <c r="BH1776" s="17" t="s">
        <v>225</v>
      </c>
    </row>
    <row r="1777" spans="1:60" x14ac:dyDescent="0.25">
      <c r="A1777" s="52">
        <v>2012</v>
      </c>
      <c r="B1777" s="52">
        <v>2014</v>
      </c>
      <c r="C1777" s="52" t="s">
        <v>223</v>
      </c>
      <c r="D1777" s="52" t="s">
        <v>348</v>
      </c>
      <c r="E1777" s="17">
        <v>4</v>
      </c>
      <c r="F1777" s="67" t="s">
        <v>63</v>
      </c>
      <c r="G1777" s="17" t="s">
        <v>64</v>
      </c>
      <c r="H1777" s="70" t="s">
        <v>156</v>
      </c>
      <c r="I1777" s="17">
        <v>8</v>
      </c>
      <c r="J1777" s="67" t="s">
        <v>46</v>
      </c>
      <c r="K1777" s="17" t="str">
        <f t="shared" si="273"/>
        <v>Triploid</v>
      </c>
      <c r="L1777" s="27">
        <v>100</v>
      </c>
      <c r="M1777" s="27">
        <f t="shared" si="276"/>
        <v>1</v>
      </c>
      <c r="N1777" s="26">
        <v>66.022138615004039</v>
      </c>
      <c r="O1777" s="26">
        <v>49.319433612280704</v>
      </c>
      <c r="P1777" s="26">
        <f t="shared" si="277"/>
        <v>0.49319433612280705</v>
      </c>
      <c r="Q1777" s="26">
        <f t="shared" si="278"/>
        <v>50.680566387719296</v>
      </c>
      <c r="R1777" s="26">
        <v>0.50680566387719295</v>
      </c>
      <c r="S1777" s="26">
        <v>33.460393791369178</v>
      </c>
      <c r="T1777" s="26">
        <v>16.730196895684589</v>
      </c>
      <c r="U1777" s="17" t="s">
        <v>45</v>
      </c>
      <c r="V1777" s="26">
        <f t="shared" si="280"/>
        <v>7.4621752433918775</v>
      </c>
      <c r="W1777" s="80">
        <v>18.810041254106991</v>
      </c>
      <c r="X1777" s="80">
        <v>45.340698170479754</v>
      </c>
      <c r="Y1777" s="80">
        <v>23.703339713908974</v>
      </c>
      <c r="Z1777" s="80">
        <v>1.2363441162828224</v>
      </c>
      <c r="AA1777" s="26">
        <v>0.40230769230769231</v>
      </c>
      <c r="AB1777" s="26">
        <v>124.75672637317381</v>
      </c>
      <c r="AC1777" s="26">
        <f t="shared" si="283"/>
        <v>3.1469569379715985</v>
      </c>
      <c r="AD1777" s="26">
        <f t="shared" si="283"/>
        <v>7.585588077799323</v>
      </c>
      <c r="AE1777" s="26">
        <f t="shared" si="283"/>
        <v>3.9656154049899714</v>
      </c>
      <c r="AF1777" s="26">
        <f t="shared" si="282"/>
        <v>0.20684280496232782</v>
      </c>
      <c r="AG1777" s="17">
        <v>2.2799999999999998</v>
      </c>
      <c r="AH1777" s="17">
        <v>6.3</v>
      </c>
      <c r="AI1777" s="17">
        <f t="shared" si="279"/>
        <v>5.0118723362727218E-7</v>
      </c>
      <c r="AJ1777" s="17">
        <v>1</v>
      </c>
      <c r="AK1777" s="17">
        <v>48.6</v>
      </c>
      <c r="AL1777" s="17">
        <v>1094.5</v>
      </c>
      <c r="AM1777" s="17">
        <v>230.2</v>
      </c>
      <c r="AN1777" s="17">
        <v>2.2999999999999998</v>
      </c>
      <c r="AO1777" s="17">
        <v>6.6</v>
      </c>
      <c r="AP1777" s="17">
        <v>0.3</v>
      </c>
      <c r="AQ1777" s="17">
        <v>21.8</v>
      </c>
      <c r="AR1777" s="26">
        <v>848.66666666666561</v>
      </c>
      <c r="AS1777" s="26">
        <v>1464.0166666666667</v>
      </c>
      <c r="AT1777" s="26">
        <v>621.19999999999993</v>
      </c>
      <c r="AU1777" s="26">
        <v>21.416186213856399</v>
      </c>
      <c r="AV1777" s="26">
        <v>4.0861439942233853</v>
      </c>
      <c r="AW1777" s="27">
        <v>4642.3999999999996</v>
      </c>
      <c r="AX1777" s="26">
        <v>3552.1666666666665</v>
      </c>
      <c r="AY1777" s="103">
        <v>549</v>
      </c>
      <c r="AZ1777" s="103">
        <f t="shared" si="281"/>
        <v>167.44499999999999</v>
      </c>
      <c r="BA1777" s="17">
        <v>45</v>
      </c>
      <c r="BB1777" s="17">
        <v>60</v>
      </c>
      <c r="BC1777" s="17">
        <v>0.21</v>
      </c>
      <c r="BD1777" s="14">
        <v>2</v>
      </c>
      <c r="BE1777" s="17" t="s">
        <v>149</v>
      </c>
      <c r="BF1777" s="17">
        <v>6.0874999999999995</v>
      </c>
      <c r="BG1777" s="17">
        <v>237.78714795021131</v>
      </c>
      <c r="BH1777" s="17" t="s">
        <v>225</v>
      </c>
    </row>
    <row r="1778" spans="1:60" x14ac:dyDescent="0.25">
      <c r="A1778" s="52">
        <v>2012</v>
      </c>
      <c r="B1778" s="52">
        <v>2014</v>
      </c>
      <c r="C1778" s="52" t="s">
        <v>223</v>
      </c>
      <c r="D1778" s="52" t="s">
        <v>348</v>
      </c>
      <c r="E1778" s="17">
        <v>1</v>
      </c>
      <c r="F1778" s="67" t="s">
        <v>122</v>
      </c>
      <c r="G1778" s="17" t="s">
        <v>123</v>
      </c>
      <c r="H1778" s="70">
        <v>99217</v>
      </c>
      <c r="I1778" s="17">
        <v>9</v>
      </c>
      <c r="J1778" s="67">
        <v>99217023</v>
      </c>
      <c r="K1778" s="17" t="str">
        <f t="shared" si="273"/>
        <v>Triploid</v>
      </c>
      <c r="L1778" s="27">
        <v>100</v>
      </c>
      <c r="M1778" s="27">
        <f t="shared" si="276"/>
        <v>1</v>
      </c>
      <c r="N1778" s="26">
        <v>28.055597009609102</v>
      </c>
      <c r="O1778" s="26">
        <v>50.498335008134234</v>
      </c>
      <c r="P1778" s="26">
        <f t="shared" si="277"/>
        <v>0.50498335008134232</v>
      </c>
      <c r="Q1778" s="26">
        <f t="shared" si="278"/>
        <v>49.501664991865773</v>
      </c>
      <c r="R1778" s="26">
        <v>0.49501664991865774</v>
      </c>
      <c r="S1778" s="26">
        <v>13.88798764316461</v>
      </c>
      <c r="T1778" s="26">
        <v>6.9439938215823052</v>
      </c>
      <c r="U1778" s="17" t="s">
        <v>45</v>
      </c>
      <c r="V1778" s="26">
        <f t="shared" si="280"/>
        <v>3.0972318561919292</v>
      </c>
      <c r="W1778" s="80">
        <v>18.892423924906041</v>
      </c>
      <c r="X1778" s="80">
        <v>44.532540626454335</v>
      </c>
      <c r="Y1778" s="80">
        <v>24.007987850846277</v>
      </c>
      <c r="Z1778" s="80">
        <v>1.3796998364327635</v>
      </c>
      <c r="AA1778" s="26">
        <v>0.42449999999999999</v>
      </c>
      <c r="AB1778" s="26">
        <v>49.074161283267173</v>
      </c>
      <c r="AC1778" s="26">
        <f t="shared" si="283"/>
        <v>1.3118887500926126</v>
      </c>
      <c r="AD1778" s="26">
        <f t="shared" si="283"/>
        <v>3.092336869694619</v>
      </c>
      <c r="AE1778" s="26">
        <f t="shared" si="283"/>
        <v>1.667113193048996</v>
      </c>
      <c r="AF1778" s="26">
        <f t="shared" si="282"/>
        <v>9.5806271398272275E-2</v>
      </c>
      <c r="AG1778" s="17">
        <v>2.4700000000000002</v>
      </c>
      <c r="AH1778" s="17">
        <v>6.88</v>
      </c>
      <c r="AI1778" s="17">
        <f t="shared" si="279"/>
        <v>1.3182567385564048E-7</v>
      </c>
      <c r="AJ1778" s="17">
        <v>1</v>
      </c>
      <c r="AK1778" s="17">
        <v>44.1</v>
      </c>
      <c r="AL1778" s="17">
        <v>2382.5</v>
      </c>
      <c r="AM1778" s="17">
        <v>278.5</v>
      </c>
      <c r="AN1778" s="17">
        <v>2.1</v>
      </c>
      <c r="AO1778" s="17">
        <v>8</v>
      </c>
      <c r="AP1778" s="17">
        <v>0.4</v>
      </c>
      <c r="AQ1778" s="17">
        <v>20.6</v>
      </c>
      <c r="AR1778" s="26">
        <v>848.66666666666561</v>
      </c>
      <c r="AS1778" s="26">
        <v>1464.0166666666667</v>
      </c>
      <c r="AT1778" s="26">
        <v>621.19999999999993</v>
      </c>
      <c r="AU1778" s="26">
        <v>21.416186213856399</v>
      </c>
      <c r="AV1778" s="26">
        <v>4.0861439942233853</v>
      </c>
      <c r="AW1778" s="27">
        <v>4642.3999999999996</v>
      </c>
      <c r="AX1778" s="26">
        <v>3552.1666666666665</v>
      </c>
      <c r="AY1778" s="103">
        <v>549</v>
      </c>
      <c r="AZ1778" s="103">
        <f t="shared" si="281"/>
        <v>167.44499999999999</v>
      </c>
      <c r="BA1778" s="17">
        <v>45</v>
      </c>
      <c r="BB1778" s="17">
        <v>60</v>
      </c>
      <c r="BC1778" s="17">
        <v>0.21</v>
      </c>
      <c r="BD1778" s="14">
        <v>2</v>
      </c>
      <c r="BE1778" s="17" t="s">
        <v>149</v>
      </c>
      <c r="BF1778" s="17">
        <v>3.4699999999999998</v>
      </c>
      <c r="BG1778" s="17">
        <v>110.84324280028189</v>
      </c>
      <c r="BH1778" s="17" t="s">
        <v>225</v>
      </c>
    </row>
    <row r="1779" spans="1:60" x14ac:dyDescent="0.25">
      <c r="A1779" s="52">
        <v>2012</v>
      </c>
      <c r="B1779" s="52">
        <v>2014</v>
      </c>
      <c r="C1779" s="52" t="s">
        <v>223</v>
      </c>
      <c r="D1779" s="52" t="s">
        <v>348</v>
      </c>
      <c r="E1779" s="17">
        <v>2</v>
      </c>
      <c r="F1779" s="67" t="s">
        <v>122</v>
      </c>
      <c r="G1779" s="17" t="s">
        <v>123</v>
      </c>
      <c r="H1779" s="70">
        <v>99217</v>
      </c>
      <c r="I1779" s="17">
        <v>9</v>
      </c>
      <c r="J1779" s="67">
        <v>99217023</v>
      </c>
      <c r="K1779" s="17" t="str">
        <f t="shared" si="273"/>
        <v>Triploid</v>
      </c>
      <c r="L1779" s="27">
        <v>100</v>
      </c>
      <c r="M1779" s="27">
        <f t="shared" si="276"/>
        <v>1</v>
      </c>
      <c r="N1779" s="26">
        <v>41.473491231596071</v>
      </c>
      <c r="O1779" s="26">
        <v>50.154068323933934</v>
      </c>
      <c r="P1779" s="26">
        <f t="shared" si="277"/>
        <v>0.50154068323933931</v>
      </c>
      <c r="Q1779" s="26">
        <f t="shared" si="278"/>
        <v>49.845931676066066</v>
      </c>
      <c r="R1779" s="26">
        <v>0.49845931676066063</v>
      </c>
      <c r="S1779" s="26">
        <v>20.672848102980627</v>
      </c>
      <c r="T1779" s="26">
        <v>10.336424051490313</v>
      </c>
      <c r="U1779" s="17" t="s">
        <v>45</v>
      </c>
      <c r="V1779" s="26">
        <f t="shared" si="280"/>
        <v>4.6103586313516116</v>
      </c>
      <c r="W1779" s="80">
        <v>17.740370944841374</v>
      </c>
      <c r="X1779" s="80">
        <v>45.667517172579792</v>
      </c>
      <c r="Y1779" s="80">
        <v>24.453401754204108</v>
      </c>
      <c r="Z1779" s="80">
        <v>1.3900645820237401</v>
      </c>
      <c r="AA1779" s="26">
        <v>0.40830769230769232</v>
      </c>
      <c r="AB1779" s="26">
        <v>75.945843633783397</v>
      </c>
      <c r="AC1779" s="26">
        <f t="shared" si="283"/>
        <v>1.8337199691661832</v>
      </c>
      <c r="AD1779" s="26">
        <f t="shared" si="283"/>
        <v>4.7203882287450067</v>
      </c>
      <c r="AE1779" s="26">
        <f t="shared" si="283"/>
        <v>2.5276073003291075</v>
      </c>
      <c r="AF1779" s="26">
        <f t="shared" si="282"/>
        <v>0.14368296978755016</v>
      </c>
      <c r="AG1779" s="17">
        <v>2.0699999999999998</v>
      </c>
      <c r="AH1779" s="17">
        <v>6.57</v>
      </c>
      <c r="AI1779" s="17">
        <f t="shared" si="279"/>
        <v>2.691534803926908E-7</v>
      </c>
      <c r="AJ1779" s="17">
        <v>1</v>
      </c>
      <c r="AK1779" s="17">
        <v>39.299999999999997</v>
      </c>
      <c r="AL1779" s="17">
        <v>1143</v>
      </c>
      <c r="AM1779" s="17">
        <v>237.7</v>
      </c>
      <c r="AN1779" s="17">
        <v>2.2000000000000002</v>
      </c>
      <c r="AO1779" s="17">
        <v>5.3</v>
      </c>
      <c r="AP1779" s="17">
        <v>0.3</v>
      </c>
      <c r="AQ1779" s="17">
        <v>18.7</v>
      </c>
      <c r="AR1779" s="26">
        <v>848.66666666666561</v>
      </c>
      <c r="AS1779" s="26">
        <v>1464.0166666666667</v>
      </c>
      <c r="AT1779" s="26">
        <v>621.19999999999993</v>
      </c>
      <c r="AU1779" s="26">
        <v>21.416186213856399</v>
      </c>
      <c r="AV1779" s="26">
        <v>4.0861439942233853</v>
      </c>
      <c r="AW1779" s="27">
        <v>4642.3999999999996</v>
      </c>
      <c r="AX1779" s="26">
        <v>3552.1666666666665</v>
      </c>
      <c r="AY1779" s="103">
        <v>549</v>
      </c>
      <c r="AZ1779" s="103">
        <f t="shared" si="281"/>
        <v>167.44499999999999</v>
      </c>
      <c r="BA1779" s="17">
        <v>45</v>
      </c>
      <c r="BB1779" s="17">
        <v>60</v>
      </c>
      <c r="BC1779" s="17">
        <v>0.21</v>
      </c>
      <c r="BD1779" s="14">
        <v>2</v>
      </c>
      <c r="BE1779" s="17" t="s">
        <v>149</v>
      </c>
      <c r="BF1779" s="17">
        <v>4.4849999999999994</v>
      </c>
      <c r="BG1779" s="17">
        <v>159.56934485745955</v>
      </c>
      <c r="BH1779" s="17" t="s">
        <v>225</v>
      </c>
    </row>
    <row r="1780" spans="1:60" x14ac:dyDescent="0.25">
      <c r="A1780" s="52">
        <v>2012</v>
      </c>
      <c r="B1780" s="52">
        <v>2014</v>
      </c>
      <c r="C1780" s="52" t="s">
        <v>223</v>
      </c>
      <c r="D1780" s="52" t="s">
        <v>348</v>
      </c>
      <c r="E1780" s="17">
        <v>3</v>
      </c>
      <c r="F1780" s="67" t="s">
        <v>122</v>
      </c>
      <c r="G1780" s="17" t="s">
        <v>123</v>
      </c>
      <c r="H1780" s="70">
        <v>99217</v>
      </c>
      <c r="I1780" s="17">
        <v>9</v>
      </c>
      <c r="J1780" s="67">
        <v>99217023</v>
      </c>
      <c r="K1780" s="17" t="str">
        <f t="shared" si="273"/>
        <v>Triploid</v>
      </c>
      <c r="L1780" s="27">
        <v>100</v>
      </c>
      <c r="M1780" s="27">
        <f t="shared" si="276"/>
        <v>1</v>
      </c>
      <c r="N1780" s="26">
        <v>36.899209110464149</v>
      </c>
      <c r="O1780" s="26">
        <v>49.771740259815751</v>
      </c>
      <c r="P1780" s="26">
        <f t="shared" si="277"/>
        <v>0.4977174025981575</v>
      </c>
      <c r="Q1780" s="26">
        <f t="shared" si="278"/>
        <v>50.228259740184257</v>
      </c>
      <c r="R1780" s="26">
        <v>0.50228259740184256</v>
      </c>
      <c r="S1780" s="26">
        <v>18.533830594077664</v>
      </c>
      <c r="T1780" s="26">
        <v>9.2669152970388318</v>
      </c>
      <c r="U1780" s="17" t="s">
        <v>45</v>
      </c>
      <c r="V1780" s="26">
        <f t="shared" si="280"/>
        <v>4.133325288598944</v>
      </c>
      <c r="W1780" s="80">
        <v>18.08514939554442</v>
      </c>
      <c r="X1780" s="80">
        <v>46.528199430790409</v>
      </c>
      <c r="Y1780" s="80">
        <v>24.032742296421446</v>
      </c>
      <c r="Z1780" s="80">
        <v>1.0913534812668928</v>
      </c>
      <c r="AA1780" s="26">
        <v>0.43674418604651166</v>
      </c>
      <c r="AB1780" s="26">
        <v>63.654529995634142</v>
      </c>
      <c r="AC1780" s="26">
        <f t="shared" si="283"/>
        <v>1.6759354758280316</v>
      </c>
      <c r="AD1780" s="26">
        <f t="shared" si="283"/>
        <v>4.3117288304886507</v>
      </c>
      <c r="AE1780" s="26">
        <f t="shared" si="283"/>
        <v>2.2270938721650007</v>
      </c>
      <c r="AF1780" s="26">
        <f t="shared" si="282"/>
        <v>0.1011348027002875</v>
      </c>
      <c r="AG1780" s="17">
        <v>2.2799999999999998</v>
      </c>
      <c r="AH1780" s="17">
        <v>6.3</v>
      </c>
      <c r="AI1780" s="17">
        <f t="shared" si="279"/>
        <v>5.0118723362727218E-7</v>
      </c>
      <c r="AJ1780" s="17">
        <v>1</v>
      </c>
      <c r="AK1780" s="17">
        <v>48.6</v>
      </c>
      <c r="AL1780" s="17">
        <v>1094.5</v>
      </c>
      <c r="AM1780" s="17">
        <v>230.2</v>
      </c>
      <c r="AN1780" s="17">
        <v>2.2999999999999998</v>
      </c>
      <c r="AO1780" s="17">
        <v>6.6</v>
      </c>
      <c r="AP1780" s="17">
        <v>0.3</v>
      </c>
      <c r="AQ1780" s="17">
        <v>21.8</v>
      </c>
      <c r="AR1780" s="26">
        <v>848.66666666666561</v>
      </c>
      <c r="AS1780" s="26">
        <v>1464.0166666666667</v>
      </c>
      <c r="AT1780" s="26">
        <v>621.19999999999993</v>
      </c>
      <c r="AU1780" s="26">
        <v>21.416186213856399</v>
      </c>
      <c r="AV1780" s="26">
        <v>4.0861439942233853</v>
      </c>
      <c r="AW1780" s="27">
        <v>4642.3999999999996</v>
      </c>
      <c r="AX1780" s="26">
        <v>3552.1666666666665</v>
      </c>
      <c r="AY1780" s="103">
        <v>549</v>
      </c>
      <c r="AZ1780" s="103">
        <f t="shared" si="281"/>
        <v>167.44499999999999</v>
      </c>
      <c r="BA1780" s="17">
        <v>45</v>
      </c>
      <c r="BB1780" s="17">
        <v>60</v>
      </c>
      <c r="BC1780" s="17">
        <v>0.21</v>
      </c>
      <c r="BD1780" s="14">
        <v>2</v>
      </c>
      <c r="BE1780" s="17" t="s">
        <v>149</v>
      </c>
      <c r="BF1780" s="17">
        <v>4.6099999999999994</v>
      </c>
      <c r="BG1780" s="17">
        <v>195.61912055740245</v>
      </c>
      <c r="BH1780" s="17" t="s">
        <v>225</v>
      </c>
    </row>
    <row r="1781" spans="1:60" x14ac:dyDescent="0.25">
      <c r="A1781" s="52">
        <v>2012</v>
      </c>
      <c r="B1781" s="52">
        <v>2014</v>
      </c>
      <c r="C1781" s="52" t="s">
        <v>223</v>
      </c>
      <c r="D1781" s="52" t="s">
        <v>348</v>
      </c>
      <c r="E1781" s="17">
        <v>4</v>
      </c>
      <c r="F1781" s="67" t="s">
        <v>122</v>
      </c>
      <c r="G1781" s="17" t="s">
        <v>123</v>
      </c>
      <c r="H1781" s="70">
        <v>99217</v>
      </c>
      <c r="I1781" s="17">
        <v>9</v>
      </c>
      <c r="J1781" s="67">
        <v>99217023</v>
      </c>
      <c r="K1781" s="17" t="str">
        <f t="shared" si="273"/>
        <v>Triploid</v>
      </c>
      <c r="L1781" s="27">
        <v>100</v>
      </c>
      <c r="M1781" s="27">
        <f t="shared" si="276"/>
        <v>1</v>
      </c>
      <c r="N1781" s="26">
        <v>42.235871585118055</v>
      </c>
      <c r="O1781" s="26">
        <v>48.444502749332706</v>
      </c>
      <c r="P1781" s="26">
        <f t="shared" si="277"/>
        <v>0.48444502749332707</v>
      </c>
      <c r="Q1781" s="26">
        <f t="shared" si="278"/>
        <v>51.555497250667294</v>
      </c>
      <c r="R1781" s="26">
        <v>0.51555497250667293</v>
      </c>
      <c r="S1781" s="26">
        <v>21.774913613860907</v>
      </c>
      <c r="T1781" s="26">
        <v>10.887456806930453</v>
      </c>
      <c r="U1781" s="17" t="s">
        <v>45</v>
      </c>
      <c r="V1781" s="26">
        <f t="shared" si="280"/>
        <v>4.8561359531357953</v>
      </c>
      <c r="W1781" s="80">
        <v>18.655833625972448</v>
      </c>
      <c r="X1781" s="80">
        <v>45.551781543001169</v>
      </c>
      <c r="Y1781" s="80">
        <v>24.113255533276359</v>
      </c>
      <c r="Z1781" s="80">
        <v>1.1365050619575925</v>
      </c>
      <c r="AA1781" s="26">
        <v>0.42545454545454542</v>
      </c>
      <c r="AB1781" s="26">
        <v>76.770528766817307</v>
      </c>
      <c r="AC1781" s="26">
        <f t="shared" si="283"/>
        <v>2.0311458280005579</v>
      </c>
      <c r="AD1781" s="26">
        <f t="shared" si="283"/>
        <v>4.9594305402815708</v>
      </c>
      <c r="AE1781" s="26">
        <f t="shared" si="283"/>
        <v>2.625320280930231</v>
      </c>
      <c r="AF1781" s="26">
        <f t="shared" si="282"/>
        <v>0.12373649772921107</v>
      </c>
      <c r="AG1781" s="17">
        <v>2.37</v>
      </c>
      <c r="AH1781" s="17">
        <v>6.06</v>
      </c>
      <c r="AI1781" s="17">
        <f t="shared" si="279"/>
        <v>8.7096358995607992E-7</v>
      </c>
      <c r="AJ1781" s="17">
        <v>1</v>
      </c>
      <c r="AK1781" s="17">
        <v>46.9</v>
      </c>
      <c r="AL1781" s="17">
        <v>1038.5</v>
      </c>
      <c r="AM1781" s="17">
        <v>167.1</v>
      </c>
      <c r="AN1781" s="17">
        <v>3.5</v>
      </c>
      <c r="AO1781" s="17">
        <v>7.5</v>
      </c>
      <c r="AP1781" s="17">
        <v>0.4</v>
      </c>
      <c r="AQ1781" s="17">
        <v>23.6</v>
      </c>
      <c r="AR1781" s="26">
        <v>848.66666666666561</v>
      </c>
      <c r="AS1781" s="26">
        <v>1464.0166666666667</v>
      </c>
      <c r="AT1781" s="26">
        <v>621.19999999999993</v>
      </c>
      <c r="AU1781" s="26">
        <v>21.416186213856399</v>
      </c>
      <c r="AV1781" s="26">
        <v>4.0861439942233853</v>
      </c>
      <c r="AW1781" s="27">
        <v>4642.3999999999996</v>
      </c>
      <c r="AX1781" s="26">
        <v>3552.1666666666665</v>
      </c>
      <c r="AY1781" s="103">
        <v>549</v>
      </c>
      <c r="AZ1781" s="103">
        <f t="shared" si="281"/>
        <v>167.44499999999999</v>
      </c>
      <c r="BA1781" s="17">
        <v>45</v>
      </c>
      <c r="BB1781" s="17">
        <v>60</v>
      </c>
      <c r="BC1781" s="17">
        <v>0.21</v>
      </c>
      <c r="BD1781" s="14">
        <v>2</v>
      </c>
      <c r="BE1781" s="17" t="s">
        <v>149</v>
      </c>
      <c r="BF1781" s="17">
        <v>4.8075000000000001</v>
      </c>
      <c r="BG1781" s="17">
        <v>182.12598011023431</v>
      </c>
      <c r="BH1781" s="17" t="s">
        <v>225</v>
      </c>
    </row>
    <row r="1782" spans="1:60" x14ac:dyDescent="0.25">
      <c r="A1782" s="52">
        <v>2012</v>
      </c>
      <c r="B1782" s="52">
        <v>2014</v>
      </c>
      <c r="C1782" s="52" t="s">
        <v>223</v>
      </c>
      <c r="D1782" s="52" t="s">
        <v>348</v>
      </c>
      <c r="E1782" s="17">
        <v>1</v>
      </c>
      <c r="F1782" s="67" t="s">
        <v>58</v>
      </c>
      <c r="G1782" s="17" t="s">
        <v>59</v>
      </c>
      <c r="H1782" s="70" t="s">
        <v>193</v>
      </c>
      <c r="I1782" s="17">
        <v>8</v>
      </c>
      <c r="J1782" s="67" t="s">
        <v>60</v>
      </c>
      <c r="K1782" s="17" t="str">
        <f t="shared" si="273"/>
        <v>Triploid</v>
      </c>
      <c r="L1782" s="27">
        <v>100</v>
      </c>
      <c r="M1782" s="27">
        <f t="shared" si="276"/>
        <v>1</v>
      </c>
      <c r="N1782" s="26">
        <v>25.463503807634353</v>
      </c>
      <c r="O1782" s="26">
        <v>49.085034077545998</v>
      </c>
      <c r="P1782" s="26">
        <f t="shared" si="277"/>
        <v>0.49085034077545997</v>
      </c>
      <c r="Q1782" s="26">
        <f t="shared" si="278"/>
        <v>50.914965922454002</v>
      </c>
      <c r="R1782" s="26">
        <v>0.50914965922454003</v>
      </c>
      <c r="S1782" s="26">
        <v>12.964734286319809</v>
      </c>
      <c r="T1782" s="26">
        <v>6.4823671431599044</v>
      </c>
      <c r="U1782" s="17" t="s">
        <v>45</v>
      </c>
      <c r="V1782" s="26">
        <f t="shared" si="280"/>
        <v>2.8913323564495559</v>
      </c>
      <c r="W1782" s="80">
        <v>18.502645982056706</v>
      </c>
      <c r="X1782" s="80">
        <v>45.210734435531904</v>
      </c>
      <c r="Y1782" s="80">
        <v>24.741814954865092</v>
      </c>
      <c r="Z1782" s="80">
        <v>1.1226309451595853</v>
      </c>
      <c r="AA1782" s="26">
        <v>0.45949999999999996</v>
      </c>
      <c r="AB1782" s="26">
        <v>42.322309966223543</v>
      </c>
      <c r="AC1782" s="26">
        <f t="shared" si="283"/>
        <v>1.1994094437560401</v>
      </c>
      <c r="AD1782" s="26">
        <f t="shared" si="283"/>
        <v>2.9307257942302005</v>
      </c>
      <c r="AE1782" s="26">
        <f t="shared" si="283"/>
        <v>1.6038552832555981</v>
      </c>
      <c r="AF1782" s="26">
        <f t="shared" si="282"/>
        <v>7.2773059527970446E-2</v>
      </c>
      <c r="AG1782" s="17">
        <v>2.4700000000000002</v>
      </c>
      <c r="AH1782" s="17">
        <v>6.88</v>
      </c>
      <c r="AI1782" s="17">
        <f t="shared" si="279"/>
        <v>1.3182567385564048E-7</v>
      </c>
      <c r="AJ1782" s="17">
        <v>1</v>
      </c>
      <c r="AK1782" s="17">
        <v>44.1</v>
      </c>
      <c r="AL1782" s="17">
        <v>2382.5</v>
      </c>
      <c r="AM1782" s="17">
        <v>278.5</v>
      </c>
      <c r="AN1782" s="17">
        <v>2.1</v>
      </c>
      <c r="AO1782" s="17">
        <v>8</v>
      </c>
      <c r="AP1782" s="17">
        <v>0.4</v>
      </c>
      <c r="AQ1782" s="17">
        <v>20.6</v>
      </c>
      <c r="AR1782" s="26">
        <v>848.66666666666561</v>
      </c>
      <c r="AS1782" s="26">
        <v>1464.0166666666667</v>
      </c>
      <c r="AT1782" s="26">
        <v>621.19999999999993</v>
      </c>
      <c r="AU1782" s="26">
        <v>21.416186213856399</v>
      </c>
      <c r="AV1782" s="26">
        <v>4.0861439942233853</v>
      </c>
      <c r="AW1782" s="27">
        <v>4642.3999999999996</v>
      </c>
      <c r="AX1782" s="26">
        <v>3552.1666666666665</v>
      </c>
      <c r="AY1782" s="103">
        <v>549</v>
      </c>
      <c r="AZ1782" s="103">
        <f t="shared" si="281"/>
        <v>167.44499999999999</v>
      </c>
      <c r="BA1782" s="17">
        <v>45</v>
      </c>
      <c r="BB1782" s="17">
        <v>60</v>
      </c>
      <c r="BC1782" s="17">
        <v>0.21</v>
      </c>
      <c r="BD1782" s="14">
        <v>2</v>
      </c>
      <c r="BE1782" s="17" t="s">
        <v>149</v>
      </c>
      <c r="BF1782" s="17">
        <v>4.625</v>
      </c>
      <c r="BG1782" s="17">
        <v>96.556850208082295</v>
      </c>
      <c r="BH1782" s="17" t="s">
        <v>225</v>
      </c>
    </row>
    <row r="1783" spans="1:60" x14ac:dyDescent="0.25">
      <c r="A1783" s="52">
        <v>2012</v>
      </c>
      <c r="B1783" s="52">
        <v>2014</v>
      </c>
      <c r="C1783" s="52" t="s">
        <v>223</v>
      </c>
      <c r="D1783" s="52" t="s">
        <v>348</v>
      </c>
      <c r="E1783" s="17">
        <v>2</v>
      </c>
      <c r="F1783" s="67" t="s">
        <v>58</v>
      </c>
      <c r="G1783" s="17" t="s">
        <v>59</v>
      </c>
      <c r="H1783" s="70" t="s">
        <v>193</v>
      </c>
      <c r="I1783" s="17">
        <v>8</v>
      </c>
      <c r="J1783" s="67" t="s">
        <v>60</v>
      </c>
      <c r="K1783" s="17" t="str">
        <f t="shared" si="273"/>
        <v>Triploid</v>
      </c>
      <c r="L1783" s="27">
        <v>100</v>
      </c>
      <c r="M1783" s="27">
        <f t="shared" si="276"/>
        <v>1</v>
      </c>
      <c r="N1783" s="26">
        <v>46.657677635545582</v>
      </c>
      <c r="O1783" s="26">
        <v>49.448513598002549</v>
      </c>
      <c r="P1783" s="26">
        <f t="shared" si="277"/>
        <v>0.49448513598002547</v>
      </c>
      <c r="Q1783" s="26">
        <f t="shared" si="278"/>
        <v>50.551486401997451</v>
      </c>
      <c r="R1783" s="26">
        <v>0.50551486401997447</v>
      </c>
      <c r="S1783" s="26">
        <v>23.58614956542063</v>
      </c>
      <c r="T1783" s="26">
        <v>11.793074782710315</v>
      </c>
      <c r="U1783" s="17" t="s">
        <v>45</v>
      </c>
      <c r="V1783" s="26">
        <f t="shared" si="280"/>
        <v>5.2600690377833699</v>
      </c>
      <c r="W1783" s="80">
        <v>17.955564852003732</v>
      </c>
      <c r="X1783" s="80">
        <v>44.597533142493759</v>
      </c>
      <c r="Y1783" s="80">
        <v>25.519340220202125</v>
      </c>
      <c r="Z1783" s="80">
        <v>1.3607905617060112</v>
      </c>
      <c r="AA1783" s="26">
        <v>0.45316666666666666</v>
      </c>
      <c r="AB1783" s="26">
        <v>78.071109263988845</v>
      </c>
      <c r="AC1783" s="26">
        <f t="shared" si="283"/>
        <v>2.117513190654849</v>
      </c>
      <c r="AD1783" s="26">
        <f t="shared" si="283"/>
        <v>5.2594204347383071</v>
      </c>
      <c r="AE1783" s="26">
        <f t="shared" si="283"/>
        <v>3.009514876222708</v>
      </c>
      <c r="AF1783" s="26">
        <f t="shared" si="282"/>
        <v>0.16047904857805365</v>
      </c>
      <c r="AG1783" s="17">
        <v>2.0699999999999998</v>
      </c>
      <c r="AH1783" s="17">
        <v>6.57</v>
      </c>
      <c r="AI1783" s="17">
        <f t="shared" si="279"/>
        <v>2.691534803926908E-7</v>
      </c>
      <c r="AJ1783" s="17">
        <v>1</v>
      </c>
      <c r="AK1783" s="17">
        <v>39.299999999999997</v>
      </c>
      <c r="AL1783" s="17">
        <v>1143</v>
      </c>
      <c r="AM1783" s="17">
        <v>237.7</v>
      </c>
      <c r="AN1783" s="17">
        <v>2.2000000000000002</v>
      </c>
      <c r="AO1783" s="17">
        <v>5.3</v>
      </c>
      <c r="AP1783" s="17">
        <v>0.3</v>
      </c>
      <c r="AQ1783" s="17">
        <v>18.7</v>
      </c>
      <c r="AR1783" s="26">
        <v>848.66666666666561</v>
      </c>
      <c r="AS1783" s="26">
        <v>1464.0166666666667</v>
      </c>
      <c r="AT1783" s="26">
        <v>621.19999999999993</v>
      </c>
      <c r="AU1783" s="26">
        <v>21.416186213856399</v>
      </c>
      <c r="AV1783" s="26">
        <v>4.0861439942233853</v>
      </c>
      <c r="AW1783" s="27">
        <v>4642.3999999999996</v>
      </c>
      <c r="AX1783" s="26">
        <v>3552.1666666666665</v>
      </c>
      <c r="AY1783" s="103">
        <v>549</v>
      </c>
      <c r="AZ1783" s="103">
        <f t="shared" si="281"/>
        <v>167.44499999999999</v>
      </c>
      <c r="BA1783" s="17">
        <v>45</v>
      </c>
      <c r="BB1783" s="17">
        <v>60</v>
      </c>
      <c r="BC1783" s="17">
        <v>0.21</v>
      </c>
      <c r="BD1783" s="14">
        <v>2</v>
      </c>
      <c r="BE1783" s="17" t="s">
        <v>149</v>
      </c>
      <c r="BF1783" s="17">
        <v>5.1624999999999996</v>
      </c>
      <c r="BG1783" s="17">
        <v>198.52509376197298</v>
      </c>
      <c r="BH1783" s="17" t="s">
        <v>225</v>
      </c>
    </row>
    <row r="1784" spans="1:60" x14ac:dyDescent="0.25">
      <c r="A1784" s="52">
        <v>2012</v>
      </c>
      <c r="B1784" s="52">
        <v>2014</v>
      </c>
      <c r="C1784" s="52" t="s">
        <v>223</v>
      </c>
      <c r="D1784" s="52" t="s">
        <v>348</v>
      </c>
      <c r="E1784" s="17">
        <v>3</v>
      </c>
      <c r="F1784" s="67" t="s">
        <v>58</v>
      </c>
      <c r="G1784" s="17" t="s">
        <v>59</v>
      </c>
      <c r="H1784" s="70" t="s">
        <v>193</v>
      </c>
      <c r="I1784" s="17">
        <v>8</v>
      </c>
      <c r="J1784" s="67" t="s">
        <v>60</v>
      </c>
      <c r="K1784" s="17" t="str">
        <f t="shared" si="273"/>
        <v>Triploid</v>
      </c>
      <c r="L1784" s="27">
        <v>100</v>
      </c>
      <c r="M1784" s="27">
        <f t="shared" si="276"/>
        <v>1</v>
      </c>
      <c r="N1784" s="26">
        <v>18.754556696640869</v>
      </c>
      <c r="O1784" s="26">
        <v>48.92834688240805</v>
      </c>
      <c r="P1784" s="26">
        <f t="shared" si="277"/>
        <v>0.48928346882408053</v>
      </c>
      <c r="Q1784" s="26">
        <f t="shared" si="278"/>
        <v>51.071653117591943</v>
      </c>
      <c r="R1784" s="26">
        <v>0.51071653117591942</v>
      </c>
      <c r="S1784" s="26">
        <v>9.5782621398505352</v>
      </c>
      <c r="T1784" s="26">
        <v>4.7891310699252676</v>
      </c>
      <c r="U1784" s="17" t="s">
        <v>45</v>
      </c>
      <c r="V1784" s="26">
        <f t="shared" si="280"/>
        <v>2.136097711831074</v>
      </c>
      <c r="W1784" s="80">
        <v>17.637550209752376</v>
      </c>
      <c r="X1784" s="80">
        <v>45.76265081276749</v>
      </c>
      <c r="Y1784" s="80">
        <v>24.322267307519894</v>
      </c>
      <c r="Z1784" s="80">
        <v>1.6660058545056273</v>
      </c>
      <c r="AA1784" s="26">
        <v>0.42584615384615382</v>
      </c>
      <c r="AB1784" s="26">
        <v>33.73845948827411</v>
      </c>
      <c r="AC1784" s="26">
        <f t="shared" si="283"/>
        <v>0.84468539706892021</v>
      </c>
      <c r="AD1784" s="26">
        <f t="shared" si="283"/>
        <v>2.191633328495656</v>
      </c>
      <c r="AE1784" s="26">
        <f t="shared" si="283"/>
        <v>1.1648252605347111</v>
      </c>
      <c r="AF1784" s="26">
        <f t="shared" si="282"/>
        <v>7.978720400490294E-2</v>
      </c>
      <c r="AG1784" s="17">
        <v>2.2799999999999998</v>
      </c>
      <c r="AH1784" s="17">
        <v>6.3</v>
      </c>
      <c r="AI1784" s="17">
        <f t="shared" si="279"/>
        <v>5.0118723362727218E-7</v>
      </c>
      <c r="AJ1784" s="17">
        <v>1</v>
      </c>
      <c r="AK1784" s="17">
        <v>48.6</v>
      </c>
      <c r="AL1784" s="17">
        <v>1094.5</v>
      </c>
      <c r="AM1784" s="17">
        <v>230.2</v>
      </c>
      <c r="AN1784" s="17">
        <v>2.2999999999999998</v>
      </c>
      <c r="AO1784" s="17">
        <v>6.6</v>
      </c>
      <c r="AP1784" s="17">
        <v>0.3</v>
      </c>
      <c r="AQ1784" s="17">
        <v>21.8</v>
      </c>
      <c r="AR1784" s="26">
        <v>848.66666666666561</v>
      </c>
      <c r="AS1784" s="26">
        <v>1464.0166666666667</v>
      </c>
      <c r="AT1784" s="26">
        <v>621.19999999999993</v>
      </c>
      <c r="AU1784" s="26">
        <v>21.416186213856399</v>
      </c>
      <c r="AV1784" s="26">
        <v>4.0861439942233853</v>
      </c>
      <c r="AW1784" s="27">
        <v>4642.3999999999996</v>
      </c>
      <c r="AX1784" s="26">
        <v>3552.1666666666665</v>
      </c>
      <c r="AY1784" s="103">
        <v>549</v>
      </c>
      <c r="AZ1784" s="103">
        <f t="shared" si="281"/>
        <v>167.44499999999999</v>
      </c>
      <c r="BA1784" s="17">
        <v>45</v>
      </c>
      <c r="BB1784" s="17">
        <v>60</v>
      </c>
      <c r="BC1784" s="17">
        <v>0.21</v>
      </c>
      <c r="BD1784" s="14">
        <v>2</v>
      </c>
      <c r="BE1784" s="17" t="s">
        <v>149</v>
      </c>
      <c r="BF1784" s="17">
        <v>3.9774999999999996</v>
      </c>
      <c r="BG1784" s="17">
        <v>155.86226552622358</v>
      </c>
      <c r="BH1784" s="17" t="s">
        <v>225</v>
      </c>
    </row>
    <row r="1785" spans="1:60" x14ac:dyDescent="0.25">
      <c r="A1785" s="52">
        <v>2012</v>
      </c>
      <c r="B1785" s="52">
        <v>2014</v>
      </c>
      <c r="C1785" s="52" t="s">
        <v>223</v>
      </c>
      <c r="D1785" s="52" t="s">
        <v>348</v>
      </c>
      <c r="E1785" s="17">
        <v>4</v>
      </c>
      <c r="F1785" s="67" t="s">
        <v>58</v>
      </c>
      <c r="G1785" s="17" t="s">
        <v>59</v>
      </c>
      <c r="H1785" s="70" t="s">
        <v>193</v>
      </c>
      <c r="I1785" s="17">
        <v>8</v>
      </c>
      <c r="J1785" s="67" t="s">
        <v>60</v>
      </c>
      <c r="K1785" s="17" t="str">
        <f t="shared" si="273"/>
        <v>Triploid</v>
      </c>
      <c r="L1785" s="27">
        <v>100</v>
      </c>
      <c r="M1785" s="27">
        <f t="shared" si="276"/>
        <v>1</v>
      </c>
      <c r="N1785" s="26">
        <v>43.913108362866431</v>
      </c>
      <c r="O1785" s="26">
        <v>48.842470452155474</v>
      </c>
      <c r="P1785" s="26">
        <f t="shared" si="277"/>
        <v>0.48842470452155473</v>
      </c>
      <c r="Q1785" s="26">
        <f t="shared" si="278"/>
        <v>51.157529547844526</v>
      </c>
      <c r="R1785" s="26">
        <v>0.51157529547844527</v>
      </c>
      <c r="S1785" s="26">
        <v>22.464861386110382</v>
      </c>
      <c r="T1785" s="26">
        <v>11.232430693055191</v>
      </c>
      <c r="U1785" s="17" t="s">
        <v>45</v>
      </c>
      <c r="V1785" s="26">
        <f t="shared" si="280"/>
        <v>5.0100047694269358</v>
      </c>
      <c r="W1785" s="80">
        <v>17.943470107881623</v>
      </c>
      <c r="X1785" s="80">
        <v>46.64675090744278</v>
      </c>
      <c r="Y1785" s="80">
        <v>23.784590785127662</v>
      </c>
      <c r="Z1785" s="80">
        <v>1.1859489342167251</v>
      </c>
      <c r="AA1785" s="26">
        <v>0.44939999999999997</v>
      </c>
      <c r="AB1785" s="26">
        <v>74.982848418258953</v>
      </c>
      <c r="AC1785" s="26">
        <f t="shared" si="283"/>
        <v>2.0154878437968788</v>
      </c>
      <c r="AD1785" s="26">
        <f t="shared" si="283"/>
        <v>5.2395639662406035</v>
      </c>
      <c r="AE1785" s="26">
        <f t="shared" si="283"/>
        <v>2.6715876755662564</v>
      </c>
      <c r="AF1785" s="26">
        <f t="shared" si="282"/>
        <v>0.13321089209092032</v>
      </c>
      <c r="AG1785" s="17">
        <v>2.37</v>
      </c>
      <c r="AH1785" s="17">
        <v>6.06</v>
      </c>
      <c r="AI1785" s="17">
        <f t="shared" si="279"/>
        <v>8.7096358995607992E-7</v>
      </c>
      <c r="AJ1785" s="17">
        <v>1</v>
      </c>
      <c r="AK1785" s="17">
        <v>46.9</v>
      </c>
      <c r="AL1785" s="17">
        <v>1038.5</v>
      </c>
      <c r="AM1785" s="17">
        <v>167.1</v>
      </c>
      <c r="AN1785" s="17">
        <v>3.5</v>
      </c>
      <c r="AO1785" s="17">
        <v>7.5</v>
      </c>
      <c r="AP1785" s="17">
        <v>0.4</v>
      </c>
      <c r="AQ1785" s="17">
        <v>23.6</v>
      </c>
      <c r="AR1785" s="26">
        <v>848.66666666666561</v>
      </c>
      <c r="AS1785" s="26">
        <v>1464.0166666666667</v>
      </c>
      <c r="AT1785" s="26">
        <v>621.19999999999993</v>
      </c>
      <c r="AU1785" s="26">
        <v>21.416186213856399</v>
      </c>
      <c r="AV1785" s="26">
        <v>4.0861439942233853</v>
      </c>
      <c r="AW1785" s="27">
        <v>4642.3999999999996</v>
      </c>
      <c r="AX1785" s="26">
        <v>3552.1666666666665</v>
      </c>
      <c r="AY1785" s="103">
        <v>549</v>
      </c>
      <c r="AZ1785" s="103">
        <f t="shared" si="281"/>
        <v>167.44499999999999</v>
      </c>
      <c r="BA1785" s="17">
        <v>45</v>
      </c>
      <c r="BB1785" s="17">
        <v>60</v>
      </c>
      <c r="BC1785" s="17">
        <v>0.21</v>
      </c>
      <c r="BD1785" s="14">
        <v>2</v>
      </c>
      <c r="BE1785" s="17" t="s">
        <v>149</v>
      </c>
      <c r="BF1785" s="17">
        <v>4.96</v>
      </c>
      <c r="BG1785" s="17">
        <v>139.38461205814514</v>
      </c>
      <c r="BH1785" s="17" t="s">
        <v>225</v>
      </c>
    </row>
    <row r="1786" spans="1:60" x14ac:dyDescent="0.25">
      <c r="A1786" s="52">
        <v>2012</v>
      </c>
      <c r="B1786" s="52">
        <v>2014</v>
      </c>
      <c r="C1786" s="52" t="s">
        <v>223</v>
      </c>
      <c r="D1786" s="52" t="s">
        <v>348</v>
      </c>
      <c r="E1786" s="17">
        <v>1</v>
      </c>
      <c r="F1786" s="67" t="s">
        <v>140</v>
      </c>
      <c r="G1786" s="17" t="s">
        <v>140</v>
      </c>
      <c r="H1786" s="20" t="s">
        <v>140</v>
      </c>
      <c r="I1786" s="17">
        <v>16</v>
      </c>
      <c r="J1786" s="67" t="s">
        <v>140</v>
      </c>
      <c r="K1786" s="17" t="str">
        <f t="shared" si="273"/>
        <v>???</v>
      </c>
      <c r="L1786" s="27">
        <v>100</v>
      </c>
      <c r="M1786" s="27">
        <f t="shared" si="276"/>
        <v>1</v>
      </c>
      <c r="N1786" s="26">
        <v>5.336662474653906</v>
      </c>
      <c r="O1786" s="26">
        <v>51.19033413519756</v>
      </c>
      <c r="P1786" s="26">
        <f t="shared" si="277"/>
        <v>0.51190334135197557</v>
      </c>
      <c r="Q1786" s="26">
        <f t="shared" si="278"/>
        <v>48.80966586480244</v>
      </c>
      <c r="R1786" s="26">
        <v>0.48809665864802443</v>
      </c>
      <c r="S1786" s="26">
        <v>2.6048071222108691</v>
      </c>
      <c r="T1786" s="26">
        <v>1.3024035611054345</v>
      </c>
      <c r="U1786" s="17" t="s">
        <v>45</v>
      </c>
      <c r="V1786" s="26">
        <f t="shared" si="280"/>
        <v>0.58091149023435973</v>
      </c>
      <c r="W1786" s="80">
        <v>17.040183088014132</v>
      </c>
      <c r="X1786" s="80">
        <v>47.303807699082455</v>
      </c>
      <c r="Y1786" s="80">
        <v>23.746565033063561</v>
      </c>
      <c r="Z1786" s="80">
        <v>1.3431940057625127</v>
      </c>
      <c r="AA1786" s="26">
        <v>0.39774999999999999</v>
      </c>
      <c r="AB1786" s="26">
        <v>9.8232826733282312</v>
      </c>
      <c r="AC1786" s="26">
        <f t="shared" si="283"/>
        <v>0.22193195135718208</v>
      </c>
      <c r="AD1786" s="26">
        <f t="shared" si="283"/>
        <v>0.61608647601131661</v>
      </c>
      <c r="AE1786" s="26">
        <f t="shared" si="283"/>
        <v>0.30927610863083771</v>
      </c>
      <c r="AF1786" s="26">
        <f t="shared" si="282"/>
        <v>1.7493806563605701E-2</v>
      </c>
      <c r="AG1786" s="17">
        <v>2.4700000000000002</v>
      </c>
      <c r="AH1786" s="17">
        <v>6.88</v>
      </c>
      <c r="AI1786" s="17">
        <f t="shared" si="279"/>
        <v>1.3182567385564048E-7</v>
      </c>
      <c r="AJ1786" s="17">
        <v>1</v>
      </c>
      <c r="AK1786" s="17">
        <v>44.1</v>
      </c>
      <c r="AL1786" s="17">
        <v>2382.5</v>
      </c>
      <c r="AM1786" s="17">
        <v>278.5</v>
      </c>
      <c r="AN1786" s="17">
        <v>2.1</v>
      </c>
      <c r="AO1786" s="17">
        <v>8</v>
      </c>
      <c r="AP1786" s="17">
        <v>0.4</v>
      </c>
      <c r="AQ1786" s="17">
        <v>20.6</v>
      </c>
      <c r="AR1786" s="26">
        <v>848.66666666666561</v>
      </c>
      <c r="AS1786" s="26">
        <v>1464.0166666666667</v>
      </c>
      <c r="AT1786" s="26">
        <v>621.19999999999993</v>
      </c>
      <c r="AU1786" s="26">
        <v>21.416186213856399</v>
      </c>
      <c r="AV1786" s="26">
        <v>4.0861439942233853</v>
      </c>
      <c r="AW1786" s="27">
        <v>4642.3999999999996</v>
      </c>
      <c r="AX1786" s="26">
        <v>3552.1666666666665</v>
      </c>
      <c r="AY1786" s="103">
        <v>549</v>
      </c>
      <c r="AZ1786" s="103"/>
      <c r="BA1786" s="17">
        <v>45</v>
      </c>
      <c r="BB1786" s="17">
        <v>60</v>
      </c>
      <c r="BC1786" s="17">
        <v>0.21</v>
      </c>
      <c r="BD1786" s="14">
        <v>2</v>
      </c>
      <c r="BE1786" s="17" t="s">
        <v>149</v>
      </c>
      <c r="BF1786" s="17">
        <v>2.5449999999999999</v>
      </c>
      <c r="BG1786" s="17">
        <v>40.872120423203206</v>
      </c>
      <c r="BH1786" s="17" t="s">
        <v>225</v>
      </c>
    </row>
    <row r="1787" spans="1:60" x14ac:dyDescent="0.25">
      <c r="A1787" s="52">
        <v>2012</v>
      </c>
      <c r="B1787" s="52">
        <v>2014</v>
      </c>
      <c r="C1787" s="52" t="s">
        <v>223</v>
      </c>
      <c r="D1787" s="52" t="s">
        <v>348</v>
      </c>
      <c r="E1787" s="17">
        <v>2</v>
      </c>
      <c r="F1787" s="67" t="s">
        <v>140</v>
      </c>
      <c r="G1787" s="17" t="s">
        <v>140</v>
      </c>
      <c r="H1787" s="20" t="s">
        <v>140</v>
      </c>
      <c r="I1787" s="17">
        <v>16</v>
      </c>
      <c r="J1787" s="67" t="s">
        <v>140</v>
      </c>
      <c r="K1787" s="17" t="str">
        <f t="shared" si="273"/>
        <v>???</v>
      </c>
      <c r="L1787" s="27">
        <v>100</v>
      </c>
      <c r="M1787" s="27">
        <f t="shared" si="276"/>
        <v>1</v>
      </c>
      <c r="N1787" s="26">
        <v>5.1841864039495089</v>
      </c>
      <c r="O1787" s="26">
        <v>53.907077136714811</v>
      </c>
      <c r="P1787" s="26">
        <f t="shared" si="277"/>
        <v>0.53907077136714809</v>
      </c>
      <c r="Q1787" s="26">
        <f t="shared" si="278"/>
        <v>46.092922863285182</v>
      </c>
      <c r="R1787" s="26">
        <v>0.46092922863285185</v>
      </c>
      <c r="S1787" s="26">
        <v>2.3895430402613651</v>
      </c>
      <c r="T1787" s="26">
        <v>1.1947715201306826</v>
      </c>
      <c r="U1787" s="17" t="s">
        <v>45</v>
      </c>
      <c r="V1787" s="26">
        <f t="shared" si="280"/>
        <v>0.53290433547309657</v>
      </c>
      <c r="W1787" s="80">
        <v>17.267891225766064</v>
      </c>
      <c r="X1787" s="80">
        <v>46.501844203187616</v>
      </c>
      <c r="Y1787" s="80">
        <v>23.807392769250583</v>
      </c>
      <c r="Z1787" s="80">
        <v>0.95468979950044286</v>
      </c>
      <c r="AA1787" s="26">
        <v>0.38285714285714284</v>
      </c>
      <c r="AB1787" s="26">
        <v>9.3620156428150505</v>
      </c>
      <c r="AC1787" s="26">
        <f t="shared" si="283"/>
        <v>0.20631184649259796</v>
      </c>
      <c r="AD1787" s="26">
        <f t="shared" si="283"/>
        <v>0.55559079087522634</v>
      </c>
      <c r="AE1787" s="26">
        <f t="shared" si="283"/>
        <v>0.28444394849265736</v>
      </c>
      <c r="AF1787" s="26">
        <f t="shared" si="282"/>
        <v>1.1406361830024006E-2</v>
      </c>
      <c r="AG1787" s="17">
        <v>2.0699999999999998</v>
      </c>
      <c r="AH1787" s="17">
        <v>6.57</v>
      </c>
      <c r="AI1787" s="17">
        <f t="shared" si="279"/>
        <v>2.691534803926908E-7</v>
      </c>
      <c r="AJ1787" s="17">
        <v>1</v>
      </c>
      <c r="AK1787" s="17">
        <v>39.299999999999997</v>
      </c>
      <c r="AL1787" s="17">
        <v>1143</v>
      </c>
      <c r="AM1787" s="17">
        <v>237.7</v>
      </c>
      <c r="AN1787" s="17">
        <v>2.2000000000000002</v>
      </c>
      <c r="AO1787" s="17">
        <v>5.3</v>
      </c>
      <c r="AP1787" s="17">
        <v>0.3</v>
      </c>
      <c r="AQ1787" s="17">
        <v>18.7</v>
      </c>
      <c r="AR1787" s="26">
        <v>848.66666666666561</v>
      </c>
      <c r="AS1787" s="26">
        <v>1464.0166666666667</v>
      </c>
      <c r="AT1787" s="26">
        <v>621.19999999999993</v>
      </c>
      <c r="AU1787" s="26">
        <v>21.416186213856399</v>
      </c>
      <c r="AV1787" s="26">
        <v>4.0861439942233853</v>
      </c>
      <c r="AW1787" s="27">
        <v>4642.3999999999996</v>
      </c>
      <c r="AX1787" s="26">
        <v>3552.1666666666665</v>
      </c>
      <c r="AY1787" s="103">
        <v>549</v>
      </c>
      <c r="AZ1787" s="103"/>
      <c r="BA1787" s="17">
        <v>45</v>
      </c>
      <c r="BB1787" s="17">
        <v>60</v>
      </c>
      <c r="BC1787" s="17">
        <v>0.21</v>
      </c>
      <c r="BD1787" s="14">
        <v>2</v>
      </c>
      <c r="BE1787" s="17" t="s">
        <v>149</v>
      </c>
      <c r="BF1787" s="17">
        <v>3.3250000000000002</v>
      </c>
      <c r="BG1787" s="17">
        <v>27.700993223028004</v>
      </c>
      <c r="BH1787" s="17" t="s">
        <v>225</v>
      </c>
    </row>
    <row r="1788" spans="1:60" x14ac:dyDescent="0.25">
      <c r="A1788" s="52">
        <v>2012</v>
      </c>
      <c r="B1788" s="52">
        <v>2014</v>
      </c>
      <c r="C1788" s="52" t="s">
        <v>223</v>
      </c>
      <c r="D1788" s="52" t="s">
        <v>348</v>
      </c>
      <c r="E1788" s="17">
        <v>3</v>
      </c>
      <c r="F1788" s="67" t="s">
        <v>140</v>
      </c>
      <c r="G1788" s="17" t="s">
        <v>140</v>
      </c>
      <c r="H1788" s="20" t="s">
        <v>140</v>
      </c>
      <c r="I1788" s="17">
        <v>16</v>
      </c>
      <c r="J1788" s="67" t="s">
        <v>140</v>
      </c>
      <c r="K1788" s="17" t="str">
        <f t="shared" si="273"/>
        <v>???</v>
      </c>
      <c r="L1788" s="27">
        <v>100</v>
      </c>
      <c r="M1788" s="27">
        <f t="shared" si="276"/>
        <v>1</v>
      </c>
      <c r="N1788" s="26">
        <v>10.825801020012211</v>
      </c>
      <c r="O1788" s="26">
        <v>54.328683430043242</v>
      </c>
      <c r="P1788" s="26">
        <f t="shared" si="277"/>
        <v>0.54328683430043245</v>
      </c>
      <c r="Q1788" s="26">
        <f t="shared" si="278"/>
        <v>45.671316569956751</v>
      </c>
      <c r="R1788" s="26">
        <v>0.45671316569956749</v>
      </c>
      <c r="S1788" s="26">
        <v>4.9442858550833835</v>
      </c>
      <c r="T1788" s="26">
        <v>2.4721429275416917</v>
      </c>
      <c r="U1788" s="17" t="s">
        <v>45</v>
      </c>
      <c r="V1788" s="26">
        <f t="shared" si="280"/>
        <v>1.1026507259329579</v>
      </c>
      <c r="W1788" s="80">
        <v>16.602154503403881</v>
      </c>
      <c r="X1788" s="80">
        <v>45.019156946813581</v>
      </c>
      <c r="Y1788" s="80">
        <v>25.189106388210163</v>
      </c>
      <c r="Z1788" s="80">
        <v>1.4231475419912982</v>
      </c>
      <c r="AA1788" s="26">
        <v>0.38142857142857139</v>
      </c>
      <c r="AB1788" s="26">
        <v>19.443820778417802</v>
      </c>
      <c r="AC1788" s="26">
        <f t="shared" si="283"/>
        <v>0.41042898837544356</v>
      </c>
      <c r="AD1788" s="26">
        <f t="shared" si="283"/>
        <v>1.1129379044995462</v>
      </c>
      <c r="AE1788" s="26">
        <f t="shared" si="283"/>
        <v>0.62271071208709006</v>
      </c>
      <c r="AF1788" s="26">
        <f t="shared" si="282"/>
        <v>3.5182241307821306E-2</v>
      </c>
      <c r="AG1788" s="17">
        <v>2.2799999999999998</v>
      </c>
      <c r="AH1788" s="17">
        <v>6.3</v>
      </c>
      <c r="AI1788" s="17">
        <f t="shared" si="279"/>
        <v>5.0118723362727218E-7</v>
      </c>
      <c r="AJ1788" s="17">
        <v>1</v>
      </c>
      <c r="AK1788" s="17">
        <v>48.6</v>
      </c>
      <c r="AL1788" s="17">
        <v>1094.5</v>
      </c>
      <c r="AM1788" s="17">
        <v>230.2</v>
      </c>
      <c r="AN1788" s="17">
        <v>2.2999999999999998</v>
      </c>
      <c r="AO1788" s="17">
        <v>6.6</v>
      </c>
      <c r="AP1788" s="17">
        <v>0.3</v>
      </c>
      <c r="AQ1788" s="17">
        <v>21.8</v>
      </c>
      <c r="AR1788" s="26">
        <v>848.66666666666561</v>
      </c>
      <c r="AS1788" s="26">
        <v>1464.0166666666667</v>
      </c>
      <c r="AT1788" s="26">
        <v>621.19999999999993</v>
      </c>
      <c r="AU1788" s="26">
        <v>21.416186213856399</v>
      </c>
      <c r="AV1788" s="26">
        <v>4.0861439942233853</v>
      </c>
      <c r="AW1788" s="27">
        <v>4642.3999999999996</v>
      </c>
      <c r="AX1788" s="26">
        <v>3552.1666666666665</v>
      </c>
      <c r="AY1788" s="103">
        <v>549</v>
      </c>
      <c r="AZ1788" s="103"/>
      <c r="BA1788" s="17">
        <v>45</v>
      </c>
      <c r="BB1788" s="17">
        <v>60</v>
      </c>
      <c r="BC1788" s="17">
        <v>0.21</v>
      </c>
      <c r="BD1788" s="14">
        <v>2</v>
      </c>
      <c r="BE1788" s="17" t="s">
        <v>149</v>
      </c>
      <c r="BF1788" s="17">
        <v>3.5300000000000002</v>
      </c>
      <c r="BG1788" s="17">
        <v>116.25463614609029</v>
      </c>
      <c r="BH1788" s="17" t="s">
        <v>225</v>
      </c>
    </row>
    <row r="1789" spans="1:60" x14ac:dyDescent="0.25">
      <c r="A1789" s="52">
        <v>2012</v>
      </c>
      <c r="B1789" s="52">
        <v>2014</v>
      </c>
      <c r="C1789" s="52" t="s">
        <v>223</v>
      </c>
      <c r="D1789" s="52" t="s">
        <v>348</v>
      </c>
      <c r="E1789" s="17">
        <v>4</v>
      </c>
      <c r="F1789" s="67" t="s">
        <v>140</v>
      </c>
      <c r="G1789" s="17" t="s">
        <v>140</v>
      </c>
      <c r="H1789" s="20" t="s">
        <v>140</v>
      </c>
      <c r="I1789" s="17">
        <v>16</v>
      </c>
      <c r="J1789" s="67" t="s">
        <v>140</v>
      </c>
      <c r="K1789" s="17" t="str">
        <f t="shared" si="273"/>
        <v>???</v>
      </c>
      <c r="L1789" s="27">
        <v>100</v>
      </c>
      <c r="M1789" s="27">
        <f t="shared" si="276"/>
        <v>1</v>
      </c>
      <c r="N1789" s="26">
        <v>12.655513868464979</v>
      </c>
      <c r="O1789" s="26">
        <v>53.673959168585704</v>
      </c>
      <c r="P1789" s="26">
        <f t="shared" si="277"/>
        <v>0.53673959168585705</v>
      </c>
      <c r="Q1789" s="26">
        <f t="shared" si="278"/>
        <v>46.326040831414304</v>
      </c>
      <c r="R1789" s="26">
        <v>0.463260408314143</v>
      </c>
      <c r="S1789" s="26">
        <v>5.8627985221303858</v>
      </c>
      <c r="T1789" s="26">
        <v>2.9313992610651929</v>
      </c>
      <c r="U1789" s="17" t="s">
        <v>45</v>
      </c>
      <c r="V1789" s="26">
        <f t="shared" si="280"/>
        <v>1.3074929799577131</v>
      </c>
      <c r="W1789" s="80">
        <v>16.671732656209869</v>
      </c>
      <c r="X1789" s="80">
        <v>43.232761553199481</v>
      </c>
      <c r="Y1789" s="80">
        <v>25.572107502858529</v>
      </c>
      <c r="Z1789" s="80">
        <v>1.5655893849047402</v>
      </c>
      <c r="AA1789" s="26">
        <v>0.35375000000000001</v>
      </c>
      <c r="AB1789" s="26">
        <v>24.85992306203697</v>
      </c>
      <c r="AC1789" s="26">
        <f t="shared" si="283"/>
        <v>0.48871504789090059</v>
      </c>
      <c r="AD1789" s="26">
        <f t="shared" si="283"/>
        <v>1.2673248527085665</v>
      </c>
      <c r="AE1789" s="26">
        <f t="shared" si="283"/>
        <v>0.74962057037759156</v>
      </c>
      <c r="AF1789" s="26">
        <f t="shared" si="282"/>
        <v>4.5893675660412657E-2</v>
      </c>
      <c r="AG1789" s="17">
        <v>2.37</v>
      </c>
      <c r="AH1789" s="17">
        <v>6.06</v>
      </c>
      <c r="AI1789" s="17">
        <f t="shared" si="279"/>
        <v>8.7096358995607992E-7</v>
      </c>
      <c r="AJ1789" s="17">
        <v>1</v>
      </c>
      <c r="AK1789" s="17">
        <v>46.9</v>
      </c>
      <c r="AL1789" s="17">
        <v>1038.5</v>
      </c>
      <c r="AM1789" s="17">
        <v>167.1</v>
      </c>
      <c r="AN1789" s="17">
        <v>3.5</v>
      </c>
      <c r="AO1789" s="17">
        <v>7.5</v>
      </c>
      <c r="AP1789" s="17">
        <v>0.4</v>
      </c>
      <c r="AQ1789" s="17">
        <v>23.6</v>
      </c>
      <c r="AR1789" s="26">
        <v>848.66666666666561</v>
      </c>
      <c r="AS1789" s="26">
        <v>1464.0166666666667</v>
      </c>
      <c r="AT1789" s="26">
        <v>621.19999999999993</v>
      </c>
      <c r="AU1789" s="26">
        <v>21.416186213856399</v>
      </c>
      <c r="AV1789" s="26">
        <v>4.0861439942233853</v>
      </c>
      <c r="AW1789" s="27">
        <v>4642.3999999999996</v>
      </c>
      <c r="AX1789" s="26">
        <v>3552.1666666666665</v>
      </c>
      <c r="AY1789" s="103">
        <v>549</v>
      </c>
      <c r="AZ1789" s="103"/>
      <c r="BA1789" s="17">
        <v>45</v>
      </c>
      <c r="BB1789" s="17">
        <v>60</v>
      </c>
      <c r="BC1789" s="17">
        <v>0.21</v>
      </c>
      <c r="BD1789" s="14">
        <v>2</v>
      </c>
      <c r="BE1789" s="17" t="s">
        <v>149</v>
      </c>
      <c r="BF1789" s="17">
        <v>4.1224999999999996</v>
      </c>
      <c r="BG1789" s="17">
        <v>61.826543422647134</v>
      </c>
      <c r="BH1789" s="17" t="s">
        <v>225</v>
      </c>
    </row>
    <row r="1790" spans="1:60" x14ac:dyDescent="0.25">
      <c r="A1790" s="52">
        <v>2012</v>
      </c>
      <c r="B1790" s="52">
        <v>2014</v>
      </c>
      <c r="C1790" s="52" t="s">
        <v>223</v>
      </c>
      <c r="D1790" s="52" t="s">
        <v>348</v>
      </c>
      <c r="E1790" s="17">
        <v>1</v>
      </c>
      <c r="F1790" s="67" t="s">
        <v>142</v>
      </c>
      <c r="G1790" s="17" t="s">
        <v>142</v>
      </c>
      <c r="H1790" s="70" t="s">
        <v>142</v>
      </c>
      <c r="I1790" s="17">
        <v>5</v>
      </c>
      <c r="J1790" s="67" t="s">
        <v>142</v>
      </c>
      <c r="K1790" s="17" t="str">
        <f t="shared" ref="K1790:K1801" si="284">VLOOKUP(F1790,$BM$2:$BQ$56,5)</f>
        <v>Tetraploid</v>
      </c>
      <c r="L1790" s="27">
        <v>100</v>
      </c>
      <c r="M1790" s="27">
        <f t="shared" si="276"/>
        <v>1</v>
      </c>
      <c r="N1790" s="26">
        <v>49.707199049633523</v>
      </c>
      <c r="O1790" s="26">
        <v>47.56621000222264</v>
      </c>
      <c r="P1790" s="26">
        <f t="shared" si="277"/>
        <v>0.47566210002222642</v>
      </c>
      <c r="Q1790" s="26">
        <f t="shared" si="278"/>
        <v>52.433789997777367</v>
      </c>
      <c r="R1790" s="26">
        <v>0.52433789997777369</v>
      </c>
      <c r="S1790" s="26">
        <v>26.063368363462029</v>
      </c>
      <c r="T1790" s="26">
        <v>13.031684181731015</v>
      </c>
      <c r="U1790" s="17" t="s">
        <v>45</v>
      </c>
      <c r="V1790" s="26">
        <f t="shared" si="280"/>
        <v>5.8125263968470184</v>
      </c>
      <c r="W1790" s="80">
        <v>18.620333196280484</v>
      </c>
      <c r="X1790" s="80">
        <v>44.825978354803027</v>
      </c>
      <c r="Y1790" s="80">
        <v>23.389001955577044</v>
      </c>
      <c r="Z1790" s="80">
        <v>1.6533391357708638</v>
      </c>
      <c r="AA1790" s="26">
        <v>0.40677777777777779</v>
      </c>
      <c r="AB1790" s="26">
        <v>96.10911578987637</v>
      </c>
      <c r="AC1790" s="26">
        <f t="shared" si="283"/>
        <v>2.4265430157252927</v>
      </c>
      <c r="AD1790" s="26">
        <f t="shared" si="283"/>
        <v>5.8415799305690346</v>
      </c>
      <c r="AE1790" s="26">
        <f t="shared" si="283"/>
        <v>3.0479808681096912</v>
      </c>
      <c r="AF1790" s="26">
        <f t="shared" si="282"/>
        <v>0.21545793462661991</v>
      </c>
      <c r="AG1790" s="17">
        <v>2.4700000000000002</v>
      </c>
      <c r="AH1790" s="17">
        <v>6.88</v>
      </c>
      <c r="AI1790" s="17">
        <f t="shared" si="279"/>
        <v>1.3182567385564048E-7</v>
      </c>
      <c r="AJ1790" s="17">
        <v>1</v>
      </c>
      <c r="AK1790" s="17">
        <v>44.1</v>
      </c>
      <c r="AL1790" s="17">
        <v>2382.5</v>
      </c>
      <c r="AM1790" s="17">
        <v>278.5</v>
      </c>
      <c r="AN1790" s="17">
        <v>2.1</v>
      </c>
      <c r="AO1790" s="17">
        <v>8</v>
      </c>
      <c r="AP1790" s="17">
        <v>0.4</v>
      </c>
      <c r="AQ1790" s="17">
        <v>20.6</v>
      </c>
      <c r="AR1790" s="26">
        <v>848.66666666666561</v>
      </c>
      <c r="AS1790" s="26">
        <v>1464.0166666666667</v>
      </c>
      <c r="AT1790" s="26">
        <v>621.19999999999993</v>
      </c>
      <c r="AU1790" s="26">
        <v>21.416186213856399</v>
      </c>
      <c r="AV1790" s="26">
        <v>4.0861439942233853</v>
      </c>
      <c r="AW1790" s="27">
        <v>4642.3999999999996</v>
      </c>
      <c r="AX1790" s="26">
        <v>3552.1666666666665</v>
      </c>
      <c r="AY1790" s="103">
        <v>549</v>
      </c>
      <c r="AZ1790" s="103">
        <f t="shared" ref="AZ1790:AZ1793" si="285">AY1790*0.305</f>
        <v>167.44499999999999</v>
      </c>
      <c r="BA1790" s="17">
        <v>45</v>
      </c>
      <c r="BB1790" s="17">
        <v>60</v>
      </c>
      <c r="BC1790" s="17">
        <v>0.21</v>
      </c>
      <c r="BD1790" s="14">
        <v>2</v>
      </c>
      <c r="BE1790" s="17" t="s">
        <v>149</v>
      </c>
      <c r="BF1790" s="17">
        <v>5.7149999999999999</v>
      </c>
      <c r="BG1790" s="17">
        <v>252.29345202816225</v>
      </c>
      <c r="BH1790" s="17" t="s">
        <v>225</v>
      </c>
    </row>
    <row r="1791" spans="1:60" x14ac:dyDescent="0.25">
      <c r="A1791" s="52">
        <v>2012</v>
      </c>
      <c r="B1791" s="52">
        <v>2014</v>
      </c>
      <c r="C1791" s="52" t="s">
        <v>223</v>
      </c>
      <c r="D1791" s="52" t="s">
        <v>348</v>
      </c>
      <c r="E1791" s="17">
        <v>2</v>
      </c>
      <c r="F1791" s="67" t="s">
        <v>142</v>
      </c>
      <c r="G1791" s="17" t="s">
        <v>142</v>
      </c>
      <c r="H1791" s="70" t="s">
        <v>142</v>
      </c>
      <c r="I1791" s="17">
        <v>5</v>
      </c>
      <c r="J1791" s="67" t="s">
        <v>142</v>
      </c>
      <c r="K1791" s="17" t="str">
        <f t="shared" si="284"/>
        <v>Tetraploid</v>
      </c>
      <c r="L1791" s="27">
        <v>100</v>
      </c>
      <c r="M1791" s="27">
        <f t="shared" si="276"/>
        <v>1</v>
      </c>
      <c r="N1791" s="26">
        <v>33.849687696376208</v>
      </c>
      <c r="O1791" s="26">
        <v>46.722475333951749</v>
      </c>
      <c r="P1791" s="26">
        <f t="shared" si="277"/>
        <v>0.46722475333951752</v>
      </c>
      <c r="Q1791" s="26">
        <f t="shared" si="278"/>
        <v>53.277524666048258</v>
      </c>
      <c r="R1791" s="26">
        <v>0.53277524666048259</v>
      </c>
      <c r="S1791" s="26">
        <v>18.034275711817138</v>
      </c>
      <c r="T1791" s="26">
        <v>9.0171378559085689</v>
      </c>
      <c r="U1791" s="17" t="s">
        <v>45</v>
      </c>
      <c r="V1791" s="26">
        <f t="shared" si="280"/>
        <v>4.0219169740894598</v>
      </c>
      <c r="W1791" s="80">
        <v>17.732161669744542</v>
      </c>
      <c r="X1791" s="80">
        <v>44.772395671950719</v>
      </c>
      <c r="Y1791" s="80">
        <v>24.355639725840632</v>
      </c>
      <c r="Z1791" s="80">
        <v>1.5479454160108048</v>
      </c>
      <c r="AA1791" s="26">
        <v>0.40345454545454545</v>
      </c>
      <c r="AB1791" s="26">
        <v>67.049470312073638</v>
      </c>
      <c r="AC1791" s="26">
        <f t="shared" si="283"/>
        <v>1.5989334625934442</v>
      </c>
      <c r="AD1791" s="26">
        <f t="shared" si="283"/>
        <v>4.0371886391326379</v>
      </c>
      <c r="AE1791" s="26">
        <f t="shared" si="283"/>
        <v>2.1961816097674816</v>
      </c>
      <c r="AF1791" s="26">
        <f t="shared" si="282"/>
        <v>0.13958037209591168</v>
      </c>
      <c r="AG1791" s="17">
        <v>2.0699999999999998</v>
      </c>
      <c r="AH1791" s="17">
        <v>6.57</v>
      </c>
      <c r="AI1791" s="17">
        <f t="shared" si="279"/>
        <v>2.691534803926908E-7</v>
      </c>
      <c r="AJ1791" s="17">
        <v>1</v>
      </c>
      <c r="AK1791" s="17">
        <v>39.299999999999997</v>
      </c>
      <c r="AL1791" s="17">
        <v>1143</v>
      </c>
      <c r="AM1791" s="17">
        <v>237.7</v>
      </c>
      <c r="AN1791" s="17">
        <v>2.2000000000000002</v>
      </c>
      <c r="AO1791" s="17">
        <v>5.3</v>
      </c>
      <c r="AP1791" s="17">
        <v>0.3</v>
      </c>
      <c r="AQ1791" s="17">
        <v>18.7</v>
      </c>
      <c r="AR1791" s="26">
        <v>848.66666666666561</v>
      </c>
      <c r="AS1791" s="26">
        <v>1464.0166666666667</v>
      </c>
      <c r="AT1791" s="26">
        <v>621.19999999999993</v>
      </c>
      <c r="AU1791" s="26">
        <v>21.416186213856399</v>
      </c>
      <c r="AV1791" s="26">
        <v>4.0861439942233853</v>
      </c>
      <c r="AW1791" s="27">
        <v>4642.3999999999996</v>
      </c>
      <c r="AX1791" s="26">
        <v>3552.1666666666665</v>
      </c>
      <c r="AY1791" s="103">
        <v>549</v>
      </c>
      <c r="AZ1791" s="103">
        <f t="shared" si="285"/>
        <v>167.44499999999999</v>
      </c>
      <c r="BA1791" s="17">
        <v>45</v>
      </c>
      <c r="BB1791" s="17">
        <v>60</v>
      </c>
      <c r="BC1791" s="17">
        <v>0.21</v>
      </c>
      <c r="BD1791" s="14">
        <v>2</v>
      </c>
      <c r="BE1791" s="17" t="s">
        <v>149</v>
      </c>
      <c r="BF1791" s="17">
        <v>5.6574999999999998</v>
      </c>
      <c r="BG1791" s="17">
        <v>163.22930029889167</v>
      </c>
      <c r="BH1791" s="17" t="s">
        <v>225</v>
      </c>
    </row>
    <row r="1792" spans="1:60" x14ac:dyDescent="0.25">
      <c r="A1792" s="52">
        <v>2012</v>
      </c>
      <c r="B1792" s="52">
        <v>2014</v>
      </c>
      <c r="C1792" s="52" t="s">
        <v>223</v>
      </c>
      <c r="D1792" s="52" t="s">
        <v>348</v>
      </c>
      <c r="E1792" s="17">
        <v>3</v>
      </c>
      <c r="F1792" s="67" t="s">
        <v>142</v>
      </c>
      <c r="G1792" s="17" t="s">
        <v>142</v>
      </c>
      <c r="H1792" s="70" t="s">
        <v>142</v>
      </c>
      <c r="I1792" s="17">
        <v>5</v>
      </c>
      <c r="J1792" s="67" t="s">
        <v>142</v>
      </c>
      <c r="K1792" s="17" t="str">
        <f t="shared" si="284"/>
        <v>Tetraploid</v>
      </c>
      <c r="L1792" s="27">
        <v>95</v>
      </c>
      <c r="M1792" s="27">
        <f t="shared" si="276"/>
        <v>0.95</v>
      </c>
      <c r="N1792" s="26">
        <v>31.562546635810243</v>
      </c>
      <c r="O1792" s="26">
        <v>47.955253389019553</v>
      </c>
      <c r="P1792" s="26">
        <f t="shared" si="277"/>
        <v>0.47955253389019553</v>
      </c>
      <c r="Q1792" s="26">
        <f t="shared" si="278"/>
        <v>52.044746610980454</v>
      </c>
      <c r="R1792" s="26">
        <v>0.52044746610980452</v>
      </c>
      <c r="S1792" s="26">
        <v>16.426647420579975</v>
      </c>
      <c r="T1792" s="26">
        <v>8.2133237102899876</v>
      </c>
      <c r="U1792" s="17" t="s">
        <v>45</v>
      </c>
      <c r="V1792" s="26">
        <f t="shared" si="280"/>
        <v>3.6633914854103424</v>
      </c>
      <c r="W1792" s="80">
        <v>18.142375699002841</v>
      </c>
      <c r="X1792" s="80">
        <v>44.994802447730137</v>
      </c>
      <c r="Y1792" s="80">
        <v>24.316299986817441</v>
      </c>
      <c r="Z1792" s="80">
        <v>1.1579326320746901</v>
      </c>
      <c r="AA1792" s="26">
        <v>0.39674999999999999</v>
      </c>
      <c r="AB1792" s="26">
        <v>62.104527109943191</v>
      </c>
      <c r="AC1792" s="26">
        <f t="shared" si="283"/>
        <v>1.4900920448960893</v>
      </c>
      <c r="AD1792" s="26">
        <f t="shared" si="283"/>
        <v>3.695568777837559</v>
      </c>
      <c r="AE1792" s="26">
        <f t="shared" si="283"/>
        <v>1.9971764322825181</v>
      </c>
      <c r="AF1792" s="26">
        <f t="shared" si="282"/>
        <v>9.510475541937545E-2</v>
      </c>
      <c r="AG1792" s="17">
        <v>2.2799999999999998</v>
      </c>
      <c r="AH1792" s="17">
        <v>6.3</v>
      </c>
      <c r="AI1792" s="17">
        <f t="shared" si="279"/>
        <v>5.0118723362727218E-7</v>
      </c>
      <c r="AJ1792" s="17">
        <v>1</v>
      </c>
      <c r="AK1792" s="17">
        <v>48.6</v>
      </c>
      <c r="AL1792" s="17">
        <v>1094.5</v>
      </c>
      <c r="AM1792" s="17">
        <v>230.2</v>
      </c>
      <c r="AN1792" s="17">
        <v>2.2999999999999998</v>
      </c>
      <c r="AO1792" s="17">
        <v>6.6</v>
      </c>
      <c r="AP1792" s="17">
        <v>0.3</v>
      </c>
      <c r="AQ1792" s="17">
        <v>21.8</v>
      </c>
      <c r="AR1792" s="26">
        <v>848.66666666666561</v>
      </c>
      <c r="AS1792" s="26">
        <v>1464.0166666666667</v>
      </c>
      <c r="AT1792" s="26">
        <v>621.19999999999993</v>
      </c>
      <c r="AU1792" s="26">
        <v>21.416186213856399</v>
      </c>
      <c r="AV1792" s="26">
        <v>4.0861439942233853</v>
      </c>
      <c r="AW1792" s="27">
        <v>4642.3999999999996</v>
      </c>
      <c r="AX1792" s="26">
        <v>3552.1666666666665</v>
      </c>
      <c r="AY1792" s="103">
        <v>549</v>
      </c>
      <c r="AZ1792" s="103">
        <f t="shared" si="285"/>
        <v>167.44499999999999</v>
      </c>
      <c r="BA1792" s="17">
        <v>45</v>
      </c>
      <c r="BB1792" s="17">
        <v>60</v>
      </c>
      <c r="BC1792" s="17">
        <v>0.21</v>
      </c>
      <c r="BD1792" s="14">
        <v>2</v>
      </c>
      <c r="BE1792" s="17" t="s">
        <v>149</v>
      </c>
      <c r="BF1792" s="17">
        <v>5.3025000000000002</v>
      </c>
      <c r="BG1792" s="17">
        <v>193.3021959753799</v>
      </c>
      <c r="BH1792" s="17" t="s">
        <v>225</v>
      </c>
    </row>
    <row r="1793" spans="1:60" x14ac:dyDescent="0.25">
      <c r="A1793" s="52">
        <v>2012</v>
      </c>
      <c r="B1793" s="52">
        <v>2014</v>
      </c>
      <c r="C1793" s="52" t="s">
        <v>223</v>
      </c>
      <c r="D1793" s="52" t="s">
        <v>348</v>
      </c>
      <c r="E1793" s="17">
        <v>4</v>
      </c>
      <c r="F1793" s="67" t="s">
        <v>142</v>
      </c>
      <c r="G1793" s="17" t="s">
        <v>142</v>
      </c>
      <c r="H1793" s="70" t="s">
        <v>142</v>
      </c>
      <c r="I1793" s="17">
        <v>5</v>
      </c>
      <c r="J1793" s="67" t="s">
        <v>142</v>
      </c>
      <c r="K1793" s="17" t="str">
        <f t="shared" si="284"/>
        <v>Tetraploid</v>
      </c>
      <c r="L1793" s="27">
        <v>100</v>
      </c>
      <c r="M1793" s="27">
        <f t="shared" si="276"/>
        <v>1</v>
      </c>
      <c r="N1793" s="26">
        <v>41.473491231596071</v>
      </c>
      <c r="O1793" s="26">
        <v>45.868599678297862</v>
      </c>
      <c r="P1793" s="26">
        <f t="shared" si="277"/>
        <v>0.45868599678297861</v>
      </c>
      <c r="Q1793" s="26">
        <f t="shared" si="278"/>
        <v>54.131400321702138</v>
      </c>
      <c r="R1793" s="26">
        <v>0.54131400321702139</v>
      </c>
      <c r="S1793" s="26">
        <v>22.450181565961305</v>
      </c>
      <c r="T1793" s="26">
        <v>11.225090782980653</v>
      </c>
      <c r="U1793" s="17" t="s">
        <v>45</v>
      </c>
      <c r="V1793" s="26">
        <f t="shared" si="280"/>
        <v>5.0067309469137609</v>
      </c>
      <c r="W1793" s="80">
        <v>18.274175795467386</v>
      </c>
      <c r="X1793" s="80">
        <v>44.090617569900729</v>
      </c>
      <c r="Y1793" s="80">
        <v>24.168009742491165</v>
      </c>
      <c r="Z1793" s="80">
        <v>1.7461710137921074</v>
      </c>
      <c r="AA1793" s="26">
        <v>0.3732380952380952</v>
      </c>
      <c r="AB1793" s="26">
        <v>90.22463885274064</v>
      </c>
      <c r="AC1793" s="26">
        <f t="shared" si="283"/>
        <v>2.0512928228826905</v>
      </c>
      <c r="AD1793" s="26">
        <f t="shared" si="283"/>
        <v>4.9492118489981749</v>
      </c>
      <c r="AE1793" s="26">
        <f t="shared" si="283"/>
        <v>2.712881034034242</v>
      </c>
      <c r="AF1793" s="26">
        <f t="shared" si="282"/>
        <v>0.19600928152425764</v>
      </c>
      <c r="AG1793" s="17">
        <v>2.37</v>
      </c>
      <c r="AH1793" s="17">
        <v>6.06</v>
      </c>
      <c r="AI1793" s="17">
        <f t="shared" si="279"/>
        <v>8.7096358995607992E-7</v>
      </c>
      <c r="AJ1793" s="17">
        <v>1</v>
      </c>
      <c r="AK1793" s="17">
        <v>46.9</v>
      </c>
      <c r="AL1793" s="17">
        <v>1038.5</v>
      </c>
      <c r="AM1793" s="17">
        <v>167.1</v>
      </c>
      <c r="AN1793" s="17">
        <v>3.5</v>
      </c>
      <c r="AO1793" s="17">
        <v>7.5</v>
      </c>
      <c r="AP1793" s="17">
        <v>0.4</v>
      </c>
      <c r="AQ1793" s="17">
        <v>23.6</v>
      </c>
      <c r="AR1793" s="26">
        <v>848.66666666666561</v>
      </c>
      <c r="AS1793" s="26">
        <v>1464.0166666666667</v>
      </c>
      <c r="AT1793" s="26">
        <v>621.19999999999993</v>
      </c>
      <c r="AU1793" s="26">
        <v>21.416186213856399</v>
      </c>
      <c r="AV1793" s="26">
        <v>4.0861439942233853</v>
      </c>
      <c r="AW1793" s="27">
        <v>4642.3999999999996</v>
      </c>
      <c r="AX1793" s="26">
        <v>3552.1666666666665</v>
      </c>
      <c r="AY1793" s="103">
        <v>549</v>
      </c>
      <c r="AZ1793" s="103">
        <f t="shared" si="285"/>
        <v>167.44499999999999</v>
      </c>
      <c r="BA1793" s="17">
        <v>45</v>
      </c>
      <c r="BB1793" s="17">
        <v>60</v>
      </c>
      <c r="BC1793" s="17">
        <v>0.21</v>
      </c>
      <c r="BD1793" s="14">
        <v>2</v>
      </c>
      <c r="BE1793" s="17" t="s">
        <v>149</v>
      </c>
      <c r="BF1793" s="17">
        <v>5.7024999999999997</v>
      </c>
      <c r="BG1793" s="17">
        <v>164.03040642555703</v>
      </c>
      <c r="BH1793" s="17" t="s">
        <v>225</v>
      </c>
    </row>
    <row r="1794" spans="1:60" x14ac:dyDescent="0.25">
      <c r="A1794" s="52">
        <v>2012</v>
      </c>
      <c r="B1794" s="52">
        <v>2014</v>
      </c>
      <c r="C1794" s="52" t="s">
        <v>223</v>
      </c>
      <c r="D1794" s="52" t="s">
        <v>348</v>
      </c>
      <c r="E1794" s="17">
        <v>1</v>
      </c>
      <c r="F1794" s="67" t="s">
        <v>145</v>
      </c>
      <c r="G1794" s="17" t="s">
        <v>145</v>
      </c>
      <c r="H1794" s="20" t="s">
        <v>340</v>
      </c>
      <c r="I1794" s="17">
        <v>8</v>
      </c>
      <c r="J1794" s="67" t="s">
        <v>146</v>
      </c>
      <c r="K1794" s="17" t="str">
        <f t="shared" si="284"/>
        <v>Triploid</v>
      </c>
      <c r="L1794" s="27">
        <v>100</v>
      </c>
      <c r="M1794" s="27">
        <f t="shared" si="276"/>
        <v>1</v>
      </c>
      <c r="N1794" s="26">
        <v>16.009987423961718</v>
      </c>
      <c r="O1794" s="26">
        <v>50.792231836062996</v>
      </c>
      <c r="P1794" s="26">
        <f t="shared" si="277"/>
        <v>0.50792231836062995</v>
      </c>
      <c r="Q1794" s="26">
        <f t="shared" si="278"/>
        <v>49.207768163937004</v>
      </c>
      <c r="R1794" s="26">
        <v>0.49207768163937005</v>
      </c>
      <c r="S1794" s="26">
        <v>7.8781574946585522</v>
      </c>
      <c r="T1794" s="26">
        <v>3.9390787473292761</v>
      </c>
      <c r="U1794" s="17" t="s">
        <v>45</v>
      </c>
      <c r="V1794" s="26">
        <f t="shared" si="280"/>
        <v>1.7569485938132365</v>
      </c>
      <c r="W1794" s="80">
        <v>19.188574205974689</v>
      </c>
      <c r="X1794" s="80">
        <v>43.340283155970909</v>
      </c>
      <c r="Y1794" s="80">
        <v>23.22342056227771</v>
      </c>
      <c r="Z1794" s="80">
        <v>1.6084691273084957</v>
      </c>
      <c r="AA1794" s="26">
        <v>0.36675000000000002</v>
      </c>
      <c r="AB1794" s="26">
        <v>32.221503045638251</v>
      </c>
      <c r="AC1794" s="26">
        <f t="shared" si="283"/>
        <v>0.75585304846305645</v>
      </c>
      <c r="AD1794" s="26">
        <f t="shared" si="283"/>
        <v>1.7072078828291801</v>
      </c>
      <c r="AE1794" s="26">
        <f t="shared" si="283"/>
        <v>0.91478882377157833</v>
      </c>
      <c r="AF1794" s="26">
        <f t="shared" si="282"/>
        <v>6.3358865551161631E-2</v>
      </c>
      <c r="AG1794" s="17">
        <v>2.4700000000000002</v>
      </c>
      <c r="AH1794" s="17">
        <v>6.88</v>
      </c>
      <c r="AI1794" s="17">
        <f t="shared" si="279"/>
        <v>1.3182567385564048E-7</v>
      </c>
      <c r="AJ1794" s="17">
        <v>1</v>
      </c>
      <c r="AK1794" s="17">
        <v>44.1</v>
      </c>
      <c r="AL1794" s="17">
        <v>2382.5</v>
      </c>
      <c r="AM1794" s="17">
        <v>278.5</v>
      </c>
      <c r="AN1794" s="17">
        <v>2.1</v>
      </c>
      <c r="AO1794" s="17">
        <v>8</v>
      </c>
      <c r="AP1794" s="17">
        <v>0.4</v>
      </c>
      <c r="AQ1794" s="17">
        <v>20.6</v>
      </c>
      <c r="AR1794" s="26">
        <v>848.66666666666561</v>
      </c>
      <c r="AS1794" s="26">
        <v>1464.0166666666667</v>
      </c>
      <c r="AT1794" s="26">
        <v>621.19999999999993</v>
      </c>
      <c r="AU1794" s="26">
        <v>21.416186213856399</v>
      </c>
      <c r="AV1794" s="26">
        <v>4.0861439942233853</v>
      </c>
      <c r="AW1794" s="27">
        <v>4642.3999999999996</v>
      </c>
      <c r="AX1794" s="26">
        <v>3552.1666666666665</v>
      </c>
      <c r="AY1794" s="103">
        <v>549</v>
      </c>
      <c r="AZ1794" s="103"/>
      <c r="BA1794" s="17">
        <v>45</v>
      </c>
      <c r="BB1794" s="17">
        <v>60</v>
      </c>
      <c r="BC1794" s="17">
        <v>0.21</v>
      </c>
      <c r="BD1794" s="14">
        <v>2</v>
      </c>
      <c r="BE1794" s="17" t="s">
        <v>149</v>
      </c>
      <c r="BF1794" s="17">
        <v>4.03</v>
      </c>
      <c r="BG1794" s="17">
        <v>97.420788187819511</v>
      </c>
      <c r="BH1794" s="17" t="s">
        <v>225</v>
      </c>
    </row>
    <row r="1795" spans="1:60" x14ac:dyDescent="0.25">
      <c r="A1795" s="52">
        <v>2012</v>
      </c>
      <c r="B1795" s="52">
        <v>2014</v>
      </c>
      <c r="C1795" s="52" t="s">
        <v>223</v>
      </c>
      <c r="D1795" s="52" t="s">
        <v>348</v>
      </c>
      <c r="E1795" s="17">
        <v>2</v>
      </c>
      <c r="F1795" s="67" t="s">
        <v>145</v>
      </c>
      <c r="G1795" s="17" t="s">
        <v>145</v>
      </c>
      <c r="H1795" s="20" t="s">
        <v>340</v>
      </c>
      <c r="I1795" s="17">
        <v>8</v>
      </c>
      <c r="J1795" s="67" t="s">
        <v>146</v>
      </c>
      <c r="K1795" s="17" t="str">
        <f t="shared" si="284"/>
        <v>Triploid</v>
      </c>
      <c r="L1795" s="27">
        <v>100</v>
      </c>
      <c r="M1795" s="27">
        <f t="shared" si="276"/>
        <v>1</v>
      </c>
      <c r="N1795" s="26">
        <v>37.204161251872947</v>
      </c>
      <c r="O1795" s="26">
        <v>51.371695117138096</v>
      </c>
      <c r="P1795" s="26">
        <f t="shared" si="277"/>
        <v>0.51371695117138094</v>
      </c>
      <c r="Q1795" s="26">
        <f t="shared" si="278"/>
        <v>48.628304882861897</v>
      </c>
      <c r="R1795" s="26">
        <v>0.486283048828619</v>
      </c>
      <c r="S1795" s="26">
        <v>18.091752962672349</v>
      </c>
      <c r="T1795" s="26">
        <v>9.0458764813361743</v>
      </c>
      <c r="U1795" s="17" t="s">
        <v>45</v>
      </c>
      <c r="V1795" s="26">
        <f t="shared" si="280"/>
        <v>4.0347352726744754</v>
      </c>
      <c r="W1795" s="80">
        <v>18.256855712193996</v>
      </c>
      <c r="X1795" s="80">
        <v>45.886712760058103</v>
      </c>
      <c r="Y1795" s="80">
        <v>23.560940259042553</v>
      </c>
      <c r="Z1795" s="80">
        <v>0.98223418639891236</v>
      </c>
      <c r="AA1795" s="26">
        <v>0.37305263157894736</v>
      </c>
      <c r="AB1795" s="26">
        <v>72.744774186817438</v>
      </c>
      <c r="AC1795" s="26">
        <f t="shared" si="283"/>
        <v>1.6514926171008364</v>
      </c>
      <c r="AD1795" s="26">
        <f t="shared" si="283"/>
        <v>4.1508553576203813</v>
      </c>
      <c r="AE1795" s="26">
        <f t="shared" si="283"/>
        <v>2.1312935536743969</v>
      </c>
      <c r="AF1795" s="26">
        <f t="shared" si="282"/>
        <v>8.885169125910293E-2</v>
      </c>
      <c r="AG1795" s="17">
        <v>2.0699999999999998</v>
      </c>
      <c r="AH1795" s="17">
        <v>6.57</v>
      </c>
      <c r="AI1795" s="17">
        <f t="shared" si="279"/>
        <v>2.691534803926908E-7</v>
      </c>
      <c r="AJ1795" s="17">
        <v>1</v>
      </c>
      <c r="AK1795" s="17">
        <v>39.299999999999997</v>
      </c>
      <c r="AL1795" s="17">
        <v>1143</v>
      </c>
      <c r="AM1795" s="17">
        <v>237.7</v>
      </c>
      <c r="AN1795" s="17">
        <v>2.2000000000000002</v>
      </c>
      <c r="AO1795" s="17">
        <v>5.3</v>
      </c>
      <c r="AP1795" s="17">
        <v>0.3</v>
      </c>
      <c r="AQ1795" s="17">
        <v>18.7</v>
      </c>
      <c r="AR1795" s="26">
        <v>848.66666666666561</v>
      </c>
      <c r="AS1795" s="26">
        <v>1464.0166666666667</v>
      </c>
      <c r="AT1795" s="26">
        <v>621.19999999999993</v>
      </c>
      <c r="AU1795" s="26">
        <v>21.416186213856399</v>
      </c>
      <c r="AV1795" s="26">
        <v>4.0861439942233853</v>
      </c>
      <c r="AW1795" s="27">
        <v>4642.3999999999996</v>
      </c>
      <c r="AX1795" s="26">
        <v>3552.1666666666665</v>
      </c>
      <c r="AY1795" s="103">
        <v>549</v>
      </c>
      <c r="AZ1795" s="103"/>
      <c r="BA1795" s="17">
        <v>45</v>
      </c>
      <c r="BB1795" s="17">
        <v>60</v>
      </c>
      <c r="BC1795" s="17">
        <v>0.21</v>
      </c>
      <c r="BD1795" s="14">
        <v>2</v>
      </c>
      <c r="BE1795" s="17" t="s">
        <v>149</v>
      </c>
      <c r="BF1795" s="17">
        <v>4.9824999999999999</v>
      </c>
      <c r="BG1795" s="17">
        <v>133.02288693462583</v>
      </c>
      <c r="BH1795" s="17" t="s">
        <v>225</v>
      </c>
    </row>
    <row r="1796" spans="1:60" x14ac:dyDescent="0.25">
      <c r="A1796" s="52">
        <v>2012</v>
      </c>
      <c r="B1796" s="52">
        <v>2014</v>
      </c>
      <c r="C1796" s="52" t="s">
        <v>223</v>
      </c>
      <c r="D1796" s="52" t="s">
        <v>348</v>
      </c>
      <c r="E1796" s="17">
        <v>3</v>
      </c>
      <c r="F1796" s="67" t="s">
        <v>145</v>
      </c>
      <c r="G1796" s="17" t="s">
        <v>145</v>
      </c>
      <c r="H1796" s="20" t="s">
        <v>340</v>
      </c>
      <c r="I1796" s="17">
        <v>8</v>
      </c>
      <c r="J1796" s="67" t="s">
        <v>146</v>
      </c>
      <c r="K1796" s="17" t="str">
        <f t="shared" si="284"/>
        <v>Triploid</v>
      </c>
      <c r="L1796" s="27">
        <v>100</v>
      </c>
      <c r="M1796" s="27">
        <f t="shared" si="276"/>
        <v>1</v>
      </c>
      <c r="N1796" s="26">
        <v>35.98435268623777</v>
      </c>
      <c r="O1796" s="26">
        <v>49.68148087313682</v>
      </c>
      <c r="P1796" s="26">
        <f t="shared" si="277"/>
        <v>0.49681480873136818</v>
      </c>
      <c r="Q1796" s="26">
        <f t="shared" si="278"/>
        <v>50.31851912686318</v>
      </c>
      <c r="R1796" s="26">
        <v>0.50318519126863182</v>
      </c>
      <c r="S1796" s="26">
        <v>18.106793389102457</v>
      </c>
      <c r="T1796" s="26">
        <v>9.0533966945512283</v>
      </c>
      <c r="U1796" s="17" t="s">
        <v>45</v>
      </c>
      <c r="V1796" s="26">
        <f t="shared" si="280"/>
        <v>4.0380895158569263</v>
      </c>
      <c r="W1796" s="80">
        <v>17.947255264573442</v>
      </c>
      <c r="X1796" s="80">
        <v>46.956253964941922</v>
      </c>
      <c r="Y1796" s="80">
        <v>23.758536649665444</v>
      </c>
      <c r="Z1796" s="80">
        <v>0.81959016453211575</v>
      </c>
      <c r="AA1796" s="26">
        <v>0.43194029850746268</v>
      </c>
      <c r="AB1796" s="26">
        <v>62.879500193669543</v>
      </c>
      <c r="AC1796" s="26">
        <f t="shared" si="283"/>
        <v>1.6248362148855633</v>
      </c>
      <c r="AD1796" s="26">
        <f t="shared" si="283"/>
        <v>4.2511359443471326</v>
      </c>
      <c r="AE1796" s="26">
        <f t="shared" si="283"/>
        <v>2.1509545717145535</v>
      </c>
      <c r="AF1796" s="26">
        <f t="shared" si="282"/>
        <v>7.4200748864617541E-2</v>
      </c>
      <c r="AG1796" s="17">
        <v>2.2799999999999998</v>
      </c>
      <c r="AH1796" s="17">
        <v>6.3</v>
      </c>
      <c r="AI1796" s="17">
        <f t="shared" si="279"/>
        <v>5.0118723362727218E-7</v>
      </c>
      <c r="AJ1796" s="17">
        <v>1</v>
      </c>
      <c r="AK1796" s="17">
        <v>48.6</v>
      </c>
      <c r="AL1796" s="17">
        <v>1094.5</v>
      </c>
      <c r="AM1796" s="17">
        <v>230.2</v>
      </c>
      <c r="AN1796" s="17">
        <v>2.2999999999999998</v>
      </c>
      <c r="AO1796" s="17">
        <v>6.6</v>
      </c>
      <c r="AP1796" s="17">
        <v>0.3</v>
      </c>
      <c r="AQ1796" s="17">
        <v>21.8</v>
      </c>
      <c r="AR1796" s="26">
        <v>848.66666666666561</v>
      </c>
      <c r="AS1796" s="26">
        <v>1464.0166666666667</v>
      </c>
      <c r="AT1796" s="26">
        <v>621.19999999999993</v>
      </c>
      <c r="AU1796" s="26">
        <v>21.416186213856399</v>
      </c>
      <c r="AV1796" s="26">
        <v>4.0861439942233853</v>
      </c>
      <c r="AW1796" s="27">
        <v>4642.3999999999996</v>
      </c>
      <c r="AX1796" s="26">
        <v>3552.1666666666665</v>
      </c>
      <c r="AY1796" s="103">
        <v>549</v>
      </c>
      <c r="AZ1796" s="103"/>
      <c r="BA1796" s="17">
        <v>45</v>
      </c>
      <c r="BB1796" s="17">
        <v>60</v>
      </c>
      <c r="BC1796" s="17">
        <v>0.21</v>
      </c>
      <c r="BD1796" s="14">
        <v>2</v>
      </c>
      <c r="BE1796" s="17" t="s">
        <v>149</v>
      </c>
      <c r="BF1796" s="17">
        <v>5.3375000000000004</v>
      </c>
      <c r="BG1796" s="17">
        <v>159.64788467379927</v>
      </c>
      <c r="BH1796" s="17" t="s">
        <v>225</v>
      </c>
    </row>
    <row r="1797" spans="1:60" x14ac:dyDescent="0.25">
      <c r="A1797" s="52">
        <v>2012</v>
      </c>
      <c r="B1797" s="52">
        <v>2014</v>
      </c>
      <c r="C1797" s="52" t="s">
        <v>223</v>
      </c>
      <c r="D1797" s="52" t="s">
        <v>348</v>
      </c>
      <c r="E1797" s="17">
        <v>4</v>
      </c>
      <c r="F1797" s="67" t="s">
        <v>145</v>
      </c>
      <c r="G1797" s="17" t="s">
        <v>145</v>
      </c>
      <c r="H1797" s="20" t="s">
        <v>340</v>
      </c>
      <c r="I1797" s="17">
        <v>8</v>
      </c>
      <c r="J1797" s="67" t="s">
        <v>146</v>
      </c>
      <c r="K1797" s="17" t="str">
        <f t="shared" si="284"/>
        <v>Triploid</v>
      </c>
      <c r="L1797" s="27">
        <v>100</v>
      </c>
      <c r="M1797" s="27">
        <f t="shared" si="276"/>
        <v>1</v>
      </c>
      <c r="N1797" s="26">
        <v>41.321015160891676</v>
      </c>
      <c r="O1797" s="26">
        <v>52.0447282467726</v>
      </c>
      <c r="P1797" s="26">
        <f t="shared" si="277"/>
        <v>0.52044728246772598</v>
      </c>
      <c r="Q1797" s="26">
        <f t="shared" si="278"/>
        <v>47.955271753227393</v>
      </c>
      <c r="R1797" s="26">
        <v>0.47955271753227396</v>
      </c>
      <c r="S1797" s="26">
        <v>19.815605111597897</v>
      </c>
      <c r="T1797" s="26">
        <v>9.9078025557989484</v>
      </c>
      <c r="U1797" s="17" t="s">
        <v>45</v>
      </c>
      <c r="V1797" s="26">
        <f t="shared" si="280"/>
        <v>4.4191804441565337</v>
      </c>
      <c r="W1797" s="80">
        <v>18.639095004079067</v>
      </c>
      <c r="X1797" s="80">
        <v>45.273012377287429</v>
      </c>
      <c r="Y1797" s="80">
        <v>22.614807349849357</v>
      </c>
      <c r="Z1797" s="80">
        <v>1.5599714140820709</v>
      </c>
      <c r="AA1797" s="26">
        <v>0.39216666666666666</v>
      </c>
      <c r="AB1797" s="26">
        <v>75.792794731993652</v>
      </c>
      <c r="AC1797" s="26">
        <f t="shared" si="283"/>
        <v>1.8467247311919399</v>
      </c>
      <c r="AD1797" s="26">
        <f t="shared" si="283"/>
        <v>4.4855606774040586</v>
      </c>
      <c r="AE1797" s="26">
        <f t="shared" si="283"/>
        <v>2.2406304605973832</v>
      </c>
      <c r="AF1797" s="26">
        <f t="shared" si="282"/>
        <v>0.1545588876341564</v>
      </c>
      <c r="AG1797" s="17">
        <v>2.37</v>
      </c>
      <c r="AH1797" s="17">
        <v>6.06</v>
      </c>
      <c r="AI1797" s="17">
        <f t="shared" si="279"/>
        <v>8.7096358995607992E-7</v>
      </c>
      <c r="AJ1797" s="17">
        <v>1</v>
      </c>
      <c r="AK1797" s="17">
        <v>46.9</v>
      </c>
      <c r="AL1797" s="17">
        <v>1038.5</v>
      </c>
      <c r="AM1797" s="17">
        <v>167.1</v>
      </c>
      <c r="AN1797" s="17">
        <v>3.5</v>
      </c>
      <c r="AO1797" s="17">
        <v>7.5</v>
      </c>
      <c r="AP1797" s="17">
        <v>0.4</v>
      </c>
      <c r="AQ1797" s="17">
        <v>23.6</v>
      </c>
      <c r="AR1797" s="26">
        <v>848.66666666666561</v>
      </c>
      <c r="AS1797" s="26">
        <v>1464.0166666666667</v>
      </c>
      <c r="AT1797" s="26">
        <v>621.19999999999993</v>
      </c>
      <c r="AU1797" s="26">
        <v>21.416186213856399</v>
      </c>
      <c r="AV1797" s="26">
        <v>4.0861439942233853</v>
      </c>
      <c r="AW1797" s="27">
        <v>4642.3999999999996</v>
      </c>
      <c r="AX1797" s="26">
        <v>3552.1666666666665</v>
      </c>
      <c r="AY1797" s="103">
        <v>549</v>
      </c>
      <c r="AZ1797" s="103"/>
      <c r="BA1797" s="17">
        <v>45</v>
      </c>
      <c r="BB1797" s="17">
        <v>60</v>
      </c>
      <c r="BC1797" s="17">
        <v>0.21</v>
      </c>
      <c r="BD1797" s="14">
        <v>2</v>
      </c>
      <c r="BE1797" s="17" t="s">
        <v>149</v>
      </c>
      <c r="BF1797" s="17">
        <v>5.2575000000000003</v>
      </c>
      <c r="BG1797" s="17">
        <v>177.12299380939245</v>
      </c>
      <c r="BH1797" s="17" t="s">
        <v>225</v>
      </c>
    </row>
    <row r="1798" spans="1:60" x14ac:dyDescent="0.25">
      <c r="A1798" s="52">
        <v>2012</v>
      </c>
      <c r="B1798" s="52">
        <v>2014</v>
      </c>
      <c r="C1798" s="52" t="s">
        <v>223</v>
      </c>
      <c r="D1798" s="52" t="s">
        <v>348</v>
      </c>
      <c r="E1798" s="17">
        <v>1</v>
      </c>
      <c r="F1798" s="67" t="s">
        <v>110</v>
      </c>
      <c r="G1798" s="17" t="s">
        <v>111</v>
      </c>
      <c r="H1798" s="70">
        <v>99202</v>
      </c>
      <c r="I1798" s="17">
        <v>8</v>
      </c>
      <c r="J1798" s="67">
        <v>99202011</v>
      </c>
      <c r="K1798" s="17" t="str">
        <f t="shared" si="284"/>
        <v>Triploid</v>
      </c>
      <c r="L1798" s="27">
        <v>100</v>
      </c>
      <c r="M1798" s="27">
        <f t="shared" si="276"/>
        <v>1</v>
      </c>
      <c r="N1798" s="26">
        <v>47.877486201180758</v>
      </c>
      <c r="O1798" s="26">
        <v>47.9402876270875</v>
      </c>
      <c r="P1798" s="26">
        <f t="shared" si="277"/>
        <v>0.47940287627087502</v>
      </c>
      <c r="Q1798" s="26">
        <f t="shared" si="278"/>
        <v>52.059712372912493</v>
      </c>
      <c r="R1798" s="26">
        <v>0.52059712372912492</v>
      </c>
      <c r="S1798" s="26">
        <v>24.924881607715569</v>
      </c>
      <c r="T1798" s="26">
        <v>12.462440803857785</v>
      </c>
      <c r="U1798" s="17" t="s">
        <v>45</v>
      </c>
      <c r="V1798" s="26">
        <f t="shared" si="280"/>
        <v>5.5586265851283612</v>
      </c>
      <c r="W1798" s="80">
        <v>17.555135339151192</v>
      </c>
      <c r="X1798" s="80">
        <v>45.787011062770631</v>
      </c>
      <c r="Y1798" s="80">
        <v>24.109960828917238</v>
      </c>
      <c r="Z1798" s="80">
        <v>1.5850440929701222</v>
      </c>
      <c r="AA1798" s="26">
        <v>0.5170769230769231</v>
      </c>
      <c r="AB1798" s="26">
        <v>72.305145990844039</v>
      </c>
      <c r="AC1798" s="26">
        <f t="shared" si="283"/>
        <v>2.187798349678836</v>
      </c>
      <c r="AD1798" s="26">
        <f t="shared" si="283"/>
        <v>5.7061791495536056</v>
      </c>
      <c r="AE1798" s="26">
        <f t="shared" si="283"/>
        <v>3.0046895961371103</v>
      </c>
      <c r="AF1798" s="26">
        <f t="shared" si="282"/>
        <v>0.19753518180144602</v>
      </c>
      <c r="AG1798" s="17">
        <v>2.4700000000000002</v>
      </c>
      <c r="AH1798" s="17">
        <v>6.88</v>
      </c>
      <c r="AI1798" s="17">
        <f t="shared" si="279"/>
        <v>1.3182567385564048E-7</v>
      </c>
      <c r="AJ1798" s="17">
        <v>1</v>
      </c>
      <c r="AK1798" s="17">
        <v>44.1</v>
      </c>
      <c r="AL1798" s="17">
        <v>2382.5</v>
      </c>
      <c r="AM1798" s="17">
        <v>278.5</v>
      </c>
      <c r="AN1798" s="17">
        <v>2.1</v>
      </c>
      <c r="AO1798" s="17">
        <v>8</v>
      </c>
      <c r="AP1798" s="17">
        <v>0.4</v>
      </c>
      <c r="AQ1798" s="17">
        <v>20.6</v>
      </c>
      <c r="AR1798" s="26">
        <v>848.66666666666561</v>
      </c>
      <c r="AS1798" s="26">
        <v>1464.0166666666667</v>
      </c>
      <c r="AT1798" s="26">
        <v>621.19999999999993</v>
      </c>
      <c r="AU1798" s="26">
        <v>21.416186213856399</v>
      </c>
      <c r="AV1798" s="26">
        <v>4.0861439942233853</v>
      </c>
      <c r="AW1798" s="27">
        <v>4642.3999999999996</v>
      </c>
      <c r="AX1798" s="26">
        <v>3552.1666666666665</v>
      </c>
      <c r="AY1798" s="103">
        <v>549</v>
      </c>
      <c r="AZ1798" s="103">
        <f t="shared" ref="AZ1798:AZ1801" si="286">AY1798*0.305</f>
        <v>167.44499999999999</v>
      </c>
      <c r="BA1798" s="17">
        <v>45</v>
      </c>
      <c r="BB1798" s="17">
        <v>60</v>
      </c>
      <c r="BC1798" s="17">
        <v>0.21</v>
      </c>
      <c r="BD1798" s="14">
        <v>2</v>
      </c>
      <c r="BE1798" s="17" t="s">
        <v>149</v>
      </c>
      <c r="BF1798" s="17">
        <v>4.5100000000000007</v>
      </c>
      <c r="BG1798" s="17">
        <v>228.18172841186063</v>
      </c>
      <c r="BH1798" s="17" t="s">
        <v>225</v>
      </c>
    </row>
    <row r="1799" spans="1:60" x14ac:dyDescent="0.25">
      <c r="A1799" s="52">
        <v>2012</v>
      </c>
      <c r="B1799" s="52">
        <v>2014</v>
      </c>
      <c r="C1799" s="52" t="s">
        <v>223</v>
      </c>
      <c r="D1799" s="52" t="s">
        <v>348</v>
      </c>
      <c r="E1799" s="17">
        <v>2</v>
      </c>
      <c r="F1799" s="67" t="s">
        <v>110</v>
      </c>
      <c r="G1799" s="17" t="s">
        <v>111</v>
      </c>
      <c r="H1799" s="70">
        <v>99202</v>
      </c>
      <c r="I1799" s="17">
        <v>8</v>
      </c>
      <c r="J1799" s="67">
        <v>99202011</v>
      </c>
      <c r="K1799" s="17" t="str">
        <f t="shared" si="284"/>
        <v>Triploid</v>
      </c>
      <c r="L1799" s="27">
        <v>100</v>
      </c>
      <c r="M1799" s="27">
        <f t="shared" si="276"/>
        <v>1</v>
      </c>
      <c r="N1799" s="26">
        <v>27.445692726791513</v>
      </c>
      <c r="O1799" s="26">
        <v>46.855093045257199</v>
      </c>
      <c r="P1799" s="26">
        <f t="shared" si="277"/>
        <v>0.46855093045257201</v>
      </c>
      <c r="Q1799" s="26">
        <f t="shared" si="278"/>
        <v>53.144906954742801</v>
      </c>
      <c r="R1799" s="26">
        <v>0.53144906954742799</v>
      </c>
      <c r="S1799" s="26">
        <v>14.585987862737962</v>
      </c>
      <c r="T1799" s="26">
        <v>7.2929939313689811</v>
      </c>
      <c r="U1799" s="17" t="s">
        <v>45</v>
      </c>
      <c r="V1799" s="26">
        <f t="shared" si="280"/>
        <v>3.2528964903519095</v>
      </c>
      <c r="W1799" s="80">
        <v>17.863151792282622</v>
      </c>
      <c r="X1799" s="80">
        <v>46.479736979746178</v>
      </c>
      <c r="Y1799" s="80">
        <v>23.669975917686401</v>
      </c>
      <c r="Z1799" s="80">
        <v>1.0863788223054058</v>
      </c>
      <c r="AA1799" s="26">
        <v>0.47373333333333334</v>
      </c>
      <c r="AB1799" s="26">
        <v>46.184172095638075</v>
      </c>
      <c r="AC1799" s="26">
        <f t="shared" si="283"/>
        <v>1.302758576162401</v>
      </c>
      <c r="AD1799" s="26">
        <f t="shared" si="283"/>
        <v>3.3897643972491527</v>
      </c>
      <c r="AE1799" s="26">
        <f t="shared" si="283"/>
        <v>1.7262499072333686</v>
      </c>
      <c r="AF1799" s="26">
        <f t="shared" si="282"/>
        <v>7.9229541582411064E-2</v>
      </c>
      <c r="AG1799" s="17">
        <v>2.0699999999999998</v>
      </c>
      <c r="AH1799" s="17">
        <v>6.57</v>
      </c>
      <c r="AI1799" s="17">
        <f t="shared" si="279"/>
        <v>2.691534803926908E-7</v>
      </c>
      <c r="AJ1799" s="17">
        <v>1</v>
      </c>
      <c r="AK1799" s="17">
        <v>39.299999999999997</v>
      </c>
      <c r="AL1799" s="17">
        <v>1143</v>
      </c>
      <c r="AM1799" s="17">
        <v>237.7</v>
      </c>
      <c r="AN1799" s="17">
        <v>2.2000000000000002</v>
      </c>
      <c r="AO1799" s="17">
        <v>5.3</v>
      </c>
      <c r="AP1799" s="17">
        <v>0.3</v>
      </c>
      <c r="AQ1799" s="17">
        <v>18.7</v>
      </c>
      <c r="AR1799" s="26">
        <v>848.66666666666561</v>
      </c>
      <c r="AS1799" s="26">
        <v>1464.0166666666667</v>
      </c>
      <c r="AT1799" s="26">
        <v>621.19999999999993</v>
      </c>
      <c r="AU1799" s="26">
        <v>21.416186213856399</v>
      </c>
      <c r="AV1799" s="26">
        <v>4.0861439942233853</v>
      </c>
      <c r="AW1799" s="27">
        <v>4642.3999999999996</v>
      </c>
      <c r="AX1799" s="26">
        <v>3552.1666666666665</v>
      </c>
      <c r="AY1799" s="103">
        <v>549</v>
      </c>
      <c r="AZ1799" s="103">
        <f t="shared" si="286"/>
        <v>167.44499999999999</v>
      </c>
      <c r="BA1799" s="17">
        <v>45</v>
      </c>
      <c r="BB1799" s="17">
        <v>60</v>
      </c>
      <c r="BC1799" s="17">
        <v>0.21</v>
      </c>
      <c r="BD1799" s="14">
        <v>2</v>
      </c>
      <c r="BE1799" s="17" t="s">
        <v>149</v>
      </c>
      <c r="BF1799" s="17">
        <v>4.59</v>
      </c>
      <c r="BG1799" s="17">
        <v>134.13029834501623</v>
      </c>
      <c r="BH1799" s="17" t="s">
        <v>225</v>
      </c>
    </row>
    <row r="1800" spans="1:60" x14ac:dyDescent="0.25">
      <c r="A1800" s="52">
        <v>2012</v>
      </c>
      <c r="B1800" s="52">
        <v>2014</v>
      </c>
      <c r="C1800" s="52" t="s">
        <v>223</v>
      </c>
      <c r="D1800" s="52" t="s">
        <v>348</v>
      </c>
      <c r="E1800" s="17">
        <v>3</v>
      </c>
      <c r="F1800" s="67" t="s">
        <v>110</v>
      </c>
      <c r="G1800" s="17" t="s">
        <v>111</v>
      </c>
      <c r="H1800" s="70">
        <v>99202</v>
      </c>
      <c r="I1800" s="17">
        <v>8</v>
      </c>
      <c r="J1800" s="67">
        <v>99202011</v>
      </c>
      <c r="K1800" s="17" t="str">
        <f t="shared" si="284"/>
        <v>Triploid</v>
      </c>
      <c r="L1800" s="27">
        <v>100</v>
      </c>
      <c r="M1800" s="27">
        <f t="shared" si="276"/>
        <v>1</v>
      </c>
      <c r="N1800" s="26">
        <v>50.469579403155507</v>
      </c>
      <c r="O1800" s="26">
        <v>47.038733315036893</v>
      </c>
      <c r="P1800" s="26">
        <f t="shared" si="277"/>
        <v>0.47038733315036896</v>
      </c>
      <c r="Q1800" s="26">
        <f t="shared" si="278"/>
        <v>52.961266684963114</v>
      </c>
      <c r="R1800" s="26">
        <v>0.52961266684963115</v>
      </c>
      <c r="S1800" s="26">
        <v>26.729328542484403</v>
      </c>
      <c r="T1800" s="26">
        <v>13.364664271242201</v>
      </c>
      <c r="U1800" s="17" t="s">
        <v>45</v>
      </c>
      <c r="V1800" s="26">
        <f t="shared" si="280"/>
        <v>5.9610456160759151</v>
      </c>
      <c r="W1800" s="80">
        <v>16.539337734721471</v>
      </c>
      <c r="X1800" s="80">
        <v>47.240699582657498</v>
      </c>
      <c r="Y1800" s="80">
        <v>24.734300095926983</v>
      </c>
      <c r="Z1800" s="80">
        <v>1.1866785500551771</v>
      </c>
      <c r="AA1800" s="26">
        <v>0.45930769230769231</v>
      </c>
      <c r="AB1800" s="26">
        <v>87.292230209084892</v>
      </c>
      <c r="AC1800" s="26">
        <f t="shared" si="283"/>
        <v>2.2104269609323999</v>
      </c>
      <c r="AD1800" s="26">
        <f t="shared" si="283"/>
        <v>6.3135608986082907</v>
      </c>
      <c r="AE1800" s="26">
        <f t="shared" si="283"/>
        <v>3.3056561676621792</v>
      </c>
      <c r="AF1800" s="26">
        <f t="shared" si="282"/>
        <v>0.15859560419371926</v>
      </c>
      <c r="AG1800" s="17">
        <v>2.2799999999999998</v>
      </c>
      <c r="AH1800" s="17">
        <v>6.3</v>
      </c>
      <c r="AI1800" s="17">
        <f t="shared" si="279"/>
        <v>5.0118723362727218E-7</v>
      </c>
      <c r="AJ1800" s="17">
        <v>1</v>
      </c>
      <c r="AK1800" s="17">
        <v>48.6</v>
      </c>
      <c r="AL1800" s="17">
        <v>1094.5</v>
      </c>
      <c r="AM1800" s="17">
        <v>230.2</v>
      </c>
      <c r="AN1800" s="17">
        <v>2.2999999999999998</v>
      </c>
      <c r="AO1800" s="17">
        <v>6.6</v>
      </c>
      <c r="AP1800" s="17">
        <v>0.3</v>
      </c>
      <c r="AQ1800" s="17">
        <v>21.8</v>
      </c>
      <c r="AR1800" s="26">
        <v>848.66666666666561</v>
      </c>
      <c r="AS1800" s="26">
        <v>1464.0166666666667</v>
      </c>
      <c r="AT1800" s="26">
        <v>621.19999999999993</v>
      </c>
      <c r="AU1800" s="26">
        <v>21.416186213856399</v>
      </c>
      <c r="AV1800" s="26">
        <v>4.0861439942233853</v>
      </c>
      <c r="AW1800" s="27">
        <v>4642.3999999999996</v>
      </c>
      <c r="AX1800" s="26">
        <v>3552.1666666666665</v>
      </c>
      <c r="AY1800" s="103">
        <v>549</v>
      </c>
      <c r="AZ1800" s="103">
        <f t="shared" si="286"/>
        <v>167.44499999999999</v>
      </c>
      <c r="BA1800" s="17">
        <v>45</v>
      </c>
      <c r="BB1800" s="17">
        <v>60</v>
      </c>
      <c r="BC1800" s="17">
        <v>0.21</v>
      </c>
      <c r="BD1800" s="14">
        <v>2</v>
      </c>
      <c r="BE1800" s="17" t="s">
        <v>149</v>
      </c>
      <c r="BF1800" s="17">
        <v>5.955000000000001</v>
      </c>
      <c r="BG1800" s="17">
        <v>188.09500615205482</v>
      </c>
      <c r="BH1800" s="17" t="s">
        <v>225</v>
      </c>
    </row>
    <row r="1801" spans="1:60" x14ac:dyDescent="0.25">
      <c r="A1801" s="52">
        <v>2012</v>
      </c>
      <c r="B1801" s="52">
        <v>2014</v>
      </c>
      <c r="C1801" s="52" t="s">
        <v>223</v>
      </c>
      <c r="D1801" s="52" t="s">
        <v>348</v>
      </c>
      <c r="E1801" s="17">
        <v>4</v>
      </c>
      <c r="F1801" s="67" t="s">
        <v>110</v>
      </c>
      <c r="G1801" s="17" t="s">
        <v>111</v>
      </c>
      <c r="H1801" s="70">
        <v>99202</v>
      </c>
      <c r="I1801" s="17">
        <v>8</v>
      </c>
      <c r="J1801" s="67">
        <v>99202011</v>
      </c>
      <c r="K1801" s="17" t="str">
        <f t="shared" si="284"/>
        <v>Triploid</v>
      </c>
      <c r="L1801" s="27">
        <v>100</v>
      </c>
      <c r="M1801" s="27">
        <f t="shared" si="276"/>
        <v>1</v>
      </c>
      <c r="N1801" s="26">
        <v>53.976529029356648</v>
      </c>
      <c r="O1801" s="26">
        <v>46.671907291849088</v>
      </c>
      <c r="P1801" s="26">
        <f t="shared" si="277"/>
        <v>0.46671907291849091</v>
      </c>
      <c r="Q1801" s="26">
        <f t="shared" si="278"/>
        <v>53.328092708150919</v>
      </c>
      <c r="R1801" s="26">
        <v>0.5332809270815092</v>
      </c>
      <c r="S1801" s="26">
        <v>28.784653441417309</v>
      </c>
      <c r="T1801" s="26">
        <v>14.392326720708654</v>
      </c>
      <c r="U1801" s="17" t="s">
        <v>45</v>
      </c>
      <c r="V1801" s="26">
        <f t="shared" si="280"/>
        <v>6.4194142376042169</v>
      </c>
      <c r="W1801" s="80">
        <v>16.959756698376026</v>
      </c>
      <c r="X1801" s="80">
        <v>46.375448161068149</v>
      </c>
      <c r="Y1801" s="80">
        <v>24.744245057209113</v>
      </c>
      <c r="Z1801" s="80">
        <v>1.1528361855940261</v>
      </c>
      <c r="AA1801" s="26">
        <v>0.46960000000000002</v>
      </c>
      <c r="AB1801" s="26">
        <v>91.944165592261427</v>
      </c>
      <c r="AC1801" s="26">
        <f t="shared" si="283"/>
        <v>2.4409035950675486</v>
      </c>
      <c r="AD1801" s="26">
        <f t="shared" si="283"/>
        <v>6.674506017533802</v>
      </c>
      <c r="AE1801" s="26">
        <f t="shared" si="283"/>
        <v>3.5612725932063376</v>
      </c>
      <c r="AF1801" s="26">
        <f t="shared" si="282"/>
        <v>0.16591995038524743</v>
      </c>
      <c r="AG1801" s="17">
        <v>2.37</v>
      </c>
      <c r="AH1801" s="17">
        <v>6.06</v>
      </c>
      <c r="AI1801" s="17">
        <f t="shared" si="279"/>
        <v>8.7096358995607992E-7</v>
      </c>
      <c r="AJ1801" s="17">
        <v>1</v>
      </c>
      <c r="AK1801" s="17">
        <v>46.9</v>
      </c>
      <c r="AL1801" s="17">
        <v>1038.5</v>
      </c>
      <c r="AM1801" s="17">
        <v>167.1</v>
      </c>
      <c r="AN1801" s="17">
        <v>3.5</v>
      </c>
      <c r="AO1801" s="17">
        <v>7.5</v>
      </c>
      <c r="AP1801" s="17">
        <v>0.4</v>
      </c>
      <c r="AQ1801" s="17">
        <v>23.6</v>
      </c>
      <c r="AR1801" s="26">
        <v>848.66666666666561</v>
      </c>
      <c r="AS1801" s="26">
        <v>1464.0166666666667</v>
      </c>
      <c r="AT1801" s="26">
        <v>621.19999999999993</v>
      </c>
      <c r="AU1801" s="26">
        <v>21.416186213856399</v>
      </c>
      <c r="AV1801" s="26">
        <v>4.0861439942233853</v>
      </c>
      <c r="AW1801" s="27">
        <v>4642.3999999999996</v>
      </c>
      <c r="AX1801" s="26">
        <v>3552.1666666666665</v>
      </c>
      <c r="AY1801" s="103">
        <v>549</v>
      </c>
      <c r="AZ1801" s="103">
        <f t="shared" si="286"/>
        <v>167.44499999999999</v>
      </c>
      <c r="BA1801" s="17">
        <v>45</v>
      </c>
      <c r="BB1801" s="17">
        <v>60</v>
      </c>
      <c r="BC1801" s="17">
        <v>0.21</v>
      </c>
      <c r="BD1801" s="14">
        <v>2</v>
      </c>
      <c r="BE1801" s="17" t="s">
        <v>149</v>
      </c>
      <c r="BF1801" s="17">
        <v>5.9224999999999994</v>
      </c>
      <c r="BG1801" s="17">
        <v>227.52199395460664</v>
      </c>
      <c r="BH1801" s="17" t="s">
        <v>225</v>
      </c>
    </row>
    <row r="1802" spans="1:60" x14ac:dyDescent="0.25">
      <c r="O1802" s="29"/>
    </row>
    <row r="1803" spans="1:60" x14ac:dyDescent="0.25">
      <c r="N1803" s="29"/>
    </row>
    <row r="1808" spans="1:60" x14ac:dyDescent="0.25">
      <c r="AI1808" s="109"/>
    </row>
    <row r="1809" spans="35:35" x14ac:dyDescent="0.25">
      <c r="AI1809" s="109"/>
    </row>
    <row r="1810" spans="35:35" x14ac:dyDescent="0.25">
      <c r="AI1810" s="109"/>
    </row>
    <row r="1811" spans="35:35" x14ac:dyDescent="0.25">
      <c r="AI1811" s="109"/>
    </row>
  </sheetData>
  <autoFilter ref="A1:BH1811"/>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READ_ME</vt:lpstr>
      <vt:lpstr>Combined dataset</vt:lpstr>
      <vt:lpstr>Combined dataset (2)</vt:lpstr>
    </vt:vector>
  </TitlesOfParts>
  <Company>Cornell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 S. Fabio</dc:creator>
  <cp:lastModifiedBy>Felipe Montes</cp:lastModifiedBy>
  <dcterms:created xsi:type="dcterms:W3CDTF">2015-02-11T15:31:15Z</dcterms:created>
  <dcterms:modified xsi:type="dcterms:W3CDTF">2015-03-20T18:46:25Z</dcterms:modified>
</cp:coreProperties>
</file>